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Projects_EDRisk\DG_2013_InfoRM\INFORM\Spreadsheets\"/>
    </mc:Choice>
  </mc:AlternateContent>
  <bookViews>
    <workbookView xWindow="75" yWindow="105" windowWidth="6600" windowHeight="12885" tabRatio="821" activeTab="4"/>
  </bookViews>
  <sheets>
    <sheet name="Home" sheetId="73" r:id="rId1"/>
    <sheet name="Table of Contents" sheetId="72" r:id="rId2"/>
    <sheet name="INFORM 2018 (a-z)" sheetId="5" r:id="rId3"/>
    <sheet name="Hazard &amp; Exposure" sheetId="75" r:id="rId4"/>
    <sheet name="Vulnerability" sheetId="3" r:id="rId5"/>
    <sheet name="Lack of Coping Capacity" sheetId="4" r:id="rId6"/>
    <sheet name="Indicator Data" sheetId="74" r:id="rId7"/>
    <sheet name="Indicator Date" sheetId="78" r:id="rId8"/>
    <sheet name="Indicator Date hidden" sheetId="81" state="hidden" r:id="rId9"/>
    <sheet name="Indicator Date hidden2" sheetId="82" state="hidden" r:id="rId10"/>
    <sheet name="Indicator Source" sheetId="80" r:id="rId11"/>
    <sheet name="Indicator Data imputation" sheetId="79" r:id="rId12"/>
    <sheet name="Imputed and missing data hidden" sheetId="83" state="hidden" r:id="rId13"/>
    <sheet name="Lack of Reliability Index" sheetId="84" r:id="rId14"/>
    <sheet name="Indicator Metadata" sheetId="76" r:id="rId15"/>
    <sheet name="Regions" sheetId="77" r:id="rId16"/>
  </sheets>
  <definedNames>
    <definedName name="_2012.06.11___GFM_Indicator_List" localSheetId="14">'Indicator Metadata'!$F$25:$N$58</definedName>
    <definedName name="_xlnm._FilterDatabase" localSheetId="3" hidden="1">'Hazard &amp; Exposure'!$A$2:$BC$195</definedName>
    <definedName name="_xlnm._FilterDatabase" localSheetId="2">'INFORM 2018 (a-z)'!$A$3:$AN$3</definedName>
    <definedName name="_xlnm._FilterDatabase" localSheetId="13" hidden="1">'Lack of Reliability Index'!$A$1:$H$1</definedName>
    <definedName name="_xlnm._FilterDatabase" localSheetId="15" hidden="1">Regions!$A$2:$F$193</definedName>
    <definedName name="_xlnm._FilterDatabase" localSheetId="4" hidden="1">Vulnerability!$A$2:$AK$193</definedName>
    <definedName name="_Key1" localSheetId="3" hidden="1">#REF!</definedName>
    <definedName name="_Key1" localSheetId="11"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Sort" localSheetId="3" hidden="1">#REF!</definedName>
    <definedName name="_Sort" localSheetId="11" hidden="1">#REF!</definedName>
    <definedName name="_Sort" localSheetId="7" hidden="1">#REF!</definedName>
    <definedName name="_Sort" localSheetId="8" hidden="1">#REF!</definedName>
    <definedName name="_Sort" localSheetId="10" hidden="1">#REF!</definedName>
    <definedName name="_Sort" hidden="1">#REF!</definedName>
    <definedName name="aa" localSheetId="8" hidden="1">#REF!</definedName>
    <definedName name="aa" hidden="1">#REF!</definedName>
    <definedName name="_xlnm.Print_Area" localSheetId="2">'INFORM 2018 (a-z)'!$A$1:$AG$194</definedName>
    <definedName name="_xlnm.Print_Titles" localSheetId="2">'INFORM 2018 (a-z)'!$2:$2</definedName>
  </definedNames>
  <calcPr calcId="162913"/>
</workbook>
</file>

<file path=xl/calcChain.xml><?xml version="1.0" encoding="utf-8"?>
<calcChain xmlns="http://schemas.openxmlformats.org/spreadsheetml/2006/main">
  <c r="C2" i="82" l="1"/>
  <c r="D2" i="82"/>
  <c r="E2" i="82"/>
  <c r="F2" i="82"/>
  <c r="G2" i="82"/>
  <c r="H2" i="82"/>
  <c r="I2" i="82"/>
  <c r="J2" i="82"/>
  <c r="K2" i="82"/>
  <c r="L2" i="82"/>
  <c r="M2" i="82"/>
  <c r="N2" i="82"/>
  <c r="O2" i="82"/>
  <c r="P2" i="82"/>
  <c r="Q2" i="82"/>
  <c r="R2" i="82"/>
  <c r="S2" i="82"/>
  <c r="T2" i="82"/>
  <c r="U2" i="82"/>
  <c r="V2" i="82"/>
  <c r="W2" i="82"/>
  <c r="X2" i="82"/>
  <c r="Y2" i="82"/>
  <c r="Z2" i="82"/>
  <c r="AA2" i="82"/>
  <c r="AB2" i="82"/>
  <c r="AC2" i="82"/>
  <c r="AD2" i="82"/>
  <c r="AE2" i="82"/>
  <c r="AF2" i="82"/>
  <c r="AG2" i="82"/>
  <c r="AH2" i="82"/>
  <c r="AI2" i="82"/>
  <c r="AJ2" i="82"/>
  <c r="AK2" i="82"/>
  <c r="AL2" i="82"/>
  <c r="AM2" i="82"/>
  <c r="AN2" i="82"/>
  <c r="AO2" i="82"/>
  <c r="AP2" i="82"/>
  <c r="AQ2" i="82"/>
  <c r="AR2" i="82"/>
  <c r="AS2" i="82"/>
  <c r="AT2" i="82"/>
  <c r="AU2" i="82"/>
  <c r="AV2" i="82"/>
  <c r="AW2" i="82"/>
  <c r="AX2" i="82"/>
  <c r="AY2" i="82"/>
  <c r="AZ2" i="82"/>
  <c r="B2" i="82"/>
  <c r="AT31" i="75" l="1"/>
  <c r="AT32" i="75"/>
  <c r="AT33" i="75"/>
  <c r="AT34" i="75"/>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4" i="75"/>
  <c r="AT5" i="75"/>
  <c r="AT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 i="75"/>
  <c r="AX3" i="75"/>
  <c r="AX4" i="75"/>
  <c r="AX5" i="75"/>
  <c r="AX6" i="75"/>
  <c r="AX7" i="75"/>
  <c r="AX8" i="75"/>
  <c r="AX9"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X48" i="75"/>
  <c r="AX49" i="75"/>
  <c r="AX50" i="75"/>
  <c r="AX51" i="75"/>
  <c r="AX52" i="75"/>
  <c r="AX53" i="75"/>
  <c r="AX54" i="75"/>
  <c r="AX55" i="75"/>
  <c r="AX56" i="75"/>
  <c r="AX57" i="75"/>
  <c r="AX58" i="75"/>
  <c r="AX59" i="75"/>
  <c r="AX60" i="75"/>
  <c r="AX61" i="75"/>
  <c r="AX62" i="75"/>
  <c r="AX63" i="75"/>
  <c r="AX64" i="75"/>
  <c r="AX65" i="75"/>
  <c r="AX66" i="75"/>
  <c r="AX67" i="75"/>
  <c r="AX68" i="75"/>
  <c r="AX69" i="75"/>
  <c r="AX70" i="75"/>
  <c r="AX71" i="75"/>
  <c r="AX72" i="75"/>
  <c r="AX73" i="75"/>
  <c r="AX74" i="75"/>
  <c r="AX75" i="75"/>
  <c r="AX76" i="75"/>
  <c r="AX77" i="75"/>
  <c r="AX78" i="75"/>
  <c r="AX79" i="75"/>
  <c r="AX80" i="75"/>
  <c r="AX81" i="75"/>
  <c r="AX82" i="75"/>
  <c r="AX83" i="75"/>
  <c r="AX84" i="75"/>
  <c r="AX85" i="75"/>
  <c r="AX86" i="75"/>
  <c r="AX87" i="75"/>
  <c r="AX88" i="75"/>
  <c r="AX89" i="75"/>
  <c r="AX90" i="75"/>
  <c r="AX91" i="75"/>
  <c r="AX92" i="75"/>
  <c r="AX93" i="75"/>
  <c r="AX94" i="75"/>
  <c r="AX95" i="75"/>
  <c r="AX96" i="75"/>
  <c r="AX97" i="75"/>
  <c r="AX98" i="75"/>
  <c r="AX99" i="75"/>
  <c r="AX100" i="75"/>
  <c r="AX101" i="75"/>
  <c r="AX102" i="75"/>
  <c r="AX103" i="75"/>
  <c r="AX104" i="75"/>
  <c r="AX105" i="75"/>
  <c r="AX106" i="75"/>
  <c r="AX107" i="75"/>
  <c r="AX108" i="75"/>
  <c r="AX109" i="75"/>
  <c r="AX110" i="75"/>
  <c r="AX111" i="75"/>
  <c r="AX112" i="75"/>
  <c r="AX113" i="75"/>
  <c r="AX114" i="75"/>
  <c r="AX115" i="75"/>
  <c r="AX116" i="75"/>
  <c r="AX117" i="75"/>
  <c r="AX118" i="75"/>
  <c r="AX119" i="75"/>
  <c r="AX120" i="75"/>
  <c r="AX121" i="75"/>
  <c r="AX122" i="75"/>
  <c r="AX123" i="75"/>
  <c r="AX124" i="75"/>
  <c r="AX125" i="75"/>
  <c r="AX126" i="75"/>
  <c r="AX127" i="75"/>
  <c r="AX128" i="75"/>
  <c r="AX129" i="75"/>
  <c r="AX130" i="75"/>
  <c r="AX131" i="75"/>
  <c r="AX132" i="75"/>
  <c r="AX133" i="75"/>
  <c r="AX134" i="75"/>
  <c r="AX135" i="75"/>
  <c r="AX136" i="75"/>
  <c r="AX137" i="75"/>
  <c r="AX138" i="75"/>
  <c r="AX139" i="75"/>
  <c r="AX140" i="75"/>
  <c r="AX141" i="75"/>
  <c r="AX142" i="75"/>
  <c r="AX143" i="75"/>
  <c r="AX144" i="75"/>
  <c r="AX145" i="75"/>
  <c r="AX146" i="75"/>
  <c r="AX147" i="75"/>
  <c r="AX148" i="75"/>
  <c r="AX149" i="75"/>
  <c r="AX150" i="75"/>
  <c r="AX151" i="75"/>
  <c r="AX152" i="75"/>
  <c r="AX153" i="75"/>
  <c r="AX154" i="75"/>
  <c r="AX155" i="75"/>
  <c r="AX156" i="75"/>
  <c r="AX157" i="75"/>
  <c r="AX158" i="75"/>
  <c r="AX159" i="75"/>
  <c r="AX160" i="75"/>
  <c r="AX161" i="75"/>
  <c r="AX162" i="75"/>
  <c r="AX163" i="75"/>
  <c r="AX164" i="75"/>
  <c r="AX165" i="75"/>
  <c r="AX166" i="75"/>
  <c r="AX167" i="75"/>
  <c r="AX168" i="75"/>
  <c r="AX169" i="75"/>
  <c r="AX170" i="75"/>
  <c r="AX171" i="75"/>
  <c r="AX172" i="75"/>
  <c r="AX173" i="75"/>
  <c r="AX174" i="75"/>
  <c r="AX175" i="75"/>
  <c r="AX176" i="75"/>
  <c r="AX177" i="75"/>
  <c r="AX178" i="75"/>
  <c r="AX179" i="75"/>
  <c r="AX180" i="75"/>
  <c r="AX181" i="75"/>
  <c r="AX182" i="75"/>
  <c r="AX183" i="75"/>
  <c r="AX184" i="75"/>
  <c r="AX185" i="75"/>
  <c r="AX186" i="75"/>
  <c r="AX187" i="75"/>
  <c r="AX188" i="75"/>
  <c r="AX189" i="75"/>
  <c r="AX190" i="75"/>
  <c r="AX191" i="75"/>
  <c r="AX192" i="75"/>
  <c r="AX193" i="75"/>
  <c r="B3" i="83"/>
  <c r="C3" i="83"/>
  <c r="D3" i="83"/>
  <c r="E3" i="83"/>
  <c r="F3" i="83"/>
  <c r="G3" i="83"/>
  <c r="H3" i="83"/>
  <c r="I3" i="83"/>
  <c r="J3" i="83"/>
  <c r="K3" i="83"/>
  <c r="L3" i="83"/>
  <c r="M3" i="83"/>
  <c r="N3" i="83"/>
  <c r="O3" i="83"/>
  <c r="Q3" i="83"/>
  <c r="R3" i="83"/>
  <c r="S3" i="83"/>
  <c r="T3" i="83"/>
  <c r="U3" i="83"/>
  <c r="V3" i="83"/>
  <c r="W3" i="83"/>
  <c r="X3" i="83"/>
  <c r="Y3" i="83"/>
  <c r="Z3" i="83"/>
  <c r="AA3" i="83"/>
  <c r="AB3" i="83"/>
  <c r="AC3" i="83"/>
  <c r="AD3" i="83"/>
  <c r="AE3" i="83"/>
  <c r="AF3" i="83"/>
  <c r="AG3" i="83"/>
  <c r="AH3" i="83"/>
  <c r="AI3" i="83"/>
  <c r="AJ3" i="83"/>
  <c r="AK3" i="83"/>
  <c r="AL3" i="83"/>
  <c r="AM3" i="83"/>
  <c r="AN3" i="83"/>
  <c r="AO3" i="83"/>
  <c r="AP3" i="83"/>
  <c r="AQ3" i="83"/>
  <c r="AR3" i="83"/>
  <c r="AS3" i="83"/>
  <c r="AT3" i="83"/>
  <c r="AU3" i="83"/>
  <c r="AV3" i="83"/>
  <c r="AW3" i="83"/>
  <c r="AX3" i="83"/>
  <c r="AY3" i="83"/>
  <c r="AZ3" i="83"/>
  <c r="B4" i="83"/>
  <c r="C4" i="83"/>
  <c r="D4" i="83"/>
  <c r="E4" i="83"/>
  <c r="F4" i="83"/>
  <c r="G4" i="83"/>
  <c r="H4" i="83"/>
  <c r="I4" i="83"/>
  <c r="J4" i="83"/>
  <c r="K4" i="83"/>
  <c r="L4" i="83"/>
  <c r="M4" i="83"/>
  <c r="N4" i="83"/>
  <c r="O4" i="83"/>
  <c r="Q4" i="83"/>
  <c r="R4" i="83"/>
  <c r="S4" i="83"/>
  <c r="T4" i="83"/>
  <c r="U4" i="83"/>
  <c r="V4" i="83"/>
  <c r="W4" i="83"/>
  <c r="X4" i="83"/>
  <c r="Y4" i="83"/>
  <c r="Z4" i="83"/>
  <c r="AA4" i="83"/>
  <c r="AB4" i="83"/>
  <c r="AC4" i="83"/>
  <c r="AD4" i="83"/>
  <c r="AE4" i="83"/>
  <c r="AF4" i="83"/>
  <c r="AG4" i="83"/>
  <c r="AH4" i="83"/>
  <c r="AI4" i="83"/>
  <c r="AJ4" i="83"/>
  <c r="AK4" i="83"/>
  <c r="AL4" i="83"/>
  <c r="AM4" i="83"/>
  <c r="AN4" i="83"/>
  <c r="AO4" i="83"/>
  <c r="AP4" i="83"/>
  <c r="AQ4" i="83"/>
  <c r="AR4" i="83"/>
  <c r="AS4" i="83"/>
  <c r="AT4" i="83"/>
  <c r="AU4" i="83"/>
  <c r="AV4" i="83"/>
  <c r="AW4" i="83"/>
  <c r="AX4" i="83"/>
  <c r="AY4" i="83"/>
  <c r="AZ4" i="83"/>
  <c r="B5" i="83"/>
  <c r="C5" i="83"/>
  <c r="D5" i="83"/>
  <c r="E5" i="83"/>
  <c r="F5" i="83"/>
  <c r="G5" i="83"/>
  <c r="H5" i="83"/>
  <c r="I5" i="83"/>
  <c r="J5" i="83"/>
  <c r="K5" i="83"/>
  <c r="L5" i="83"/>
  <c r="M5" i="83"/>
  <c r="N5" i="83"/>
  <c r="O5" i="83"/>
  <c r="Q5" i="83"/>
  <c r="R5" i="83"/>
  <c r="S5" i="83"/>
  <c r="T5" i="83"/>
  <c r="U5" i="83"/>
  <c r="V5" i="83"/>
  <c r="W5" i="83"/>
  <c r="X5" i="83"/>
  <c r="Y5" i="83"/>
  <c r="Z5" i="83"/>
  <c r="AA5" i="83"/>
  <c r="AB5" i="83"/>
  <c r="AC5" i="83"/>
  <c r="AD5" i="83"/>
  <c r="AE5" i="83"/>
  <c r="AF5" i="83"/>
  <c r="AG5" i="83"/>
  <c r="AH5" i="83"/>
  <c r="AI5" i="83"/>
  <c r="AJ5" i="83"/>
  <c r="AK5" i="83"/>
  <c r="AL5" i="83"/>
  <c r="AM5" i="83"/>
  <c r="AN5" i="83"/>
  <c r="AO5" i="83"/>
  <c r="AP5" i="83"/>
  <c r="AQ5" i="83"/>
  <c r="AR5" i="83"/>
  <c r="AS5" i="83"/>
  <c r="AT5" i="83"/>
  <c r="AU5" i="83"/>
  <c r="AV5" i="83"/>
  <c r="AW5" i="83"/>
  <c r="AX5" i="83"/>
  <c r="AY5" i="83"/>
  <c r="AZ5" i="83"/>
  <c r="B6" i="83"/>
  <c r="C6" i="83"/>
  <c r="D6" i="83"/>
  <c r="E6" i="83"/>
  <c r="F6" i="83"/>
  <c r="G6" i="83"/>
  <c r="H6" i="83"/>
  <c r="I6" i="83"/>
  <c r="J6" i="83"/>
  <c r="K6" i="83"/>
  <c r="L6" i="83"/>
  <c r="M6" i="83"/>
  <c r="N6" i="83"/>
  <c r="O6" i="83"/>
  <c r="Q6" i="83"/>
  <c r="R6" i="83"/>
  <c r="S6" i="83"/>
  <c r="T6" i="83"/>
  <c r="U6" i="83"/>
  <c r="V6" i="83"/>
  <c r="W6" i="83"/>
  <c r="X6" i="83"/>
  <c r="Y6" i="83"/>
  <c r="Z6" i="83"/>
  <c r="AA6" i="83"/>
  <c r="AB6" i="83"/>
  <c r="AC6" i="83"/>
  <c r="AD6" i="83"/>
  <c r="AE6" i="83"/>
  <c r="AF6" i="83"/>
  <c r="AG6" i="83"/>
  <c r="AH6" i="83"/>
  <c r="AI6" i="83"/>
  <c r="AJ6" i="83"/>
  <c r="AK6" i="83"/>
  <c r="AL6" i="83"/>
  <c r="AM6" i="83"/>
  <c r="AN6" i="83"/>
  <c r="AO6" i="83"/>
  <c r="AP6" i="83"/>
  <c r="AQ6" i="83"/>
  <c r="AR6" i="83"/>
  <c r="AS6" i="83"/>
  <c r="AT6" i="83"/>
  <c r="AU6" i="83"/>
  <c r="AV6" i="83"/>
  <c r="AW6" i="83"/>
  <c r="AX6" i="83"/>
  <c r="AY6" i="83"/>
  <c r="AZ6" i="83"/>
  <c r="B7" i="83"/>
  <c r="C7" i="83"/>
  <c r="D7" i="83"/>
  <c r="E7" i="83"/>
  <c r="F7" i="83"/>
  <c r="G7" i="83"/>
  <c r="H7" i="83"/>
  <c r="I7" i="83"/>
  <c r="J7" i="83"/>
  <c r="K7" i="83"/>
  <c r="L7" i="83"/>
  <c r="M7" i="83"/>
  <c r="N7" i="83"/>
  <c r="O7" i="83"/>
  <c r="Q7" i="83"/>
  <c r="R7" i="83"/>
  <c r="S7" i="83"/>
  <c r="T7" i="83"/>
  <c r="U7" i="83"/>
  <c r="V7" i="83"/>
  <c r="W7" i="83"/>
  <c r="X7" i="83"/>
  <c r="Y7" i="83"/>
  <c r="Z7" i="83"/>
  <c r="AA7" i="83"/>
  <c r="AB7" i="83"/>
  <c r="AC7" i="83"/>
  <c r="AD7" i="83"/>
  <c r="AE7" i="83"/>
  <c r="AF7" i="83"/>
  <c r="AG7" i="83"/>
  <c r="AH7" i="83"/>
  <c r="AI7" i="83"/>
  <c r="AJ7" i="83"/>
  <c r="AK7" i="83"/>
  <c r="AL7" i="83"/>
  <c r="AM7" i="83"/>
  <c r="AN7" i="83"/>
  <c r="AO7" i="83"/>
  <c r="AP7" i="83"/>
  <c r="AQ7" i="83"/>
  <c r="AR7" i="83"/>
  <c r="AS7" i="83"/>
  <c r="AT7" i="83"/>
  <c r="AU7" i="83"/>
  <c r="AV7" i="83"/>
  <c r="AW7" i="83"/>
  <c r="AX7" i="83"/>
  <c r="AY7" i="83"/>
  <c r="AZ7" i="83"/>
  <c r="B8" i="83"/>
  <c r="C8" i="83"/>
  <c r="D8" i="83"/>
  <c r="E8" i="83"/>
  <c r="F8" i="83"/>
  <c r="G8" i="83"/>
  <c r="H8" i="83"/>
  <c r="I8" i="83"/>
  <c r="J8" i="83"/>
  <c r="K8" i="83"/>
  <c r="L8" i="83"/>
  <c r="M8" i="83"/>
  <c r="N8" i="83"/>
  <c r="O8" i="83"/>
  <c r="Q8" i="83"/>
  <c r="R8" i="83"/>
  <c r="S8" i="83"/>
  <c r="T8" i="83"/>
  <c r="U8" i="83"/>
  <c r="V8" i="83"/>
  <c r="W8" i="83"/>
  <c r="X8" i="83"/>
  <c r="Y8" i="83"/>
  <c r="Z8" i="83"/>
  <c r="AA8" i="83"/>
  <c r="AB8" i="83"/>
  <c r="AC8" i="83"/>
  <c r="AD8" i="83"/>
  <c r="AE8" i="83"/>
  <c r="AF8" i="83"/>
  <c r="AG8" i="83"/>
  <c r="AH8" i="83"/>
  <c r="AI8" i="83"/>
  <c r="AJ8" i="83"/>
  <c r="AK8" i="83"/>
  <c r="AL8" i="83"/>
  <c r="AM8" i="83"/>
  <c r="AN8" i="83"/>
  <c r="AO8" i="83"/>
  <c r="AP8" i="83"/>
  <c r="AQ8" i="83"/>
  <c r="AR8" i="83"/>
  <c r="AS8" i="83"/>
  <c r="AT8" i="83"/>
  <c r="AU8" i="83"/>
  <c r="AV8" i="83"/>
  <c r="AW8" i="83"/>
  <c r="AX8" i="83"/>
  <c r="AY8" i="83"/>
  <c r="AZ8" i="83"/>
  <c r="B9" i="83"/>
  <c r="C9" i="83"/>
  <c r="D9" i="83"/>
  <c r="E9" i="83"/>
  <c r="F9" i="83"/>
  <c r="G9" i="83"/>
  <c r="H9" i="83"/>
  <c r="I9" i="83"/>
  <c r="J9" i="83"/>
  <c r="K9" i="83"/>
  <c r="L9" i="83"/>
  <c r="M9" i="83"/>
  <c r="N9" i="83"/>
  <c r="O9" i="83"/>
  <c r="Q9" i="83"/>
  <c r="R9" i="83"/>
  <c r="S9" i="83"/>
  <c r="T9" i="83"/>
  <c r="U9" i="83"/>
  <c r="V9" i="83"/>
  <c r="W9" i="83"/>
  <c r="X9" i="83"/>
  <c r="Y9" i="83"/>
  <c r="Z9" i="83"/>
  <c r="AA9" i="83"/>
  <c r="AB9" i="83"/>
  <c r="AC9" i="83"/>
  <c r="AD9" i="83"/>
  <c r="AE9" i="83"/>
  <c r="AF9" i="83"/>
  <c r="AG9" i="83"/>
  <c r="AH9" i="83"/>
  <c r="AI9" i="83"/>
  <c r="AJ9" i="83"/>
  <c r="AK9" i="83"/>
  <c r="AL9" i="83"/>
  <c r="AM9" i="83"/>
  <c r="AN9" i="83"/>
  <c r="AO9" i="83"/>
  <c r="AP9" i="83"/>
  <c r="AQ9" i="83"/>
  <c r="AR9" i="83"/>
  <c r="AS9" i="83"/>
  <c r="AT9" i="83"/>
  <c r="AU9" i="83"/>
  <c r="AV9" i="83"/>
  <c r="AW9" i="83"/>
  <c r="AX9" i="83"/>
  <c r="AY9" i="83"/>
  <c r="AZ9" i="83"/>
  <c r="B10" i="83"/>
  <c r="C10" i="83"/>
  <c r="D10" i="83"/>
  <c r="E10" i="83"/>
  <c r="F10" i="83"/>
  <c r="G10" i="83"/>
  <c r="H10" i="83"/>
  <c r="I10" i="83"/>
  <c r="J10" i="83"/>
  <c r="K10" i="83"/>
  <c r="L10" i="83"/>
  <c r="M10" i="83"/>
  <c r="N10" i="83"/>
  <c r="O10" i="83"/>
  <c r="Q10" i="83"/>
  <c r="R10" i="83"/>
  <c r="S10" i="83"/>
  <c r="T10" i="83"/>
  <c r="U10" i="83"/>
  <c r="V10" i="83"/>
  <c r="W10" i="83"/>
  <c r="X10" i="83"/>
  <c r="Y10" i="83"/>
  <c r="Z10" i="83"/>
  <c r="AA10" i="83"/>
  <c r="AB10" i="83"/>
  <c r="AC10" i="83"/>
  <c r="AD10" i="83"/>
  <c r="AE10" i="83"/>
  <c r="AF10" i="83"/>
  <c r="AG10" i="83"/>
  <c r="AH10" i="83"/>
  <c r="AI10" i="83"/>
  <c r="AJ10" i="83"/>
  <c r="AK10" i="83"/>
  <c r="AL10" i="83"/>
  <c r="AM10" i="83"/>
  <c r="AN10" i="83"/>
  <c r="AO10" i="83"/>
  <c r="AP10" i="83"/>
  <c r="AQ10" i="83"/>
  <c r="AR10" i="83"/>
  <c r="AS10" i="83"/>
  <c r="AT10" i="83"/>
  <c r="AU10" i="83"/>
  <c r="AV10" i="83"/>
  <c r="AW10" i="83"/>
  <c r="AX10" i="83"/>
  <c r="AY10" i="83"/>
  <c r="AZ10" i="83"/>
  <c r="B11" i="83"/>
  <c r="C11" i="83"/>
  <c r="D11" i="83"/>
  <c r="E11" i="83"/>
  <c r="F11" i="83"/>
  <c r="G11" i="83"/>
  <c r="H11" i="83"/>
  <c r="I11" i="83"/>
  <c r="J11" i="83"/>
  <c r="K11" i="83"/>
  <c r="L11" i="83"/>
  <c r="M11" i="83"/>
  <c r="N11" i="83"/>
  <c r="O11" i="83"/>
  <c r="Q11" i="83"/>
  <c r="R11" i="83"/>
  <c r="S11" i="83"/>
  <c r="T11" i="83"/>
  <c r="U11" i="83"/>
  <c r="V11" i="83"/>
  <c r="W11" i="83"/>
  <c r="X11" i="83"/>
  <c r="Y11" i="83"/>
  <c r="Z11" i="83"/>
  <c r="AA11" i="83"/>
  <c r="AB11" i="83"/>
  <c r="AC11" i="83"/>
  <c r="AD11" i="83"/>
  <c r="AE11" i="83"/>
  <c r="AF11" i="83"/>
  <c r="AG11" i="83"/>
  <c r="AH11" i="83"/>
  <c r="AI11" i="83"/>
  <c r="AJ11" i="83"/>
  <c r="AK11" i="83"/>
  <c r="AL11" i="83"/>
  <c r="AM11" i="83"/>
  <c r="AN11" i="83"/>
  <c r="AO11" i="83"/>
  <c r="AP11" i="83"/>
  <c r="AQ11" i="83"/>
  <c r="AR11" i="83"/>
  <c r="AS11" i="83"/>
  <c r="AT11" i="83"/>
  <c r="AU11" i="83"/>
  <c r="AV11" i="83"/>
  <c r="AW11" i="83"/>
  <c r="AX11" i="83"/>
  <c r="AY11" i="83"/>
  <c r="AZ11" i="83"/>
  <c r="B12" i="83"/>
  <c r="C12" i="83"/>
  <c r="D12" i="83"/>
  <c r="E12" i="83"/>
  <c r="F12" i="83"/>
  <c r="G12" i="83"/>
  <c r="H12" i="83"/>
  <c r="I12" i="83"/>
  <c r="J12" i="83"/>
  <c r="K12" i="83"/>
  <c r="L12" i="83"/>
  <c r="M12" i="83"/>
  <c r="N12" i="83"/>
  <c r="O12" i="83"/>
  <c r="Q12" i="83"/>
  <c r="R12" i="83"/>
  <c r="S12" i="83"/>
  <c r="T12" i="83"/>
  <c r="U12" i="83"/>
  <c r="V12" i="83"/>
  <c r="W12" i="83"/>
  <c r="X12" i="83"/>
  <c r="Y12" i="83"/>
  <c r="Z12" i="83"/>
  <c r="AA12" i="83"/>
  <c r="AB12" i="83"/>
  <c r="AC12" i="83"/>
  <c r="AD12" i="83"/>
  <c r="AE12" i="83"/>
  <c r="AF12" i="83"/>
  <c r="AG12" i="83"/>
  <c r="AH12" i="83"/>
  <c r="AI12" i="83"/>
  <c r="AJ12" i="83"/>
  <c r="AK12" i="83"/>
  <c r="AL12" i="83"/>
  <c r="AM12" i="83"/>
  <c r="AN12" i="83"/>
  <c r="AO12" i="83"/>
  <c r="AP12" i="83"/>
  <c r="AQ12" i="83"/>
  <c r="AR12" i="83"/>
  <c r="AS12" i="83"/>
  <c r="AT12" i="83"/>
  <c r="AU12" i="83"/>
  <c r="AV12" i="83"/>
  <c r="AW12" i="83"/>
  <c r="AX12" i="83"/>
  <c r="AY12" i="83"/>
  <c r="AZ12" i="83"/>
  <c r="B13" i="83"/>
  <c r="C13" i="83"/>
  <c r="D13" i="83"/>
  <c r="E13" i="83"/>
  <c r="F13" i="83"/>
  <c r="G13" i="83"/>
  <c r="H13" i="83"/>
  <c r="I13" i="83"/>
  <c r="J13" i="83"/>
  <c r="K13" i="83"/>
  <c r="L13" i="83"/>
  <c r="M13" i="83"/>
  <c r="N13" i="83"/>
  <c r="O13" i="83"/>
  <c r="Q13" i="83"/>
  <c r="R13" i="83"/>
  <c r="S13" i="83"/>
  <c r="T13" i="83"/>
  <c r="U13" i="83"/>
  <c r="V13" i="83"/>
  <c r="W13" i="83"/>
  <c r="X13" i="83"/>
  <c r="Y13" i="83"/>
  <c r="Z13" i="83"/>
  <c r="AA13" i="83"/>
  <c r="AB13" i="83"/>
  <c r="AC13" i="83"/>
  <c r="AD13" i="83"/>
  <c r="AE13" i="83"/>
  <c r="AF13" i="83"/>
  <c r="AG13" i="83"/>
  <c r="AH13" i="83"/>
  <c r="AI13" i="83"/>
  <c r="AJ13" i="83"/>
  <c r="AK13" i="83"/>
  <c r="AL13" i="83"/>
  <c r="AM13" i="83"/>
  <c r="AN13" i="83"/>
  <c r="AO13" i="83"/>
  <c r="AP13" i="83"/>
  <c r="AQ13" i="83"/>
  <c r="AR13" i="83"/>
  <c r="AS13" i="83"/>
  <c r="AT13" i="83"/>
  <c r="AU13" i="83"/>
  <c r="AV13" i="83"/>
  <c r="AW13" i="83"/>
  <c r="AX13" i="83"/>
  <c r="AY13" i="83"/>
  <c r="AZ13" i="83"/>
  <c r="B14" i="83"/>
  <c r="C14" i="83"/>
  <c r="D14" i="83"/>
  <c r="E14" i="83"/>
  <c r="F14" i="83"/>
  <c r="G14" i="83"/>
  <c r="H14" i="83"/>
  <c r="I14" i="83"/>
  <c r="J14" i="83"/>
  <c r="K14" i="83"/>
  <c r="L14" i="83"/>
  <c r="M14" i="83"/>
  <c r="N14" i="83"/>
  <c r="O14" i="83"/>
  <c r="Q14" i="83"/>
  <c r="R14" i="83"/>
  <c r="S14" i="83"/>
  <c r="T14" i="83"/>
  <c r="U14" i="83"/>
  <c r="V14" i="83"/>
  <c r="W14" i="83"/>
  <c r="X14" i="83"/>
  <c r="Y14" i="83"/>
  <c r="Z14" i="83"/>
  <c r="AA14" i="83"/>
  <c r="AB14" i="83"/>
  <c r="AC14" i="83"/>
  <c r="AD14" i="83"/>
  <c r="AE14" i="83"/>
  <c r="AF14" i="83"/>
  <c r="AG14" i="83"/>
  <c r="AH14" i="83"/>
  <c r="AI14" i="83"/>
  <c r="AJ14" i="83"/>
  <c r="AK14" i="83"/>
  <c r="AL14" i="83"/>
  <c r="AM14" i="83"/>
  <c r="AN14" i="83"/>
  <c r="AO14" i="83"/>
  <c r="AP14" i="83"/>
  <c r="AQ14" i="83"/>
  <c r="AR14" i="83"/>
  <c r="AS14" i="83"/>
  <c r="AT14" i="83"/>
  <c r="AU14" i="83"/>
  <c r="AV14" i="83"/>
  <c r="AW14" i="83"/>
  <c r="AX14" i="83"/>
  <c r="AY14" i="83"/>
  <c r="AZ14" i="83"/>
  <c r="B15" i="83"/>
  <c r="C15" i="83"/>
  <c r="D15" i="83"/>
  <c r="E15" i="83"/>
  <c r="F15" i="83"/>
  <c r="G15" i="83"/>
  <c r="H15" i="83"/>
  <c r="I15" i="83"/>
  <c r="J15" i="83"/>
  <c r="K15" i="83"/>
  <c r="L15" i="83"/>
  <c r="M15" i="83"/>
  <c r="N15" i="83"/>
  <c r="O15" i="83"/>
  <c r="Q15" i="83"/>
  <c r="R15" i="83"/>
  <c r="S15" i="83"/>
  <c r="T15" i="83"/>
  <c r="U15" i="83"/>
  <c r="V15" i="83"/>
  <c r="W15" i="83"/>
  <c r="X15" i="83"/>
  <c r="Y15" i="83"/>
  <c r="Z15" i="83"/>
  <c r="AA15" i="83"/>
  <c r="AB15" i="83"/>
  <c r="AC15" i="83"/>
  <c r="AD15" i="83"/>
  <c r="AE15" i="83"/>
  <c r="AF15" i="83"/>
  <c r="AG15" i="83"/>
  <c r="AH15" i="83"/>
  <c r="AI15" i="83"/>
  <c r="AJ15" i="83"/>
  <c r="AK15" i="83"/>
  <c r="AL15" i="83"/>
  <c r="AM15" i="83"/>
  <c r="AN15" i="83"/>
  <c r="AO15" i="83"/>
  <c r="AP15" i="83"/>
  <c r="AQ15" i="83"/>
  <c r="AR15" i="83"/>
  <c r="AS15" i="83"/>
  <c r="AT15" i="83"/>
  <c r="AU15" i="83"/>
  <c r="AV15" i="83"/>
  <c r="AW15" i="83"/>
  <c r="AX15" i="83"/>
  <c r="AY15" i="83"/>
  <c r="AZ15" i="83"/>
  <c r="B16" i="83"/>
  <c r="C16" i="83"/>
  <c r="D16" i="83"/>
  <c r="E16" i="83"/>
  <c r="F16" i="83"/>
  <c r="G16" i="83"/>
  <c r="H16" i="83"/>
  <c r="I16" i="83"/>
  <c r="J16" i="83"/>
  <c r="K16" i="83"/>
  <c r="L16" i="83"/>
  <c r="M16" i="83"/>
  <c r="N16" i="83"/>
  <c r="O16" i="83"/>
  <c r="Q16" i="83"/>
  <c r="R16" i="83"/>
  <c r="S16" i="83"/>
  <c r="T16" i="83"/>
  <c r="U16" i="83"/>
  <c r="V16" i="83"/>
  <c r="W16" i="83"/>
  <c r="X16" i="83"/>
  <c r="Y16" i="83"/>
  <c r="Z16" i="83"/>
  <c r="AA16" i="83"/>
  <c r="AB16" i="83"/>
  <c r="AC16" i="83"/>
  <c r="AD16" i="83"/>
  <c r="AE16" i="83"/>
  <c r="AF16" i="83"/>
  <c r="AG16" i="83"/>
  <c r="AH16" i="83"/>
  <c r="AI16" i="83"/>
  <c r="AJ16" i="83"/>
  <c r="AK16" i="83"/>
  <c r="AL16" i="83"/>
  <c r="AM16" i="83"/>
  <c r="AN16" i="83"/>
  <c r="AO16" i="83"/>
  <c r="AP16" i="83"/>
  <c r="AQ16" i="83"/>
  <c r="AR16" i="83"/>
  <c r="AS16" i="83"/>
  <c r="AT16" i="83"/>
  <c r="AU16" i="83"/>
  <c r="AV16" i="83"/>
  <c r="AW16" i="83"/>
  <c r="AX16" i="83"/>
  <c r="AY16" i="83"/>
  <c r="AZ16" i="83"/>
  <c r="B17" i="83"/>
  <c r="C17" i="83"/>
  <c r="D17" i="83"/>
  <c r="E17" i="83"/>
  <c r="F17" i="83"/>
  <c r="G17" i="83"/>
  <c r="H17" i="83"/>
  <c r="I17" i="83"/>
  <c r="J17" i="83"/>
  <c r="K17" i="83"/>
  <c r="L17" i="83"/>
  <c r="M17" i="83"/>
  <c r="N17" i="83"/>
  <c r="O17" i="83"/>
  <c r="Q17" i="83"/>
  <c r="R17" i="83"/>
  <c r="S17" i="83"/>
  <c r="T17" i="83"/>
  <c r="U17" i="83"/>
  <c r="V17" i="83"/>
  <c r="W17" i="83"/>
  <c r="X17" i="83"/>
  <c r="Y17" i="83"/>
  <c r="Z17" i="83"/>
  <c r="AA17" i="83"/>
  <c r="AB17" i="83"/>
  <c r="AC17" i="83"/>
  <c r="AD17" i="83"/>
  <c r="AE17" i="83"/>
  <c r="AF17" i="83"/>
  <c r="AG17" i="83"/>
  <c r="AH17" i="83"/>
  <c r="AI17" i="83"/>
  <c r="AJ17" i="83"/>
  <c r="AK17" i="83"/>
  <c r="AL17" i="83"/>
  <c r="AM17" i="83"/>
  <c r="AN17" i="83"/>
  <c r="AO17" i="83"/>
  <c r="AP17" i="83"/>
  <c r="AQ17" i="83"/>
  <c r="AR17" i="83"/>
  <c r="AS17" i="83"/>
  <c r="AT17" i="83"/>
  <c r="AU17" i="83"/>
  <c r="AV17" i="83"/>
  <c r="AW17" i="83"/>
  <c r="AX17" i="83"/>
  <c r="AY17" i="83"/>
  <c r="AZ17" i="83"/>
  <c r="B18" i="83"/>
  <c r="C18" i="83"/>
  <c r="D18" i="83"/>
  <c r="E18" i="83"/>
  <c r="F18" i="83"/>
  <c r="G18" i="83"/>
  <c r="H18" i="83"/>
  <c r="I18" i="83"/>
  <c r="J18" i="83"/>
  <c r="K18" i="83"/>
  <c r="L18" i="83"/>
  <c r="M18" i="83"/>
  <c r="N18" i="83"/>
  <c r="O18" i="83"/>
  <c r="Q18" i="83"/>
  <c r="R18" i="83"/>
  <c r="S18" i="83"/>
  <c r="T18" i="83"/>
  <c r="U18" i="83"/>
  <c r="V18" i="83"/>
  <c r="W18" i="83"/>
  <c r="X18" i="83"/>
  <c r="Y18" i="83"/>
  <c r="Z18" i="83"/>
  <c r="AA18" i="83"/>
  <c r="AB18" i="83"/>
  <c r="AC18" i="83"/>
  <c r="AD18" i="83"/>
  <c r="AE18" i="83"/>
  <c r="AF18" i="83"/>
  <c r="AG18" i="83"/>
  <c r="AH18" i="83"/>
  <c r="AI18" i="83"/>
  <c r="AJ18" i="83"/>
  <c r="AK18" i="83"/>
  <c r="AL18" i="83"/>
  <c r="AM18" i="83"/>
  <c r="AN18" i="83"/>
  <c r="AO18" i="83"/>
  <c r="AP18" i="83"/>
  <c r="AQ18" i="83"/>
  <c r="AR18" i="83"/>
  <c r="AS18" i="83"/>
  <c r="AT18" i="83"/>
  <c r="AU18" i="83"/>
  <c r="AV18" i="83"/>
  <c r="AW18" i="83"/>
  <c r="AX18" i="83"/>
  <c r="AY18" i="83"/>
  <c r="AZ18" i="83"/>
  <c r="B19" i="83"/>
  <c r="C19" i="83"/>
  <c r="D19" i="83"/>
  <c r="E19" i="83"/>
  <c r="F19" i="83"/>
  <c r="G19" i="83"/>
  <c r="H19" i="83"/>
  <c r="I19" i="83"/>
  <c r="J19" i="83"/>
  <c r="K19" i="83"/>
  <c r="L19" i="83"/>
  <c r="M19" i="83"/>
  <c r="N19" i="83"/>
  <c r="O19" i="83"/>
  <c r="Q19" i="83"/>
  <c r="R19" i="83"/>
  <c r="S19" i="83"/>
  <c r="T19" i="83"/>
  <c r="U19" i="83"/>
  <c r="V19" i="83"/>
  <c r="W19" i="83"/>
  <c r="X19" i="83"/>
  <c r="Y19" i="83"/>
  <c r="Z19" i="83"/>
  <c r="AA19" i="83"/>
  <c r="AB19" i="83"/>
  <c r="AC19" i="83"/>
  <c r="AD19" i="83"/>
  <c r="AE19" i="83"/>
  <c r="AF19" i="83"/>
  <c r="AG19" i="83"/>
  <c r="AH19" i="83"/>
  <c r="AI19" i="83"/>
  <c r="AJ19" i="83"/>
  <c r="AK19" i="83"/>
  <c r="AL19" i="83"/>
  <c r="AM19" i="83"/>
  <c r="AN19" i="83"/>
  <c r="AO19" i="83"/>
  <c r="AP19" i="83"/>
  <c r="AQ19" i="83"/>
  <c r="AR19" i="83"/>
  <c r="AS19" i="83"/>
  <c r="AT19" i="83"/>
  <c r="AU19" i="83"/>
  <c r="AV19" i="83"/>
  <c r="AW19" i="83"/>
  <c r="AX19" i="83"/>
  <c r="AY19" i="83"/>
  <c r="AZ19" i="83"/>
  <c r="B20" i="83"/>
  <c r="C20" i="83"/>
  <c r="D20" i="83"/>
  <c r="E20" i="83"/>
  <c r="F20" i="83"/>
  <c r="G20" i="83"/>
  <c r="H20" i="83"/>
  <c r="I20" i="83"/>
  <c r="J20" i="83"/>
  <c r="K20" i="83"/>
  <c r="L20" i="83"/>
  <c r="M20" i="83"/>
  <c r="N20" i="83"/>
  <c r="O20" i="83"/>
  <c r="Q20" i="83"/>
  <c r="R20" i="83"/>
  <c r="S20" i="83"/>
  <c r="T20" i="83"/>
  <c r="U20" i="83"/>
  <c r="V20" i="83"/>
  <c r="W20" i="83"/>
  <c r="X20" i="83"/>
  <c r="Y20" i="83"/>
  <c r="Z20" i="83"/>
  <c r="AA20" i="83"/>
  <c r="AB20" i="83"/>
  <c r="AC20" i="83"/>
  <c r="AD20" i="83"/>
  <c r="AE20" i="83"/>
  <c r="AF20" i="83"/>
  <c r="AG20" i="83"/>
  <c r="AH20" i="83"/>
  <c r="AI20" i="83"/>
  <c r="AJ20" i="83"/>
  <c r="AK20" i="83"/>
  <c r="AL20" i="83"/>
  <c r="AM20" i="83"/>
  <c r="AN20" i="83"/>
  <c r="AO20" i="83"/>
  <c r="AP20" i="83"/>
  <c r="AQ20" i="83"/>
  <c r="AR20" i="83"/>
  <c r="AS20" i="83"/>
  <c r="AT20" i="83"/>
  <c r="AU20" i="83"/>
  <c r="AV20" i="83"/>
  <c r="AW20" i="83"/>
  <c r="AX20" i="83"/>
  <c r="AY20" i="83"/>
  <c r="AZ20" i="83"/>
  <c r="B21" i="83"/>
  <c r="C21" i="83"/>
  <c r="D21" i="83"/>
  <c r="E21" i="83"/>
  <c r="F21" i="83"/>
  <c r="G21" i="83"/>
  <c r="H21" i="83"/>
  <c r="I21" i="83"/>
  <c r="J21" i="83"/>
  <c r="K21" i="83"/>
  <c r="L21" i="83"/>
  <c r="M21" i="83"/>
  <c r="N21" i="83"/>
  <c r="O21" i="83"/>
  <c r="Q21" i="83"/>
  <c r="R21" i="83"/>
  <c r="S21" i="83"/>
  <c r="T21" i="83"/>
  <c r="U21" i="83"/>
  <c r="V21" i="83"/>
  <c r="W21" i="83"/>
  <c r="X21" i="83"/>
  <c r="Y21" i="83"/>
  <c r="Z21" i="83"/>
  <c r="AA21" i="83"/>
  <c r="AB21" i="83"/>
  <c r="AC21" i="83"/>
  <c r="AD21" i="83"/>
  <c r="AE21" i="83"/>
  <c r="AF21" i="83"/>
  <c r="AG21" i="83"/>
  <c r="AH21" i="83"/>
  <c r="AI21" i="83"/>
  <c r="AJ21" i="83"/>
  <c r="AK21" i="83"/>
  <c r="AL21" i="83"/>
  <c r="AM21" i="83"/>
  <c r="AN21" i="83"/>
  <c r="AO21" i="83"/>
  <c r="AP21" i="83"/>
  <c r="AQ21" i="83"/>
  <c r="AR21" i="83"/>
  <c r="AS21" i="83"/>
  <c r="AT21" i="83"/>
  <c r="AU21" i="83"/>
  <c r="AV21" i="83"/>
  <c r="AW21" i="83"/>
  <c r="AX21" i="83"/>
  <c r="AY21" i="83"/>
  <c r="AZ21" i="83"/>
  <c r="B22" i="83"/>
  <c r="C22" i="83"/>
  <c r="D22" i="83"/>
  <c r="E22" i="83"/>
  <c r="F22" i="83"/>
  <c r="G22" i="83"/>
  <c r="H22" i="83"/>
  <c r="I22" i="83"/>
  <c r="J22" i="83"/>
  <c r="K22" i="83"/>
  <c r="L22" i="83"/>
  <c r="M22" i="83"/>
  <c r="N22" i="83"/>
  <c r="O22" i="83"/>
  <c r="Q22" i="83"/>
  <c r="R22" i="83"/>
  <c r="S22" i="83"/>
  <c r="T22" i="83"/>
  <c r="U22" i="83"/>
  <c r="V22" i="83"/>
  <c r="W22" i="83"/>
  <c r="X22" i="83"/>
  <c r="Y22" i="83"/>
  <c r="Z22" i="83"/>
  <c r="AA22" i="83"/>
  <c r="AB22" i="83"/>
  <c r="AC22" i="83"/>
  <c r="AD22" i="83"/>
  <c r="AE22" i="83"/>
  <c r="AF22" i="83"/>
  <c r="AG22" i="83"/>
  <c r="AH22" i="83"/>
  <c r="AI22" i="83"/>
  <c r="AJ22" i="83"/>
  <c r="AK22" i="83"/>
  <c r="AL22" i="83"/>
  <c r="AM22" i="83"/>
  <c r="AN22" i="83"/>
  <c r="AO22" i="83"/>
  <c r="AP22" i="83"/>
  <c r="AQ22" i="83"/>
  <c r="AR22" i="83"/>
  <c r="AS22" i="83"/>
  <c r="AT22" i="83"/>
  <c r="AU22" i="83"/>
  <c r="AV22" i="83"/>
  <c r="AW22" i="83"/>
  <c r="AX22" i="83"/>
  <c r="AY22" i="83"/>
  <c r="AZ22" i="83"/>
  <c r="B23" i="83"/>
  <c r="C23" i="83"/>
  <c r="D23" i="83"/>
  <c r="E23" i="83"/>
  <c r="F23" i="83"/>
  <c r="G23" i="83"/>
  <c r="H23" i="83"/>
  <c r="I23" i="83"/>
  <c r="J23" i="83"/>
  <c r="K23" i="83"/>
  <c r="L23" i="83"/>
  <c r="M23" i="83"/>
  <c r="N23" i="83"/>
  <c r="O23" i="83"/>
  <c r="Q23" i="83"/>
  <c r="R23" i="83"/>
  <c r="S23" i="83"/>
  <c r="T23" i="83"/>
  <c r="U23" i="83"/>
  <c r="V23" i="83"/>
  <c r="W23" i="83"/>
  <c r="X23" i="83"/>
  <c r="Y23" i="83"/>
  <c r="Z23" i="83"/>
  <c r="AA23" i="83"/>
  <c r="AB23" i="83"/>
  <c r="AC23" i="83"/>
  <c r="AD23" i="83"/>
  <c r="AE23" i="83"/>
  <c r="AF23" i="83"/>
  <c r="AG23" i="83"/>
  <c r="AH23" i="83"/>
  <c r="AI23" i="83"/>
  <c r="AJ23" i="83"/>
  <c r="AK23" i="83"/>
  <c r="AL23" i="83"/>
  <c r="AM23" i="83"/>
  <c r="AN23" i="83"/>
  <c r="AO23" i="83"/>
  <c r="AP23" i="83"/>
  <c r="AQ23" i="83"/>
  <c r="AR23" i="83"/>
  <c r="AS23" i="83"/>
  <c r="AT23" i="83"/>
  <c r="AU23" i="83"/>
  <c r="AV23" i="83"/>
  <c r="AW23" i="83"/>
  <c r="AX23" i="83"/>
  <c r="AY23" i="83"/>
  <c r="AZ23" i="83"/>
  <c r="B24" i="83"/>
  <c r="C24" i="83"/>
  <c r="D24" i="83"/>
  <c r="E24" i="83"/>
  <c r="F24" i="83"/>
  <c r="G24" i="83"/>
  <c r="H24" i="83"/>
  <c r="I24" i="83"/>
  <c r="J24" i="83"/>
  <c r="K24" i="83"/>
  <c r="L24" i="83"/>
  <c r="M24" i="83"/>
  <c r="N24" i="83"/>
  <c r="O24" i="83"/>
  <c r="Q24" i="83"/>
  <c r="R24" i="83"/>
  <c r="S24" i="83"/>
  <c r="T24" i="83"/>
  <c r="U24" i="83"/>
  <c r="V24" i="83"/>
  <c r="W24" i="83"/>
  <c r="X24" i="83"/>
  <c r="Y24" i="83"/>
  <c r="Z24" i="83"/>
  <c r="AA24" i="83"/>
  <c r="AB24" i="83"/>
  <c r="AC24" i="83"/>
  <c r="AD24" i="83"/>
  <c r="AE24" i="83"/>
  <c r="AF24" i="83"/>
  <c r="AG24" i="83"/>
  <c r="AH24" i="83"/>
  <c r="AI24" i="83"/>
  <c r="AJ24" i="83"/>
  <c r="AK24" i="83"/>
  <c r="AL24" i="83"/>
  <c r="AM24" i="83"/>
  <c r="AN24" i="83"/>
  <c r="AO24" i="83"/>
  <c r="AP24" i="83"/>
  <c r="AQ24" i="83"/>
  <c r="AR24" i="83"/>
  <c r="AS24" i="83"/>
  <c r="AT24" i="83"/>
  <c r="AU24" i="83"/>
  <c r="AV24" i="83"/>
  <c r="AW24" i="83"/>
  <c r="AX24" i="83"/>
  <c r="AY24" i="83"/>
  <c r="AZ24" i="83"/>
  <c r="B25" i="83"/>
  <c r="C25" i="83"/>
  <c r="D25" i="83"/>
  <c r="E25" i="83"/>
  <c r="F25" i="83"/>
  <c r="G25" i="83"/>
  <c r="H25" i="83"/>
  <c r="I25" i="83"/>
  <c r="J25" i="83"/>
  <c r="K25" i="83"/>
  <c r="L25" i="83"/>
  <c r="M25" i="83"/>
  <c r="N25" i="83"/>
  <c r="O25" i="83"/>
  <c r="Q25" i="83"/>
  <c r="R25" i="83"/>
  <c r="S25" i="83"/>
  <c r="T25" i="83"/>
  <c r="U25" i="83"/>
  <c r="V25" i="83"/>
  <c r="W25" i="83"/>
  <c r="X25" i="83"/>
  <c r="Y25" i="83"/>
  <c r="Z25" i="83"/>
  <c r="AA25" i="83"/>
  <c r="AB25" i="83"/>
  <c r="AC25" i="83"/>
  <c r="AD25" i="83"/>
  <c r="AE25" i="83"/>
  <c r="AF25" i="83"/>
  <c r="AG25" i="83"/>
  <c r="AH25" i="83"/>
  <c r="AI25" i="83"/>
  <c r="AJ25" i="83"/>
  <c r="AK25" i="83"/>
  <c r="AL25" i="83"/>
  <c r="AM25" i="83"/>
  <c r="AN25" i="83"/>
  <c r="AO25" i="83"/>
  <c r="AP25" i="83"/>
  <c r="AQ25" i="83"/>
  <c r="AR25" i="83"/>
  <c r="AS25" i="83"/>
  <c r="AT25" i="83"/>
  <c r="AU25" i="83"/>
  <c r="AV25" i="83"/>
  <c r="AW25" i="83"/>
  <c r="AX25" i="83"/>
  <c r="AY25" i="83"/>
  <c r="AZ25" i="83"/>
  <c r="B26" i="83"/>
  <c r="C26" i="83"/>
  <c r="D26" i="83"/>
  <c r="E26" i="83"/>
  <c r="F26" i="83"/>
  <c r="G26" i="83"/>
  <c r="H26" i="83"/>
  <c r="I26" i="83"/>
  <c r="J26" i="83"/>
  <c r="K26" i="83"/>
  <c r="L26" i="83"/>
  <c r="M26" i="83"/>
  <c r="N26" i="83"/>
  <c r="O26" i="83"/>
  <c r="Q26" i="83"/>
  <c r="R26" i="83"/>
  <c r="S26" i="83"/>
  <c r="T26" i="83"/>
  <c r="U26" i="83"/>
  <c r="V26" i="83"/>
  <c r="W26" i="83"/>
  <c r="X26" i="83"/>
  <c r="Y26" i="83"/>
  <c r="Z26" i="83"/>
  <c r="AA26" i="83"/>
  <c r="AB26" i="83"/>
  <c r="AC26" i="83"/>
  <c r="AD26" i="83"/>
  <c r="AE26" i="83"/>
  <c r="AF26" i="83"/>
  <c r="AG26" i="83"/>
  <c r="AH26" i="83"/>
  <c r="AI26" i="83"/>
  <c r="AJ26" i="83"/>
  <c r="AK26" i="83"/>
  <c r="AL26" i="83"/>
  <c r="AM26" i="83"/>
  <c r="AN26" i="83"/>
  <c r="AO26" i="83"/>
  <c r="AP26" i="83"/>
  <c r="AQ26" i="83"/>
  <c r="AR26" i="83"/>
  <c r="AS26" i="83"/>
  <c r="AT26" i="83"/>
  <c r="AU26" i="83"/>
  <c r="AV26" i="83"/>
  <c r="AW26" i="83"/>
  <c r="AX26" i="83"/>
  <c r="AY26" i="83"/>
  <c r="AZ26" i="83"/>
  <c r="B27" i="83"/>
  <c r="C27" i="83"/>
  <c r="D27" i="83"/>
  <c r="E27" i="83"/>
  <c r="F27" i="83"/>
  <c r="G27" i="83"/>
  <c r="H27" i="83"/>
  <c r="I27" i="83"/>
  <c r="J27" i="83"/>
  <c r="K27" i="83"/>
  <c r="L27" i="83"/>
  <c r="M27" i="83"/>
  <c r="N27" i="83"/>
  <c r="O27" i="83"/>
  <c r="Q27" i="83"/>
  <c r="R27" i="83"/>
  <c r="S27" i="83"/>
  <c r="T27" i="83"/>
  <c r="U27" i="83"/>
  <c r="V27" i="83"/>
  <c r="W27" i="83"/>
  <c r="X27" i="83"/>
  <c r="Y27" i="83"/>
  <c r="Z27" i="83"/>
  <c r="AA27" i="83"/>
  <c r="AB27" i="83"/>
  <c r="AC27" i="83"/>
  <c r="AD27" i="83"/>
  <c r="AE27" i="83"/>
  <c r="AF27" i="83"/>
  <c r="AG27" i="83"/>
  <c r="AH27" i="83"/>
  <c r="AI27" i="83"/>
  <c r="AJ27" i="83"/>
  <c r="AK27" i="83"/>
  <c r="AL27" i="83"/>
  <c r="AM27" i="83"/>
  <c r="AN27" i="83"/>
  <c r="AO27" i="83"/>
  <c r="AP27" i="83"/>
  <c r="AQ27" i="83"/>
  <c r="AR27" i="83"/>
  <c r="AS27" i="83"/>
  <c r="AT27" i="83"/>
  <c r="AU27" i="83"/>
  <c r="AV27" i="83"/>
  <c r="AW27" i="83"/>
  <c r="AX27" i="83"/>
  <c r="AY27" i="83"/>
  <c r="AZ27" i="83"/>
  <c r="B28" i="83"/>
  <c r="C28" i="83"/>
  <c r="D28" i="83"/>
  <c r="E28" i="83"/>
  <c r="F28" i="83"/>
  <c r="G28" i="83"/>
  <c r="H28" i="83"/>
  <c r="I28" i="83"/>
  <c r="J28" i="83"/>
  <c r="K28" i="83"/>
  <c r="L28" i="83"/>
  <c r="M28" i="83"/>
  <c r="N28" i="83"/>
  <c r="O28" i="83"/>
  <c r="Q28" i="83"/>
  <c r="R28" i="83"/>
  <c r="S28" i="83"/>
  <c r="T28" i="83"/>
  <c r="U28" i="83"/>
  <c r="V28" i="83"/>
  <c r="W28" i="83"/>
  <c r="X28" i="83"/>
  <c r="Y28" i="83"/>
  <c r="Z28" i="83"/>
  <c r="AA28" i="83"/>
  <c r="AB28" i="83"/>
  <c r="AC28" i="83"/>
  <c r="AD28" i="83"/>
  <c r="AE28" i="83"/>
  <c r="AF28" i="83"/>
  <c r="AG28" i="83"/>
  <c r="AH28" i="83"/>
  <c r="AI28" i="83"/>
  <c r="AJ28" i="83"/>
  <c r="AK28" i="83"/>
  <c r="AL28" i="83"/>
  <c r="AM28" i="83"/>
  <c r="AN28" i="83"/>
  <c r="AO28" i="83"/>
  <c r="AP28" i="83"/>
  <c r="AQ28" i="83"/>
  <c r="AR28" i="83"/>
  <c r="AS28" i="83"/>
  <c r="AT28" i="83"/>
  <c r="AU28" i="83"/>
  <c r="AV28" i="83"/>
  <c r="AW28" i="83"/>
  <c r="AX28" i="83"/>
  <c r="AY28" i="83"/>
  <c r="AZ28" i="83"/>
  <c r="B29" i="83"/>
  <c r="C29" i="83"/>
  <c r="D29" i="83"/>
  <c r="E29" i="83"/>
  <c r="F29" i="83"/>
  <c r="G29" i="83"/>
  <c r="H29" i="83"/>
  <c r="I29" i="83"/>
  <c r="J29" i="83"/>
  <c r="K29" i="83"/>
  <c r="L29" i="83"/>
  <c r="M29" i="83"/>
  <c r="N29" i="83"/>
  <c r="O29" i="83"/>
  <c r="Q29" i="83"/>
  <c r="R29" i="83"/>
  <c r="S29" i="83"/>
  <c r="T29" i="83"/>
  <c r="U29" i="83"/>
  <c r="V29" i="83"/>
  <c r="W29" i="83"/>
  <c r="X29" i="83"/>
  <c r="Y29" i="83"/>
  <c r="Z29" i="83"/>
  <c r="AA29" i="83"/>
  <c r="AB29" i="83"/>
  <c r="AC29" i="83"/>
  <c r="AD29" i="83"/>
  <c r="AE29" i="83"/>
  <c r="AF29" i="83"/>
  <c r="AG29" i="83"/>
  <c r="AH29" i="83"/>
  <c r="AI29" i="83"/>
  <c r="AJ29" i="83"/>
  <c r="AK29" i="83"/>
  <c r="AL29" i="83"/>
  <c r="AM29" i="83"/>
  <c r="AN29" i="83"/>
  <c r="AO29" i="83"/>
  <c r="AP29" i="83"/>
  <c r="AQ29" i="83"/>
  <c r="AR29" i="83"/>
  <c r="AS29" i="83"/>
  <c r="AT29" i="83"/>
  <c r="AU29" i="83"/>
  <c r="AV29" i="83"/>
  <c r="AW29" i="83"/>
  <c r="AX29" i="83"/>
  <c r="AY29" i="83"/>
  <c r="AZ29" i="83"/>
  <c r="B30" i="83"/>
  <c r="C30" i="83"/>
  <c r="D30" i="83"/>
  <c r="E30" i="83"/>
  <c r="F30" i="83"/>
  <c r="G30" i="83"/>
  <c r="H30" i="83"/>
  <c r="I30" i="83"/>
  <c r="J30" i="83"/>
  <c r="K30" i="83"/>
  <c r="L30" i="83"/>
  <c r="M30" i="83"/>
  <c r="N30" i="83"/>
  <c r="O30" i="83"/>
  <c r="Q30" i="83"/>
  <c r="R30" i="83"/>
  <c r="S30" i="83"/>
  <c r="T30" i="83"/>
  <c r="U30" i="83"/>
  <c r="V30" i="83"/>
  <c r="W30" i="83"/>
  <c r="X30" i="83"/>
  <c r="Y30" i="83"/>
  <c r="Z30" i="83"/>
  <c r="AA30" i="83"/>
  <c r="AB30" i="83"/>
  <c r="AC30" i="83"/>
  <c r="AD30" i="83"/>
  <c r="AE30" i="83"/>
  <c r="AF30" i="83"/>
  <c r="AG30" i="83"/>
  <c r="AH30" i="83"/>
  <c r="AI30" i="83"/>
  <c r="AJ30" i="83"/>
  <c r="AK30" i="83"/>
  <c r="AL30" i="83"/>
  <c r="AM30" i="83"/>
  <c r="AN30" i="83"/>
  <c r="AO30" i="83"/>
  <c r="AP30" i="83"/>
  <c r="AQ30" i="83"/>
  <c r="AR30" i="83"/>
  <c r="AS30" i="83"/>
  <c r="AT30" i="83"/>
  <c r="AU30" i="83"/>
  <c r="AV30" i="83"/>
  <c r="AW30" i="83"/>
  <c r="AX30" i="83"/>
  <c r="AY30" i="83"/>
  <c r="AZ30" i="83"/>
  <c r="B31" i="83"/>
  <c r="C31" i="83"/>
  <c r="D31" i="83"/>
  <c r="E31" i="83"/>
  <c r="F31" i="83"/>
  <c r="G31" i="83"/>
  <c r="H31" i="83"/>
  <c r="I31" i="83"/>
  <c r="J31" i="83"/>
  <c r="K31" i="83"/>
  <c r="L31" i="83"/>
  <c r="M31" i="83"/>
  <c r="N31" i="83"/>
  <c r="O31" i="83"/>
  <c r="Q31" i="83"/>
  <c r="R31" i="83"/>
  <c r="S31" i="83"/>
  <c r="T31" i="83"/>
  <c r="U31" i="83"/>
  <c r="V31" i="83"/>
  <c r="W31" i="83"/>
  <c r="X31" i="83"/>
  <c r="Y31" i="83"/>
  <c r="Z31" i="83"/>
  <c r="AA31" i="83"/>
  <c r="AB31" i="83"/>
  <c r="AC31" i="83"/>
  <c r="AD31" i="83"/>
  <c r="AE31" i="83"/>
  <c r="AF31" i="83"/>
  <c r="AG31" i="83"/>
  <c r="AH31" i="83"/>
  <c r="AI31" i="83"/>
  <c r="AJ31" i="83"/>
  <c r="AK31" i="83"/>
  <c r="AL31" i="83"/>
  <c r="AM31" i="83"/>
  <c r="AN31" i="83"/>
  <c r="AO31" i="83"/>
  <c r="AP31" i="83"/>
  <c r="AQ31" i="83"/>
  <c r="AR31" i="83"/>
  <c r="AS31" i="83"/>
  <c r="AT31" i="83"/>
  <c r="AU31" i="83"/>
  <c r="AV31" i="83"/>
  <c r="AW31" i="83"/>
  <c r="AX31" i="83"/>
  <c r="AY31" i="83"/>
  <c r="AZ31" i="83"/>
  <c r="B32" i="83"/>
  <c r="C32" i="83"/>
  <c r="D32" i="83"/>
  <c r="E32" i="83"/>
  <c r="F32" i="83"/>
  <c r="G32" i="83"/>
  <c r="H32" i="83"/>
  <c r="I32" i="83"/>
  <c r="J32" i="83"/>
  <c r="K32" i="83"/>
  <c r="L32" i="83"/>
  <c r="M32" i="83"/>
  <c r="N32" i="83"/>
  <c r="O32" i="83"/>
  <c r="Q32" i="83"/>
  <c r="R32" i="83"/>
  <c r="S32" i="83"/>
  <c r="T32" i="83"/>
  <c r="U32" i="83"/>
  <c r="V32" i="83"/>
  <c r="W32" i="83"/>
  <c r="X32" i="83"/>
  <c r="Y32" i="83"/>
  <c r="Z32" i="83"/>
  <c r="AA32" i="83"/>
  <c r="AB32" i="83"/>
  <c r="AC32" i="83"/>
  <c r="AD32" i="83"/>
  <c r="AE32" i="83"/>
  <c r="AF32" i="83"/>
  <c r="AG32" i="83"/>
  <c r="AH32" i="83"/>
  <c r="AI32" i="83"/>
  <c r="AJ32" i="83"/>
  <c r="AK32" i="83"/>
  <c r="AL32" i="83"/>
  <c r="AM32" i="83"/>
  <c r="AN32" i="83"/>
  <c r="AO32" i="83"/>
  <c r="AP32" i="83"/>
  <c r="AQ32" i="83"/>
  <c r="AR32" i="83"/>
  <c r="AS32" i="83"/>
  <c r="AT32" i="83"/>
  <c r="AU32" i="83"/>
  <c r="AV32" i="83"/>
  <c r="AW32" i="83"/>
  <c r="AX32" i="83"/>
  <c r="AY32" i="83"/>
  <c r="AZ32" i="83"/>
  <c r="B33" i="83"/>
  <c r="C33" i="83"/>
  <c r="D33" i="83"/>
  <c r="E33" i="83"/>
  <c r="F33" i="83"/>
  <c r="G33" i="83"/>
  <c r="H33" i="83"/>
  <c r="I33" i="83"/>
  <c r="J33" i="83"/>
  <c r="K33" i="83"/>
  <c r="L33" i="83"/>
  <c r="M33" i="83"/>
  <c r="N33" i="83"/>
  <c r="O33" i="83"/>
  <c r="Q33" i="83"/>
  <c r="R33" i="83"/>
  <c r="S33" i="83"/>
  <c r="T33" i="83"/>
  <c r="U33" i="83"/>
  <c r="V33" i="83"/>
  <c r="W33" i="83"/>
  <c r="X33" i="83"/>
  <c r="Y33" i="83"/>
  <c r="Z33" i="83"/>
  <c r="AA33" i="83"/>
  <c r="AB33" i="83"/>
  <c r="AC33" i="83"/>
  <c r="AD33" i="83"/>
  <c r="AE33" i="83"/>
  <c r="AF33" i="83"/>
  <c r="AG33" i="83"/>
  <c r="AH33" i="83"/>
  <c r="AI33" i="83"/>
  <c r="AJ33" i="83"/>
  <c r="AK33" i="83"/>
  <c r="AL33" i="83"/>
  <c r="AM33" i="83"/>
  <c r="AN33" i="83"/>
  <c r="AO33" i="83"/>
  <c r="AP33" i="83"/>
  <c r="AQ33" i="83"/>
  <c r="AR33" i="83"/>
  <c r="AS33" i="83"/>
  <c r="AT33" i="83"/>
  <c r="AU33" i="83"/>
  <c r="AV33" i="83"/>
  <c r="AW33" i="83"/>
  <c r="AX33" i="83"/>
  <c r="AY33" i="83"/>
  <c r="AZ33" i="83"/>
  <c r="B34" i="83"/>
  <c r="C34" i="83"/>
  <c r="D34" i="83"/>
  <c r="E34" i="83"/>
  <c r="F34" i="83"/>
  <c r="G34" i="83"/>
  <c r="H34" i="83"/>
  <c r="I34" i="83"/>
  <c r="J34" i="83"/>
  <c r="K34" i="83"/>
  <c r="L34" i="83"/>
  <c r="M34" i="83"/>
  <c r="N34" i="83"/>
  <c r="O34" i="83"/>
  <c r="Q34" i="83"/>
  <c r="R34" i="83"/>
  <c r="S34" i="83"/>
  <c r="T34" i="83"/>
  <c r="U34" i="83"/>
  <c r="V34" i="83"/>
  <c r="W34" i="83"/>
  <c r="X34" i="83"/>
  <c r="Y34" i="83"/>
  <c r="Z34" i="83"/>
  <c r="AA34" i="83"/>
  <c r="AB34" i="83"/>
  <c r="AC34" i="83"/>
  <c r="AD34" i="83"/>
  <c r="AE34" i="83"/>
  <c r="AF34" i="83"/>
  <c r="AG34" i="83"/>
  <c r="AH34" i="83"/>
  <c r="AI34" i="83"/>
  <c r="AJ34" i="83"/>
  <c r="AK34" i="83"/>
  <c r="AL34" i="83"/>
  <c r="AM34" i="83"/>
  <c r="AN34" i="83"/>
  <c r="AO34" i="83"/>
  <c r="AP34" i="83"/>
  <c r="AQ34" i="83"/>
  <c r="AR34" i="83"/>
  <c r="AS34" i="83"/>
  <c r="AT34" i="83"/>
  <c r="AU34" i="83"/>
  <c r="AV34" i="83"/>
  <c r="AW34" i="83"/>
  <c r="AX34" i="83"/>
  <c r="AY34" i="83"/>
  <c r="AZ34" i="83"/>
  <c r="B35" i="83"/>
  <c r="C35" i="83"/>
  <c r="D35" i="83"/>
  <c r="E35" i="83"/>
  <c r="F35" i="83"/>
  <c r="G35" i="83"/>
  <c r="H35" i="83"/>
  <c r="I35" i="83"/>
  <c r="J35" i="83"/>
  <c r="K35" i="83"/>
  <c r="L35" i="83"/>
  <c r="M35" i="83"/>
  <c r="N35" i="83"/>
  <c r="O35" i="83"/>
  <c r="Q35" i="83"/>
  <c r="R35" i="83"/>
  <c r="S35" i="83"/>
  <c r="T35" i="83"/>
  <c r="U35" i="83"/>
  <c r="V35" i="83"/>
  <c r="W35" i="83"/>
  <c r="X35" i="83"/>
  <c r="Y35" i="83"/>
  <c r="Z35" i="83"/>
  <c r="AA35" i="83"/>
  <c r="AB35" i="83"/>
  <c r="AC35" i="83"/>
  <c r="AD35" i="83"/>
  <c r="AE35" i="83"/>
  <c r="AF35" i="83"/>
  <c r="AG35" i="83"/>
  <c r="AH35" i="83"/>
  <c r="AI35" i="83"/>
  <c r="AJ35" i="83"/>
  <c r="AK35" i="83"/>
  <c r="AL35" i="83"/>
  <c r="AM35" i="83"/>
  <c r="AN35" i="83"/>
  <c r="AO35" i="83"/>
  <c r="AP35" i="83"/>
  <c r="AQ35" i="83"/>
  <c r="AR35" i="83"/>
  <c r="AS35" i="83"/>
  <c r="AT35" i="83"/>
  <c r="AU35" i="83"/>
  <c r="AV35" i="83"/>
  <c r="AW35" i="83"/>
  <c r="AX35" i="83"/>
  <c r="AY35" i="83"/>
  <c r="AZ35" i="83"/>
  <c r="B36" i="83"/>
  <c r="C36" i="83"/>
  <c r="D36" i="83"/>
  <c r="E36" i="83"/>
  <c r="F36" i="83"/>
  <c r="G36" i="83"/>
  <c r="H36" i="83"/>
  <c r="I36" i="83"/>
  <c r="J36" i="83"/>
  <c r="K36" i="83"/>
  <c r="L36" i="83"/>
  <c r="M36" i="83"/>
  <c r="N36" i="83"/>
  <c r="O36" i="83"/>
  <c r="Q36" i="83"/>
  <c r="R36" i="83"/>
  <c r="S36" i="83"/>
  <c r="T36" i="83"/>
  <c r="U36" i="83"/>
  <c r="V36" i="83"/>
  <c r="W36" i="83"/>
  <c r="X36" i="83"/>
  <c r="Y36" i="83"/>
  <c r="Z36" i="83"/>
  <c r="AA36" i="83"/>
  <c r="AB36" i="83"/>
  <c r="AC36" i="83"/>
  <c r="AD36" i="83"/>
  <c r="AE36" i="83"/>
  <c r="AF36" i="83"/>
  <c r="AG36" i="83"/>
  <c r="AH36" i="83"/>
  <c r="AI36" i="83"/>
  <c r="AJ36" i="83"/>
  <c r="AK36" i="83"/>
  <c r="AL36" i="83"/>
  <c r="AM36" i="83"/>
  <c r="AN36" i="83"/>
  <c r="AO36" i="83"/>
  <c r="AP36" i="83"/>
  <c r="AQ36" i="83"/>
  <c r="AR36" i="83"/>
  <c r="AS36" i="83"/>
  <c r="AT36" i="83"/>
  <c r="AU36" i="83"/>
  <c r="AV36" i="83"/>
  <c r="AW36" i="83"/>
  <c r="AX36" i="83"/>
  <c r="AY36" i="83"/>
  <c r="AZ36" i="83"/>
  <c r="B37" i="83"/>
  <c r="C37" i="83"/>
  <c r="D37" i="83"/>
  <c r="E37" i="83"/>
  <c r="F37" i="83"/>
  <c r="G37" i="83"/>
  <c r="H37" i="83"/>
  <c r="I37" i="83"/>
  <c r="J37" i="83"/>
  <c r="K37" i="83"/>
  <c r="L37" i="83"/>
  <c r="M37" i="83"/>
  <c r="N37" i="83"/>
  <c r="O37" i="83"/>
  <c r="Q37" i="83"/>
  <c r="R37" i="83"/>
  <c r="S37" i="83"/>
  <c r="T37" i="83"/>
  <c r="U37" i="83"/>
  <c r="V37" i="83"/>
  <c r="W37" i="83"/>
  <c r="X37" i="83"/>
  <c r="Y37" i="83"/>
  <c r="Z37" i="83"/>
  <c r="AA37" i="83"/>
  <c r="AB37" i="83"/>
  <c r="AC37" i="83"/>
  <c r="AD37" i="83"/>
  <c r="AE37" i="83"/>
  <c r="AF37" i="83"/>
  <c r="AG37" i="83"/>
  <c r="AH37" i="83"/>
  <c r="AI37" i="83"/>
  <c r="AJ37" i="83"/>
  <c r="AK37" i="83"/>
  <c r="AL37" i="83"/>
  <c r="AM37" i="83"/>
  <c r="AN37" i="83"/>
  <c r="AO37" i="83"/>
  <c r="AP37" i="83"/>
  <c r="AQ37" i="83"/>
  <c r="AR37" i="83"/>
  <c r="AS37" i="83"/>
  <c r="AT37" i="83"/>
  <c r="AU37" i="83"/>
  <c r="AV37" i="83"/>
  <c r="AW37" i="83"/>
  <c r="AX37" i="83"/>
  <c r="AY37" i="83"/>
  <c r="AZ37" i="83"/>
  <c r="B38" i="83"/>
  <c r="C38" i="83"/>
  <c r="D38" i="83"/>
  <c r="E38" i="83"/>
  <c r="F38" i="83"/>
  <c r="G38" i="83"/>
  <c r="H38" i="83"/>
  <c r="I38" i="83"/>
  <c r="J38" i="83"/>
  <c r="K38" i="83"/>
  <c r="L38" i="83"/>
  <c r="M38" i="83"/>
  <c r="N38" i="83"/>
  <c r="O38" i="83"/>
  <c r="Q38" i="83"/>
  <c r="R38" i="83"/>
  <c r="S38" i="83"/>
  <c r="T38" i="83"/>
  <c r="U38" i="83"/>
  <c r="V38" i="83"/>
  <c r="W38" i="83"/>
  <c r="X38" i="83"/>
  <c r="Y38" i="83"/>
  <c r="Z38" i="83"/>
  <c r="AA38" i="83"/>
  <c r="AB38" i="83"/>
  <c r="AC38" i="83"/>
  <c r="AD38" i="83"/>
  <c r="AE38" i="83"/>
  <c r="AF38" i="83"/>
  <c r="AG38" i="83"/>
  <c r="AH38" i="83"/>
  <c r="AI38" i="83"/>
  <c r="AJ38" i="83"/>
  <c r="AK38" i="83"/>
  <c r="AL38" i="83"/>
  <c r="AM38" i="83"/>
  <c r="AN38" i="83"/>
  <c r="AO38" i="83"/>
  <c r="AP38" i="83"/>
  <c r="AQ38" i="83"/>
  <c r="AR38" i="83"/>
  <c r="AS38" i="83"/>
  <c r="AT38" i="83"/>
  <c r="AU38" i="83"/>
  <c r="AV38" i="83"/>
  <c r="AW38" i="83"/>
  <c r="AX38" i="83"/>
  <c r="AY38" i="83"/>
  <c r="AZ38" i="83"/>
  <c r="B39" i="83"/>
  <c r="C39" i="83"/>
  <c r="D39" i="83"/>
  <c r="E39" i="83"/>
  <c r="F39" i="83"/>
  <c r="G39" i="83"/>
  <c r="H39" i="83"/>
  <c r="I39" i="83"/>
  <c r="J39" i="83"/>
  <c r="K39" i="83"/>
  <c r="L39" i="83"/>
  <c r="M39" i="83"/>
  <c r="N39" i="83"/>
  <c r="O39" i="83"/>
  <c r="Q39" i="83"/>
  <c r="R39" i="83"/>
  <c r="S39" i="83"/>
  <c r="T39" i="83"/>
  <c r="U39" i="83"/>
  <c r="V39" i="83"/>
  <c r="W39" i="83"/>
  <c r="X39" i="83"/>
  <c r="Y39" i="83"/>
  <c r="Z39" i="83"/>
  <c r="AA39" i="83"/>
  <c r="AB39" i="83"/>
  <c r="AC39" i="83"/>
  <c r="AD39" i="83"/>
  <c r="AE39" i="83"/>
  <c r="AF39" i="83"/>
  <c r="AG39" i="83"/>
  <c r="AH39" i="83"/>
  <c r="AI39" i="83"/>
  <c r="AJ39" i="83"/>
  <c r="AK39" i="83"/>
  <c r="AL39" i="83"/>
  <c r="AM39" i="83"/>
  <c r="AN39" i="83"/>
  <c r="AO39" i="83"/>
  <c r="AP39" i="83"/>
  <c r="AQ39" i="83"/>
  <c r="AR39" i="83"/>
  <c r="AS39" i="83"/>
  <c r="AT39" i="83"/>
  <c r="AU39" i="83"/>
  <c r="AV39" i="83"/>
  <c r="AW39" i="83"/>
  <c r="AX39" i="83"/>
  <c r="AY39" i="83"/>
  <c r="AZ39" i="83"/>
  <c r="B40" i="83"/>
  <c r="C40" i="83"/>
  <c r="D40" i="83"/>
  <c r="E40" i="83"/>
  <c r="F40" i="83"/>
  <c r="G40" i="83"/>
  <c r="H40" i="83"/>
  <c r="I40" i="83"/>
  <c r="J40" i="83"/>
  <c r="K40" i="83"/>
  <c r="L40" i="83"/>
  <c r="M40" i="83"/>
  <c r="N40" i="83"/>
  <c r="O40" i="83"/>
  <c r="Q40" i="83"/>
  <c r="R40" i="83"/>
  <c r="S40" i="83"/>
  <c r="T40" i="83"/>
  <c r="U40" i="83"/>
  <c r="V40" i="83"/>
  <c r="W40" i="83"/>
  <c r="X40" i="83"/>
  <c r="Y40" i="83"/>
  <c r="Z40" i="83"/>
  <c r="AA40" i="83"/>
  <c r="AB40" i="83"/>
  <c r="AC40" i="83"/>
  <c r="AD40" i="83"/>
  <c r="AE40" i="83"/>
  <c r="AF40" i="83"/>
  <c r="AG40" i="83"/>
  <c r="AH40" i="83"/>
  <c r="AI40" i="83"/>
  <c r="AJ40" i="83"/>
  <c r="AK40" i="83"/>
  <c r="AL40" i="83"/>
  <c r="AM40" i="83"/>
  <c r="AN40" i="83"/>
  <c r="AO40" i="83"/>
  <c r="AP40" i="83"/>
  <c r="AQ40" i="83"/>
  <c r="AR40" i="83"/>
  <c r="AS40" i="83"/>
  <c r="AT40" i="83"/>
  <c r="AU40" i="83"/>
  <c r="AV40" i="83"/>
  <c r="AW40" i="83"/>
  <c r="AX40" i="83"/>
  <c r="AY40" i="83"/>
  <c r="AZ40" i="83"/>
  <c r="B41" i="83"/>
  <c r="C41" i="83"/>
  <c r="D41" i="83"/>
  <c r="E41" i="83"/>
  <c r="F41" i="83"/>
  <c r="G41" i="83"/>
  <c r="H41" i="83"/>
  <c r="I41" i="83"/>
  <c r="J41" i="83"/>
  <c r="K41" i="83"/>
  <c r="L41" i="83"/>
  <c r="M41" i="83"/>
  <c r="N41" i="83"/>
  <c r="O41" i="83"/>
  <c r="Q41" i="83"/>
  <c r="R41" i="83"/>
  <c r="S41" i="83"/>
  <c r="T41" i="83"/>
  <c r="U41" i="83"/>
  <c r="V41" i="83"/>
  <c r="W41" i="83"/>
  <c r="X41" i="83"/>
  <c r="Y41" i="83"/>
  <c r="Z41" i="83"/>
  <c r="AA41" i="83"/>
  <c r="AB41" i="83"/>
  <c r="AC41" i="83"/>
  <c r="AD41" i="83"/>
  <c r="AE41" i="83"/>
  <c r="AF41" i="83"/>
  <c r="AG41" i="83"/>
  <c r="AH41" i="83"/>
  <c r="AI41" i="83"/>
  <c r="AJ41" i="83"/>
  <c r="AK41" i="83"/>
  <c r="AL41" i="83"/>
  <c r="AM41" i="83"/>
  <c r="AN41" i="83"/>
  <c r="AO41" i="83"/>
  <c r="AP41" i="83"/>
  <c r="AQ41" i="83"/>
  <c r="AR41" i="83"/>
  <c r="AS41" i="83"/>
  <c r="AT41" i="83"/>
  <c r="AU41" i="83"/>
  <c r="AV41" i="83"/>
  <c r="AW41" i="83"/>
  <c r="AX41" i="83"/>
  <c r="AY41" i="83"/>
  <c r="AZ41" i="83"/>
  <c r="B42" i="83"/>
  <c r="C42" i="83"/>
  <c r="D42" i="83"/>
  <c r="E42" i="83"/>
  <c r="F42" i="83"/>
  <c r="G42" i="83"/>
  <c r="H42" i="83"/>
  <c r="I42" i="83"/>
  <c r="J42" i="83"/>
  <c r="K42" i="83"/>
  <c r="L42" i="83"/>
  <c r="M42" i="83"/>
  <c r="N42" i="83"/>
  <c r="O42" i="83"/>
  <c r="Q42" i="83"/>
  <c r="R42" i="83"/>
  <c r="S42" i="83"/>
  <c r="T42" i="83"/>
  <c r="U42" i="83"/>
  <c r="V42" i="83"/>
  <c r="W42" i="83"/>
  <c r="X42" i="83"/>
  <c r="Y42" i="83"/>
  <c r="Z42" i="83"/>
  <c r="AA42" i="83"/>
  <c r="AB42" i="83"/>
  <c r="AC42" i="83"/>
  <c r="AD42" i="83"/>
  <c r="AE42" i="83"/>
  <c r="AF42" i="83"/>
  <c r="AG42" i="83"/>
  <c r="AH42" i="83"/>
  <c r="AI42" i="83"/>
  <c r="AJ42" i="83"/>
  <c r="AK42" i="83"/>
  <c r="AL42" i="83"/>
  <c r="AM42" i="83"/>
  <c r="AN42" i="83"/>
  <c r="AO42" i="83"/>
  <c r="AP42" i="83"/>
  <c r="AQ42" i="83"/>
  <c r="AR42" i="83"/>
  <c r="AS42" i="83"/>
  <c r="AT42" i="83"/>
  <c r="AU42" i="83"/>
  <c r="AV42" i="83"/>
  <c r="AW42" i="83"/>
  <c r="AX42" i="83"/>
  <c r="AY42" i="83"/>
  <c r="AZ42" i="83"/>
  <c r="B43" i="83"/>
  <c r="C43" i="83"/>
  <c r="D43" i="83"/>
  <c r="E43" i="83"/>
  <c r="F43" i="83"/>
  <c r="G43" i="83"/>
  <c r="H43" i="83"/>
  <c r="I43" i="83"/>
  <c r="J43" i="83"/>
  <c r="K43" i="83"/>
  <c r="L43" i="83"/>
  <c r="M43" i="83"/>
  <c r="N43" i="83"/>
  <c r="O43" i="83"/>
  <c r="Q43" i="83"/>
  <c r="R43" i="83"/>
  <c r="S43" i="83"/>
  <c r="T43" i="83"/>
  <c r="U43" i="83"/>
  <c r="V43" i="83"/>
  <c r="W43" i="83"/>
  <c r="X43" i="83"/>
  <c r="Y43" i="83"/>
  <c r="Z43" i="83"/>
  <c r="AA43" i="83"/>
  <c r="AB43" i="83"/>
  <c r="AC43" i="83"/>
  <c r="AD43" i="83"/>
  <c r="AE43" i="83"/>
  <c r="AF43" i="83"/>
  <c r="AG43" i="83"/>
  <c r="AH43" i="83"/>
  <c r="AI43" i="83"/>
  <c r="AJ43" i="83"/>
  <c r="AK43" i="83"/>
  <c r="AL43" i="83"/>
  <c r="AM43" i="83"/>
  <c r="AN43" i="83"/>
  <c r="AO43" i="83"/>
  <c r="AP43" i="83"/>
  <c r="AQ43" i="83"/>
  <c r="AR43" i="83"/>
  <c r="AS43" i="83"/>
  <c r="AT43" i="83"/>
  <c r="AU43" i="83"/>
  <c r="AV43" i="83"/>
  <c r="AW43" i="83"/>
  <c r="AX43" i="83"/>
  <c r="AY43" i="83"/>
  <c r="AZ43" i="83"/>
  <c r="B44" i="83"/>
  <c r="C44" i="83"/>
  <c r="D44" i="83"/>
  <c r="E44" i="83"/>
  <c r="F44" i="83"/>
  <c r="G44" i="83"/>
  <c r="H44" i="83"/>
  <c r="I44" i="83"/>
  <c r="J44" i="83"/>
  <c r="K44" i="83"/>
  <c r="L44" i="83"/>
  <c r="M44" i="83"/>
  <c r="N44" i="83"/>
  <c r="O44" i="83"/>
  <c r="Q44" i="83"/>
  <c r="R44" i="83"/>
  <c r="S44" i="83"/>
  <c r="T44" i="83"/>
  <c r="U44" i="83"/>
  <c r="V44" i="83"/>
  <c r="W44" i="83"/>
  <c r="X44" i="83"/>
  <c r="Y44" i="83"/>
  <c r="Z44" i="83"/>
  <c r="AA44" i="83"/>
  <c r="AB44" i="83"/>
  <c r="AC44" i="83"/>
  <c r="AD44" i="83"/>
  <c r="AE44" i="83"/>
  <c r="AF44" i="83"/>
  <c r="AG44" i="83"/>
  <c r="AH44" i="83"/>
  <c r="AI44" i="83"/>
  <c r="AJ44" i="83"/>
  <c r="AK44" i="83"/>
  <c r="AL44" i="83"/>
  <c r="AM44" i="83"/>
  <c r="AN44" i="83"/>
  <c r="AO44" i="83"/>
  <c r="AP44" i="83"/>
  <c r="AQ44" i="83"/>
  <c r="AR44" i="83"/>
  <c r="AS44" i="83"/>
  <c r="AT44" i="83"/>
  <c r="AU44" i="83"/>
  <c r="AV44" i="83"/>
  <c r="AW44" i="83"/>
  <c r="AX44" i="83"/>
  <c r="AY44" i="83"/>
  <c r="AZ44" i="83"/>
  <c r="B45" i="83"/>
  <c r="C45" i="83"/>
  <c r="D45" i="83"/>
  <c r="E45" i="83"/>
  <c r="F45" i="83"/>
  <c r="G45" i="83"/>
  <c r="H45" i="83"/>
  <c r="I45" i="83"/>
  <c r="J45" i="83"/>
  <c r="K45" i="83"/>
  <c r="L45" i="83"/>
  <c r="M45" i="83"/>
  <c r="N45" i="83"/>
  <c r="O45" i="83"/>
  <c r="Q45" i="83"/>
  <c r="R45" i="83"/>
  <c r="S45" i="83"/>
  <c r="T45" i="83"/>
  <c r="U45" i="83"/>
  <c r="V45" i="83"/>
  <c r="W45" i="83"/>
  <c r="X45" i="83"/>
  <c r="Y45" i="83"/>
  <c r="Z45" i="83"/>
  <c r="AA45" i="83"/>
  <c r="AB45" i="83"/>
  <c r="AC45" i="83"/>
  <c r="AD45" i="83"/>
  <c r="AE45" i="83"/>
  <c r="AF45" i="83"/>
  <c r="AG45" i="83"/>
  <c r="AH45" i="83"/>
  <c r="AI45" i="83"/>
  <c r="AJ45" i="83"/>
  <c r="AK45" i="83"/>
  <c r="AL45" i="83"/>
  <c r="AM45" i="83"/>
  <c r="AN45" i="83"/>
  <c r="AO45" i="83"/>
  <c r="AP45" i="83"/>
  <c r="AQ45" i="83"/>
  <c r="AR45" i="83"/>
  <c r="AS45" i="83"/>
  <c r="AT45" i="83"/>
  <c r="AU45" i="83"/>
  <c r="AV45" i="83"/>
  <c r="AW45" i="83"/>
  <c r="AX45" i="83"/>
  <c r="AY45" i="83"/>
  <c r="AZ45" i="83"/>
  <c r="B46" i="83"/>
  <c r="C46" i="83"/>
  <c r="D46" i="83"/>
  <c r="E46" i="83"/>
  <c r="F46" i="83"/>
  <c r="G46" i="83"/>
  <c r="H46" i="83"/>
  <c r="I46" i="83"/>
  <c r="J46" i="83"/>
  <c r="K46" i="83"/>
  <c r="L46" i="83"/>
  <c r="M46" i="83"/>
  <c r="N46" i="83"/>
  <c r="O46" i="83"/>
  <c r="Q46" i="83"/>
  <c r="R46" i="83"/>
  <c r="S46" i="83"/>
  <c r="T46" i="83"/>
  <c r="U46" i="83"/>
  <c r="V46" i="83"/>
  <c r="W46" i="83"/>
  <c r="X46" i="83"/>
  <c r="Y46" i="83"/>
  <c r="Z46" i="83"/>
  <c r="AA46" i="83"/>
  <c r="AB46" i="83"/>
  <c r="AC46" i="83"/>
  <c r="AD46" i="83"/>
  <c r="AE46" i="83"/>
  <c r="AF46" i="83"/>
  <c r="AG46" i="83"/>
  <c r="AH46" i="83"/>
  <c r="AI46" i="83"/>
  <c r="AJ46" i="83"/>
  <c r="AK46" i="83"/>
  <c r="AL46" i="83"/>
  <c r="AM46" i="83"/>
  <c r="AN46" i="83"/>
  <c r="AO46" i="83"/>
  <c r="AP46" i="83"/>
  <c r="AQ46" i="83"/>
  <c r="AR46" i="83"/>
  <c r="AS46" i="83"/>
  <c r="AT46" i="83"/>
  <c r="AU46" i="83"/>
  <c r="AV46" i="83"/>
  <c r="AW46" i="83"/>
  <c r="AX46" i="83"/>
  <c r="AY46" i="83"/>
  <c r="AZ46" i="83"/>
  <c r="B47" i="83"/>
  <c r="C47" i="83"/>
  <c r="D47" i="83"/>
  <c r="E47" i="83"/>
  <c r="F47" i="83"/>
  <c r="G47" i="83"/>
  <c r="H47" i="83"/>
  <c r="I47" i="83"/>
  <c r="J47" i="83"/>
  <c r="K47" i="83"/>
  <c r="L47" i="83"/>
  <c r="M47" i="83"/>
  <c r="N47" i="83"/>
  <c r="O47" i="83"/>
  <c r="Q47" i="83"/>
  <c r="R47" i="83"/>
  <c r="S47" i="83"/>
  <c r="T47" i="83"/>
  <c r="U47" i="83"/>
  <c r="V47" i="83"/>
  <c r="W47" i="83"/>
  <c r="X47" i="83"/>
  <c r="Y47" i="83"/>
  <c r="Z47" i="83"/>
  <c r="AA47" i="83"/>
  <c r="AB47" i="83"/>
  <c r="AC47" i="83"/>
  <c r="AD47" i="83"/>
  <c r="AE47" i="83"/>
  <c r="AF47" i="83"/>
  <c r="AG47" i="83"/>
  <c r="AH47" i="83"/>
  <c r="AI47" i="83"/>
  <c r="AJ47" i="83"/>
  <c r="AK47" i="83"/>
  <c r="AL47" i="83"/>
  <c r="AM47" i="83"/>
  <c r="AN47" i="83"/>
  <c r="AO47" i="83"/>
  <c r="AP47" i="83"/>
  <c r="AQ47" i="83"/>
  <c r="AR47" i="83"/>
  <c r="AS47" i="83"/>
  <c r="AT47" i="83"/>
  <c r="AU47" i="83"/>
  <c r="AV47" i="83"/>
  <c r="AW47" i="83"/>
  <c r="AX47" i="83"/>
  <c r="AY47" i="83"/>
  <c r="AZ47" i="83"/>
  <c r="B48" i="83"/>
  <c r="C48" i="83"/>
  <c r="D48" i="83"/>
  <c r="E48" i="83"/>
  <c r="F48" i="83"/>
  <c r="G48" i="83"/>
  <c r="H48" i="83"/>
  <c r="I48" i="83"/>
  <c r="J48" i="83"/>
  <c r="K48" i="83"/>
  <c r="L48" i="83"/>
  <c r="M48" i="83"/>
  <c r="N48" i="83"/>
  <c r="O48" i="83"/>
  <c r="Q48" i="83"/>
  <c r="R48" i="83"/>
  <c r="S48" i="83"/>
  <c r="T48" i="83"/>
  <c r="U48" i="83"/>
  <c r="V48" i="83"/>
  <c r="W48" i="83"/>
  <c r="X48" i="83"/>
  <c r="Y48" i="83"/>
  <c r="Z48" i="83"/>
  <c r="AA48" i="83"/>
  <c r="AB48" i="83"/>
  <c r="AC48" i="83"/>
  <c r="AD48" i="83"/>
  <c r="AE48" i="83"/>
  <c r="AF48" i="83"/>
  <c r="AG48" i="83"/>
  <c r="AH48" i="83"/>
  <c r="AI48" i="83"/>
  <c r="AJ48" i="83"/>
  <c r="AK48" i="83"/>
  <c r="AL48" i="83"/>
  <c r="AM48" i="83"/>
  <c r="AN48" i="83"/>
  <c r="AO48" i="83"/>
  <c r="AP48" i="83"/>
  <c r="AQ48" i="83"/>
  <c r="AR48" i="83"/>
  <c r="AS48" i="83"/>
  <c r="AT48" i="83"/>
  <c r="AU48" i="83"/>
  <c r="AV48" i="83"/>
  <c r="AW48" i="83"/>
  <c r="AX48" i="83"/>
  <c r="AY48" i="83"/>
  <c r="AZ48" i="83"/>
  <c r="B49" i="83"/>
  <c r="C49" i="83"/>
  <c r="D49" i="83"/>
  <c r="E49" i="83"/>
  <c r="F49" i="83"/>
  <c r="G49" i="83"/>
  <c r="H49" i="83"/>
  <c r="I49" i="83"/>
  <c r="J49" i="83"/>
  <c r="K49" i="83"/>
  <c r="L49" i="83"/>
  <c r="M49" i="83"/>
  <c r="N49" i="83"/>
  <c r="O49" i="83"/>
  <c r="Q49" i="83"/>
  <c r="R49" i="83"/>
  <c r="S49" i="83"/>
  <c r="T49" i="83"/>
  <c r="U49" i="83"/>
  <c r="V49" i="83"/>
  <c r="W49" i="83"/>
  <c r="X49" i="83"/>
  <c r="Y49" i="83"/>
  <c r="Z49" i="83"/>
  <c r="AA49" i="83"/>
  <c r="AB49" i="83"/>
  <c r="AC49" i="83"/>
  <c r="AD49" i="83"/>
  <c r="AE49" i="83"/>
  <c r="AF49" i="83"/>
  <c r="AG49" i="83"/>
  <c r="AH49" i="83"/>
  <c r="AI49" i="83"/>
  <c r="AJ49" i="83"/>
  <c r="AK49" i="83"/>
  <c r="AL49" i="83"/>
  <c r="AM49" i="83"/>
  <c r="AN49" i="83"/>
  <c r="AO49" i="83"/>
  <c r="AP49" i="83"/>
  <c r="AQ49" i="83"/>
  <c r="AR49" i="83"/>
  <c r="AS49" i="83"/>
  <c r="AT49" i="83"/>
  <c r="AU49" i="83"/>
  <c r="AV49" i="83"/>
  <c r="AW49" i="83"/>
  <c r="AX49" i="83"/>
  <c r="AY49" i="83"/>
  <c r="AZ49" i="83"/>
  <c r="B50" i="83"/>
  <c r="C50" i="83"/>
  <c r="D50" i="83"/>
  <c r="E50" i="83"/>
  <c r="F50" i="83"/>
  <c r="G50" i="83"/>
  <c r="H50" i="83"/>
  <c r="I50" i="83"/>
  <c r="J50" i="83"/>
  <c r="K50" i="83"/>
  <c r="L50" i="83"/>
  <c r="M50" i="83"/>
  <c r="N50" i="83"/>
  <c r="O50" i="83"/>
  <c r="Q50" i="83"/>
  <c r="R50" i="83"/>
  <c r="S50" i="83"/>
  <c r="T50" i="83"/>
  <c r="U50" i="83"/>
  <c r="V50" i="83"/>
  <c r="W50" i="83"/>
  <c r="X50" i="83"/>
  <c r="Y50" i="83"/>
  <c r="Z50" i="83"/>
  <c r="AA50" i="83"/>
  <c r="AB50" i="83"/>
  <c r="AC50" i="83"/>
  <c r="AD50" i="83"/>
  <c r="AE50" i="83"/>
  <c r="AF50" i="83"/>
  <c r="AG50" i="83"/>
  <c r="AH50" i="83"/>
  <c r="AI50" i="83"/>
  <c r="AJ50" i="83"/>
  <c r="AK50" i="83"/>
  <c r="AL50" i="83"/>
  <c r="AM50" i="83"/>
  <c r="AN50" i="83"/>
  <c r="AO50" i="83"/>
  <c r="AP50" i="83"/>
  <c r="AQ50" i="83"/>
  <c r="AR50" i="83"/>
  <c r="AS50" i="83"/>
  <c r="AT50" i="83"/>
  <c r="AU50" i="83"/>
  <c r="AV50" i="83"/>
  <c r="AW50" i="83"/>
  <c r="AX50" i="83"/>
  <c r="AY50" i="83"/>
  <c r="AZ50" i="83"/>
  <c r="B51" i="83"/>
  <c r="C51" i="83"/>
  <c r="D51" i="83"/>
  <c r="E51" i="83"/>
  <c r="F51" i="83"/>
  <c r="G51" i="83"/>
  <c r="H51" i="83"/>
  <c r="I51" i="83"/>
  <c r="J51" i="83"/>
  <c r="K51" i="83"/>
  <c r="L51" i="83"/>
  <c r="M51" i="83"/>
  <c r="N51" i="83"/>
  <c r="O51" i="83"/>
  <c r="Q51" i="83"/>
  <c r="R51" i="83"/>
  <c r="S51" i="83"/>
  <c r="T51" i="83"/>
  <c r="U51" i="83"/>
  <c r="V51" i="83"/>
  <c r="W51" i="83"/>
  <c r="X51" i="83"/>
  <c r="Y51" i="83"/>
  <c r="Z51" i="83"/>
  <c r="AA51" i="83"/>
  <c r="AB51" i="83"/>
  <c r="AC51" i="83"/>
  <c r="AD51" i="83"/>
  <c r="AE51" i="83"/>
  <c r="AF51" i="83"/>
  <c r="AG51" i="83"/>
  <c r="AH51" i="83"/>
  <c r="AI51" i="83"/>
  <c r="AJ51" i="83"/>
  <c r="AK51" i="83"/>
  <c r="AL51" i="83"/>
  <c r="AM51" i="83"/>
  <c r="AN51" i="83"/>
  <c r="AO51" i="83"/>
  <c r="AP51" i="83"/>
  <c r="AQ51" i="83"/>
  <c r="AR51" i="83"/>
  <c r="AS51" i="83"/>
  <c r="AT51" i="83"/>
  <c r="AU51" i="83"/>
  <c r="AV51" i="83"/>
  <c r="AW51" i="83"/>
  <c r="AX51" i="83"/>
  <c r="AY51" i="83"/>
  <c r="AZ51" i="83"/>
  <c r="B52" i="83"/>
  <c r="C52" i="83"/>
  <c r="D52" i="83"/>
  <c r="E52" i="83"/>
  <c r="F52" i="83"/>
  <c r="G52" i="83"/>
  <c r="H52" i="83"/>
  <c r="I52" i="83"/>
  <c r="J52" i="83"/>
  <c r="K52" i="83"/>
  <c r="L52" i="83"/>
  <c r="M52" i="83"/>
  <c r="N52" i="83"/>
  <c r="O52" i="83"/>
  <c r="Q52" i="83"/>
  <c r="R52" i="83"/>
  <c r="S52" i="83"/>
  <c r="T52" i="83"/>
  <c r="U52" i="83"/>
  <c r="V52" i="83"/>
  <c r="W52" i="83"/>
  <c r="X52" i="83"/>
  <c r="Y52" i="83"/>
  <c r="Z52" i="83"/>
  <c r="AA52" i="83"/>
  <c r="AB52" i="83"/>
  <c r="AC52" i="83"/>
  <c r="AD52" i="83"/>
  <c r="AE52" i="83"/>
  <c r="AF52" i="83"/>
  <c r="AG52" i="83"/>
  <c r="AH52" i="83"/>
  <c r="AI52" i="83"/>
  <c r="AJ52" i="83"/>
  <c r="AK52" i="83"/>
  <c r="AL52" i="83"/>
  <c r="AM52" i="83"/>
  <c r="AN52" i="83"/>
  <c r="AO52" i="83"/>
  <c r="AP52" i="83"/>
  <c r="AQ52" i="83"/>
  <c r="AR52" i="83"/>
  <c r="AS52" i="83"/>
  <c r="AT52" i="83"/>
  <c r="AU52" i="83"/>
  <c r="AV52" i="83"/>
  <c r="AW52" i="83"/>
  <c r="AX52" i="83"/>
  <c r="AY52" i="83"/>
  <c r="AZ52" i="83"/>
  <c r="B53" i="83"/>
  <c r="C53" i="83"/>
  <c r="D53" i="83"/>
  <c r="E53" i="83"/>
  <c r="F53" i="83"/>
  <c r="G53" i="83"/>
  <c r="H53" i="83"/>
  <c r="I53" i="83"/>
  <c r="J53" i="83"/>
  <c r="K53" i="83"/>
  <c r="L53" i="83"/>
  <c r="M53" i="83"/>
  <c r="N53" i="83"/>
  <c r="O53" i="83"/>
  <c r="Q53" i="83"/>
  <c r="R53" i="83"/>
  <c r="S53" i="83"/>
  <c r="T53" i="83"/>
  <c r="U53" i="83"/>
  <c r="V53" i="83"/>
  <c r="W53" i="83"/>
  <c r="X53" i="83"/>
  <c r="Y53" i="83"/>
  <c r="Z53" i="83"/>
  <c r="AA53" i="83"/>
  <c r="AB53" i="83"/>
  <c r="AC53" i="83"/>
  <c r="AD53" i="83"/>
  <c r="AE53" i="83"/>
  <c r="AF53" i="83"/>
  <c r="AG53" i="83"/>
  <c r="AH53" i="83"/>
  <c r="AI53" i="83"/>
  <c r="AJ53" i="83"/>
  <c r="AK53" i="83"/>
  <c r="AL53" i="83"/>
  <c r="AM53" i="83"/>
  <c r="AN53" i="83"/>
  <c r="AO53" i="83"/>
  <c r="AP53" i="83"/>
  <c r="AQ53" i="83"/>
  <c r="AR53" i="83"/>
  <c r="AS53" i="83"/>
  <c r="AT53" i="83"/>
  <c r="AU53" i="83"/>
  <c r="AV53" i="83"/>
  <c r="AW53" i="83"/>
  <c r="AX53" i="83"/>
  <c r="AY53" i="83"/>
  <c r="AZ53" i="83"/>
  <c r="B54" i="83"/>
  <c r="C54" i="83"/>
  <c r="D54" i="83"/>
  <c r="E54" i="83"/>
  <c r="F54" i="83"/>
  <c r="G54" i="83"/>
  <c r="H54" i="83"/>
  <c r="I54" i="83"/>
  <c r="J54" i="83"/>
  <c r="K54" i="83"/>
  <c r="L54" i="83"/>
  <c r="M54" i="83"/>
  <c r="N54" i="83"/>
  <c r="O54" i="83"/>
  <c r="Q54" i="83"/>
  <c r="R54" i="83"/>
  <c r="S54" i="83"/>
  <c r="T54" i="83"/>
  <c r="U54" i="83"/>
  <c r="V54" i="83"/>
  <c r="W54" i="83"/>
  <c r="X54" i="83"/>
  <c r="Y54" i="83"/>
  <c r="Z54" i="83"/>
  <c r="AA54" i="83"/>
  <c r="AB54" i="83"/>
  <c r="AC54" i="83"/>
  <c r="AD54" i="83"/>
  <c r="AE54" i="83"/>
  <c r="AF54" i="83"/>
  <c r="AG54" i="83"/>
  <c r="AH54" i="83"/>
  <c r="AI54" i="83"/>
  <c r="AJ54" i="83"/>
  <c r="AK54" i="83"/>
  <c r="AL54" i="83"/>
  <c r="AM54" i="83"/>
  <c r="AN54" i="83"/>
  <c r="AO54" i="83"/>
  <c r="AP54" i="83"/>
  <c r="AQ54" i="83"/>
  <c r="AR54" i="83"/>
  <c r="AS54" i="83"/>
  <c r="AT54" i="83"/>
  <c r="AU54" i="83"/>
  <c r="AV54" i="83"/>
  <c r="AW54" i="83"/>
  <c r="AX54" i="83"/>
  <c r="AY54" i="83"/>
  <c r="AZ54" i="83"/>
  <c r="B55" i="83"/>
  <c r="C55" i="83"/>
  <c r="D55" i="83"/>
  <c r="E55" i="83"/>
  <c r="F55" i="83"/>
  <c r="G55" i="83"/>
  <c r="H55" i="83"/>
  <c r="I55" i="83"/>
  <c r="J55" i="83"/>
  <c r="K55" i="83"/>
  <c r="L55" i="83"/>
  <c r="M55" i="83"/>
  <c r="N55" i="83"/>
  <c r="O55" i="83"/>
  <c r="Q55" i="83"/>
  <c r="R55" i="83"/>
  <c r="S55" i="83"/>
  <c r="T55" i="83"/>
  <c r="U55" i="83"/>
  <c r="V55" i="83"/>
  <c r="W55" i="83"/>
  <c r="X55" i="83"/>
  <c r="Y55" i="83"/>
  <c r="Z55" i="83"/>
  <c r="AA55" i="83"/>
  <c r="AB55" i="83"/>
  <c r="AC55" i="83"/>
  <c r="AD55" i="83"/>
  <c r="AE55" i="83"/>
  <c r="AF55" i="83"/>
  <c r="AG55" i="83"/>
  <c r="AH55" i="83"/>
  <c r="AI55" i="83"/>
  <c r="AJ55" i="83"/>
  <c r="AK55" i="83"/>
  <c r="AL55" i="83"/>
  <c r="AM55" i="83"/>
  <c r="AN55" i="83"/>
  <c r="AO55" i="83"/>
  <c r="AP55" i="83"/>
  <c r="AQ55" i="83"/>
  <c r="AR55" i="83"/>
  <c r="AS55" i="83"/>
  <c r="AT55" i="83"/>
  <c r="AU55" i="83"/>
  <c r="AV55" i="83"/>
  <c r="AW55" i="83"/>
  <c r="AX55" i="83"/>
  <c r="AY55" i="83"/>
  <c r="AZ55" i="83"/>
  <c r="B56" i="83"/>
  <c r="C56" i="83"/>
  <c r="D56" i="83"/>
  <c r="E56" i="83"/>
  <c r="F56" i="83"/>
  <c r="G56" i="83"/>
  <c r="H56" i="83"/>
  <c r="I56" i="83"/>
  <c r="J56" i="83"/>
  <c r="K56" i="83"/>
  <c r="L56" i="83"/>
  <c r="M56" i="83"/>
  <c r="N56" i="83"/>
  <c r="O56" i="83"/>
  <c r="Q56" i="83"/>
  <c r="R56" i="83"/>
  <c r="S56" i="83"/>
  <c r="T56" i="83"/>
  <c r="U56" i="83"/>
  <c r="V56" i="83"/>
  <c r="W56" i="83"/>
  <c r="X56" i="83"/>
  <c r="Y56" i="83"/>
  <c r="Z56" i="83"/>
  <c r="AA56" i="83"/>
  <c r="AB56" i="83"/>
  <c r="AC56" i="83"/>
  <c r="AD56" i="83"/>
  <c r="AE56" i="83"/>
  <c r="AF56" i="83"/>
  <c r="AG56" i="83"/>
  <c r="AH56" i="83"/>
  <c r="AI56" i="83"/>
  <c r="AJ56" i="83"/>
  <c r="AK56" i="83"/>
  <c r="AL56" i="83"/>
  <c r="AM56" i="83"/>
  <c r="AN56" i="83"/>
  <c r="AO56" i="83"/>
  <c r="AP56" i="83"/>
  <c r="AQ56" i="83"/>
  <c r="AR56" i="83"/>
  <c r="AS56" i="83"/>
  <c r="AT56" i="83"/>
  <c r="AU56" i="83"/>
  <c r="AV56" i="83"/>
  <c r="AW56" i="83"/>
  <c r="AX56" i="83"/>
  <c r="AY56" i="83"/>
  <c r="AZ56" i="83"/>
  <c r="B57" i="83"/>
  <c r="C57" i="83"/>
  <c r="D57" i="83"/>
  <c r="E57" i="83"/>
  <c r="F57" i="83"/>
  <c r="G57" i="83"/>
  <c r="H57" i="83"/>
  <c r="I57" i="83"/>
  <c r="J57" i="83"/>
  <c r="K57" i="83"/>
  <c r="L57" i="83"/>
  <c r="M57" i="83"/>
  <c r="N57" i="83"/>
  <c r="O57" i="83"/>
  <c r="Q57" i="83"/>
  <c r="R57" i="83"/>
  <c r="S57" i="83"/>
  <c r="T57" i="83"/>
  <c r="U57" i="83"/>
  <c r="V57" i="83"/>
  <c r="W57" i="83"/>
  <c r="X57" i="83"/>
  <c r="Y57" i="83"/>
  <c r="Z57" i="83"/>
  <c r="AA57" i="83"/>
  <c r="AB57" i="83"/>
  <c r="AC57" i="83"/>
  <c r="AD57" i="83"/>
  <c r="AE57" i="83"/>
  <c r="AF57" i="83"/>
  <c r="AG57" i="83"/>
  <c r="AH57" i="83"/>
  <c r="AI57" i="83"/>
  <c r="AJ57" i="83"/>
  <c r="AK57" i="83"/>
  <c r="AL57" i="83"/>
  <c r="AM57" i="83"/>
  <c r="AN57" i="83"/>
  <c r="AO57" i="83"/>
  <c r="AP57" i="83"/>
  <c r="AQ57" i="83"/>
  <c r="AR57" i="83"/>
  <c r="AS57" i="83"/>
  <c r="AT57" i="83"/>
  <c r="AU57" i="83"/>
  <c r="AV57" i="83"/>
  <c r="AW57" i="83"/>
  <c r="AX57" i="83"/>
  <c r="AY57" i="83"/>
  <c r="AZ57" i="83"/>
  <c r="B58" i="83"/>
  <c r="C58" i="83"/>
  <c r="D58" i="83"/>
  <c r="E58" i="83"/>
  <c r="F58" i="83"/>
  <c r="G58" i="83"/>
  <c r="H58" i="83"/>
  <c r="I58" i="83"/>
  <c r="J58" i="83"/>
  <c r="K58" i="83"/>
  <c r="L58" i="83"/>
  <c r="M58" i="83"/>
  <c r="N58" i="83"/>
  <c r="O58" i="83"/>
  <c r="Q58" i="83"/>
  <c r="R58" i="83"/>
  <c r="S58" i="83"/>
  <c r="T58" i="83"/>
  <c r="U58" i="83"/>
  <c r="V58" i="83"/>
  <c r="W58" i="83"/>
  <c r="X58" i="83"/>
  <c r="Y58" i="83"/>
  <c r="Z58" i="83"/>
  <c r="AA58" i="83"/>
  <c r="AB58" i="83"/>
  <c r="AC58" i="83"/>
  <c r="AD58" i="83"/>
  <c r="AE58" i="83"/>
  <c r="AF58" i="83"/>
  <c r="AG58" i="83"/>
  <c r="AH58" i="83"/>
  <c r="AI58" i="83"/>
  <c r="AJ58" i="83"/>
  <c r="AK58" i="83"/>
  <c r="AL58" i="83"/>
  <c r="AM58" i="83"/>
  <c r="AN58" i="83"/>
  <c r="AO58" i="83"/>
  <c r="AP58" i="83"/>
  <c r="AQ58" i="83"/>
  <c r="AR58" i="83"/>
  <c r="AS58" i="83"/>
  <c r="AT58" i="83"/>
  <c r="AU58" i="83"/>
  <c r="AV58" i="83"/>
  <c r="AW58" i="83"/>
  <c r="AX58" i="83"/>
  <c r="AY58" i="83"/>
  <c r="AZ58" i="83"/>
  <c r="B59" i="83"/>
  <c r="C59" i="83"/>
  <c r="D59" i="83"/>
  <c r="E59" i="83"/>
  <c r="F59" i="83"/>
  <c r="G59" i="83"/>
  <c r="H59" i="83"/>
  <c r="I59" i="83"/>
  <c r="J59" i="83"/>
  <c r="K59" i="83"/>
  <c r="L59" i="83"/>
  <c r="M59" i="83"/>
  <c r="N59" i="83"/>
  <c r="O59" i="83"/>
  <c r="Q59" i="83"/>
  <c r="R59" i="83"/>
  <c r="S59" i="83"/>
  <c r="T59" i="83"/>
  <c r="U59" i="83"/>
  <c r="V59" i="83"/>
  <c r="W59" i="83"/>
  <c r="X59" i="83"/>
  <c r="Y59" i="83"/>
  <c r="Z59" i="83"/>
  <c r="AA59" i="83"/>
  <c r="AB59" i="83"/>
  <c r="AC59" i="83"/>
  <c r="AD59" i="83"/>
  <c r="AE59" i="83"/>
  <c r="AF59" i="83"/>
  <c r="AG59" i="83"/>
  <c r="AH59" i="83"/>
  <c r="AI59" i="83"/>
  <c r="AJ59" i="83"/>
  <c r="AK59" i="83"/>
  <c r="AL59" i="83"/>
  <c r="AM59" i="83"/>
  <c r="AN59" i="83"/>
  <c r="AO59" i="83"/>
  <c r="AP59" i="83"/>
  <c r="AQ59" i="83"/>
  <c r="AR59" i="83"/>
  <c r="AS59" i="83"/>
  <c r="AT59" i="83"/>
  <c r="AU59" i="83"/>
  <c r="AV59" i="83"/>
  <c r="AW59" i="83"/>
  <c r="AX59" i="83"/>
  <c r="AY59" i="83"/>
  <c r="AZ59" i="83"/>
  <c r="B60" i="83"/>
  <c r="C60" i="83"/>
  <c r="D60" i="83"/>
  <c r="E60" i="83"/>
  <c r="F60" i="83"/>
  <c r="G60" i="83"/>
  <c r="H60" i="83"/>
  <c r="I60" i="83"/>
  <c r="J60" i="83"/>
  <c r="K60" i="83"/>
  <c r="L60" i="83"/>
  <c r="M60" i="83"/>
  <c r="N60" i="83"/>
  <c r="O60" i="83"/>
  <c r="Q60" i="83"/>
  <c r="R60" i="83"/>
  <c r="S60" i="83"/>
  <c r="T60" i="83"/>
  <c r="U60" i="83"/>
  <c r="V60" i="83"/>
  <c r="W60" i="83"/>
  <c r="X60" i="83"/>
  <c r="Y60" i="83"/>
  <c r="Z60" i="83"/>
  <c r="AA60" i="83"/>
  <c r="AB60" i="83"/>
  <c r="AC60" i="83"/>
  <c r="AD60" i="83"/>
  <c r="AE60" i="83"/>
  <c r="AF60" i="83"/>
  <c r="AG60" i="83"/>
  <c r="AH60" i="83"/>
  <c r="AI60" i="83"/>
  <c r="AJ60" i="83"/>
  <c r="AK60" i="83"/>
  <c r="AL60" i="83"/>
  <c r="AM60" i="83"/>
  <c r="AN60" i="83"/>
  <c r="AO60" i="83"/>
  <c r="AP60" i="83"/>
  <c r="AQ60" i="83"/>
  <c r="AR60" i="83"/>
  <c r="AS60" i="83"/>
  <c r="AT60" i="83"/>
  <c r="AU60" i="83"/>
  <c r="AV60" i="83"/>
  <c r="AW60" i="83"/>
  <c r="AX60" i="83"/>
  <c r="AY60" i="83"/>
  <c r="AZ60" i="83"/>
  <c r="B61" i="83"/>
  <c r="C61" i="83"/>
  <c r="D61" i="83"/>
  <c r="E61" i="83"/>
  <c r="F61" i="83"/>
  <c r="G61" i="83"/>
  <c r="H61" i="83"/>
  <c r="I61" i="83"/>
  <c r="J61" i="83"/>
  <c r="K61" i="83"/>
  <c r="L61" i="83"/>
  <c r="M61" i="83"/>
  <c r="N61" i="83"/>
  <c r="O61" i="83"/>
  <c r="Q61" i="83"/>
  <c r="R61" i="83"/>
  <c r="S61" i="83"/>
  <c r="T61" i="83"/>
  <c r="U61" i="83"/>
  <c r="V61" i="83"/>
  <c r="W61" i="83"/>
  <c r="X61" i="83"/>
  <c r="Y61" i="83"/>
  <c r="Z61" i="83"/>
  <c r="AA61" i="83"/>
  <c r="AB61" i="83"/>
  <c r="AC61" i="83"/>
  <c r="AD61" i="83"/>
  <c r="AE61" i="83"/>
  <c r="AF61" i="83"/>
  <c r="AG61" i="83"/>
  <c r="AH61" i="83"/>
  <c r="AI61" i="83"/>
  <c r="AJ61" i="83"/>
  <c r="AK61" i="83"/>
  <c r="AL61" i="83"/>
  <c r="AM61" i="83"/>
  <c r="AN61" i="83"/>
  <c r="AO61" i="83"/>
  <c r="AP61" i="83"/>
  <c r="AQ61" i="83"/>
  <c r="AR61" i="83"/>
  <c r="AS61" i="83"/>
  <c r="AT61" i="83"/>
  <c r="AU61" i="83"/>
  <c r="AV61" i="83"/>
  <c r="AW61" i="83"/>
  <c r="AX61" i="83"/>
  <c r="AY61" i="83"/>
  <c r="AZ61" i="83"/>
  <c r="B62" i="83"/>
  <c r="C62" i="83"/>
  <c r="D62" i="83"/>
  <c r="E62" i="83"/>
  <c r="F62" i="83"/>
  <c r="G62" i="83"/>
  <c r="H62" i="83"/>
  <c r="I62" i="83"/>
  <c r="J62" i="83"/>
  <c r="K62" i="83"/>
  <c r="L62" i="83"/>
  <c r="M62" i="83"/>
  <c r="N62" i="83"/>
  <c r="O62" i="83"/>
  <c r="Q62" i="83"/>
  <c r="R62" i="83"/>
  <c r="S62" i="83"/>
  <c r="T62" i="83"/>
  <c r="U62" i="83"/>
  <c r="V62" i="83"/>
  <c r="W62" i="83"/>
  <c r="X62" i="83"/>
  <c r="Y62" i="83"/>
  <c r="Z62" i="83"/>
  <c r="AA62" i="83"/>
  <c r="AB62" i="83"/>
  <c r="AC62" i="83"/>
  <c r="AD62" i="83"/>
  <c r="AE62" i="83"/>
  <c r="AF62" i="83"/>
  <c r="AG62" i="83"/>
  <c r="AH62" i="83"/>
  <c r="AI62" i="83"/>
  <c r="AJ62" i="83"/>
  <c r="AK62" i="83"/>
  <c r="AL62" i="83"/>
  <c r="AM62" i="83"/>
  <c r="AN62" i="83"/>
  <c r="AO62" i="83"/>
  <c r="AP62" i="83"/>
  <c r="AQ62" i="83"/>
  <c r="AR62" i="83"/>
  <c r="AS62" i="83"/>
  <c r="AT62" i="83"/>
  <c r="AU62" i="83"/>
  <c r="AV62" i="83"/>
  <c r="AW62" i="83"/>
  <c r="AX62" i="83"/>
  <c r="AY62" i="83"/>
  <c r="AZ62" i="83"/>
  <c r="B63" i="83"/>
  <c r="C63" i="83"/>
  <c r="D63" i="83"/>
  <c r="E63" i="83"/>
  <c r="F63" i="83"/>
  <c r="G63" i="83"/>
  <c r="H63" i="83"/>
  <c r="I63" i="83"/>
  <c r="J63" i="83"/>
  <c r="K63" i="83"/>
  <c r="L63" i="83"/>
  <c r="M63" i="83"/>
  <c r="N63" i="83"/>
  <c r="O63" i="83"/>
  <c r="Q63" i="83"/>
  <c r="R63" i="83"/>
  <c r="S63" i="83"/>
  <c r="T63" i="83"/>
  <c r="U63" i="83"/>
  <c r="V63" i="83"/>
  <c r="W63" i="83"/>
  <c r="X63" i="83"/>
  <c r="Y63" i="83"/>
  <c r="Z63" i="83"/>
  <c r="AA63" i="83"/>
  <c r="AB63" i="83"/>
  <c r="AC63" i="83"/>
  <c r="AD63" i="83"/>
  <c r="AE63" i="83"/>
  <c r="AF63" i="83"/>
  <c r="AG63" i="83"/>
  <c r="AH63" i="83"/>
  <c r="AI63" i="83"/>
  <c r="AJ63" i="83"/>
  <c r="AK63" i="83"/>
  <c r="AL63" i="83"/>
  <c r="AM63" i="83"/>
  <c r="AN63" i="83"/>
  <c r="AO63" i="83"/>
  <c r="AP63" i="83"/>
  <c r="AQ63" i="83"/>
  <c r="AR63" i="83"/>
  <c r="AS63" i="83"/>
  <c r="AT63" i="83"/>
  <c r="AU63" i="83"/>
  <c r="AV63" i="83"/>
  <c r="AW63" i="83"/>
  <c r="AX63" i="83"/>
  <c r="AY63" i="83"/>
  <c r="AZ63" i="83"/>
  <c r="B64" i="83"/>
  <c r="C64" i="83"/>
  <c r="D64" i="83"/>
  <c r="E64" i="83"/>
  <c r="F64" i="83"/>
  <c r="G64" i="83"/>
  <c r="H64" i="83"/>
  <c r="I64" i="83"/>
  <c r="J64" i="83"/>
  <c r="K64" i="83"/>
  <c r="L64" i="83"/>
  <c r="M64" i="83"/>
  <c r="N64" i="83"/>
  <c r="O64" i="83"/>
  <c r="Q64" i="83"/>
  <c r="R64" i="83"/>
  <c r="S64" i="83"/>
  <c r="T64" i="83"/>
  <c r="U64" i="83"/>
  <c r="V64" i="83"/>
  <c r="W64" i="83"/>
  <c r="X64" i="83"/>
  <c r="Y64" i="83"/>
  <c r="Z64" i="83"/>
  <c r="AA64" i="83"/>
  <c r="AB64" i="83"/>
  <c r="AC64" i="83"/>
  <c r="AD64" i="83"/>
  <c r="AE64" i="83"/>
  <c r="AF64" i="83"/>
  <c r="AG64" i="83"/>
  <c r="AH64" i="83"/>
  <c r="AI64" i="83"/>
  <c r="AJ64" i="83"/>
  <c r="AK64" i="83"/>
  <c r="AL64" i="83"/>
  <c r="AM64" i="83"/>
  <c r="AN64" i="83"/>
  <c r="AO64" i="83"/>
  <c r="AP64" i="83"/>
  <c r="AQ64" i="83"/>
  <c r="AR64" i="83"/>
  <c r="AS64" i="83"/>
  <c r="AT64" i="83"/>
  <c r="AU64" i="83"/>
  <c r="AV64" i="83"/>
  <c r="AW64" i="83"/>
  <c r="AX64" i="83"/>
  <c r="AY64" i="83"/>
  <c r="AZ64" i="83"/>
  <c r="B65" i="83"/>
  <c r="C65" i="83"/>
  <c r="D65" i="83"/>
  <c r="E65" i="83"/>
  <c r="F65" i="83"/>
  <c r="G65" i="83"/>
  <c r="H65" i="83"/>
  <c r="I65" i="83"/>
  <c r="J65" i="83"/>
  <c r="K65" i="83"/>
  <c r="L65" i="83"/>
  <c r="M65" i="83"/>
  <c r="N65" i="83"/>
  <c r="O65" i="83"/>
  <c r="Q65" i="83"/>
  <c r="R65" i="83"/>
  <c r="S65" i="83"/>
  <c r="T65" i="83"/>
  <c r="U65" i="83"/>
  <c r="V65" i="83"/>
  <c r="W65" i="83"/>
  <c r="X65" i="83"/>
  <c r="Y65" i="83"/>
  <c r="Z65" i="83"/>
  <c r="AA65" i="83"/>
  <c r="AB65" i="83"/>
  <c r="AC65" i="83"/>
  <c r="AD65" i="83"/>
  <c r="AE65" i="83"/>
  <c r="AF65" i="83"/>
  <c r="AG65" i="83"/>
  <c r="AH65" i="83"/>
  <c r="AI65" i="83"/>
  <c r="AJ65" i="83"/>
  <c r="AK65" i="83"/>
  <c r="AL65" i="83"/>
  <c r="AM65" i="83"/>
  <c r="AN65" i="83"/>
  <c r="AO65" i="83"/>
  <c r="AP65" i="83"/>
  <c r="AQ65" i="83"/>
  <c r="AR65" i="83"/>
  <c r="AS65" i="83"/>
  <c r="AT65" i="83"/>
  <c r="AU65" i="83"/>
  <c r="AV65" i="83"/>
  <c r="AW65" i="83"/>
  <c r="AX65" i="83"/>
  <c r="AY65" i="83"/>
  <c r="AZ65" i="83"/>
  <c r="B66" i="83"/>
  <c r="C66" i="83"/>
  <c r="D66" i="83"/>
  <c r="E66" i="83"/>
  <c r="F66" i="83"/>
  <c r="G66" i="83"/>
  <c r="H66" i="83"/>
  <c r="I66" i="83"/>
  <c r="J66" i="83"/>
  <c r="K66" i="83"/>
  <c r="L66" i="83"/>
  <c r="M66" i="83"/>
  <c r="N66" i="83"/>
  <c r="O66" i="83"/>
  <c r="Q66" i="83"/>
  <c r="R66" i="83"/>
  <c r="S66" i="83"/>
  <c r="T66" i="83"/>
  <c r="U66" i="83"/>
  <c r="V66" i="83"/>
  <c r="W66" i="83"/>
  <c r="X66" i="83"/>
  <c r="Y66" i="83"/>
  <c r="Z66" i="83"/>
  <c r="AA66" i="83"/>
  <c r="AB66" i="83"/>
  <c r="AC66" i="83"/>
  <c r="AD66" i="83"/>
  <c r="AE66" i="83"/>
  <c r="AF66" i="83"/>
  <c r="AG66" i="83"/>
  <c r="AH66" i="83"/>
  <c r="AI66" i="83"/>
  <c r="AJ66" i="83"/>
  <c r="AK66" i="83"/>
  <c r="AL66" i="83"/>
  <c r="AM66" i="83"/>
  <c r="AN66" i="83"/>
  <c r="AO66" i="83"/>
  <c r="AP66" i="83"/>
  <c r="AQ66" i="83"/>
  <c r="AR66" i="83"/>
  <c r="AS66" i="83"/>
  <c r="AT66" i="83"/>
  <c r="AU66" i="83"/>
  <c r="AV66" i="83"/>
  <c r="AW66" i="83"/>
  <c r="AX66" i="83"/>
  <c r="AY66" i="83"/>
  <c r="AZ66" i="83"/>
  <c r="B67" i="83"/>
  <c r="C67" i="83"/>
  <c r="D67" i="83"/>
  <c r="E67" i="83"/>
  <c r="F67" i="83"/>
  <c r="G67" i="83"/>
  <c r="H67" i="83"/>
  <c r="I67" i="83"/>
  <c r="J67" i="83"/>
  <c r="K67" i="83"/>
  <c r="L67" i="83"/>
  <c r="M67" i="83"/>
  <c r="N67" i="83"/>
  <c r="O67" i="83"/>
  <c r="Q67" i="83"/>
  <c r="R67" i="83"/>
  <c r="S67" i="83"/>
  <c r="T67" i="83"/>
  <c r="U67" i="83"/>
  <c r="V67" i="83"/>
  <c r="W67" i="83"/>
  <c r="X67" i="83"/>
  <c r="Y67" i="83"/>
  <c r="Z67" i="83"/>
  <c r="AA67" i="83"/>
  <c r="AB67" i="83"/>
  <c r="AC67" i="83"/>
  <c r="AD67" i="83"/>
  <c r="AE67" i="83"/>
  <c r="AF67" i="83"/>
  <c r="AG67" i="83"/>
  <c r="AH67" i="83"/>
  <c r="AI67" i="83"/>
  <c r="AJ67" i="83"/>
  <c r="AK67" i="83"/>
  <c r="AL67" i="83"/>
  <c r="AM67" i="83"/>
  <c r="AN67" i="83"/>
  <c r="AO67" i="83"/>
  <c r="AP67" i="83"/>
  <c r="AQ67" i="83"/>
  <c r="AR67" i="83"/>
  <c r="AS67" i="83"/>
  <c r="AT67" i="83"/>
  <c r="AU67" i="83"/>
  <c r="AV67" i="83"/>
  <c r="AW67" i="83"/>
  <c r="AX67" i="83"/>
  <c r="AY67" i="83"/>
  <c r="AZ67" i="83"/>
  <c r="B68" i="83"/>
  <c r="C68" i="83"/>
  <c r="D68" i="83"/>
  <c r="E68" i="83"/>
  <c r="F68" i="83"/>
  <c r="G68" i="83"/>
  <c r="H68" i="83"/>
  <c r="I68" i="83"/>
  <c r="J68" i="83"/>
  <c r="K68" i="83"/>
  <c r="L68" i="83"/>
  <c r="M68" i="83"/>
  <c r="N68" i="83"/>
  <c r="O68" i="83"/>
  <c r="Q68" i="83"/>
  <c r="R68" i="83"/>
  <c r="S68" i="83"/>
  <c r="T68" i="83"/>
  <c r="U68" i="83"/>
  <c r="V68" i="83"/>
  <c r="W68" i="83"/>
  <c r="X68" i="83"/>
  <c r="Y68" i="83"/>
  <c r="Z68" i="83"/>
  <c r="AA68" i="83"/>
  <c r="AB68" i="83"/>
  <c r="AC68" i="83"/>
  <c r="AD68" i="83"/>
  <c r="AE68" i="83"/>
  <c r="AF68" i="83"/>
  <c r="AG68" i="83"/>
  <c r="AH68" i="83"/>
  <c r="AI68" i="83"/>
  <c r="AJ68" i="83"/>
  <c r="AK68" i="83"/>
  <c r="AL68" i="83"/>
  <c r="AM68" i="83"/>
  <c r="AN68" i="83"/>
  <c r="AO68" i="83"/>
  <c r="AP68" i="83"/>
  <c r="AQ68" i="83"/>
  <c r="AR68" i="83"/>
  <c r="AS68" i="83"/>
  <c r="AT68" i="83"/>
  <c r="AU68" i="83"/>
  <c r="AV68" i="83"/>
  <c r="AW68" i="83"/>
  <c r="AX68" i="83"/>
  <c r="AY68" i="83"/>
  <c r="AZ68" i="83"/>
  <c r="B69" i="83"/>
  <c r="C69" i="83"/>
  <c r="D69" i="83"/>
  <c r="E69" i="83"/>
  <c r="F69" i="83"/>
  <c r="G69" i="83"/>
  <c r="H69" i="83"/>
  <c r="I69" i="83"/>
  <c r="J69" i="83"/>
  <c r="K69" i="83"/>
  <c r="L69" i="83"/>
  <c r="M69" i="83"/>
  <c r="N69" i="83"/>
  <c r="O69" i="83"/>
  <c r="Q69" i="83"/>
  <c r="R69" i="83"/>
  <c r="S69" i="83"/>
  <c r="T69" i="83"/>
  <c r="U69" i="83"/>
  <c r="V69" i="83"/>
  <c r="W69" i="83"/>
  <c r="X69" i="83"/>
  <c r="Y69" i="83"/>
  <c r="Z69" i="83"/>
  <c r="AA69" i="83"/>
  <c r="AB69" i="83"/>
  <c r="AC69" i="83"/>
  <c r="AD69" i="83"/>
  <c r="AE69" i="83"/>
  <c r="AF69" i="83"/>
  <c r="AG69" i="83"/>
  <c r="AH69" i="83"/>
  <c r="AI69" i="83"/>
  <c r="AJ69" i="83"/>
  <c r="AK69" i="83"/>
  <c r="AL69" i="83"/>
  <c r="AM69" i="83"/>
  <c r="AN69" i="83"/>
  <c r="AO69" i="83"/>
  <c r="AP69" i="83"/>
  <c r="AQ69" i="83"/>
  <c r="AR69" i="83"/>
  <c r="AS69" i="83"/>
  <c r="AT69" i="83"/>
  <c r="AU69" i="83"/>
  <c r="AV69" i="83"/>
  <c r="AW69" i="83"/>
  <c r="AX69" i="83"/>
  <c r="AY69" i="83"/>
  <c r="AZ69" i="83"/>
  <c r="B70" i="83"/>
  <c r="C70" i="83"/>
  <c r="D70" i="83"/>
  <c r="E70" i="83"/>
  <c r="F70" i="83"/>
  <c r="G70" i="83"/>
  <c r="H70" i="83"/>
  <c r="I70" i="83"/>
  <c r="J70" i="83"/>
  <c r="K70" i="83"/>
  <c r="L70" i="83"/>
  <c r="M70" i="83"/>
  <c r="N70" i="83"/>
  <c r="O70" i="83"/>
  <c r="Q70" i="83"/>
  <c r="R70" i="83"/>
  <c r="S70" i="83"/>
  <c r="T70" i="83"/>
  <c r="U70" i="83"/>
  <c r="V70" i="83"/>
  <c r="W70" i="83"/>
  <c r="X70" i="83"/>
  <c r="Y70" i="83"/>
  <c r="Z70" i="83"/>
  <c r="AA70" i="83"/>
  <c r="AB70" i="83"/>
  <c r="AC70" i="83"/>
  <c r="AD70" i="83"/>
  <c r="AE70" i="83"/>
  <c r="AF70" i="83"/>
  <c r="AG70" i="83"/>
  <c r="AH70" i="83"/>
  <c r="AI70" i="83"/>
  <c r="AJ70" i="83"/>
  <c r="AK70" i="83"/>
  <c r="AL70" i="83"/>
  <c r="AM70" i="83"/>
  <c r="AN70" i="83"/>
  <c r="AO70" i="83"/>
  <c r="AP70" i="83"/>
  <c r="AQ70" i="83"/>
  <c r="AR70" i="83"/>
  <c r="AS70" i="83"/>
  <c r="AT70" i="83"/>
  <c r="AU70" i="83"/>
  <c r="AV70" i="83"/>
  <c r="AW70" i="83"/>
  <c r="AX70" i="83"/>
  <c r="AY70" i="83"/>
  <c r="AZ70" i="83"/>
  <c r="B71" i="83"/>
  <c r="C71" i="83"/>
  <c r="D71" i="83"/>
  <c r="E71" i="83"/>
  <c r="F71" i="83"/>
  <c r="G71" i="83"/>
  <c r="H71" i="83"/>
  <c r="I71" i="83"/>
  <c r="J71" i="83"/>
  <c r="K71" i="83"/>
  <c r="L71" i="83"/>
  <c r="M71" i="83"/>
  <c r="N71" i="83"/>
  <c r="O71" i="83"/>
  <c r="Q71" i="83"/>
  <c r="R71" i="83"/>
  <c r="S71" i="83"/>
  <c r="T71" i="83"/>
  <c r="U71" i="83"/>
  <c r="V71" i="83"/>
  <c r="W71" i="83"/>
  <c r="X71" i="83"/>
  <c r="Y71" i="83"/>
  <c r="Z71" i="83"/>
  <c r="AA71" i="83"/>
  <c r="AB71" i="83"/>
  <c r="AC71" i="83"/>
  <c r="AD71" i="83"/>
  <c r="AE71" i="83"/>
  <c r="AF71" i="83"/>
  <c r="AG71" i="83"/>
  <c r="AH71" i="83"/>
  <c r="AI71" i="83"/>
  <c r="AJ71" i="83"/>
  <c r="AK71" i="83"/>
  <c r="AL71" i="83"/>
  <c r="AM71" i="83"/>
  <c r="AN71" i="83"/>
  <c r="AO71" i="83"/>
  <c r="AP71" i="83"/>
  <c r="AQ71" i="83"/>
  <c r="AR71" i="83"/>
  <c r="AS71" i="83"/>
  <c r="AT71" i="83"/>
  <c r="AU71" i="83"/>
  <c r="AV71" i="83"/>
  <c r="AW71" i="83"/>
  <c r="AX71" i="83"/>
  <c r="AY71" i="83"/>
  <c r="AZ71" i="83"/>
  <c r="B72" i="83"/>
  <c r="C72" i="83"/>
  <c r="D72" i="83"/>
  <c r="E72" i="83"/>
  <c r="F72" i="83"/>
  <c r="G72" i="83"/>
  <c r="H72" i="83"/>
  <c r="I72" i="83"/>
  <c r="J72" i="83"/>
  <c r="K72" i="83"/>
  <c r="L72" i="83"/>
  <c r="M72" i="83"/>
  <c r="N72" i="83"/>
  <c r="O72" i="83"/>
  <c r="Q72" i="83"/>
  <c r="R72" i="83"/>
  <c r="S72" i="83"/>
  <c r="T72" i="83"/>
  <c r="U72" i="83"/>
  <c r="V72" i="83"/>
  <c r="W72" i="83"/>
  <c r="X72" i="83"/>
  <c r="Y72" i="83"/>
  <c r="Z72" i="83"/>
  <c r="AA72" i="83"/>
  <c r="AB72" i="83"/>
  <c r="AC72" i="83"/>
  <c r="AD72" i="83"/>
  <c r="AE72" i="83"/>
  <c r="AF72" i="83"/>
  <c r="AG72" i="83"/>
  <c r="AH72" i="83"/>
  <c r="AI72" i="83"/>
  <c r="AJ72" i="83"/>
  <c r="AK72" i="83"/>
  <c r="AL72" i="83"/>
  <c r="AM72" i="83"/>
  <c r="AN72" i="83"/>
  <c r="AO72" i="83"/>
  <c r="AP72" i="83"/>
  <c r="AQ72" i="83"/>
  <c r="AR72" i="83"/>
  <c r="AS72" i="83"/>
  <c r="AT72" i="83"/>
  <c r="AU72" i="83"/>
  <c r="AV72" i="83"/>
  <c r="AW72" i="83"/>
  <c r="AX72" i="83"/>
  <c r="AY72" i="83"/>
  <c r="AZ72" i="83"/>
  <c r="B73" i="83"/>
  <c r="C73" i="83"/>
  <c r="D73" i="83"/>
  <c r="E73" i="83"/>
  <c r="F73" i="83"/>
  <c r="G73" i="83"/>
  <c r="H73" i="83"/>
  <c r="I73" i="83"/>
  <c r="J73" i="83"/>
  <c r="K73" i="83"/>
  <c r="L73" i="83"/>
  <c r="M73" i="83"/>
  <c r="N73" i="83"/>
  <c r="O73" i="83"/>
  <c r="Q73" i="83"/>
  <c r="R73" i="83"/>
  <c r="S73" i="83"/>
  <c r="T73" i="83"/>
  <c r="U73" i="83"/>
  <c r="V73" i="83"/>
  <c r="W73" i="83"/>
  <c r="X73" i="83"/>
  <c r="Y73" i="83"/>
  <c r="Z73" i="83"/>
  <c r="AA73" i="83"/>
  <c r="AB73" i="83"/>
  <c r="AC73" i="83"/>
  <c r="AD73" i="83"/>
  <c r="AE73" i="83"/>
  <c r="AF73" i="83"/>
  <c r="AG73" i="83"/>
  <c r="AH73" i="83"/>
  <c r="AI73" i="83"/>
  <c r="AJ73" i="83"/>
  <c r="AK73" i="83"/>
  <c r="AL73" i="83"/>
  <c r="AM73" i="83"/>
  <c r="AN73" i="83"/>
  <c r="AO73" i="83"/>
  <c r="AP73" i="83"/>
  <c r="AQ73" i="83"/>
  <c r="AR73" i="83"/>
  <c r="AS73" i="83"/>
  <c r="AT73" i="83"/>
  <c r="AU73" i="83"/>
  <c r="AV73" i="83"/>
  <c r="AW73" i="83"/>
  <c r="AX73" i="83"/>
  <c r="AY73" i="83"/>
  <c r="AZ73" i="83"/>
  <c r="B74" i="83"/>
  <c r="C74" i="83"/>
  <c r="D74" i="83"/>
  <c r="E74" i="83"/>
  <c r="F74" i="83"/>
  <c r="G74" i="83"/>
  <c r="H74" i="83"/>
  <c r="I74" i="83"/>
  <c r="J74" i="83"/>
  <c r="K74" i="83"/>
  <c r="L74" i="83"/>
  <c r="M74" i="83"/>
  <c r="N74" i="83"/>
  <c r="O74" i="83"/>
  <c r="Q74" i="83"/>
  <c r="R74" i="83"/>
  <c r="S74" i="83"/>
  <c r="T74" i="83"/>
  <c r="U74" i="83"/>
  <c r="V74" i="83"/>
  <c r="W74" i="83"/>
  <c r="X74" i="83"/>
  <c r="Y74" i="83"/>
  <c r="Z74" i="83"/>
  <c r="AA74" i="83"/>
  <c r="AB74" i="83"/>
  <c r="AC74" i="83"/>
  <c r="AD74" i="83"/>
  <c r="AE74" i="83"/>
  <c r="AF74" i="83"/>
  <c r="AG74" i="83"/>
  <c r="AH74" i="83"/>
  <c r="AI74" i="83"/>
  <c r="AJ74" i="83"/>
  <c r="AK74" i="83"/>
  <c r="AL74" i="83"/>
  <c r="AM74" i="83"/>
  <c r="AN74" i="83"/>
  <c r="AO74" i="83"/>
  <c r="AP74" i="83"/>
  <c r="AQ74" i="83"/>
  <c r="AR74" i="83"/>
  <c r="AS74" i="83"/>
  <c r="AT74" i="83"/>
  <c r="AU74" i="83"/>
  <c r="AV74" i="83"/>
  <c r="AW74" i="83"/>
  <c r="AX74" i="83"/>
  <c r="AY74" i="83"/>
  <c r="AZ74" i="83"/>
  <c r="B75" i="83"/>
  <c r="C75" i="83"/>
  <c r="D75" i="83"/>
  <c r="E75" i="83"/>
  <c r="F75" i="83"/>
  <c r="G75" i="83"/>
  <c r="H75" i="83"/>
  <c r="I75" i="83"/>
  <c r="J75" i="83"/>
  <c r="K75" i="83"/>
  <c r="L75" i="83"/>
  <c r="M75" i="83"/>
  <c r="N75" i="83"/>
  <c r="O75" i="83"/>
  <c r="Q75" i="83"/>
  <c r="R75" i="83"/>
  <c r="S75" i="83"/>
  <c r="T75" i="83"/>
  <c r="U75" i="83"/>
  <c r="V75" i="83"/>
  <c r="W75" i="83"/>
  <c r="X75" i="83"/>
  <c r="Y75" i="83"/>
  <c r="Z75" i="83"/>
  <c r="AA75" i="83"/>
  <c r="AB75" i="83"/>
  <c r="AC75" i="83"/>
  <c r="AD75" i="83"/>
  <c r="AE75" i="83"/>
  <c r="AF75" i="83"/>
  <c r="AG75" i="83"/>
  <c r="AH75" i="83"/>
  <c r="AI75" i="83"/>
  <c r="AJ75" i="83"/>
  <c r="AK75" i="83"/>
  <c r="AL75" i="83"/>
  <c r="AM75" i="83"/>
  <c r="AN75" i="83"/>
  <c r="AO75" i="83"/>
  <c r="AP75" i="83"/>
  <c r="AQ75" i="83"/>
  <c r="AR75" i="83"/>
  <c r="AS75" i="83"/>
  <c r="AT75" i="83"/>
  <c r="AU75" i="83"/>
  <c r="AV75" i="83"/>
  <c r="AW75" i="83"/>
  <c r="AX75" i="83"/>
  <c r="AY75" i="83"/>
  <c r="AZ75" i="83"/>
  <c r="B76" i="83"/>
  <c r="C76" i="83"/>
  <c r="D76" i="83"/>
  <c r="E76" i="83"/>
  <c r="F76" i="83"/>
  <c r="G76" i="83"/>
  <c r="H76" i="83"/>
  <c r="I76" i="83"/>
  <c r="J76" i="83"/>
  <c r="K76" i="83"/>
  <c r="L76" i="83"/>
  <c r="M76" i="83"/>
  <c r="N76" i="83"/>
  <c r="O76" i="83"/>
  <c r="Q76" i="83"/>
  <c r="R76" i="83"/>
  <c r="S76" i="83"/>
  <c r="T76" i="83"/>
  <c r="U76" i="83"/>
  <c r="V76" i="83"/>
  <c r="W76" i="83"/>
  <c r="X76" i="83"/>
  <c r="Y76" i="83"/>
  <c r="Z76" i="83"/>
  <c r="AA76" i="83"/>
  <c r="AB76" i="83"/>
  <c r="AC76" i="83"/>
  <c r="AD76" i="83"/>
  <c r="AE76" i="83"/>
  <c r="AF76" i="83"/>
  <c r="AG76" i="83"/>
  <c r="AH76" i="83"/>
  <c r="AI76" i="83"/>
  <c r="AJ76" i="83"/>
  <c r="AK76" i="83"/>
  <c r="AL76" i="83"/>
  <c r="AM76" i="83"/>
  <c r="AN76" i="83"/>
  <c r="AO76" i="83"/>
  <c r="AP76" i="83"/>
  <c r="AQ76" i="83"/>
  <c r="AR76" i="83"/>
  <c r="AS76" i="83"/>
  <c r="AT76" i="83"/>
  <c r="AU76" i="83"/>
  <c r="AV76" i="83"/>
  <c r="AW76" i="83"/>
  <c r="AX76" i="83"/>
  <c r="AY76" i="83"/>
  <c r="AZ76" i="83"/>
  <c r="B77" i="83"/>
  <c r="C77" i="83"/>
  <c r="D77" i="83"/>
  <c r="E77" i="83"/>
  <c r="F77" i="83"/>
  <c r="G77" i="83"/>
  <c r="H77" i="83"/>
  <c r="I77" i="83"/>
  <c r="J77" i="83"/>
  <c r="K77" i="83"/>
  <c r="L77" i="83"/>
  <c r="M77" i="83"/>
  <c r="N77" i="83"/>
  <c r="O77" i="83"/>
  <c r="Q77" i="83"/>
  <c r="R77" i="83"/>
  <c r="S77" i="83"/>
  <c r="T77" i="83"/>
  <c r="U77" i="83"/>
  <c r="V77" i="83"/>
  <c r="W77" i="83"/>
  <c r="X77" i="83"/>
  <c r="Y77" i="83"/>
  <c r="Z77" i="83"/>
  <c r="AA77" i="83"/>
  <c r="AB77" i="83"/>
  <c r="AC77" i="83"/>
  <c r="AD77" i="83"/>
  <c r="AE77" i="83"/>
  <c r="AF77" i="83"/>
  <c r="AG77" i="83"/>
  <c r="AH77" i="83"/>
  <c r="AI77" i="83"/>
  <c r="AJ77" i="83"/>
  <c r="AK77" i="83"/>
  <c r="AL77" i="83"/>
  <c r="AM77" i="83"/>
  <c r="AN77" i="83"/>
  <c r="AO77" i="83"/>
  <c r="AP77" i="83"/>
  <c r="AQ77" i="83"/>
  <c r="AR77" i="83"/>
  <c r="AS77" i="83"/>
  <c r="AT77" i="83"/>
  <c r="AU77" i="83"/>
  <c r="AV77" i="83"/>
  <c r="AW77" i="83"/>
  <c r="AX77" i="83"/>
  <c r="AY77" i="83"/>
  <c r="AZ77" i="83"/>
  <c r="B78" i="83"/>
  <c r="C78" i="83"/>
  <c r="D78" i="83"/>
  <c r="E78" i="83"/>
  <c r="F78" i="83"/>
  <c r="G78" i="83"/>
  <c r="H78" i="83"/>
  <c r="I78" i="83"/>
  <c r="J78" i="83"/>
  <c r="K78" i="83"/>
  <c r="L78" i="83"/>
  <c r="M78" i="83"/>
  <c r="N78" i="83"/>
  <c r="O78" i="83"/>
  <c r="Q78" i="83"/>
  <c r="R78" i="83"/>
  <c r="S78" i="83"/>
  <c r="T78" i="83"/>
  <c r="U78" i="83"/>
  <c r="V78" i="83"/>
  <c r="W78" i="83"/>
  <c r="X78" i="83"/>
  <c r="Y78" i="83"/>
  <c r="Z78" i="83"/>
  <c r="AA78" i="83"/>
  <c r="AB78" i="83"/>
  <c r="AC78" i="83"/>
  <c r="AD78" i="83"/>
  <c r="AE78" i="83"/>
  <c r="AF78" i="83"/>
  <c r="AG78" i="83"/>
  <c r="AH78" i="83"/>
  <c r="AI78" i="83"/>
  <c r="AJ78" i="83"/>
  <c r="AK78" i="83"/>
  <c r="AL78" i="83"/>
  <c r="AM78" i="83"/>
  <c r="AN78" i="83"/>
  <c r="AO78" i="83"/>
  <c r="AP78" i="83"/>
  <c r="AQ78" i="83"/>
  <c r="AR78" i="83"/>
  <c r="AS78" i="83"/>
  <c r="AT78" i="83"/>
  <c r="AU78" i="83"/>
  <c r="AV78" i="83"/>
  <c r="AW78" i="83"/>
  <c r="AX78" i="83"/>
  <c r="AY78" i="83"/>
  <c r="AZ78" i="83"/>
  <c r="B79" i="83"/>
  <c r="C79" i="83"/>
  <c r="D79" i="83"/>
  <c r="E79" i="83"/>
  <c r="F79" i="83"/>
  <c r="G79" i="83"/>
  <c r="H79" i="83"/>
  <c r="I79" i="83"/>
  <c r="J79" i="83"/>
  <c r="K79" i="83"/>
  <c r="L79" i="83"/>
  <c r="M79" i="83"/>
  <c r="N79" i="83"/>
  <c r="O79" i="83"/>
  <c r="Q79" i="83"/>
  <c r="R79" i="83"/>
  <c r="S79" i="83"/>
  <c r="T79" i="83"/>
  <c r="U79" i="83"/>
  <c r="V79" i="83"/>
  <c r="W79" i="83"/>
  <c r="X79" i="83"/>
  <c r="Y79" i="83"/>
  <c r="Z79" i="83"/>
  <c r="AA79" i="83"/>
  <c r="AB79" i="83"/>
  <c r="AC79" i="83"/>
  <c r="AD79" i="83"/>
  <c r="AE79" i="83"/>
  <c r="AF79" i="83"/>
  <c r="AG79" i="83"/>
  <c r="AH79" i="83"/>
  <c r="AI79" i="83"/>
  <c r="AJ79" i="83"/>
  <c r="AK79" i="83"/>
  <c r="AL79" i="83"/>
  <c r="AM79" i="83"/>
  <c r="AN79" i="83"/>
  <c r="AO79" i="83"/>
  <c r="AP79" i="83"/>
  <c r="AQ79" i="83"/>
  <c r="AR79" i="83"/>
  <c r="AS79" i="83"/>
  <c r="AT79" i="83"/>
  <c r="AU79" i="83"/>
  <c r="AV79" i="83"/>
  <c r="AW79" i="83"/>
  <c r="AX79" i="83"/>
  <c r="AY79" i="83"/>
  <c r="AZ79" i="83"/>
  <c r="B80" i="83"/>
  <c r="C80" i="83"/>
  <c r="D80" i="83"/>
  <c r="E80" i="83"/>
  <c r="F80" i="83"/>
  <c r="G80" i="83"/>
  <c r="H80" i="83"/>
  <c r="I80" i="83"/>
  <c r="J80" i="83"/>
  <c r="K80" i="83"/>
  <c r="L80" i="83"/>
  <c r="M80" i="83"/>
  <c r="N80" i="83"/>
  <c r="O80" i="83"/>
  <c r="Q80" i="83"/>
  <c r="R80" i="83"/>
  <c r="S80" i="83"/>
  <c r="T80" i="83"/>
  <c r="U80" i="83"/>
  <c r="V80" i="83"/>
  <c r="W80" i="83"/>
  <c r="X80" i="83"/>
  <c r="Y80" i="83"/>
  <c r="Z80" i="83"/>
  <c r="AA80" i="83"/>
  <c r="AB80" i="83"/>
  <c r="AC80" i="83"/>
  <c r="AD80" i="83"/>
  <c r="AE80" i="83"/>
  <c r="AF80" i="83"/>
  <c r="AG80" i="83"/>
  <c r="AH80" i="83"/>
  <c r="AI80" i="83"/>
  <c r="AJ80" i="83"/>
  <c r="AK80" i="83"/>
  <c r="AL80" i="83"/>
  <c r="AM80" i="83"/>
  <c r="AN80" i="83"/>
  <c r="AO80" i="83"/>
  <c r="AP80" i="83"/>
  <c r="AQ80" i="83"/>
  <c r="AR80" i="83"/>
  <c r="AS80" i="83"/>
  <c r="AT80" i="83"/>
  <c r="AU80" i="83"/>
  <c r="AV80" i="83"/>
  <c r="AW80" i="83"/>
  <c r="AX80" i="83"/>
  <c r="AY80" i="83"/>
  <c r="AZ80" i="83"/>
  <c r="B81" i="83"/>
  <c r="C81" i="83"/>
  <c r="D81" i="83"/>
  <c r="E81" i="83"/>
  <c r="F81" i="83"/>
  <c r="G81" i="83"/>
  <c r="H81" i="83"/>
  <c r="I81" i="83"/>
  <c r="J81" i="83"/>
  <c r="K81" i="83"/>
  <c r="L81" i="83"/>
  <c r="M81" i="83"/>
  <c r="N81" i="83"/>
  <c r="O81" i="83"/>
  <c r="Q81" i="83"/>
  <c r="R81" i="83"/>
  <c r="S81" i="83"/>
  <c r="T81" i="83"/>
  <c r="U81" i="83"/>
  <c r="V81" i="83"/>
  <c r="W81" i="83"/>
  <c r="X81" i="83"/>
  <c r="Y81" i="83"/>
  <c r="Z81" i="83"/>
  <c r="AA81" i="83"/>
  <c r="AB81" i="83"/>
  <c r="AC81" i="83"/>
  <c r="AD81" i="83"/>
  <c r="AE81" i="83"/>
  <c r="AF81" i="83"/>
  <c r="AG81" i="83"/>
  <c r="AH81" i="83"/>
  <c r="AI81" i="83"/>
  <c r="AJ81" i="83"/>
  <c r="AK81" i="83"/>
  <c r="AL81" i="83"/>
  <c r="AM81" i="83"/>
  <c r="AN81" i="83"/>
  <c r="AO81" i="83"/>
  <c r="AP81" i="83"/>
  <c r="AQ81" i="83"/>
  <c r="AR81" i="83"/>
  <c r="AS81" i="83"/>
  <c r="AT81" i="83"/>
  <c r="AU81" i="83"/>
  <c r="AV81" i="83"/>
  <c r="AW81" i="83"/>
  <c r="AX81" i="83"/>
  <c r="AY81" i="83"/>
  <c r="AZ81" i="83"/>
  <c r="B82" i="83"/>
  <c r="C82" i="83"/>
  <c r="D82" i="83"/>
  <c r="E82" i="83"/>
  <c r="F82" i="83"/>
  <c r="G82" i="83"/>
  <c r="H82" i="83"/>
  <c r="I82" i="83"/>
  <c r="J82" i="83"/>
  <c r="K82" i="83"/>
  <c r="L82" i="83"/>
  <c r="M82" i="83"/>
  <c r="N82" i="83"/>
  <c r="O82" i="83"/>
  <c r="Q82" i="83"/>
  <c r="R82" i="83"/>
  <c r="S82" i="83"/>
  <c r="T82" i="83"/>
  <c r="U82" i="83"/>
  <c r="V82" i="83"/>
  <c r="W82" i="83"/>
  <c r="X82" i="83"/>
  <c r="Y82" i="83"/>
  <c r="Z82" i="83"/>
  <c r="AA82" i="83"/>
  <c r="AB82" i="83"/>
  <c r="AC82" i="83"/>
  <c r="AD82" i="83"/>
  <c r="AE82" i="83"/>
  <c r="AF82" i="83"/>
  <c r="AG82" i="83"/>
  <c r="AH82" i="83"/>
  <c r="AI82" i="83"/>
  <c r="AJ82" i="83"/>
  <c r="AK82" i="83"/>
  <c r="AL82" i="83"/>
  <c r="AM82" i="83"/>
  <c r="AN82" i="83"/>
  <c r="AO82" i="83"/>
  <c r="AP82" i="83"/>
  <c r="AQ82" i="83"/>
  <c r="AR82" i="83"/>
  <c r="AS82" i="83"/>
  <c r="AT82" i="83"/>
  <c r="AU82" i="83"/>
  <c r="AV82" i="83"/>
  <c r="AW82" i="83"/>
  <c r="AX82" i="83"/>
  <c r="AY82" i="83"/>
  <c r="AZ82" i="83"/>
  <c r="B83" i="83"/>
  <c r="C83" i="83"/>
  <c r="D83" i="83"/>
  <c r="E83" i="83"/>
  <c r="F83" i="83"/>
  <c r="G83" i="83"/>
  <c r="H83" i="83"/>
  <c r="I83" i="83"/>
  <c r="J83" i="83"/>
  <c r="K83" i="83"/>
  <c r="L83" i="83"/>
  <c r="M83" i="83"/>
  <c r="N83" i="83"/>
  <c r="O83" i="83"/>
  <c r="Q83" i="83"/>
  <c r="R83" i="83"/>
  <c r="S83" i="83"/>
  <c r="T83" i="83"/>
  <c r="U83" i="83"/>
  <c r="V83" i="83"/>
  <c r="W83" i="83"/>
  <c r="X83" i="83"/>
  <c r="Y83" i="83"/>
  <c r="Z83" i="83"/>
  <c r="AA83" i="83"/>
  <c r="AB83" i="83"/>
  <c r="AC83" i="83"/>
  <c r="AD83" i="83"/>
  <c r="AE83" i="83"/>
  <c r="AF83" i="83"/>
  <c r="AG83" i="83"/>
  <c r="AH83" i="83"/>
  <c r="AI83" i="83"/>
  <c r="AJ83" i="83"/>
  <c r="AK83" i="83"/>
  <c r="AL83" i="83"/>
  <c r="AM83" i="83"/>
  <c r="AN83" i="83"/>
  <c r="AO83" i="83"/>
  <c r="AP83" i="83"/>
  <c r="AQ83" i="83"/>
  <c r="AR83" i="83"/>
  <c r="AS83" i="83"/>
  <c r="AT83" i="83"/>
  <c r="AU83" i="83"/>
  <c r="AV83" i="83"/>
  <c r="AW83" i="83"/>
  <c r="AX83" i="83"/>
  <c r="AY83" i="83"/>
  <c r="AZ83" i="83"/>
  <c r="B84" i="83"/>
  <c r="C84" i="83"/>
  <c r="D84" i="83"/>
  <c r="E84" i="83"/>
  <c r="F84" i="83"/>
  <c r="G84" i="83"/>
  <c r="H84" i="83"/>
  <c r="I84" i="83"/>
  <c r="J84" i="83"/>
  <c r="K84" i="83"/>
  <c r="L84" i="83"/>
  <c r="M84" i="83"/>
  <c r="N84" i="83"/>
  <c r="O84" i="83"/>
  <c r="Q84" i="83"/>
  <c r="R84" i="83"/>
  <c r="S84" i="83"/>
  <c r="T84" i="83"/>
  <c r="U84" i="83"/>
  <c r="V84" i="83"/>
  <c r="W84" i="83"/>
  <c r="X84" i="83"/>
  <c r="Y84" i="83"/>
  <c r="Z84" i="83"/>
  <c r="AA84" i="83"/>
  <c r="AB84" i="83"/>
  <c r="AC84" i="83"/>
  <c r="AD84" i="83"/>
  <c r="AE84" i="83"/>
  <c r="AF84" i="83"/>
  <c r="AG84" i="83"/>
  <c r="AH84" i="83"/>
  <c r="AI84" i="83"/>
  <c r="AJ84" i="83"/>
  <c r="AK84" i="83"/>
  <c r="AL84" i="83"/>
  <c r="AM84" i="83"/>
  <c r="AN84" i="83"/>
  <c r="AO84" i="83"/>
  <c r="AP84" i="83"/>
  <c r="AQ84" i="83"/>
  <c r="AR84" i="83"/>
  <c r="AS84" i="83"/>
  <c r="AT84" i="83"/>
  <c r="AU84" i="83"/>
  <c r="AV84" i="83"/>
  <c r="AW84" i="83"/>
  <c r="AX84" i="83"/>
  <c r="AY84" i="83"/>
  <c r="AZ84" i="83"/>
  <c r="B85" i="83"/>
  <c r="C85" i="83"/>
  <c r="D85" i="83"/>
  <c r="E85" i="83"/>
  <c r="F85" i="83"/>
  <c r="G85" i="83"/>
  <c r="H85" i="83"/>
  <c r="I85" i="83"/>
  <c r="J85" i="83"/>
  <c r="K85" i="83"/>
  <c r="L85" i="83"/>
  <c r="M85" i="83"/>
  <c r="N85" i="83"/>
  <c r="O85" i="83"/>
  <c r="Q85" i="83"/>
  <c r="R85" i="83"/>
  <c r="S85" i="83"/>
  <c r="T85" i="83"/>
  <c r="U85" i="83"/>
  <c r="V85" i="83"/>
  <c r="W85" i="83"/>
  <c r="X85" i="83"/>
  <c r="Y85" i="83"/>
  <c r="Z85" i="83"/>
  <c r="AA85" i="83"/>
  <c r="AB85" i="83"/>
  <c r="AC85" i="83"/>
  <c r="AD85" i="83"/>
  <c r="AE85" i="83"/>
  <c r="AF85" i="83"/>
  <c r="AG85" i="83"/>
  <c r="AH85" i="83"/>
  <c r="AI85" i="83"/>
  <c r="AJ85" i="83"/>
  <c r="AK85" i="83"/>
  <c r="AL85" i="83"/>
  <c r="AM85" i="83"/>
  <c r="AN85" i="83"/>
  <c r="AO85" i="83"/>
  <c r="AP85" i="83"/>
  <c r="AQ85" i="83"/>
  <c r="AR85" i="83"/>
  <c r="AS85" i="83"/>
  <c r="AT85" i="83"/>
  <c r="AU85" i="83"/>
  <c r="AV85" i="83"/>
  <c r="AW85" i="83"/>
  <c r="AX85" i="83"/>
  <c r="AY85" i="83"/>
  <c r="AZ85" i="83"/>
  <c r="B86" i="83"/>
  <c r="C86" i="83"/>
  <c r="D86" i="83"/>
  <c r="E86" i="83"/>
  <c r="F86" i="83"/>
  <c r="G86" i="83"/>
  <c r="H86" i="83"/>
  <c r="I86" i="83"/>
  <c r="J86" i="83"/>
  <c r="K86" i="83"/>
  <c r="L86" i="83"/>
  <c r="M86" i="83"/>
  <c r="N86" i="83"/>
  <c r="O86" i="83"/>
  <c r="Q86" i="83"/>
  <c r="R86" i="83"/>
  <c r="S86" i="83"/>
  <c r="T86" i="83"/>
  <c r="U86" i="83"/>
  <c r="V86" i="83"/>
  <c r="W86" i="83"/>
  <c r="X86" i="83"/>
  <c r="Y86" i="83"/>
  <c r="Z86" i="83"/>
  <c r="AA86" i="83"/>
  <c r="AB86" i="83"/>
  <c r="AC86" i="83"/>
  <c r="AD86" i="83"/>
  <c r="AE86" i="83"/>
  <c r="AF86" i="83"/>
  <c r="AG86" i="83"/>
  <c r="AH86" i="83"/>
  <c r="AI86" i="83"/>
  <c r="AJ86" i="83"/>
  <c r="AK86" i="83"/>
  <c r="AL86" i="83"/>
  <c r="AM86" i="83"/>
  <c r="AN86" i="83"/>
  <c r="AO86" i="83"/>
  <c r="AP86" i="83"/>
  <c r="AQ86" i="83"/>
  <c r="AR86" i="83"/>
  <c r="AS86" i="83"/>
  <c r="AT86" i="83"/>
  <c r="AU86" i="83"/>
  <c r="AV86" i="83"/>
  <c r="AW86" i="83"/>
  <c r="AX86" i="83"/>
  <c r="AY86" i="83"/>
  <c r="AZ86" i="83"/>
  <c r="B87" i="83"/>
  <c r="C87" i="83"/>
  <c r="D87" i="83"/>
  <c r="E87" i="83"/>
  <c r="F87" i="83"/>
  <c r="G87" i="83"/>
  <c r="H87" i="83"/>
  <c r="I87" i="83"/>
  <c r="J87" i="83"/>
  <c r="K87" i="83"/>
  <c r="L87" i="83"/>
  <c r="M87" i="83"/>
  <c r="N87" i="83"/>
  <c r="O87" i="83"/>
  <c r="Q87" i="83"/>
  <c r="R87" i="83"/>
  <c r="S87" i="83"/>
  <c r="T87" i="83"/>
  <c r="U87" i="83"/>
  <c r="V87" i="83"/>
  <c r="W87" i="83"/>
  <c r="X87" i="83"/>
  <c r="Y87" i="83"/>
  <c r="Z87" i="83"/>
  <c r="AA87" i="83"/>
  <c r="AB87" i="83"/>
  <c r="AC87" i="83"/>
  <c r="AD87" i="83"/>
  <c r="AE87" i="83"/>
  <c r="AF87" i="83"/>
  <c r="AG87" i="83"/>
  <c r="AH87" i="83"/>
  <c r="AI87" i="83"/>
  <c r="AJ87" i="83"/>
  <c r="AK87" i="83"/>
  <c r="AL87" i="83"/>
  <c r="AM87" i="83"/>
  <c r="AN87" i="83"/>
  <c r="AO87" i="83"/>
  <c r="AP87" i="83"/>
  <c r="AQ87" i="83"/>
  <c r="AR87" i="83"/>
  <c r="AS87" i="83"/>
  <c r="AT87" i="83"/>
  <c r="AU87" i="83"/>
  <c r="AV87" i="83"/>
  <c r="AW87" i="83"/>
  <c r="AX87" i="83"/>
  <c r="AY87" i="83"/>
  <c r="AZ87" i="83"/>
  <c r="B88" i="83"/>
  <c r="C88" i="83"/>
  <c r="D88" i="83"/>
  <c r="E88" i="83"/>
  <c r="F88" i="83"/>
  <c r="G88" i="83"/>
  <c r="H88" i="83"/>
  <c r="I88" i="83"/>
  <c r="J88" i="83"/>
  <c r="K88" i="83"/>
  <c r="L88" i="83"/>
  <c r="M88" i="83"/>
  <c r="N88" i="83"/>
  <c r="O88" i="83"/>
  <c r="Q88" i="83"/>
  <c r="R88" i="83"/>
  <c r="S88" i="83"/>
  <c r="T88" i="83"/>
  <c r="U88" i="83"/>
  <c r="V88" i="83"/>
  <c r="W88" i="83"/>
  <c r="X88" i="83"/>
  <c r="Y88" i="83"/>
  <c r="Z88" i="83"/>
  <c r="AA88" i="83"/>
  <c r="AB88" i="83"/>
  <c r="AC88" i="83"/>
  <c r="AD88" i="83"/>
  <c r="AE88" i="83"/>
  <c r="AF88" i="83"/>
  <c r="AG88" i="83"/>
  <c r="AH88" i="83"/>
  <c r="AI88" i="83"/>
  <c r="AJ88" i="83"/>
  <c r="AK88" i="83"/>
  <c r="AL88" i="83"/>
  <c r="AM88" i="83"/>
  <c r="AN88" i="83"/>
  <c r="AO88" i="83"/>
  <c r="AP88" i="83"/>
  <c r="AQ88" i="83"/>
  <c r="AR88" i="83"/>
  <c r="AS88" i="83"/>
  <c r="AT88" i="83"/>
  <c r="AU88" i="83"/>
  <c r="AV88" i="83"/>
  <c r="AW88" i="83"/>
  <c r="AX88" i="83"/>
  <c r="AY88" i="83"/>
  <c r="AZ88" i="83"/>
  <c r="B89" i="83"/>
  <c r="C89" i="83"/>
  <c r="D89" i="83"/>
  <c r="E89" i="83"/>
  <c r="F89" i="83"/>
  <c r="G89" i="83"/>
  <c r="H89" i="83"/>
  <c r="I89" i="83"/>
  <c r="J89" i="83"/>
  <c r="K89" i="83"/>
  <c r="L89" i="83"/>
  <c r="M89" i="83"/>
  <c r="N89" i="83"/>
  <c r="O89" i="83"/>
  <c r="Q89" i="83"/>
  <c r="R89" i="83"/>
  <c r="S89" i="83"/>
  <c r="T89" i="83"/>
  <c r="U89" i="83"/>
  <c r="V89" i="83"/>
  <c r="W89" i="83"/>
  <c r="X89" i="83"/>
  <c r="Y89" i="83"/>
  <c r="Z89" i="83"/>
  <c r="AA89" i="83"/>
  <c r="AB89" i="83"/>
  <c r="AC89" i="83"/>
  <c r="AD89" i="83"/>
  <c r="AE89" i="83"/>
  <c r="AF89" i="83"/>
  <c r="AG89" i="83"/>
  <c r="AH89" i="83"/>
  <c r="AI89" i="83"/>
  <c r="AJ89" i="83"/>
  <c r="AK89" i="83"/>
  <c r="AL89" i="83"/>
  <c r="AM89" i="83"/>
  <c r="AN89" i="83"/>
  <c r="AO89" i="83"/>
  <c r="AP89" i="83"/>
  <c r="AQ89" i="83"/>
  <c r="AR89" i="83"/>
  <c r="AS89" i="83"/>
  <c r="AT89" i="83"/>
  <c r="AU89" i="83"/>
  <c r="AV89" i="83"/>
  <c r="AW89" i="83"/>
  <c r="AX89" i="83"/>
  <c r="AY89" i="83"/>
  <c r="AZ89" i="83"/>
  <c r="B90" i="83"/>
  <c r="C90" i="83"/>
  <c r="D90" i="83"/>
  <c r="E90" i="83"/>
  <c r="F90" i="83"/>
  <c r="G90" i="83"/>
  <c r="H90" i="83"/>
  <c r="I90" i="83"/>
  <c r="J90" i="83"/>
  <c r="K90" i="83"/>
  <c r="L90" i="83"/>
  <c r="M90" i="83"/>
  <c r="N90" i="83"/>
  <c r="O90" i="83"/>
  <c r="Q90" i="83"/>
  <c r="R90" i="83"/>
  <c r="S90" i="83"/>
  <c r="T90" i="83"/>
  <c r="U90" i="83"/>
  <c r="V90" i="83"/>
  <c r="W90" i="83"/>
  <c r="X90" i="83"/>
  <c r="Y90" i="83"/>
  <c r="Z90" i="83"/>
  <c r="AA90" i="83"/>
  <c r="AB90" i="83"/>
  <c r="AC90" i="83"/>
  <c r="AD90" i="83"/>
  <c r="AE90" i="83"/>
  <c r="AF90" i="83"/>
  <c r="AG90" i="83"/>
  <c r="AH90" i="83"/>
  <c r="AI90" i="83"/>
  <c r="AJ90" i="83"/>
  <c r="AK90" i="83"/>
  <c r="AL90" i="83"/>
  <c r="AM90" i="83"/>
  <c r="AN90" i="83"/>
  <c r="AO90" i="83"/>
  <c r="AP90" i="83"/>
  <c r="AQ90" i="83"/>
  <c r="AR90" i="83"/>
  <c r="AS90" i="83"/>
  <c r="AT90" i="83"/>
  <c r="AU90" i="83"/>
  <c r="AV90" i="83"/>
  <c r="AW90" i="83"/>
  <c r="AX90" i="83"/>
  <c r="AY90" i="83"/>
  <c r="AZ90" i="83"/>
  <c r="B91" i="83"/>
  <c r="C91" i="83"/>
  <c r="D91" i="83"/>
  <c r="E91" i="83"/>
  <c r="F91" i="83"/>
  <c r="G91" i="83"/>
  <c r="H91" i="83"/>
  <c r="I91" i="83"/>
  <c r="J91" i="83"/>
  <c r="K91" i="83"/>
  <c r="L91" i="83"/>
  <c r="M91" i="83"/>
  <c r="N91" i="83"/>
  <c r="O91" i="83"/>
  <c r="Q91" i="83"/>
  <c r="R91" i="83"/>
  <c r="S91" i="83"/>
  <c r="T91" i="83"/>
  <c r="U91" i="83"/>
  <c r="V91" i="83"/>
  <c r="W91" i="83"/>
  <c r="X91" i="83"/>
  <c r="Y91" i="83"/>
  <c r="Z91" i="83"/>
  <c r="AA91" i="83"/>
  <c r="AB91" i="83"/>
  <c r="AC91" i="83"/>
  <c r="AD91" i="83"/>
  <c r="AE91" i="83"/>
  <c r="AF91" i="83"/>
  <c r="AG91" i="83"/>
  <c r="AH91" i="83"/>
  <c r="AI91" i="83"/>
  <c r="AJ91" i="83"/>
  <c r="AK91" i="83"/>
  <c r="AL91" i="83"/>
  <c r="AM91" i="83"/>
  <c r="AN91" i="83"/>
  <c r="AO91" i="83"/>
  <c r="AP91" i="83"/>
  <c r="AQ91" i="83"/>
  <c r="AR91" i="83"/>
  <c r="AS91" i="83"/>
  <c r="AT91" i="83"/>
  <c r="AU91" i="83"/>
  <c r="AV91" i="83"/>
  <c r="AW91" i="83"/>
  <c r="AX91" i="83"/>
  <c r="AY91" i="83"/>
  <c r="AZ91" i="83"/>
  <c r="B92" i="83"/>
  <c r="C92" i="83"/>
  <c r="D92" i="83"/>
  <c r="E92" i="83"/>
  <c r="F92" i="83"/>
  <c r="G92" i="83"/>
  <c r="H92" i="83"/>
  <c r="I92" i="83"/>
  <c r="J92" i="83"/>
  <c r="K92" i="83"/>
  <c r="L92" i="83"/>
  <c r="M92" i="83"/>
  <c r="N92" i="83"/>
  <c r="O92" i="83"/>
  <c r="Q92" i="83"/>
  <c r="R92" i="83"/>
  <c r="S92" i="83"/>
  <c r="T92" i="83"/>
  <c r="U92" i="83"/>
  <c r="V92" i="83"/>
  <c r="W92" i="83"/>
  <c r="X92" i="83"/>
  <c r="Y92" i="83"/>
  <c r="Z92" i="83"/>
  <c r="AA92" i="83"/>
  <c r="AB92" i="83"/>
  <c r="AC92" i="83"/>
  <c r="AD92" i="83"/>
  <c r="AE92" i="83"/>
  <c r="AF92" i="83"/>
  <c r="AG92" i="83"/>
  <c r="AH92" i="83"/>
  <c r="AI92" i="83"/>
  <c r="AJ92" i="83"/>
  <c r="AK92" i="83"/>
  <c r="AL92" i="83"/>
  <c r="AM92" i="83"/>
  <c r="AN92" i="83"/>
  <c r="AO92" i="83"/>
  <c r="AP92" i="83"/>
  <c r="AQ92" i="83"/>
  <c r="AR92" i="83"/>
  <c r="AS92" i="83"/>
  <c r="AT92" i="83"/>
  <c r="AU92" i="83"/>
  <c r="AV92" i="83"/>
  <c r="AW92" i="83"/>
  <c r="AX92" i="83"/>
  <c r="AY92" i="83"/>
  <c r="AZ92" i="83"/>
  <c r="B93" i="83"/>
  <c r="C93" i="83"/>
  <c r="D93" i="83"/>
  <c r="E93" i="83"/>
  <c r="F93" i="83"/>
  <c r="G93" i="83"/>
  <c r="H93" i="83"/>
  <c r="I93" i="83"/>
  <c r="J93" i="83"/>
  <c r="K93" i="83"/>
  <c r="L93" i="83"/>
  <c r="M93" i="83"/>
  <c r="N93" i="83"/>
  <c r="O93" i="83"/>
  <c r="Q93" i="83"/>
  <c r="R93" i="83"/>
  <c r="S93" i="83"/>
  <c r="T93" i="83"/>
  <c r="U93" i="83"/>
  <c r="V93" i="83"/>
  <c r="W93" i="83"/>
  <c r="X93" i="83"/>
  <c r="Y93" i="83"/>
  <c r="Z93" i="83"/>
  <c r="AA93" i="83"/>
  <c r="AB93" i="83"/>
  <c r="AC93" i="83"/>
  <c r="AD93" i="83"/>
  <c r="AE93" i="83"/>
  <c r="AF93" i="83"/>
  <c r="AG93" i="83"/>
  <c r="AH93" i="83"/>
  <c r="AI93" i="83"/>
  <c r="AJ93" i="83"/>
  <c r="AK93" i="83"/>
  <c r="AL93" i="83"/>
  <c r="AM93" i="83"/>
  <c r="AN93" i="83"/>
  <c r="AO93" i="83"/>
  <c r="AP93" i="83"/>
  <c r="AQ93" i="83"/>
  <c r="AR93" i="83"/>
  <c r="AS93" i="83"/>
  <c r="AT93" i="83"/>
  <c r="AU93" i="83"/>
  <c r="AV93" i="83"/>
  <c r="AW93" i="83"/>
  <c r="AX93" i="83"/>
  <c r="AY93" i="83"/>
  <c r="AZ93" i="83"/>
  <c r="B94" i="83"/>
  <c r="C94" i="83"/>
  <c r="D94" i="83"/>
  <c r="E94" i="83"/>
  <c r="F94" i="83"/>
  <c r="G94" i="83"/>
  <c r="H94" i="83"/>
  <c r="I94" i="83"/>
  <c r="J94" i="83"/>
  <c r="K94" i="83"/>
  <c r="L94" i="83"/>
  <c r="M94" i="83"/>
  <c r="N94" i="83"/>
  <c r="O94" i="83"/>
  <c r="Q94" i="83"/>
  <c r="R94" i="83"/>
  <c r="S94" i="83"/>
  <c r="T94" i="83"/>
  <c r="U94" i="83"/>
  <c r="V94" i="83"/>
  <c r="W94" i="83"/>
  <c r="X94" i="83"/>
  <c r="Y94" i="83"/>
  <c r="Z94" i="83"/>
  <c r="AA94" i="83"/>
  <c r="AB94" i="83"/>
  <c r="AC94" i="83"/>
  <c r="AD94" i="83"/>
  <c r="AE94" i="83"/>
  <c r="AF94" i="83"/>
  <c r="AG94" i="83"/>
  <c r="AH94" i="83"/>
  <c r="AI94" i="83"/>
  <c r="AJ94" i="83"/>
  <c r="AK94" i="83"/>
  <c r="AL94" i="83"/>
  <c r="AM94" i="83"/>
  <c r="AN94" i="83"/>
  <c r="AO94" i="83"/>
  <c r="AP94" i="83"/>
  <c r="AQ94" i="83"/>
  <c r="AR94" i="83"/>
  <c r="AS94" i="83"/>
  <c r="AT94" i="83"/>
  <c r="AU94" i="83"/>
  <c r="AV94" i="83"/>
  <c r="AW94" i="83"/>
  <c r="AX94" i="83"/>
  <c r="AY94" i="83"/>
  <c r="AZ94" i="83"/>
  <c r="B95" i="83"/>
  <c r="C95" i="83"/>
  <c r="D95" i="83"/>
  <c r="E95" i="83"/>
  <c r="F95" i="83"/>
  <c r="G95" i="83"/>
  <c r="H95" i="83"/>
  <c r="I95" i="83"/>
  <c r="J95" i="83"/>
  <c r="K95" i="83"/>
  <c r="L95" i="83"/>
  <c r="M95" i="83"/>
  <c r="N95" i="83"/>
  <c r="O95" i="83"/>
  <c r="Q95" i="83"/>
  <c r="R95" i="83"/>
  <c r="S95" i="83"/>
  <c r="T95" i="83"/>
  <c r="U95" i="83"/>
  <c r="V95" i="83"/>
  <c r="W95" i="83"/>
  <c r="X95" i="83"/>
  <c r="Y95" i="83"/>
  <c r="Z95" i="83"/>
  <c r="AA95" i="83"/>
  <c r="AB95" i="83"/>
  <c r="AC95" i="83"/>
  <c r="AD95" i="83"/>
  <c r="AE95" i="83"/>
  <c r="AF95" i="83"/>
  <c r="AG95" i="83"/>
  <c r="AH95" i="83"/>
  <c r="AI95" i="83"/>
  <c r="AJ95" i="83"/>
  <c r="AK95" i="83"/>
  <c r="AL95" i="83"/>
  <c r="AM95" i="83"/>
  <c r="AN95" i="83"/>
  <c r="AO95" i="83"/>
  <c r="AP95" i="83"/>
  <c r="AQ95" i="83"/>
  <c r="AR95" i="83"/>
  <c r="AS95" i="83"/>
  <c r="AT95" i="83"/>
  <c r="AU95" i="83"/>
  <c r="AV95" i="83"/>
  <c r="AW95" i="83"/>
  <c r="AX95" i="83"/>
  <c r="AY95" i="83"/>
  <c r="AZ95" i="83"/>
  <c r="B96" i="83"/>
  <c r="C96" i="83"/>
  <c r="D96" i="83"/>
  <c r="E96" i="83"/>
  <c r="F96" i="83"/>
  <c r="G96" i="83"/>
  <c r="H96" i="83"/>
  <c r="I96" i="83"/>
  <c r="J96" i="83"/>
  <c r="K96" i="83"/>
  <c r="L96" i="83"/>
  <c r="M96" i="83"/>
  <c r="N96" i="83"/>
  <c r="O96" i="83"/>
  <c r="Q96" i="83"/>
  <c r="R96" i="83"/>
  <c r="S96" i="83"/>
  <c r="T96" i="83"/>
  <c r="U96" i="83"/>
  <c r="V96" i="83"/>
  <c r="W96" i="83"/>
  <c r="X96" i="83"/>
  <c r="Y96" i="83"/>
  <c r="Z96" i="83"/>
  <c r="AA96" i="83"/>
  <c r="AB96" i="83"/>
  <c r="AC96" i="83"/>
  <c r="AD96" i="83"/>
  <c r="AE96" i="83"/>
  <c r="AF96" i="83"/>
  <c r="AG96" i="83"/>
  <c r="AH96" i="83"/>
  <c r="AI96" i="83"/>
  <c r="AJ96" i="83"/>
  <c r="AK96" i="83"/>
  <c r="AL96" i="83"/>
  <c r="AM96" i="83"/>
  <c r="AN96" i="83"/>
  <c r="AO96" i="83"/>
  <c r="AP96" i="83"/>
  <c r="AQ96" i="83"/>
  <c r="AR96" i="83"/>
  <c r="AS96" i="83"/>
  <c r="AT96" i="83"/>
  <c r="AU96" i="83"/>
  <c r="AV96" i="83"/>
  <c r="AW96" i="83"/>
  <c r="AX96" i="83"/>
  <c r="AY96" i="83"/>
  <c r="AZ96" i="83"/>
  <c r="B97" i="83"/>
  <c r="C97" i="83"/>
  <c r="D97" i="83"/>
  <c r="E97" i="83"/>
  <c r="F97" i="83"/>
  <c r="G97" i="83"/>
  <c r="H97" i="83"/>
  <c r="I97" i="83"/>
  <c r="J97" i="83"/>
  <c r="K97" i="83"/>
  <c r="L97" i="83"/>
  <c r="M97" i="83"/>
  <c r="N97" i="83"/>
  <c r="O97" i="83"/>
  <c r="Q97" i="83"/>
  <c r="R97" i="83"/>
  <c r="S97" i="83"/>
  <c r="T97" i="83"/>
  <c r="U97" i="83"/>
  <c r="V97" i="83"/>
  <c r="W97" i="83"/>
  <c r="X97" i="83"/>
  <c r="Y97" i="83"/>
  <c r="Z97" i="83"/>
  <c r="AA97" i="83"/>
  <c r="AB97" i="83"/>
  <c r="AC97" i="83"/>
  <c r="AD97" i="83"/>
  <c r="AE97" i="83"/>
  <c r="AF97" i="83"/>
  <c r="AG97" i="83"/>
  <c r="AH97" i="83"/>
  <c r="AI97" i="83"/>
  <c r="AJ97" i="83"/>
  <c r="AK97" i="83"/>
  <c r="AL97" i="83"/>
  <c r="AM97" i="83"/>
  <c r="AN97" i="83"/>
  <c r="AO97" i="83"/>
  <c r="AP97" i="83"/>
  <c r="AQ97" i="83"/>
  <c r="AR97" i="83"/>
  <c r="AS97" i="83"/>
  <c r="AT97" i="83"/>
  <c r="AU97" i="83"/>
  <c r="AV97" i="83"/>
  <c r="AW97" i="83"/>
  <c r="AX97" i="83"/>
  <c r="AY97" i="83"/>
  <c r="AZ97" i="83"/>
  <c r="B98" i="83"/>
  <c r="C98" i="83"/>
  <c r="D98" i="83"/>
  <c r="E98" i="83"/>
  <c r="F98" i="83"/>
  <c r="G98" i="83"/>
  <c r="H98" i="83"/>
  <c r="I98" i="83"/>
  <c r="J98" i="83"/>
  <c r="K98" i="83"/>
  <c r="L98" i="83"/>
  <c r="M98" i="83"/>
  <c r="N98" i="83"/>
  <c r="O98" i="83"/>
  <c r="Q98" i="83"/>
  <c r="R98" i="83"/>
  <c r="S98" i="83"/>
  <c r="T98" i="83"/>
  <c r="U98" i="83"/>
  <c r="V98" i="83"/>
  <c r="W98" i="83"/>
  <c r="X98" i="83"/>
  <c r="Y98" i="83"/>
  <c r="Z98" i="83"/>
  <c r="AA98" i="83"/>
  <c r="AB98" i="83"/>
  <c r="AC98" i="83"/>
  <c r="AD98" i="83"/>
  <c r="AE98" i="83"/>
  <c r="AF98" i="83"/>
  <c r="AG98" i="83"/>
  <c r="AH98" i="83"/>
  <c r="AI98" i="83"/>
  <c r="AJ98" i="83"/>
  <c r="AK98" i="83"/>
  <c r="AL98" i="83"/>
  <c r="AM98" i="83"/>
  <c r="AN98" i="83"/>
  <c r="AO98" i="83"/>
  <c r="AP98" i="83"/>
  <c r="AQ98" i="83"/>
  <c r="AR98" i="83"/>
  <c r="AS98" i="83"/>
  <c r="AT98" i="83"/>
  <c r="AU98" i="83"/>
  <c r="AV98" i="83"/>
  <c r="AW98" i="83"/>
  <c r="AX98" i="83"/>
  <c r="AY98" i="83"/>
  <c r="AZ98" i="83"/>
  <c r="B99" i="83"/>
  <c r="C99" i="83"/>
  <c r="D99" i="83"/>
  <c r="E99" i="83"/>
  <c r="F99" i="83"/>
  <c r="G99" i="83"/>
  <c r="H99" i="83"/>
  <c r="I99" i="83"/>
  <c r="J99" i="83"/>
  <c r="K99" i="83"/>
  <c r="L99" i="83"/>
  <c r="M99" i="83"/>
  <c r="N99" i="83"/>
  <c r="O99" i="83"/>
  <c r="P99" i="83"/>
  <c r="Q99" i="83"/>
  <c r="R99" i="83"/>
  <c r="S99" i="83"/>
  <c r="T99" i="83"/>
  <c r="U99" i="83"/>
  <c r="V99" i="83"/>
  <c r="W99" i="83"/>
  <c r="X99" i="83"/>
  <c r="Y99" i="83"/>
  <c r="Z99" i="83"/>
  <c r="AA99" i="83"/>
  <c r="AB99" i="83"/>
  <c r="AC99" i="83"/>
  <c r="AD99" i="83"/>
  <c r="AE99" i="83"/>
  <c r="AF99" i="83"/>
  <c r="AG99" i="83"/>
  <c r="AH99" i="83"/>
  <c r="AI99" i="83"/>
  <c r="AJ99" i="83"/>
  <c r="AK99" i="83"/>
  <c r="AL99" i="83"/>
  <c r="AM99" i="83"/>
  <c r="AN99" i="83"/>
  <c r="AO99" i="83"/>
  <c r="AP99" i="83"/>
  <c r="AQ99" i="83"/>
  <c r="AR99" i="83"/>
  <c r="AS99" i="83"/>
  <c r="AT99" i="83"/>
  <c r="AU99" i="83"/>
  <c r="AV99" i="83"/>
  <c r="AW99" i="83"/>
  <c r="AX99" i="83"/>
  <c r="AY99" i="83"/>
  <c r="AZ99" i="83"/>
  <c r="B100" i="83"/>
  <c r="C100" i="83"/>
  <c r="D100" i="83"/>
  <c r="E100" i="83"/>
  <c r="F100" i="83"/>
  <c r="G100" i="83"/>
  <c r="H100" i="83"/>
  <c r="I100" i="83"/>
  <c r="J100" i="83"/>
  <c r="K100" i="83"/>
  <c r="L100" i="83"/>
  <c r="M100" i="83"/>
  <c r="N100" i="83"/>
  <c r="O100" i="83"/>
  <c r="Q100" i="83"/>
  <c r="R100" i="83"/>
  <c r="S100" i="83"/>
  <c r="T100" i="83"/>
  <c r="U100" i="83"/>
  <c r="V100" i="83"/>
  <c r="W100" i="83"/>
  <c r="X100" i="83"/>
  <c r="Y100" i="83"/>
  <c r="Z100" i="83"/>
  <c r="AA100" i="83"/>
  <c r="AB100" i="83"/>
  <c r="AC100" i="83"/>
  <c r="AD100" i="83"/>
  <c r="AE100" i="83"/>
  <c r="AF100" i="83"/>
  <c r="AG100" i="83"/>
  <c r="AH100" i="83"/>
  <c r="AI100" i="83"/>
  <c r="AJ100" i="83"/>
  <c r="AK100" i="83"/>
  <c r="AL100" i="83"/>
  <c r="AM100" i="83"/>
  <c r="AN100" i="83"/>
  <c r="AO100" i="83"/>
  <c r="AP100" i="83"/>
  <c r="AQ100" i="83"/>
  <c r="AR100" i="83"/>
  <c r="AS100" i="83"/>
  <c r="AT100" i="83"/>
  <c r="AU100" i="83"/>
  <c r="AV100" i="83"/>
  <c r="AW100" i="83"/>
  <c r="AX100" i="83"/>
  <c r="AY100" i="83"/>
  <c r="AZ100" i="83"/>
  <c r="B101" i="83"/>
  <c r="C101" i="83"/>
  <c r="D101" i="83"/>
  <c r="E101" i="83"/>
  <c r="F101" i="83"/>
  <c r="G101" i="83"/>
  <c r="H101" i="83"/>
  <c r="I101" i="83"/>
  <c r="J101" i="83"/>
  <c r="K101" i="83"/>
  <c r="L101" i="83"/>
  <c r="M101" i="83"/>
  <c r="N101" i="83"/>
  <c r="O101" i="83"/>
  <c r="Q101" i="83"/>
  <c r="R101" i="83"/>
  <c r="S101" i="83"/>
  <c r="T101" i="83"/>
  <c r="U101" i="83"/>
  <c r="V101" i="83"/>
  <c r="W101" i="83"/>
  <c r="X101" i="83"/>
  <c r="Y101" i="83"/>
  <c r="Z101" i="83"/>
  <c r="AA101" i="83"/>
  <c r="AB101" i="83"/>
  <c r="AC101" i="83"/>
  <c r="AD101" i="83"/>
  <c r="AE101" i="83"/>
  <c r="AF101" i="83"/>
  <c r="AG101" i="83"/>
  <c r="AH101" i="83"/>
  <c r="AI101" i="83"/>
  <c r="AJ101" i="83"/>
  <c r="AK101" i="83"/>
  <c r="AL101" i="83"/>
  <c r="AM101" i="83"/>
  <c r="AN101" i="83"/>
  <c r="AO101" i="83"/>
  <c r="AP101" i="83"/>
  <c r="AQ101" i="83"/>
  <c r="AR101" i="83"/>
  <c r="AS101" i="83"/>
  <c r="AT101" i="83"/>
  <c r="AU101" i="83"/>
  <c r="AV101" i="83"/>
  <c r="AW101" i="83"/>
  <c r="AX101" i="83"/>
  <c r="AY101" i="83"/>
  <c r="AZ101" i="83"/>
  <c r="B102" i="83"/>
  <c r="C102" i="83"/>
  <c r="D102" i="83"/>
  <c r="E102" i="83"/>
  <c r="F102" i="83"/>
  <c r="G102" i="83"/>
  <c r="H102" i="83"/>
  <c r="I102" i="83"/>
  <c r="J102" i="83"/>
  <c r="K102" i="83"/>
  <c r="L102" i="83"/>
  <c r="M102" i="83"/>
  <c r="N102" i="83"/>
  <c r="O102" i="83"/>
  <c r="Q102" i="83"/>
  <c r="R102" i="83"/>
  <c r="S102" i="83"/>
  <c r="T102" i="83"/>
  <c r="U102" i="83"/>
  <c r="V102" i="83"/>
  <c r="W102" i="83"/>
  <c r="X102" i="83"/>
  <c r="Y102" i="83"/>
  <c r="Z102" i="83"/>
  <c r="AA102" i="83"/>
  <c r="AB102" i="83"/>
  <c r="AC102" i="83"/>
  <c r="AD102" i="83"/>
  <c r="AE102" i="83"/>
  <c r="AF102" i="83"/>
  <c r="AG102" i="83"/>
  <c r="AH102" i="83"/>
  <c r="AI102" i="83"/>
  <c r="AJ102" i="83"/>
  <c r="AK102" i="83"/>
  <c r="AL102" i="83"/>
  <c r="AM102" i="83"/>
  <c r="AN102" i="83"/>
  <c r="AO102" i="83"/>
  <c r="AP102" i="83"/>
  <c r="AQ102" i="83"/>
  <c r="AR102" i="83"/>
  <c r="AS102" i="83"/>
  <c r="AT102" i="83"/>
  <c r="AU102" i="83"/>
  <c r="AV102" i="83"/>
  <c r="AW102" i="83"/>
  <c r="AX102" i="83"/>
  <c r="AY102" i="83"/>
  <c r="AZ102" i="83"/>
  <c r="B103" i="83"/>
  <c r="C103" i="83"/>
  <c r="D103" i="83"/>
  <c r="E103" i="83"/>
  <c r="F103" i="83"/>
  <c r="G103" i="83"/>
  <c r="H103" i="83"/>
  <c r="I103" i="83"/>
  <c r="J103" i="83"/>
  <c r="K103" i="83"/>
  <c r="L103" i="83"/>
  <c r="M103" i="83"/>
  <c r="N103" i="83"/>
  <c r="O103" i="83"/>
  <c r="Q103" i="83"/>
  <c r="R103" i="83"/>
  <c r="S103" i="83"/>
  <c r="T103" i="83"/>
  <c r="U103" i="83"/>
  <c r="V103" i="83"/>
  <c r="W103" i="83"/>
  <c r="X103" i="83"/>
  <c r="Y103" i="83"/>
  <c r="Z103" i="83"/>
  <c r="AA103" i="83"/>
  <c r="AB103" i="83"/>
  <c r="AC103" i="83"/>
  <c r="AD103" i="83"/>
  <c r="AE103" i="83"/>
  <c r="AF103" i="83"/>
  <c r="AG103" i="83"/>
  <c r="AH103" i="83"/>
  <c r="AI103" i="83"/>
  <c r="AJ103" i="83"/>
  <c r="AK103" i="83"/>
  <c r="AL103" i="83"/>
  <c r="AM103" i="83"/>
  <c r="AN103" i="83"/>
  <c r="AO103" i="83"/>
  <c r="AP103" i="83"/>
  <c r="AQ103" i="83"/>
  <c r="AR103" i="83"/>
  <c r="AS103" i="83"/>
  <c r="AT103" i="83"/>
  <c r="AU103" i="83"/>
  <c r="AV103" i="83"/>
  <c r="AW103" i="83"/>
  <c r="AX103" i="83"/>
  <c r="AY103" i="83"/>
  <c r="AZ103" i="83"/>
  <c r="B104" i="83"/>
  <c r="C104" i="83"/>
  <c r="D104" i="83"/>
  <c r="E104" i="83"/>
  <c r="F104" i="83"/>
  <c r="G104" i="83"/>
  <c r="H104" i="83"/>
  <c r="I104" i="83"/>
  <c r="J104" i="83"/>
  <c r="K104" i="83"/>
  <c r="L104" i="83"/>
  <c r="M104" i="83"/>
  <c r="N104" i="83"/>
  <c r="O104" i="83"/>
  <c r="Q104" i="83"/>
  <c r="R104" i="83"/>
  <c r="S104" i="83"/>
  <c r="T104" i="83"/>
  <c r="U104" i="83"/>
  <c r="V104" i="83"/>
  <c r="W104" i="83"/>
  <c r="X104" i="83"/>
  <c r="Y104" i="83"/>
  <c r="Z104" i="83"/>
  <c r="AA104" i="83"/>
  <c r="AB104" i="83"/>
  <c r="AC104" i="83"/>
  <c r="AD104" i="83"/>
  <c r="AE104" i="83"/>
  <c r="AF104" i="83"/>
  <c r="AG104" i="83"/>
  <c r="AH104" i="83"/>
  <c r="AI104" i="83"/>
  <c r="AJ104" i="83"/>
  <c r="AK104" i="83"/>
  <c r="AL104" i="83"/>
  <c r="AM104" i="83"/>
  <c r="AN104" i="83"/>
  <c r="AO104" i="83"/>
  <c r="AP104" i="83"/>
  <c r="AQ104" i="83"/>
  <c r="AR104" i="83"/>
  <c r="AS104" i="83"/>
  <c r="AT104" i="83"/>
  <c r="AU104" i="83"/>
  <c r="AV104" i="83"/>
  <c r="AW104" i="83"/>
  <c r="AX104" i="83"/>
  <c r="AY104" i="83"/>
  <c r="AZ104" i="83"/>
  <c r="B105" i="83"/>
  <c r="C105" i="83"/>
  <c r="D105" i="83"/>
  <c r="E105" i="83"/>
  <c r="F105" i="83"/>
  <c r="G105" i="83"/>
  <c r="H105" i="83"/>
  <c r="I105" i="83"/>
  <c r="J105" i="83"/>
  <c r="K105" i="83"/>
  <c r="L105" i="83"/>
  <c r="M105" i="83"/>
  <c r="N105" i="83"/>
  <c r="O105" i="83"/>
  <c r="Q105" i="83"/>
  <c r="R105" i="83"/>
  <c r="S105" i="83"/>
  <c r="T105" i="83"/>
  <c r="U105" i="83"/>
  <c r="V105" i="83"/>
  <c r="W105" i="83"/>
  <c r="X105" i="83"/>
  <c r="Y105" i="83"/>
  <c r="Z105" i="83"/>
  <c r="AA105" i="83"/>
  <c r="AB105" i="83"/>
  <c r="AC105" i="83"/>
  <c r="AD105" i="83"/>
  <c r="AE105" i="83"/>
  <c r="AF105" i="83"/>
  <c r="AG105" i="83"/>
  <c r="AH105" i="83"/>
  <c r="AI105" i="83"/>
  <c r="AJ105" i="83"/>
  <c r="AK105" i="83"/>
  <c r="AL105" i="83"/>
  <c r="AM105" i="83"/>
  <c r="AN105" i="83"/>
  <c r="AO105" i="83"/>
  <c r="AP105" i="83"/>
  <c r="AQ105" i="83"/>
  <c r="AR105" i="83"/>
  <c r="AS105" i="83"/>
  <c r="AT105" i="83"/>
  <c r="AU105" i="83"/>
  <c r="AV105" i="83"/>
  <c r="AW105" i="83"/>
  <c r="AX105" i="83"/>
  <c r="AY105" i="83"/>
  <c r="AZ105" i="83"/>
  <c r="B106" i="83"/>
  <c r="C106" i="83"/>
  <c r="D106" i="83"/>
  <c r="E106" i="83"/>
  <c r="F106" i="83"/>
  <c r="G106" i="83"/>
  <c r="H106" i="83"/>
  <c r="I106" i="83"/>
  <c r="J106" i="83"/>
  <c r="K106" i="83"/>
  <c r="L106" i="83"/>
  <c r="M106" i="83"/>
  <c r="N106" i="83"/>
  <c r="O106" i="83"/>
  <c r="Q106" i="83"/>
  <c r="R106" i="83"/>
  <c r="S106" i="83"/>
  <c r="T106" i="83"/>
  <c r="U106" i="83"/>
  <c r="V106" i="83"/>
  <c r="W106" i="83"/>
  <c r="X106" i="83"/>
  <c r="Y106" i="83"/>
  <c r="Z106" i="83"/>
  <c r="AA106" i="83"/>
  <c r="AB106" i="83"/>
  <c r="AC106" i="83"/>
  <c r="AD106" i="83"/>
  <c r="AE106" i="83"/>
  <c r="AF106" i="83"/>
  <c r="AG106" i="83"/>
  <c r="AH106" i="83"/>
  <c r="AI106" i="83"/>
  <c r="AJ106" i="83"/>
  <c r="AK106" i="83"/>
  <c r="AL106" i="83"/>
  <c r="AM106" i="83"/>
  <c r="AN106" i="83"/>
  <c r="AO106" i="83"/>
  <c r="AP106" i="83"/>
  <c r="AQ106" i="83"/>
  <c r="AR106" i="83"/>
  <c r="AS106" i="83"/>
  <c r="AT106" i="83"/>
  <c r="AU106" i="83"/>
  <c r="AV106" i="83"/>
  <c r="AW106" i="83"/>
  <c r="AX106" i="83"/>
  <c r="AY106" i="83"/>
  <c r="AZ106" i="83"/>
  <c r="B107" i="83"/>
  <c r="C107" i="83"/>
  <c r="D107" i="83"/>
  <c r="E107" i="83"/>
  <c r="F107" i="83"/>
  <c r="G107" i="83"/>
  <c r="H107" i="83"/>
  <c r="I107" i="83"/>
  <c r="J107" i="83"/>
  <c r="K107" i="83"/>
  <c r="L107" i="83"/>
  <c r="M107" i="83"/>
  <c r="N107" i="83"/>
  <c r="O107" i="83"/>
  <c r="Q107" i="83"/>
  <c r="R107" i="83"/>
  <c r="S107" i="83"/>
  <c r="T107" i="83"/>
  <c r="U107" i="83"/>
  <c r="V107" i="83"/>
  <c r="W107" i="83"/>
  <c r="X107" i="83"/>
  <c r="Y107" i="83"/>
  <c r="Z107" i="83"/>
  <c r="AA107" i="83"/>
  <c r="AB107" i="83"/>
  <c r="AC107" i="83"/>
  <c r="AD107" i="83"/>
  <c r="AE107" i="83"/>
  <c r="AF107" i="83"/>
  <c r="AG107" i="83"/>
  <c r="AH107" i="83"/>
  <c r="AI107" i="83"/>
  <c r="AJ107" i="83"/>
  <c r="AK107" i="83"/>
  <c r="AL107" i="83"/>
  <c r="AM107" i="83"/>
  <c r="AN107" i="83"/>
  <c r="AO107" i="83"/>
  <c r="AP107" i="83"/>
  <c r="AQ107" i="83"/>
  <c r="AR107" i="83"/>
  <c r="AS107" i="83"/>
  <c r="AT107" i="83"/>
  <c r="AU107" i="83"/>
  <c r="AV107" i="83"/>
  <c r="AW107" i="83"/>
  <c r="AX107" i="83"/>
  <c r="AY107" i="83"/>
  <c r="AZ107" i="83"/>
  <c r="B108" i="83"/>
  <c r="C108" i="83"/>
  <c r="D108" i="83"/>
  <c r="E108" i="83"/>
  <c r="F108" i="83"/>
  <c r="G108" i="83"/>
  <c r="H108" i="83"/>
  <c r="I108" i="83"/>
  <c r="J108" i="83"/>
  <c r="K108" i="83"/>
  <c r="L108" i="83"/>
  <c r="M108" i="83"/>
  <c r="N108" i="83"/>
  <c r="O108" i="83"/>
  <c r="Q108" i="83"/>
  <c r="R108" i="83"/>
  <c r="S108" i="83"/>
  <c r="T108" i="83"/>
  <c r="U108" i="83"/>
  <c r="V108" i="83"/>
  <c r="W108" i="83"/>
  <c r="X108" i="83"/>
  <c r="Y108" i="83"/>
  <c r="Z108" i="83"/>
  <c r="AA108" i="83"/>
  <c r="AB108" i="83"/>
  <c r="AC108" i="83"/>
  <c r="AD108" i="83"/>
  <c r="AE108" i="83"/>
  <c r="AF108" i="83"/>
  <c r="AG108" i="83"/>
  <c r="AH108" i="83"/>
  <c r="AI108" i="83"/>
  <c r="AJ108" i="83"/>
  <c r="AK108" i="83"/>
  <c r="AL108" i="83"/>
  <c r="AM108" i="83"/>
  <c r="AN108" i="83"/>
  <c r="AO108" i="83"/>
  <c r="AP108" i="83"/>
  <c r="AQ108" i="83"/>
  <c r="AR108" i="83"/>
  <c r="AS108" i="83"/>
  <c r="AT108" i="83"/>
  <c r="AU108" i="83"/>
  <c r="AV108" i="83"/>
  <c r="AW108" i="83"/>
  <c r="AX108" i="83"/>
  <c r="AY108" i="83"/>
  <c r="AZ108" i="83"/>
  <c r="B109" i="83"/>
  <c r="C109" i="83"/>
  <c r="D109" i="83"/>
  <c r="E109" i="83"/>
  <c r="F109" i="83"/>
  <c r="G109" i="83"/>
  <c r="H109" i="83"/>
  <c r="I109" i="83"/>
  <c r="J109" i="83"/>
  <c r="K109" i="83"/>
  <c r="L109" i="83"/>
  <c r="M109" i="83"/>
  <c r="N109" i="83"/>
  <c r="O109" i="83"/>
  <c r="Q109" i="83"/>
  <c r="R109" i="83"/>
  <c r="S109" i="83"/>
  <c r="T109" i="83"/>
  <c r="U109" i="83"/>
  <c r="V109" i="83"/>
  <c r="W109" i="83"/>
  <c r="X109" i="83"/>
  <c r="Y109" i="83"/>
  <c r="Z109" i="83"/>
  <c r="AA109" i="83"/>
  <c r="AB109" i="83"/>
  <c r="AC109" i="83"/>
  <c r="AD109" i="83"/>
  <c r="AE109" i="83"/>
  <c r="AF109" i="83"/>
  <c r="AG109" i="83"/>
  <c r="AH109" i="83"/>
  <c r="AI109" i="83"/>
  <c r="AJ109" i="83"/>
  <c r="AK109" i="83"/>
  <c r="AL109" i="83"/>
  <c r="AM109" i="83"/>
  <c r="AN109" i="83"/>
  <c r="AO109" i="83"/>
  <c r="AP109" i="83"/>
  <c r="AQ109" i="83"/>
  <c r="AR109" i="83"/>
  <c r="AS109" i="83"/>
  <c r="AT109" i="83"/>
  <c r="AU109" i="83"/>
  <c r="AV109" i="83"/>
  <c r="AW109" i="83"/>
  <c r="AX109" i="83"/>
  <c r="AY109" i="83"/>
  <c r="AZ109" i="83"/>
  <c r="B110" i="83"/>
  <c r="C110" i="83"/>
  <c r="D110" i="83"/>
  <c r="E110" i="83"/>
  <c r="F110" i="83"/>
  <c r="G110" i="83"/>
  <c r="H110" i="83"/>
  <c r="I110" i="83"/>
  <c r="J110" i="83"/>
  <c r="K110" i="83"/>
  <c r="L110" i="83"/>
  <c r="M110" i="83"/>
  <c r="N110" i="83"/>
  <c r="O110" i="83"/>
  <c r="Q110" i="83"/>
  <c r="R110" i="83"/>
  <c r="S110" i="83"/>
  <c r="T110" i="83"/>
  <c r="U110" i="83"/>
  <c r="V110" i="83"/>
  <c r="W110" i="83"/>
  <c r="X110" i="83"/>
  <c r="Y110" i="83"/>
  <c r="Z110" i="83"/>
  <c r="AA110" i="83"/>
  <c r="AB110" i="83"/>
  <c r="AC110" i="83"/>
  <c r="AD110" i="83"/>
  <c r="AE110" i="83"/>
  <c r="AF110" i="83"/>
  <c r="AG110" i="83"/>
  <c r="AH110" i="83"/>
  <c r="AI110" i="83"/>
  <c r="AJ110" i="83"/>
  <c r="AK110" i="83"/>
  <c r="AL110" i="83"/>
  <c r="AM110" i="83"/>
  <c r="AN110" i="83"/>
  <c r="AO110" i="83"/>
  <c r="AP110" i="83"/>
  <c r="AQ110" i="83"/>
  <c r="AR110" i="83"/>
  <c r="AS110" i="83"/>
  <c r="AT110" i="83"/>
  <c r="AU110" i="83"/>
  <c r="AV110" i="83"/>
  <c r="AW110" i="83"/>
  <c r="AX110" i="83"/>
  <c r="AY110" i="83"/>
  <c r="AZ110" i="83"/>
  <c r="B111" i="83"/>
  <c r="C111" i="83"/>
  <c r="D111" i="83"/>
  <c r="E111" i="83"/>
  <c r="F111" i="83"/>
  <c r="G111" i="83"/>
  <c r="H111" i="83"/>
  <c r="I111" i="83"/>
  <c r="J111" i="83"/>
  <c r="K111" i="83"/>
  <c r="L111" i="83"/>
  <c r="M111" i="83"/>
  <c r="N111" i="83"/>
  <c r="O111" i="83"/>
  <c r="Q111" i="83"/>
  <c r="R111" i="83"/>
  <c r="S111" i="83"/>
  <c r="T111" i="83"/>
  <c r="U111" i="83"/>
  <c r="V111" i="83"/>
  <c r="W111" i="83"/>
  <c r="X111" i="83"/>
  <c r="Y111" i="83"/>
  <c r="Z111" i="83"/>
  <c r="AA111" i="83"/>
  <c r="AB111" i="83"/>
  <c r="AC111" i="83"/>
  <c r="AD111" i="83"/>
  <c r="AE111" i="83"/>
  <c r="AF111" i="83"/>
  <c r="AG111" i="83"/>
  <c r="AH111" i="83"/>
  <c r="AI111" i="83"/>
  <c r="AJ111" i="83"/>
  <c r="AK111" i="83"/>
  <c r="AL111" i="83"/>
  <c r="AM111" i="83"/>
  <c r="AN111" i="83"/>
  <c r="AO111" i="83"/>
  <c r="AP111" i="83"/>
  <c r="AQ111" i="83"/>
  <c r="AR111" i="83"/>
  <c r="AS111" i="83"/>
  <c r="AT111" i="83"/>
  <c r="AU111" i="83"/>
  <c r="AV111" i="83"/>
  <c r="AW111" i="83"/>
  <c r="AX111" i="83"/>
  <c r="AY111" i="83"/>
  <c r="AZ111" i="83"/>
  <c r="B112" i="83"/>
  <c r="C112" i="83"/>
  <c r="D112" i="83"/>
  <c r="E112" i="83"/>
  <c r="F112" i="83"/>
  <c r="G112" i="83"/>
  <c r="H112" i="83"/>
  <c r="I112" i="83"/>
  <c r="J112" i="83"/>
  <c r="K112" i="83"/>
  <c r="L112" i="83"/>
  <c r="M112" i="83"/>
  <c r="N112" i="83"/>
  <c r="O112" i="83"/>
  <c r="Q112" i="83"/>
  <c r="R112" i="83"/>
  <c r="S112" i="83"/>
  <c r="T112" i="83"/>
  <c r="U112" i="83"/>
  <c r="V112" i="83"/>
  <c r="W112" i="83"/>
  <c r="X112" i="83"/>
  <c r="Y112" i="83"/>
  <c r="Z112" i="83"/>
  <c r="AA112" i="83"/>
  <c r="AB112" i="83"/>
  <c r="AC112" i="83"/>
  <c r="AD112" i="83"/>
  <c r="AE112" i="83"/>
  <c r="AF112" i="83"/>
  <c r="AG112" i="83"/>
  <c r="AH112" i="83"/>
  <c r="AI112" i="83"/>
  <c r="AJ112" i="83"/>
  <c r="AK112" i="83"/>
  <c r="AL112" i="83"/>
  <c r="AM112" i="83"/>
  <c r="AN112" i="83"/>
  <c r="AO112" i="83"/>
  <c r="AP112" i="83"/>
  <c r="AQ112" i="83"/>
  <c r="AR112" i="83"/>
  <c r="AS112" i="83"/>
  <c r="AT112" i="83"/>
  <c r="AU112" i="83"/>
  <c r="AV112" i="83"/>
  <c r="AW112" i="83"/>
  <c r="AX112" i="83"/>
  <c r="AY112" i="83"/>
  <c r="AZ112" i="83"/>
  <c r="B113" i="83"/>
  <c r="C113" i="83"/>
  <c r="D113" i="83"/>
  <c r="E113" i="83"/>
  <c r="F113" i="83"/>
  <c r="G113" i="83"/>
  <c r="H113" i="83"/>
  <c r="I113" i="83"/>
  <c r="J113" i="83"/>
  <c r="K113" i="83"/>
  <c r="L113" i="83"/>
  <c r="M113" i="83"/>
  <c r="N113" i="83"/>
  <c r="O113" i="83"/>
  <c r="Q113" i="83"/>
  <c r="R113" i="83"/>
  <c r="S113" i="83"/>
  <c r="T113" i="83"/>
  <c r="U113" i="83"/>
  <c r="V113" i="83"/>
  <c r="W113" i="83"/>
  <c r="X113" i="83"/>
  <c r="Y113" i="83"/>
  <c r="Z113" i="83"/>
  <c r="AA113" i="83"/>
  <c r="AB113" i="83"/>
  <c r="AC113" i="83"/>
  <c r="AD113" i="83"/>
  <c r="AE113" i="83"/>
  <c r="AF113" i="83"/>
  <c r="AG113" i="83"/>
  <c r="AH113" i="83"/>
  <c r="AI113" i="83"/>
  <c r="AJ113" i="83"/>
  <c r="AK113" i="83"/>
  <c r="AL113" i="83"/>
  <c r="AM113" i="83"/>
  <c r="AN113" i="83"/>
  <c r="AO113" i="83"/>
  <c r="AP113" i="83"/>
  <c r="AQ113" i="83"/>
  <c r="AR113" i="83"/>
  <c r="AS113" i="83"/>
  <c r="AT113" i="83"/>
  <c r="AU113" i="83"/>
  <c r="AV113" i="83"/>
  <c r="AW113" i="83"/>
  <c r="AX113" i="83"/>
  <c r="AY113" i="83"/>
  <c r="AZ113" i="83"/>
  <c r="B114" i="83"/>
  <c r="C114" i="83"/>
  <c r="D114" i="83"/>
  <c r="E114" i="83"/>
  <c r="F114" i="83"/>
  <c r="G114" i="83"/>
  <c r="H114" i="83"/>
  <c r="I114" i="83"/>
  <c r="J114" i="83"/>
  <c r="K114" i="83"/>
  <c r="L114" i="83"/>
  <c r="M114" i="83"/>
  <c r="N114" i="83"/>
  <c r="O114" i="83"/>
  <c r="Q114" i="83"/>
  <c r="R114" i="83"/>
  <c r="S114" i="83"/>
  <c r="T114" i="83"/>
  <c r="U114" i="83"/>
  <c r="V114" i="83"/>
  <c r="W114" i="83"/>
  <c r="X114" i="83"/>
  <c r="Y114" i="83"/>
  <c r="Z114" i="83"/>
  <c r="AA114" i="83"/>
  <c r="AB114" i="83"/>
  <c r="AC114" i="83"/>
  <c r="AD114" i="83"/>
  <c r="AE114" i="83"/>
  <c r="AF114" i="83"/>
  <c r="AG114" i="83"/>
  <c r="AH114" i="83"/>
  <c r="AI114" i="83"/>
  <c r="AJ114" i="83"/>
  <c r="AK114" i="83"/>
  <c r="AL114" i="83"/>
  <c r="AM114" i="83"/>
  <c r="AN114" i="83"/>
  <c r="AO114" i="83"/>
  <c r="AP114" i="83"/>
  <c r="AQ114" i="83"/>
  <c r="AR114" i="83"/>
  <c r="AS114" i="83"/>
  <c r="AT114" i="83"/>
  <c r="AU114" i="83"/>
  <c r="AV114" i="83"/>
  <c r="AW114" i="83"/>
  <c r="AX114" i="83"/>
  <c r="AY114" i="83"/>
  <c r="AZ114" i="83"/>
  <c r="B115" i="83"/>
  <c r="C115" i="83"/>
  <c r="D115" i="83"/>
  <c r="E115" i="83"/>
  <c r="F115" i="83"/>
  <c r="G115" i="83"/>
  <c r="H115" i="83"/>
  <c r="I115" i="83"/>
  <c r="J115" i="83"/>
  <c r="K115" i="83"/>
  <c r="L115" i="83"/>
  <c r="M115" i="83"/>
  <c r="N115" i="83"/>
  <c r="O115" i="83"/>
  <c r="Q115" i="83"/>
  <c r="R115" i="83"/>
  <c r="S115" i="83"/>
  <c r="T115" i="83"/>
  <c r="U115" i="83"/>
  <c r="V115" i="83"/>
  <c r="W115" i="83"/>
  <c r="X115" i="83"/>
  <c r="Y115" i="83"/>
  <c r="Z115" i="83"/>
  <c r="AA115" i="83"/>
  <c r="AB115" i="83"/>
  <c r="AC115" i="83"/>
  <c r="AD115" i="83"/>
  <c r="AE115" i="83"/>
  <c r="AF115" i="83"/>
  <c r="AG115" i="83"/>
  <c r="AH115" i="83"/>
  <c r="AI115" i="83"/>
  <c r="AJ115" i="83"/>
  <c r="AK115" i="83"/>
  <c r="AL115" i="83"/>
  <c r="AM115" i="83"/>
  <c r="AN115" i="83"/>
  <c r="AO115" i="83"/>
  <c r="AP115" i="83"/>
  <c r="AQ115" i="83"/>
  <c r="AR115" i="83"/>
  <c r="AS115" i="83"/>
  <c r="AT115" i="83"/>
  <c r="AU115" i="83"/>
  <c r="AV115" i="83"/>
  <c r="AW115" i="83"/>
  <c r="AX115" i="83"/>
  <c r="AY115" i="83"/>
  <c r="AZ115" i="83"/>
  <c r="B116" i="83"/>
  <c r="C116" i="83"/>
  <c r="D116" i="83"/>
  <c r="E116" i="83"/>
  <c r="F116" i="83"/>
  <c r="G116" i="83"/>
  <c r="H116" i="83"/>
  <c r="I116" i="83"/>
  <c r="J116" i="83"/>
  <c r="K116" i="83"/>
  <c r="L116" i="83"/>
  <c r="M116" i="83"/>
  <c r="N116" i="83"/>
  <c r="O116" i="83"/>
  <c r="Q116" i="83"/>
  <c r="R116" i="83"/>
  <c r="S116" i="83"/>
  <c r="T116" i="83"/>
  <c r="U116" i="83"/>
  <c r="V116" i="83"/>
  <c r="W116" i="83"/>
  <c r="X116" i="83"/>
  <c r="Y116" i="83"/>
  <c r="Z116" i="83"/>
  <c r="AA116" i="83"/>
  <c r="AB116" i="83"/>
  <c r="AC116" i="83"/>
  <c r="AD116" i="83"/>
  <c r="AE116" i="83"/>
  <c r="AF116" i="83"/>
  <c r="AG116" i="83"/>
  <c r="AH116" i="83"/>
  <c r="AI116" i="83"/>
  <c r="AJ116" i="83"/>
  <c r="AK116" i="83"/>
  <c r="AL116" i="83"/>
  <c r="AM116" i="83"/>
  <c r="AN116" i="83"/>
  <c r="AO116" i="83"/>
  <c r="AP116" i="83"/>
  <c r="AQ116" i="83"/>
  <c r="AR116" i="83"/>
  <c r="AS116" i="83"/>
  <c r="AT116" i="83"/>
  <c r="AU116" i="83"/>
  <c r="AV116" i="83"/>
  <c r="AW116" i="83"/>
  <c r="AX116" i="83"/>
  <c r="AY116" i="83"/>
  <c r="AZ116" i="83"/>
  <c r="B117" i="83"/>
  <c r="C117" i="83"/>
  <c r="D117" i="83"/>
  <c r="E117" i="83"/>
  <c r="F117" i="83"/>
  <c r="G117" i="83"/>
  <c r="H117" i="83"/>
  <c r="I117" i="83"/>
  <c r="J117" i="83"/>
  <c r="K117" i="83"/>
  <c r="L117" i="83"/>
  <c r="M117" i="83"/>
  <c r="N117" i="83"/>
  <c r="O117" i="83"/>
  <c r="Q117" i="83"/>
  <c r="R117" i="83"/>
  <c r="S117" i="83"/>
  <c r="T117" i="83"/>
  <c r="U117" i="83"/>
  <c r="V117" i="83"/>
  <c r="W117" i="83"/>
  <c r="X117" i="83"/>
  <c r="Y117" i="83"/>
  <c r="Z117" i="83"/>
  <c r="AA117" i="83"/>
  <c r="AB117" i="83"/>
  <c r="AC117" i="83"/>
  <c r="AD117" i="83"/>
  <c r="AE117" i="83"/>
  <c r="AF117" i="83"/>
  <c r="AG117" i="83"/>
  <c r="AH117" i="83"/>
  <c r="AI117" i="83"/>
  <c r="AJ117" i="83"/>
  <c r="AK117" i="83"/>
  <c r="AL117" i="83"/>
  <c r="AM117" i="83"/>
  <c r="AN117" i="83"/>
  <c r="AO117" i="83"/>
  <c r="AP117" i="83"/>
  <c r="AQ117" i="83"/>
  <c r="AR117" i="83"/>
  <c r="AS117" i="83"/>
  <c r="AT117" i="83"/>
  <c r="AU117" i="83"/>
  <c r="AV117" i="83"/>
  <c r="AW117" i="83"/>
  <c r="AX117" i="83"/>
  <c r="AY117" i="83"/>
  <c r="AZ117" i="83"/>
  <c r="B118" i="83"/>
  <c r="C118" i="83"/>
  <c r="D118" i="83"/>
  <c r="E118" i="83"/>
  <c r="F118" i="83"/>
  <c r="G118" i="83"/>
  <c r="H118" i="83"/>
  <c r="I118" i="83"/>
  <c r="J118" i="83"/>
  <c r="K118" i="83"/>
  <c r="L118" i="83"/>
  <c r="M118" i="83"/>
  <c r="N118" i="83"/>
  <c r="O118" i="83"/>
  <c r="Q118" i="83"/>
  <c r="R118" i="83"/>
  <c r="S118" i="83"/>
  <c r="T118" i="83"/>
  <c r="U118" i="83"/>
  <c r="V118" i="83"/>
  <c r="W118" i="83"/>
  <c r="X118" i="83"/>
  <c r="Y118" i="83"/>
  <c r="Z118" i="83"/>
  <c r="AA118" i="83"/>
  <c r="AB118" i="83"/>
  <c r="AC118" i="83"/>
  <c r="AD118" i="83"/>
  <c r="AE118" i="83"/>
  <c r="AF118" i="83"/>
  <c r="AG118" i="83"/>
  <c r="AH118" i="83"/>
  <c r="AI118" i="83"/>
  <c r="AJ118" i="83"/>
  <c r="AK118" i="83"/>
  <c r="AL118" i="83"/>
  <c r="AM118" i="83"/>
  <c r="AN118" i="83"/>
  <c r="AO118" i="83"/>
  <c r="AP118" i="83"/>
  <c r="AQ118" i="83"/>
  <c r="AR118" i="83"/>
  <c r="AS118" i="83"/>
  <c r="AT118" i="83"/>
  <c r="AU118" i="83"/>
  <c r="AV118" i="83"/>
  <c r="AW118" i="83"/>
  <c r="AX118" i="83"/>
  <c r="AY118" i="83"/>
  <c r="AZ118" i="83"/>
  <c r="B119" i="83"/>
  <c r="C119" i="83"/>
  <c r="D119" i="83"/>
  <c r="E119" i="83"/>
  <c r="F119" i="83"/>
  <c r="G119" i="83"/>
  <c r="H119" i="83"/>
  <c r="I119" i="83"/>
  <c r="J119" i="83"/>
  <c r="K119" i="83"/>
  <c r="L119" i="83"/>
  <c r="M119" i="83"/>
  <c r="N119" i="83"/>
  <c r="O119" i="83"/>
  <c r="Q119" i="83"/>
  <c r="R119" i="83"/>
  <c r="S119" i="83"/>
  <c r="T119" i="83"/>
  <c r="U119" i="83"/>
  <c r="V119" i="83"/>
  <c r="W119" i="83"/>
  <c r="X119" i="83"/>
  <c r="Y119" i="83"/>
  <c r="Z119" i="83"/>
  <c r="AA119" i="83"/>
  <c r="AB119" i="83"/>
  <c r="AC119" i="83"/>
  <c r="AD119" i="83"/>
  <c r="AE119" i="83"/>
  <c r="AF119" i="83"/>
  <c r="AG119" i="83"/>
  <c r="AH119" i="83"/>
  <c r="AI119" i="83"/>
  <c r="AJ119" i="83"/>
  <c r="AK119" i="83"/>
  <c r="AL119" i="83"/>
  <c r="AM119" i="83"/>
  <c r="AN119" i="83"/>
  <c r="AO119" i="83"/>
  <c r="AP119" i="83"/>
  <c r="AQ119" i="83"/>
  <c r="AR119" i="83"/>
  <c r="AS119" i="83"/>
  <c r="AT119" i="83"/>
  <c r="AU119" i="83"/>
  <c r="AV119" i="83"/>
  <c r="AW119" i="83"/>
  <c r="AX119" i="83"/>
  <c r="AY119" i="83"/>
  <c r="AZ119" i="83"/>
  <c r="B120" i="83"/>
  <c r="C120" i="83"/>
  <c r="D120" i="83"/>
  <c r="E120" i="83"/>
  <c r="F120" i="83"/>
  <c r="G120" i="83"/>
  <c r="H120" i="83"/>
  <c r="I120" i="83"/>
  <c r="J120" i="83"/>
  <c r="K120" i="83"/>
  <c r="L120" i="83"/>
  <c r="M120" i="83"/>
  <c r="N120" i="83"/>
  <c r="O120" i="83"/>
  <c r="Q120" i="83"/>
  <c r="R120" i="83"/>
  <c r="S120" i="83"/>
  <c r="T120" i="83"/>
  <c r="U120" i="83"/>
  <c r="V120" i="83"/>
  <c r="W120" i="83"/>
  <c r="X120" i="83"/>
  <c r="Y120" i="83"/>
  <c r="Z120" i="83"/>
  <c r="AA120" i="83"/>
  <c r="AB120" i="83"/>
  <c r="AC120" i="83"/>
  <c r="AD120" i="83"/>
  <c r="AE120" i="83"/>
  <c r="AF120" i="83"/>
  <c r="AG120" i="83"/>
  <c r="AH120" i="83"/>
  <c r="AI120" i="83"/>
  <c r="AJ120" i="83"/>
  <c r="AK120" i="83"/>
  <c r="AL120" i="83"/>
  <c r="AM120" i="83"/>
  <c r="AN120" i="83"/>
  <c r="AO120" i="83"/>
  <c r="AP120" i="83"/>
  <c r="AQ120" i="83"/>
  <c r="AR120" i="83"/>
  <c r="AS120" i="83"/>
  <c r="AT120" i="83"/>
  <c r="AU120" i="83"/>
  <c r="AV120" i="83"/>
  <c r="AW120" i="83"/>
  <c r="AX120" i="83"/>
  <c r="AY120" i="83"/>
  <c r="AZ120" i="83"/>
  <c r="B121" i="83"/>
  <c r="C121" i="83"/>
  <c r="D121" i="83"/>
  <c r="E121" i="83"/>
  <c r="F121" i="83"/>
  <c r="G121" i="83"/>
  <c r="H121" i="83"/>
  <c r="I121" i="83"/>
  <c r="J121" i="83"/>
  <c r="K121" i="83"/>
  <c r="L121" i="83"/>
  <c r="M121" i="83"/>
  <c r="N121" i="83"/>
  <c r="O121" i="83"/>
  <c r="Q121" i="83"/>
  <c r="R121" i="83"/>
  <c r="S121" i="83"/>
  <c r="T121" i="83"/>
  <c r="U121" i="83"/>
  <c r="V121" i="83"/>
  <c r="W121" i="83"/>
  <c r="X121" i="83"/>
  <c r="Y121" i="83"/>
  <c r="Z121" i="83"/>
  <c r="AA121" i="83"/>
  <c r="AB121" i="83"/>
  <c r="AC121" i="83"/>
  <c r="AD121" i="83"/>
  <c r="AE121" i="83"/>
  <c r="AF121" i="83"/>
  <c r="AG121" i="83"/>
  <c r="AH121" i="83"/>
  <c r="AI121" i="83"/>
  <c r="AJ121" i="83"/>
  <c r="AK121" i="83"/>
  <c r="AL121" i="83"/>
  <c r="AM121" i="83"/>
  <c r="AN121" i="83"/>
  <c r="AO121" i="83"/>
  <c r="AP121" i="83"/>
  <c r="AQ121" i="83"/>
  <c r="AR121" i="83"/>
  <c r="AS121" i="83"/>
  <c r="AT121" i="83"/>
  <c r="AU121" i="83"/>
  <c r="AV121" i="83"/>
  <c r="AW121" i="83"/>
  <c r="AX121" i="83"/>
  <c r="AY121" i="83"/>
  <c r="AZ121" i="83"/>
  <c r="B122" i="83"/>
  <c r="C122" i="83"/>
  <c r="D122" i="83"/>
  <c r="E122" i="83"/>
  <c r="F122" i="83"/>
  <c r="G122" i="83"/>
  <c r="H122" i="83"/>
  <c r="I122" i="83"/>
  <c r="J122" i="83"/>
  <c r="K122" i="83"/>
  <c r="L122" i="83"/>
  <c r="M122" i="83"/>
  <c r="N122" i="83"/>
  <c r="O122" i="83"/>
  <c r="Q122" i="83"/>
  <c r="R122" i="83"/>
  <c r="S122" i="83"/>
  <c r="T122" i="83"/>
  <c r="U122" i="83"/>
  <c r="V122" i="83"/>
  <c r="W122" i="83"/>
  <c r="X122" i="83"/>
  <c r="Y122" i="83"/>
  <c r="Z122" i="83"/>
  <c r="AA122" i="83"/>
  <c r="AB122" i="83"/>
  <c r="AC122" i="83"/>
  <c r="AD122" i="83"/>
  <c r="AE122" i="83"/>
  <c r="AF122" i="83"/>
  <c r="AG122" i="83"/>
  <c r="AH122" i="83"/>
  <c r="AI122" i="83"/>
  <c r="AJ122" i="83"/>
  <c r="AK122" i="83"/>
  <c r="AL122" i="83"/>
  <c r="AM122" i="83"/>
  <c r="AN122" i="83"/>
  <c r="AO122" i="83"/>
  <c r="AP122" i="83"/>
  <c r="AQ122" i="83"/>
  <c r="AR122" i="83"/>
  <c r="AS122" i="83"/>
  <c r="AT122" i="83"/>
  <c r="AU122" i="83"/>
  <c r="AV122" i="83"/>
  <c r="AW122" i="83"/>
  <c r="AX122" i="83"/>
  <c r="AY122" i="83"/>
  <c r="AZ122" i="83"/>
  <c r="B123" i="83"/>
  <c r="C123" i="83"/>
  <c r="D123" i="83"/>
  <c r="E123" i="83"/>
  <c r="F123" i="83"/>
  <c r="G123" i="83"/>
  <c r="H123" i="83"/>
  <c r="I123" i="83"/>
  <c r="J123" i="83"/>
  <c r="K123" i="83"/>
  <c r="L123" i="83"/>
  <c r="M123" i="83"/>
  <c r="N123" i="83"/>
  <c r="O123" i="83"/>
  <c r="Q123" i="83"/>
  <c r="R123" i="83"/>
  <c r="S123" i="83"/>
  <c r="T123" i="83"/>
  <c r="U123" i="83"/>
  <c r="V123" i="83"/>
  <c r="W123" i="83"/>
  <c r="X123" i="83"/>
  <c r="Y123" i="83"/>
  <c r="Z123" i="83"/>
  <c r="AA123" i="83"/>
  <c r="AB123" i="83"/>
  <c r="AC123" i="83"/>
  <c r="AD123" i="83"/>
  <c r="AE123" i="83"/>
  <c r="AF123" i="83"/>
  <c r="AG123" i="83"/>
  <c r="AH123" i="83"/>
  <c r="AI123" i="83"/>
  <c r="AJ123" i="83"/>
  <c r="AK123" i="83"/>
  <c r="AL123" i="83"/>
  <c r="AM123" i="83"/>
  <c r="AN123" i="83"/>
  <c r="AO123" i="83"/>
  <c r="AP123" i="83"/>
  <c r="AQ123" i="83"/>
  <c r="AR123" i="83"/>
  <c r="AS123" i="83"/>
  <c r="AT123" i="83"/>
  <c r="AU123" i="83"/>
  <c r="AV123" i="83"/>
  <c r="AW123" i="83"/>
  <c r="AX123" i="83"/>
  <c r="AY123" i="83"/>
  <c r="AZ123" i="83"/>
  <c r="B124" i="83"/>
  <c r="C124" i="83"/>
  <c r="D124" i="83"/>
  <c r="E124" i="83"/>
  <c r="F124" i="83"/>
  <c r="G124" i="83"/>
  <c r="H124" i="83"/>
  <c r="I124" i="83"/>
  <c r="J124" i="83"/>
  <c r="K124" i="83"/>
  <c r="L124" i="83"/>
  <c r="M124" i="83"/>
  <c r="N124" i="83"/>
  <c r="O124" i="83"/>
  <c r="Q124" i="83"/>
  <c r="R124" i="83"/>
  <c r="S124" i="83"/>
  <c r="T124" i="83"/>
  <c r="U124" i="83"/>
  <c r="V124" i="83"/>
  <c r="W124" i="83"/>
  <c r="X124" i="83"/>
  <c r="Y124" i="83"/>
  <c r="Z124" i="83"/>
  <c r="AA124" i="83"/>
  <c r="AB124" i="83"/>
  <c r="AC124" i="83"/>
  <c r="AD124" i="83"/>
  <c r="AE124" i="83"/>
  <c r="AF124" i="83"/>
  <c r="AG124" i="83"/>
  <c r="AH124" i="83"/>
  <c r="AI124" i="83"/>
  <c r="AJ124" i="83"/>
  <c r="AK124" i="83"/>
  <c r="AL124" i="83"/>
  <c r="AM124" i="83"/>
  <c r="AN124" i="83"/>
  <c r="AO124" i="83"/>
  <c r="AP124" i="83"/>
  <c r="AQ124" i="83"/>
  <c r="AR124" i="83"/>
  <c r="AS124" i="83"/>
  <c r="AT124" i="83"/>
  <c r="AU124" i="83"/>
  <c r="AV124" i="83"/>
  <c r="AW124" i="83"/>
  <c r="AX124" i="83"/>
  <c r="AY124" i="83"/>
  <c r="AZ124" i="83"/>
  <c r="B125" i="83"/>
  <c r="C125" i="83"/>
  <c r="D125" i="83"/>
  <c r="E125" i="83"/>
  <c r="F125" i="83"/>
  <c r="G125" i="83"/>
  <c r="H125" i="83"/>
  <c r="I125" i="83"/>
  <c r="J125" i="83"/>
  <c r="K125" i="83"/>
  <c r="L125" i="83"/>
  <c r="M125" i="83"/>
  <c r="N125" i="83"/>
  <c r="O125" i="83"/>
  <c r="Q125" i="83"/>
  <c r="R125" i="83"/>
  <c r="S125" i="83"/>
  <c r="T125" i="83"/>
  <c r="U125" i="83"/>
  <c r="V125" i="83"/>
  <c r="W125" i="83"/>
  <c r="X125" i="83"/>
  <c r="Y125" i="83"/>
  <c r="Z125" i="83"/>
  <c r="AA125" i="83"/>
  <c r="AB125" i="83"/>
  <c r="AC125" i="83"/>
  <c r="AD125" i="83"/>
  <c r="AE125" i="83"/>
  <c r="AF125" i="83"/>
  <c r="AG125" i="83"/>
  <c r="AH125" i="83"/>
  <c r="AI125" i="83"/>
  <c r="AJ125" i="83"/>
  <c r="AK125" i="83"/>
  <c r="AL125" i="83"/>
  <c r="AM125" i="83"/>
  <c r="AN125" i="83"/>
  <c r="AO125" i="83"/>
  <c r="AP125" i="83"/>
  <c r="AQ125" i="83"/>
  <c r="AR125" i="83"/>
  <c r="AS125" i="83"/>
  <c r="AT125" i="83"/>
  <c r="AU125" i="83"/>
  <c r="AV125" i="83"/>
  <c r="AW125" i="83"/>
  <c r="AX125" i="83"/>
  <c r="AY125" i="83"/>
  <c r="AZ125" i="83"/>
  <c r="B126" i="83"/>
  <c r="C126" i="83"/>
  <c r="D126" i="83"/>
  <c r="E126" i="83"/>
  <c r="F126" i="83"/>
  <c r="G126" i="83"/>
  <c r="H126" i="83"/>
  <c r="I126" i="83"/>
  <c r="J126" i="83"/>
  <c r="K126" i="83"/>
  <c r="L126" i="83"/>
  <c r="M126" i="83"/>
  <c r="N126" i="83"/>
  <c r="O126" i="83"/>
  <c r="Q126" i="83"/>
  <c r="R126" i="83"/>
  <c r="S126" i="83"/>
  <c r="T126" i="83"/>
  <c r="U126" i="83"/>
  <c r="V126" i="83"/>
  <c r="W126" i="83"/>
  <c r="X126" i="83"/>
  <c r="Y126" i="83"/>
  <c r="Z126" i="83"/>
  <c r="AA126" i="83"/>
  <c r="AB126" i="83"/>
  <c r="AC126" i="83"/>
  <c r="AD126" i="83"/>
  <c r="AE126" i="83"/>
  <c r="AF126" i="83"/>
  <c r="AG126" i="83"/>
  <c r="AH126" i="83"/>
  <c r="AI126" i="83"/>
  <c r="AJ126" i="83"/>
  <c r="AK126" i="83"/>
  <c r="AL126" i="83"/>
  <c r="AM126" i="83"/>
  <c r="AN126" i="83"/>
  <c r="AO126" i="83"/>
  <c r="AP126" i="83"/>
  <c r="AQ126" i="83"/>
  <c r="AR126" i="83"/>
  <c r="AS126" i="83"/>
  <c r="AT126" i="83"/>
  <c r="AU126" i="83"/>
  <c r="AV126" i="83"/>
  <c r="AW126" i="83"/>
  <c r="AX126" i="83"/>
  <c r="AY126" i="83"/>
  <c r="AZ126" i="83"/>
  <c r="B127" i="83"/>
  <c r="C127" i="83"/>
  <c r="D127" i="83"/>
  <c r="E127" i="83"/>
  <c r="F127" i="83"/>
  <c r="G127" i="83"/>
  <c r="H127" i="83"/>
  <c r="I127" i="83"/>
  <c r="J127" i="83"/>
  <c r="K127" i="83"/>
  <c r="L127" i="83"/>
  <c r="M127" i="83"/>
  <c r="N127" i="83"/>
  <c r="O127" i="83"/>
  <c r="Q127" i="83"/>
  <c r="R127" i="83"/>
  <c r="S127" i="83"/>
  <c r="T127" i="83"/>
  <c r="U127" i="83"/>
  <c r="V127" i="83"/>
  <c r="W127" i="83"/>
  <c r="X127" i="83"/>
  <c r="Y127" i="83"/>
  <c r="Z127" i="83"/>
  <c r="AA127" i="83"/>
  <c r="AB127" i="83"/>
  <c r="AC127" i="83"/>
  <c r="AD127" i="83"/>
  <c r="AE127" i="83"/>
  <c r="AF127" i="83"/>
  <c r="AG127" i="83"/>
  <c r="AH127" i="83"/>
  <c r="AI127" i="83"/>
  <c r="AJ127" i="83"/>
  <c r="AK127" i="83"/>
  <c r="AL127" i="83"/>
  <c r="AM127" i="83"/>
  <c r="AN127" i="83"/>
  <c r="AO127" i="83"/>
  <c r="AP127" i="83"/>
  <c r="AQ127" i="83"/>
  <c r="AR127" i="83"/>
  <c r="AS127" i="83"/>
  <c r="AT127" i="83"/>
  <c r="AU127" i="83"/>
  <c r="AV127" i="83"/>
  <c r="AW127" i="83"/>
  <c r="AX127" i="83"/>
  <c r="AY127" i="83"/>
  <c r="AZ127" i="83"/>
  <c r="B128" i="83"/>
  <c r="C128" i="83"/>
  <c r="D128" i="83"/>
  <c r="E128" i="83"/>
  <c r="F128" i="83"/>
  <c r="G128" i="83"/>
  <c r="H128" i="83"/>
  <c r="I128" i="83"/>
  <c r="J128" i="83"/>
  <c r="K128" i="83"/>
  <c r="L128" i="83"/>
  <c r="M128" i="83"/>
  <c r="N128" i="83"/>
  <c r="O128" i="83"/>
  <c r="Q128" i="83"/>
  <c r="R128" i="83"/>
  <c r="S128" i="83"/>
  <c r="T128" i="83"/>
  <c r="U128" i="83"/>
  <c r="V128" i="83"/>
  <c r="W128" i="83"/>
  <c r="X128" i="83"/>
  <c r="Y128" i="83"/>
  <c r="Z128" i="83"/>
  <c r="AA128" i="83"/>
  <c r="AB128" i="83"/>
  <c r="AC128" i="83"/>
  <c r="AD128" i="83"/>
  <c r="AE128" i="83"/>
  <c r="AF128" i="83"/>
  <c r="AG128" i="83"/>
  <c r="AH128" i="83"/>
  <c r="AI128" i="83"/>
  <c r="AJ128" i="83"/>
  <c r="AK128" i="83"/>
  <c r="AL128" i="83"/>
  <c r="AM128" i="83"/>
  <c r="AN128" i="83"/>
  <c r="AO128" i="83"/>
  <c r="AP128" i="83"/>
  <c r="AQ128" i="83"/>
  <c r="AR128" i="83"/>
  <c r="AS128" i="83"/>
  <c r="AT128" i="83"/>
  <c r="AU128" i="83"/>
  <c r="AV128" i="83"/>
  <c r="AW128" i="83"/>
  <c r="AX128" i="83"/>
  <c r="AY128" i="83"/>
  <c r="AZ128" i="83"/>
  <c r="B129" i="83"/>
  <c r="C129" i="83"/>
  <c r="D129" i="83"/>
  <c r="E129" i="83"/>
  <c r="F129" i="83"/>
  <c r="G129" i="83"/>
  <c r="H129" i="83"/>
  <c r="I129" i="83"/>
  <c r="J129" i="83"/>
  <c r="K129" i="83"/>
  <c r="L129" i="83"/>
  <c r="M129" i="83"/>
  <c r="N129" i="83"/>
  <c r="O129" i="83"/>
  <c r="Q129" i="83"/>
  <c r="R129" i="83"/>
  <c r="S129" i="83"/>
  <c r="T129" i="83"/>
  <c r="U129" i="83"/>
  <c r="V129" i="83"/>
  <c r="W129" i="83"/>
  <c r="X129" i="83"/>
  <c r="Y129" i="83"/>
  <c r="Z129" i="83"/>
  <c r="AA129" i="83"/>
  <c r="AB129" i="83"/>
  <c r="AC129" i="83"/>
  <c r="AD129" i="83"/>
  <c r="AE129" i="83"/>
  <c r="AF129" i="83"/>
  <c r="AG129" i="83"/>
  <c r="AH129" i="83"/>
  <c r="AI129" i="83"/>
  <c r="AJ129" i="83"/>
  <c r="AK129" i="83"/>
  <c r="AL129" i="83"/>
  <c r="AM129" i="83"/>
  <c r="AN129" i="83"/>
  <c r="AO129" i="83"/>
  <c r="AP129" i="83"/>
  <c r="AQ129" i="83"/>
  <c r="AR129" i="83"/>
  <c r="AS129" i="83"/>
  <c r="AT129" i="83"/>
  <c r="AU129" i="83"/>
  <c r="AV129" i="83"/>
  <c r="AW129" i="83"/>
  <c r="AX129" i="83"/>
  <c r="AY129" i="83"/>
  <c r="AZ129" i="83"/>
  <c r="B130" i="83"/>
  <c r="C130" i="83"/>
  <c r="D130" i="83"/>
  <c r="E130" i="83"/>
  <c r="F130" i="83"/>
  <c r="G130" i="83"/>
  <c r="H130" i="83"/>
  <c r="I130" i="83"/>
  <c r="J130" i="83"/>
  <c r="K130" i="83"/>
  <c r="L130" i="83"/>
  <c r="M130" i="83"/>
  <c r="N130" i="83"/>
  <c r="O130" i="83"/>
  <c r="Q130" i="83"/>
  <c r="R130" i="83"/>
  <c r="S130" i="83"/>
  <c r="T130" i="83"/>
  <c r="U130" i="83"/>
  <c r="V130" i="83"/>
  <c r="W130" i="83"/>
  <c r="X130" i="83"/>
  <c r="Y130" i="83"/>
  <c r="Z130" i="83"/>
  <c r="AA130" i="83"/>
  <c r="AB130" i="83"/>
  <c r="AC130" i="83"/>
  <c r="AD130" i="83"/>
  <c r="AE130" i="83"/>
  <c r="AF130" i="83"/>
  <c r="AG130" i="83"/>
  <c r="AH130" i="83"/>
  <c r="AI130" i="83"/>
  <c r="AJ130" i="83"/>
  <c r="AK130" i="83"/>
  <c r="AL130" i="83"/>
  <c r="AM130" i="83"/>
  <c r="AN130" i="83"/>
  <c r="AO130" i="83"/>
  <c r="AP130" i="83"/>
  <c r="AQ130" i="83"/>
  <c r="AR130" i="83"/>
  <c r="AS130" i="83"/>
  <c r="AT130" i="83"/>
  <c r="AU130" i="83"/>
  <c r="AV130" i="83"/>
  <c r="AW130" i="83"/>
  <c r="AX130" i="83"/>
  <c r="AY130" i="83"/>
  <c r="AZ130" i="83"/>
  <c r="B131" i="83"/>
  <c r="C131" i="83"/>
  <c r="D131" i="83"/>
  <c r="E131" i="83"/>
  <c r="F131" i="83"/>
  <c r="G131" i="83"/>
  <c r="H131" i="83"/>
  <c r="I131" i="83"/>
  <c r="J131" i="83"/>
  <c r="K131" i="83"/>
  <c r="L131" i="83"/>
  <c r="M131" i="83"/>
  <c r="N131" i="83"/>
  <c r="O131" i="83"/>
  <c r="Q131" i="83"/>
  <c r="R131" i="83"/>
  <c r="S131" i="83"/>
  <c r="T131" i="83"/>
  <c r="U131" i="83"/>
  <c r="V131" i="83"/>
  <c r="W131" i="83"/>
  <c r="X131" i="83"/>
  <c r="Y131" i="83"/>
  <c r="Z131" i="83"/>
  <c r="AA131" i="83"/>
  <c r="AB131" i="83"/>
  <c r="AC131" i="83"/>
  <c r="AD131" i="83"/>
  <c r="AE131" i="83"/>
  <c r="AF131" i="83"/>
  <c r="AG131" i="83"/>
  <c r="AH131" i="83"/>
  <c r="AI131" i="83"/>
  <c r="AJ131" i="83"/>
  <c r="AK131" i="83"/>
  <c r="AL131" i="83"/>
  <c r="AM131" i="83"/>
  <c r="AN131" i="83"/>
  <c r="AO131" i="83"/>
  <c r="AP131" i="83"/>
  <c r="AQ131" i="83"/>
  <c r="AR131" i="83"/>
  <c r="AS131" i="83"/>
  <c r="AT131" i="83"/>
  <c r="AU131" i="83"/>
  <c r="AV131" i="83"/>
  <c r="AW131" i="83"/>
  <c r="AX131" i="83"/>
  <c r="AY131" i="83"/>
  <c r="AZ131" i="83"/>
  <c r="B132" i="83"/>
  <c r="C132" i="83"/>
  <c r="D132" i="83"/>
  <c r="E132" i="83"/>
  <c r="F132" i="83"/>
  <c r="G132" i="83"/>
  <c r="H132" i="83"/>
  <c r="I132" i="83"/>
  <c r="J132" i="83"/>
  <c r="K132" i="83"/>
  <c r="L132" i="83"/>
  <c r="M132" i="83"/>
  <c r="N132" i="83"/>
  <c r="O132" i="83"/>
  <c r="Q132" i="83"/>
  <c r="R132" i="83"/>
  <c r="S132" i="83"/>
  <c r="T132" i="83"/>
  <c r="U132" i="83"/>
  <c r="V132" i="83"/>
  <c r="W132" i="83"/>
  <c r="X132" i="83"/>
  <c r="Y132" i="83"/>
  <c r="Z132" i="83"/>
  <c r="AA132" i="83"/>
  <c r="AB132" i="83"/>
  <c r="AC132" i="83"/>
  <c r="AD132" i="83"/>
  <c r="AE132" i="83"/>
  <c r="AF132" i="83"/>
  <c r="AG132" i="83"/>
  <c r="AH132" i="83"/>
  <c r="AI132" i="83"/>
  <c r="AJ132" i="83"/>
  <c r="AK132" i="83"/>
  <c r="AL132" i="83"/>
  <c r="AM132" i="83"/>
  <c r="AN132" i="83"/>
  <c r="AO132" i="83"/>
  <c r="AP132" i="83"/>
  <c r="AQ132" i="83"/>
  <c r="AR132" i="83"/>
  <c r="AS132" i="83"/>
  <c r="AT132" i="83"/>
  <c r="AU132" i="83"/>
  <c r="AV132" i="83"/>
  <c r="AW132" i="83"/>
  <c r="AX132" i="83"/>
  <c r="AY132" i="83"/>
  <c r="AZ132" i="83"/>
  <c r="B133" i="83"/>
  <c r="C133" i="83"/>
  <c r="D133" i="83"/>
  <c r="E133" i="83"/>
  <c r="F133" i="83"/>
  <c r="G133" i="83"/>
  <c r="H133" i="83"/>
  <c r="I133" i="83"/>
  <c r="J133" i="83"/>
  <c r="K133" i="83"/>
  <c r="L133" i="83"/>
  <c r="M133" i="83"/>
  <c r="N133" i="83"/>
  <c r="O133" i="83"/>
  <c r="Q133" i="83"/>
  <c r="R133" i="83"/>
  <c r="S133" i="83"/>
  <c r="T133" i="83"/>
  <c r="U133" i="83"/>
  <c r="V133" i="83"/>
  <c r="W133" i="83"/>
  <c r="X133" i="83"/>
  <c r="Y133" i="83"/>
  <c r="Z133" i="83"/>
  <c r="AA133" i="83"/>
  <c r="AB133" i="83"/>
  <c r="AC133" i="83"/>
  <c r="AD133" i="83"/>
  <c r="AE133" i="83"/>
  <c r="AF133" i="83"/>
  <c r="AG133" i="83"/>
  <c r="AH133" i="83"/>
  <c r="AI133" i="83"/>
  <c r="AJ133" i="83"/>
  <c r="AK133" i="83"/>
  <c r="AL133" i="83"/>
  <c r="AM133" i="83"/>
  <c r="AN133" i="83"/>
  <c r="AO133" i="83"/>
  <c r="AP133" i="83"/>
  <c r="AQ133" i="83"/>
  <c r="AR133" i="83"/>
  <c r="AS133" i="83"/>
  <c r="AT133" i="83"/>
  <c r="AU133" i="83"/>
  <c r="AV133" i="83"/>
  <c r="AW133" i="83"/>
  <c r="AX133" i="83"/>
  <c r="AY133" i="83"/>
  <c r="AZ133" i="83"/>
  <c r="B134" i="83"/>
  <c r="C134" i="83"/>
  <c r="D134" i="83"/>
  <c r="E134" i="83"/>
  <c r="F134" i="83"/>
  <c r="G134" i="83"/>
  <c r="H134" i="83"/>
  <c r="I134" i="83"/>
  <c r="J134" i="83"/>
  <c r="K134" i="83"/>
  <c r="L134" i="83"/>
  <c r="M134" i="83"/>
  <c r="N134" i="83"/>
  <c r="O134" i="83"/>
  <c r="Q134" i="83"/>
  <c r="R134" i="83"/>
  <c r="S134" i="83"/>
  <c r="T134" i="83"/>
  <c r="U134" i="83"/>
  <c r="V134" i="83"/>
  <c r="W134" i="83"/>
  <c r="X134" i="83"/>
  <c r="Y134" i="83"/>
  <c r="Z134" i="83"/>
  <c r="AA134" i="83"/>
  <c r="AB134" i="83"/>
  <c r="AC134" i="83"/>
  <c r="AD134" i="83"/>
  <c r="AE134" i="83"/>
  <c r="AF134" i="83"/>
  <c r="AG134" i="83"/>
  <c r="AH134" i="83"/>
  <c r="AI134" i="83"/>
  <c r="AJ134" i="83"/>
  <c r="AK134" i="83"/>
  <c r="AL134" i="83"/>
  <c r="AM134" i="83"/>
  <c r="AN134" i="83"/>
  <c r="AO134" i="83"/>
  <c r="AP134" i="83"/>
  <c r="AQ134" i="83"/>
  <c r="AR134" i="83"/>
  <c r="AS134" i="83"/>
  <c r="AT134" i="83"/>
  <c r="AU134" i="83"/>
  <c r="AV134" i="83"/>
  <c r="AW134" i="83"/>
  <c r="AX134" i="83"/>
  <c r="AY134" i="83"/>
  <c r="AZ134" i="83"/>
  <c r="B135" i="83"/>
  <c r="C135" i="83"/>
  <c r="D135" i="83"/>
  <c r="E135" i="83"/>
  <c r="F135" i="83"/>
  <c r="G135" i="83"/>
  <c r="H135" i="83"/>
  <c r="I135" i="83"/>
  <c r="J135" i="83"/>
  <c r="K135" i="83"/>
  <c r="L135" i="83"/>
  <c r="M135" i="83"/>
  <c r="N135" i="83"/>
  <c r="O135" i="83"/>
  <c r="Q135" i="83"/>
  <c r="R135" i="83"/>
  <c r="S135" i="83"/>
  <c r="T135" i="83"/>
  <c r="U135" i="83"/>
  <c r="V135" i="83"/>
  <c r="W135" i="83"/>
  <c r="X135" i="83"/>
  <c r="Y135" i="83"/>
  <c r="Z135" i="83"/>
  <c r="AA135" i="83"/>
  <c r="AB135" i="83"/>
  <c r="AC135" i="83"/>
  <c r="AD135" i="83"/>
  <c r="AE135" i="83"/>
  <c r="AF135" i="83"/>
  <c r="AG135" i="83"/>
  <c r="AH135" i="83"/>
  <c r="AI135" i="83"/>
  <c r="AJ135" i="83"/>
  <c r="AK135" i="83"/>
  <c r="AL135" i="83"/>
  <c r="AM135" i="83"/>
  <c r="AN135" i="83"/>
  <c r="AO135" i="83"/>
  <c r="AP135" i="83"/>
  <c r="AQ135" i="83"/>
  <c r="AR135" i="83"/>
  <c r="AS135" i="83"/>
  <c r="AT135" i="83"/>
  <c r="AU135" i="83"/>
  <c r="AV135" i="83"/>
  <c r="AW135" i="83"/>
  <c r="AX135" i="83"/>
  <c r="AY135" i="83"/>
  <c r="AZ135" i="83"/>
  <c r="B136" i="83"/>
  <c r="C136" i="83"/>
  <c r="D136" i="83"/>
  <c r="E136" i="83"/>
  <c r="F136" i="83"/>
  <c r="G136" i="83"/>
  <c r="H136" i="83"/>
  <c r="I136" i="83"/>
  <c r="J136" i="83"/>
  <c r="K136" i="83"/>
  <c r="L136" i="83"/>
  <c r="M136" i="83"/>
  <c r="N136" i="83"/>
  <c r="O136" i="83"/>
  <c r="Q136" i="83"/>
  <c r="R136" i="83"/>
  <c r="S136" i="83"/>
  <c r="T136" i="83"/>
  <c r="U136" i="83"/>
  <c r="V136" i="83"/>
  <c r="W136" i="83"/>
  <c r="X136" i="83"/>
  <c r="Y136" i="83"/>
  <c r="Z136" i="83"/>
  <c r="AA136" i="83"/>
  <c r="AB136" i="83"/>
  <c r="AC136" i="83"/>
  <c r="AD136" i="83"/>
  <c r="AE136" i="83"/>
  <c r="AF136" i="83"/>
  <c r="AG136" i="83"/>
  <c r="AH136" i="83"/>
  <c r="AI136" i="83"/>
  <c r="AJ136" i="83"/>
  <c r="AK136" i="83"/>
  <c r="AL136" i="83"/>
  <c r="AM136" i="83"/>
  <c r="AN136" i="83"/>
  <c r="AO136" i="83"/>
  <c r="AP136" i="83"/>
  <c r="AQ136" i="83"/>
  <c r="AR136" i="83"/>
  <c r="AS136" i="83"/>
  <c r="AT136" i="83"/>
  <c r="AU136" i="83"/>
  <c r="AV136" i="83"/>
  <c r="AW136" i="83"/>
  <c r="AX136" i="83"/>
  <c r="AY136" i="83"/>
  <c r="AZ136" i="83"/>
  <c r="B137" i="83"/>
  <c r="C137" i="83"/>
  <c r="D137" i="83"/>
  <c r="E137" i="83"/>
  <c r="F137" i="83"/>
  <c r="G137" i="83"/>
  <c r="H137" i="83"/>
  <c r="I137" i="83"/>
  <c r="J137" i="83"/>
  <c r="K137" i="83"/>
  <c r="L137" i="83"/>
  <c r="M137" i="83"/>
  <c r="N137" i="83"/>
  <c r="O137" i="83"/>
  <c r="Q137" i="83"/>
  <c r="R137" i="83"/>
  <c r="S137" i="83"/>
  <c r="T137" i="83"/>
  <c r="U137" i="83"/>
  <c r="V137" i="83"/>
  <c r="W137" i="83"/>
  <c r="X137" i="83"/>
  <c r="Y137" i="83"/>
  <c r="Z137" i="83"/>
  <c r="AA137" i="83"/>
  <c r="AB137" i="83"/>
  <c r="AC137" i="83"/>
  <c r="AD137" i="83"/>
  <c r="AE137" i="83"/>
  <c r="AF137" i="83"/>
  <c r="AG137" i="83"/>
  <c r="AH137" i="83"/>
  <c r="AI137" i="83"/>
  <c r="AJ137" i="83"/>
  <c r="AK137" i="83"/>
  <c r="AL137" i="83"/>
  <c r="AM137" i="83"/>
  <c r="AN137" i="83"/>
  <c r="AO137" i="83"/>
  <c r="AP137" i="83"/>
  <c r="AQ137" i="83"/>
  <c r="AR137" i="83"/>
  <c r="AS137" i="83"/>
  <c r="AT137" i="83"/>
  <c r="AU137" i="83"/>
  <c r="AV137" i="83"/>
  <c r="AW137" i="83"/>
  <c r="AX137" i="83"/>
  <c r="AY137" i="83"/>
  <c r="AZ137" i="83"/>
  <c r="B138" i="83"/>
  <c r="C138" i="83"/>
  <c r="D138" i="83"/>
  <c r="E138" i="83"/>
  <c r="F138" i="83"/>
  <c r="G138" i="83"/>
  <c r="H138" i="83"/>
  <c r="I138" i="83"/>
  <c r="J138" i="83"/>
  <c r="K138" i="83"/>
  <c r="L138" i="83"/>
  <c r="M138" i="83"/>
  <c r="N138" i="83"/>
  <c r="O138" i="83"/>
  <c r="Q138" i="83"/>
  <c r="R138" i="83"/>
  <c r="S138" i="83"/>
  <c r="T138" i="83"/>
  <c r="U138" i="83"/>
  <c r="V138" i="83"/>
  <c r="W138" i="83"/>
  <c r="X138" i="83"/>
  <c r="Y138" i="83"/>
  <c r="Z138" i="83"/>
  <c r="AA138" i="83"/>
  <c r="AB138" i="83"/>
  <c r="AC138" i="83"/>
  <c r="AD138" i="83"/>
  <c r="AE138" i="83"/>
  <c r="AF138" i="83"/>
  <c r="AG138" i="83"/>
  <c r="AH138" i="83"/>
  <c r="AI138" i="83"/>
  <c r="AJ138" i="83"/>
  <c r="AK138" i="83"/>
  <c r="AL138" i="83"/>
  <c r="AM138" i="83"/>
  <c r="AN138" i="83"/>
  <c r="AO138" i="83"/>
  <c r="AP138" i="83"/>
  <c r="AQ138" i="83"/>
  <c r="AR138" i="83"/>
  <c r="AS138" i="83"/>
  <c r="AT138" i="83"/>
  <c r="AU138" i="83"/>
  <c r="AV138" i="83"/>
  <c r="AW138" i="83"/>
  <c r="AX138" i="83"/>
  <c r="AY138" i="83"/>
  <c r="AZ138" i="83"/>
  <c r="B139" i="83"/>
  <c r="C139" i="83"/>
  <c r="D139" i="83"/>
  <c r="E139" i="83"/>
  <c r="F139" i="83"/>
  <c r="G139" i="83"/>
  <c r="H139" i="83"/>
  <c r="I139" i="83"/>
  <c r="J139" i="83"/>
  <c r="K139" i="83"/>
  <c r="L139" i="83"/>
  <c r="M139" i="83"/>
  <c r="N139" i="83"/>
  <c r="O139" i="83"/>
  <c r="Q139" i="83"/>
  <c r="R139" i="83"/>
  <c r="S139" i="83"/>
  <c r="T139" i="83"/>
  <c r="U139" i="83"/>
  <c r="V139" i="83"/>
  <c r="W139" i="83"/>
  <c r="X139" i="83"/>
  <c r="Y139" i="83"/>
  <c r="Z139" i="83"/>
  <c r="AA139" i="83"/>
  <c r="AB139" i="83"/>
  <c r="AC139" i="83"/>
  <c r="AD139" i="83"/>
  <c r="AE139" i="83"/>
  <c r="AF139" i="83"/>
  <c r="AG139" i="83"/>
  <c r="AH139" i="83"/>
  <c r="AI139" i="83"/>
  <c r="AJ139" i="83"/>
  <c r="AK139" i="83"/>
  <c r="AL139" i="83"/>
  <c r="AM139" i="83"/>
  <c r="AN139" i="83"/>
  <c r="AO139" i="83"/>
  <c r="AP139" i="83"/>
  <c r="AQ139" i="83"/>
  <c r="AR139" i="83"/>
  <c r="AS139" i="83"/>
  <c r="AT139" i="83"/>
  <c r="AU139" i="83"/>
  <c r="AV139" i="83"/>
  <c r="AW139" i="83"/>
  <c r="AX139" i="83"/>
  <c r="AY139" i="83"/>
  <c r="AZ139" i="83"/>
  <c r="B140" i="83"/>
  <c r="C140" i="83"/>
  <c r="D140" i="83"/>
  <c r="E140" i="83"/>
  <c r="F140" i="83"/>
  <c r="G140" i="83"/>
  <c r="H140" i="83"/>
  <c r="I140" i="83"/>
  <c r="J140" i="83"/>
  <c r="K140" i="83"/>
  <c r="L140" i="83"/>
  <c r="M140" i="83"/>
  <c r="N140" i="83"/>
  <c r="O140" i="83"/>
  <c r="Q140" i="83"/>
  <c r="R140" i="83"/>
  <c r="S140" i="83"/>
  <c r="T140" i="83"/>
  <c r="U140" i="83"/>
  <c r="V140" i="83"/>
  <c r="W140" i="83"/>
  <c r="X140" i="83"/>
  <c r="Y140" i="83"/>
  <c r="Z140" i="83"/>
  <c r="AA140" i="83"/>
  <c r="AB140" i="83"/>
  <c r="AC140" i="83"/>
  <c r="AD140" i="83"/>
  <c r="AE140" i="83"/>
  <c r="AF140" i="83"/>
  <c r="AG140" i="83"/>
  <c r="AH140" i="83"/>
  <c r="AI140" i="83"/>
  <c r="AJ140" i="83"/>
  <c r="AK140" i="83"/>
  <c r="AL140" i="83"/>
  <c r="AM140" i="83"/>
  <c r="AN140" i="83"/>
  <c r="AO140" i="83"/>
  <c r="AP140" i="83"/>
  <c r="AQ140" i="83"/>
  <c r="AR140" i="83"/>
  <c r="AS140" i="83"/>
  <c r="AT140" i="83"/>
  <c r="AU140" i="83"/>
  <c r="AV140" i="83"/>
  <c r="AW140" i="83"/>
  <c r="AX140" i="83"/>
  <c r="AY140" i="83"/>
  <c r="AZ140" i="83"/>
  <c r="B141" i="83"/>
  <c r="C141" i="83"/>
  <c r="D141" i="83"/>
  <c r="E141" i="83"/>
  <c r="F141" i="83"/>
  <c r="G141" i="83"/>
  <c r="H141" i="83"/>
  <c r="I141" i="83"/>
  <c r="J141" i="83"/>
  <c r="K141" i="83"/>
  <c r="L141" i="83"/>
  <c r="M141" i="83"/>
  <c r="N141" i="83"/>
  <c r="O141" i="83"/>
  <c r="Q141" i="83"/>
  <c r="R141" i="83"/>
  <c r="S141" i="83"/>
  <c r="T141" i="83"/>
  <c r="U141" i="83"/>
  <c r="V141" i="83"/>
  <c r="W141" i="83"/>
  <c r="X141" i="83"/>
  <c r="Y141" i="83"/>
  <c r="Z141" i="83"/>
  <c r="AA141" i="83"/>
  <c r="AB141" i="83"/>
  <c r="AC141" i="83"/>
  <c r="AD141" i="83"/>
  <c r="AE141" i="83"/>
  <c r="AF141" i="83"/>
  <c r="AG141" i="83"/>
  <c r="AH141" i="83"/>
  <c r="AI141" i="83"/>
  <c r="AJ141" i="83"/>
  <c r="AK141" i="83"/>
  <c r="AL141" i="83"/>
  <c r="AM141" i="83"/>
  <c r="AN141" i="83"/>
  <c r="AO141" i="83"/>
  <c r="AP141" i="83"/>
  <c r="AQ141" i="83"/>
  <c r="AR141" i="83"/>
  <c r="AS141" i="83"/>
  <c r="AT141" i="83"/>
  <c r="AU141" i="83"/>
  <c r="AV141" i="83"/>
  <c r="AW141" i="83"/>
  <c r="AX141" i="83"/>
  <c r="AY141" i="83"/>
  <c r="AZ141" i="83"/>
  <c r="B142" i="83"/>
  <c r="C142" i="83"/>
  <c r="D142" i="83"/>
  <c r="E142" i="83"/>
  <c r="F142" i="83"/>
  <c r="G142" i="83"/>
  <c r="H142" i="83"/>
  <c r="I142" i="83"/>
  <c r="J142" i="83"/>
  <c r="K142" i="83"/>
  <c r="L142" i="83"/>
  <c r="M142" i="83"/>
  <c r="N142" i="83"/>
  <c r="O142" i="83"/>
  <c r="Q142" i="83"/>
  <c r="R142" i="83"/>
  <c r="S142" i="83"/>
  <c r="T142" i="83"/>
  <c r="U142" i="83"/>
  <c r="V142" i="83"/>
  <c r="W142" i="83"/>
  <c r="X142" i="83"/>
  <c r="Y142" i="83"/>
  <c r="Z142" i="83"/>
  <c r="AA142" i="83"/>
  <c r="AB142" i="83"/>
  <c r="AC142" i="83"/>
  <c r="AD142" i="83"/>
  <c r="AE142" i="83"/>
  <c r="AF142" i="83"/>
  <c r="AG142" i="83"/>
  <c r="AH142" i="83"/>
  <c r="AI142" i="83"/>
  <c r="AJ142" i="83"/>
  <c r="AK142" i="83"/>
  <c r="AL142" i="83"/>
  <c r="AM142" i="83"/>
  <c r="AN142" i="83"/>
  <c r="AO142" i="83"/>
  <c r="AP142" i="83"/>
  <c r="AQ142" i="83"/>
  <c r="AR142" i="83"/>
  <c r="AS142" i="83"/>
  <c r="AT142" i="83"/>
  <c r="AU142" i="83"/>
  <c r="AV142" i="83"/>
  <c r="AW142" i="83"/>
  <c r="AX142" i="83"/>
  <c r="AY142" i="83"/>
  <c r="AZ142" i="83"/>
  <c r="B143" i="83"/>
  <c r="C143" i="83"/>
  <c r="D143" i="83"/>
  <c r="E143" i="83"/>
  <c r="F143" i="83"/>
  <c r="G143" i="83"/>
  <c r="H143" i="83"/>
  <c r="I143" i="83"/>
  <c r="J143" i="83"/>
  <c r="K143" i="83"/>
  <c r="L143" i="83"/>
  <c r="M143" i="83"/>
  <c r="N143" i="83"/>
  <c r="O143" i="83"/>
  <c r="Q143" i="83"/>
  <c r="R143" i="83"/>
  <c r="S143" i="83"/>
  <c r="T143" i="83"/>
  <c r="U143" i="83"/>
  <c r="V143" i="83"/>
  <c r="W143" i="83"/>
  <c r="X143" i="83"/>
  <c r="Y143" i="83"/>
  <c r="Z143" i="83"/>
  <c r="AA143" i="83"/>
  <c r="AB143" i="83"/>
  <c r="AC143" i="83"/>
  <c r="AD143" i="83"/>
  <c r="AE143" i="83"/>
  <c r="AF143" i="83"/>
  <c r="AG143" i="83"/>
  <c r="AH143" i="83"/>
  <c r="AI143" i="83"/>
  <c r="AJ143" i="83"/>
  <c r="AK143" i="83"/>
  <c r="AL143" i="83"/>
  <c r="AM143" i="83"/>
  <c r="AN143" i="83"/>
  <c r="AO143" i="83"/>
  <c r="AP143" i="83"/>
  <c r="AQ143" i="83"/>
  <c r="AR143" i="83"/>
  <c r="AS143" i="83"/>
  <c r="AT143" i="83"/>
  <c r="AU143" i="83"/>
  <c r="AV143" i="83"/>
  <c r="AW143" i="83"/>
  <c r="AX143" i="83"/>
  <c r="AY143" i="83"/>
  <c r="AZ143" i="83"/>
  <c r="B144" i="83"/>
  <c r="C144" i="83"/>
  <c r="D144" i="83"/>
  <c r="E144" i="83"/>
  <c r="F144" i="83"/>
  <c r="G144" i="83"/>
  <c r="H144" i="83"/>
  <c r="I144" i="83"/>
  <c r="J144" i="83"/>
  <c r="K144" i="83"/>
  <c r="L144" i="83"/>
  <c r="M144" i="83"/>
  <c r="N144" i="83"/>
  <c r="O144" i="83"/>
  <c r="Q144" i="83"/>
  <c r="R144" i="83"/>
  <c r="S144" i="83"/>
  <c r="T144" i="83"/>
  <c r="U144" i="83"/>
  <c r="V144" i="83"/>
  <c r="W144" i="83"/>
  <c r="X144" i="83"/>
  <c r="Y144" i="83"/>
  <c r="Z144" i="83"/>
  <c r="AA144" i="83"/>
  <c r="AB144" i="83"/>
  <c r="AC144" i="83"/>
  <c r="AD144" i="83"/>
  <c r="AE144" i="83"/>
  <c r="AF144" i="83"/>
  <c r="AG144" i="83"/>
  <c r="AH144" i="83"/>
  <c r="AI144" i="83"/>
  <c r="AJ144" i="83"/>
  <c r="AK144" i="83"/>
  <c r="AL144" i="83"/>
  <c r="AM144" i="83"/>
  <c r="AN144" i="83"/>
  <c r="AO144" i="83"/>
  <c r="AP144" i="83"/>
  <c r="AQ144" i="83"/>
  <c r="AR144" i="83"/>
  <c r="AS144" i="83"/>
  <c r="AT144" i="83"/>
  <c r="AU144" i="83"/>
  <c r="AV144" i="83"/>
  <c r="AW144" i="83"/>
  <c r="AX144" i="83"/>
  <c r="AY144" i="83"/>
  <c r="AZ144" i="83"/>
  <c r="B145" i="83"/>
  <c r="C145" i="83"/>
  <c r="D145" i="83"/>
  <c r="E145" i="83"/>
  <c r="F145" i="83"/>
  <c r="G145" i="83"/>
  <c r="H145" i="83"/>
  <c r="I145" i="83"/>
  <c r="J145" i="83"/>
  <c r="K145" i="83"/>
  <c r="L145" i="83"/>
  <c r="M145" i="83"/>
  <c r="N145" i="83"/>
  <c r="O145" i="83"/>
  <c r="Q145" i="83"/>
  <c r="R145" i="83"/>
  <c r="S145" i="83"/>
  <c r="T145" i="83"/>
  <c r="U145" i="83"/>
  <c r="V145" i="83"/>
  <c r="W145" i="83"/>
  <c r="X145" i="83"/>
  <c r="Y145" i="83"/>
  <c r="Z145" i="83"/>
  <c r="AA145" i="83"/>
  <c r="AB145" i="83"/>
  <c r="AC145" i="83"/>
  <c r="AD145" i="83"/>
  <c r="AE145" i="83"/>
  <c r="AF145" i="83"/>
  <c r="AG145" i="83"/>
  <c r="AH145" i="83"/>
  <c r="AI145" i="83"/>
  <c r="AJ145" i="83"/>
  <c r="AK145" i="83"/>
  <c r="AL145" i="83"/>
  <c r="AM145" i="83"/>
  <c r="AN145" i="83"/>
  <c r="AO145" i="83"/>
  <c r="AP145" i="83"/>
  <c r="AQ145" i="83"/>
  <c r="AR145" i="83"/>
  <c r="AS145" i="83"/>
  <c r="AT145" i="83"/>
  <c r="AU145" i="83"/>
  <c r="AV145" i="83"/>
  <c r="AW145" i="83"/>
  <c r="AX145" i="83"/>
  <c r="AY145" i="83"/>
  <c r="AZ145" i="83"/>
  <c r="B146" i="83"/>
  <c r="C146" i="83"/>
  <c r="D146" i="83"/>
  <c r="E146" i="83"/>
  <c r="F146" i="83"/>
  <c r="G146" i="83"/>
  <c r="H146" i="83"/>
  <c r="I146" i="83"/>
  <c r="J146" i="83"/>
  <c r="K146" i="83"/>
  <c r="L146" i="83"/>
  <c r="M146" i="83"/>
  <c r="N146" i="83"/>
  <c r="O146" i="83"/>
  <c r="Q146" i="83"/>
  <c r="R146" i="83"/>
  <c r="S146" i="83"/>
  <c r="T146" i="83"/>
  <c r="U146" i="83"/>
  <c r="V146" i="83"/>
  <c r="W146" i="83"/>
  <c r="X146" i="83"/>
  <c r="Y146" i="83"/>
  <c r="Z146" i="83"/>
  <c r="AA146" i="83"/>
  <c r="AB146" i="83"/>
  <c r="AC146" i="83"/>
  <c r="AD146" i="83"/>
  <c r="AE146" i="83"/>
  <c r="AF146" i="83"/>
  <c r="AG146" i="83"/>
  <c r="AH146" i="83"/>
  <c r="AI146" i="83"/>
  <c r="AJ146" i="83"/>
  <c r="AK146" i="83"/>
  <c r="AL146" i="83"/>
  <c r="AM146" i="83"/>
  <c r="AN146" i="83"/>
  <c r="AO146" i="83"/>
  <c r="AP146" i="83"/>
  <c r="AQ146" i="83"/>
  <c r="AR146" i="83"/>
  <c r="AS146" i="83"/>
  <c r="AT146" i="83"/>
  <c r="AU146" i="83"/>
  <c r="AV146" i="83"/>
  <c r="AW146" i="83"/>
  <c r="AX146" i="83"/>
  <c r="AY146" i="83"/>
  <c r="AZ146" i="83"/>
  <c r="B147" i="83"/>
  <c r="C147" i="83"/>
  <c r="D147" i="83"/>
  <c r="E147" i="83"/>
  <c r="F147" i="83"/>
  <c r="G147" i="83"/>
  <c r="H147" i="83"/>
  <c r="I147" i="83"/>
  <c r="J147" i="83"/>
  <c r="K147" i="83"/>
  <c r="L147" i="83"/>
  <c r="M147" i="83"/>
  <c r="N147" i="83"/>
  <c r="O147" i="83"/>
  <c r="Q147" i="83"/>
  <c r="R147" i="83"/>
  <c r="S147" i="83"/>
  <c r="T147" i="83"/>
  <c r="U147" i="83"/>
  <c r="V147" i="83"/>
  <c r="W147" i="83"/>
  <c r="X147" i="83"/>
  <c r="Y147" i="83"/>
  <c r="Z147" i="83"/>
  <c r="AA147" i="83"/>
  <c r="AB147" i="83"/>
  <c r="AC147" i="83"/>
  <c r="AD147" i="83"/>
  <c r="AE147" i="83"/>
  <c r="AF147" i="83"/>
  <c r="AG147" i="83"/>
  <c r="AH147" i="83"/>
  <c r="AI147" i="83"/>
  <c r="AJ147" i="83"/>
  <c r="AK147" i="83"/>
  <c r="AL147" i="83"/>
  <c r="AM147" i="83"/>
  <c r="AN147" i="83"/>
  <c r="AO147" i="83"/>
  <c r="AP147" i="83"/>
  <c r="AQ147" i="83"/>
  <c r="AR147" i="83"/>
  <c r="AS147" i="83"/>
  <c r="AT147" i="83"/>
  <c r="AU147" i="83"/>
  <c r="AV147" i="83"/>
  <c r="AW147" i="83"/>
  <c r="AX147" i="83"/>
  <c r="AY147" i="83"/>
  <c r="AZ147" i="83"/>
  <c r="B148" i="83"/>
  <c r="C148" i="83"/>
  <c r="D148" i="83"/>
  <c r="E148" i="83"/>
  <c r="F148" i="83"/>
  <c r="G148" i="83"/>
  <c r="H148" i="83"/>
  <c r="I148" i="83"/>
  <c r="J148" i="83"/>
  <c r="K148" i="83"/>
  <c r="L148" i="83"/>
  <c r="M148" i="83"/>
  <c r="N148" i="83"/>
  <c r="O148" i="83"/>
  <c r="Q148" i="83"/>
  <c r="R148" i="83"/>
  <c r="S148" i="83"/>
  <c r="T148" i="83"/>
  <c r="U148" i="83"/>
  <c r="V148" i="83"/>
  <c r="W148" i="83"/>
  <c r="X148" i="83"/>
  <c r="Y148" i="83"/>
  <c r="Z148" i="83"/>
  <c r="AA148" i="83"/>
  <c r="AB148" i="83"/>
  <c r="AC148" i="83"/>
  <c r="AD148" i="83"/>
  <c r="AE148" i="83"/>
  <c r="AF148" i="83"/>
  <c r="AG148" i="83"/>
  <c r="AH148" i="83"/>
  <c r="AI148" i="83"/>
  <c r="AJ148" i="83"/>
  <c r="AK148" i="83"/>
  <c r="AL148" i="83"/>
  <c r="AM148" i="83"/>
  <c r="AN148" i="83"/>
  <c r="AO148" i="83"/>
  <c r="AP148" i="83"/>
  <c r="AQ148" i="83"/>
  <c r="AR148" i="83"/>
  <c r="AS148" i="83"/>
  <c r="AT148" i="83"/>
  <c r="AU148" i="83"/>
  <c r="AV148" i="83"/>
  <c r="AW148" i="83"/>
  <c r="AX148" i="83"/>
  <c r="AY148" i="83"/>
  <c r="AZ148" i="83"/>
  <c r="B149" i="83"/>
  <c r="C149" i="83"/>
  <c r="D149" i="83"/>
  <c r="E149" i="83"/>
  <c r="F149" i="83"/>
  <c r="G149" i="83"/>
  <c r="H149" i="83"/>
  <c r="I149" i="83"/>
  <c r="J149" i="83"/>
  <c r="K149" i="83"/>
  <c r="L149" i="83"/>
  <c r="M149" i="83"/>
  <c r="N149" i="83"/>
  <c r="O149" i="83"/>
  <c r="Q149" i="83"/>
  <c r="R149" i="83"/>
  <c r="S149" i="83"/>
  <c r="T149" i="83"/>
  <c r="U149" i="83"/>
  <c r="V149" i="83"/>
  <c r="W149" i="83"/>
  <c r="X149" i="83"/>
  <c r="Y149" i="83"/>
  <c r="Z149" i="83"/>
  <c r="AA149" i="83"/>
  <c r="AB149" i="83"/>
  <c r="AC149" i="83"/>
  <c r="AD149" i="83"/>
  <c r="AE149" i="83"/>
  <c r="AF149" i="83"/>
  <c r="AG149" i="83"/>
  <c r="AH149" i="83"/>
  <c r="AI149" i="83"/>
  <c r="AJ149" i="83"/>
  <c r="AK149" i="83"/>
  <c r="AL149" i="83"/>
  <c r="AM149" i="83"/>
  <c r="AN149" i="83"/>
  <c r="AO149" i="83"/>
  <c r="AP149" i="83"/>
  <c r="AQ149" i="83"/>
  <c r="AR149" i="83"/>
  <c r="AS149" i="83"/>
  <c r="AT149" i="83"/>
  <c r="AU149" i="83"/>
  <c r="AV149" i="83"/>
  <c r="AW149" i="83"/>
  <c r="AX149" i="83"/>
  <c r="AY149" i="83"/>
  <c r="AZ149" i="83"/>
  <c r="B150" i="83"/>
  <c r="C150" i="83"/>
  <c r="D150" i="83"/>
  <c r="E150" i="83"/>
  <c r="F150" i="83"/>
  <c r="G150" i="83"/>
  <c r="H150" i="83"/>
  <c r="I150" i="83"/>
  <c r="J150" i="83"/>
  <c r="K150" i="83"/>
  <c r="L150" i="83"/>
  <c r="M150" i="83"/>
  <c r="N150" i="83"/>
  <c r="O150" i="83"/>
  <c r="Q150" i="83"/>
  <c r="R150" i="83"/>
  <c r="S150" i="83"/>
  <c r="T150" i="83"/>
  <c r="U150" i="83"/>
  <c r="V150" i="83"/>
  <c r="W150" i="83"/>
  <c r="X150" i="83"/>
  <c r="Y150" i="83"/>
  <c r="Z150" i="83"/>
  <c r="AA150" i="83"/>
  <c r="AB150" i="83"/>
  <c r="AC150" i="83"/>
  <c r="AD150" i="83"/>
  <c r="AE150" i="83"/>
  <c r="AF150" i="83"/>
  <c r="AG150" i="83"/>
  <c r="AH150" i="83"/>
  <c r="AI150" i="83"/>
  <c r="AJ150" i="83"/>
  <c r="AK150" i="83"/>
  <c r="AL150" i="83"/>
  <c r="AM150" i="83"/>
  <c r="AN150" i="83"/>
  <c r="AO150" i="83"/>
  <c r="AP150" i="83"/>
  <c r="AQ150" i="83"/>
  <c r="AR150" i="83"/>
  <c r="AS150" i="83"/>
  <c r="AT150" i="83"/>
  <c r="AU150" i="83"/>
  <c r="AV150" i="83"/>
  <c r="AW150" i="83"/>
  <c r="AX150" i="83"/>
  <c r="AY150" i="83"/>
  <c r="AZ150" i="83"/>
  <c r="B151" i="83"/>
  <c r="C151" i="83"/>
  <c r="D151" i="83"/>
  <c r="E151" i="83"/>
  <c r="F151" i="83"/>
  <c r="G151" i="83"/>
  <c r="H151" i="83"/>
  <c r="I151" i="83"/>
  <c r="J151" i="83"/>
  <c r="K151" i="83"/>
  <c r="L151" i="83"/>
  <c r="M151" i="83"/>
  <c r="N151" i="83"/>
  <c r="O151" i="83"/>
  <c r="Q151" i="83"/>
  <c r="R151" i="83"/>
  <c r="S151" i="83"/>
  <c r="T151" i="83"/>
  <c r="U151" i="83"/>
  <c r="V151" i="83"/>
  <c r="W151" i="83"/>
  <c r="X151" i="83"/>
  <c r="Y151" i="83"/>
  <c r="Z151" i="83"/>
  <c r="AA151" i="83"/>
  <c r="AB151" i="83"/>
  <c r="AC151" i="83"/>
  <c r="AD151" i="83"/>
  <c r="AE151" i="83"/>
  <c r="AF151" i="83"/>
  <c r="AG151" i="83"/>
  <c r="AH151" i="83"/>
  <c r="AI151" i="83"/>
  <c r="AJ151" i="83"/>
  <c r="AK151" i="83"/>
  <c r="AL151" i="83"/>
  <c r="AM151" i="83"/>
  <c r="AN151" i="83"/>
  <c r="AO151" i="83"/>
  <c r="AP151" i="83"/>
  <c r="AQ151" i="83"/>
  <c r="AR151" i="83"/>
  <c r="AS151" i="83"/>
  <c r="AT151" i="83"/>
  <c r="AU151" i="83"/>
  <c r="AV151" i="83"/>
  <c r="AW151" i="83"/>
  <c r="AX151" i="83"/>
  <c r="AY151" i="83"/>
  <c r="AZ151" i="83"/>
  <c r="B152" i="83"/>
  <c r="C152" i="83"/>
  <c r="D152" i="83"/>
  <c r="E152" i="83"/>
  <c r="F152" i="83"/>
  <c r="G152" i="83"/>
  <c r="H152" i="83"/>
  <c r="I152" i="83"/>
  <c r="J152" i="83"/>
  <c r="K152" i="83"/>
  <c r="L152" i="83"/>
  <c r="M152" i="83"/>
  <c r="N152" i="83"/>
  <c r="O152" i="83"/>
  <c r="Q152" i="83"/>
  <c r="R152" i="83"/>
  <c r="S152" i="83"/>
  <c r="T152" i="83"/>
  <c r="U152" i="83"/>
  <c r="V152" i="83"/>
  <c r="W152" i="83"/>
  <c r="X152" i="83"/>
  <c r="Y152" i="83"/>
  <c r="Z152" i="83"/>
  <c r="AA152" i="83"/>
  <c r="AB152" i="83"/>
  <c r="AC152" i="83"/>
  <c r="AD152" i="83"/>
  <c r="AE152" i="83"/>
  <c r="AF152" i="83"/>
  <c r="AG152" i="83"/>
  <c r="AH152" i="83"/>
  <c r="AI152" i="83"/>
  <c r="AJ152" i="83"/>
  <c r="AK152" i="83"/>
  <c r="AL152" i="83"/>
  <c r="AM152" i="83"/>
  <c r="AN152" i="83"/>
  <c r="AO152" i="83"/>
  <c r="AP152" i="83"/>
  <c r="AQ152" i="83"/>
  <c r="AR152" i="83"/>
  <c r="AS152" i="83"/>
  <c r="AT152" i="83"/>
  <c r="AU152" i="83"/>
  <c r="AV152" i="83"/>
  <c r="AW152" i="83"/>
  <c r="AX152" i="83"/>
  <c r="AY152" i="83"/>
  <c r="AZ152" i="83"/>
  <c r="B153" i="83"/>
  <c r="C153" i="83"/>
  <c r="D153" i="83"/>
  <c r="E153" i="83"/>
  <c r="F153" i="83"/>
  <c r="G153" i="83"/>
  <c r="H153" i="83"/>
  <c r="I153" i="83"/>
  <c r="J153" i="83"/>
  <c r="K153" i="83"/>
  <c r="L153" i="83"/>
  <c r="M153" i="83"/>
  <c r="N153" i="83"/>
  <c r="O153" i="83"/>
  <c r="Q153" i="83"/>
  <c r="R153" i="83"/>
  <c r="S153" i="83"/>
  <c r="T153" i="83"/>
  <c r="U153" i="83"/>
  <c r="V153" i="83"/>
  <c r="W153" i="83"/>
  <c r="X153" i="83"/>
  <c r="Y153" i="83"/>
  <c r="Z153" i="83"/>
  <c r="AA153" i="83"/>
  <c r="AB153" i="83"/>
  <c r="AC153" i="83"/>
  <c r="AD153" i="83"/>
  <c r="AE153" i="83"/>
  <c r="AF153" i="83"/>
  <c r="AG153" i="83"/>
  <c r="AH153" i="83"/>
  <c r="AI153" i="83"/>
  <c r="AJ153" i="83"/>
  <c r="AK153" i="83"/>
  <c r="AL153" i="83"/>
  <c r="AM153" i="83"/>
  <c r="AN153" i="83"/>
  <c r="AO153" i="83"/>
  <c r="AP153" i="83"/>
  <c r="AQ153" i="83"/>
  <c r="AR153" i="83"/>
  <c r="AS153" i="83"/>
  <c r="AT153" i="83"/>
  <c r="AU153" i="83"/>
  <c r="AV153" i="83"/>
  <c r="AW153" i="83"/>
  <c r="AX153" i="83"/>
  <c r="AY153" i="83"/>
  <c r="AZ153" i="83"/>
  <c r="B154" i="83"/>
  <c r="C154" i="83"/>
  <c r="D154" i="83"/>
  <c r="E154" i="83"/>
  <c r="F154" i="83"/>
  <c r="G154" i="83"/>
  <c r="H154" i="83"/>
  <c r="I154" i="83"/>
  <c r="J154" i="83"/>
  <c r="K154" i="83"/>
  <c r="L154" i="83"/>
  <c r="M154" i="83"/>
  <c r="N154" i="83"/>
  <c r="O154" i="83"/>
  <c r="Q154" i="83"/>
  <c r="R154" i="83"/>
  <c r="S154" i="83"/>
  <c r="T154" i="83"/>
  <c r="U154" i="83"/>
  <c r="V154" i="83"/>
  <c r="W154" i="83"/>
  <c r="X154" i="83"/>
  <c r="Y154" i="83"/>
  <c r="Z154" i="83"/>
  <c r="AA154" i="83"/>
  <c r="AB154" i="83"/>
  <c r="AC154" i="83"/>
  <c r="AD154" i="83"/>
  <c r="AE154" i="83"/>
  <c r="AF154" i="83"/>
  <c r="AG154" i="83"/>
  <c r="AH154" i="83"/>
  <c r="AI154" i="83"/>
  <c r="AJ154" i="83"/>
  <c r="AK154" i="83"/>
  <c r="AL154" i="83"/>
  <c r="AM154" i="83"/>
  <c r="AN154" i="83"/>
  <c r="AO154" i="83"/>
  <c r="AP154" i="83"/>
  <c r="AQ154" i="83"/>
  <c r="AR154" i="83"/>
  <c r="AS154" i="83"/>
  <c r="AT154" i="83"/>
  <c r="AU154" i="83"/>
  <c r="AV154" i="83"/>
  <c r="AW154" i="83"/>
  <c r="AX154" i="83"/>
  <c r="AY154" i="83"/>
  <c r="AZ154" i="83"/>
  <c r="B155" i="83"/>
  <c r="C155" i="83"/>
  <c r="D155" i="83"/>
  <c r="E155" i="83"/>
  <c r="F155" i="83"/>
  <c r="G155" i="83"/>
  <c r="H155" i="83"/>
  <c r="I155" i="83"/>
  <c r="J155" i="83"/>
  <c r="K155" i="83"/>
  <c r="L155" i="83"/>
  <c r="M155" i="83"/>
  <c r="N155" i="83"/>
  <c r="O155" i="83"/>
  <c r="Q155" i="83"/>
  <c r="R155" i="83"/>
  <c r="S155" i="83"/>
  <c r="T155" i="83"/>
  <c r="U155" i="83"/>
  <c r="V155" i="83"/>
  <c r="W155" i="83"/>
  <c r="X155" i="83"/>
  <c r="Y155" i="83"/>
  <c r="Z155" i="83"/>
  <c r="AA155" i="83"/>
  <c r="AB155" i="83"/>
  <c r="AC155" i="83"/>
  <c r="AD155" i="83"/>
  <c r="AE155" i="83"/>
  <c r="AF155" i="83"/>
  <c r="AG155" i="83"/>
  <c r="AH155" i="83"/>
  <c r="AI155" i="83"/>
  <c r="AJ155" i="83"/>
  <c r="AK155" i="83"/>
  <c r="AL155" i="83"/>
  <c r="AM155" i="83"/>
  <c r="AN155" i="83"/>
  <c r="AO155" i="83"/>
  <c r="AP155" i="83"/>
  <c r="AQ155" i="83"/>
  <c r="AR155" i="83"/>
  <c r="AS155" i="83"/>
  <c r="AT155" i="83"/>
  <c r="AU155" i="83"/>
  <c r="AV155" i="83"/>
  <c r="AW155" i="83"/>
  <c r="AX155" i="83"/>
  <c r="AY155" i="83"/>
  <c r="AZ155" i="83"/>
  <c r="B156" i="83"/>
  <c r="C156" i="83"/>
  <c r="D156" i="83"/>
  <c r="E156" i="83"/>
  <c r="F156" i="83"/>
  <c r="G156" i="83"/>
  <c r="H156" i="83"/>
  <c r="I156" i="83"/>
  <c r="J156" i="83"/>
  <c r="K156" i="83"/>
  <c r="L156" i="83"/>
  <c r="M156" i="83"/>
  <c r="N156" i="83"/>
  <c r="O156" i="83"/>
  <c r="Q156" i="83"/>
  <c r="R156" i="83"/>
  <c r="S156" i="83"/>
  <c r="T156" i="83"/>
  <c r="U156" i="83"/>
  <c r="V156" i="83"/>
  <c r="W156" i="83"/>
  <c r="X156" i="83"/>
  <c r="Y156" i="83"/>
  <c r="Z156" i="83"/>
  <c r="AA156" i="83"/>
  <c r="AB156" i="83"/>
  <c r="AC156" i="83"/>
  <c r="AD156" i="83"/>
  <c r="AE156" i="83"/>
  <c r="AF156" i="83"/>
  <c r="AG156" i="83"/>
  <c r="AH156" i="83"/>
  <c r="AI156" i="83"/>
  <c r="AJ156" i="83"/>
  <c r="AK156" i="83"/>
  <c r="AL156" i="83"/>
  <c r="AM156" i="83"/>
  <c r="AN156" i="83"/>
  <c r="AO156" i="83"/>
  <c r="AP156" i="83"/>
  <c r="AQ156" i="83"/>
  <c r="AR156" i="83"/>
  <c r="AS156" i="83"/>
  <c r="AT156" i="83"/>
  <c r="AU156" i="83"/>
  <c r="AV156" i="83"/>
  <c r="AW156" i="83"/>
  <c r="AX156" i="83"/>
  <c r="AY156" i="83"/>
  <c r="AZ156" i="83"/>
  <c r="B157" i="83"/>
  <c r="C157" i="83"/>
  <c r="D157" i="83"/>
  <c r="E157" i="83"/>
  <c r="F157" i="83"/>
  <c r="G157" i="83"/>
  <c r="H157" i="83"/>
  <c r="I157" i="83"/>
  <c r="J157" i="83"/>
  <c r="K157" i="83"/>
  <c r="L157" i="83"/>
  <c r="M157" i="83"/>
  <c r="N157" i="83"/>
  <c r="O157" i="83"/>
  <c r="Q157" i="83"/>
  <c r="R157" i="83"/>
  <c r="S157" i="83"/>
  <c r="T157" i="83"/>
  <c r="U157" i="83"/>
  <c r="V157" i="83"/>
  <c r="W157" i="83"/>
  <c r="X157" i="83"/>
  <c r="Y157" i="83"/>
  <c r="Z157" i="83"/>
  <c r="AA157" i="83"/>
  <c r="AB157" i="83"/>
  <c r="AC157" i="83"/>
  <c r="AD157" i="83"/>
  <c r="AE157" i="83"/>
  <c r="AF157" i="83"/>
  <c r="AG157" i="83"/>
  <c r="AH157" i="83"/>
  <c r="AI157" i="83"/>
  <c r="AJ157" i="83"/>
  <c r="AK157" i="83"/>
  <c r="AL157" i="83"/>
  <c r="AM157" i="83"/>
  <c r="AN157" i="83"/>
  <c r="AO157" i="83"/>
  <c r="AP157" i="83"/>
  <c r="AQ157" i="83"/>
  <c r="AR157" i="83"/>
  <c r="AS157" i="83"/>
  <c r="AT157" i="83"/>
  <c r="AU157" i="83"/>
  <c r="AV157" i="83"/>
  <c r="AW157" i="83"/>
  <c r="AX157" i="83"/>
  <c r="AY157" i="83"/>
  <c r="AZ157" i="83"/>
  <c r="B158" i="83"/>
  <c r="C158" i="83"/>
  <c r="D158" i="83"/>
  <c r="E158" i="83"/>
  <c r="F158" i="83"/>
  <c r="G158" i="83"/>
  <c r="H158" i="83"/>
  <c r="I158" i="83"/>
  <c r="J158" i="83"/>
  <c r="K158" i="83"/>
  <c r="L158" i="83"/>
  <c r="M158" i="83"/>
  <c r="N158" i="83"/>
  <c r="O158" i="83"/>
  <c r="Q158" i="83"/>
  <c r="R158" i="83"/>
  <c r="S158" i="83"/>
  <c r="T158" i="83"/>
  <c r="U158" i="83"/>
  <c r="V158" i="83"/>
  <c r="W158" i="83"/>
  <c r="X158" i="83"/>
  <c r="Y158" i="83"/>
  <c r="Z158" i="83"/>
  <c r="AA158" i="83"/>
  <c r="AB158" i="83"/>
  <c r="AC158" i="83"/>
  <c r="AD158" i="83"/>
  <c r="AE158" i="83"/>
  <c r="AF158" i="83"/>
  <c r="AG158" i="83"/>
  <c r="AH158" i="83"/>
  <c r="AI158" i="83"/>
  <c r="AJ158" i="83"/>
  <c r="AK158" i="83"/>
  <c r="AL158" i="83"/>
  <c r="AM158" i="83"/>
  <c r="AN158" i="83"/>
  <c r="AO158" i="83"/>
  <c r="AP158" i="83"/>
  <c r="AQ158" i="83"/>
  <c r="AR158" i="83"/>
  <c r="AS158" i="83"/>
  <c r="AT158" i="83"/>
  <c r="AU158" i="83"/>
  <c r="AV158" i="83"/>
  <c r="AW158" i="83"/>
  <c r="AX158" i="83"/>
  <c r="AY158" i="83"/>
  <c r="AZ158" i="83"/>
  <c r="B159" i="83"/>
  <c r="C159" i="83"/>
  <c r="D159" i="83"/>
  <c r="E159" i="83"/>
  <c r="F159" i="83"/>
  <c r="G159" i="83"/>
  <c r="H159" i="83"/>
  <c r="I159" i="83"/>
  <c r="J159" i="83"/>
  <c r="K159" i="83"/>
  <c r="L159" i="83"/>
  <c r="M159" i="83"/>
  <c r="N159" i="83"/>
  <c r="O159" i="83"/>
  <c r="Q159" i="83"/>
  <c r="R159" i="83"/>
  <c r="S159" i="83"/>
  <c r="T159" i="83"/>
  <c r="U159" i="83"/>
  <c r="V159" i="83"/>
  <c r="W159" i="83"/>
  <c r="X159" i="83"/>
  <c r="Y159" i="83"/>
  <c r="Z159" i="83"/>
  <c r="AA159" i="83"/>
  <c r="AB159" i="83"/>
  <c r="AC159" i="83"/>
  <c r="AD159" i="83"/>
  <c r="AE159" i="83"/>
  <c r="AF159" i="83"/>
  <c r="AG159" i="83"/>
  <c r="AH159" i="83"/>
  <c r="AI159" i="83"/>
  <c r="AJ159" i="83"/>
  <c r="AK159" i="83"/>
  <c r="AL159" i="83"/>
  <c r="AM159" i="83"/>
  <c r="AN159" i="83"/>
  <c r="AO159" i="83"/>
  <c r="AP159" i="83"/>
  <c r="AQ159" i="83"/>
  <c r="AR159" i="83"/>
  <c r="AS159" i="83"/>
  <c r="AT159" i="83"/>
  <c r="AU159" i="83"/>
  <c r="AV159" i="83"/>
  <c r="AW159" i="83"/>
  <c r="AX159" i="83"/>
  <c r="AY159" i="83"/>
  <c r="AZ159" i="83"/>
  <c r="B160" i="83"/>
  <c r="C160" i="83"/>
  <c r="D160" i="83"/>
  <c r="E160" i="83"/>
  <c r="F160" i="83"/>
  <c r="G160" i="83"/>
  <c r="H160" i="83"/>
  <c r="I160" i="83"/>
  <c r="J160" i="83"/>
  <c r="K160" i="83"/>
  <c r="L160" i="83"/>
  <c r="M160" i="83"/>
  <c r="N160" i="83"/>
  <c r="O160" i="83"/>
  <c r="Q160" i="83"/>
  <c r="R160" i="83"/>
  <c r="S160" i="83"/>
  <c r="T160" i="83"/>
  <c r="U160" i="83"/>
  <c r="V160" i="83"/>
  <c r="W160" i="83"/>
  <c r="X160" i="83"/>
  <c r="Y160" i="83"/>
  <c r="Z160" i="83"/>
  <c r="AA160" i="83"/>
  <c r="AB160" i="83"/>
  <c r="AC160" i="83"/>
  <c r="AD160" i="83"/>
  <c r="AE160" i="83"/>
  <c r="AF160" i="83"/>
  <c r="AG160" i="83"/>
  <c r="AH160" i="83"/>
  <c r="AI160" i="83"/>
  <c r="AJ160" i="83"/>
  <c r="AK160" i="83"/>
  <c r="AL160" i="83"/>
  <c r="AM160" i="83"/>
  <c r="AN160" i="83"/>
  <c r="AO160" i="83"/>
  <c r="AP160" i="83"/>
  <c r="AQ160" i="83"/>
  <c r="AR160" i="83"/>
  <c r="AS160" i="83"/>
  <c r="AT160" i="83"/>
  <c r="AU160" i="83"/>
  <c r="AV160" i="83"/>
  <c r="AW160" i="83"/>
  <c r="AX160" i="83"/>
  <c r="AY160" i="83"/>
  <c r="AZ160" i="83"/>
  <c r="B161" i="83"/>
  <c r="C161" i="83"/>
  <c r="D161" i="83"/>
  <c r="E161" i="83"/>
  <c r="F161" i="83"/>
  <c r="G161" i="83"/>
  <c r="H161" i="83"/>
  <c r="I161" i="83"/>
  <c r="J161" i="83"/>
  <c r="K161" i="83"/>
  <c r="L161" i="83"/>
  <c r="M161" i="83"/>
  <c r="N161" i="83"/>
  <c r="O161" i="83"/>
  <c r="Q161" i="83"/>
  <c r="R161" i="83"/>
  <c r="S161" i="83"/>
  <c r="T161" i="83"/>
  <c r="U161" i="83"/>
  <c r="V161" i="83"/>
  <c r="W161" i="83"/>
  <c r="X161" i="83"/>
  <c r="Y161" i="83"/>
  <c r="Z161" i="83"/>
  <c r="AA161" i="83"/>
  <c r="AB161" i="83"/>
  <c r="AC161" i="83"/>
  <c r="AD161" i="83"/>
  <c r="AE161" i="83"/>
  <c r="AF161" i="83"/>
  <c r="AG161" i="83"/>
  <c r="AH161" i="83"/>
  <c r="AI161" i="83"/>
  <c r="AJ161" i="83"/>
  <c r="AK161" i="83"/>
  <c r="AL161" i="83"/>
  <c r="AM161" i="83"/>
  <c r="AN161" i="83"/>
  <c r="AO161" i="83"/>
  <c r="AP161" i="83"/>
  <c r="AQ161" i="83"/>
  <c r="AR161" i="83"/>
  <c r="AS161" i="83"/>
  <c r="AT161" i="83"/>
  <c r="AU161" i="83"/>
  <c r="AV161" i="83"/>
  <c r="AW161" i="83"/>
  <c r="AX161" i="83"/>
  <c r="AY161" i="83"/>
  <c r="AZ161" i="83"/>
  <c r="B162" i="83"/>
  <c r="C162" i="83"/>
  <c r="D162" i="83"/>
  <c r="E162" i="83"/>
  <c r="F162" i="83"/>
  <c r="G162" i="83"/>
  <c r="H162" i="83"/>
  <c r="I162" i="83"/>
  <c r="J162" i="83"/>
  <c r="K162" i="83"/>
  <c r="L162" i="83"/>
  <c r="M162" i="83"/>
  <c r="N162" i="83"/>
  <c r="O162" i="83"/>
  <c r="Q162" i="83"/>
  <c r="R162" i="83"/>
  <c r="S162" i="83"/>
  <c r="T162" i="83"/>
  <c r="U162" i="83"/>
  <c r="V162" i="83"/>
  <c r="W162" i="83"/>
  <c r="X162" i="83"/>
  <c r="Y162" i="83"/>
  <c r="Z162" i="83"/>
  <c r="AA162" i="83"/>
  <c r="AB162" i="83"/>
  <c r="AC162" i="83"/>
  <c r="AD162" i="83"/>
  <c r="AE162" i="83"/>
  <c r="AF162" i="83"/>
  <c r="AG162" i="83"/>
  <c r="AH162" i="83"/>
  <c r="AI162" i="83"/>
  <c r="AJ162" i="83"/>
  <c r="AK162" i="83"/>
  <c r="AL162" i="83"/>
  <c r="AM162" i="83"/>
  <c r="AN162" i="83"/>
  <c r="AO162" i="83"/>
  <c r="AP162" i="83"/>
  <c r="AQ162" i="83"/>
  <c r="AR162" i="83"/>
  <c r="AS162" i="83"/>
  <c r="AT162" i="83"/>
  <c r="AU162" i="83"/>
  <c r="AV162" i="83"/>
  <c r="AW162" i="83"/>
  <c r="AX162" i="83"/>
  <c r="AY162" i="83"/>
  <c r="AZ162" i="83"/>
  <c r="B163" i="83"/>
  <c r="C163" i="83"/>
  <c r="D163" i="83"/>
  <c r="E163" i="83"/>
  <c r="F163" i="83"/>
  <c r="G163" i="83"/>
  <c r="H163" i="83"/>
  <c r="I163" i="83"/>
  <c r="J163" i="83"/>
  <c r="K163" i="83"/>
  <c r="L163" i="83"/>
  <c r="M163" i="83"/>
  <c r="N163" i="83"/>
  <c r="O163" i="83"/>
  <c r="Q163" i="83"/>
  <c r="R163" i="83"/>
  <c r="S163" i="83"/>
  <c r="T163" i="83"/>
  <c r="U163" i="83"/>
  <c r="V163" i="83"/>
  <c r="W163" i="83"/>
  <c r="X163" i="83"/>
  <c r="Y163" i="83"/>
  <c r="Z163" i="83"/>
  <c r="AA163" i="83"/>
  <c r="AB163" i="83"/>
  <c r="AC163" i="83"/>
  <c r="AD163" i="83"/>
  <c r="AE163" i="83"/>
  <c r="AF163" i="83"/>
  <c r="AG163" i="83"/>
  <c r="AH163" i="83"/>
  <c r="AI163" i="83"/>
  <c r="AJ163" i="83"/>
  <c r="AK163" i="83"/>
  <c r="AL163" i="83"/>
  <c r="AM163" i="83"/>
  <c r="AN163" i="83"/>
  <c r="AO163" i="83"/>
  <c r="AP163" i="83"/>
  <c r="AQ163" i="83"/>
  <c r="AR163" i="83"/>
  <c r="AS163" i="83"/>
  <c r="AT163" i="83"/>
  <c r="AU163" i="83"/>
  <c r="AV163" i="83"/>
  <c r="AW163" i="83"/>
  <c r="AX163" i="83"/>
  <c r="AY163" i="83"/>
  <c r="AZ163" i="83"/>
  <c r="B164" i="83"/>
  <c r="C164" i="83"/>
  <c r="D164" i="83"/>
  <c r="E164" i="83"/>
  <c r="F164" i="83"/>
  <c r="G164" i="83"/>
  <c r="H164" i="83"/>
  <c r="I164" i="83"/>
  <c r="J164" i="83"/>
  <c r="K164" i="83"/>
  <c r="L164" i="83"/>
  <c r="M164" i="83"/>
  <c r="N164" i="83"/>
  <c r="O164" i="83"/>
  <c r="Q164" i="83"/>
  <c r="R164" i="83"/>
  <c r="S164" i="83"/>
  <c r="T164" i="83"/>
  <c r="U164" i="83"/>
  <c r="V164" i="83"/>
  <c r="W164" i="83"/>
  <c r="X164" i="83"/>
  <c r="Y164" i="83"/>
  <c r="Z164" i="83"/>
  <c r="AA164" i="83"/>
  <c r="AB164" i="83"/>
  <c r="AC164" i="83"/>
  <c r="AD164" i="83"/>
  <c r="AE164" i="83"/>
  <c r="AF164" i="83"/>
  <c r="AG164" i="83"/>
  <c r="AH164" i="83"/>
  <c r="AI164" i="83"/>
  <c r="AJ164" i="83"/>
  <c r="AK164" i="83"/>
  <c r="AL164" i="83"/>
  <c r="AM164" i="83"/>
  <c r="AN164" i="83"/>
  <c r="AO164" i="83"/>
  <c r="AP164" i="83"/>
  <c r="AQ164" i="83"/>
  <c r="AR164" i="83"/>
  <c r="AS164" i="83"/>
  <c r="AT164" i="83"/>
  <c r="AU164" i="83"/>
  <c r="AV164" i="83"/>
  <c r="AW164" i="83"/>
  <c r="AX164" i="83"/>
  <c r="AY164" i="83"/>
  <c r="AZ164" i="83"/>
  <c r="B165" i="83"/>
  <c r="C165" i="83"/>
  <c r="D165" i="83"/>
  <c r="E165" i="83"/>
  <c r="F165" i="83"/>
  <c r="G165" i="83"/>
  <c r="H165" i="83"/>
  <c r="I165" i="83"/>
  <c r="J165" i="83"/>
  <c r="K165" i="83"/>
  <c r="L165" i="83"/>
  <c r="M165" i="83"/>
  <c r="N165" i="83"/>
  <c r="O165" i="83"/>
  <c r="Q165" i="83"/>
  <c r="R165" i="83"/>
  <c r="S165" i="83"/>
  <c r="T165" i="83"/>
  <c r="U165" i="83"/>
  <c r="V165" i="83"/>
  <c r="W165" i="83"/>
  <c r="X165" i="83"/>
  <c r="Y165" i="83"/>
  <c r="Z165" i="83"/>
  <c r="AA165" i="83"/>
  <c r="AB165" i="83"/>
  <c r="AC165" i="83"/>
  <c r="AD165" i="83"/>
  <c r="AE165" i="83"/>
  <c r="AF165" i="83"/>
  <c r="AG165" i="83"/>
  <c r="AH165" i="83"/>
  <c r="AI165" i="83"/>
  <c r="AJ165" i="83"/>
  <c r="AK165" i="83"/>
  <c r="AL165" i="83"/>
  <c r="AM165" i="83"/>
  <c r="AN165" i="83"/>
  <c r="AO165" i="83"/>
  <c r="AP165" i="83"/>
  <c r="AQ165" i="83"/>
  <c r="AR165" i="83"/>
  <c r="AS165" i="83"/>
  <c r="AT165" i="83"/>
  <c r="AU165" i="83"/>
  <c r="AV165" i="83"/>
  <c r="AW165" i="83"/>
  <c r="AX165" i="83"/>
  <c r="AY165" i="83"/>
  <c r="AZ165" i="83"/>
  <c r="B166" i="83"/>
  <c r="C166" i="83"/>
  <c r="D166" i="83"/>
  <c r="E166" i="83"/>
  <c r="F166" i="83"/>
  <c r="G166" i="83"/>
  <c r="H166" i="83"/>
  <c r="I166" i="83"/>
  <c r="J166" i="83"/>
  <c r="K166" i="83"/>
  <c r="L166" i="83"/>
  <c r="M166" i="83"/>
  <c r="N166" i="83"/>
  <c r="O166" i="83"/>
  <c r="Q166" i="83"/>
  <c r="R166" i="83"/>
  <c r="S166" i="83"/>
  <c r="T166" i="83"/>
  <c r="U166" i="83"/>
  <c r="V166" i="83"/>
  <c r="W166" i="83"/>
  <c r="X166" i="83"/>
  <c r="Y166" i="83"/>
  <c r="Z166" i="83"/>
  <c r="AA166" i="83"/>
  <c r="AB166" i="83"/>
  <c r="AC166" i="83"/>
  <c r="AD166" i="83"/>
  <c r="AE166" i="83"/>
  <c r="AF166" i="83"/>
  <c r="AG166" i="83"/>
  <c r="AH166" i="83"/>
  <c r="AI166" i="83"/>
  <c r="AJ166" i="83"/>
  <c r="AK166" i="83"/>
  <c r="AL166" i="83"/>
  <c r="AM166" i="83"/>
  <c r="AN166" i="83"/>
  <c r="AO166" i="83"/>
  <c r="AP166" i="83"/>
  <c r="AQ166" i="83"/>
  <c r="AR166" i="83"/>
  <c r="AS166" i="83"/>
  <c r="AT166" i="83"/>
  <c r="AU166" i="83"/>
  <c r="AV166" i="83"/>
  <c r="AW166" i="83"/>
  <c r="AX166" i="83"/>
  <c r="AY166" i="83"/>
  <c r="AZ166" i="83"/>
  <c r="B167" i="83"/>
  <c r="C167" i="83"/>
  <c r="D167" i="83"/>
  <c r="E167" i="83"/>
  <c r="F167" i="83"/>
  <c r="G167" i="83"/>
  <c r="H167" i="83"/>
  <c r="I167" i="83"/>
  <c r="J167" i="83"/>
  <c r="K167" i="83"/>
  <c r="L167" i="83"/>
  <c r="M167" i="83"/>
  <c r="N167" i="83"/>
  <c r="O167" i="83"/>
  <c r="Q167" i="83"/>
  <c r="R167" i="83"/>
  <c r="S167" i="83"/>
  <c r="T167" i="83"/>
  <c r="U167" i="83"/>
  <c r="V167" i="83"/>
  <c r="W167" i="83"/>
  <c r="X167" i="83"/>
  <c r="Y167" i="83"/>
  <c r="Z167" i="83"/>
  <c r="AA167" i="83"/>
  <c r="AB167" i="83"/>
  <c r="AC167" i="83"/>
  <c r="AD167" i="83"/>
  <c r="AE167" i="83"/>
  <c r="AF167" i="83"/>
  <c r="AG167" i="83"/>
  <c r="AH167" i="83"/>
  <c r="AI167" i="83"/>
  <c r="AJ167" i="83"/>
  <c r="AK167" i="83"/>
  <c r="AL167" i="83"/>
  <c r="AM167" i="83"/>
  <c r="AN167" i="83"/>
  <c r="AO167" i="83"/>
  <c r="AP167" i="83"/>
  <c r="AQ167" i="83"/>
  <c r="AR167" i="83"/>
  <c r="AS167" i="83"/>
  <c r="AT167" i="83"/>
  <c r="AU167" i="83"/>
  <c r="AV167" i="83"/>
  <c r="AW167" i="83"/>
  <c r="AX167" i="83"/>
  <c r="AY167" i="83"/>
  <c r="AZ167" i="83"/>
  <c r="B168" i="83"/>
  <c r="C168" i="83"/>
  <c r="D168" i="83"/>
  <c r="E168" i="83"/>
  <c r="F168" i="83"/>
  <c r="G168" i="83"/>
  <c r="H168" i="83"/>
  <c r="I168" i="83"/>
  <c r="J168" i="83"/>
  <c r="K168" i="83"/>
  <c r="L168" i="83"/>
  <c r="M168" i="83"/>
  <c r="N168" i="83"/>
  <c r="O168" i="83"/>
  <c r="Q168" i="83"/>
  <c r="R168" i="83"/>
  <c r="S168" i="83"/>
  <c r="T168" i="83"/>
  <c r="U168" i="83"/>
  <c r="V168" i="83"/>
  <c r="W168" i="83"/>
  <c r="X168" i="83"/>
  <c r="Y168" i="83"/>
  <c r="Z168" i="83"/>
  <c r="AA168" i="83"/>
  <c r="AB168" i="83"/>
  <c r="AC168" i="83"/>
  <c r="AD168" i="83"/>
  <c r="AE168" i="83"/>
  <c r="AF168" i="83"/>
  <c r="AG168" i="83"/>
  <c r="AH168" i="83"/>
  <c r="AI168" i="83"/>
  <c r="AJ168" i="83"/>
  <c r="AK168" i="83"/>
  <c r="AL168" i="83"/>
  <c r="AM168" i="83"/>
  <c r="AN168" i="83"/>
  <c r="AO168" i="83"/>
  <c r="AP168" i="83"/>
  <c r="AQ168" i="83"/>
  <c r="AR168" i="83"/>
  <c r="AS168" i="83"/>
  <c r="AT168" i="83"/>
  <c r="AU168" i="83"/>
  <c r="AV168" i="83"/>
  <c r="AW168" i="83"/>
  <c r="AX168" i="83"/>
  <c r="AY168" i="83"/>
  <c r="AZ168" i="83"/>
  <c r="B169" i="83"/>
  <c r="C169" i="83"/>
  <c r="D169" i="83"/>
  <c r="E169" i="83"/>
  <c r="F169" i="83"/>
  <c r="G169" i="83"/>
  <c r="H169" i="83"/>
  <c r="I169" i="83"/>
  <c r="J169" i="83"/>
  <c r="K169" i="83"/>
  <c r="L169" i="83"/>
  <c r="M169" i="83"/>
  <c r="N169" i="83"/>
  <c r="O169" i="83"/>
  <c r="Q169" i="83"/>
  <c r="R169" i="83"/>
  <c r="S169" i="83"/>
  <c r="T169" i="83"/>
  <c r="U169" i="83"/>
  <c r="V169" i="83"/>
  <c r="W169" i="83"/>
  <c r="X169" i="83"/>
  <c r="Y169" i="83"/>
  <c r="Z169" i="83"/>
  <c r="AA169" i="83"/>
  <c r="AB169" i="83"/>
  <c r="AC169" i="83"/>
  <c r="AD169" i="83"/>
  <c r="AE169" i="83"/>
  <c r="AF169" i="83"/>
  <c r="AG169" i="83"/>
  <c r="AH169" i="83"/>
  <c r="AI169" i="83"/>
  <c r="AJ169" i="83"/>
  <c r="AK169" i="83"/>
  <c r="AL169" i="83"/>
  <c r="AM169" i="83"/>
  <c r="AN169" i="83"/>
  <c r="AO169" i="83"/>
  <c r="AP169" i="83"/>
  <c r="AQ169" i="83"/>
  <c r="AR169" i="83"/>
  <c r="AS169" i="83"/>
  <c r="AT169" i="83"/>
  <c r="AU169" i="83"/>
  <c r="AV169" i="83"/>
  <c r="AW169" i="83"/>
  <c r="AX169" i="83"/>
  <c r="AY169" i="83"/>
  <c r="AZ169" i="83"/>
  <c r="B170" i="83"/>
  <c r="C170" i="83"/>
  <c r="D170" i="83"/>
  <c r="E170" i="83"/>
  <c r="F170" i="83"/>
  <c r="G170" i="83"/>
  <c r="H170" i="83"/>
  <c r="I170" i="83"/>
  <c r="J170" i="83"/>
  <c r="K170" i="83"/>
  <c r="L170" i="83"/>
  <c r="M170" i="83"/>
  <c r="N170" i="83"/>
  <c r="O170" i="83"/>
  <c r="Q170" i="83"/>
  <c r="R170" i="83"/>
  <c r="S170" i="83"/>
  <c r="T170" i="83"/>
  <c r="U170" i="83"/>
  <c r="V170" i="83"/>
  <c r="W170" i="83"/>
  <c r="X170" i="83"/>
  <c r="Y170" i="83"/>
  <c r="Z170" i="83"/>
  <c r="AA170" i="83"/>
  <c r="AB170" i="83"/>
  <c r="AC170" i="83"/>
  <c r="AD170" i="83"/>
  <c r="AE170" i="83"/>
  <c r="AF170" i="83"/>
  <c r="AG170" i="83"/>
  <c r="AH170" i="83"/>
  <c r="AI170" i="83"/>
  <c r="AJ170" i="83"/>
  <c r="AK170" i="83"/>
  <c r="AL170" i="83"/>
  <c r="AM170" i="83"/>
  <c r="AN170" i="83"/>
  <c r="AO170" i="83"/>
  <c r="AP170" i="83"/>
  <c r="AQ170" i="83"/>
  <c r="AR170" i="83"/>
  <c r="AS170" i="83"/>
  <c r="AT170" i="83"/>
  <c r="AU170" i="83"/>
  <c r="AV170" i="83"/>
  <c r="AW170" i="83"/>
  <c r="AX170" i="83"/>
  <c r="AY170" i="83"/>
  <c r="AZ170" i="83"/>
  <c r="B171" i="83"/>
  <c r="C171" i="83"/>
  <c r="D171" i="83"/>
  <c r="E171" i="83"/>
  <c r="F171" i="83"/>
  <c r="G171" i="83"/>
  <c r="H171" i="83"/>
  <c r="I171" i="83"/>
  <c r="J171" i="83"/>
  <c r="K171" i="83"/>
  <c r="L171" i="83"/>
  <c r="M171" i="83"/>
  <c r="N171" i="83"/>
  <c r="O171" i="83"/>
  <c r="Q171" i="83"/>
  <c r="R171" i="83"/>
  <c r="S171" i="83"/>
  <c r="T171" i="83"/>
  <c r="U171" i="83"/>
  <c r="V171" i="83"/>
  <c r="W171" i="83"/>
  <c r="X171" i="83"/>
  <c r="Y171" i="83"/>
  <c r="Z171" i="83"/>
  <c r="AA171" i="83"/>
  <c r="AB171" i="83"/>
  <c r="AC171" i="83"/>
  <c r="AD171" i="83"/>
  <c r="AE171" i="83"/>
  <c r="AF171" i="83"/>
  <c r="AG171" i="83"/>
  <c r="AH171" i="83"/>
  <c r="AI171" i="83"/>
  <c r="AJ171" i="83"/>
  <c r="AK171" i="83"/>
  <c r="AL171" i="83"/>
  <c r="AM171" i="83"/>
  <c r="AN171" i="83"/>
  <c r="AO171" i="83"/>
  <c r="AP171" i="83"/>
  <c r="AQ171" i="83"/>
  <c r="AR171" i="83"/>
  <c r="AS171" i="83"/>
  <c r="AT171" i="83"/>
  <c r="AU171" i="83"/>
  <c r="AV171" i="83"/>
  <c r="AW171" i="83"/>
  <c r="AX171" i="83"/>
  <c r="AY171" i="83"/>
  <c r="AZ171" i="83"/>
  <c r="B172" i="83"/>
  <c r="C172" i="83"/>
  <c r="D172" i="83"/>
  <c r="E172" i="83"/>
  <c r="F172" i="83"/>
  <c r="G172" i="83"/>
  <c r="H172" i="83"/>
  <c r="I172" i="83"/>
  <c r="J172" i="83"/>
  <c r="K172" i="83"/>
  <c r="L172" i="83"/>
  <c r="M172" i="83"/>
  <c r="N172" i="83"/>
  <c r="O172" i="83"/>
  <c r="Q172" i="83"/>
  <c r="R172" i="83"/>
  <c r="S172" i="83"/>
  <c r="T172" i="83"/>
  <c r="U172" i="83"/>
  <c r="V172" i="83"/>
  <c r="W172" i="83"/>
  <c r="X172" i="83"/>
  <c r="Y172" i="83"/>
  <c r="Z172" i="83"/>
  <c r="AA172" i="83"/>
  <c r="AB172" i="83"/>
  <c r="AC172" i="83"/>
  <c r="AD172" i="83"/>
  <c r="AE172" i="83"/>
  <c r="AF172" i="83"/>
  <c r="AG172" i="83"/>
  <c r="AH172" i="83"/>
  <c r="AI172" i="83"/>
  <c r="AJ172" i="83"/>
  <c r="AK172" i="83"/>
  <c r="AL172" i="83"/>
  <c r="AM172" i="83"/>
  <c r="AN172" i="83"/>
  <c r="AO172" i="83"/>
  <c r="AP172" i="83"/>
  <c r="AQ172" i="83"/>
  <c r="AR172" i="83"/>
  <c r="AS172" i="83"/>
  <c r="AT172" i="83"/>
  <c r="AU172" i="83"/>
  <c r="AV172" i="83"/>
  <c r="AW172" i="83"/>
  <c r="AX172" i="83"/>
  <c r="AY172" i="83"/>
  <c r="AZ172" i="83"/>
  <c r="B173" i="83"/>
  <c r="C173" i="83"/>
  <c r="D173" i="83"/>
  <c r="E173" i="83"/>
  <c r="F173" i="83"/>
  <c r="G173" i="83"/>
  <c r="H173" i="83"/>
  <c r="I173" i="83"/>
  <c r="J173" i="83"/>
  <c r="K173" i="83"/>
  <c r="L173" i="83"/>
  <c r="M173" i="83"/>
  <c r="N173" i="83"/>
  <c r="O173" i="83"/>
  <c r="Q173" i="83"/>
  <c r="R173" i="83"/>
  <c r="S173" i="83"/>
  <c r="T173" i="83"/>
  <c r="U173" i="83"/>
  <c r="V173" i="83"/>
  <c r="W173" i="83"/>
  <c r="X173" i="83"/>
  <c r="Y173" i="83"/>
  <c r="Z173" i="83"/>
  <c r="AA173" i="83"/>
  <c r="AB173" i="83"/>
  <c r="AC173" i="83"/>
  <c r="AD173" i="83"/>
  <c r="AE173" i="83"/>
  <c r="AF173" i="83"/>
  <c r="AG173" i="83"/>
  <c r="AH173" i="83"/>
  <c r="AI173" i="83"/>
  <c r="AJ173" i="83"/>
  <c r="AK173" i="83"/>
  <c r="AL173" i="83"/>
  <c r="AM173" i="83"/>
  <c r="AN173" i="83"/>
  <c r="AO173" i="83"/>
  <c r="AP173" i="83"/>
  <c r="AQ173" i="83"/>
  <c r="AR173" i="83"/>
  <c r="AS173" i="83"/>
  <c r="AT173" i="83"/>
  <c r="AU173" i="83"/>
  <c r="AV173" i="83"/>
  <c r="AW173" i="83"/>
  <c r="AX173" i="83"/>
  <c r="AY173" i="83"/>
  <c r="AZ173" i="83"/>
  <c r="B174" i="83"/>
  <c r="C174" i="83"/>
  <c r="D174" i="83"/>
  <c r="E174" i="83"/>
  <c r="F174" i="83"/>
  <c r="G174" i="83"/>
  <c r="H174" i="83"/>
  <c r="I174" i="83"/>
  <c r="J174" i="83"/>
  <c r="K174" i="83"/>
  <c r="L174" i="83"/>
  <c r="M174" i="83"/>
  <c r="N174" i="83"/>
  <c r="O174" i="83"/>
  <c r="Q174" i="83"/>
  <c r="R174" i="83"/>
  <c r="S174" i="83"/>
  <c r="T174" i="83"/>
  <c r="U174" i="83"/>
  <c r="V174" i="83"/>
  <c r="W174" i="83"/>
  <c r="X174" i="83"/>
  <c r="Y174" i="83"/>
  <c r="Z174" i="83"/>
  <c r="AA174" i="83"/>
  <c r="AB174" i="83"/>
  <c r="AC174" i="83"/>
  <c r="AD174" i="83"/>
  <c r="AE174" i="83"/>
  <c r="AF174" i="83"/>
  <c r="AG174" i="83"/>
  <c r="AH174" i="83"/>
  <c r="AI174" i="83"/>
  <c r="AJ174" i="83"/>
  <c r="AK174" i="83"/>
  <c r="AL174" i="83"/>
  <c r="AM174" i="83"/>
  <c r="AN174" i="83"/>
  <c r="AO174" i="83"/>
  <c r="AP174" i="83"/>
  <c r="AQ174" i="83"/>
  <c r="AR174" i="83"/>
  <c r="AS174" i="83"/>
  <c r="AT174" i="83"/>
  <c r="AU174" i="83"/>
  <c r="AV174" i="83"/>
  <c r="AW174" i="83"/>
  <c r="AX174" i="83"/>
  <c r="AY174" i="83"/>
  <c r="AZ174" i="83"/>
  <c r="B175" i="83"/>
  <c r="C175" i="83"/>
  <c r="D175" i="83"/>
  <c r="E175" i="83"/>
  <c r="F175" i="83"/>
  <c r="G175" i="83"/>
  <c r="H175" i="83"/>
  <c r="I175" i="83"/>
  <c r="J175" i="83"/>
  <c r="K175" i="83"/>
  <c r="L175" i="83"/>
  <c r="M175" i="83"/>
  <c r="N175" i="83"/>
  <c r="O175" i="83"/>
  <c r="Q175" i="83"/>
  <c r="R175" i="83"/>
  <c r="S175" i="83"/>
  <c r="T175" i="83"/>
  <c r="U175" i="83"/>
  <c r="V175" i="83"/>
  <c r="W175" i="83"/>
  <c r="X175" i="83"/>
  <c r="Y175" i="83"/>
  <c r="Z175" i="83"/>
  <c r="AA175" i="83"/>
  <c r="AB175" i="83"/>
  <c r="AC175" i="83"/>
  <c r="AD175" i="83"/>
  <c r="AE175" i="83"/>
  <c r="AF175" i="83"/>
  <c r="AG175" i="83"/>
  <c r="AH175" i="83"/>
  <c r="AI175" i="83"/>
  <c r="AJ175" i="83"/>
  <c r="AK175" i="83"/>
  <c r="AL175" i="83"/>
  <c r="AM175" i="83"/>
  <c r="AN175" i="83"/>
  <c r="AO175" i="83"/>
  <c r="AP175" i="83"/>
  <c r="AQ175" i="83"/>
  <c r="AR175" i="83"/>
  <c r="AS175" i="83"/>
  <c r="AT175" i="83"/>
  <c r="AU175" i="83"/>
  <c r="AV175" i="83"/>
  <c r="AW175" i="83"/>
  <c r="AX175" i="83"/>
  <c r="AY175" i="83"/>
  <c r="AZ175" i="83"/>
  <c r="B176" i="83"/>
  <c r="C176" i="83"/>
  <c r="D176" i="83"/>
  <c r="E176" i="83"/>
  <c r="F176" i="83"/>
  <c r="G176" i="83"/>
  <c r="H176" i="83"/>
  <c r="I176" i="83"/>
  <c r="J176" i="83"/>
  <c r="K176" i="83"/>
  <c r="L176" i="83"/>
  <c r="M176" i="83"/>
  <c r="N176" i="83"/>
  <c r="O176" i="83"/>
  <c r="Q176" i="83"/>
  <c r="R176" i="83"/>
  <c r="S176" i="83"/>
  <c r="T176" i="83"/>
  <c r="U176" i="83"/>
  <c r="V176" i="83"/>
  <c r="W176" i="83"/>
  <c r="X176" i="83"/>
  <c r="Y176" i="83"/>
  <c r="Z176" i="83"/>
  <c r="AA176" i="83"/>
  <c r="AB176" i="83"/>
  <c r="AC176" i="83"/>
  <c r="AD176" i="83"/>
  <c r="AE176" i="83"/>
  <c r="AF176" i="83"/>
  <c r="AG176" i="83"/>
  <c r="AH176" i="83"/>
  <c r="AI176" i="83"/>
  <c r="AJ176" i="83"/>
  <c r="AK176" i="83"/>
  <c r="AL176" i="83"/>
  <c r="AM176" i="83"/>
  <c r="AN176" i="83"/>
  <c r="AO176" i="83"/>
  <c r="AP176" i="83"/>
  <c r="AQ176" i="83"/>
  <c r="AR176" i="83"/>
  <c r="AS176" i="83"/>
  <c r="AT176" i="83"/>
  <c r="AU176" i="83"/>
  <c r="AV176" i="83"/>
  <c r="AW176" i="83"/>
  <c r="AX176" i="83"/>
  <c r="AY176" i="83"/>
  <c r="AZ176" i="83"/>
  <c r="B177" i="83"/>
  <c r="C177" i="83"/>
  <c r="D177" i="83"/>
  <c r="E177" i="83"/>
  <c r="F177" i="83"/>
  <c r="G177" i="83"/>
  <c r="H177" i="83"/>
  <c r="I177" i="83"/>
  <c r="J177" i="83"/>
  <c r="K177" i="83"/>
  <c r="L177" i="83"/>
  <c r="M177" i="83"/>
  <c r="N177" i="83"/>
  <c r="O177" i="83"/>
  <c r="Q177" i="83"/>
  <c r="R177" i="83"/>
  <c r="S177" i="83"/>
  <c r="T177" i="83"/>
  <c r="U177" i="83"/>
  <c r="V177" i="83"/>
  <c r="W177" i="83"/>
  <c r="X177" i="83"/>
  <c r="Y177" i="83"/>
  <c r="Z177" i="83"/>
  <c r="AA177" i="83"/>
  <c r="AB177" i="83"/>
  <c r="AC177" i="83"/>
  <c r="AD177" i="83"/>
  <c r="AE177" i="83"/>
  <c r="AF177" i="83"/>
  <c r="AG177" i="83"/>
  <c r="AH177" i="83"/>
  <c r="AI177" i="83"/>
  <c r="AJ177" i="83"/>
  <c r="AK177" i="83"/>
  <c r="AL177" i="83"/>
  <c r="AM177" i="83"/>
  <c r="AN177" i="83"/>
  <c r="AO177" i="83"/>
  <c r="AP177" i="83"/>
  <c r="AQ177" i="83"/>
  <c r="AR177" i="83"/>
  <c r="AS177" i="83"/>
  <c r="AT177" i="83"/>
  <c r="AU177" i="83"/>
  <c r="AV177" i="83"/>
  <c r="AW177" i="83"/>
  <c r="AX177" i="83"/>
  <c r="AY177" i="83"/>
  <c r="AZ177" i="83"/>
  <c r="B178" i="83"/>
  <c r="C178" i="83"/>
  <c r="D178" i="83"/>
  <c r="E178" i="83"/>
  <c r="F178" i="83"/>
  <c r="G178" i="83"/>
  <c r="H178" i="83"/>
  <c r="I178" i="83"/>
  <c r="J178" i="83"/>
  <c r="K178" i="83"/>
  <c r="L178" i="83"/>
  <c r="M178" i="83"/>
  <c r="N178" i="83"/>
  <c r="O178" i="83"/>
  <c r="Q178" i="83"/>
  <c r="R178" i="83"/>
  <c r="S178" i="83"/>
  <c r="T178" i="83"/>
  <c r="U178" i="83"/>
  <c r="V178" i="83"/>
  <c r="W178" i="83"/>
  <c r="X178" i="83"/>
  <c r="Y178" i="83"/>
  <c r="Z178" i="83"/>
  <c r="AA178" i="83"/>
  <c r="AB178" i="83"/>
  <c r="AC178" i="83"/>
  <c r="AD178" i="83"/>
  <c r="AE178" i="83"/>
  <c r="AF178" i="83"/>
  <c r="AG178" i="83"/>
  <c r="AH178" i="83"/>
  <c r="AI178" i="83"/>
  <c r="AJ178" i="83"/>
  <c r="AK178" i="83"/>
  <c r="AL178" i="83"/>
  <c r="AM178" i="83"/>
  <c r="AN178" i="83"/>
  <c r="AO178" i="83"/>
  <c r="AP178" i="83"/>
  <c r="AQ178" i="83"/>
  <c r="AR178" i="83"/>
  <c r="AS178" i="83"/>
  <c r="AT178" i="83"/>
  <c r="AU178" i="83"/>
  <c r="AV178" i="83"/>
  <c r="AW178" i="83"/>
  <c r="AX178" i="83"/>
  <c r="AY178" i="83"/>
  <c r="AZ178" i="83"/>
  <c r="B179" i="83"/>
  <c r="C179" i="83"/>
  <c r="D179" i="83"/>
  <c r="E179" i="83"/>
  <c r="F179" i="83"/>
  <c r="G179" i="83"/>
  <c r="H179" i="83"/>
  <c r="I179" i="83"/>
  <c r="J179" i="83"/>
  <c r="K179" i="83"/>
  <c r="L179" i="83"/>
  <c r="M179" i="83"/>
  <c r="N179" i="83"/>
  <c r="O179" i="83"/>
  <c r="Q179" i="83"/>
  <c r="R179" i="83"/>
  <c r="S179" i="83"/>
  <c r="T179" i="83"/>
  <c r="U179" i="83"/>
  <c r="V179" i="83"/>
  <c r="W179" i="83"/>
  <c r="X179" i="83"/>
  <c r="Y179" i="83"/>
  <c r="Z179" i="83"/>
  <c r="AA179" i="83"/>
  <c r="AB179" i="83"/>
  <c r="AC179" i="83"/>
  <c r="AD179" i="83"/>
  <c r="AE179" i="83"/>
  <c r="AF179" i="83"/>
  <c r="AG179" i="83"/>
  <c r="AH179" i="83"/>
  <c r="AI179" i="83"/>
  <c r="AJ179" i="83"/>
  <c r="AK179" i="83"/>
  <c r="AL179" i="83"/>
  <c r="AM179" i="83"/>
  <c r="AN179" i="83"/>
  <c r="AO179" i="83"/>
  <c r="AP179" i="83"/>
  <c r="AQ179" i="83"/>
  <c r="AR179" i="83"/>
  <c r="AS179" i="83"/>
  <c r="AT179" i="83"/>
  <c r="AU179" i="83"/>
  <c r="AV179" i="83"/>
  <c r="AW179" i="83"/>
  <c r="AX179" i="83"/>
  <c r="AY179" i="83"/>
  <c r="AZ179" i="83"/>
  <c r="B180" i="83"/>
  <c r="C180" i="83"/>
  <c r="D180" i="83"/>
  <c r="E180" i="83"/>
  <c r="F180" i="83"/>
  <c r="G180" i="83"/>
  <c r="H180" i="83"/>
  <c r="I180" i="83"/>
  <c r="J180" i="83"/>
  <c r="K180" i="83"/>
  <c r="L180" i="83"/>
  <c r="M180" i="83"/>
  <c r="N180" i="83"/>
  <c r="O180" i="83"/>
  <c r="Q180" i="83"/>
  <c r="R180" i="83"/>
  <c r="S180" i="83"/>
  <c r="T180" i="83"/>
  <c r="U180" i="83"/>
  <c r="V180" i="83"/>
  <c r="W180" i="83"/>
  <c r="X180" i="83"/>
  <c r="Y180" i="83"/>
  <c r="Z180" i="83"/>
  <c r="AA180" i="83"/>
  <c r="AB180" i="83"/>
  <c r="AC180" i="83"/>
  <c r="AD180" i="83"/>
  <c r="AE180" i="83"/>
  <c r="AF180" i="83"/>
  <c r="AG180" i="83"/>
  <c r="AH180" i="83"/>
  <c r="AI180" i="83"/>
  <c r="AJ180" i="83"/>
  <c r="AK180" i="83"/>
  <c r="AL180" i="83"/>
  <c r="AM180" i="83"/>
  <c r="AN180" i="83"/>
  <c r="AO180" i="83"/>
  <c r="AP180" i="83"/>
  <c r="AQ180" i="83"/>
  <c r="AR180" i="83"/>
  <c r="AS180" i="83"/>
  <c r="AT180" i="83"/>
  <c r="AU180" i="83"/>
  <c r="AV180" i="83"/>
  <c r="AW180" i="83"/>
  <c r="AX180" i="83"/>
  <c r="AY180" i="83"/>
  <c r="AZ180" i="83"/>
  <c r="B181" i="83"/>
  <c r="C181" i="83"/>
  <c r="D181" i="83"/>
  <c r="E181" i="83"/>
  <c r="F181" i="83"/>
  <c r="G181" i="83"/>
  <c r="H181" i="83"/>
  <c r="I181" i="83"/>
  <c r="J181" i="83"/>
  <c r="K181" i="83"/>
  <c r="L181" i="83"/>
  <c r="M181" i="83"/>
  <c r="N181" i="83"/>
  <c r="O181" i="83"/>
  <c r="Q181" i="83"/>
  <c r="R181" i="83"/>
  <c r="S181" i="83"/>
  <c r="T181" i="83"/>
  <c r="U181" i="83"/>
  <c r="V181" i="83"/>
  <c r="W181" i="83"/>
  <c r="X181" i="83"/>
  <c r="Y181" i="83"/>
  <c r="Z181" i="83"/>
  <c r="AA181" i="83"/>
  <c r="AB181" i="83"/>
  <c r="AC181" i="83"/>
  <c r="AD181" i="83"/>
  <c r="AE181" i="83"/>
  <c r="AF181" i="83"/>
  <c r="AG181" i="83"/>
  <c r="AH181" i="83"/>
  <c r="AI181" i="83"/>
  <c r="AJ181" i="83"/>
  <c r="AK181" i="83"/>
  <c r="AL181" i="83"/>
  <c r="AM181" i="83"/>
  <c r="AN181" i="83"/>
  <c r="AO181" i="83"/>
  <c r="AP181" i="83"/>
  <c r="AQ181" i="83"/>
  <c r="AR181" i="83"/>
  <c r="AS181" i="83"/>
  <c r="AT181" i="83"/>
  <c r="AU181" i="83"/>
  <c r="AV181" i="83"/>
  <c r="AW181" i="83"/>
  <c r="AX181" i="83"/>
  <c r="AY181" i="83"/>
  <c r="AZ181" i="83"/>
  <c r="B182" i="83"/>
  <c r="C182" i="83"/>
  <c r="D182" i="83"/>
  <c r="E182" i="83"/>
  <c r="F182" i="83"/>
  <c r="G182" i="83"/>
  <c r="H182" i="83"/>
  <c r="I182" i="83"/>
  <c r="J182" i="83"/>
  <c r="K182" i="83"/>
  <c r="L182" i="83"/>
  <c r="M182" i="83"/>
  <c r="N182" i="83"/>
  <c r="O182" i="83"/>
  <c r="Q182" i="83"/>
  <c r="R182" i="83"/>
  <c r="S182" i="83"/>
  <c r="T182" i="83"/>
  <c r="U182" i="83"/>
  <c r="V182" i="83"/>
  <c r="W182" i="83"/>
  <c r="X182" i="83"/>
  <c r="Y182" i="83"/>
  <c r="Z182" i="83"/>
  <c r="AA182" i="83"/>
  <c r="AB182" i="83"/>
  <c r="AC182" i="83"/>
  <c r="AD182" i="83"/>
  <c r="AE182" i="83"/>
  <c r="AF182" i="83"/>
  <c r="AG182" i="83"/>
  <c r="AH182" i="83"/>
  <c r="AI182" i="83"/>
  <c r="AJ182" i="83"/>
  <c r="AK182" i="83"/>
  <c r="AL182" i="83"/>
  <c r="AM182" i="83"/>
  <c r="AN182" i="83"/>
  <c r="AO182" i="83"/>
  <c r="AP182" i="83"/>
  <c r="AQ182" i="83"/>
  <c r="AR182" i="83"/>
  <c r="AS182" i="83"/>
  <c r="AT182" i="83"/>
  <c r="AU182" i="83"/>
  <c r="AV182" i="83"/>
  <c r="AW182" i="83"/>
  <c r="AX182" i="83"/>
  <c r="AY182" i="83"/>
  <c r="AZ182" i="83"/>
  <c r="B183" i="83"/>
  <c r="C183" i="83"/>
  <c r="D183" i="83"/>
  <c r="E183" i="83"/>
  <c r="F183" i="83"/>
  <c r="G183" i="83"/>
  <c r="H183" i="83"/>
  <c r="I183" i="83"/>
  <c r="J183" i="83"/>
  <c r="K183" i="83"/>
  <c r="L183" i="83"/>
  <c r="M183" i="83"/>
  <c r="N183" i="83"/>
  <c r="O183" i="83"/>
  <c r="Q183" i="83"/>
  <c r="R183" i="83"/>
  <c r="S183" i="83"/>
  <c r="T183" i="83"/>
  <c r="U183" i="83"/>
  <c r="V183" i="83"/>
  <c r="W183" i="83"/>
  <c r="X183" i="83"/>
  <c r="Y183" i="83"/>
  <c r="Z183" i="83"/>
  <c r="AA183" i="83"/>
  <c r="AB183" i="83"/>
  <c r="AC183" i="83"/>
  <c r="AD183" i="83"/>
  <c r="AE183" i="83"/>
  <c r="AF183" i="83"/>
  <c r="AG183" i="83"/>
  <c r="AH183" i="83"/>
  <c r="AI183" i="83"/>
  <c r="AJ183" i="83"/>
  <c r="AK183" i="83"/>
  <c r="AL183" i="83"/>
  <c r="AM183" i="83"/>
  <c r="AN183" i="83"/>
  <c r="AO183" i="83"/>
  <c r="AP183" i="83"/>
  <c r="AQ183" i="83"/>
  <c r="AR183" i="83"/>
  <c r="AS183" i="83"/>
  <c r="AT183" i="83"/>
  <c r="AU183" i="83"/>
  <c r="AV183" i="83"/>
  <c r="AW183" i="83"/>
  <c r="AX183" i="83"/>
  <c r="AY183" i="83"/>
  <c r="AZ183" i="83"/>
  <c r="B184" i="83"/>
  <c r="C184" i="83"/>
  <c r="D184" i="83"/>
  <c r="E184" i="83"/>
  <c r="F184" i="83"/>
  <c r="G184" i="83"/>
  <c r="H184" i="83"/>
  <c r="I184" i="83"/>
  <c r="J184" i="83"/>
  <c r="K184" i="83"/>
  <c r="L184" i="83"/>
  <c r="M184" i="83"/>
  <c r="N184" i="83"/>
  <c r="O184" i="83"/>
  <c r="Q184" i="83"/>
  <c r="R184" i="83"/>
  <c r="S184" i="83"/>
  <c r="T184" i="83"/>
  <c r="U184" i="83"/>
  <c r="V184" i="83"/>
  <c r="W184" i="83"/>
  <c r="X184" i="83"/>
  <c r="Y184" i="83"/>
  <c r="Z184" i="83"/>
  <c r="AA184" i="83"/>
  <c r="AB184" i="83"/>
  <c r="AC184" i="83"/>
  <c r="AD184" i="83"/>
  <c r="AE184" i="83"/>
  <c r="AF184" i="83"/>
  <c r="AG184" i="83"/>
  <c r="AH184" i="83"/>
  <c r="AI184" i="83"/>
  <c r="AJ184" i="83"/>
  <c r="AK184" i="83"/>
  <c r="AL184" i="83"/>
  <c r="AM184" i="83"/>
  <c r="AN184" i="83"/>
  <c r="AO184" i="83"/>
  <c r="AP184" i="83"/>
  <c r="AQ184" i="83"/>
  <c r="AR184" i="83"/>
  <c r="AS184" i="83"/>
  <c r="AT184" i="83"/>
  <c r="AU184" i="83"/>
  <c r="AV184" i="83"/>
  <c r="AW184" i="83"/>
  <c r="AX184" i="83"/>
  <c r="AY184" i="83"/>
  <c r="AZ184" i="83"/>
  <c r="B185" i="83"/>
  <c r="C185" i="83"/>
  <c r="D185" i="83"/>
  <c r="E185" i="83"/>
  <c r="F185" i="83"/>
  <c r="G185" i="83"/>
  <c r="H185" i="83"/>
  <c r="I185" i="83"/>
  <c r="J185" i="83"/>
  <c r="K185" i="83"/>
  <c r="L185" i="83"/>
  <c r="M185" i="83"/>
  <c r="N185" i="83"/>
  <c r="O185" i="83"/>
  <c r="Q185" i="83"/>
  <c r="R185" i="83"/>
  <c r="S185" i="83"/>
  <c r="T185" i="83"/>
  <c r="U185" i="83"/>
  <c r="V185" i="83"/>
  <c r="W185" i="83"/>
  <c r="X185" i="83"/>
  <c r="Y185" i="83"/>
  <c r="Z185" i="83"/>
  <c r="AA185" i="83"/>
  <c r="AB185" i="83"/>
  <c r="AC185" i="83"/>
  <c r="AD185" i="83"/>
  <c r="AE185" i="83"/>
  <c r="AF185" i="83"/>
  <c r="AG185" i="83"/>
  <c r="AH185" i="83"/>
  <c r="AI185" i="83"/>
  <c r="AJ185" i="83"/>
  <c r="AK185" i="83"/>
  <c r="AL185" i="83"/>
  <c r="AM185" i="83"/>
  <c r="AN185" i="83"/>
  <c r="AO185" i="83"/>
  <c r="AP185" i="83"/>
  <c r="AQ185" i="83"/>
  <c r="AR185" i="83"/>
  <c r="AS185" i="83"/>
  <c r="AT185" i="83"/>
  <c r="AU185" i="83"/>
  <c r="AV185" i="83"/>
  <c r="AW185" i="83"/>
  <c r="AX185" i="83"/>
  <c r="AY185" i="83"/>
  <c r="AZ185" i="83"/>
  <c r="B186" i="83"/>
  <c r="C186" i="83"/>
  <c r="D186" i="83"/>
  <c r="E186" i="83"/>
  <c r="F186" i="83"/>
  <c r="G186" i="83"/>
  <c r="H186" i="83"/>
  <c r="I186" i="83"/>
  <c r="J186" i="83"/>
  <c r="K186" i="83"/>
  <c r="L186" i="83"/>
  <c r="M186" i="83"/>
  <c r="N186" i="83"/>
  <c r="O186" i="83"/>
  <c r="Q186" i="83"/>
  <c r="R186" i="83"/>
  <c r="S186" i="83"/>
  <c r="T186" i="83"/>
  <c r="U186" i="83"/>
  <c r="V186" i="83"/>
  <c r="W186" i="83"/>
  <c r="X186" i="83"/>
  <c r="Y186" i="83"/>
  <c r="Z186" i="83"/>
  <c r="AA186" i="83"/>
  <c r="AB186" i="83"/>
  <c r="AC186" i="83"/>
  <c r="AD186" i="83"/>
  <c r="AE186" i="83"/>
  <c r="AF186" i="83"/>
  <c r="AG186" i="83"/>
  <c r="AH186" i="83"/>
  <c r="AI186" i="83"/>
  <c r="AJ186" i="83"/>
  <c r="AK186" i="83"/>
  <c r="AL186" i="83"/>
  <c r="AM186" i="83"/>
  <c r="AN186" i="83"/>
  <c r="AO186" i="83"/>
  <c r="AP186" i="83"/>
  <c r="AQ186" i="83"/>
  <c r="AR186" i="83"/>
  <c r="AS186" i="83"/>
  <c r="AT186" i="83"/>
  <c r="AU186" i="83"/>
  <c r="AV186" i="83"/>
  <c r="AW186" i="83"/>
  <c r="AX186" i="83"/>
  <c r="AY186" i="83"/>
  <c r="AZ186" i="83"/>
  <c r="B187" i="83"/>
  <c r="C187" i="83"/>
  <c r="D187" i="83"/>
  <c r="E187" i="83"/>
  <c r="F187" i="83"/>
  <c r="G187" i="83"/>
  <c r="H187" i="83"/>
  <c r="I187" i="83"/>
  <c r="J187" i="83"/>
  <c r="K187" i="83"/>
  <c r="L187" i="83"/>
  <c r="M187" i="83"/>
  <c r="N187" i="83"/>
  <c r="O187" i="83"/>
  <c r="Q187" i="83"/>
  <c r="R187" i="83"/>
  <c r="S187" i="83"/>
  <c r="T187" i="83"/>
  <c r="U187" i="83"/>
  <c r="V187" i="83"/>
  <c r="W187" i="83"/>
  <c r="X187" i="83"/>
  <c r="Y187" i="83"/>
  <c r="Z187" i="83"/>
  <c r="AA187" i="83"/>
  <c r="AB187" i="83"/>
  <c r="AC187" i="83"/>
  <c r="AD187" i="83"/>
  <c r="AE187" i="83"/>
  <c r="AF187" i="83"/>
  <c r="AG187" i="83"/>
  <c r="AH187" i="83"/>
  <c r="AI187" i="83"/>
  <c r="AJ187" i="83"/>
  <c r="AK187" i="83"/>
  <c r="AL187" i="83"/>
  <c r="AM187" i="83"/>
  <c r="AN187" i="83"/>
  <c r="AO187" i="83"/>
  <c r="AP187" i="83"/>
  <c r="AQ187" i="83"/>
  <c r="AR187" i="83"/>
  <c r="AS187" i="83"/>
  <c r="AT187" i="83"/>
  <c r="AU187" i="83"/>
  <c r="AV187" i="83"/>
  <c r="AW187" i="83"/>
  <c r="AX187" i="83"/>
  <c r="AY187" i="83"/>
  <c r="AZ187" i="83"/>
  <c r="B188" i="83"/>
  <c r="C188" i="83"/>
  <c r="D188" i="83"/>
  <c r="E188" i="83"/>
  <c r="F188" i="83"/>
  <c r="G188" i="83"/>
  <c r="H188" i="83"/>
  <c r="I188" i="83"/>
  <c r="J188" i="83"/>
  <c r="K188" i="83"/>
  <c r="L188" i="83"/>
  <c r="M188" i="83"/>
  <c r="N188" i="83"/>
  <c r="O188" i="83"/>
  <c r="Q188" i="83"/>
  <c r="R188" i="83"/>
  <c r="S188" i="83"/>
  <c r="T188" i="83"/>
  <c r="U188" i="83"/>
  <c r="V188" i="83"/>
  <c r="W188" i="83"/>
  <c r="X188" i="83"/>
  <c r="Y188" i="83"/>
  <c r="Z188" i="83"/>
  <c r="AA188" i="83"/>
  <c r="AB188" i="83"/>
  <c r="AC188" i="83"/>
  <c r="AD188" i="83"/>
  <c r="AE188" i="83"/>
  <c r="AF188" i="83"/>
  <c r="AG188" i="83"/>
  <c r="AH188" i="83"/>
  <c r="AI188" i="83"/>
  <c r="AJ188" i="83"/>
  <c r="AK188" i="83"/>
  <c r="AL188" i="83"/>
  <c r="AM188" i="83"/>
  <c r="AN188" i="83"/>
  <c r="AO188" i="83"/>
  <c r="AP188" i="83"/>
  <c r="AQ188" i="83"/>
  <c r="AR188" i="83"/>
  <c r="AS188" i="83"/>
  <c r="AT188" i="83"/>
  <c r="AU188" i="83"/>
  <c r="AV188" i="83"/>
  <c r="AW188" i="83"/>
  <c r="AX188" i="83"/>
  <c r="AY188" i="83"/>
  <c r="AZ188" i="83"/>
  <c r="B189" i="83"/>
  <c r="C189" i="83"/>
  <c r="D189" i="83"/>
  <c r="E189" i="83"/>
  <c r="F189" i="83"/>
  <c r="G189" i="83"/>
  <c r="H189" i="83"/>
  <c r="I189" i="83"/>
  <c r="J189" i="83"/>
  <c r="K189" i="83"/>
  <c r="L189" i="83"/>
  <c r="M189" i="83"/>
  <c r="N189" i="83"/>
  <c r="O189" i="83"/>
  <c r="Q189" i="83"/>
  <c r="R189" i="83"/>
  <c r="S189" i="83"/>
  <c r="T189" i="83"/>
  <c r="U189" i="83"/>
  <c r="V189" i="83"/>
  <c r="W189" i="83"/>
  <c r="X189" i="83"/>
  <c r="Y189" i="83"/>
  <c r="Z189" i="83"/>
  <c r="AA189" i="83"/>
  <c r="AB189" i="83"/>
  <c r="AC189" i="83"/>
  <c r="AD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190" i="83"/>
  <c r="C190" i="83"/>
  <c r="D190" i="83"/>
  <c r="E190" i="83"/>
  <c r="F190" i="83"/>
  <c r="G190" i="83"/>
  <c r="H190" i="83"/>
  <c r="I190" i="83"/>
  <c r="J190" i="83"/>
  <c r="K190" i="83"/>
  <c r="L190" i="83"/>
  <c r="M190" i="83"/>
  <c r="N190" i="83"/>
  <c r="O190" i="83"/>
  <c r="Q190" i="83"/>
  <c r="R190" i="83"/>
  <c r="S190" i="83"/>
  <c r="T190" i="83"/>
  <c r="U190" i="83"/>
  <c r="V190" i="83"/>
  <c r="W190" i="83"/>
  <c r="X190" i="83"/>
  <c r="Y190" i="83"/>
  <c r="Z190" i="83"/>
  <c r="AA190" i="83"/>
  <c r="AB190" i="83"/>
  <c r="AC190" i="83"/>
  <c r="AD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191" i="83"/>
  <c r="C191" i="83"/>
  <c r="D191" i="83"/>
  <c r="E191" i="83"/>
  <c r="F191" i="83"/>
  <c r="G191" i="83"/>
  <c r="H191" i="83"/>
  <c r="I191" i="83"/>
  <c r="J191" i="83"/>
  <c r="K191" i="83"/>
  <c r="L191" i="83"/>
  <c r="M191" i="83"/>
  <c r="N191" i="83"/>
  <c r="O191" i="83"/>
  <c r="Q191" i="83"/>
  <c r="R191" i="83"/>
  <c r="S191" i="83"/>
  <c r="T191" i="83"/>
  <c r="U191" i="83"/>
  <c r="V191" i="83"/>
  <c r="W191" i="83"/>
  <c r="X191" i="83"/>
  <c r="Y191" i="83"/>
  <c r="Z191" i="83"/>
  <c r="AA191" i="83"/>
  <c r="AB191" i="83"/>
  <c r="AC191" i="83"/>
  <c r="AD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192" i="83"/>
  <c r="C192" i="83"/>
  <c r="D192" i="83"/>
  <c r="E192" i="83"/>
  <c r="F192" i="83"/>
  <c r="G192" i="83"/>
  <c r="H192" i="83"/>
  <c r="I192" i="83"/>
  <c r="J192" i="83"/>
  <c r="K192" i="83"/>
  <c r="L192" i="83"/>
  <c r="M192" i="83"/>
  <c r="N192" i="83"/>
  <c r="O192" i="83"/>
  <c r="Q192" i="83"/>
  <c r="R192" i="83"/>
  <c r="S192" i="83"/>
  <c r="T192" i="83"/>
  <c r="U192" i="83"/>
  <c r="V192" i="83"/>
  <c r="W192" i="83"/>
  <c r="X192" i="83"/>
  <c r="Y192" i="83"/>
  <c r="Z192" i="83"/>
  <c r="AA192" i="83"/>
  <c r="AB192" i="83"/>
  <c r="AC192" i="83"/>
  <c r="AD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C2" i="83"/>
  <c r="D2" i="83"/>
  <c r="E2" i="83"/>
  <c r="F2" i="83"/>
  <c r="G2" i="83"/>
  <c r="H2" i="83"/>
  <c r="I2" i="83"/>
  <c r="J2" i="83"/>
  <c r="K2" i="83"/>
  <c r="L2" i="83"/>
  <c r="M2" i="83"/>
  <c r="N2" i="83"/>
  <c r="O2" i="83"/>
  <c r="Q2" i="83"/>
  <c r="R2" i="83"/>
  <c r="S2" i="83"/>
  <c r="T2" i="83"/>
  <c r="U2" i="83"/>
  <c r="V2" i="83"/>
  <c r="W2" i="83"/>
  <c r="X2" i="83"/>
  <c r="Y2" i="83"/>
  <c r="Z2" i="83"/>
  <c r="AA2" i="83"/>
  <c r="AB2" i="83"/>
  <c r="AC2" i="83"/>
  <c r="AD2" i="83"/>
  <c r="AE2" i="83"/>
  <c r="AF2" i="83"/>
  <c r="AG2" i="83"/>
  <c r="AH2" i="83"/>
  <c r="AI2" i="83"/>
  <c r="AJ2" i="83"/>
  <c r="AK2" i="83"/>
  <c r="AL2" i="83"/>
  <c r="AM2" i="83"/>
  <c r="AN2" i="83"/>
  <c r="AO2" i="83"/>
  <c r="AP2" i="83"/>
  <c r="AQ2" i="83"/>
  <c r="AR2" i="83"/>
  <c r="AS2" i="83"/>
  <c r="AT2" i="83"/>
  <c r="AU2" i="83"/>
  <c r="AV2" i="83"/>
  <c r="AW2" i="83"/>
  <c r="AX2" i="83"/>
  <c r="AY2" i="83"/>
  <c r="AZ2" i="83"/>
  <c r="B2" i="83"/>
  <c r="Q6" i="79"/>
  <c r="P3" i="83" s="1"/>
  <c r="Q7" i="79"/>
  <c r="P4" i="83" s="1"/>
  <c r="Q8" i="79"/>
  <c r="P5" i="83" s="1"/>
  <c r="Q9" i="79"/>
  <c r="P6" i="83" s="1"/>
  <c r="Q10" i="79"/>
  <c r="P7" i="83" s="1"/>
  <c r="Q11" i="79"/>
  <c r="P8" i="83" s="1"/>
  <c r="Q12" i="79"/>
  <c r="P9" i="83" s="1"/>
  <c r="Q13" i="79"/>
  <c r="P10" i="83" s="1"/>
  <c r="Q14" i="79"/>
  <c r="P11" i="83" s="1"/>
  <c r="Q15" i="79"/>
  <c r="P12" i="83" s="1"/>
  <c r="Q16" i="79"/>
  <c r="P13" i="83" s="1"/>
  <c r="Q17" i="79"/>
  <c r="P14" i="83" s="1"/>
  <c r="Q18" i="79"/>
  <c r="P15" i="83" s="1"/>
  <c r="Q19" i="79"/>
  <c r="P16" i="83" s="1"/>
  <c r="Q20" i="79"/>
  <c r="P17" i="83" s="1"/>
  <c r="Q21" i="79"/>
  <c r="P18" i="83" s="1"/>
  <c r="Q22" i="79"/>
  <c r="P19" i="83" s="1"/>
  <c r="Q23" i="79"/>
  <c r="P20" i="83" s="1"/>
  <c r="Q24" i="79"/>
  <c r="P21" i="83" s="1"/>
  <c r="Q25" i="79"/>
  <c r="P22" i="83" s="1"/>
  <c r="Q26" i="79"/>
  <c r="P23" i="83" s="1"/>
  <c r="Q27" i="79"/>
  <c r="P24" i="83" s="1"/>
  <c r="Q28" i="79"/>
  <c r="P25" i="83" s="1"/>
  <c r="Q29" i="79"/>
  <c r="P26" i="83" s="1"/>
  <c r="Q30" i="79"/>
  <c r="P27" i="83" s="1"/>
  <c r="Q31" i="79"/>
  <c r="P28" i="83" s="1"/>
  <c r="Q32" i="79"/>
  <c r="P29" i="83" s="1"/>
  <c r="Q33" i="79"/>
  <c r="P30" i="83" s="1"/>
  <c r="Q34" i="79"/>
  <c r="P31" i="83" s="1"/>
  <c r="Q35" i="79"/>
  <c r="P32" i="83" s="1"/>
  <c r="Q36" i="79"/>
  <c r="P33" i="83" s="1"/>
  <c r="Q37" i="79"/>
  <c r="P34" i="83" s="1"/>
  <c r="Q38" i="79"/>
  <c r="P35" i="83" s="1"/>
  <c r="Q39" i="79"/>
  <c r="P36" i="83" s="1"/>
  <c r="Q40" i="79"/>
  <c r="P37" i="83" s="1"/>
  <c r="Q41" i="79"/>
  <c r="P38" i="83" s="1"/>
  <c r="Q42" i="79"/>
  <c r="P39" i="83" s="1"/>
  <c r="Q43" i="79"/>
  <c r="P40" i="83" s="1"/>
  <c r="Q44" i="79"/>
  <c r="P41" i="83" s="1"/>
  <c r="Q45" i="79"/>
  <c r="P42" i="83" s="1"/>
  <c r="Q46" i="79"/>
  <c r="P43" i="83" s="1"/>
  <c r="Q47" i="79"/>
  <c r="P44" i="83" s="1"/>
  <c r="Q48" i="79"/>
  <c r="P45" i="83" s="1"/>
  <c r="Q49" i="79"/>
  <c r="P46" i="83" s="1"/>
  <c r="Q50" i="79"/>
  <c r="P47" i="83" s="1"/>
  <c r="Q51" i="79"/>
  <c r="P48" i="83" s="1"/>
  <c r="Q52" i="79"/>
  <c r="P49" i="83" s="1"/>
  <c r="Q53" i="79"/>
  <c r="P50" i="83" s="1"/>
  <c r="Q54" i="79"/>
  <c r="P51" i="83" s="1"/>
  <c r="Q55" i="79"/>
  <c r="P52" i="83" s="1"/>
  <c r="Q56" i="79"/>
  <c r="P53" i="83" s="1"/>
  <c r="Q57" i="79"/>
  <c r="P54" i="83" s="1"/>
  <c r="Q58" i="79"/>
  <c r="P55" i="83" s="1"/>
  <c r="Q59" i="79"/>
  <c r="P56" i="83" s="1"/>
  <c r="Q60" i="79"/>
  <c r="P57" i="83" s="1"/>
  <c r="Q61" i="79"/>
  <c r="P58" i="83" s="1"/>
  <c r="Q62" i="79"/>
  <c r="P59" i="83" s="1"/>
  <c r="Q63" i="79"/>
  <c r="P60" i="83" s="1"/>
  <c r="Q64" i="79"/>
  <c r="P61" i="83" s="1"/>
  <c r="Q65" i="79"/>
  <c r="P62" i="83" s="1"/>
  <c r="Q66" i="79"/>
  <c r="P63" i="83" s="1"/>
  <c r="Q67" i="79"/>
  <c r="P64" i="83" s="1"/>
  <c r="Q68" i="79"/>
  <c r="P65" i="83" s="1"/>
  <c r="Q69" i="79"/>
  <c r="P66" i="83" s="1"/>
  <c r="Q70" i="79"/>
  <c r="P67" i="83" s="1"/>
  <c r="Q71" i="79"/>
  <c r="P68" i="83" s="1"/>
  <c r="Q72" i="79"/>
  <c r="P69" i="83" s="1"/>
  <c r="Q73" i="79"/>
  <c r="P70" i="83" s="1"/>
  <c r="Q74" i="79"/>
  <c r="P71" i="83" s="1"/>
  <c r="Q75" i="79"/>
  <c r="P72" i="83" s="1"/>
  <c r="Q76" i="79"/>
  <c r="P73" i="83" s="1"/>
  <c r="Q77" i="79"/>
  <c r="P74" i="83" s="1"/>
  <c r="Q78" i="79"/>
  <c r="P75" i="83" s="1"/>
  <c r="Q79" i="79"/>
  <c r="P76" i="83" s="1"/>
  <c r="Q80" i="79"/>
  <c r="P77" i="83" s="1"/>
  <c r="Q81" i="79"/>
  <c r="P78" i="83" s="1"/>
  <c r="Q82" i="79"/>
  <c r="P79" i="83" s="1"/>
  <c r="Q83" i="79"/>
  <c r="P80" i="83" s="1"/>
  <c r="Q84" i="79"/>
  <c r="P81" i="83" s="1"/>
  <c r="Q85" i="79"/>
  <c r="P82" i="83" s="1"/>
  <c r="Q86" i="79"/>
  <c r="P83" i="83" s="1"/>
  <c r="Q87" i="79"/>
  <c r="P84" i="83" s="1"/>
  <c r="Q88" i="79"/>
  <c r="P85" i="83" s="1"/>
  <c r="Q89" i="79"/>
  <c r="P86" i="83" s="1"/>
  <c r="Q90" i="79"/>
  <c r="P87" i="83" s="1"/>
  <c r="Q91" i="79"/>
  <c r="P88" i="83" s="1"/>
  <c r="Q92" i="79"/>
  <c r="P89" i="83" s="1"/>
  <c r="Q93" i="79"/>
  <c r="P90" i="83" s="1"/>
  <c r="Q94" i="79"/>
  <c r="P91" i="83" s="1"/>
  <c r="Q95" i="79"/>
  <c r="P92" i="83" s="1"/>
  <c r="Q96" i="79"/>
  <c r="P93" i="83" s="1"/>
  <c r="Q97" i="79"/>
  <c r="P94" i="83" s="1"/>
  <c r="Q98" i="79"/>
  <c r="P95" i="83" s="1"/>
  <c r="Q99" i="79"/>
  <c r="P96" i="83" s="1"/>
  <c r="Q100" i="79"/>
  <c r="P97" i="83" s="1"/>
  <c r="Q101" i="79"/>
  <c r="P98" i="83" s="1"/>
  <c r="Q102" i="79"/>
  <c r="Q103" i="79"/>
  <c r="P100" i="83" s="1"/>
  <c r="Q104" i="79"/>
  <c r="P101" i="83" s="1"/>
  <c r="Q105" i="79"/>
  <c r="P102" i="83" s="1"/>
  <c r="Q106" i="79"/>
  <c r="P103" i="83" s="1"/>
  <c r="Q107" i="79"/>
  <c r="P104" i="83" s="1"/>
  <c r="Q108" i="79"/>
  <c r="P105" i="83" s="1"/>
  <c r="Q109" i="79"/>
  <c r="P106" i="83" s="1"/>
  <c r="Q110" i="79"/>
  <c r="P107" i="83" s="1"/>
  <c r="Q111" i="79"/>
  <c r="P108" i="83" s="1"/>
  <c r="Q112" i="79"/>
  <c r="P109" i="83" s="1"/>
  <c r="Q113" i="79"/>
  <c r="P110" i="83" s="1"/>
  <c r="Q114" i="79"/>
  <c r="P111" i="83" s="1"/>
  <c r="Q115" i="79"/>
  <c r="P112" i="83" s="1"/>
  <c r="Q116" i="79"/>
  <c r="P113" i="83" s="1"/>
  <c r="Q117" i="79"/>
  <c r="P114" i="83" s="1"/>
  <c r="Q118" i="79"/>
  <c r="P115" i="83" s="1"/>
  <c r="Q119" i="79"/>
  <c r="P116" i="83" s="1"/>
  <c r="Q120" i="79"/>
  <c r="P117" i="83" s="1"/>
  <c r="Q121" i="79"/>
  <c r="P118" i="83" s="1"/>
  <c r="Q122" i="79"/>
  <c r="P119" i="83" s="1"/>
  <c r="Q123" i="79"/>
  <c r="P120" i="83" s="1"/>
  <c r="Q124" i="79"/>
  <c r="P121" i="83" s="1"/>
  <c r="Q125" i="79"/>
  <c r="P122" i="83" s="1"/>
  <c r="Q126" i="79"/>
  <c r="P123" i="83" s="1"/>
  <c r="Q127" i="79"/>
  <c r="P124" i="83" s="1"/>
  <c r="Q128" i="79"/>
  <c r="P125" i="83" s="1"/>
  <c r="Q129" i="79"/>
  <c r="P126" i="83" s="1"/>
  <c r="Q130" i="79"/>
  <c r="P127" i="83" s="1"/>
  <c r="Q131" i="79"/>
  <c r="P128" i="83" s="1"/>
  <c r="Q132" i="79"/>
  <c r="P129" i="83" s="1"/>
  <c r="Q133" i="79"/>
  <c r="P130" i="83" s="1"/>
  <c r="Q134" i="79"/>
  <c r="P131" i="83" s="1"/>
  <c r="Q135" i="79"/>
  <c r="P132" i="83" s="1"/>
  <c r="Q136" i="79"/>
  <c r="P133" i="83" s="1"/>
  <c r="Q137" i="79"/>
  <c r="P134" i="83" s="1"/>
  <c r="Q138" i="79"/>
  <c r="P135" i="83" s="1"/>
  <c r="Q139" i="79"/>
  <c r="P136" i="83" s="1"/>
  <c r="Q140" i="79"/>
  <c r="P137" i="83" s="1"/>
  <c r="Q141" i="79"/>
  <c r="P138" i="83" s="1"/>
  <c r="Q142" i="79"/>
  <c r="P139" i="83" s="1"/>
  <c r="Q143" i="79"/>
  <c r="P140" i="83" s="1"/>
  <c r="Q144" i="79"/>
  <c r="P141" i="83" s="1"/>
  <c r="Q145" i="79"/>
  <c r="P142" i="83" s="1"/>
  <c r="Q146" i="79"/>
  <c r="P143" i="83" s="1"/>
  <c r="Q147" i="79"/>
  <c r="P144" i="83" s="1"/>
  <c r="Q148" i="79"/>
  <c r="P145" i="83" s="1"/>
  <c r="Q149" i="79"/>
  <c r="P146" i="83" s="1"/>
  <c r="Q150" i="79"/>
  <c r="P147" i="83" s="1"/>
  <c r="Q151" i="79"/>
  <c r="P148" i="83" s="1"/>
  <c r="Q152" i="79"/>
  <c r="P149" i="83" s="1"/>
  <c r="Q153" i="79"/>
  <c r="P150" i="83" s="1"/>
  <c r="Q154" i="79"/>
  <c r="P151" i="83" s="1"/>
  <c r="Q155" i="79"/>
  <c r="P152" i="83" s="1"/>
  <c r="Q156" i="79"/>
  <c r="P153" i="83" s="1"/>
  <c r="Q157" i="79"/>
  <c r="P154" i="83" s="1"/>
  <c r="Q158" i="79"/>
  <c r="P155" i="83" s="1"/>
  <c r="Q159" i="79"/>
  <c r="P156" i="83" s="1"/>
  <c r="Q160" i="79"/>
  <c r="P157" i="83" s="1"/>
  <c r="Q161" i="79"/>
  <c r="P158" i="83" s="1"/>
  <c r="Q162" i="79"/>
  <c r="P159" i="83" s="1"/>
  <c r="Q163" i="79"/>
  <c r="P160" i="83" s="1"/>
  <c r="Q164" i="79"/>
  <c r="P161" i="83" s="1"/>
  <c r="Q165" i="79"/>
  <c r="P162" i="83" s="1"/>
  <c r="Q166" i="79"/>
  <c r="P163" i="83" s="1"/>
  <c r="Q167" i="79"/>
  <c r="P164" i="83" s="1"/>
  <c r="Q168" i="79"/>
  <c r="P165" i="83" s="1"/>
  <c r="Q169" i="79"/>
  <c r="P166" i="83" s="1"/>
  <c r="Q170" i="79"/>
  <c r="P167" i="83" s="1"/>
  <c r="Q171" i="79"/>
  <c r="P168" i="83" s="1"/>
  <c r="Q172" i="79"/>
  <c r="P169" i="83" s="1"/>
  <c r="Q173" i="79"/>
  <c r="P170" i="83" s="1"/>
  <c r="Q174" i="79"/>
  <c r="P171" i="83" s="1"/>
  <c r="Q175" i="79"/>
  <c r="P172" i="83" s="1"/>
  <c r="Q176" i="79"/>
  <c r="P173" i="83" s="1"/>
  <c r="Q177" i="79"/>
  <c r="P174" i="83" s="1"/>
  <c r="Q178" i="79"/>
  <c r="P175" i="83" s="1"/>
  <c r="Q179" i="79"/>
  <c r="P176" i="83" s="1"/>
  <c r="Q180" i="79"/>
  <c r="P177" i="83" s="1"/>
  <c r="Q181" i="79"/>
  <c r="P178" i="83" s="1"/>
  <c r="Q182" i="79"/>
  <c r="P179" i="83" s="1"/>
  <c r="Q183" i="79"/>
  <c r="P180" i="83" s="1"/>
  <c r="Q184" i="79"/>
  <c r="P181" i="83" s="1"/>
  <c r="Q185" i="79"/>
  <c r="P182" i="83" s="1"/>
  <c r="Q186" i="79"/>
  <c r="P183" i="83" s="1"/>
  <c r="Q187" i="79"/>
  <c r="P184" i="83" s="1"/>
  <c r="Q188" i="79"/>
  <c r="P185" i="83" s="1"/>
  <c r="Q189" i="79"/>
  <c r="P186" i="83" s="1"/>
  <c r="Q190" i="79"/>
  <c r="P187" i="83" s="1"/>
  <c r="Q191" i="79"/>
  <c r="P188" i="83" s="1"/>
  <c r="Q192" i="79"/>
  <c r="P189" i="83" s="1"/>
  <c r="Q193" i="79"/>
  <c r="P190" i="83" s="1"/>
  <c r="Q194" i="79"/>
  <c r="P191" i="83" s="1"/>
  <c r="Q195" i="79"/>
  <c r="P192" i="83" s="1"/>
  <c r="Q5" i="79"/>
  <c r="P2" i="83" s="1"/>
  <c r="B4" i="82"/>
  <c r="C4" i="82"/>
  <c r="D4" i="82"/>
  <c r="E4" i="82"/>
  <c r="F4" i="82"/>
  <c r="G4" i="82"/>
  <c r="H4" i="82"/>
  <c r="I4" i="82"/>
  <c r="J4" i="82"/>
  <c r="K4" i="82"/>
  <c r="L4" i="82"/>
  <c r="M4" i="82"/>
  <c r="N4" i="82"/>
  <c r="O4" i="82"/>
  <c r="P4" i="82"/>
  <c r="Q4" i="82"/>
  <c r="R4" i="82"/>
  <c r="S4" i="82"/>
  <c r="T4" i="82"/>
  <c r="U4" i="82"/>
  <c r="V4" i="82"/>
  <c r="W4" i="82"/>
  <c r="X4" i="82"/>
  <c r="Y4" i="82"/>
  <c r="Z4" i="82"/>
  <c r="AA4" i="82"/>
  <c r="AB4" i="82"/>
  <c r="AC4" i="82"/>
  <c r="AD4" i="82"/>
  <c r="AE4" i="82"/>
  <c r="AF4" i="82"/>
  <c r="AG4" i="82"/>
  <c r="AH4" i="82"/>
  <c r="AI4" i="82"/>
  <c r="AJ4" i="82"/>
  <c r="AK4" i="82"/>
  <c r="AL4" i="82"/>
  <c r="AM4" i="82"/>
  <c r="AN4" i="82"/>
  <c r="AO4" i="82"/>
  <c r="AP4" i="82"/>
  <c r="AQ4" i="82"/>
  <c r="AR4" i="82"/>
  <c r="AS4" i="82"/>
  <c r="AT4" i="82"/>
  <c r="AU4" i="82"/>
  <c r="AV4" i="82"/>
  <c r="AW4" i="82"/>
  <c r="AX4" i="82"/>
  <c r="AY4" i="82"/>
  <c r="AZ4" i="82"/>
  <c r="B5" i="82"/>
  <c r="C5" i="82"/>
  <c r="D5" i="82"/>
  <c r="E5" i="82"/>
  <c r="F5" i="82"/>
  <c r="G5" i="82"/>
  <c r="H5" i="82"/>
  <c r="I5" i="82"/>
  <c r="J5" i="82"/>
  <c r="K5" i="82"/>
  <c r="L5" i="82"/>
  <c r="M5" i="82"/>
  <c r="N5" i="82"/>
  <c r="O5" i="82"/>
  <c r="P5" i="82"/>
  <c r="Q5" i="82"/>
  <c r="R5" i="82"/>
  <c r="S5" i="82"/>
  <c r="T5" i="82"/>
  <c r="U5" i="82"/>
  <c r="V5" i="82"/>
  <c r="W5" i="82"/>
  <c r="X5" i="82"/>
  <c r="Y5" i="82"/>
  <c r="Z5" i="82"/>
  <c r="AA5" i="82"/>
  <c r="AB5" i="82"/>
  <c r="AC5" i="82"/>
  <c r="AD5" i="82"/>
  <c r="AE5" i="82"/>
  <c r="AF5" i="82"/>
  <c r="AG5" i="82"/>
  <c r="AH5" i="82"/>
  <c r="AI5" i="82"/>
  <c r="AJ5" i="82"/>
  <c r="AK5" i="82"/>
  <c r="AL5" i="82"/>
  <c r="AM5" i="82"/>
  <c r="AN5" i="82"/>
  <c r="AO5" i="82"/>
  <c r="AP5" i="82"/>
  <c r="AQ5" i="82"/>
  <c r="AR5" i="82"/>
  <c r="AS5" i="82"/>
  <c r="AT5" i="82"/>
  <c r="AU5" i="82"/>
  <c r="AV5" i="82"/>
  <c r="AW5" i="82"/>
  <c r="AX5" i="82"/>
  <c r="AY5" i="82"/>
  <c r="AZ5" i="82"/>
  <c r="B6" i="82"/>
  <c r="C6" i="82"/>
  <c r="D6" i="82"/>
  <c r="E6" i="82"/>
  <c r="F6" i="82"/>
  <c r="G6" i="82"/>
  <c r="H6" i="82"/>
  <c r="I6" i="82"/>
  <c r="J6" i="82"/>
  <c r="K6" i="82"/>
  <c r="L6" i="82"/>
  <c r="M6" i="82"/>
  <c r="N6" i="82"/>
  <c r="O6" i="82"/>
  <c r="P6" i="82"/>
  <c r="Q6" i="82"/>
  <c r="R6" i="82"/>
  <c r="S6" i="82"/>
  <c r="T6" i="82"/>
  <c r="U6" i="82"/>
  <c r="V6" i="82"/>
  <c r="W6" i="82"/>
  <c r="X6" i="82"/>
  <c r="Y6" i="82"/>
  <c r="Z6" i="82"/>
  <c r="AA6" i="82"/>
  <c r="AB6" i="82"/>
  <c r="AC6" i="82"/>
  <c r="AD6" i="82"/>
  <c r="AE6" i="82"/>
  <c r="AF6" i="82"/>
  <c r="AG6" i="82"/>
  <c r="AH6" i="82"/>
  <c r="AI6" i="82"/>
  <c r="AJ6" i="82"/>
  <c r="AK6" i="82"/>
  <c r="AL6" i="82"/>
  <c r="AM6" i="82"/>
  <c r="AN6" i="82"/>
  <c r="AO6" i="82"/>
  <c r="AP6" i="82"/>
  <c r="AQ6" i="82"/>
  <c r="AR6" i="82"/>
  <c r="AS6" i="82"/>
  <c r="AT6" i="82"/>
  <c r="AU6" i="82"/>
  <c r="AV6" i="82"/>
  <c r="AW6" i="82"/>
  <c r="AX6" i="82"/>
  <c r="AY6" i="82"/>
  <c r="AZ6" i="82"/>
  <c r="B7" i="82"/>
  <c r="C7" i="82"/>
  <c r="D7" i="82"/>
  <c r="E7" i="82"/>
  <c r="F7" i="82"/>
  <c r="G7" i="82"/>
  <c r="H7" i="82"/>
  <c r="I7" i="82"/>
  <c r="J7" i="82"/>
  <c r="K7" i="82"/>
  <c r="L7" i="82"/>
  <c r="M7" i="82"/>
  <c r="N7" i="82"/>
  <c r="O7" i="82"/>
  <c r="P7" i="82"/>
  <c r="Q7" i="82"/>
  <c r="R7" i="82"/>
  <c r="S7" i="82"/>
  <c r="T7" i="82"/>
  <c r="U7" i="82"/>
  <c r="V7" i="82"/>
  <c r="W7" i="82"/>
  <c r="X7" i="82"/>
  <c r="Y7" i="82"/>
  <c r="Z7" i="82"/>
  <c r="AA7" i="82"/>
  <c r="AB7" i="82"/>
  <c r="AC7" i="82"/>
  <c r="AD7" i="82"/>
  <c r="AE7" i="82"/>
  <c r="AF7" i="82"/>
  <c r="AG7" i="82"/>
  <c r="AH7" i="82"/>
  <c r="AI7" i="82"/>
  <c r="AJ7" i="82"/>
  <c r="AK7" i="82"/>
  <c r="AL7" i="82"/>
  <c r="AM7" i="82"/>
  <c r="AN7" i="82"/>
  <c r="AO7" i="82"/>
  <c r="AP7" i="82"/>
  <c r="AQ7" i="82"/>
  <c r="AR7" i="82"/>
  <c r="AS7" i="82"/>
  <c r="AT7" i="82"/>
  <c r="AU7" i="82"/>
  <c r="AV7" i="82"/>
  <c r="AW7" i="82"/>
  <c r="AX7" i="82"/>
  <c r="AY7" i="82"/>
  <c r="AZ7" i="82"/>
  <c r="B8" i="82"/>
  <c r="C8" i="82"/>
  <c r="D8" i="82"/>
  <c r="E8" i="82"/>
  <c r="F8" i="82"/>
  <c r="G8" i="82"/>
  <c r="H8" i="82"/>
  <c r="I8" i="82"/>
  <c r="J8" i="82"/>
  <c r="K8" i="82"/>
  <c r="L8" i="82"/>
  <c r="M8" i="82"/>
  <c r="N8" i="82"/>
  <c r="O8" i="82"/>
  <c r="P8" i="82"/>
  <c r="Q8" i="82"/>
  <c r="R8" i="82"/>
  <c r="S8" i="82"/>
  <c r="T8" i="82"/>
  <c r="U8" i="82"/>
  <c r="V8" i="82"/>
  <c r="W8" i="82"/>
  <c r="X8" i="82"/>
  <c r="Y8" i="82"/>
  <c r="Z8" i="82"/>
  <c r="AA8" i="82"/>
  <c r="AB8" i="82"/>
  <c r="AC8" i="82"/>
  <c r="AD8" i="82"/>
  <c r="AE8" i="82"/>
  <c r="AF8" i="82"/>
  <c r="AG8" i="82"/>
  <c r="AH8" i="82"/>
  <c r="AI8" i="82"/>
  <c r="AJ8" i="82"/>
  <c r="AK8" i="82"/>
  <c r="AL8" i="82"/>
  <c r="AM8" i="82"/>
  <c r="AN8" i="82"/>
  <c r="AO8" i="82"/>
  <c r="AP8" i="82"/>
  <c r="AQ8" i="82"/>
  <c r="AR8" i="82"/>
  <c r="AS8" i="82"/>
  <c r="AT8" i="82"/>
  <c r="AU8" i="82"/>
  <c r="AV8" i="82"/>
  <c r="AW8" i="82"/>
  <c r="AX8" i="82"/>
  <c r="AY8" i="82"/>
  <c r="AZ8" i="82"/>
  <c r="B9" i="82"/>
  <c r="C9" i="82"/>
  <c r="D9" i="82"/>
  <c r="E9" i="82"/>
  <c r="F9" i="82"/>
  <c r="G9" i="82"/>
  <c r="H9" i="82"/>
  <c r="I9" i="82"/>
  <c r="J9" i="82"/>
  <c r="K9" i="82"/>
  <c r="L9" i="82"/>
  <c r="M9" i="82"/>
  <c r="N9" i="82"/>
  <c r="O9" i="82"/>
  <c r="P9" i="82"/>
  <c r="Q9" i="82"/>
  <c r="R9" i="82"/>
  <c r="S9" i="82"/>
  <c r="T9" i="82"/>
  <c r="U9" i="82"/>
  <c r="V9" i="82"/>
  <c r="W9" i="82"/>
  <c r="X9" i="82"/>
  <c r="Y9" i="82"/>
  <c r="Z9" i="82"/>
  <c r="AA9" i="82"/>
  <c r="AB9" i="82"/>
  <c r="AC9" i="82"/>
  <c r="AD9" i="82"/>
  <c r="AE9" i="82"/>
  <c r="AF9" i="82"/>
  <c r="AG9" i="82"/>
  <c r="AH9" i="82"/>
  <c r="AI9" i="82"/>
  <c r="AJ9" i="82"/>
  <c r="AK9" i="82"/>
  <c r="AL9" i="82"/>
  <c r="AM9" i="82"/>
  <c r="AN9" i="82"/>
  <c r="AO9" i="82"/>
  <c r="AP9" i="82"/>
  <c r="AQ9" i="82"/>
  <c r="AR9" i="82"/>
  <c r="AS9" i="82"/>
  <c r="AT9" i="82"/>
  <c r="AU9" i="82"/>
  <c r="AV9" i="82"/>
  <c r="AW9" i="82"/>
  <c r="AX9" i="82"/>
  <c r="AY9" i="82"/>
  <c r="AZ9" i="82"/>
  <c r="B10" i="82"/>
  <c r="C10" i="82"/>
  <c r="D10" i="82"/>
  <c r="E10" i="82"/>
  <c r="F10" i="82"/>
  <c r="G10" i="82"/>
  <c r="H10" i="82"/>
  <c r="I10" i="82"/>
  <c r="J10" i="82"/>
  <c r="K10" i="82"/>
  <c r="L10" i="82"/>
  <c r="M10" i="82"/>
  <c r="N10" i="82"/>
  <c r="O10" i="82"/>
  <c r="P10" i="82"/>
  <c r="Q10" i="82"/>
  <c r="R10" i="82"/>
  <c r="S10" i="82"/>
  <c r="T10" i="82"/>
  <c r="U10" i="82"/>
  <c r="V10" i="82"/>
  <c r="W10" i="82"/>
  <c r="X10" i="82"/>
  <c r="Y10" i="82"/>
  <c r="Z10" i="82"/>
  <c r="AA10" i="82"/>
  <c r="AB10" i="82"/>
  <c r="AC10" i="82"/>
  <c r="AD10" i="82"/>
  <c r="AE10" i="82"/>
  <c r="AF10" i="82"/>
  <c r="AG10" i="82"/>
  <c r="AH10" i="82"/>
  <c r="AI10" i="82"/>
  <c r="AJ10" i="82"/>
  <c r="AK10" i="82"/>
  <c r="AL10" i="82"/>
  <c r="AM10" i="82"/>
  <c r="AN10" i="82"/>
  <c r="AO10" i="82"/>
  <c r="AP10" i="82"/>
  <c r="AQ10" i="82"/>
  <c r="AR10" i="82"/>
  <c r="AS10" i="82"/>
  <c r="AT10" i="82"/>
  <c r="AU10" i="82"/>
  <c r="AV10" i="82"/>
  <c r="AW10" i="82"/>
  <c r="AX10" i="82"/>
  <c r="AY10" i="82"/>
  <c r="AZ10" i="82"/>
  <c r="B11" i="82"/>
  <c r="C11" i="82"/>
  <c r="D11" i="82"/>
  <c r="E11" i="82"/>
  <c r="F11" i="82"/>
  <c r="G11" i="82"/>
  <c r="H11" i="82"/>
  <c r="I11" i="82"/>
  <c r="J11" i="82"/>
  <c r="K11" i="82"/>
  <c r="L11" i="82"/>
  <c r="M11" i="82"/>
  <c r="N11" i="82"/>
  <c r="O11" i="82"/>
  <c r="P11" i="82"/>
  <c r="Q11" i="82"/>
  <c r="R11" i="82"/>
  <c r="S11" i="82"/>
  <c r="T11" i="82"/>
  <c r="U11" i="82"/>
  <c r="V11" i="82"/>
  <c r="W11" i="82"/>
  <c r="X11"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12" i="82"/>
  <c r="C12" i="82"/>
  <c r="D12" i="82"/>
  <c r="E12" i="82"/>
  <c r="F12" i="82"/>
  <c r="G12" i="82"/>
  <c r="H12" i="82"/>
  <c r="I12" i="82"/>
  <c r="J12" i="82"/>
  <c r="K12" i="82"/>
  <c r="L12" i="82"/>
  <c r="M12" i="82"/>
  <c r="N12" i="82"/>
  <c r="O12" i="82"/>
  <c r="P12" i="82"/>
  <c r="Q12" i="82"/>
  <c r="R12" i="82"/>
  <c r="S12" i="82"/>
  <c r="T12" i="82"/>
  <c r="U12" i="82"/>
  <c r="V12" i="82"/>
  <c r="W12" i="82"/>
  <c r="X12"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13" i="82"/>
  <c r="C13" i="82"/>
  <c r="D13" i="82"/>
  <c r="E13" i="82"/>
  <c r="F13" i="82"/>
  <c r="G13" i="82"/>
  <c r="H13" i="82"/>
  <c r="I13" i="82"/>
  <c r="J13" i="82"/>
  <c r="K13" i="82"/>
  <c r="L13" i="82"/>
  <c r="M13" i="82"/>
  <c r="N13" i="82"/>
  <c r="O13" i="82"/>
  <c r="P13" i="82"/>
  <c r="Q13" i="82"/>
  <c r="R13" i="82"/>
  <c r="S13" i="82"/>
  <c r="T13" i="82"/>
  <c r="U13" i="82"/>
  <c r="V13" i="82"/>
  <c r="W13" i="82"/>
  <c r="X13"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14" i="82"/>
  <c r="C14" i="82"/>
  <c r="D14" i="82"/>
  <c r="E14" i="82"/>
  <c r="F14" i="82"/>
  <c r="G14" i="82"/>
  <c r="H14" i="82"/>
  <c r="I14" i="82"/>
  <c r="J14" i="82"/>
  <c r="K14" i="82"/>
  <c r="L14" i="82"/>
  <c r="M14" i="82"/>
  <c r="N14" i="82"/>
  <c r="O14" i="82"/>
  <c r="P14" i="82"/>
  <c r="Q14" i="82"/>
  <c r="R14" i="82"/>
  <c r="S14" i="82"/>
  <c r="T14" i="82"/>
  <c r="U14" i="82"/>
  <c r="V14" i="82"/>
  <c r="W14" i="82"/>
  <c r="X14" i="82"/>
  <c r="Y14" i="82"/>
  <c r="Z14" i="82"/>
  <c r="AA14" i="82"/>
  <c r="AB14" i="82"/>
  <c r="AC14" i="82"/>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15" i="82"/>
  <c r="C15" i="82"/>
  <c r="D15" i="82"/>
  <c r="E15" i="82"/>
  <c r="F15" i="82"/>
  <c r="G15" i="82"/>
  <c r="H15" i="82"/>
  <c r="I15" i="82"/>
  <c r="J15" i="82"/>
  <c r="K15" i="82"/>
  <c r="L15" i="82"/>
  <c r="M15" i="82"/>
  <c r="N15" i="82"/>
  <c r="O15" i="82"/>
  <c r="P15" i="82"/>
  <c r="Q15" i="82"/>
  <c r="R15" i="82"/>
  <c r="S15" i="82"/>
  <c r="T15" i="82"/>
  <c r="U15" i="82"/>
  <c r="V15" i="82"/>
  <c r="W15" i="82"/>
  <c r="X15" i="82"/>
  <c r="Y15" i="82"/>
  <c r="Z15" i="82"/>
  <c r="AA15" i="82"/>
  <c r="AB15" i="82"/>
  <c r="AC15"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16" i="82"/>
  <c r="C16" i="82"/>
  <c r="D16" i="82"/>
  <c r="E16" i="82"/>
  <c r="F16" i="82"/>
  <c r="G16" i="82"/>
  <c r="H16" i="82"/>
  <c r="I16" i="82"/>
  <c r="J16" i="82"/>
  <c r="K16" i="82"/>
  <c r="L16" i="82"/>
  <c r="M16" i="82"/>
  <c r="N16" i="82"/>
  <c r="O16" i="82"/>
  <c r="P16" i="82"/>
  <c r="Q16" i="82"/>
  <c r="R16" i="82"/>
  <c r="S16" i="82"/>
  <c r="T16" i="82"/>
  <c r="U16" i="82"/>
  <c r="V16" i="82"/>
  <c r="W16" i="82"/>
  <c r="X16" i="82"/>
  <c r="Y16" i="82"/>
  <c r="Z16" i="82"/>
  <c r="AA16" i="82"/>
  <c r="AB16" i="82"/>
  <c r="AC16"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17" i="82"/>
  <c r="C17" i="82"/>
  <c r="D17" i="82"/>
  <c r="E17" i="82"/>
  <c r="F17" i="82"/>
  <c r="G17" i="82"/>
  <c r="H17" i="82"/>
  <c r="I17" i="82"/>
  <c r="J17" i="82"/>
  <c r="K17" i="82"/>
  <c r="L17" i="82"/>
  <c r="M17" i="82"/>
  <c r="N17" i="82"/>
  <c r="O17" i="82"/>
  <c r="P17" i="82"/>
  <c r="Q17" i="82"/>
  <c r="R17" i="82"/>
  <c r="S17" i="82"/>
  <c r="T17" i="82"/>
  <c r="U17" i="82"/>
  <c r="V17" i="82"/>
  <c r="W17" i="82"/>
  <c r="X17" i="82"/>
  <c r="Y17" i="82"/>
  <c r="Z17" i="82"/>
  <c r="AA17" i="82"/>
  <c r="AB17" i="82"/>
  <c r="AC17" i="82"/>
  <c r="AD17" i="82"/>
  <c r="AE17" i="82"/>
  <c r="AF17" i="82"/>
  <c r="AG17" i="82"/>
  <c r="AH17" i="82"/>
  <c r="AI17" i="82"/>
  <c r="AJ17" i="82"/>
  <c r="AK17" i="82"/>
  <c r="AL17" i="82"/>
  <c r="AM17" i="82"/>
  <c r="AN17" i="82"/>
  <c r="AO17" i="82"/>
  <c r="AP17" i="82"/>
  <c r="AQ17" i="82"/>
  <c r="AR17" i="82"/>
  <c r="AS17" i="82"/>
  <c r="AT17" i="82"/>
  <c r="AU17" i="82"/>
  <c r="AV17" i="82"/>
  <c r="AW17" i="82"/>
  <c r="AX17" i="82"/>
  <c r="AY17" i="82"/>
  <c r="AZ17" i="82"/>
  <c r="B18" i="82"/>
  <c r="C18" i="82"/>
  <c r="D18" i="82"/>
  <c r="E18" i="82"/>
  <c r="F18" i="82"/>
  <c r="G18" i="82"/>
  <c r="H18" i="82"/>
  <c r="I18" i="82"/>
  <c r="J18" i="82"/>
  <c r="K18" i="82"/>
  <c r="L18" i="82"/>
  <c r="M18" i="82"/>
  <c r="N18" i="82"/>
  <c r="O18" i="82"/>
  <c r="P18" i="82"/>
  <c r="Q18" i="82"/>
  <c r="R18" i="82"/>
  <c r="S18" i="82"/>
  <c r="T18" i="82"/>
  <c r="U18" i="82"/>
  <c r="V18" i="82"/>
  <c r="W18" i="82"/>
  <c r="X18" i="82"/>
  <c r="Y18" i="82"/>
  <c r="Z18" i="82"/>
  <c r="AA18" i="82"/>
  <c r="AB18" i="82"/>
  <c r="AC18" i="82"/>
  <c r="AD18" i="82"/>
  <c r="AE18" i="82"/>
  <c r="AF18" i="82"/>
  <c r="AG18" i="82"/>
  <c r="AH18" i="82"/>
  <c r="AI18" i="82"/>
  <c r="AJ18" i="82"/>
  <c r="AK18" i="82"/>
  <c r="AL18" i="82"/>
  <c r="AM18" i="82"/>
  <c r="AN18" i="82"/>
  <c r="AO18" i="82"/>
  <c r="AP18" i="82"/>
  <c r="AQ18" i="82"/>
  <c r="AR18" i="82"/>
  <c r="AS18" i="82"/>
  <c r="AT18" i="82"/>
  <c r="AU18" i="82"/>
  <c r="AV18" i="82"/>
  <c r="AW18" i="82"/>
  <c r="AX18" i="82"/>
  <c r="AY18" i="82"/>
  <c r="AZ18" i="82"/>
  <c r="B19" i="82"/>
  <c r="C19" i="82"/>
  <c r="D19" i="82"/>
  <c r="E19" i="82"/>
  <c r="F19" i="82"/>
  <c r="G19" i="82"/>
  <c r="H19" i="82"/>
  <c r="I19" i="82"/>
  <c r="J19" i="82"/>
  <c r="K19" i="82"/>
  <c r="L19" i="82"/>
  <c r="M19" i="82"/>
  <c r="N19" i="82"/>
  <c r="O19" i="82"/>
  <c r="P19" i="82"/>
  <c r="Q19" i="82"/>
  <c r="R19" i="82"/>
  <c r="S19" i="82"/>
  <c r="T19" i="82"/>
  <c r="U19" i="82"/>
  <c r="V19" i="82"/>
  <c r="W19" i="82"/>
  <c r="X19" i="82"/>
  <c r="Y19" i="82"/>
  <c r="Z19" i="82"/>
  <c r="AA19" i="82"/>
  <c r="AB19" i="82"/>
  <c r="AC19"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20" i="82"/>
  <c r="C20" i="82"/>
  <c r="D20" i="82"/>
  <c r="E20" i="82"/>
  <c r="F20" i="82"/>
  <c r="G20" i="82"/>
  <c r="H20" i="82"/>
  <c r="I20" i="82"/>
  <c r="J20" i="82"/>
  <c r="K20" i="82"/>
  <c r="L20" i="82"/>
  <c r="M20" i="82"/>
  <c r="N20" i="82"/>
  <c r="O20" i="82"/>
  <c r="P20" i="82"/>
  <c r="Q20" i="82"/>
  <c r="R20" i="82"/>
  <c r="S20" i="82"/>
  <c r="T20" i="82"/>
  <c r="U20" i="82"/>
  <c r="V20" i="82"/>
  <c r="W20" i="82"/>
  <c r="X20" i="82"/>
  <c r="Y20" i="82"/>
  <c r="Z20" i="82"/>
  <c r="AA20" i="82"/>
  <c r="AB20" i="82"/>
  <c r="AC20"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21" i="82"/>
  <c r="C21" i="82"/>
  <c r="D21" i="82"/>
  <c r="E21" i="82"/>
  <c r="F21" i="82"/>
  <c r="G21" i="82"/>
  <c r="H21" i="82"/>
  <c r="I21" i="82"/>
  <c r="J21" i="82"/>
  <c r="K21" i="82"/>
  <c r="L21" i="82"/>
  <c r="M21" i="82"/>
  <c r="N21" i="82"/>
  <c r="O21" i="82"/>
  <c r="P21" i="82"/>
  <c r="Q21" i="82"/>
  <c r="R21" i="82"/>
  <c r="S21" i="82"/>
  <c r="T21" i="82"/>
  <c r="U21" i="82"/>
  <c r="V21" i="82"/>
  <c r="W21" i="82"/>
  <c r="X21" i="82"/>
  <c r="Y21" i="82"/>
  <c r="Z21" i="82"/>
  <c r="AA21" i="82"/>
  <c r="AB21" i="82"/>
  <c r="AC21"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22" i="82"/>
  <c r="C22" i="82"/>
  <c r="D22" i="82"/>
  <c r="E22" i="82"/>
  <c r="F22" i="82"/>
  <c r="G22" i="82"/>
  <c r="H22" i="82"/>
  <c r="I22" i="82"/>
  <c r="J22" i="82"/>
  <c r="K22" i="82"/>
  <c r="L22" i="82"/>
  <c r="M22" i="82"/>
  <c r="N22" i="82"/>
  <c r="O22" i="82"/>
  <c r="P22" i="82"/>
  <c r="Q22" i="82"/>
  <c r="R22" i="82"/>
  <c r="S22" i="82"/>
  <c r="T22" i="82"/>
  <c r="U22" i="82"/>
  <c r="V22" i="82"/>
  <c r="W22" i="82"/>
  <c r="X22" i="82"/>
  <c r="Y22" i="82"/>
  <c r="Z22" i="82"/>
  <c r="AA22" i="82"/>
  <c r="AB22" i="82"/>
  <c r="AC22"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23" i="82"/>
  <c r="C23" i="82"/>
  <c r="D23" i="82"/>
  <c r="E23" i="82"/>
  <c r="F23" i="82"/>
  <c r="G23" i="82"/>
  <c r="H23" i="82"/>
  <c r="I23" i="82"/>
  <c r="J23" i="82"/>
  <c r="K23" i="82"/>
  <c r="L23" i="82"/>
  <c r="M23" i="82"/>
  <c r="N23" i="82"/>
  <c r="O23" i="82"/>
  <c r="P23" i="82"/>
  <c r="Q23" i="82"/>
  <c r="R23" i="82"/>
  <c r="S23" i="82"/>
  <c r="T23" i="82"/>
  <c r="U23" i="82"/>
  <c r="V23" i="82"/>
  <c r="W23" i="82"/>
  <c r="X23" i="82"/>
  <c r="Y23" i="82"/>
  <c r="Z23" i="82"/>
  <c r="AA23" i="82"/>
  <c r="AB23" i="82"/>
  <c r="AC23"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24" i="82"/>
  <c r="C24" i="82"/>
  <c r="D24" i="82"/>
  <c r="E24" i="82"/>
  <c r="F24" i="82"/>
  <c r="G24" i="82"/>
  <c r="H24" i="82"/>
  <c r="I24" i="82"/>
  <c r="J24" i="82"/>
  <c r="K24" i="82"/>
  <c r="L24" i="82"/>
  <c r="M24" i="82"/>
  <c r="N24" i="82"/>
  <c r="O24" i="82"/>
  <c r="P24" i="82"/>
  <c r="Q24" i="82"/>
  <c r="R24" i="82"/>
  <c r="S24" i="82"/>
  <c r="T24" i="82"/>
  <c r="U24" i="82"/>
  <c r="V24" i="82"/>
  <c r="W24" i="82"/>
  <c r="X24" i="82"/>
  <c r="Y24" i="82"/>
  <c r="Z24" i="82"/>
  <c r="AA24" i="82"/>
  <c r="AB24" i="82"/>
  <c r="AC24"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25" i="82"/>
  <c r="C25" i="82"/>
  <c r="D25" i="82"/>
  <c r="E25" i="82"/>
  <c r="F25" i="82"/>
  <c r="G25" i="82"/>
  <c r="H25" i="82"/>
  <c r="I25" i="82"/>
  <c r="J25" i="82"/>
  <c r="K25" i="82"/>
  <c r="L25" i="82"/>
  <c r="M25" i="82"/>
  <c r="N25" i="82"/>
  <c r="O25" i="82"/>
  <c r="P25" i="82"/>
  <c r="Q25" i="82"/>
  <c r="R25" i="82"/>
  <c r="S25" i="82"/>
  <c r="T25" i="82"/>
  <c r="U25" i="82"/>
  <c r="V25" i="82"/>
  <c r="W25" i="82"/>
  <c r="X25" i="82"/>
  <c r="Y25" i="82"/>
  <c r="Z25" i="82"/>
  <c r="AA25" i="82"/>
  <c r="AB25" i="82"/>
  <c r="AC25" i="82"/>
  <c r="AD25" i="82"/>
  <c r="AE25" i="82"/>
  <c r="AF25" i="82"/>
  <c r="AG25" i="82"/>
  <c r="AH25" i="82"/>
  <c r="AI25" i="82"/>
  <c r="AJ25" i="82"/>
  <c r="AK25" i="82"/>
  <c r="AL25" i="82"/>
  <c r="AM25" i="82"/>
  <c r="AN25" i="82"/>
  <c r="AO25" i="82"/>
  <c r="AP25" i="82"/>
  <c r="AQ25" i="82"/>
  <c r="AR25" i="82"/>
  <c r="AS25" i="82"/>
  <c r="AT25" i="82"/>
  <c r="AU25" i="82"/>
  <c r="AV25" i="82"/>
  <c r="AW25" i="82"/>
  <c r="AX25" i="82"/>
  <c r="AY25" i="82"/>
  <c r="AZ25" i="82"/>
  <c r="B26" i="82"/>
  <c r="C26" i="82"/>
  <c r="D26" i="82"/>
  <c r="E26" i="82"/>
  <c r="F26" i="82"/>
  <c r="G26" i="82"/>
  <c r="H26" i="82"/>
  <c r="I26" i="82"/>
  <c r="J26" i="82"/>
  <c r="K26" i="82"/>
  <c r="L26" i="82"/>
  <c r="M26" i="82"/>
  <c r="N26" i="82"/>
  <c r="O26" i="82"/>
  <c r="P26" i="82"/>
  <c r="Q26" i="82"/>
  <c r="R26" i="82"/>
  <c r="S26" i="82"/>
  <c r="T26" i="82"/>
  <c r="U26" i="82"/>
  <c r="V26" i="82"/>
  <c r="W26" i="82"/>
  <c r="X26" i="82"/>
  <c r="Y26" i="82"/>
  <c r="Z26" i="82"/>
  <c r="AA26" i="82"/>
  <c r="AB26" i="82"/>
  <c r="AC26"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27" i="82"/>
  <c r="C27" i="82"/>
  <c r="D27" i="82"/>
  <c r="E27" i="82"/>
  <c r="F27" i="82"/>
  <c r="G27" i="82"/>
  <c r="H27" i="82"/>
  <c r="I27" i="82"/>
  <c r="J27" i="82"/>
  <c r="K27" i="82"/>
  <c r="L27" i="82"/>
  <c r="M27" i="82"/>
  <c r="N27" i="82"/>
  <c r="O27" i="82"/>
  <c r="P27" i="82"/>
  <c r="Q27" i="82"/>
  <c r="R27" i="82"/>
  <c r="S27" i="82"/>
  <c r="T27" i="82"/>
  <c r="U27" i="82"/>
  <c r="V27" i="82"/>
  <c r="W27" i="82"/>
  <c r="X27" i="82"/>
  <c r="Y27" i="82"/>
  <c r="Z27" i="82"/>
  <c r="AA27" i="82"/>
  <c r="AB27" i="82"/>
  <c r="AC27"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28" i="82"/>
  <c r="C28" i="82"/>
  <c r="D28" i="82"/>
  <c r="E28" i="82"/>
  <c r="F28" i="82"/>
  <c r="G28" i="82"/>
  <c r="H28" i="82"/>
  <c r="I28" i="82"/>
  <c r="J28" i="82"/>
  <c r="K28" i="82"/>
  <c r="L28" i="82"/>
  <c r="M28" i="82"/>
  <c r="N28" i="82"/>
  <c r="O28" i="82"/>
  <c r="P28" i="82"/>
  <c r="Q28" i="82"/>
  <c r="R28" i="82"/>
  <c r="S28" i="82"/>
  <c r="T28" i="82"/>
  <c r="U28" i="82"/>
  <c r="V28" i="82"/>
  <c r="W28" i="82"/>
  <c r="X28" i="82"/>
  <c r="Y28" i="82"/>
  <c r="Z28" i="82"/>
  <c r="AA28" i="82"/>
  <c r="AB28" i="82"/>
  <c r="AC28"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29" i="82"/>
  <c r="C29" i="82"/>
  <c r="D29" i="82"/>
  <c r="E29" i="82"/>
  <c r="F29" i="82"/>
  <c r="G29" i="82"/>
  <c r="H29" i="82"/>
  <c r="I29" i="82"/>
  <c r="J29" i="82"/>
  <c r="K29" i="82"/>
  <c r="L29" i="82"/>
  <c r="M29" i="82"/>
  <c r="N29" i="82"/>
  <c r="O29" i="82"/>
  <c r="P29" i="82"/>
  <c r="Q29" i="82"/>
  <c r="R29" i="82"/>
  <c r="S29" i="82"/>
  <c r="T29" i="82"/>
  <c r="U29" i="82"/>
  <c r="V29" i="82"/>
  <c r="W29" i="82"/>
  <c r="X29" i="82"/>
  <c r="Y29" i="82"/>
  <c r="Z29" i="82"/>
  <c r="AA29" i="82"/>
  <c r="AB29" i="82"/>
  <c r="AC29"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AN33" i="82"/>
  <c r="AO33" i="82"/>
  <c r="AP33" i="82"/>
  <c r="AQ33" i="82"/>
  <c r="AR33" i="82"/>
  <c r="AS33" i="82"/>
  <c r="AT33" i="82"/>
  <c r="AU33" i="82"/>
  <c r="AV33" i="82"/>
  <c r="AW33" i="82"/>
  <c r="AX33" i="82"/>
  <c r="AY33" i="82"/>
  <c r="AZ33" i="82"/>
  <c r="B34" i="82"/>
  <c r="C34" i="82"/>
  <c r="D34" i="82"/>
  <c r="E34" i="82"/>
  <c r="F34" i="82"/>
  <c r="G34" i="82"/>
  <c r="H34" i="82"/>
  <c r="I34" i="82"/>
  <c r="J34" i="82"/>
  <c r="K34" i="82"/>
  <c r="L34" i="82"/>
  <c r="M34" i="82"/>
  <c r="N34" i="82"/>
  <c r="O34" i="82"/>
  <c r="P34" i="82"/>
  <c r="Q34" i="82"/>
  <c r="R34" i="82"/>
  <c r="S34" i="82"/>
  <c r="T34" i="82"/>
  <c r="U34" i="82"/>
  <c r="V34" i="82"/>
  <c r="W34" i="82"/>
  <c r="X34" i="82"/>
  <c r="Y34" i="82"/>
  <c r="Z34" i="82"/>
  <c r="AA34" i="82"/>
  <c r="AB34" i="82"/>
  <c r="AC34" i="82"/>
  <c r="AD34" i="82"/>
  <c r="AE34" i="82"/>
  <c r="AF34" i="82"/>
  <c r="AG34" i="82"/>
  <c r="AH34" i="82"/>
  <c r="AI34" i="82"/>
  <c r="AJ34" i="82"/>
  <c r="AK34" i="82"/>
  <c r="AL34" i="82"/>
  <c r="AM34" i="82"/>
  <c r="AN34" i="82"/>
  <c r="AO34" i="82"/>
  <c r="AP34" i="82"/>
  <c r="AQ34" i="82"/>
  <c r="AR34" i="82"/>
  <c r="AS34" i="82"/>
  <c r="AT34" i="82"/>
  <c r="AU34" i="82"/>
  <c r="AV34" i="82"/>
  <c r="AW34" i="82"/>
  <c r="AX34" i="82"/>
  <c r="AY34" i="82"/>
  <c r="AZ34" i="82"/>
  <c r="B35" i="82"/>
  <c r="C35" i="82"/>
  <c r="D35" i="82"/>
  <c r="E35" i="82"/>
  <c r="F35" i="82"/>
  <c r="G35" i="82"/>
  <c r="H35" i="82"/>
  <c r="I35" i="82"/>
  <c r="J35" i="82"/>
  <c r="K35" i="82"/>
  <c r="L35" i="82"/>
  <c r="M35" i="82"/>
  <c r="N35" i="82"/>
  <c r="O35" i="82"/>
  <c r="P35" i="82"/>
  <c r="Q35" i="82"/>
  <c r="R35" i="82"/>
  <c r="S35" i="82"/>
  <c r="T35" i="82"/>
  <c r="U35" i="82"/>
  <c r="V35" i="82"/>
  <c r="W35" i="82"/>
  <c r="X35" i="82"/>
  <c r="Y35" i="82"/>
  <c r="Z35" i="82"/>
  <c r="AA35" i="82"/>
  <c r="AB35" i="82"/>
  <c r="AC35"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36" i="82"/>
  <c r="C36" i="82"/>
  <c r="D36" i="82"/>
  <c r="E36" i="82"/>
  <c r="F36" i="82"/>
  <c r="G36" i="82"/>
  <c r="H36" i="82"/>
  <c r="I36" i="82"/>
  <c r="J36" i="82"/>
  <c r="K36" i="82"/>
  <c r="L36" i="82"/>
  <c r="M36" i="82"/>
  <c r="N36" i="82"/>
  <c r="O36" i="82"/>
  <c r="P36" i="82"/>
  <c r="Q36" i="82"/>
  <c r="R36" i="82"/>
  <c r="S36" i="82"/>
  <c r="T36" i="82"/>
  <c r="U36" i="82"/>
  <c r="V36" i="82"/>
  <c r="W36" i="82"/>
  <c r="X36" i="82"/>
  <c r="Y36" i="82"/>
  <c r="Z36" i="82"/>
  <c r="AA36" i="82"/>
  <c r="AB36" i="82"/>
  <c r="AC36"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37" i="82"/>
  <c r="C37" i="82"/>
  <c r="D37" i="82"/>
  <c r="E37" i="82"/>
  <c r="F37" i="82"/>
  <c r="G37" i="82"/>
  <c r="H37" i="82"/>
  <c r="I37" i="82"/>
  <c r="J37" i="82"/>
  <c r="K37" i="82"/>
  <c r="L37" i="82"/>
  <c r="M37" i="82"/>
  <c r="N37" i="82"/>
  <c r="O37" i="82"/>
  <c r="P37" i="82"/>
  <c r="Q37" i="82"/>
  <c r="R37" i="82"/>
  <c r="S37" i="82"/>
  <c r="T37" i="82"/>
  <c r="U37" i="82"/>
  <c r="V37" i="82"/>
  <c r="W37" i="82"/>
  <c r="X37" i="82"/>
  <c r="Y37" i="82"/>
  <c r="Z37" i="82"/>
  <c r="AA37" i="82"/>
  <c r="AB37" i="82"/>
  <c r="AC37"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38" i="82"/>
  <c r="C38" i="82"/>
  <c r="D38" i="82"/>
  <c r="E38" i="82"/>
  <c r="F38" i="82"/>
  <c r="G38" i="82"/>
  <c r="H38" i="82"/>
  <c r="I38" i="82"/>
  <c r="J38" i="82"/>
  <c r="K38" i="82"/>
  <c r="L38" i="82"/>
  <c r="M38" i="82"/>
  <c r="N38" i="82"/>
  <c r="O38" i="82"/>
  <c r="P38" i="82"/>
  <c r="Q38" i="82"/>
  <c r="R38" i="82"/>
  <c r="S38" i="82"/>
  <c r="T38" i="82"/>
  <c r="U38" i="82"/>
  <c r="V38" i="82"/>
  <c r="W38" i="82"/>
  <c r="X38" i="82"/>
  <c r="Y38" i="82"/>
  <c r="Z38" i="82"/>
  <c r="AA38" i="82"/>
  <c r="AB38" i="82"/>
  <c r="AC38"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39" i="82"/>
  <c r="C39" i="82"/>
  <c r="D39" i="82"/>
  <c r="E39" i="82"/>
  <c r="F39" i="82"/>
  <c r="G39" i="82"/>
  <c r="H39" i="82"/>
  <c r="I39" i="82"/>
  <c r="J39" i="82"/>
  <c r="K39" i="82"/>
  <c r="L39" i="82"/>
  <c r="M39" i="82"/>
  <c r="N39" i="82"/>
  <c r="O39" i="82"/>
  <c r="P39" i="82"/>
  <c r="Q39" i="82"/>
  <c r="R39" i="82"/>
  <c r="S39" i="82"/>
  <c r="T39" i="82"/>
  <c r="U39" i="82"/>
  <c r="V39" i="82"/>
  <c r="W39" i="82"/>
  <c r="X39" i="82"/>
  <c r="Y39" i="82"/>
  <c r="Z39" i="82"/>
  <c r="AA39" i="82"/>
  <c r="AB39" i="82"/>
  <c r="AC39" i="82"/>
  <c r="AD39" i="82"/>
  <c r="AE39" i="82"/>
  <c r="AF39" i="82"/>
  <c r="AG39" i="82"/>
  <c r="AH39" i="82"/>
  <c r="AI39" i="82"/>
  <c r="AJ39" i="82"/>
  <c r="AK39" i="82"/>
  <c r="AL39" i="82"/>
  <c r="AM39" i="82"/>
  <c r="AN39" i="82"/>
  <c r="AO39" i="82"/>
  <c r="AP39" i="82"/>
  <c r="AQ39" i="82"/>
  <c r="AR39" i="82"/>
  <c r="AS39" i="82"/>
  <c r="AT39" i="82"/>
  <c r="AU39" i="82"/>
  <c r="AV39" i="82"/>
  <c r="AW39" i="82"/>
  <c r="AX39" i="82"/>
  <c r="AY39" i="82"/>
  <c r="AZ39" i="82"/>
  <c r="B40" i="82"/>
  <c r="C40" i="82"/>
  <c r="D40" i="82"/>
  <c r="E40" i="82"/>
  <c r="F40" i="82"/>
  <c r="G40" i="82"/>
  <c r="H40" i="82"/>
  <c r="I40" i="82"/>
  <c r="J40" i="82"/>
  <c r="K40" i="82"/>
  <c r="L40" i="82"/>
  <c r="M40" i="82"/>
  <c r="N40" i="82"/>
  <c r="O40" i="82"/>
  <c r="P40" i="82"/>
  <c r="Q40" i="82"/>
  <c r="R40" i="82"/>
  <c r="S40" i="82"/>
  <c r="T40" i="82"/>
  <c r="U40" i="82"/>
  <c r="V40" i="82"/>
  <c r="W40" i="82"/>
  <c r="X40" i="82"/>
  <c r="Y40" i="82"/>
  <c r="Z40" i="82"/>
  <c r="AA40" i="82"/>
  <c r="AB40" i="82"/>
  <c r="AC40" i="82"/>
  <c r="AD40" i="82"/>
  <c r="AE40" i="82"/>
  <c r="AF40" i="82"/>
  <c r="AG40" i="82"/>
  <c r="AH40" i="82"/>
  <c r="AI40" i="82"/>
  <c r="AJ40" i="82"/>
  <c r="AK40" i="82"/>
  <c r="AL40" i="82"/>
  <c r="AM40" i="82"/>
  <c r="AN40" i="82"/>
  <c r="AO40" i="82"/>
  <c r="AP40" i="82"/>
  <c r="AQ40" i="82"/>
  <c r="AR40" i="82"/>
  <c r="AS40" i="82"/>
  <c r="AT40" i="82"/>
  <c r="AU40" i="82"/>
  <c r="AV40" i="82"/>
  <c r="AW40" i="82"/>
  <c r="AX40" i="82"/>
  <c r="AY40" i="82"/>
  <c r="AZ40" i="82"/>
  <c r="B41" i="82"/>
  <c r="C41" i="82"/>
  <c r="D41" i="82"/>
  <c r="E41" i="82"/>
  <c r="F41" i="82"/>
  <c r="G41" i="82"/>
  <c r="H41" i="82"/>
  <c r="I41" i="82"/>
  <c r="J41" i="82"/>
  <c r="K41" i="82"/>
  <c r="L41" i="82"/>
  <c r="M41" i="82"/>
  <c r="N41" i="82"/>
  <c r="O41" i="82"/>
  <c r="P41" i="82"/>
  <c r="Q41" i="82"/>
  <c r="R41" i="82"/>
  <c r="S41" i="82"/>
  <c r="T41" i="82"/>
  <c r="U41" i="82"/>
  <c r="V41" i="82"/>
  <c r="W41" i="82"/>
  <c r="X41" i="82"/>
  <c r="Y41" i="82"/>
  <c r="Z41" i="82"/>
  <c r="AA41" i="82"/>
  <c r="AB41" i="82"/>
  <c r="AC41" i="82"/>
  <c r="AD41" i="82"/>
  <c r="AE41" i="82"/>
  <c r="AF41" i="82"/>
  <c r="AG41" i="82"/>
  <c r="AH41" i="82"/>
  <c r="AI41" i="82"/>
  <c r="AJ41" i="82"/>
  <c r="AK41" i="82"/>
  <c r="AL41" i="82"/>
  <c r="AM41" i="82"/>
  <c r="AN41" i="82"/>
  <c r="AO41" i="82"/>
  <c r="AP41" i="82"/>
  <c r="AQ41" i="82"/>
  <c r="AR41" i="82"/>
  <c r="AS41" i="82"/>
  <c r="AT41" i="82"/>
  <c r="AU41" i="82"/>
  <c r="AV41" i="82"/>
  <c r="AW41" i="82"/>
  <c r="AX41" i="82"/>
  <c r="AY41" i="82"/>
  <c r="AZ41" i="82"/>
  <c r="B42" i="82"/>
  <c r="C42" i="82"/>
  <c r="D42" i="82"/>
  <c r="E42" i="82"/>
  <c r="F42" i="82"/>
  <c r="G42" i="82"/>
  <c r="H42" i="82"/>
  <c r="I42" i="82"/>
  <c r="J42" i="82"/>
  <c r="K42" i="82"/>
  <c r="L42" i="82"/>
  <c r="M42" i="82"/>
  <c r="N42" i="82"/>
  <c r="O42" i="82"/>
  <c r="P42" i="82"/>
  <c r="Q42" i="82"/>
  <c r="R42" i="82"/>
  <c r="S42" i="82"/>
  <c r="T42" i="82"/>
  <c r="U42" i="82"/>
  <c r="V42" i="82"/>
  <c r="W42" i="82"/>
  <c r="X42" i="82"/>
  <c r="Y42" i="82"/>
  <c r="Z42" i="82"/>
  <c r="AA42" i="82"/>
  <c r="AB42" i="82"/>
  <c r="AC42" i="82"/>
  <c r="AD42" i="82"/>
  <c r="AE42" i="82"/>
  <c r="AF42" i="82"/>
  <c r="AG42" i="82"/>
  <c r="AH42" i="82"/>
  <c r="AI42" i="82"/>
  <c r="AJ42" i="82"/>
  <c r="AK42" i="82"/>
  <c r="AL42" i="82"/>
  <c r="AM42" i="82"/>
  <c r="AN42" i="82"/>
  <c r="AO42" i="82"/>
  <c r="AP42" i="82"/>
  <c r="AQ42" i="82"/>
  <c r="AR42" i="82"/>
  <c r="AS42" i="82"/>
  <c r="AT42" i="82"/>
  <c r="AU42" i="82"/>
  <c r="AV42" i="82"/>
  <c r="AW42" i="82"/>
  <c r="AX42" i="82"/>
  <c r="AY42" i="82"/>
  <c r="AZ42" i="82"/>
  <c r="B43" i="82"/>
  <c r="C43" i="82"/>
  <c r="D43" i="82"/>
  <c r="E43" i="82"/>
  <c r="F43" i="82"/>
  <c r="G43" i="82"/>
  <c r="H43" i="82"/>
  <c r="I43" i="82"/>
  <c r="J43" i="82"/>
  <c r="K43" i="82"/>
  <c r="L43" i="82"/>
  <c r="M43" i="82"/>
  <c r="N43" i="82"/>
  <c r="O43" i="82"/>
  <c r="P43" i="82"/>
  <c r="Q43" i="82"/>
  <c r="R43" i="82"/>
  <c r="S43" i="82"/>
  <c r="T43" i="82"/>
  <c r="U43" i="82"/>
  <c r="V43" i="82"/>
  <c r="W43" i="82"/>
  <c r="X43" i="82"/>
  <c r="Y43" i="82"/>
  <c r="Z43" i="82"/>
  <c r="AA43" i="82"/>
  <c r="AB43" i="82"/>
  <c r="AC43" i="82"/>
  <c r="AD43" i="82"/>
  <c r="AE43" i="82"/>
  <c r="AF43" i="82"/>
  <c r="AG43" i="82"/>
  <c r="AH43" i="82"/>
  <c r="AI43" i="82"/>
  <c r="AJ43" i="82"/>
  <c r="AK43" i="82"/>
  <c r="AL43" i="82"/>
  <c r="AM43" i="82"/>
  <c r="AN43" i="82"/>
  <c r="AO43" i="82"/>
  <c r="AP43" i="82"/>
  <c r="AQ43" i="82"/>
  <c r="AR43" i="82"/>
  <c r="AS43" i="82"/>
  <c r="AT43" i="82"/>
  <c r="AU43" i="82"/>
  <c r="AV43" i="82"/>
  <c r="AW43" i="82"/>
  <c r="AX43" i="82"/>
  <c r="AY43" i="82"/>
  <c r="AZ43" i="82"/>
  <c r="B44" i="82"/>
  <c r="C44" i="82"/>
  <c r="D44" i="82"/>
  <c r="E44" i="82"/>
  <c r="F44" i="82"/>
  <c r="G44" i="82"/>
  <c r="H44" i="82"/>
  <c r="I44" i="82"/>
  <c r="J44" i="82"/>
  <c r="K44" i="82"/>
  <c r="L44" i="82"/>
  <c r="M44" i="82"/>
  <c r="N44" i="82"/>
  <c r="O44" i="82"/>
  <c r="P44" i="82"/>
  <c r="Q44" i="82"/>
  <c r="R44" i="82"/>
  <c r="S44" i="82"/>
  <c r="T44" i="82"/>
  <c r="U44" i="82"/>
  <c r="V44" i="82"/>
  <c r="W44" i="82"/>
  <c r="X44" i="82"/>
  <c r="Y44" i="82"/>
  <c r="Z44" i="82"/>
  <c r="AA44" i="82"/>
  <c r="AB44" i="82"/>
  <c r="AC44" i="82"/>
  <c r="AD44" i="82"/>
  <c r="AE44" i="82"/>
  <c r="AF44" i="82"/>
  <c r="AG44" i="82"/>
  <c r="AH44" i="82"/>
  <c r="AI44" i="82"/>
  <c r="AJ44" i="82"/>
  <c r="AK44" i="82"/>
  <c r="AL44" i="82"/>
  <c r="AM44" i="82"/>
  <c r="AN44" i="82"/>
  <c r="AO44" i="82"/>
  <c r="AP44" i="82"/>
  <c r="AQ44" i="82"/>
  <c r="AR44" i="82"/>
  <c r="AS44" i="82"/>
  <c r="AT44" i="82"/>
  <c r="AU44" i="82"/>
  <c r="AV44" i="82"/>
  <c r="AW44" i="82"/>
  <c r="AX44" i="82"/>
  <c r="AY44" i="82"/>
  <c r="AZ44" i="82"/>
  <c r="B45" i="82"/>
  <c r="C45" i="82"/>
  <c r="D45" i="82"/>
  <c r="E45" i="82"/>
  <c r="F45" i="82"/>
  <c r="G45" i="82"/>
  <c r="H45" i="82"/>
  <c r="I45" i="82"/>
  <c r="J45" i="82"/>
  <c r="K45" i="82"/>
  <c r="L45" i="82"/>
  <c r="M45" i="82"/>
  <c r="N45" i="82"/>
  <c r="O45" i="82"/>
  <c r="P45" i="82"/>
  <c r="Q45" i="82"/>
  <c r="R45" i="82"/>
  <c r="S45" i="82"/>
  <c r="T45" i="82"/>
  <c r="U45" i="82"/>
  <c r="V45" i="82"/>
  <c r="W45" i="82"/>
  <c r="X45" i="82"/>
  <c r="Y45" i="82"/>
  <c r="Z45" i="82"/>
  <c r="AA45" i="82"/>
  <c r="AB45" i="82"/>
  <c r="AC45" i="82"/>
  <c r="AD45" i="82"/>
  <c r="AE45" i="82"/>
  <c r="AF45" i="82"/>
  <c r="AG45" i="82"/>
  <c r="AH45" i="82"/>
  <c r="AI45" i="82"/>
  <c r="AJ45" i="82"/>
  <c r="AK45" i="82"/>
  <c r="AL45" i="82"/>
  <c r="AM45" i="82"/>
  <c r="AN45" i="82"/>
  <c r="AO45" i="82"/>
  <c r="AP45" i="82"/>
  <c r="AQ45" i="82"/>
  <c r="AR45" i="82"/>
  <c r="AS45" i="82"/>
  <c r="AT45" i="82"/>
  <c r="AU45" i="82"/>
  <c r="AV45" i="82"/>
  <c r="AW45" i="82"/>
  <c r="AX45" i="82"/>
  <c r="AY45" i="82"/>
  <c r="AZ45" i="82"/>
  <c r="B46" i="82"/>
  <c r="C46" i="82"/>
  <c r="D46" i="82"/>
  <c r="E46" i="82"/>
  <c r="F46" i="82"/>
  <c r="G46" i="82"/>
  <c r="H46" i="82"/>
  <c r="I46" i="82"/>
  <c r="J46" i="82"/>
  <c r="K46" i="82"/>
  <c r="L46" i="82"/>
  <c r="M46" i="82"/>
  <c r="N46" i="82"/>
  <c r="O46" i="82"/>
  <c r="P46" i="82"/>
  <c r="Q46" i="82"/>
  <c r="R46" i="82"/>
  <c r="S46" i="82"/>
  <c r="T46" i="82"/>
  <c r="U46" i="82"/>
  <c r="V46" i="82"/>
  <c r="W46" i="82"/>
  <c r="X46" i="82"/>
  <c r="Y46" i="82"/>
  <c r="Z46" i="82"/>
  <c r="AA46" i="82"/>
  <c r="AB46" i="82"/>
  <c r="AC46" i="82"/>
  <c r="AD46" i="82"/>
  <c r="AE46" i="82"/>
  <c r="AF46" i="82"/>
  <c r="AG46" i="82"/>
  <c r="AH46" i="82"/>
  <c r="AI46" i="82"/>
  <c r="AJ46" i="82"/>
  <c r="AK46" i="82"/>
  <c r="AL46" i="82"/>
  <c r="AM46" i="82"/>
  <c r="AN46" i="82"/>
  <c r="AO46" i="82"/>
  <c r="AP46" i="82"/>
  <c r="AQ46" i="82"/>
  <c r="AR46" i="82"/>
  <c r="AS46" i="82"/>
  <c r="AT46" i="82"/>
  <c r="AU46" i="82"/>
  <c r="AV46" i="82"/>
  <c r="AW46" i="82"/>
  <c r="AX46" i="82"/>
  <c r="AY46" i="82"/>
  <c r="AZ46" i="82"/>
  <c r="B47" i="82"/>
  <c r="C47" i="82"/>
  <c r="D47" i="82"/>
  <c r="E47" i="82"/>
  <c r="F47" i="82"/>
  <c r="G47" i="82"/>
  <c r="H47" i="82"/>
  <c r="I47" i="82"/>
  <c r="J47" i="82"/>
  <c r="K47" i="82"/>
  <c r="L47" i="82"/>
  <c r="M47" i="82"/>
  <c r="N47" i="82"/>
  <c r="O47" i="82"/>
  <c r="P47" i="82"/>
  <c r="Q47" i="82"/>
  <c r="R47" i="82"/>
  <c r="S47" i="82"/>
  <c r="T47" i="82"/>
  <c r="U47" i="82"/>
  <c r="V47" i="82"/>
  <c r="W47" i="82"/>
  <c r="X47" i="82"/>
  <c r="Y47" i="82"/>
  <c r="Z47" i="82"/>
  <c r="AA47" i="82"/>
  <c r="AB47" i="82"/>
  <c r="AC47" i="82"/>
  <c r="AD47" i="82"/>
  <c r="AE47" i="82"/>
  <c r="AF47" i="82"/>
  <c r="AG47" i="82"/>
  <c r="AH47" i="82"/>
  <c r="AI47" i="82"/>
  <c r="AJ47" i="82"/>
  <c r="AK47" i="82"/>
  <c r="AL47" i="82"/>
  <c r="AM47" i="82"/>
  <c r="AN47" i="82"/>
  <c r="AO47" i="82"/>
  <c r="AP47" i="82"/>
  <c r="AQ47" i="82"/>
  <c r="AR47" i="82"/>
  <c r="AS47" i="82"/>
  <c r="AT47" i="82"/>
  <c r="AU47" i="82"/>
  <c r="AV47" i="82"/>
  <c r="AW47" i="82"/>
  <c r="AX47" i="82"/>
  <c r="AY47" i="82"/>
  <c r="AZ47" i="82"/>
  <c r="B48" i="82"/>
  <c r="C48" i="82"/>
  <c r="D48" i="82"/>
  <c r="E48" i="82"/>
  <c r="F48" i="82"/>
  <c r="G48" i="82"/>
  <c r="H48" i="82"/>
  <c r="I48" i="82"/>
  <c r="J48" i="82"/>
  <c r="K48" i="82"/>
  <c r="L48" i="82"/>
  <c r="M48" i="82"/>
  <c r="N48" i="82"/>
  <c r="O48" i="82"/>
  <c r="P48" i="82"/>
  <c r="Q48" i="82"/>
  <c r="R48" i="82"/>
  <c r="S48" i="82"/>
  <c r="T48" i="82"/>
  <c r="U48" i="82"/>
  <c r="V48" i="82"/>
  <c r="W48" i="82"/>
  <c r="X48" i="82"/>
  <c r="Y48" i="82"/>
  <c r="Z48" i="82"/>
  <c r="AA48" i="82"/>
  <c r="AB48" i="82"/>
  <c r="AC48" i="82"/>
  <c r="AD48" i="82"/>
  <c r="AE48" i="82"/>
  <c r="AF48" i="82"/>
  <c r="AG48" i="82"/>
  <c r="AH48" i="82"/>
  <c r="AI48" i="82"/>
  <c r="AJ48" i="82"/>
  <c r="AK48" i="82"/>
  <c r="AL48" i="82"/>
  <c r="AM48" i="82"/>
  <c r="AN48" i="82"/>
  <c r="AO48" i="82"/>
  <c r="AP48" i="82"/>
  <c r="AQ48" i="82"/>
  <c r="AR48" i="82"/>
  <c r="AS48" i="82"/>
  <c r="AT48" i="82"/>
  <c r="AU48" i="82"/>
  <c r="AV48" i="82"/>
  <c r="AW48" i="82"/>
  <c r="AX48" i="82"/>
  <c r="AY48" i="82"/>
  <c r="AZ48" i="82"/>
  <c r="B49" i="82"/>
  <c r="C49" i="82"/>
  <c r="D49" i="82"/>
  <c r="E49" i="82"/>
  <c r="F49" i="82"/>
  <c r="G49" i="82"/>
  <c r="H49" i="82"/>
  <c r="I49" i="82"/>
  <c r="J49" i="82"/>
  <c r="K49" i="82"/>
  <c r="L49" i="82"/>
  <c r="M49" i="82"/>
  <c r="N49" i="82"/>
  <c r="O49" i="82"/>
  <c r="P49" i="82"/>
  <c r="Q49" i="82"/>
  <c r="R49" i="82"/>
  <c r="S49" i="82"/>
  <c r="T49" i="82"/>
  <c r="U49" i="82"/>
  <c r="V49" i="82"/>
  <c r="W49" i="82"/>
  <c r="X49" i="82"/>
  <c r="Y49" i="82"/>
  <c r="Z49" i="82"/>
  <c r="AA49" i="82"/>
  <c r="AB49" i="82"/>
  <c r="AC49" i="82"/>
  <c r="AD49" i="82"/>
  <c r="AE49" i="82"/>
  <c r="AF49" i="82"/>
  <c r="AG49" i="82"/>
  <c r="AH49" i="82"/>
  <c r="AI49" i="82"/>
  <c r="AJ49" i="82"/>
  <c r="AK49" i="82"/>
  <c r="AL49" i="82"/>
  <c r="AM49" i="82"/>
  <c r="AN49" i="82"/>
  <c r="AO49" i="82"/>
  <c r="AP49" i="82"/>
  <c r="AQ49" i="82"/>
  <c r="AR49" i="82"/>
  <c r="AS49" i="82"/>
  <c r="AT49" i="82"/>
  <c r="AU49" i="82"/>
  <c r="AV49" i="82"/>
  <c r="AW49" i="82"/>
  <c r="AX49" i="82"/>
  <c r="AY49" i="82"/>
  <c r="AZ49" i="82"/>
  <c r="B50" i="82"/>
  <c r="C50" i="82"/>
  <c r="D50" i="82"/>
  <c r="E50" i="82"/>
  <c r="F50" i="82"/>
  <c r="G50" i="82"/>
  <c r="H50" i="82"/>
  <c r="I50" i="82"/>
  <c r="J50" i="82"/>
  <c r="K50" i="82"/>
  <c r="L50" i="82"/>
  <c r="M50" i="82"/>
  <c r="N50" i="82"/>
  <c r="O50" i="82"/>
  <c r="P50" i="82"/>
  <c r="Q50" i="82"/>
  <c r="R50" i="82"/>
  <c r="S50" i="82"/>
  <c r="T50" i="82"/>
  <c r="U50" i="82"/>
  <c r="V50" i="82"/>
  <c r="W50" i="82"/>
  <c r="X50" i="82"/>
  <c r="Y50" i="82"/>
  <c r="Z50" i="82"/>
  <c r="AA50" i="82"/>
  <c r="AB50" i="82"/>
  <c r="AC50" i="82"/>
  <c r="AD50" i="82"/>
  <c r="AE50" i="82"/>
  <c r="AF50" i="82"/>
  <c r="AG50" i="82"/>
  <c r="AH50" i="82"/>
  <c r="AI50" i="82"/>
  <c r="AJ50" i="82"/>
  <c r="AK50" i="82"/>
  <c r="AL50" i="82"/>
  <c r="AM50" i="82"/>
  <c r="AN50" i="82"/>
  <c r="AO50" i="82"/>
  <c r="AP50" i="82"/>
  <c r="AQ50" i="82"/>
  <c r="AR50" i="82"/>
  <c r="AS50" i="82"/>
  <c r="AT50" i="82"/>
  <c r="AU50" i="82"/>
  <c r="AV50" i="82"/>
  <c r="AW50" i="82"/>
  <c r="AX50" i="82"/>
  <c r="AY50" i="82"/>
  <c r="AZ50" i="82"/>
  <c r="B51" i="82"/>
  <c r="C51" i="82"/>
  <c r="D51" i="82"/>
  <c r="E51" i="82"/>
  <c r="F51" i="82"/>
  <c r="G51" i="82"/>
  <c r="H51" i="82"/>
  <c r="I51" i="82"/>
  <c r="J51" i="82"/>
  <c r="K51" i="82"/>
  <c r="L51" i="82"/>
  <c r="M51" i="82"/>
  <c r="N51" i="82"/>
  <c r="O51" i="82"/>
  <c r="P51" i="82"/>
  <c r="Q51" i="82"/>
  <c r="R51" i="82"/>
  <c r="S51" i="82"/>
  <c r="T51" i="82"/>
  <c r="U51" i="82"/>
  <c r="V51" i="82"/>
  <c r="W51" i="82"/>
  <c r="X51" i="82"/>
  <c r="Y51" i="82"/>
  <c r="Z51" i="82"/>
  <c r="AA51" i="82"/>
  <c r="AB51" i="82"/>
  <c r="AC51" i="82"/>
  <c r="AD51" i="82"/>
  <c r="AE51" i="82"/>
  <c r="AF51" i="82"/>
  <c r="AG51" i="82"/>
  <c r="AH51" i="82"/>
  <c r="AI51" i="82"/>
  <c r="AJ51" i="82"/>
  <c r="AK51" i="82"/>
  <c r="AL51" i="82"/>
  <c r="AM51" i="82"/>
  <c r="AN51" i="82"/>
  <c r="AO51" i="82"/>
  <c r="AP51" i="82"/>
  <c r="AQ51" i="82"/>
  <c r="AR51" i="82"/>
  <c r="AS51" i="82"/>
  <c r="AT51" i="82"/>
  <c r="AU51" i="82"/>
  <c r="AV51" i="82"/>
  <c r="AW51" i="82"/>
  <c r="AX51" i="82"/>
  <c r="AY51" i="82"/>
  <c r="AZ51" i="82"/>
  <c r="B52" i="82"/>
  <c r="C52" i="82"/>
  <c r="D52" i="82"/>
  <c r="E52" i="82"/>
  <c r="F52" i="82"/>
  <c r="G52" i="82"/>
  <c r="H52" i="82"/>
  <c r="I52" i="82"/>
  <c r="J52" i="82"/>
  <c r="K52" i="82"/>
  <c r="L52" i="82"/>
  <c r="M52" i="82"/>
  <c r="N52" i="82"/>
  <c r="O52" i="82"/>
  <c r="P52" i="82"/>
  <c r="Q52" i="82"/>
  <c r="R52" i="82"/>
  <c r="S52" i="82"/>
  <c r="T52" i="82"/>
  <c r="U52" i="82"/>
  <c r="V52" i="82"/>
  <c r="W52" i="82"/>
  <c r="X52" i="82"/>
  <c r="Y52" i="82"/>
  <c r="Z52" i="82"/>
  <c r="AA52" i="82"/>
  <c r="AB52" i="82"/>
  <c r="AC52" i="82"/>
  <c r="AD52" i="82"/>
  <c r="AE52" i="82"/>
  <c r="AF52" i="82"/>
  <c r="AG52" i="82"/>
  <c r="AH52" i="82"/>
  <c r="AI52" i="82"/>
  <c r="AJ52" i="82"/>
  <c r="AK52" i="82"/>
  <c r="AL52" i="82"/>
  <c r="AM52" i="82"/>
  <c r="AN52" i="82"/>
  <c r="AO52" i="82"/>
  <c r="AP52" i="82"/>
  <c r="AQ52" i="82"/>
  <c r="AR52" i="82"/>
  <c r="AS52" i="82"/>
  <c r="AT52" i="82"/>
  <c r="AU52" i="82"/>
  <c r="AV52" i="82"/>
  <c r="AW52" i="82"/>
  <c r="AX52" i="82"/>
  <c r="AY52" i="82"/>
  <c r="AZ52" i="82"/>
  <c r="B53" i="82"/>
  <c r="C53" i="82"/>
  <c r="D53" i="82"/>
  <c r="E53" i="82"/>
  <c r="F53" i="82"/>
  <c r="G53" i="82"/>
  <c r="H53" i="82"/>
  <c r="I53" i="82"/>
  <c r="J53" i="82"/>
  <c r="K53" i="82"/>
  <c r="L53" i="82"/>
  <c r="M53" i="82"/>
  <c r="N53" i="82"/>
  <c r="O53" i="82"/>
  <c r="P53" i="82"/>
  <c r="Q53" i="82"/>
  <c r="R53" i="82"/>
  <c r="S53" i="82"/>
  <c r="T53" i="82"/>
  <c r="U53" i="82"/>
  <c r="V53" i="82"/>
  <c r="W53" i="82"/>
  <c r="X53" i="82"/>
  <c r="Y53" i="82"/>
  <c r="Z53" i="82"/>
  <c r="AA53" i="82"/>
  <c r="AB53" i="82"/>
  <c r="AC53" i="82"/>
  <c r="AD53" i="82"/>
  <c r="AE53" i="82"/>
  <c r="AF53" i="82"/>
  <c r="AG53" i="82"/>
  <c r="AH53" i="82"/>
  <c r="AI53" i="82"/>
  <c r="AJ53" i="82"/>
  <c r="AK53" i="82"/>
  <c r="AL53" i="82"/>
  <c r="AM53" i="82"/>
  <c r="AN53" i="82"/>
  <c r="AO53" i="82"/>
  <c r="AP53" i="82"/>
  <c r="AQ53" i="82"/>
  <c r="AR53" i="82"/>
  <c r="AS53" i="82"/>
  <c r="AT53" i="82"/>
  <c r="AU53" i="82"/>
  <c r="AV53" i="82"/>
  <c r="AW53" i="82"/>
  <c r="AX53" i="82"/>
  <c r="AY53" i="82"/>
  <c r="AZ53" i="82"/>
  <c r="B54" i="82"/>
  <c r="C54" i="82"/>
  <c r="D54" i="82"/>
  <c r="E54" i="82"/>
  <c r="F54" i="82"/>
  <c r="G54" i="82"/>
  <c r="H54" i="82"/>
  <c r="I54" i="82"/>
  <c r="J54" i="82"/>
  <c r="K54" i="82"/>
  <c r="L54" i="82"/>
  <c r="M54" i="82"/>
  <c r="N54" i="82"/>
  <c r="O54" i="82"/>
  <c r="P54" i="82"/>
  <c r="Q54" i="82"/>
  <c r="R54" i="82"/>
  <c r="S54" i="82"/>
  <c r="T54" i="82"/>
  <c r="U54" i="82"/>
  <c r="V54" i="82"/>
  <c r="W54" i="82"/>
  <c r="X54" i="82"/>
  <c r="Y54" i="82"/>
  <c r="Z54" i="82"/>
  <c r="AA54" i="82"/>
  <c r="AB54" i="82"/>
  <c r="AC54" i="82"/>
  <c r="AD54" i="82"/>
  <c r="AE54" i="82"/>
  <c r="AF54" i="82"/>
  <c r="AG54" i="82"/>
  <c r="AH54" i="82"/>
  <c r="AI54" i="82"/>
  <c r="AJ54" i="82"/>
  <c r="AK54" i="82"/>
  <c r="AL54" i="82"/>
  <c r="AM54" i="82"/>
  <c r="AN54" i="82"/>
  <c r="AO54" i="82"/>
  <c r="AP54" i="82"/>
  <c r="AQ54" i="82"/>
  <c r="AR54" i="82"/>
  <c r="AS54" i="82"/>
  <c r="AT54" i="82"/>
  <c r="AU54" i="82"/>
  <c r="AV54" i="82"/>
  <c r="AW54" i="82"/>
  <c r="AX54" i="82"/>
  <c r="AY54" i="82"/>
  <c r="AZ54" i="82"/>
  <c r="B55" i="82"/>
  <c r="C55" i="82"/>
  <c r="D55" i="82"/>
  <c r="E55" i="82"/>
  <c r="F55" i="82"/>
  <c r="G55" i="82"/>
  <c r="H55" i="82"/>
  <c r="I55" i="82"/>
  <c r="J55" i="82"/>
  <c r="K55" i="82"/>
  <c r="L55" i="82"/>
  <c r="M55" i="82"/>
  <c r="N55" i="82"/>
  <c r="O55" i="82"/>
  <c r="P55" i="82"/>
  <c r="Q55" i="82"/>
  <c r="R55" i="82"/>
  <c r="S55" i="82"/>
  <c r="T55" i="82"/>
  <c r="U55" i="82"/>
  <c r="V55" i="82"/>
  <c r="W55" i="82"/>
  <c r="X55" i="82"/>
  <c r="Y55" i="82"/>
  <c r="Z55" i="82"/>
  <c r="AA55" i="82"/>
  <c r="AB55" i="82"/>
  <c r="AC55" i="82"/>
  <c r="AD55" i="82"/>
  <c r="AE55" i="82"/>
  <c r="AF55" i="82"/>
  <c r="AG55" i="82"/>
  <c r="AH55" i="82"/>
  <c r="AI55" i="82"/>
  <c r="AJ55" i="82"/>
  <c r="AK55" i="82"/>
  <c r="AL55" i="82"/>
  <c r="AM55" i="82"/>
  <c r="AN55" i="82"/>
  <c r="AO55" i="82"/>
  <c r="AP55" i="82"/>
  <c r="AQ55" i="82"/>
  <c r="AR55" i="82"/>
  <c r="AS55" i="82"/>
  <c r="AT55" i="82"/>
  <c r="AU55" i="82"/>
  <c r="AV55" i="82"/>
  <c r="AW55" i="82"/>
  <c r="AX55" i="82"/>
  <c r="AY55" i="82"/>
  <c r="AZ55" i="82"/>
  <c r="B56" i="82"/>
  <c r="C56" i="82"/>
  <c r="D56" i="82"/>
  <c r="E56" i="82"/>
  <c r="F56" i="82"/>
  <c r="G56" i="82"/>
  <c r="H56" i="82"/>
  <c r="I56" i="82"/>
  <c r="J56" i="82"/>
  <c r="K56" i="82"/>
  <c r="L56" i="82"/>
  <c r="M56" i="82"/>
  <c r="N56" i="82"/>
  <c r="O56" i="82"/>
  <c r="P56" i="82"/>
  <c r="Q56" i="82"/>
  <c r="R56" i="82"/>
  <c r="S56" i="82"/>
  <c r="T56" i="82"/>
  <c r="U56" i="82"/>
  <c r="V56" i="82"/>
  <c r="W56" i="82"/>
  <c r="X56" i="82"/>
  <c r="Y56" i="82"/>
  <c r="Z56" i="82"/>
  <c r="AA56" i="82"/>
  <c r="AB56" i="82"/>
  <c r="AC56" i="82"/>
  <c r="AD56" i="82"/>
  <c r="AE56" i="82"/>
  <c r="AF56" i="82"/>
  <c r="AG56" i="82"/>
  <c r="AH56" i="82"/>
  <c r="AI56" i="82"/>
  <c r="AJ56" i="82"/>
  <c r="AK56" i="82"/>
  <c r="AL56" i="82"/>
  <c r="AM56" i="82"/>
  <c r="AN56" i="82"/>
  <c r="AO56" i="82"/>
  <c r="AP56" i="82"/>
  <c r="AQ56" i="82"/>
  <c r="AR56" i="82"/>
  <c r="AS56" i="82"/>
  <c r="AT56" i="82"/>
  <c r="AU56" i="82"/>
  <c r="AV56" i="82"/>
  <c r="AW56" i="82"/>
  <c r="AX56" i="82"/>
  <c r="AY56" i="82"/>
  <c r="AZ56" i="82"/>
  <c r="B57" i="82"/>
  <c r="C57" i="82"/>
  <c r="D57" i="82"/>
  <c r="E57" i="82"/>
  <c r="F57" i="82"/>
  <c r="G57" i="82"/>
  <c r="H57" i="82"/>
  <c r="I57" i="82"/>
  <c r="J57" i="82"/>
  <c r="K57" i="82"/>
  <c r="L57" i="82"/>
  <c r="M57" i="82"/>
  <c r="N57" i="82"/>
  <c r="O57" i="82"/>
  <c r="P57" i="82"/>
  <c r="Q57" i="82"/>
  <c r="R57" i="82"/>
  <c r="S57" i="82"/>
  <c r="T57" i="82"/>
  <c r="U57" i="82"/>
  <c r="V57" i="82"/>
  <c r="W57" i="82"/>
  <c r="X57" i="82"/>
  <c r="Y57" i="82"/>
  <c r="Z57" i="82"/>
  <c r="AA57" i="82"/>
  <c r="AB57" i="82"/>
  <c r="AC57" i="82"/>
  <c r="AD57" i="82"/>
  <c r="AE57" i="82"/>
  <c r="AF57" i="82"/>
  <c r="AG57" i="82"/>
  <c r="AH57" i="82"/>
  <c r="AI57" i="82"/>
  <c r="AJ57" i="82"/>
  <c r="AK57" i="82"/>
  <c r="AL57" i="82"/>
  <c r="AM57" i="82"/>
  <c r="AN57" i="82"/>
  <c r="AO57" i="82"/>
  <c r="AP57" i="82"/>
  <c r="AQ57" i="82"/>
  <c r="AR57" i="82"/>
  <c r="AS57" i="82"/>
  <c r="AT57" i="82"/>
  <c r="AU57" i="82"/>
  <c r="AV57" i="82"/>
  <c r="AW57" i="82"/>
  <c r="AX57" i="82"/>
  <c r="AY57" i="82"/>
  <c r="AZ57" i="82"/>
  <c r="B58" i="82"/>
  <c r="C58" i="82"/>
  <c r="D58" i="82"/>
  <c r="E58" i="82"/>
  <c r="F58" i="82"/>
  <c r="G58" i="82"/>
  <c r="H58" i="82"/>
  <c r="I58" i="82"/>
  <c r="J58" i="82"/>
  <c r="K58" i="82"/>
  <c r="L58" i="82"/>
  <c r="M58" i="82"/>
  <c r="N58" i="82"/>
  <c r="O58" i="82"/>
  <c r="P58" i="82"/>
  <c r="Q58" i="82"/>
  <c r="R58" i="82"/>
  <c r="S58" i="82"/>
  <c r="T58" i="82"/>
  <c r="U58" i="82"/>
  <c r="V58" i="82"/>
  <c r="W58" i="82"/>
  <c r="X58" i="82"/>
  <c r="Y58" i="82"/>
  <c r="Z58" i="82"/>
  <c r="AA58" i="82"/>
  <c r="AB58" i="82"/>
  <c r="AC58" i="82"/>
  <c r="AD58" i="82"/>
  <c r="AE58" i="82"/>
  <c r="AF58" i="82"/>
  <c r="AG58" i="82"/>
  <c r="AH58" i="82"/>
  <c r="AI58" i="82"/>
  <c r="AJ58" i="82"/>
  <c r="AK58" i="82"/>
  <c r="AL58" i="82"/>
  <c r="AM58" i="82"/>
  <c r="AN58" i="82"/>
  <c r="AO58" i="82"/>
  <c r="AP58" i="82"/>
  <c r="AQ58" i="82"/>
  <c r="AR58" i="82"/>
  <c r="AS58" i="82"/>
  <c r="AT58" i="82"/>
  <c r="AU58" i="82"/>
  <c r="AV58" i="82"/>
  <c r="AW58" i="82"/>
  <c r="AX58" i="82"/>
  <c r="AY58" i="82"/>
  <c r="AZ58" i="82"/>
  <c r="B59" i="82"/>
  <c r="C59" i="82"/>
  <c r="D59" i="82"/>
  <c r="E59" i="82"/>
  <c r="F59" i="82"/>
  <c r="G59" i="82"/>
  <c r="H59" i="82"/>
  <c r="I59" i="82"/>
  <c r="J59" i="82"/>
  <c r="K59" i="82"/>
  <c r="L59" i="82"/>
  <c r="M59" i="82"/>
  <c r="N59" i="82"/>
  <c r="O59" i="82"/>
  <c r="P59" i="82"/>
  <c r="Q59" i="82"/>
  <c r="R59" i="82"/>
  <c r="S59" i="82"/>
  <c r="T59" i="82"/>
  <c r="U59" i="82"/>
  <c r="V59" i="82"/>
  <c r="W59" i="82"/>
  <c r="X59" i="82"/>
  <c r="Y59" i="82"/>
  <c r="Z59" i="82"/>
  <c r="AA59" i="82"/>
  <c r="AB59" i="82"/>
  <c r="AC59" i="82"/>
  <c r="AD59" i="82"/>
  <c r="AE59" i="82"/>
  <c r="AF59" i="82"/>
  <c r="AG59" i="82"/>
  <c r="AH59" i="82"/>
  <c r="AI59" i="82"/>
  <c r="AJ59" i="82"/>
  <c r="AK59" i="82"/>
  <c r="AL59" i="82"/>
  <c r="AM59" i="82"/>
  <c r="AN59" i="82"/>
  <c r="AO59" i="82"/>
  <c r="AP59" i="82"/>
  <c r="AQ59" i="82"/>
  <c r="AR59" i="82"/>
  <c r="AS59" i="82"/>
  <c r="AT59" i="82"/>
  <c r="AU59" i="82"/>
  <c r="AV59" i="82"/>
  <c r="AW59" i="82"/>
  <c r="AX59" i="82"/>
  <c r="AY59" i="82"/>
  <c r="AZ59" i="82"/>
  <c r="B60" i="82"/>
  <c r="C60" i="82"/>
  <c r="D60" i="82"/>
  <c r="E60" i="82"/>
  <c r="F60" i="82"/>
  <c r="G60" i="82"/>
  <c r="H60" i="82"/>
  <c r="I60" i="82"/>
  <c r="J60" i="82"/>
  <c r="K60" i="82"/>
  <c r="L60" i="82"/>
  <c r="M60" i="82"/>
  <c r="N60" i="82"/>
  <c r="O60" i="82"/>
  <c r="P60" i="82"/>
  <c r="Q60" i="82"/>
  <c r="R60" i="82"/>
  <c r="S60" i="82"/>
  <c r="T60" i="82"/>
  <c r="U60" i="82"/>
  <c r="V60" i="82"/>
  <c r="W60" i="82"/>
  <c r="X60" i="82"/>
  <c r="Y60" i="82"/>
  <c r="Z60" i="82"/>
  <c r="AA60" i="82"/>
  <c r="AB60" i="82"/>
  <c r="AC60" i="82"/>
  <c r="AD60" i="82"/>
  <c r="AE60" i="82"/>
  <c r="AF60" i="82"/>
  <c r="AG60" i="82"/>
  <c r="AH60" i="82"/>
  <c r="AI60" i="82"/>
  <c r="AJ60" i="82"/>
  <c r="AK60" i="82"/>
  <c r="AL60" i="82"/>
  <c r="AM60" i="82"/>
  <c r="AN60" i="82"/>
  <c r="AO60" i="82"/>
  <c r="AP60" i="82"/>
  <c r="AQ60" i="82"/>
  <c r="AR60" i="82"/>
  <c r="AS60" i="82"/>
  <c r="AT60" i="82"/>
  <c r="AU60" i="82"/>
  <c r="AV60" i="82"/>
  <c r="AW60" i="82"/>
  <c r="AX60" i="82"/>
  <c r="AY60" i="82"/>
  <c r="AZ60" i="82"/>
  <c r="B61" i="82"/>
  <c r="C61" i="82"/>
  <c r="D61" i="82"/>
  <c r="E61" i="82"/>
  <c r="F61" i="82"/>
  <c r="G61" i="82"/>
  <c r="H61" i="82"/>
  <c r="I61" i="82"/>
  <c r="J61" i="82"/>
  <c r="K61" i="82"/>
  <c r="L61" i="82"/>
  <c r="M61" i="82"/>
  <c r="N61" i="82"/>
  <c r="O61" i="82"/>
  <c r="P61" i="82"/>
  <c r="Q61" i="82"/>
  <c r="R61" i="82"/>
  <c r="S61" i="82"/>
  <c r="T61" i="82"/>
  <c r="U61" i="82"/>
  <c r="V61" i="82"/>
  <c r="W61" i="82"/>
  <c r="X61" i="82"/>
  <c r="Y61" i="82"/>
  <c r="Z61" i="82"/>
  <c r="AA61" i="82"/>
  <c r="AB61" i="82"/>
  <c r="AC61" i="82"/>
  <c r="AD61" i="82"/>
  <c r="AE61" i="82"/>
  <c r="AF61" i="82"/>
  <c r="AG61" i="82"/>
  <c r="AH61" i="82"/>
  <c r="AI61" i="82"/>
  <c r="AJ61" i="82"/>
  <c r="AK61" i="82"/>
  <c r="AL61" i="82"/>
  <c r="AM61" i="82"/>
  <c r="AN61" i="82"/>
  <c r="AO61" i="82"/>
  <c r="AP61" i="82"/>
  <c r="AQ61" i="82"/>
  <c r="AR61" i="82"/>
  <c r="AS61" i="82"/>
  <c r="AT61" i="82"/>
  <c r="AU61" i="82"/>
  <c r="AV61" i="82"/>
  <c r="AW61" i="82"/>
  <c r="AX61" i="82"/>
  <c r="AY61" i="82"/>
  <c r="AZ61" i="82"/>
  <c r="B62" i="82"/>
  <c r="C62" i="82"/>
  <c r="D62" i="82"/>
  <c r="E62" i="82"/>
  <c r="F62" i="82"/>
  <c r="G62" i="82"/>
  <c r="H62" i="82"/>
  <c r="I62" i="82"/>
  <c r="J62" i="82"/>
  <c r="K62" i="82"/>
  <c r="L62" i="82"/>
  <c r="M62" i="82"/>
  <c r="N62" i="82"/>
  <c r="O62" i="82"/>
  <c r="P62" i="82"/>
  <c r="Q62" i="82"/>
  <c r="R62" i="82"/>
  <c r="S62" i="82"/>
  <c r="T62" i="82"/>
  <c r="U62" i="82"/>
  <c r="V62" i="82"/>
  <c r="W62" i="82"/>
  <c r="X62" i="82"/>
  <c r="Y62" i="82"/>
  <c r="Z62" i="82"/>
  <c r="AA62" i="82"/>
  <c r="AB62" i="82"/>
  <c r="AC62" i="82"/>
  <c r="AD62" i="82"/>
  <c r="AE62" i="82"/>
  <c r="AF62" i="82"/>
  <c r="AG62" i="82"/>
  <c r="AH62" i="82"/>
  <c r="AI62" i="82"/>
  <c r="AJ62" i="82"/>
  <c r="AK62" i="82"/>
  <c r="AL62" i="82"/>
  <c r="AM62" i="82"/>
  <c r="AN62" i="82"/>
  <c r="AO62" i="82"/>
  <c r="AP62" i="82"/>
  <c r="AQ62" i="82"/>
  <c r="AR62" i="82"/>
  <c r="AS62" i="82"/>
  <c r="AT62" i="82"/>
  <c r="AU62" i="82"/>
  <c r="AV62" i="82"/>
  <c r="AW62" i="82"/>
  <c r="AX62" i="82"/>
  <c r="AY62" i="82"/>
  <c r="AZ62" i="82"/>
  <c r="B63" i="82"/>
  <c r="C63" i="82"/>
  <c r="D63" i="82"/>
  <c r="E63" i="82"/>
  <c r="F63" i="82"/>
  <c r="G63" i="82"/>
  <c r="H63" i="82"/>
  <c r="I63" i="82"/>
  <c r="J63" i="82"/>
  <c r="K63" i="82"/>
  <c r="L63" i="82"/>
  <c r="M63" i="82"/>
  <c r="N63" i="82"/>
  <c r="O63" i="82"/>
  <c r="P63" i="82"/>
  <c r="Q63" i="82"/>
  <c r="R63" i="82"/>
  <c r="S63" i="82"/>
  <c r="T63" i="82"/>
  <c r="U63" i="82"/>
  <c r="V63" i="82"/>
  <c r="W63" i="82"/>
  <c r="X63" i="82"/>
  <c r="Y63" i="82"/>
  <c r="Z63" i="82"/>
  <c r="AA63" i="82"/>
  <c r="AB63" i="82"/>
  <c r="AC63" i="82"/>
  <c r="AD63" i="82"/>
  <c r="AE63" i="82"/>
  <c r="AF63" i="82"/>
  <c r="AG63" i="82"/>
  <c r="AH63" i="82"/>
  <c r="AI63" i="82"/>
  <c r="AJ63" i="82"/>
  <c r="AK63" i="82"/>
  <c r="AL63" i="82"/>
  <c r="AM63" i="82"/>
  <c r="AN63" i="82"/>
  <c r="AO63" i="82"/>
  <c r="AP63" i="82"/>
  <c r="AQ63" i="82"/>
  <c r="AR63" i="82"/>
  <c r="AS63" i="82"/>
  <c r="AT63" i="82"/>
  <c r="AU63" i="82"/>
  <c r="AV63" i="82"/>
  <c r="AW63" i="82"/>
  <c r="AX63" i="82"/>
  <c r="AY63" i="82"/>
  <c r="AZ63" i="82"/>
  <c r="B64" i="82"/>
  <c r="C64" i="82"/>
  <c r="D64" i="82"/>
  <c r="E64" i="82"/>
  <c r="F64" i="82"/>
  <c r="G64" i="82"/>
  <c r="H64" i="82"/>
  <c r="I64" i="82"/>
  <c r="J64" i="82"/>
  <c r="K64" i="82"/>
  <c r="L64" i="82"/>
  <c r="M64" i="82"/>
  <c r="N64" i="82"/>
  <c r="O64" i="82"/>
  <c r="P64" i="82"/>
  <c r="Q64" i="82"/>
  <c r="R64" i="82"/>
  <c r="S64" i="82"/>
  <c r="T64" i="82"/>
  <c r="U64" i="82"/>
  <c r="V64" i="82"/>
  <c r="W64" i="82"/>
  <c r="X64" i="82"/>
  <c r="Y64" i="82"/>
  <c r="Z64" i="82"/>
  <c r="AA64" i="82"/>
  <c r="AB64" i="82"/>
  <c r="AC64" i="82"/>
  <c r="AD64" i="82"/>
  <c r="AE64" i="82"/>
  <c r="AF64" i="82"/>
  <c r="AG64" i="82"/>
  <c r="AH64" i="82"/>
  <c r="AI64" i="82"/>
  <c r="AJ64" i="82"/>
  <c r="AK64" i="82"/>
  <c r="AL64" i="82"/>
  <c r="AM64" i="82"/>
  <c r="AN64" i="82"/>
  <c r="AO64" i="82"/>
  <c r="AP64" i="82"/>
  <c r="AQ64" i="82"/>
  <c r="AR64" i="82"/>
  <c r="AS64" i="82"/>
  <c r="AT64" i="82"/>
  <c r="AU64" i="82"/>
  <c r="AV64" i="82"/>
  <c r="AW64" i="82"/>
  <c r="AX64" i="82"/>
  <c r="AY64" i="82"/>
  <c r="AZ64" i="82"/>
  <c r="B65" i="82"/>
  <c r="C65" i="82"/>
  <c r="D65" i="82"/>
  <c r="E65" i="82"/>
  <c r="F65" i="82"/>
  <c r="G65" i="82"/>
  <c r="H65" i="82"/>
  <c r="I65" i="82"/>
  <c r="J65" i="82"/>
  <c r="K65" i="82"/>
  <c r="L65" i="82"/>
  <c r="M65" i="82"/>
  <c r="N65" i="82"/>
  <c r="O65" i="82"/>
  <c r="P65" i="82"/>
  <c r="Q65" i="82"/>
  <c r="R65" i="82"/>
  <c r="S65" i="82"/>
  <c r="T65" i="82"/>
  <c r="U65" i="82"/>
  <c r="V65" i="82"/>
  <c r="W65" i="82"/>
  <c r="X65" i="82"/>
  <c r="Y65" i="82"/>
  <c r="Z65" i="82"/>
  <c r="AA65" i="82"/>
  <c r="AB65" i="82"/>
  <c r="AC65" i="82"/>
  <c r="AD65" i="82"/>
  <c r="AE65" i="82"/>
  <c r="AF65" i="82"/>
  <c r="AG65" i="82"/>
  <c r="AH65" i="82"/>
  <c r="AI65" i="82"/>
  <c r="AJ65" i="82"/>
  <c r="AK65" i="82"/>
  <c r="AL65" i="82"/>
  <c r="AM65" i="82"/>
  <c r="AN65" i="82"/>
  <c r="AO65" i="82"/>
  <c r="AP65" i="82"/>
  <c r="AQ65" i="82"/>
  <c r="AR65" i="82"/>
  <c r="AS65" i="82"/>
  <c r="AT65" i="82"/>
  <c r="AU65" i="82"/>
  <c r="AV65" i="82"/>
  <c r="AW65" i="82"/>
  <c r="AX65" i="82"/>
  <c r="AY65" i="82"/>
  <c r="AZ65" i="82"/>
  <c r="B66" i="82"/>
  <c r="C66" i="82"/>
  <c r="D66" i="82"/>
  <c r="E66" i="82"/>
  <c r="F66" i="82"/>
  <c r="G66" i="82"/>
  <c r="H66" i="82"/>
  <c r="I66" i="82"/>
  <c r="J66" i="82"/>
  <c r="K66" i="82"/>
  <c r="L66" i="82"/>
  <c r="M66" i="82"/>
  <c r="N66" i="82"/>
  <c r="O66" i="82"/>
  <c r="P66" i="82"/>
  <c r="Q66" i="82"/>
  <c r="R66" i="82"/>
  <c r="S66" i="82"/>
  <c r="T66" i="82"/>
  <c r="U66" i="82"/>
  <c r="V66" i="82"/>
  <c r="W66" i="82"/>
  <c r="X66" i="82"/>
  <c r="Y66" i="82"/>
  <c r="Z66" i="82"/>
  <c r="AA66" i="82"/>
  <c r="AB66" i="82"/>
  <c r="AC66" i="82"/>
  <c r="AD66" i="82"/>
  <c r="AE66" i="82"/>
  <c r="AF66" i="82"/>
  <c r="AG66" i="82"/>
  <c r="AH66" i="82"/>
  <c r="AI66" i="82"/>
  <c r="AJ66" i="82"/>
  <c r="AK66" i="82"/>
  <c r="AL66" i="82"/>
  <c r="AM66" i="82"/>
  <c r="AN66" i="82"/>
  <c r="AO66" i="82"/>
  <c r="AP66" i="82"/>
  <c r="AQ66" i="82"/>
  <c r="AR66" i="82"/>
  <c r="AS66" i="82"/>
  <c r="AT66" i="82"/>
  <c r="AU66" i="82"/>
  <c r="AV66" i="82"/>
  <c r="AW66" i="82"/>
  <c r="AX66" i="82"/>
  <c r="AY66" i="82"/>
  <c r="AZ66" i="82"/>
  <c r="B67" i="82"/>
  <c r="C67" i="82"/>
  <c r="D67" i="82"/>
  <c r="E67" i="82"/>
  <c r="F67" i="82"/>
  <c r="G67" i="82"/>
  <c r="H67" i="82"/>
  <c r="I67" i="82"/>
  <c r="J67" i="82"/>
  <c r="K67" i="82"/>
  <c r="L67" i="82"/>
  <c r="M67" i="82"/>
  <c r="N67" i="82"/>
  <c r="O67" i="82"/>
  <c r="P67" i="82"/>
  <c r="Q67" i="82"/>
  <c r="R67" i="82"/>
  <c r="S67" i="82"/>
  <c r="T67" i="82"/>
  <c r="U67" i="82"/>
  <c r="V67" i="82"/>
  <c r="W67" i="82"/>
  <c r="X67" i="82"/>
  <c r="Y67" i="82"/>
  <c r="Z67" i="82"/>
  <c r="AA67" i="82"/>
  <c r="AB67" i="82"/>
  <c r="AC67" i="82"/>
  <c r="AD67" i="82"/>
  <c r="AE67" i="82"/>
  <c r="AF67" i="82"/>
  <c r="AG67" i="82"/>
  <c r="AH67" i="82"/>
  <c r="AI67" i="82"/>
  <c r="AJ67" i="82"/>
  <c r="AK67" i="82"/>
  <c r="AL67" i="82"/>
  <c r="AM67" i="82"/>
  <c r="AN67" i="82"/>
  <c r="AO67" i="82"/>
  <c r="AP67" i="82"/>
  <c r="AQ67" i="82"/>
  <c r="AR67" i="82"/>
  <c r="AS67" i="82"/>
  <c r="AT67" i="82"/>
  <c r="AU67" i="82"/>
  <c r="AV67" i="82"/>
  <c r="AW67" i="82"/>
  <c r="AX67" i="82"/>
  <c r="AY67" i="82"/>
  <c r="AZ67" i="82"/>
  <c r="B68" i="82"/>
  <c r="C68" i="82"/>
  <c r="D68" i="82"/>
  <c r="E68" i="82"/>
  <c r="F68" i="82"/>
  <c r="G68" i="82"/>
  <c r="H68" i="82"/>
  <c r="I68" i="82"/>
  <c r="J68" i="82"/>
  <c r="K68" i="82"/>
  <c r="L68" i="82"/>
  <c r="M68" i="82"/>
  <c r="N68" i="82"/>
  <c r="O68" i="82"/>
  <c r="P68" i="82"/>
  <c r="Q68" i="82"/>
  <c r="R68" i="82"/>
  <c r="S68" i="82"/>
  <c r="T68" i="82"/>
  <c r="U68" i="82"/>
  <c r="V68" i="82"/>
  <c r="W68" i="82"/>
  <c r="X68" i="82"/>
  <c r="Y68" i="82"/>
  <c r="Z68" i="82"/>
  <c r="AA68" i="82"/>
  <c r="AB68" i="82"/>
  <c r="AC68" i="82"/>
  <c r="AD68" i="82"/>
  <c r="AE68" i="82"/>
  <c r="AF68" i="82"/>
  <c r="AG68" i="82"/>
  <c r="AH68" i="82"/>
  <c r="AI68" i="82"/>
  <c r="AJ68" i="82"/>
  <c r="AK68" i="82"/>
  <c r="AL68" i="82"/>
  <c r="AM68" i="82"/>
  <c r="AN68" i="82"/>
  <c r="AO68" i="82"/>
  <c r="AP68" i="82"/>
  <c r="AQ68" i="82"/>
  <c r="AR68" i="82"/>
  <c r="AS68" i="82"/>
  <c r="AT68" i="82"/>
  <c r="AU68" i="82"/>
  <c r="AV68" i="82"/>
  <c r="AW68" i="82"/>
  <c r="AX68" i="82"/>
  <c r="AY68" i="82"/>
  <c r="AZ68" i="82"/>
  <c r="B69" i="82"/>
  <c r="C69" i="82"/>
  <c r="D69" i="82"/>
  <c r="E69" i="82"/>
  <c r="F69" i="82"/>
  <c r="G69" i="82"/>
  <c r="H69" i="82"/>
  <c r="I69" i="82"/>
  <c r="J69" i="82"/>
  <c r="K69" i="82"/>
  <c r="L69" i="82"/>
  <c r="M69" i="82"/>
  <c r="N69" i="82"/>
  <c r="O69" i="82"/>
  <c r="P69" i="82"/>
  <c r="Q69" i="82"/>
  <c r="R69" i="82"/>
  <c r="S69" i="82"/>
  <c r="T69" i="82"/>
  <c r="U69" i="82"/>
  <c r="V69" i="82"/>
  <c r="W69" i="82"/>
  <c r="X69" i="82"/>
  <c r="Y69" i="82"/>
  <c r="Z69" i="82"/>
  <c r="AA69" i="82"/>
  <c r="AB69" i="82"/>
  <c r="AC69" i="82"/>
  <c r="AD69" i="82"/>
  <c r="AE69" i="82"/>
  <c r="AF69" i="82"/>
  <c r="AG69" i="82"/>
  <c r="AH69" i="82"/>
  <c r="AI69" i="82"/>
  <c r="AJ69" i="82"/>
  <c r="AK69" i="82"/>
  <c r="AL69" i="82"/>
  <c r="AM69" i="82"/>
  <c r="AN69" i="82"/>
  <c r="AO69" i="82"/>
  <c r="AP69" i="82"/>
  <c r="AQ69" i="82"/>
  <c r="AR69" i="82"/>
  <c r="AS69" i="82"/>
  <c r="AT69" i="82"/>
  <c r="AU69" i="82"/>
  <c r="AV69" i="82"/>
  <c r="AW69" i="82"/>
  <c r="AX69" i="82"/>
  <c r="AY69" i="82"/>
  <c r="AZ69" i="82"/>
  <c r="B70" i="82"/>
  <c r="C70" i="82"/>
  <c r="D70" i="82"/>
  <c r="E70" i="82"/>
  <c r="F70" i="82"/>
  <c r="G70" i="82"/>
  <c r="H70" i="82"/>
  <c r="I70" i="82"/>
  <c r="J70" i="82"/>
  <c r="K70" i="82"/>
  <c r="L70" i="82"/>
  <c r="M70" i="82"/>
  <c r="N70" i="82"/>
  <c r="O70" i="82"/>
  <c r="P70" i="82"/>
  <c r="Q70" i="82"/>
  <c r="R70" i="82"/>
  <c r="S70" i="82"/>
  <c r="T70" i="82"/>
  <c r="U70" i="82"/>
  <c r="V70" i="82"/>
  <c r="W70" i="82"/>
  <c r="X70" i="82"/>
  <c r="Y70" i="82"/>
  <c r="Z70" i="82"/>
  <c r="AA70" i="82"/>
  <c r="AB70" i="82"/>
  <c r="AC70" i="82"/>
  <c r="AD70" i="82"/>
  <c r="AE70" i="82"/>
  <c r="AF70" i="82"/>
  <c r="AG70" i="82"/>
  <c r="AH70" i="82"/>
  <c r="AI70" i="82"/>
  <c r="AJ70" i="82"/>
  <c r="AK70" i="82"/>
  <c r="AL70" i="82"/>
  <c r="AM70" i="82"/>
  <c r="AN70" i="82"/>
  <c r="AO70" i="82"/>
  <c r="AP70" i="82"/>
  <c r="AQ70" i="82"/>
  <c r="AR70" i="82"/>
  <c r="AS70" i="82"/>
  <c r="AT70" i="82"/>
  <c r="AU70" i="82"/>
  <c r="AV70" i="82"/>
  <c r="AW70" i="82"/>
  <c r="AX70" i="82"/>
  <c r="AY70" i="82"/>
  <c r="AZ70" i="82"/>
  <c r="B71" i="82"/>
  <c r="C71" i="82"/>
  <c r="D71" i="82"/>
  <c r="E71" i="82"/>
  <c r="F71" i="82"/>
  <c r="G71" i="82"/>
  <c r="H71" i="82"/>
  <c r="I71" i="82"/>
  <c r="J71" i="82"/>
  <c r="K71" i="82"/>
  <c r="L71" i="82"/>
  <c r="M71" i="82"/>
  <c r="N71" i="82"/>
  <c r="O71" i="82"/>
  <c r="P71" i="82"/>
  <c r="Q71" i="82"/>
  <c r="R71" i="82"/>
  <c r="S71" i="82"/>
  <c r="T71" i="82"/>
  <c r="U71" i="82"/>
  <c r="V71" i="82"/>
  <c r="W71" i="82"/>
  <c r="X71" i="82"/>
  <c r="Y71" i="82"/>
  <c r="Z71" i="82"/>
  <c r="AA71" i="82"/>
  <c r="AB71" i="82"/>
  <c r="AC71" i="82"/>
  <c r="AD71" i="82"/>
  <c r="AE71" i="82"/>
  <c r="AF71" i="82"/>
  <c r="AG71" i="82"/>
  <c r="AH71" i="82"/>
  <c r="AI71" i="82"/>
  <c r="AJ71" i="82"/>
  <c r="AK71" i="82"/>
  <c r="AL71" i="82"/>
  <c r="AM71" i="82"/>
  <c r="AN71" i="82"/>
  <c r="AO71" i="82"/>
  <c r="AP71" i="82"/>
  <c r="AQ71" i="82"/>
  <c r="AR71" i="82"/>
  <c r="AS71" i="82"/>
  <c r="AT71" i="82"/>
  <c r="AU71" i="82"/>
  <c r="AV71" i="82"/>
  <c r="AW71" i="82"/>
  <c r="AX71" i="82"/>
  <c r="AY71" i="82"/>
  <c r="AZ71" i="82"/>
  <c r="B72" i="82"/>
  <c r="C72" i="82"/>
  <c r="D72" i="82"/>
  <c r="E72" i="82"/>
  <c r="F72" i="82"/>
  <c r="G72" i="82"/>
  <c r="H72" i="82"/>
  <c r="I72" i="82"/>
  <c r="J72" i="82"/>
  <c r="K72" i="82"/>
  <c r="L72" i="82"/>
  <c r="M72" i="82"/>
  <c r="N72" i="82"/>
  <c r="O72" i="82"/>
  <c r="P72" i="82"/>
  <c r="Q72" i="82"/>
  <c r="R72" i="82"/>
  <c r="S72" i="82"/>
  <c r="T72" i="82"/>
  <c r="U72" i="82"/>
  <c r="V72" i="82"/>
  <c r="W72" i="82"/>
  <c r="X72" i="82"/>
  <c r="Y72" i="82"/>
  <c r="Z72" i="82"/>
  <c r="AA72" i="82"/>
  <c r="AB72" i="82"/>
  <c r="AC72" i="82"/>
  <c r="AD72" i="82"/>
  <c r="AE72" i="82"/>
  <c r="AF72" i="82"/>
  <c r="AG72" i="82"/>
  <c r="AH72" i="82"/>
  <c r="AI72" i="82"/>
  <c r="AJ72" i="82"/>
  <c r="AK72" i="82"/>
  <c r="AL72" i="82"/>
  <c r="AM72" i="82"/>
  <c r="AN72" i="82"/>
  <c r="AO72" i="82"/>
  <c r="AP72" i="82"/>
  <c r="AQ72" i="82"/>
  <c r="AR72" i="82"/>
  <c r="AS72" i="82"/>
  <c r="AT72" i="82"/>
  <c r="AU72" i="82"/>
  <c r="AV72" i="82"/>
  <c r="AW72" i="82"/>
  <c r="AX72" i="82"/>
  <c r="AY72" i="82"/>
  <c r="AZ72" i="82"/>
  <c r="B73" i="82"/>
  <c r="C73" i="82"/>
  <c r="D73" i="82"/>
  <c r="E73" i="82"/>
  <c r="F73" i="82"/>
  <c r="G73" i="82"/>
  <c r="H73" i="82"/>
  <c r="I73" i="82"/>
  <c r="J73" i="82"/>
  <c r="K73" i="82"/>
  <c r="L73" i="82"/>
  <c r="M73" i="82"/>
  <c r="N73" i="82"/>
  <c r="O73" i="82"/>
  <c r="P73" i="82"/>
  <c r="Q73" i="82"/>
  <c r="R73" i="82"/>
  <c r="S73" i="82"/>
  <c r="T73" i="82"/>
  <c r="U73" i="82"/>
  <c r="V73" i="82"/>
  <c r="W73" i="82"/>
  <c r="X73" i="82"/>
  <c r="Y73" i="82"/>
  <c r="Z73" i="82"/>
  <c r="AA73" i="82"/>
  <c r="AB73" i="82"/>
  <c r="AC73" i="82"/>
  <c r="AD73" i="82"/>
  <c r="AE73" i="82"/>
  <c r="AF73" i="82"/>
  <c r="AG73" i="82"/>
  <c r="AH73" i="82"/>
  <c r="AI73" i="82"/>
  <c r="AJ73" i="82"/>
  <c r="AK73" i="82"/>
  <c r="AL73" i="82"/>
  <c r="AM73" i="82"/>
  <c r="AN73" i="82"/>
  <c r="AO73" i="82"/>
  <c r="AP73" i="82"/>
  <c r="AQ73" i="82"/>
  <c r="AR73" i="82"/>
  <c r="AS73" i="82"/>
  <c r="AT73" i="82"/>
  <c r="AU73" i="82"/>
  <c r="AV73" i="82"/>
  <c r="AW73" i="82"/>
  <c r="AX73" i="82"/>
  <c r="AY73" i="82"/>
  <c r="AZ73" i="82"/>
  <c r="B74" i="82"/>
  <c r="C74" i="82"/>
  <c r="D74" i="82"/>
  <c r="E74" i="82"/>
  <c r="F74" i="82"/>
  <c r="G74" i="82"/>
  <c r="H74" i="82"/>
  <c r="I74" i="82"/>
  <c r="J74" i="82"/>
  <c r="K74" i="82"/>
  <c r="L74" i="82"/>
  <c r="M74" i="82"/>
  <c r="N74" i="82"/>
  <c r="O74" i="82"/>
  <c r="P74" i="82"/>
  <c r="Q74" i="82"/>
  <c r="R74" i="82"/>
  <c r="S74" i="82"/>
  <c r="T74" i="82"/>
  <c r="U74" i="82"/>
  <c r="V74" i="82"/>
  <c r="W74" i="82"/>
  <c r="X74" i="82"/>
  <c r="Y74" i="82"/>
  <c r="Z74" i="82"/>
  <c r="AA74" i="82"/>
  <c r="AB74" i="82"/>
  <c r="AC74" i="82"/>
  <c r="AD74" i="82"/>
  <c r="AE74" i="82"/>
  <c r="AF74" i="82"/>
  <c r="AG74" i="82"/>
  <c r="AH74" i="82"/>
  <c r="AI74" i="82"/>
  <c r="AJ74" i="82"/>
  <c r="AK74" i="82"/>
  <c r="AL74" i="82"/>
  <c r="AM74" i="82"/>
  <c r="AN74" i="82"/>
  <c r="AO74" i="82"/>
  <c r="AP74" i="82"/>
  <c r="AQ74" i="82"/>
  <c r="AR74" i="82"/>
  <c r="AS74" i="82"/>
  <c r="AT74" i="82"/>
  <c r="AU74" i="82"/>
  <c r="AV74" i="82"/>
  <c r="AW74" i="82"/>
  <c r="AX74" i="82"/>
  <c r="AY74" i="82"/>
  <c r="AZ74" i="82"/>
  <c r="B75" i="82"/>
  <c r="C75" i="82"/>
  <c r="D75" i="82"/>
  <c r="E75" i="82"/>
  <c r="F75" i="82"/>
  <c r="G75" i="82"/>
  <c r="H75" i="82"/>
  <c r="I75" i="82"/>
  <c r="J75" i="82"/>
  <c r="K75" i="82"/>
  <c r="L75" i="82"/>
  <c r="M75" i="82"/>
  <c r="N75" i="82"/>
  <c r="O75" i="82"/>
  <c r="P75" i="82"/>
  <c r="Q75" i="82"/>
  <c r="R75" i="82"/>
  <c r="S75" i="82"/>
  <c r="T75" i="82"/>
  <c r="U75" i="82"/>
  <c r="V75" i="82"/>
  <c r="W75" i="82"/>
  <c r="X75" i="82"/>
  <c r="Y75" i="82"/>
  <c r="Z75" i="82"/>
  <c r="AA75" i="82"/>
  <c r="AB75" i="82"/>
  <c r="AC75" i="82"/>
  <c r="AD75" i="82"/>
  <c r="AE75" i="82"/>
  <c r="AF75" i="82"/>
  <c r="AG75" i="82"/>
  <c r="AH75" i="82"/>
  <c r="AI75" i="82"/>
  <c r="AJ75" i="82"/>
  <c r="AK75" i="82"/>
  <c r="AL75" i="82"/>
  <c r="AM75" i="82"/>
  <c r="AN75" i="82"/>
  <c r="AO75" i="82"/>
  <c r="AP75" i="82"/>
  <c r="AQ75" i="82"/>
  <c r="AR75" i="82"/>
  <c r="AS75" i="82"/>
  <c r="AT75" i="82"/>
  <c r="AU75" i="82"/>
  <c r="AV75" i="82"/>
  <c r="AW75" i="82"/>
  <c r="AX75" i="82"/>
  <c r="AY75" i="82"/>
  <c r="AZ75" i="82"/>
  <c r="B76" i="82"/>
  <c r="C76" i="82"/>
  <c r="D76" i="82"/>
  <c r="E76" i="82"/>
  <c r="F76" i="82"/>
  <c r="G76" i="82"/>
  <c r="H76" i="82"/>
  <c r="I76" i="82"/>
  <c r="J76" i="82"/>
  <c r="K76" i="82"/>
  <c r="L76" i="82"/>
  <c r="M76" i="82"/>
  <c r="N76" i="82"/>
  <c r="O76" i="82"/>
  <c r="P76" i="82"/>
  <c r="Q76" i="82"/>
  <c r="R76" i="82"/>
  <c r="S76" i="82"/>
  <c r="T76" i="82"/>
  <c r="U76" i="82"/>
  <c r="V76" i="82"/>
  <c r="W76" i="82"/>
  <c r="X76" i="82"/>
  <c r="Y76" i="82"/>
  <c r="Z76" i="82"/>
  <c r="AA76" i="82"/>
  <c r="AB76" i="82"/>
  <c r="AC76" i="82"/>
  <c r="AD76" i="82"/>
  <c r="AE76" i="82"/>
  <c r="AF76" i="82"/>
  <c r="AG76" i="82"/>
  <c r="AH76" i="82"/>
  <c r="AI76" i="82"/>
  <c r="AJ76" i="82"/>
  <c r="AK76" i="82"/>
  <c r="AL76" i="82"/>
  <c r="AM76" i="82"/>
  <c r="AN76" i="82"/>
  <c r="AO76" i="82"/>
  <c r="AP76" i="82"/>
  <c r="AQ76" i="82"/>
  <c r="AR76" i="82"/>
  <c r="AS76" i="82"/>
  <c r="AT76" i="82"/>
  <c r="AU76" i="82"/>
  <c r="AV76" i="82"/>
  <c r="AW76" i="82"/>
  <c r="AX76" i="82"/>
  <c r="AY76" i="82"/>
  <c r="AZ76" i="82"/>
  <c r="B77" i="82"/>
  <c r="C77" i="82"/>
  <c r="D77" i="82"/>
  <c r="E77" i="82"/>
  <c r="F77" i="82"/>
  <c r="G77" i="82"/>
  <c r="H77" i="82"/>
  <c r="I77" i="82"/>
  <c r="J77" i="82"/>
  <c r="K77" i="82"/>
  <c r="L77" i="82"/>
  <c r="M77" i="82"/>
  <c r="N77" i="82"/>
  <c r="O77" i="82"/>
  <c r="P77" i="82"/>
  <c r="Q77" i="82"/>
  <c r="R77" i="82"/>
  <c r="S77" i="82"/>
  <c r="T77" i="82"/>
  <c r="U77" i="82"/>
  <c r="V77" i="82"/>
  <c r="W77" i="82"/>
  <c r="X77" i="82"/>
  <c r="Y77" i="82"/>
  <c r="Z77" i="82"/>
  <c r="AA77" i="82"/>
  <c r="AB77" i="82"/>
  <c r="AC77" i="82"/>
  <c r="AD77" i="82"/>
  <c r="AE77" i="82"/>
  <c r="AF77" i="82"/>
  <c r="AG77" i="82"/>
  <c r="AH77" i="82"/>
  <c r="AI77" i="82"/>
  <c r="AJ77" i="82"/>
  <c r="AK77" i="82"/>
  <c r="AL77" i="82"/>
  <c r="AM77" i="82"/>
  <c r="AN77" i="82"/>
  <c r="AO77" i="82"/>
  <c r="AP77" i="82"/>
  <c r="AQ77" i="82"/>
  <c r="AR77" i="82"/>
  <c r="AS77" i="82"/>
  <c r="AT77" i="82"/>
  <c r="AU77" i="82"/>
  <c r="AV77" i="82"/>
  <c r="AW77" i="82"/>
  <c r="AX77" i="82"/>
  <c r="AY77" i="82"/>
  <c r="AZ77" i="82"/>
  <c r="B78" i="82"/>
  <c r="C78" i="82"/>
  <c r="D78" i="82"/>
  <c r="E78" i="82"/>
  <c r="F78" i="82"/>
  <c r="G78" i="82"/>
  <c r="H78" i="82"/>
  <c r="I78" i="82"/>
  <c r="J78" i="82"/>
  <c r="K78" i="82"/>
  <c r="L78" i="82"/>
  <c r="M78" i="82"/>
  <c r="N78" i="82"/>
  <c r="O78" i="82"/>
  <c r="P78" i="82"/>
  <c r="Q78" i="82"/>
  <c r="R78" i="82"/>
  <c r="S78" i="82"/>
  <c r="T78" i="82"/>
  <c r="U78" i="82"/>
  <c r="V78" i="82"/>
  <c r="W78" i="82"/>
  <c r="X78" i="82"/>
  <c r="Y78" i="82"/>
  <c r="Z78" i="82"/>
  <c r="AA78" i="82"/>
  <c r="AB78" i="82"/>
  <c r="AC78" i="82"/>
  <c r="AD78" i="82"/>
  <c r="AE78" i="82"/>
  <c r="AF78" i="82"/>
  <c r="AG78" i="82"/>
  <c r="AH78" i="82"/>
  <c r="AI78" i="82"/>
  <c r="AJ78" i="82"/>
  <c r="AK78" i="82"/>
  <c r="AL78" i="82"/>
  <c r="AM78" i="82"/>
  <c r="AN78" i="82"/>
  <c r="AO78" i="82"/>
  <c r="AP78" i="82"/>
  <c r="AQ78" i="82"/>
  <c r="AR78" i="82"/>
  <c r="AS78" i="82"/>
  <c r="AT78" i="82"/>
  <c r="AU78" i="82"/>
  <c r="AV78" i="82"/>
  <c r="AW78" i="82"/>
  <c r="AX78" i="82"/>
  <c r="AY78" i="82"/>
  <c r="AZ78" i="82"/>
  <c r="B79" i="82"/>
  <c r="C79" i="82"/>
  <c r="D79" i="82"/>
  <c r="E79" i="82"/>
  <c r="F79" i="82"/>
  <c r="G79" i="82"/>
  <c r="H79" i="82"/>
  <c r="I79" i="82"/>
  <c r="J79" i="82"/>
  <c r="K79" i="82"/>
  <c r="L79" i="82"/>
  <c r="M79" i="82"/>
  <c r="N79" i="82"/>
  <c r="O79" i="82"/>
  <c r="P79" i="82"/>
  <c r="Q79" i="82"/>
  <c r="R79" i="82"/>
  <c r="S79" i="82"/>
  <c r="T79" i="82"/>
  <c r="U79" i="82"/>
  <c r="V79" i="82"/>
  <c r="W79" i="82"/>
  <c r="X79" i="82"/>
  <c r="Y79" i="82"/>
  <c r="Z79" i="82"/>
  <c r="AA79" i="82"/>
  <c r="AB79" i="82"/>
  <c r="AC79" i="82"/>
  <c r="AD79" i="82"/>
  <c r="AE79" i="82"/>
  <c r="AF79" i="82"/>
  <c r="AG79" i="82"/>
  <c r="AH79" i="82"/>
  <c r="AI79" i="82"/>
  <c r="AJ79" i="82"/>
  <c r="AK79" i="82"/>
  <c r="AL79" i="82"/>
  <c r="AM79" i="82"/>
  <c r="AN79" i="82"/>
  <c r="AO79" i="82"/>
  <c r="AP79" i="82"/>
  <c r="AQ79" i="82"/>
  <c r="AR79" i="82"/>
  <c r="AS79" i="82"/>
  <c r="AT79" i="82"/>
  <c r="AU79" i="82"/>
  <c r="AV79" i="82"/>
  <c r="AW79" i="82"/>
  <c r="AX79" i="82"/>
  <c r="AY79" i="82"/>
  <c r="AZ79" i="82"/>
  <c r="B80" i="82"/>
  <c r="C80" i="82"/>
  <c r="D80" i="82"/>
  <c r="E80" i="82"/>
  <c r="F80" i="82"/>
  <c r="G80" i="82"/>
  <c r="H80" i="82"/>
  <c r="I80" i="82"/>
  <c r="J80" i="82"/>
  <c r="K80" i="82"/>
  <c r="L80" i="82"/>
  <c r="M80" i="82"/>
  <c r="N80" i="82"/>
  <c r="O80" i="82"/>
  <c r="P80" i="82"/>
  <c r="Q80" i="82"/>
  <c r="R80" i="82"/>
  <c r="S80" i="82"/>
  <c r="T80" i="82"/>
  <c r="U80" i="82"/>
  <c r="V80" i="82"/>
  <c r="W80" i="82"/>
  <c r="X80" i="82"/>
  <c r="Y80" i="82"/>
  <c r="Z80" i="82"/>
  <c r="AA80" i="82"/>
  <c r="AB80" i="82"/>
  <c r="AC80" i="82"/>
  <c r="AD80" i="82"/>
  <c r="AE80" i="82"/>
  <c r="AF80" i="82"/>
  <c r="AG80" i="82"/>
  <c r="AH80" i="82"/>
  <c r="AI80" i="82"/>
  <c r="AJ80" i="82"/>
  <c r="AK80" i="82"/>
  <c r="AL80" i="82"/>
  <c r="AM80" i="82"/>
  <c r="AN80" i="82"/>
  <c r="AO80" i="82"/>
  <c r="AP80" i="82"/>
  <c r="AQ80" i="82"/>
  <c r="AR80" i="82"/>
  <c r="AS80" i="82"/>
  <c r="AT80" i="82"/>
  <c r="AU80" i="82"/>
  <c r="AV80" i="82"/>
  <c r="AW80" i="82"/>
  <c r="AX80" i="82"/>
  <c r="AY80" i="82"/>
  <c r="AZ80" i="82"/>
  <c r="B81" i="82"/>
  <c r="C81" i="82"/>
  <c r="D81" i="82"/>
  <c r="E81" i="82"/>
  <c r="F81" i="82"/>
  <c r="G81" i="82"/>
  <c r="H81" i="82"/>
  <c r="I81" i="82"/>
  <c r="J81" i="82"/>
  <c r="K81" i="82"/>
  <c r="L81" i="82"/>
  <c r="M81" i="82"/>
  <c r="N81" i="82"/>
  <c r="O81" i="82"/>
  <c r="P81" i="82"/>
  <c r="Q81" i="82"/>
  <c r="R81" i="82"/>
  <c r="S81" i="82"/>
  <c r="T81" i="82"/>
  <c r="U81" i="82"/>
  <c r="V81" i="82"/>
  <c r="W81" i="82"/>
  <c r="X81" i="82"/>
  <c r="Y81" i="82"/>
  <c r="Z81" i="82"/>
  <c r="AA81" i="82"/>
  <c r="AB81" i="82"/>
  <c r="AC81" i="82"/>
  <c r="AD81" i="82"/>
  <c r="AE81" i="82"/>
  <c r="AF81" i="82"/>
  <c r="AG81" i="82"/>
  <c r="AH81" i="82"/>
  <c r="AI81" i="82"/>
  <c r="AJ81" i="82"/>
  <c r="AK81" i="82"/>
  <c r="AL81" i="82"/>
  <c r="AM81" i="82"/>
  <c r="AN81" i="82"/>
  <c r="AO81" i="82"/>
  <c r="AP81" i="82"/>
  <c r="AQ81" i="82"/>
  <c r="AR81" i="82"/>
  <c r="AS81" i="82"/>
  <c r="AT81" i="82"/>
  <c r="AU81" i="82"/>
  <c r="AV81" i="82"/>
  <c r="AW81" i="82"/>
  <c r="AX81" i="82"/>
  <c r="AY81" i="82"/>
  <c r="AZ81" i="82"/>
  <c r="B82" i="82"/>
  <c r="C82" i="82"/>
  <c r="D82" i="82"/>
  <c r="E82" i="82"/>
  <c r="F82" i="82"/>
  <c r="G82" i="82"/>
  <c r="H82" i="82"/>
  <c r="I82" i="82"/>
  <c r="J82" i="82"/>
  <c r="K82" i="82"/>
  <c r="L82" i="82"/>
  <c r="M82" i="82"/>
  <c r="N82" i="82"/>
  <c r="O82" i="82"/>
  <c r="P82" i="82"/>
  <c r="Q82" i="82"/>
  <c r="R82" i="82"/>
  <c r="S82" i="82"/>
  <c r="T82" i="82"/>
  <c r="U82" i="82"/>
  <c r="V82" i="82"/>
  <c r="W82" i="82"/>
  <c r="X82" i="82"/>
  <c r="Y82" i="82"/>
  <c r="Z82" i="82"/>
  <c r="AA82" i="82"/>
  <c r="AB82" i="82"/>
  <c r="AC82" i="82"/>
  <c r="AD82" i="82"/>
  <c r="AE82" i="82"/>
  <c r="AF82" i="82"/>
  <c r="AG82" i="82"/>
  <c r="AH82" i="82"/>
  <c r="AI82" i="82"/>
  <c r="AJ82" i="82"/>
  <c r="AK82" i="82"/>
  <c r="AL82" i="82"/>
  <c r="AM82" i="82"/>
  <c r="AN82" i="82"/>
  <c r="AO82" i="82"/>
  <c r="AP82" i="82"/>
  <c r="AQ82" i="82"/>
  <c r="AR82" i="82"/>
  <c r="AS82" i="82"/>
  <c r="AT82" i="82"/>
  <c r="AU82" i="82"/>
  <c r="AV82" i="82"/>
  <c r="AW82" i="82"/>
  <c r="AX82" i="82"/>
  <c r="AY82" i="82"/>
  <c r="AZ82" i="82"/>
  <c r="B83" i="82"/>
  <c r="C83" i="82"/>
  <c r="D83" i="82"/>
  <c r="E83" i="82"/>
  <c r="F83" i="82"/>
  <c r="G83" i="82"/>
  <c r="H83" i="82"/>
  <c r="I83" i="82"/>
  <c r="J83" i="82"/>
  <c r="K83" i="82"/>
  <c r="L83" i="82"/>
  <c r="M83" i="82"/>
  <c r="N83" i="82"/>
  <c r="O83" i="82"/>
  <c r="P83" i="82"/>
  <c r="Q83" i="82"/>
  <c r="R83" i="82"/>
  <c r="S83" i="82"/>
  <c r="T83" i="82"/>
  <c r="U83" i="82"/>
  <c r="V83" i="82"/>
  <c r="W83" i="82"/>
  <c r="X83" i="82"/>
  <c r="Y83" i="82"/>
  <c r="Z83" i="82"/>
  <c r="AA83" i="82"/>
  <c r="AB83" i="82"/>
  <c r="AC83" i="82"/>
  <c r="AD83" i="82"/>
  <c r="AE83" i="82"/>
  <c r="AF83" i="82"/>
  <c r="AG83" i="82"/>
  <c r="AH83" i="82"/>
  <c r="AI83" i="82"/>
  <c r="AJ83" i="82"/>
  <c r="AK83" i="82"/>
  <c r="AL83" i="82"/>
  <c r="AM83" i="82"/>
  <c r="AN83" i="82"/>
  <c r="AO83" i="82"/>
  <c r="AP83" i="82"/>
  <c r="AQ83" i="82"/>
  <c r="AR83" i="82"/>
  <c r="AS83" i="82"/>
  <c r="AT83" i="82"/>
  <c r="AU83" i="82"/>
  <c r="AV83" i="82"/>
  <c r="AW83" i="82"/>
  <c r="AX83" i="82"/>
  <c r="AY83" i="82"/>
  <c r="AZ83" i="82"/>
  <c r="B84" i="82"/>
  <c r="C84" i="82"/>
  <c r="D84" i="82"/>
  <c r="E84" i="82"/>
  <c r="F84" i="82"/>
  <c r="G84" i="82"/>
  <c r="H84" i="82"/>
  <c r="I84" i="82"/>
  <c r="J84" i="82"/>
  <c r="K84" i="82"/>
  <c r="L84" i="82"/>
  <c r="M84" i="82"/>
  <c r="N84" i="82"/>
  <c r="O84" i="82"/>
  <c r="P84" i="82"/>
  <c r="Q84" i="82"/>
  <c r="R84" i="82"/>
  <c r="S84" i="82"/>
  <c r="T84" i="82"/>
  <c r="U84" i="82"/>
  <c r="V84" i="82"/>
  <c r="W84" i="82"/>
  <c r="X84" i="82"/>
  <c r="Y84" i="82"/>
  <c r="Z84" i="82"/>
  <c r="AA84" i="82"/>
  <c r="AB84" i="82"/>
  <c r="AC84" i="82"/>
  <c r="AD84" i="82"/>
  <c r="AE84" i="82"/>
  <c r="AF84" i="82"/>
  <c r="AG84" i="82"/>
  <c r="AH84" i="82"/>
  <c r="AI84" i="82"/>
  <c r="AJ84" i="82"/>
  <c r="AK84" i="82"/>
  <c r="AL84" i="82"/>
  <c r="AM84" i="82"/>
  <c r="AN84" i="82"/>
  <c r="AO84" i="82"/>
  <c r="AP84" i="82"/>
  <c r="AQ84" i="82"/>
  <c r="AR84" i="82"/>
  <c r="AS84" i="82"/>
  <c r="AT84" i="82"/>
  <c r="AU84" i="82"/>
  <c r="AV84" i="82"/>
  <c r="AW84" i="82"/>
  <c r="AX84" i="82"/>
  <c r="AY84" i="82"/>
  <c r="AZ84" i="82"/>
  <c r="B85" i="82"/>
  <c r="C85" i="82"/>
  <c r="D85" i="82"/>
  <c r="E85" i="82"/>
  <c r="F85" i="82"/>
  <c r="G85" i="82"/>
  <c r="H85" i="82"/>
  <c r="I85" i="82"/>
  <c r="J85" i="82"/>
  <c r="K85" i="82"/>
  <c r="L85" i="82"/>
  <c r="M85" i="82"/>
  <c r="N85" i="82"/>
  <c r="O85" i="82"/>
  <c r="P85" i="82"/>
  <c r="Q85" i="82"/>
  <c r="R85" i="82"/>
  <c r="S85" i="82"/>
  <c r="T85" i="82"/>
  <c r="U85" i="82"/>
  <c r="V85" i="82"/>
  <c r="W85" i="82"/>
  <c r="X85" i="82"/>
  <c r="Y85" i="82"/>
  <c r="Z85" i="82"/>
  <c r="AA85" i="82"/>
  <c r="AB85" i="82"/>
  <c r="AC85" i="82"/>
  <c r="AD85" i="82"/>
  <c r="AE85" i="82"/>
  <c r="AF85" i="82"/>
  <c r="AG85" i="82"/>
  <c r="AH85" i="82"/>
  <c r="AI85" i="82"/>
  <c r="AJ85" i="82"/>
  <c r="AK85" i="82"/>
  <c r="AL85" i="82"/>
  <c r="AM85" i="82"/>
  <c r="AN85" i="82"/>
  <c r="AO85" i="82"/>
  <c r="AP85" i="82"/>
  <c r="AQ85" i="82"/>
  <c r="AR85" i="82"/>
  <c r="AS85" i="82"/>
  <c r="AT85" i="82"/>
  <c r="AU85" i="82"/>
  <c r="AV85" i="82"/>
  <c r="AW85" i="82"/>
  <c r="AX85" i="82"/>
  <c r="AY85" i="82"/>
  <c r="AZ85" i="82"/>
  <c r="B86" i="82"/>
  <c r="C86" i="82"/>
  <c r="D86" i="82"/>
  <c r="E86" i="82"/>
  <c r="F86" i="82"/>
  <c r="G86" i="82"/>
  <c r="H86" i="82"/>
  <c r="I86" i="82"/>
  <c r="J86" i="82"/>
  <c r="K86" i="82"/>
  <c r="L86" i="82"/>
  <c r="M86" i="82"/>
  <c r="N86" i="82"/>
  <c r="O86" i="82"/>
  <c r="P86" i="82"/>
  <c r="Q86" i="82"/>
  <c r="R86" i="82"/>
  <c r="S86" i="82"/>
  <c r="T86" i="82"/>
  <c r="U86" i="82"/>
  <c r="V86" i="82"/>
  <c r="W86" i="82"/>
  <c r="X86" i="82"/>
  <c r="Y86" i="82"/>
  <c r="Z86" i="82"/>
  <c r="AA86" i="82"/>
  <c r="AB86" i="82"/>
  <c r="AC86" i="82"/>
  <c r="AD86" i="82"/>
  <c r="AE86" i="82"/>
  <c r="AF86" i="82"/>
  <c r="AG86" i="82"/>
  <c r="AH86" i="82"/>
  <c r="AI86" i="82"/>
  <c r="AJ86" i="82"/>
  <c r="AK86" i="82"/>
  <c r="AL86" i="82"/>
  <c r="AM86" i="82"/>
  <c r="AN86" i="82"/>
  <c r="AO86" i="82"/>
  <c r="AP86" i="82"/>
  <c r="AQ86" i="82"/>
  <c r="AR86" i="82"/>
  <c r="AS86" i="82"/>
  <c r="AT86" i="82"/>
  <c r="AU86" i="82"/>
  <c r="AV86" i="82"/>
  <c r="AW86" i="82"/>
  <c r="AX86" i="82"/>
  <c r="AY86" i="82"/>
  <c r="AZ86" i="82"/>
  <c r="B87" i="82"/>
  <c r="C87" i="82"/>
  <c r="D87" i="82"/>
  <c r="E87" i="82"/>
  <c r="F87" i="82"/>
  <c r="G87" i="82"/>
  <c r="H87" i="82"/>
  <c r="I87" i="82"/>
  <c r="J87" i="82"/>
  <c r="K87" i="82"/>
  <c r="L87" i="82"/>
  <c r="M87" i="82"/>
  <c r="N87" i="82"/>
  <c r="O87" i="82"/>
  <c r="P87" i="82"/>
  <c r="Q87" i="82"/>
  <c r="R87" i="82"/>
  <c r="S87" i="82"/>
  <c r="T87" i="82"/>
  <c r="U87" i="82"/>
  <c r="V87" i="82"/>
  <c r="W87" i="82"/>
  <c r="X87" i="82"/>
  <c r="Y87" i="82"/>
  <c r="Z87" i="82"/>
  <c r="AA87" i="82"/>
  <c r="AB87" i="82"/>
  <c r="AC87" i="82"/>
  <c r="AD87" i="82"/>
  <c r="AE87" i="82"/>
  <c r="AF87" i="82"/>
  <c r="AG87" i="82"/>
  <c r="AH87" i="82"/>
  <c r="AI87" i="82"/>
  <c r="AJ87" i="82"/>
  <c r="AK87" i="82"/>
  <c r="AL87" i="82"/>
  <c r="AM87" i="82"/>
  <c r="AN87" i="82"/>
  <c r="AO87" i="82"/>
  <c r="AP87" i="82"/>
  <c r="AQ87" i="82"/>
  <c r="AR87" i="82"/>
  <c r="AS87" i="82"/>
  <c r="AT87" i="82"/>
  <c r="AU87" i="82"/>
  <c r="AV87" i="82"/>
  <c r="AW87" i="82"/>
  <c r="AX87" i="82"/>
  <c r="AY87" i="82"/>
  <c r="AZ87" i="82"/>
  <c r="B88" i="82"/>
  <c r="C88" i="82"/>
  <c r="D88" i="82"/>
  <c r="E88" i="82"/>
  <c r="F88" i="82"/>
  <c r="G88" i="82"/>
  <c r="H88" i="82"/>
  <c r="I88" i="82"/>
  <c r="J88" i="82"/>
  <c r="K88" i="82"/>
  <c r="L88" i="82"/>
  <c r="M88" i="82"/>
  <c r="N88" i="82"/>
  <c r="O88" i="82"/>
  <c r="P88" i="82"/>
  <c r="Q88" i="82"/>
  <c r="R88" i="82"/>
  <c r="S88" i="82"/>
  <c r="T88" i="82"/>
  <c r="U88" i="82"/>
  <c r="V88" i="82"/>
  <c r="W88" i="82"/>
  <c r="X88" i="82"/>
  <c r="Y88" i="82"/>
  <c r="Z88" i="82"/>
  <c r="AA88" i="82"/>
  <c r="AB88" i="82"/>
  <c r="AC88" i="82"/>
  <c r="AD88" i="82"/>
  <c r="AE88" i="82"/>
  <c r="AF88" i="82"/>
  <c r="AG88" i="82"/>
  <c r="AH88" i="82"/>
  <c r="AI88" i="82"/>
  <c r="AJ88" i="82"/>
  <c r="AK88" i="82"/>
  <c r="AL88" i="82"/>
  <c r="AM88" i="82"/>
  <c r="AN88" i="82"/>
  <c r="AO88" i="82"/>
  <c r="AP88" i="82"/>
  <c r="AQ88" i="82"/>
  <c r="AR88" i="82"/>
  <c r="AS88" i="82"/>
  <c r="AT88" i="82"/>
  <c r="AU88" i="82"/>
  <c r="AV88" i="82"/>
  <c r="AW88" i="82"/>
  <c r="AX88" i="82"/>
  <c r="AY88" i="82"/>
  <c r="AZ88" i="82"/>
  <c r="B89" i="82"/>
  <c r="C89" i="82"/>
  <c r="D89" i="82"/>
  <c r="E89" i="82"/>
  <c r="F89" i="82"/>
  <c r="G89" i="82"/>
  <c r="H89" i="82"/>
  <c r="I89" i="82"/>
  <c r="J89" i="82"/>
  <c r="K89" i="82"/>
  <c r="L89" i="82"/>
  <c r="M89" i="82"/>
  <c r="N89" i="82"/>
  <c r="O89" i="82"/>
  <c r="P89" i="82"/>
  <c r="Q89" i="82"/>
  <c r="R89" i="82"/>
  <c r="S89" i="82"/>
  <c r="T89" i="82"/>
  <c r="U89" i="82"/>
  <c r="V89" i="82"/>
  <c r="W89" i="82"/>
  <c r="X89" i="82"/>
  <c r="Y89" i="82"/>
  <c r="Z89" i="82"/>
  <c r="AA89" i="82"/>
  <c r="AB89" i="82"/>
  <c r="AC89" i="82"/>
  <c r="AD89" i="82"/>
  <c r="AE89" i="82"/>
  <c r="AF89" i="82"/>
  <c r="AG89" i="82"/>
  <c r="AH89" i="82"/>
  <c r="AI89" i="82"/>
  <c r="AJ89" i="82"/>
  <c r="AK89" i="82"/>
  <c r="AL89" i="82"/>
  <c r="AM89" i="82"/>
  <c r="AN89" i="82"/>
  <c r="AO89" i="82"/>
  <c r="AP89" i="82"/>
  <c r="AQ89" i="82"/>
  <c r="AR89" i="82"/>
  <c r="AS89" i="82"/>
  <c r="AT89" i="82"/>
  <c r="AU89" i="82"/>
  <c r="AV89" i="82"/>
  <c r="AW89" i="82"/>
  <c r="AX89" i="82"/>
  <c r="AY89" i="82"/>
  <c r="AZ89" i="82"/>
  <c r="B90" i="82"/>
  <c r="C90" i="82"/>
  <c r="D90" i="82"/>
  <c r="E90" i="82"/>
  <c r="F90" i="82"/>
  <c r="G90" i="82"/>
  <c r="H90" i="82"/>
  <c r="I90" i="82"/>
  <c r="J90" i="82"/>
  <c r="K90" i="82"/>
  <c r="L90" i="82"/>
  <c r="M90" i="82"/>
  <c r="N90" i="82"/>
  <c r="O90" i="82"/>
  <c r="P90" i="82"/>
  <c r="Q90" i="82"/>
  <c r="R90" i="82"/>
  <c r="S90" i="82"/>
  <c r="T90" i="82"/>
  <c r="U90" i="82"/>
  <c r="V90" i="82"/>
  <c r="W90" i="82"/>
  <c r="X90" i="82"/>
  <c r="Y90" i="82"/>
  <c r="Z90" i="82"/>
  <c r="AA90" i="82"/>
  <c r="AB90" i="82"/>
  <c r="AC90" i="82"/>
  <c r="AD90" i="82"/>
  <c r="AE90" i="82"/>
  <c r="AF90" i="82"/>
  <c r="AG90" i="82"/>
  <c r="AH90" i="82"/>
  <c r="AI90" i="82"/>
  <c r="AJ90" i="82"/>
  <c r="AK90" i="82"/>
  <c r="AL90" i="82"/>
  <c r="AM90" i="82"/>
  <c r="AN90" i="82"/>
  <c r="AO90" i="82"/>
  <c r="AP90" i="82"/>
  <c r="AQ90" i="82"/>
  <c r="AR90" i="82"/>
  <c r="AS90" i="82"/>
  <c r="AT90" i="82"/>
  <c r="AU90" i="82"/>
  <c r="AV90" i="82"/>
  <c r="AW90" i="82"/>
  <c r="AX90" i="82"/>
  <c r="AY90" i="82"/>
  <c r="AZ90" i="82"/>
  <c r="B91" i="82"/>
  <c r="C91" i="82"/>
  <c r="D91" i="82"/>
  <c r="E91" i="82"/>
  <c r="F91" i="82"/>
  <c r="G91" i="82"/>
  <c r="H91" i="82"/>
  <c r="I91" i="82"/>
  <c r="J91" i="82"/>
  <c r="K91" i="82"/>
  <c r="L91" i="82"/>
  <c r="M91" i="82"/>
  <c r="N91" i="82"/>
  <c r="O91" i="82"/>
  <c r="P91" i="82"/>
  <c r="Q91" i="82"/>
  <c r="R91" i="82"/>
  <c r="S91" i="82"/>
  <c r="T91" i="82"/>
  <c r="U91" i="82"/>
  <c r="V91" i="82"/>
  <c r="W91" i="82"/>
  <c r="X91" i="82"/>
  <c r="Y91" i="82"/>
  <c r="Z91" i="82"/>
  <c r="AA91" i="82"/>
  <c r="AB91" i="82"/>
  <c r="AC91" i="82"/>
  <c r="AD91" i="82"/>
  <c r="AE91" i="82"/>
  <c r="AF91" i="82"/>
  <c r="AG91" i="82"/>
  <c r="AH91" i="82"/>
  <c r="AI91" i="82"/>
  <c r="AJ91" i="82"/>
  <c r="AK91" i="82"/>
  <c r="AL91" i="82"/>
  <c r="AM91" i="82"/>
  <c r="AN91" i="82"/>
  <c r="AO91" i="82"/>
  <c r="AP91" i="82"/>
  <c r="AQ91" i="82"/>
  <c r="AR91" i="82"/>
  <c r="AS91" i="82"/>
  <c r="AT91" i="82"/>
  <c r="AU91" i="82"/>
  <c r="AV91" i="82"/>
  <c r="AW91" i="82"/>
  <c r="AX91" i="82"/>
  <c r="AY91" i="82"/>
  <c r="AZ91" i="82"/>
  <c r="B92" i="82"/>
  <c r="C92" i="82"/>
  <c r="D92" i="82"/>
  <c r="E92" i="82"/>
  <c r="F92" i="82"/>
  <c r="G92" i="82"/>
  <c r="H92" i="82"/>
  <c r="I92" i="82"/>
  <c r="J92" i="82"/>
  <c r="K92" i="82"/>
  <c r="L92" i="82"/>
  <c r="M92" i="82"/>
  <c r="N92" i="82"/>
  <c r="O92" i="82"/>
  <c r="P92" i="82"/>
  <c r="Q92" i="82"/>
  <c r="R92" i="82"/>
  <c r="S92" i="82"/>
  <c r="T92" i="82"/>
  <c r="U92" i="82"/>
  <c r="V92" i="82"/>
  <c r="W92" i="82"/>
  <c r="X92" i="82"/>
  <c r="Y92" i="82"/>
  <c r="Z92" i="82"/>
  <c r="AA92" i="82"/>
  <c r="AB92" i="82"/>
  <c r="AC92" i="82"/>
  <c r="AD92" i="82"/>
  <c r="AE92" i="82"/>
  <c r="AF92" i="82"/>
  <c r="AG92" i="82"/>
  <c r="AH92" i="82"/>
  <c r="AI92" i="82"/>
  <c r="AJ92" i="82"/>
  <c r="AK92" i="82"/>
  <c r="AL92" i="82"/>
  <c r="AM92" i="82"/>
  <c r="AN92" i="82"/>
  <c r="AO92" i="82"/>
  <c r="AP92" i="82"/>
  <c r="AQ92" i="82"/>
  <c r="AR92" i="82"/>
  <c r="AS92" i="82"/>
  <c r="AT92" i="82"/>
  <c r="AU92" i="82"/>
  <c r="AV92" i="82"/>
  <c r="AW92" i="82"/>
  <c r="AX92" i="82"/>
  <c r="AY92" i="82"/>
  <c r="AZ92" i="82"/>
  <c r="B93" i="82"/>
  <c r="C93" i="82"/>
  <c r="D93" i="82"/>
  <c r="E93" i="82"/>
  <c r="F93" i="82"/>
  <c r="G93" i="82"/>
  <c r="H93" i="82"/>
  <c r="I93" i="82"/>
  <c r="J93" i="82"/>
  <c r="K93" i="82"/>
  <c r="L93" i="82"/>
  <c r="M93" i="82"/>
  <c r="N93" i="82"/>
  <c r="O93" i="82"/>
  <c r="P93" i="82"/>
  <c r="Q93" i="82"/>
  <c r="R93" i="82"/>
  <c r="S93" i="82"/>
  <c r="T93" i="82"/>
  <c r="U93" i="82"/>
  <c r="V93" i="82"/>
  <c r="W93" i="82"/>
  <c r="X93" i="82"/>
  <c r="Y93" i="82"/>
  <c r="Z93" i="82"/>
  <c r="AA93" i="82"/>
  <c r="AB93" i="82"/>
  <c r="AC93" i="82"/>
  <c r="AD93" i="82"/>
  <c r="AE93" i="82"/>
  <c r="AF93" i="82"/>
  <c r="AG93" i="82"/>
  <c r="AH93" i="82"/>
  <c r="AI93" i="82"/>
  <c r="AJ93" i="82"/>
  <c r="AK93" i="82"/>
  <c r="AL93" i="82"/>
  <c r="AM93" i="82"/>
  <c r="AN93" i="82"/>
  <c r="AO93" i="82"/>
  <c r="AP93" i="82"/>
  <c r="AQ93" i="82"/>
  <c r="AR93" i="82"/>
  <c r="AS93" i="82"/>
  <c r="AT93" i="82"/>
  <c r="AU93" i="82"/>
  <c r="AV93" i="82"/>
  <c r="AW93" i="82"/>
  <c r="AX93" i="82"/>
  <c r="AY93" i="82"/>
  <c r="AZ93" i="82"/>
  <c r="B94" i="82"/>
  <c r="C94" i="82"/>
  <c r="D94" i="82"/>
  <c r="E94" i="82"/>
  <c r="F94" i="82"/>
  <c r="G94" i="82"/>
  <c r="H94" i="82"/>
  <c r="I94" i="82"/>
  <c r="J94" i="82"/>
  <c r="K94" i="82"/>
  <c r="L94" i="82"/>
  <c r="M94" i="82"/>
  <c r="N94" i="82"/>
  <c r="O94" i="82"/>
  <c r="P94" i="82"/>
  <c r="Q94" i="82"/>
  <c r="R94" i="82"/>
  <c r="S94" i="82"/>
  <c r="T94" i="82"/>
  <c r="U94" i="82"/>
  <c r="V94" i="82"/>
  <c r="W94" i="82"/>
  <c r="X94" i="82"/>
  <c r="Y94" i="82"/>
  <c r="Z94" i="82"/>
  <c r="AA94" i="82"/>
  <c r="AB94" i="82"/>
  <c r="AC94" i="82"/>
  <c r="AD94" i="82"/>
  <c r="AE94" i="82"/>
  <c r="AF94" i="82"/>
  <c r="AG94" i="82"/>
  <c r="AH94" i="82"/>
  <c r="AI94" i="82"/>
  <c r="AJ94" i="82"/>
  <c r="AK94" i="82"/>
  <c r="AL94" i="82"/>
  <c r="AM94" i="82"/>
  <c r="AN94" i="82"/>
  <c r="AO94" i="82"/>
  <c r="AP94" i="82"/>
  <c r="AQ94" i="82"/>
  <c r="AR94" i="82"/>
  <c r="AS94" i="82"/>
  <c r="AT94" i="82"/>
  <c r="AU94" i="82"/>
  <c r="AV94" i="82"/>
  <c r="AW94" i="82"/>
  <c r="AX94" i="82"/>
  <c r="AY94" i="82"/>
  <c r="AZ94" i="82"/>
  <c r="B95" i="82"/>
  <c r="C95" i="82"/>
  <c r="D95" i="82"/>
  <c r="E95" i="82"/>
  <c r="F95" i="82"/>
  <c r="G95" i="82"/>
  <c r="H95" i="82"/>
  <c r="I95" i="82"/>
  <c r="J95" i="82"/>
  <c r="K95" i="82"/>
  <c r="L95" i="82"/>
  <c r="M95" i="82"/>
  <c r="N95" i="82"/>
  <c r="O95" i="82"/>
  <c r="P95" i="82"/>
  <c r="Q95" i="82"/>
  <c r="R95" i="82"/>
  <c r="S95" i="82"/>
  <c r="T95" i="82"/>
  <c r="U95" i="82"/>
  <c r="V95" i="82"/>
  <c r="W95" i="82"/>
  <c r="X95" i="82"/>
  <c r="Y95" i="82"/>
  <c r="Z95" i="82"/>
  <c r="AA95" i="82"/>
  <c r="AB95" i="82"/>
  <c r="AC95" i="82"/>
  <c r="AD95" i="82"/>
  <c r="AE95" i="82"/>
  <c r="AF95" i="82"/>
  <c r="AG95" i="82"/>
  <c r="AH95" i="82"/>
  <c r="AI95" i="82"/>
  <c r="AJ95" i="82"/>
  <c r="AK95" i="82"/>
  <c r="AL95" i="82"/>
  <c r="AM95" i="82"/>
  <c r="AN95" i="82"/>
  <c r="AO95" i="82"/>
  <c r="AP95" i="82"/>
  <c r="AQ95" i="82"/>
  <c r="AR95" i="82"/>
  <c r="AS95" i="82"/>
  <c r="AT95" i="82"/>
  <c r="AU95" i="82"/>
  <c r="AV95" i="82"/>
  <c r="AW95" i="82"/>
  <c r="AX95" i="82"/>
  <c r="AY95" i="82"/>
  <c r="AZ95" i="82"/>
  <c r="B96" i="82"/>
  <c r="C96" i="82"/>
  <c r="D96" i="82"/>
  <c r="E96" i="82"/>
  <c r="F96" i="82"/>
  <c r="G96" i="82"/>
  <c r="H96" i="82"/>
  <c r="I96" i="82"/>
  <c r="J96" i="82"/>
  <c r="K96" i="82"/>
  <c r="L96" i="82"/>
  <c r="M96" i="82"/>
  <c r="N96" i="82"/>
  <c r="O96" i="82"/>
  <c r="P96" i="82"/>
  <c r="Q96" i="82"/>
  <c r="R96" i="82"/>
  <c r="S96" i="82"/>
  <c r="T96" i="82"/>
  <c r="U96" i="82"/>
  <c r="V96" i="82"/>
  <c r="W96" i="82"/>
  <c r="X96" i="82"/>
  <c r="Y96" i="82"/>
  <c r="Z96" i="82"/>
  <c r="AA96" i="82"/>
  <c r="AB96" i="82"/>
  <c r="AC96" i="82"/>
  <c r="AD96" i="82"/>
  <c r="AE96" i="82"/>
  <c r="AF96" i="82"/>
  <c r="AG96" i="82"/>
  <c r="AH96" i="82"/>
  <c r="AI96" i="82"/>
  <c r="AJ96" i="82"/>
  <c r="AK96" i="82"/>
  <c r="AL96" i="82"/>
  <c r="AM96" i="82"/>
  <c r="AN96" i="82"/>
  <c r="AO96" i="82"/>
  <c r="AP96" i="82"/>
  <c r="AQ96" i="82"/>
  <c r="AR96" i="82"/>
  <c r="AS96" i="82"/>
  <c r="AT96" i="82"/>
  <c r="AU96" i="82"/>
  <c r="AV96" i="82"/>
  <c r="AW96" i="82"/>
  <c r="AX96" i="82"/>
  <c r="AY96" i="82"/>
  <c r="AZ96" i="82"/>
  <c r="B97" i="82"/>
  <c r="C97" i="82"/>
  <c r="D97" i="82"/>
  <c r="E97" i="82"/>
  <c r="F97" i="82"/>
  <c r="G97" i="82"/>
  <c r="H97" i="82"/>
  <c r="I97" i="82"/>
  <c r="J97" i="82"/>
  <c r="K97" i="82"/>
  <c r="L97" i="82"/>
  <c r="M97" i="82"/>
  <c r="N97" i="82"/>
  <c r="O97" i="82"/>
  <c r="P97" i="82"/>
  <c r="Q97" i="82"/>
  <c r="R97" i="82"/>
  <c r="S97" i="82"/>
  <c r="T97" i="82"/>
  <c r="U97" i="82"/>
  <c r="V97" i="82"/>
  <c r="W97" i="82"/>
  <c r="X97" i="82"/>
  <c r="Y97" i="82"/>
  <c r="Z97" i="82"/>
  <c r="AA97" i="82"/>
  <c r="AB97" i="82"/>
  <c r="AC97" i="82"/>
  <c r="AD97" i="82"/>
  <c r="AE97" i="82"/>
  <c r="AF97" i="82"/>
  <c r="AG97" i="82"/>
  <c r="AH97" i="82"/>
  <c r="AI97" i="82"/>
  <c r="AJ97" i="82"/>
  <c r="AK97" i="82"/>
  <c r="AL97" i="82"/>
  <c r="AM97" i="82"/>
  <c r="AN97" i="82"/>
  <c r="AO97" i="82"/>
  <c r="AP97" i="82"/>
  <c r="AQ97" i="82"/>
  <c r="AR97" i="82"/>
  <c r="AS97" i="82"/>
  <c r="AT97" i="82"/>
  <c r="AU97" i="82"/>
  <c r="AV97" i="82"/>
  <c r="AW97" i="82"/>
  <c r="AX97" i="82"/>
  <c r="AY97" i="82"/>
  <c r="AZ97" i="82"/>
  <c r="B98" i="82"/>
  <c r="C98" i="82"/>
  <c r="D98" i="82"/>
  <c r="E98" i="82"/>
  <c r="F98" i="82"/>
  <c r="G98" i="82"/>
  <c r="H98" i="82"/>
  <c r="I98" i="82"/>
  <c r="J98" i="82"/>
  <c r="K98" i="82"/>
  <c r="L98" i="82"/>
  <c r="M98" i="82"/>
  <c r="N98" i="82"/>
  <c r="O98" i="82"/>
  <c r="P98" i="82"/>
  <c r="Q98" i="82"/>
  <c r="R98" i="82"/>
  <c r="S98" i="82"/>
  <c r="T98" i="82"/>
  <c r="U98" i="82"/>
  <c r="V98" i="82"/>
  <c r="W98" i="82"/>
  <c r="X98" i="82"/>
  <c r="Y98" i="82"/>
  <c r="Z98" i="82"/>
  <c r="AA98" i="82"/>
  <c r="AB98" i="82"/>
  <c r="AC98" i="82"/>
  <c r="AD98" i="82"/>
  <c r="AE98" i="82"/>
  <c r="AF98" i="82"/>
  <c r="AG98" i="82"/>
  <c r="AH98" i="82"/>
  <c r="AI98" i="82"/>
  <c r="AJ98" i="82"/>
  <c r="AK98" i="82"/>
  <c r="AL98" i="82"/>
  <c r="AM98" i="82"/>
  <c r="AN98" i="82"/>
  <c r="AO98" i="82"/>
  <c r="AP98" i="82"/>
  <c r="AQ98" i="82"/>
  <c r="AR98" i="82"/>
  <c r="AS98" i="82"/>
  <c r="AT98" i="82"/>
  <c r="AU98" i="82"/>
  <c r="AV98" i="82"/>
  <c r="AW98" i="82"/>
  <c r="AX98" i="82"/>
  <c r="AY98" i="82"/>
  <c r="AZ98" i="82"/>
  <c r="B99" i="82"/>
  <c r="C99" i="82"/>
  <c r="D99" i="82"/>
  <c r="E99" i="82"/>
  <c r="F99" i="82"/>
  <c r="G99" i="82"/>
  <c r="H99" i="82"/>
  <c r="I99" i="82"/>
  <c r="J99" i="82"/>
  <c r="K99" i="82"/>
  <c r="L99" i="82"/>
  <c r="M99" i="82"/>
  <c r="N99" i="82"/>
  <c r="O99" i="82"/>
  <c r="P99" i="82"/>
  <c r="Q99" i="82"/>
  <c r="R99" i="82"/>
  <c r="S99" i="82"/>
  <c r="T99" i="82"/>
  <c r="U99" i="82"/>
  <c r="V99" i="82"/>
  <c r="W99" i="82"/>
  <c r="X99" i="82"/>
  <c r="Y99" i="82"/>
  <c r="Z99" i="82"/>
  <c r="AA99" i="82"/>
  <c r="AB99" i="82"/>
  <c r="AC99" i="82"/>
  <c r="AD99" i="82"/>
  <c r="AE99" i="82"/>
  <c r="AF99" i="82"/>
  <c r="AG99" i="82"/>
  <c r="AH99" i="82"/>
  <c r="AI99" i="82"/>
  <c r="AJ99" i="82"/>
  <c r="AK99" i="82"/>
  <c r="AL99" i="82"/>
  <c r="AM99" i="82"/>
  <c r="AN99" i="82"/>
  <c r="AO99" i="82"/>
  <c r="AP99" i="82"/>
  <c r="AQ99" i="82"/>
  <c r="AR99" i="82"/>
  <c r="AS99" i="82"/>
  <c r="AT99" i="82"/>
  <c r="AU99" i="82"/>
  <c r="AV99" i="82"/>
  <c r="AW99" i="82"/>
  <c r="AX99" i="82"/>
  <c r="AY99" i="82"/>
  <c r="AZ99" i="82"/>
  <c r="B100" i="82"/>
  <c r="C100" i="82"/>
  <c r="D100" i="82"/>
  <c r="E100" i="82"/>
  <c r="F100" i="82"/>
  <c r="G100" i="82"/>
  <c r="H100" i="82"/>
  <c r="I100" i="82"/>
  <c r="J100" i="82"/>
  <c r="K100" i="82"/>
  <c r="L100" i="82"/>
  <c r="M100" i="82"/>
  <c r="N100" i="82"/>
  <c r="O100" i="82"/>
  <c r="P100" i="82"/>
  <c r="Q100" i="82"/>
  <c r="R100" i="82"/>
  <c r="S100" i="82"/>
  <c r="T100" i="82"/>
  <c r="U100" i="82"/>
  <c r="V100" i="82"/>
  <c r="W100" i="82"/>
  <c r="X100" i="82"/>
  <c r="Y100" i="82"/>
  <c r="Z100" i="82"/>
  <c r="AA100" i="82"/>
  <c r="AB100" i="82"/>
  <c r="AC100" i="82"/>
  <c r="AD100" i="82"/>
  <c r="AE100" i="82"/>
  <c r="AF100" i="82"/>
  <c r="AG100" i="82"/>
  <c r="AH100" i="82"/>
  <c r="AI100" i="82"/>
  <c r="AJ100" i="82"/>
  <c r="AK100" i="82"/>
  <c r="AL100" i="82"/>
  <c r="AM100" i="82"/>
  <c r="AN100" i="82"/>
  <c r="AO100" i="82"/>
  <c r="AP100" i="82"/>
  <c r="AQ100" i="82"/>
  <c r="AR100" i="82"/>
  <c r="AS100" i="82"/>
  <c r="AT100" i="82"/>
  <c r="AU100" i="82"/>
  <c r="AV100" i="82"/>
  <c r="AW100" i="82"/>
  <c r="AX100" i="82"/>
  <c r="AY100" i="82"/>
  <c r="AZ100" i="82"/>
  <c r="B101" i="82"/>
  <c r="C101" i="82"/>
  <c r="D101" i="82"/>
  <c r="E101" i="82"/>
  <c r="F101" i="82"/>
  <c r="G101" i="82"/>
  <c r="H101" i="82"/>
  <c r="I101" i="82"/>
  <c r="J101" i="82"/>
  <c r="K101" i="82"/>
  <c r="L101" i="82"/>
  <c r="M101" i="82"/>
  <c r="N101" i="82"/>
  <c r="O101" i="82"/>
  <c r="P101" i="82"/>
  <c r="Q101" i="82"/>
  <c r="R101" i="82"/>
  <c r="S101" i="82"/>
  <c r="T101" i="82"/>
  <c r="U101" i="82"/>
  <c r="V101" i="82"/>
  <c r="W101" i="82"/>
  <c r="X101" i="82"/>
  <c r="Y101" i="82"/>
  <c r="Z101" i="82"/>
  <c r="AA101" i="82"/>
  <c r="AB101" i="82"/>
  <c r="AC101" i="82"/>
  <c r="AD101" i="82"/>
  <c r="AE101" i="82"/>
  <c r="AF101" i="82"/>
  <c r="AG101" i="82"/>
  <c r="AH101" i="82"/>
  <c r="AI101" i="82"/>
  <c r="AJ101" i="82"/>
  <c r="AK101" i="82"/>
  <c r="AL101" i="82"/>
  <c r="AM101" i="82"/>
  <c r="AN101" i="82"/>
  <c r="AO101" i="82"/>
  <c r="AP101" i="82"/>
  <c r="AQ101" i="82"/>
  <c r="AR101" i="82"/>
  <c r="AS101" i="82"/>
  <c r="AT101" i="82"/>
  <c r="AU101" i="82"/>
  <c r="AV101" i="82"/>
  <c r="AW101" i="82"/>
  <c r="AX101" i="82"/>
  <c r="AY101" i="82"/>
  <c r="AZ101" i="82"/>
  <c r="B102" i="82"/>
  <c r="C102" i="82"/>
  <c r="D102" i="82"/>
  <c r="E102" i="82"/>
  <c r="F102" i="82"/>
  <c r="G102" i="82"/>
  <c r="H102" i="82"/>
  <c r="I102" i="82"/>
  <c r="J102" i="82"/>
  <c r="K102" i="82"/>
  <c r="L102" i="82"/>
  <c r="M102" i="82"/>
  <c r="N102" i="82"/>
  <c r="O102" i="82"/>
  <c r="P102" i="82"/>
  <c r="Q102" i="82"/>
  <c r="R102" i="82"/>
  <c r="S102" i="82"/>
  <c r="T102" i="82"/>
  <c r="U102" i="82"/>
  <c r="V102" i="82"/>
  <c r="W102" i="82"/>
  <c r="X102" i="82"/>
  <c r="Y102" i="82"/>
  <c r="Z102" i="82"/>
  <c r="AA102" i="82"/>
  <c r="AB102" i="82"/>
  <c r="AC102" i="82"/>
  <c r="AD102" i="82"/>
  <c r="AE102" i="82"/>
  <c r="AF102" i="82"/>
  <c r="AG102" i="82"/>
  <c r="AH102" i="82"/>
  <c r="AI102" i="82"/>
  <c r="AJ102" i="82"/>
  <c r="AK102" i="82"/>
  <c r="AL102" i="82"/>
  <c r="AM102" i="82"/>
  <c r="AN102" i="82"/>
  <c r="AO102" i="82"/>
  <c r="AP102" i="82"/>
  <c r="AQ102" i="82"/>
  <c r="AR102" i="82"/>
  <c r="AS102" i="82"/>
  <c r="AT102" i="82"/>
  <c r="AU102" i="82"/>
  <c r="AV102" i="82"/>
  <c r="AW102" i="82"/>
  <c r="AX102" i="82"/>
  <c r="AY102" i="82"/>
  <c r="AZ102" i="82"/>
  <c r="B103" i="82"/>
  <c r="C103" i="82"/>
  <c r="D103" i="82"/>
  <c r="E103" i="82"/>
  <c r="F103" i="82"/>
  <c r="G103" i="82"/>
  <c r="H103" i="82"/>
  <c r="I103" i="82"/>
  <c r="J103" i="82"/>
  <c r="K103" i="82"/>
  <c r="L103" i="82"/>
  <c r="M103" i="82"/>
  <c r="N103" i="82"/>
  <c r="O103" i="82"/>
  <c r="P103" i="82"/>
  <c r="Q103" i="82"/>
  <c r="R103" i="82"/>
  <c r="S103" i="82"/>
  <c r="T103" i="82"/>
  <c r="U103" i="82"/>
  <c r="V103" i="82"/>
  <c r="W103" i="82"/>
  <c r="X103" i="82"/>
  <c r="Y103" i="82"/>
  <c r="Z103" i="82"/>
  <c r="AA103" i="82"/>
  <c r="AB103" i="82"/>
  <c r="AC103" i="82"/>
  <c r="AD103" i="82"/>
  <c r="AE103" i="82"/>
  <c r="AF103" i="82"/>
  <c r="AG103" i="82"/>
  <c r="AH103" i="82"/>
  <c r="AI103" i="82"/>
  <c r="AJ103" i="82"/>
  <c r="AK103" i="82"/>
  <c r="AL103" i="82"/>
  <c r="AM103" i="82"/>
  <c r="AN103" i="82"/>
  <c r="AO103" i="82"/>
  <c r="AP103" i="82"/>
  <c r="AQ103" i="82"/>
  <c r="AR103" i="82"/>
  <c r="AS103" i="82"/>
  <c r="AT103" i="82"/>
  <c r="AU103" i="82"/>
  <c r="AV103" i="82"/>
  <c r="AW103" i="82"/>
  <c r="AX103" i="82"/>
  <c r="AY103" i="82"/>
  <c r="AZ103" i="82"/>
  <c r="B104" i="82"/>
  <c r="C104" i="82"/>
  <c r="D104" i="82"/>
  <c r="E104" i="82"/>
  <c r="F104" i="82"/>
  <c r="G104" i="82"/>
  <c r="H104" i="82"/>
  <c r="I104" i="82"/>
  <c r="J104" i="82"/>
  <c r="K104" i="82"/>
  <c r="L104" i="82"/>
  <c r="M104" i="82"/>
  <c r="N104" i="82"/>
  <c r="O104" i="82"/>
  <c r="P104" i="82"/>
  <c r="Q104" i="82"/>
  <c r="R104" i="82"/>
  <c r="S104" i="82"/>
  <c r="T104" i="82"/>
  <c r="U104" i="82"/>
  <c r="V104" i="82"/>
  <c r="W104" i="82"/>
  <c r="X104" i="82"/>
  <c r="Y104" i="82"/>
  <c r="Z104" i="82"/>
  <c r="AA104" i="82"/>
  <c r="AB104" i="82"/>
  <c r="AC104" i="82"/>
  <c r="AD104" i="82"/>
  <c r="AE104" i="82"/>
  <c r="AF104" i="82"/>
  <c r="AG104" i="82"/>
  <c r="AH104" i="82"/>
  <c r="AI104" i="82"/>
  <c r="AJ104" i="82"/>
  <c r="AK104" i="82"/>
  <c r="AL104" i="82"/>
  <c r="AM104" i="82"/>
  <c r="AN104" i="82"/>
  <c r="AO104" i="82"/>
  <c r="AP104" i="82"/>
  <c r="AQ104" i="82"/>
  <c r="AR104" i="82"/>
  <c r="AS104" i="82"/>
  <c r="AT104" i="82"/>
  <c r="AU104" i="82"/>
  <c r="AV104" i="82"/>
  <c r="AW104" i="82"/>
  <c r="AX104" i="82"/>
  <c r="AY104" i="82"/>
  <c r="AZ104" i="82"/>
  <c r="B105" i="82"/>
  <c r="C105" i="82"/>
  <c r="D105" i="82"/>
  <c r="E105" i="82"/>
  <c r="F105" i="82"/>
  <c r="G105" i="82"/>
  <c r="H105" i="82"/>
  <c r="I105" i="82"/>
  <c r="J105" i="82"/>
  <c r="K105" i="82"/>
  <c r="L105" i="82"/>
  <c r="M105" i="82"/>
  <c r="N105" i="82"/>
  <c r="O105" i="82"/>
  <c r="P105" i="82"/>
  <c r="Q105" i="82"/>
  <c r="R105" i="82"/>
  <c r="S105" i="82"/>
  <c r="T105" i="82"/>
  <c r="U105" i="82"/>
  <c r="V105" i="82"/>
  <c r="W105" i="82"/>
  <c r="X105" i="82"/>
  <c r="Y105" i="82"/>
  <c r="Z105" i="82"/>
  <c r="AA105" i="82"/>
  <c r="AB105" i="82"/>
  <c r="AC105" i="82"/>
  <c r="AD105" i="82"/>
  <c r="AE105" i="82"/>
  <c r="AF105" i="82"/>
  <c r="AG105" i="82"/>
  <c r="AH105" i="82"/>
  <c r="AI105" i="82"/>
  <c r="AJ105" i="82"/>
  <c r="AK105" i="82"/>
  <c r="AL105" i="82"/>
  <c r="AM105" i="82"/>
  <c r="AN105" i="82"/>
  <c r="AO105" i="82"/>
  <c r="AP105" i="82"/>
  <c r="AQ105" i="82"/>
  <c r="AR105" i="82"/>
  <c r="AS105" i="82"/>
  <c r="AT105" i="82"/>
  <c r="AU105" i="82"/>
  <c r="AV105" i="82"/>
  <c r="AW105" i="82"/>
  <c r="AX105" i="82"/>
  <c r="AY105" i="82"/>
  <c r="AZ105" i="82"/>
  <c r="B106" i="82"/>
  <c r="C106" i="82"/>
  <c r="D106" i="82"/>
  <c r="E106" i="82"/>
  <c r="F106" i="82"/>
  <c r="G106" i="82"/>
  <c r="H106" i="82"/>
  <c r="I106" i="82"/>
  <c r="J106" i="82"/>
  <c r="K106" i="82"/>
  <c r="L106" i="82"/>
  <c r="M106" i="82"/>
  <c r="N106" i="82"/>
  <c r="O106" i="82"/>
  <c r="P106" i="82"/>
  <c r="Q106" i="82"/>
  <c r="R106" i="82"/>
  <c r="S106" i="82"/>
  <c r="T106" i="82"/>
  <c r="U106" i="82"/>
  <c r="V106" i="82"/>
  <c r="W106" i="82"/>
  <c r="X106" i="82"/>
  <c r="Y106" i="82"/>
  <c r="Z106" i="82"/>
  <c r="AA106" i="82"/>
  <c r="AB106" i="82"/>
  <c r="AC106" i="82"/>
  <c r="AD106" i="82"/>
  <c r="AE106" i="82"/>
  <c r="AF106" i="82"/>
  <c r="AG106" i="82"/>
  <c r="AH106" i="82"/>
  <c r="AI106" i="82"/>
  <c r="AJ106" i="82"/>
  <c r="AK106" i="82"/>
  <c r="AL106" i="82"/>
  <c r="AM106" i="82"/>
  <c r="AN106" i="82"/>
  <c r="AO106" i="82"/>
  <c r="AP106" i="82"/>
  <c r="AQ106" i="82"/>
  <c r="AR106" i="82"/>
  <c r="AS106" i="82"/>
  <c r="AT106" i="82"/>
  <c r="AU106" i="82"/>
  <c r="AV106" i="82"/>
  <c r="AW106" i="82"/>
  <c r="AX106" i="82"/>
  <c r="AY106" i="82"/>
  <c r="AZ106" i="82"/>
  <c r="B107" i="82"/>
  <c r="C107" i="82"/>
  <c r="D107" i="82"/>
  <c r="E107" i="82"/>
  <c r="F107" i="82"/>
  <c r="G107" i="82"/>
  <c r="H107" i="82"/>
  <c r="I107" i="82"/>
  <c r="J107" i="82"/>
  <c r="K107" i="82"/>
  <c r="L107" i="82"/>
  <c r="M107" i="82"/>
  <c r="N107" i="82"/>
  <c r="O107" i="82"/>
  <c r="P107" i="82"/>
  <c r="Q107" i="82"/>
  <c r="R107" i="82"/>
  <c r="S107" i="82"/>
  <c r="T107" i="82"/>
  <c r="U107" i="82"/>
  <c r="V107" i="82"/>
  <c r="W107" i="82"/>
  <c r="X107" i="82"/>
  <c r="Y107" i="82"/>
  <c r="Z107" i="82"/>
  <c r="AA107" i="82"/>
  <c r="AB107" i="82"/>
  <c r="AC107" i="82"/>
  <c r="AD107" i="82"/>
  <c r="AE107" i="82"/>
  <c r="AF107" i="82"/>
  <c r="AG107" i="82"/>
  <c r="AH107" i="82"/>
  <c r="AI107" i="82"/>
  <c r="AJ107" i="82"/>
  <c r="AK107" i="82"/>
  <c r="AL107" i="82"/>
  <c r="AM107" i="82"/>
  <c r="AN107" i="82"/>
  <c r="AO107" i="82"/>
  <c r="AP107" i="82"/>
  <c r="AQ107" i="82"/>
  <c r="AR107" i="82"/>
  <c r="AS107" i="82"/>
  <c r="AT107" i="82"/>
  <c r="AU107" i="82"/>
  <c r="AV107" i="82"/>
  <c r="AW107" i="82"/>
  <c r="AX107" i="82"/>
  <c r="AY107" i="82"/>
  <c r="AZ107" i="82"/>
  <c r="B108" i="82"/>
  <c r="C108" i="82"/>
  <c r="D108" i="82"/>
  <c r="E108" i="82"/>
  <c r="F108" i="82"/>
  <c r="G108" i="82"/>
  <c r="H108" i="82"/>
  <c r="I108" i="82"/>
  <c r="J108" i="82"/>
  <c r="K108" i="82"/>
  <c r="L108" i="82"/>
  <c r="M108" i="82"/>
  <c r="N108" i="82"/>
  <c r="O108" i="82"/>
  <c r="P108" i="82"/>
  <c r="Q108" i="82"/>
  <c r="R108" i="82"/>
  <c r="S108" i="82"/>
  <c r="T108" i="82"/>
  <c r="U108" i="82"/>
  <c r="V108" i="82"/>
  <c r="W108" i="82"/>
  <c r="X108" i="82"/>
  <c r="Y108" i="82"/>
  <c r="Z108" i="82"/>
  <c r="AA108" i="82"/>
  <c r="AB108" i="82"/>
  <c r="AC108" i="82"/>
  <c r="AD108" i="82"/>
  <c r="AE108" i="82"/>
  <c r="AF108" i="82"/>
  <c r="AG108" i="82"/>
  <c r="AH108" i="82"/>
  <c r="AI108" i="82"/>
  <c r="AJ108" i="82"/>
  <c r="AK108" i="82"/>
  <c r="AL108" i="82"/>
  <c r="AM108" i="82"/>
  <c r="AN108" i="82"/>
  <c r="AO108" i="82"/>
  <c r="AP108" i="82"/>
  <c r="AQ108" i="82"/>
  <c r="AR108" i="82"/>
  <c r="AS108" i="82"/>
  <c r="AT108" i="82"/>
  <c r="AU108" i="82"/>
  <c r="AV108" i="82"/>
  <c r="AW108" i="82"/>
  <c r="AX108" i="82"/>
  <c r="AY108" i="82"/>
  <c r="AZ108" i="82"/>
  <c r="B109" i="82"/>
  <c r="C109" i="82"/>
  <c r="D109" i="82"/>
  <c r="E109" i="82"/>
  <c r="F109" i="82"/>
  <c r="G109" i="82"/>
  <c r="H109" i="82"/>
  <c r="I109" i="82"/>
  <c r="J109" i="82"/>
  <c r="K109" i="82"/>
  <c r="L109" i="82"/>
  <c r="M109" i="82"/>
  <c r="N109" i="82"/>
  <c r="O109" i="82"/>
  <c r="P109" i="82"/>
  <c r="Q109" i="82"/>
  <c r="R109" i="82"/>
  <c r="S109" i="82"/>
  <c r="T109" i="82"/>
  <c r="U109" i="82"/>
  <c r="V109" i="82"/>
  <c r="W109" i="82"/>
  <c r="X109" i="82"/>
  <c r="Y109" i="82"/>
  <c r="Z109" i="82"/>
  <c r="AA109" i="82"/>
  <c r="AB109" i="82"/>
  <c r="AC109" i="82"/>
  <c r="AD109" i="82"/>
  <c r="AE109" i="82"/>
  <c r="AF109" i="82"/>
  <c r="AG109" i="82"/>
  <c r="AH109" i="82"/>
  <c r="AI109" i="82"/>
  <c r="AJ109" i="82"/>
  <c r="AK109" i="82"/>
  <c r="AL109" i="82"/>
  <c r="AM109" i="82"/>
  <c r="AN109" i="82"/>
  <c r="AO109" i="82"/>
  <c r="AP109" i="82"/>
  <c r="AQ109" i="82"/>
  <c r="AR109" i="82"/>
  <c r="AS109" i="82"/>
  <c r="AT109" i="82"/>
  <c r="AU109" i="82"/>
  <c r="AV109" i="82"/>
  <c r="AW109" i="82"/>
  <c r="AX109" i="82"/>
  <c r="AY109" i="82"/>
  <c r="AZ109" i="82"/>
  <c r="B110" i="82"/>
  <c r="C110" i="82"/>
  <c r="D110" i="82"/>
  <c r="E110" i="82"/>
  <c r="F110" i="82"/>
  <c r="G110" i="82"/>
  <c r="H110" i="82"/>
  <c r="I110" i="82"/>
  <c r="J110" i="82"/>
  <c r="K110" i="82"/>
  <c r="L110" i="82"/>
  <c r="M110" i="82"/>
  <c r="N110" i="82"/>
  <c r="O110" i="82"/>
  <c r="P110" i="82"/>
  <c r="Q110" i="82"/>
  <c r="R110" i="82"/>
  <c r="S110" i="82"/>
  <c r="T110" i="82"/>
  <c r="U110" i="82"/>
  <c r="V110" i="82"/>
  <c r="W110" i="82"/>
  <c r="X110" i="82"/>
  <c r="Y110" i="82"/>
  <c r="Z110" i="82"/>
  <c r="AA110" i="82"/>
  <c r="AB110" i="82"/>
  <c r="AC110" i="82"/>
  <c r="AD110" i="82"/>
  <c r="AE110" i="82"/>
  <c r="AF110" i="82"/>
  <c r="AG110" i="82"/>
  <c r="AH110" i="82"/>
  <c r="AI110" i="82"/>
  <c r="AJ110" i="82"/>
  <c r="AK110" i="82"/>
  <c r="AL110" i="82"/>
  <c r="AM110" i="82"/>
  <c r="AN110" i="82"/>
  <c r="AO110" i="82"/>
  <c r="AP110" i="82"/>
  <c r="AQ110" i="82"/>
  <c r="AR110" i="82"/>
  <c r="AS110" i="82"/>
  <c r="AT110" i="82"/>
  <c r="AU110" i="82"/>
  <c r="AV110" i="82"/>
  <c r="AW110" i="82"/>
  <c r="AX110" i="82"/>
  <c r="AY110" i="82"/>
  <c r="AZ110" i="82"/>
  <c r="B111" i="82"/>
  <c r="C111" i="82"/>
  <c r="D111" i="82"/>
  <c r="E111" i="82"/>
  <c r="F111" i="82"/>
  <c r="G111" i="82"/>
  <c r="H111" i="82"/>
  <c r="I111" i="82"/>
  <c r="J111" i="82"/>
  <c r="K111" i="82"/>
  <c r="L111" i="82"/>
  <c r="M111" i="82"/>
  <c r="N111" i="82"/>
  <c r="O111" i="82"/>
  <c r="P111" i="82"/>
  <c r="Q111" i="82"/>
  <c r="R111" i="82"/>
  <c r="S111" i="82"/>
  <c r="T111" i="82"/>
  <c r="U111" i="82"/>
  <c r="V111" i="82"/>
  <c r="W111" i="82"/>
  <c r="X111" i="82"/>
  <c r="Y111" i="82"/>
  <c r="Z111" i="82"/>
  <c r="AA111" i="82"/>
  <c r="AB111" i="82"/>
  <c r="AC111" i="82"/>
  <c r="AD111" i="82"/>
  <c r="AE111" i="82"/>
  <c r="AF111" i="82"/>
  <c r="AG111" i="82"/>
  <c r="AH111" i="82"/>
  <c r="AI111" i="82"/>
  <c r="AJ111" i="82"/>
  <c r="AK111" i="82"/>
  <c r="AL111" i="82"/>
  <c r="AM111" i="82"/>
  <c r="AN111" i="82"/>
  <c r="AO111" i="82"/>
  <c r="AP111" i="82"/>
  <c r="AQ111" i="82"/>
  <c r="AR111" i="82"/>
  <c r="AS111" i="82"/>
  <c r="AT111" i="82"/>
  <c r="AU111" i="82"/>
  <c r="AV111" i="82"/>
  <c r="AW111" i="82"/>
  <c r="AX111" i="82"/>
  <c r="AY111" i="82"/>
  <c r="AZ111" i="82"/>
  <c r="B112" i="82"/>
  <c r="C112" i="82"/>
  <c r="D112" i="82"/>
  <c r="E112" i="82"/>
  <c r="F112" i="82"/>
  <c r="G112" i="82"/>
  <c r="H112" i="82"/>
  <c r="I112" i="82"/>
  <c r="J112" i="82"/>
  <c r="K112" i="82"/>
  <c r="L112" i="82"/>
  <c r="M112" i="82"/>
  <c r="N112" i="82"/>
  <c r="O112" i="82"/>
  <c r="P112" i="82"/>
  <c r="Q112" i="82"/>
  <c r="R112" i="82"/>
  <c r="S112" i="82"/>
  <c r="T112" i="82"/>
  <c r="U112" i="82"/>
  <c r="V112" i="82"/>
  <c r="W112" i="82"/>
  <c r="X112" i="82"/>
  <c r="Y112" i="82"/>
  <c r="Z112" i="82"/>
  <c r="AA112" i="82"/>
  <c r="AB112" i="82"/>
  <c r="AC112" i="82"/>
  <c r="AD112" i="82"/>
  <c r="AE112" i="82"/>
  <c r="AF112" i="82"/>
  <c r="AG112" i="82"/>
  <c r="AH112" i="82"/>
  <c r="AI112" i="82"/>
  <c r="AJ112" i="82"/>
  <c r="AK112" i="82"/>
  <c r="AL112" i="82"/>
  <c r="AM112" i="82"/>
  <c r="AN112" i="82"/>
  <c r="AO112" i="82"/>
  <c r="AP112" i="82"/>
  <c r="AQ112" i="82"/>
  <c r="AR112" i="82"/>
  <c r="AS112" i="82"/>
  <c r="AT112" i="82"/>
  <c r="AU112" i="82"/>
  <c r="AV112" i="82"/>
  <c r="AW112" i="82"/>
  <c r="AX112" i="82"/>
  <c r="AY112" i="82"/>
  <c r="AZ112" i="82"/>
  <c r="B113" i="82"/>
  <c r="C113" i="82"/>
  <c r="D113" i="82"/>
  <c r="E113" i="82"/>
  <c r="F113" i="82"/>
  <c r="G113" i="82"/>
  <c r="H113" i="82"/>
  <c r="I113" i="82"/>
  <c r="J113" i="82"/>
  <c r="K113" i="82"/>
  <c r="L113" i="82"/>
  <c r="M113" i="82"/>
  <c r="N113" i="82"/>
  <c r="O113" i="82"/>
  <c r="P113" i="82"/>
  <c r="Q113" i="82"/>
  <c r="R113" i="82"/>
  <c r="S113" i="82"/>
  <c r="T113" i="82"/>
  <c r="U113" i="82"/>
  <c r="V113" i="82"/>
  <c r="W113" i="82"/>
  <c r="X113" i="82"/>
  <c r="Y113" i="82"/>
  <c r="Z113" i="82"/>
  <c r="AA113" i="82"/>
  <c r="AB113" i="82"/>
  <c r="AC113" i="82"/>
  <c r="AD113" i="82"/>
  <c r="AE113" i="82"/>
  <c r="AF113" i="82"/>
  <c r="AG113" i="82"/>
  <c r="AH113" i="82"/>
  <c r="AI113" i="82"/>
  <c r="AJ113" i="82"/>
  <c r="AK113" i="82"/>
  <c r="AL113" i="82"/>
  <c r="AM113" i="82"/>
  <c r="AN113" i="82"/>
  <c r="AO113" i="82"/>
  <c r="AP113" i="82"/>
  <c r="AQ113" i="82"/>
  <c r="AR113" i="82"/>
  <c r="AS113" i="82"/>
  <c r="AT113" i="82"/>
  <c r="AU113" i="82"/>
  <c r="AV113" i="82"/>
  <c r="AW113" i="82"/>
  <c r="AX113" i="82"/>
  <c r="AY113" i="82"/>
  <c r="AZ113" i="82"/>
  <c r="B114" i="82"/>
  <c r="C114" i="82"/>
  <c r="D114" i="82"/>
  <c r="E114" i="82"/>
  <c r="F114" i="82"/>
  <c r="G114" i="82"/>
  <c r="H114" i="82"/>
  <c r="I114" i="82"/>
  <c r="J114" i="82"/>
  <c r="K114" i="82"/>
  <c r="L114" i="82"/>
  <c r="M114" i="82"/>
  <c r="N114" i="82"/>
  <c r="O114" i="82"/>
  <c r="P114" i="82"/>
  <c r="Q114" i="82"/>
  <c r="R114" i="82"/>
  <c r="S114" i="82"/>
  <c r="T114" i="82"/>
  <c r="U114" i="82"/>
  <c r="V114" i="82"/>
  <c r="W114" i="82"/>
  <c r="X114" i="82"/>
  <c r="Y114" i="82"/>
  <c r="Z114" i="82"/>
  <c r="AA114" i="82"/>
  <c r="AB114" i="82"/>
  <c r="AC114" i="82"/>
  <c r="AD114" i="82"/>
  <c r="AE114" i="82"/>
  <c r="AF114" i="82"/>
  <c r="AG114" i="82"/>
  <c r="AH114" i="82"/>
  <c r="AI114" i="82"/>
  <c r="AJ114" i="82"/>
  <c r="AK114" i="82"/>
  <c r="AL114" i="82"/>
  <c r="AM114" i="82"/>
  <c r="AN114" i="82"/>
  <c r="AO114" i="82"/>
  <c r="AP114" i="82"/>
  <c r="AQ114" i="82"/>
  <c r="AR114" i="82"/>
  <c r="AS114" i="82"/>
  <c r="AT114" i="82"/>
  <c r="AU114" i="82"/>
  <c r="AV114" i="82"/>
  <c r="AW114" i="82"/>
  <c r="AX114" i="82"/>
  <c r="AY114" i="82"/>
  <c r="AZ114" i="82"/>
  <c r="B115" i="82"/>
  <c r="C115" i="82"/>
  <c r="D115" i="82"/>
  <c r="E115" i="82"/>
  <c r="F115" i="82"/>
  <c r="G115" i="82"/>
  <c r="H115" i="82"/>
  <c r="I115" i="82"/>
  <c r="J115" i="82"/>
  <c r="K115" i="82"/>
  <c r="L115" i="82"/>
  <c r="M115" i="82"/>
  <c r="N115" i="82"/>
  <c r="O115" i="82"/>
  <c r="P115" i="82"/>
  <c r="Q115" i="82"/>
  <c r="R115" i="82"/>
  <c r="S115" i="82"/>
  <c r="T115" i="82"/>
  <c r="U115" i="82"/>
  <c r="V115" i="82"/>
  <c r="W115" i="82"/>
  <c r="X115" i="82"/>
  <c r="Y115" i="82"/>
  <c r="Z115" i="82"/>
  <c r="AA115" i="82"/>
  <c r="AB115" i="82"/>
  <c r="AC115" i="82"/>
  <c r="AD115" i="82"/>
  <c r="AE115" i="82"/>
  <c r="AF115" i="82"/>
  <c r="AG115" i="82"/>
  <c r="AH115" i="82"/>
  <c r="AI115" i="82"/>
  <c r="AJ115" i="82"/>
  <c r="AK115" i="82"/>
  <c r="AL115" i="82"/>
  <c r="AM115" i="82"/>
  <c r="AN115" i="82"/>
  <c r="AO115" i="82"/>
  <c r="AP115" i="82"/>
  <c r="AQ115" i="82"/>
  <c r="AR115" i="82"/>
  <c r="AS115" i="82"/>
  <c r="AT115" i="82"/>
  <c r="AU115" i="82"/>
  <c r="AV115" i="82"/>
  <c r="AW115" i="82"/>
  <c r="AX115" i="82"/>
  <c r="AY115" i="82"/>
  <c r="AZ115" i="82"/>
  <c r="B116" i="82"/>
  <c r="C116" i="82"/>
  <c r="D116" i="82"/>
  <c r="E116" i="82"/>
  <c r="F116" i="82"/>
  <c r="G116" i="82"/>
  <c r="H116" i="82"/>
  <c r="I116" i="82"/>
  <c r="J116" i="82"/>
  <c r="K116" i="82"/>
  <c r="L116" i="82"/>
  <c r="M116" i="82"/>
  <c r="N116" i="82"/>
  <c r="O116" i="82"/>
  <c r="P116" i="82"/>
  <c r="Q116" i="82"/>
  <c r="R116" i="82"/>
  <c r="S116" i="82"/>
  <c r="T116" i="82"/>
  <c r="U116" i="82"/>
  <c r="V116" i="82"/>
  <c r="W116" i="82"/>
  <c r="X116" i="82"/>
  <c r="Y116" i="82"/>
  <c r="Z116" i="82"/>
  <c r="AA116" i="82"/>
  <c r="AB116" i="82"/>
  <c r="AC116" i="82"/>
  <c r="AD116" i="82"/>
  <c r="AE116" i="82"/>
  <c r="AF116" i="82"/>
  <c r="AG116" i="82"/>
  <c r="AH116" i="82"/>
  <c r="AI116" i="82"/>
  <c r="AJ116" i="82"/>
  <c r="AK116" i="82"/>
  <c r="AL116" i="82"/>
  <c r="AM116" i="82"/>
  <c r="AN116" i="82"/>
  <c r="AO116" i="82"/>
  <c r="AP116" i="82"/>
  <c r="AQ116" i="82"/>
  <c r="AR116" i="82"/>
  <c r="AS116" i="82"/>
  <c r="AT116" i="82"/>
  <c r="AU116" i="82"/>
  <c r="AV116" i="82"/>
  <c r="AW116" i="82"/>
  <c r="AX116" i="82"/>
  <c r="AY116" i="82"/>
  <c r="AZ116" i="82"/>
  <c r="B117" i="82"/>
  <c r="C117" i="82"/>
  <c r="D117" i="82"/>
  <c r="E117" i="82"/>
  <c r="F117" i="82"/>
  <c r="G117" i="82"/>
  <c r="H117" i="82"/>
  <c r="I117" i="82"/>
  <c r="J117" i="82"/>
  <c r="K117" i="82"/>
  <c r="L117" i="82"/>
  <c r="M117" i="82"/>
  <c r="N117" i="82"/>
  <c r="O117" i="82"/>
  <c r="P117" i="82"/>
  <c r="Q117" i="82"/>
  <c r="R117" i="82"/>
  <c r="S117" i="82"/>
  <c r="T117" i="82"/>
  <c r="U117" i="82"/>
  <c r="V117" i="82"/>
  <c r="W117" i="82"/>
  <c r="X117" i="82"/>
  <c r="Y117" i="82"/>
  <c r="Z117" i="82"/>
  <c r="AA117" i="82"/>
  <c r="AB117" i="82"/>
  <c r="AC117" i="82"/>
  <c r="AD117" i="82"/>
  <c r="AE117" i="82"/>
  <c r="AF117" i="82"/>
  <c r="AG117" i="82"/>
  <c r="AH117" i="82"/>
  <c r="AI117" i="82"/>
  <c r="AJ117" i="82"/>
  <c r="AK117" i="82"/>
  <c r="AL117" i="82"/>
  <c r="AM117" i="82"/>
  <c r="AN117" i="82"/>
  <c r="AO117" i="82"/>
  <c r="AP117" i="82"/>
  <c r="AQ117" i="82"/>
  <c r="AR117" i="82"/>
  <c r="AS117" i="82"/>
  <c r="AT117" i="82"/>
  <c r="AU117" i="82"/>
  <c r="AV117" i="82"/>
  <c r="AW117" i="82"/>
  <c r="AX117" i="82"/>
  <c r="AY117" i="82"/>
  <c r="AZ117" i="82"/>
  <c r="B118" i="82"/>
  <c r="C118" i="82"/>
  <c r="D118" i="82"/>
  <c r="E118" i="82"/>
  <c r="F118" i="82"/>
  <c r="G118" i="82"/>
  <c r="H118" i="82"/>
  <c r="I118" i="82"/>
  <c r="J118" i="82"/>
  <c r="K118" i="82"/>
  <c r="L118" i="82"/>
  <c r="M118" i="82"/>
  <c r="N118" i="82"/>
  <c r="O118" i="82"/>
  <c r="P118" i="82"/>
  <c r="Q118" i="82"/>
  <c r="R118" i="82"/>
  <c r="S118" i="82"/>
  <c r="T118" i="82"/>
  <c r="U118" i="82"/>
  <c r="V118" i="82"/>
  <c r="W118" i="82"/>
  <c r="X118" i="82"/>
  <c r="Y118" i="82"/>
  <c r="Z118" i="82"/>
  <c r="AA118" i="82"/>
  <c r="AB118" i="82"/>
  <c r="AC118" i="82"/>
  <c r="AD118" i="82"/>
  <c r="AE118" i="82"/>
  <c r="AF118" i="82"/>
  <c r="AG118" i="82"/>
  <c r="AH118" i="82"/>
  <c r="AI118" i="82"/>
  <c r="AJ118" i="82"/>
  <c r="AK118" i="82"/>
  <c r="AL118" i="82"/>
  <c r="AM118" i="82"/>
  <c r="AN118" i="82"/>
  <c r="AO118" i="82"/>
  <c r="AP118" i="82"/>
  <c r="AQ118" i="82"/>
  <c r="AR118" i="82"/>
  <c r="AS118" i="82"/>
  <c r="AT118" i="82"/>
  <c r="AU118" i="82"/>
  <c r="AV118" i="82"/>
  <c r="AW118" i="82"/>
  <c r="AX118" i="82"/>
  <c r="AY118" i="82"/>
  <c r="AZ118" i="82"/>
  <c r="B119" i="82"/>
  <c r="C119" i="82"/>
  <c r="D119" i="82"/>
  <c r="E119" i="82"/>
  <c r="F119" i="82"/>
  <c r="G119" i="82"/>
  <c r="H119" i="82"/>
  <c r="I119" i="82"/>
  <c r="J119" i="82"/>
  <c r="K119" i="82"/>
  <c r="L119" i="82"/>
  <c r="M119" i="82"/>
  <c r="N119" i="82"/>
  <c r="O119" i="82"/>
  <c r="P119" i="82"/>
  <c r="Q119" i="82"/>
  <c r="R119" i="82"/>
  <c r="S119" i="82"/>
  <c r="T119" i="82"/>
  <c r="U119" i="82"/>
  <c r="V119" i="82"/>
  <c r="W119" i="82"/>
  <c r="X119" i="82"/>
  <c r="Y119" i="82"/>
  <c r="Z119" i="82"/>
  <c r="AA119" i="82"/>
  <c r="AB119" i="82"/>
  <c r="AC119" i="82"/>
  <c r="AD119" i="82"/>
  <c r="AE119" i="82"/>
  <c r="AF119" i="82"/>
  <c r="AG119" i="82"/>
  <c r="AH119" i="82"/>
  <c r="AI119" i="82"/>
  <c r="AJ119" i="82"/>
  <c r="AK119" i="82"/>
  <c r="AL119" i="82"/>
  <c r="AM119" i="82"/>
  <c r="AN119" i="82"/>
  <c r="AO119" i="82"/>
  <c r="AP119" i="82"/>
  <c r="AQ119" i="82"/>
  <c r="AR119" i="82"/>
  <c r="AS119" i="82"/>
  <c r="AT119" i="82"/>
  <c r="AU119" i="82"/>
  <c r="AV119" i="82"/>
  <c r="AW119" i="82"/>
  <c r="AX119" i="82"/>
  <c r="AY119" i="82"/>
  <c r="AZ119" i="82"/>
  <c r="B120" i="82"/>
  <c r="C120" i="82"/>
  <c r="D120" i="82"/>
  <c r="E120" i="82"/>
  <c r="F120" i="82"/>
  <c r="G120" i="82"/>
  <c r="H120" i="82"/>
  <c r="I120" i="82"/>
  <c r="J120" i="82"/>
  <c r="K120" i="82"/>
  <c r="L120" i="82"/>
  <c r="M120" i="82"/>
  <c r="N120" i="82"/>
  <c r="O120" i="82"/>
  <c r="P120" i="82"/>
  <c r="Q120" i="82"/>
  <c r="R120" i="82"/>
  <c r="S120" i="82"/>
  <c r="T120" i="82"/>
  <c r="U120" i="82"/>
  <c r="V120" i="82"/>
  <c r="W120" i="82"/>
  <c r="X120" i="82"/>
  <c r="Y120" i="82"/>
  <c r="Z120" i="82"/>
  <c r="AA120" i="82"/>
  <c r="AB120" i="82"/>
  <c r="AC120" i="82"/>
  <c r="AD120" i="82"/>
  <c r="AE120" i="82"/>
  <c r="AF120" i="82"/>
  <c r="AG120" i="82"/>
  <c r="AH120" i="82"/>
  <c r="AI120" i="82"/>
  <c r="AJ120" i="82"/>
  <c r="AK120" i="82"/>
  <c r="AL120" i="82"/>
  <c r="AM120" i="82"/>
  <c r="AN120" i="82"/>
  <c r="AO120" i="82"/>
  <c r="AP120" i="82"/>
  <c r="AQ120" i="82"/>
  <c r="AR120" i="82"/>
  <c r="AS120" i="82"/>
  <c r="AT120" i="82"/>
  <c r="AU120" i="82"/>
  <c r="AV120" i="82"/>
  <c r="AW120" i="82"/>
  <c r="AX120" i="82"/>
  <c r="AY120" i="82"/>
  <c r="AZ120" i="82"/>
  <c r="B121" i="82"/>
  <c r="C121" i="82"/>
  <c r="D121" i="82"/>
  <c r="E121" i="82"/>
  <c r="F121" i="82"/>
  <c r="G121" i="82"/>
  <c r="H121" i="82"/>
  <c r="I121" i="82"/>
  <c r="J121" i="82"/>
  <c r="K121" i="82"/>
  <c r="L121" i="82"/>
  <c r="M121" i="82"/>
  <c r="N121" i="82"/>
  <c r="O121" i="82"/>
  <c r="P121" i="82"/>
  <c r="Q121" i="82"/>
  <c r="R121" i="82"/>
  <c r="S121" i="82"/>
  <c r="T121" i="82"/>
  <c r="U121" i="82"/>
  <c r="V121" i="82"/>
  <c r="W121" i="82"/>
  <c r="X121" i="82"/>
  <c r="Y121" i="82"/>
  <c r="Z121" i="82"/>
  <c r="AA121" i="82"/>
  <c r="AB121" i="82"/>
  <c r="AC121" i="82"/>
  <c r="AD121" i="82"/>
  <c r="AE121" i="82"/>
  <c r="AF121" i="82"/>
  <c r="AG121" i="82"/>
  <c r="AH121" i="82"/>
  <c r="AI121" i="82"/>
  <c r="AJ121" i="82"/>
  <c r="AK121" i="82"/>
  <c r="AL121" i="82"/>
  <c r="AM121" i="82"/>
  <c r="AN121" i="82"/>
  <c r="AO121" i="82"/>
  <c r="AP121" i="82"/>
  <c r="AQ121" i="82"/>
  <c r="AR121" i="82"/>
  <c r="AS121" i="82"/>
  <c r="AT121" i="82"/>
  <c r="AU121" i="82"/>
  <c r="AV121" i="82"/>
  <c r="AW121" i="82"/>
  <c r="AX121" i="82"/>
  <c r="AY121" i="82"/>
  <c r="AZ121" i="82"/>
  <c r="B122" i="82"/>
  <c r="C122" i="82"/>
  <c r="D122" i="82"/>
  <c r="E122" i="82"/>
  <c r="F122" i="82"/>
  <c r="G122" i="82"/>
  <c r="H122" i="82"/>
  <c r="I122" i="82"/>
  <c r="J122" i="82"/>
  <c r="K122" i="82"/>
  <c r="L122" i="82"/>
  <c r="M122" i="82"/>
  <c r="N122" i="82"/>
  <c r="O122" i="82"/>
  <c r="P122" i="82"/>
  <c r="Q122" i="82"/>
  <c r="R122" i="82"/>
  <c r="S122" i="82"/>
  <c r="T122" i="82"/>
  <c r="U122" i="82"/>
  <c r="V122" i="82"/>
  <c r="W122" i="82"/>
  <c r="X122" i="82"/>
  <c r="Y122" i="82"/>
  <c r="Z122" i="82"/>
  <c r="AA122" i="82"/>
  <c r="AB122" i="82"/>
  <c r="AC122" i="82"/>
  <c r="AD122" i="82"/>
  <c r="AE122" i="82"/>
  <c r="AF122" i="82"/>
  <c r="AG122" i="82"/>
  <c r="AH122" i="82"/>
  <c r="AI122" i="82"/>
  <c r="AJ122" i="82"/>
  <c r="AK122" i="82"/>
  <c r="AL122" i="82"/>
  <c r="AM122" i="82"/>
  <c r="AN122" i="82"/>
  <c r="AO122" i="82"/>
  <c r="AP122" i="82"/>
  <c r="AQ122" i="82"/>
  <c r="AR122" i="82"/>
  <c r="AS122" i="82"/>
  <c r="AT122" i="82"/>
  <c r="AU122" i="82"/>
  <c r="AV122" i="82"/>
  <c r="AW122" i="82"/>
  <c r="AX122" i="82"/>
  <c r="AY122" i="82"/>
  <c r="AZ122" i="82"/>
  <c r="B123" i="82"/>
  <c r="C123" i="82"/>
  <c r="D123" i="82"/>
  <c r="E123" i="82"/>
  <c r="F123" i="82"/>
  <c r="G123" i="82"/>
  <c r="H123" i="82"/>
  <c r="I123" i="82"/>
  <c r="J123" i="82"/>
  <c r="K123" i="82"/>
  <c r="L123" i="82"/>
  <c r="M123" i="82"/>
  <c r="N123" i="82"/>
  <c r="O123" i="82"/>
  <c r="P123" i="82"/>
  <c r="Q123" i="82"/>
  <c r="R123" i="82"/>
  <c r="S123" i="82"/>
  <c r="T123" i="82"/>
  <c r="U123" i="82"/>
  <c r="V123" i="82"/>
  <c r="W123" i="82"/>
  <c r="X123" i="82"/>
  <c r="Y123" i="82"/>
  <c r="Z123" i="82"/>
  <c r="AA123" i="82"/>
  <c r="AB123" i="82"/>
  <c r="AC123" i="82"/>
  <c r="AD123" i="82"/>
  <c r="AE123" i="82"/>
  <c r="AF123" i="82"/>
  <c r="AG123" i="82"/>
  <c r="AH123" i="82"/>
  <c r="AI123" i="82"/>
  <c r="AJ123" i="82"/>
  <c r="AK123" i="82"/>
  <c r="AL123" i="82"/>
  <c r="AM123" i="82"/>
  <c r="AN123" i="82"/>
  <c r="AO123" i="82"/>
  <c r="AP123" i="82"/>
  <c r="AQ123" i="82"/>
  <c r="AR123" i="82"/>
  <c r="AS123" i="82"/>
  <c r="AT123" i="82"/>
  <c r="AU123" i="82"/>
  <c r="AV123" i="82"/>
  <c r="AW123" i="82"/>
  <c r="AX123" i="82"/>
  <c r="AY123" i="82"/>
  <c r="AZ123" i="82"/>
  <c r="B124" i="82"/>
  <c r="C124" i="82"/>
  <c r="D124" i="82"/>
  <c r="E124" i="82"/>
  <c r="F124" i="82"/>
  <c r="G124" i="82"/>
  <c r="H124" i="82"/>
  <c r="I124" i="82"/>
  <c r="J124" i="82"/>
  <c r="K124" i="82"/>
  <c r="L124" i="82"/>
  <c r="M124" i="82"/>
  <c r="N124" i="82"/>
  <c r="O124" i="82"/>
  <c r="P124" i="82"/>
  <c r="Q124" i="82"/>
  <c r="R124" i="82"/>
  <c r="S124" i="82"/>
  <c r="T124" i="82"/>
  <c r="U124" i="82"/>
  <c r="V124" i="82"/>
  <c r="W124" i="82"/>
  <c r="X124" i="82"/>
  <c r="Y124" i="82"/>
  <c r="Z124" i="82"/>
  <c r="AA124" i="82"/>
  <c r="AB124" i="82"/>
  <c r="AC124" i="82"/>
  <c r="AD124" i="82"/>
  <c r="AE124" i="82"/>
  <c r="AF124" i="82"/>
  <c r="AG124" i="82"/>
  <c r="AH124" i="82"/>
  <c r="AI124" i="82"/>
  <c r="AJ124" i="82"/>
  <c r="AK124" i="82"/>
  <c r="AL124" i="82"/>
  <c r="AM124" i="82"/>
  <c r="AN124" i="82"/>
  <c r="AO124" i="82"/>
  <c r="AP124" i="82"/>
  <c r="AQ124" i="82"/>
  <c r="AR124" i="82"/>
  <c r="AS124" i="82"/>
  <c r="AT124" i="82"/>
  <c r="AU124" i="82"/>
  <c r="AV124" i="82"/>
  <c r="AW124" i="82"/>
  <c r="AX124" i="82"/>
  <c r="AY124" i="82"/>
  <c r="AZ124" i="82"/>
  <c r="B125" i="82"/>
  <c r="C125" i="82"/>
  <c r="D125" i="82"/>
  <c r="E125" i="82"/>
  <c r="F125" i="82"/>
  <c r="G125" i="82"/>
  <c r="H125" i="82"/>
  <c r="I125" i="82"/>
  <c r="J125" i="82"/>
  <c r="K125" i="82"/>
  <c r="L125" i="82"/>
  <c r="M125" i="82"/>
  <c r="N125" i="82"/>
  <c r="O125" i="82"/>
  <c r="P125" i="82"/>
  <c r="Q125" i="82"/>
  <c r="R125" i="82"/>
  <c r="S125" i="82"/>
  <c r="T125" i="82"/>
  <c r="U125" i="82"/>
  <c r="V125" i="82"/>
  <c r="W125" i="82"/>
  <c r="X125" i="82"/>
  <c r="Y125" i="82"/>
  <c r="Z125" i="82"/>
  <c r="AA125" i="82"/>
  <c r="AB125" i="82"/>
  <c r="AC125" i="82"/>
  <c r="AD125" i="82"/>
  <c r="AE125" i="82"/>
  <c r="AF125" i="82"/>
  <c r="AG125" i="82"/>
  <c r="AH125" i="82"/>
  <c r="AI125" i="82"/>
  <c r="AJ125" i="82"/>
  <c r="AK125" i="82"/>
  <c r="AL125" i="82"/>
  <c r="AM125" i="82"/>
  <c r="AN125" i="82"/>
  <c r="AO125" i="82"/>
  <c r="AP125" i="82"/>
  <c r="AQ125" i="82"/>
  <c r="AR125" i="82"/>
  <c r="AS125" i="82"/>
  <c r="AT125" i="82"/>
  <c r="AU125" i="82"/>
  <c r="AV125" i="82"/>
  <c r="AW125" i="82"/>
  <c r="AX125" i="82"/>
  <c r="AY125" i="82"/>
  <c r="AZ125" i="82"/>
  <c r="B126" i="82"/>
  <c r="C126" i="82"/>
  <c r="D126" i="82"/>
  <c r="E126" i="82"/>
  <c r="F126" i="82"/>
  <c r="G126" i="82"/>
  <c r="H126" i="82"/>
  <c r="I126" i="82"/>
  <c r="J126" i="82"/>
  <c r="K126" i="82"/>
  <c r="L126" i="82"/>
  <c r="M126" i="82"/>
  <c r="N126" i="82"/>
  <c r="O126" i="82"/>
  <c r="P126" i="82"/>
  <c r="Q126" i="82"/>
  <c r="R126" i="82"/>
  <c r="S126" i="82"/>
  <c r="T126" i="82"/>
  <c r="U126" i="82"/>
  <c r="V126" i="82"/>
  <c r="W126" i="82"/>
  <c r="X126" i="82"/>
  <c r="Y126" i="82"/>
  <c r="Z126" i="82"/>
  <c r="AA126" i="82"/>
  <c r="AB126" i="82"/>
  <c r="AC126" i="82"/>
  <c r="AD126" i="82"/>
  <c r="AE126" i="82"/>
  <c r="AF126" i="82"/>
  <c r="AG126" i="82"/>
  <c r="AH126" i="82"/>
  <c r="AI126" i="82"/>
  <c r="AJ126" i="82"/>
  <c r="AK126" i="82"/>
  <c r="AL126" i="82"/>
  <c r="AM126" i="82"/>
  <c r="AN126" i="82"/>
  <c r="AO126" i="82"/>
  <c r="AP126" i="82"/>
  <c r="AQ126" i="82"/>
  <c r="AR126" i="82"/>
  <c r="AS126" i="82"/>
  <c r="AT126" i="82"/>
  <c r="AU126" i="82"/>
  <c r="AV126" i="82"/>
  <c r="AW126" i="82"/>
  <c r="AX126" i="82"/>
  <c r="AY126" i="82"/>
  <c r="AZ126" i="82"/>
  <c r="B127" i="82"/>
  <c r="C127" i="82"/>
  <c r="D127" i="82"/>
  <c r="E127" i="82"/>
  <c r="F127" i="82"/>
  <c r="G127" i="82"/>
  <c r="H127" i="82"/>
  <c r="I127" i="82"/>
  <c r="J127" i="82"/>
  <c r="K127" i="82"/>
  <c r="L127" i="82"/>
  <c r="M127" i="82"/>
  <c r="N127" i="82"/>
  <c r="O127" i="82"/>
  <c r="P127" i="82"/>
  <c r="Q127" i="82"/>
  <c r="R127" i="82"/>
  <c r="S127" i="82"/>
  <c r="T127" i="82"/>
  <c r="U127" i="82"/>
  <c r="V127" i="82"/>
  <c r="W127" i="82"/>
  <c r="X127" i="82"/>
  <c r="Y127" i="82"/>
  <c r="Z127" i="82"/>
  <c r="AA127" i="82"/>
  <c r="AB127" i="82"/>
  <c r="AC127" i="82"/>
  <c r="AD127" i="82"/>
  <c r="AE127" i="82"/>
  <c r="AF127" i="82"/>
  <c r="AG127" i="82"/>
  <c r="AH127" i="82"/>
  <c r="AI127" i="82"/>
  <c r="AJ127" i="82"/>
  <c r="AK127" i="82"/>
  <c r="AL127" i="82"/>
  <c r="AM127" i="82"/>
  <c r="AN127" i="82"/>
  <c r="AO127" i="82"/>
  <c r="AP127" i="82"/>
  <c r="AQ127" i="82"/>
  <c r="AR127" i="82"/>
  <c r="AS127" i="82"/>
  <c r="AT127" i="82"/>
  <c r="AU127" i="82"/>
  <c r="AV127" i="82"/>
  <c r="AW127" i="82"/>
  <c r="AX127" i="82"/>
  <c r="AY127" i="82"/>
  <c r="AZ127" i="82"/>
  <c r="B128" i="82"/>
  <c r="C128" i="82"/>
  <c r="D128" i="82"/>
  <c r="E128" i="82"/>
  <c r="F128" i="82"/>
  <c r="G128" i="82"/>
  <c r="H128" i="82"/>
  <c r="I128" i="82"/>
  <c r="J128" i="82"/>
  <c r="K128" i="82"/>
  <c r="L128" i="82"/>
  <c r="M128" i="82"/>
  <c r="N128" i="82"/>
  <c r="O128" i="82"/>
  <c r="P128" i="82"/>
  <c r="Q128" i="82"/>
  <c r="R128" i="82"/>
  <c r="S128" i="82"/>
  <c r="T128" i="82"/>
  <c r="U128" i="82"/>
  <c r="V128" i="82"/>
  <c r="W128" i="82"/>
  <c r="X128" i="82"/>
  <c r="Y128" i="82"/>
  <c r="Z128" i="82"/>
  <c r="AA128" i="82"/>
  <c r="AB128" i="82"/>
  <c r="AC128" i="82"/>
  <c r="AD128" i="82"/>
  <c r="AE128" i="82"/>
  <c r="AF128" i="82"/>
  <c r="AG128" i="82"/>
  <c r="AH128" i="82"/>
  <c r="AI128" i="82"/>
  <c r="AJ128" i="82"/>
  <c r="AK128" i="82"/>
  <c r="AL128" i="82"/>
  <c r="AM128" i="82"/>
  <c r="AN128" i="82"/>
  <c r="AO128" i="82"/>
  <c r="AP128" i="82"/>
  <c r="AQ128" i="82"/>
  <c r="AR128" i="82"/>
  <c r="AS128" i="82"/>
  <c r="AT128" i="82"/>
  <c r="AU128" i="82"/>
  <c r="AV128" i="82"/>
  <c r="AW128" i="82"/>
  <c r="AX128" i="82"/>
  <c r="AY128" i="82"/>
  <c r="AZ128" i="82"/>
  <c r="B129" i="82"/>
  <c r="C129" i="82"/>
  <c r="D129" i="82"/>
  <c r="E129" i="82"/>
  <c r="F129" i="82"/>
  <c r="G129" i="82"/>
  <c r="H129" i="82"/>
  <c r="I129" i="82"/>
  <c r="J129" i="82"/>
  <c r="K129" i="82"/>
  <c r="L129" i="82"/>
  <c r="M129" i="82"/>
  <c r="N129" i="82"/>
  <c r="O129" i="82"/>
  <c r="P129" i="82"/>
  <c r="Q129" i="82"/>
  <c r="R129" i="82"/>
  <c r="S129" i="82"/>
  <c r="T129" i="82"/>
  <c r="U129" i="82"/>
  <c r="V129" i="82"/>
  <c r="W129" i="82"/>
  <c r="X129" i="82"/>
  <c r="Y129" i="82"/>
  <c r="Z129" i="82"/>
  <c r="AA129" i="82"/>
  <c r="AB129" i="82"/>
  <c r="AC129" i="82"/>
  <c r="AD129" i="82"/>
  <c r="AE129" i="82"/>
  <c r="AF129" i="82"/>
  <c r="AG129" i="82"/>
  <c r="AH129" i="82"/>
  <c r="AI129" i="82"/>
  <c r="AJ129" i="82"/>
  <c r="AK129" i="82"/>
  <c r="AL129" i="82"/>
  <c r="AM129" i="82"/>
  <c r="AN129" i="82"/>
  <c r="AO129" i="82"/>
  <c r="AP129" i="82"/>
  <c r="AQ129" i="82"/>
  <c r="AR129" i="82"/>
  <c r="AS129" i="82"/>
  <c r="AT129" i="82"/>
  <c r="AU129" i="82"/>
  <c r="AV129" i="82"/>
  <c r="AW129" i="82"/>
  <c r="AX129" i="82"/>
  <c r="AY129" i="82"/>
  <c r="AZ129" i="82"/>
  <c r="B130" i="82"/>
  <c r="C130" i="82"/>
  <c r="D130" i="82"/>
  <c r="E130" i="82"/>
  <c r="F130" i="82"/>
  <c r="G130" i="82"/>
  <c r="H130" i="82"/>
  <c r="I130" i="82"/>
  <c r="J130" i="82"/>
  <c r="K130" i="82"/>
  <c r="L130" i="82"/>
  <c r="M130" i="82"/>
  <c r="N130" i="82"/>
  <c r="O130" i="82"/>
  <c r="P130" i="82"/>
  <c r="Q130" i="82"/>
  <c r="R130" i="82"/>
  <c r="S130" i="82"/>
  <c r="T130" i="82"/>
  <c r="U130" i="82"/>
  <c r="V130" i="82"/>
  <c r="W130" i="82"/>
  <c r="X130" i="82"/>
  <c r="Y130" i="82"/>
  <c r="Z130" i="82"/>
  <c r="AA130" i="82"/>
  <c r="AB130" i="82"/>
  <c r="AC130" i="82"/>
  <c r="AD130" i="82"/>
  <c r="AE130" i="82"/>
  <c r="AF130" i="82"/>
  <c r="AG130" i="82"/>
  <c r="AH130" i="82"/>
  <c r="AI130" i="82"/>
  <c r="AJ130" i="82"/>
  <c r="AK130" i="82"/>
  <c r="AL130" i="82"/>
  <c r="AM130" i="82"/>
  <c r="AN130" i="82"/>
  <c r="AO130" i="82"/>
  <c r="AP130" i="82"/>
  <c r="AQ130" i="82"/>
  <c r="AR130" i="82"/>
  <c r="AS130" i="82"/>
  <c r="AT130" i="82"/>
  <c r="AU130" i="82"/>
  <c r="AV130" i="82"/>
  <c r="AW130" i="82"/>
  <c r="AX130" i="82"/>
  <c r="AY130" i="82"/>
  <c r="AZ130" i="82"/>
  <c r="B131" i="82"/>
  <c r="C131" i="82"/>
  <c r="D131" i="82"/>
  <c r="E131" i="82"/>
  <c r="F131" i="82"/>
  <c r="G131" i="82"/>
  <c r="H131" i="82"/>
  <c r="I131" i="82"/>
  <c r="J131" i="82"/>
  <c r="K131" i="82"/>
  <c r="L131" i="82"/>
  <c r="M131" i="82"/>
  <c r="N131" i="82"/>
  <c r="O131" i="82"/>
  <c r="P131" i="82"/>
  <c r="Q131" i="82"/>
  <c r="R131" i="82"/>
  <c r="S131" i="82"/>
  <c r="T131" i="82"/>
  <c r="U131" i="82"/>
  <c r="V131" i="82"/>
  <c r="W131" i="82"/>
  <c r="X131" i="82"/>
  <c r="Y131" i="82"/>
  <c r="Z131" i="82"/>
  <c r="AA131" i="82"/>
  <c r="AB131" i="82"/>
  <c r="AC131" i="82"/>
  <c r="AD131" i="82"/>
  <c r="AE131" i="82"/>
  <c r="AF131" i="82"/>
  <c r="AG131" i="82"/>
  <c r="AH131" i="82"/>
  <c r="AI131" i="82"/>
  <c r="AJ131" i="82"/>
  <c r="AK131" i="82"/>
  <c r="AL131" i="82"/>
  <c r="AM131" i="82"/>
  <c r="AN131" i="82"/>
  <c r="AO131" i="82"/>
  <c r="AP131" i="82"/>
  <c r="AQ131" i="82"/>
  <c r="AR131" i="82"/>
  <c r="AS131" i="82"/>
  <c r="AT131" i="82"/>
  <c r="AU131" i="82"/>
  <c r="AV131" i="82"/>
  <c r="AW131" i="82"/>
  <c r="AX131" i="82"/>
  <c r="AY131" i="82"/>
  <c r="AZ131" i="82"/>
  <c r="B132" i="82"/>
  <c r="C132" i="82"/>
  <c r="D132" i="82"/>
  <c r="E132" i="82"/>
  <c r="F132" i="82"/>
  <c r="G132" i="82"/>
  <c r="H132" i="82"/>
  <c r="I132" i="82"/>
  <c r="J132" i="82"/>
  <c r="K132" i="82"/>
  <c r="L132" i="82"/>
  <c r="M132" i="82"/>
  <c r="N132" i="82"/>
  <c r="O132" i="82"/>
  <c r="P132" i="82"/>
  <c r="Q132" i="82"/>
  <c r="R132" i="82"/>
  <c r="S132" i="82"/>
  <c r="T132" i="82"/>
  <c r="U132" i="82"/>
  <c r="V132" i="82"/>
  <c r="W132" i="82"/>
  <c r="X132" i="82"/>
  <c r="Y132" i="82"/>
  <c r="Z132" i="82"/>
  <c r="AA132" i="82"/>
  <c r="AB132" i="82"/>
  <c r="AC132" i="82"/>
  <c r="AD132" i="82"/>
  <c r="AE132" i="82"/>
  <c r="AF132" i="82"/>
  <c r="AG132" i="82"/>
  <c r="AH132" i="82"/>
  <c r="AI132" i="82"/>
  <c r="AJ132" i="82"/>
  <c r="AK132" i="82"/>
  <c r="AL132" i="82"/>
  <c r="AM132" i="82"/>
  <c r="AN132" i="82"/>
  <c r="AO132" i="82"/>
  <c r="AP132" i="82"/>
  <c r="AQ132" i="82"/>
  <c r="AR132" i="82"/>
  <c r="AS132" i="82"/>
  <c r="AT132" i="82"/>
  <c r="AU132" i="82"/>
  <c r="AV132" i="82"/>
  <c r="AW132" i="82"/>
  <c r="AX132" i="82"/>
  <c r="AY132" i="82"/>
  <c r="AZ132" i="82"/>
  <c r="B133" i="82"/>
  <c r="C133" i="82"/>
  <c r="D133" i="82"/>
  <c r="E133" i="82"/>
  <c r="F133" i="82"/>
  <c r="G133" i="82"/>
  <c r="H133" i="82"/>
  <c r="I133" i="82"/>
  <c r="J133" i="82"/>
  <c r="K133" i="82"/>
  <c r="L133" i="82"/>
  <c r="M133" i="82"/>
  <c r="N133" i="82"/>
  <c r="O133" i="82"/>
  <c r="P133" i="82"/>
  <c r="Q133" i="82"/>
  <c r="R133" i="82"/>
  <c r="S133" i="82"/>
  <c r="T133" i="82"/>
  <c r="U133" i="82"/>
  <c r="V133" i="82"/>
  <c r="W133" i="82"/>
  <c r="X133" i="82"/>
  <c r="Y133" i="82"/>
  <c r="Z133" i="82"/>
  <c r="AA133" i="82"/>
  <c r="AB133" i="82"/>
  <c r="AC133" i="82"/>
  <c r="AD133" i="82"/>
  <c r="AE133" i="82"/>
  <c r="AF133" i="82"/>
  <c r="AG133" i="82"/>
  <c r="AH133" i="82"/>
  <c r="AI133" i="82"/>
  <c r="AJ133" i="82"/>
  <c r="AK133" i="82"/>
  <c r="AL133" i="82"/>
  <c r="AM133" i="82"/>
  <c r="AN133" i="82"/>
  <c r="AO133" i="82"/>
  <c r="AP133" i="82"/>
  <c r="AQ133" i="82"/>
  <c r="AR133" i="82"/>
  <c r="AS133" i="82"/>
  <c r="AT133" i="82"/>
  <c r="AU133" i="82"/>
  <c r="AV133" i="82"/>
  <c r="AW133" i="82"/>
  <c r="AX133" i="82"/>
  <c r="AY133" i="82"/>
  <c r="AZ133" i="82"/>
  <c r="B134" i="82"/>
  <c r="C134" i="82"/>
  <c r="D134" i="82"/>
  <c r="E134" i="82"/>
  <c r="F134" i="82"/>
  <c r="G134" i="82"/>
  <c r="H134" i="82"/>
  <c r="I134" i="82"/>
  <c r="J134" i="82"/>
  <c r="K134" i="82"/>
  <c r="L134" i="82"/>
  <c r="M134" i="82"/>
  <c r="N134" i="82"/>
  <c r="O134" i="82"/>
  <c r="P134" i="82"/>
  <c r="Q134" i="82"/>
  <c r="R134" i="82"/>
  <c r="S134" i="82"/>
  <c r="T134" i="82"/>
  <c r="U134" i="82"/>
  <c r="V134" i="82"/>
  <c r="W134" i="82"/>
  <c r="X134" i="82"/>
  <c r="Y134" i="82"/>
  <c r="Z134" i="82"/>
  <c r="AA134" i="82"/>
  <c r="AB134" i="82"/>
  <c r="AC134" i="82"/>
  <c r="AD134" i="82"/>
  <c r="AE134" i="82"/>
  <c r="AF134" i="82"/>
  <c r="AG134" i="82"/>
  <c r="AH134" i="82"/>
  <c r="AI134" i="82"/>
  <c r="AJ134" i="82"/>
  <c r="AK134" i="82"/>
  <c r="AL134" i="82"/>
  <c r="AM134" i="82"/>
  <c r="AN134" i="82"/>
  <c r="AO134" i="82"/>
  <c r="AP134" i="82"/>
  <c r="AQ134" i="82"/>
  <c r="AR134" i="82"/>
  <c r="AS134" i="82"/>
  <c r="AT134" i="82"/>
  <c r="AU134" i="82"/>
  <c r="AV134" i="82"/>
  <c r="AW134" i="82"/>
  <c r="AX134" i="82"/>
  <c r="AY134" i="82"/>
  <c r="AZ134" i="82"/>
  <c r="B135" i="82"/>
  <c r="C135" i="82"/>
  <c r="D135" i="82"/>
  <c r="E135" i="82"/>
  <c r="F135" i="82"/>
  <c r="G135" i="82"/>
  <c r="H135" i="82"/>
  <c r="I135" i="82"/>
  <c r="J135" i="82"/>
  <c r="K135" i="82"/>
  <c r="L135" i="82"/>
  <c r="M135" i="82"/>
  <c r="N135" i="82"/>
  <c r="O135" i="82"/>
  <c r="P135" i="82"/>
  <c r="Q135" i="82"/>
  <c r="R135" i="82"/>
  <c r="S135" i="82"/>
  <c r="T135" i="82"/>
  <c r="U135" i="82"/>
  <c r="V135" i="82"/>
  <c r="W135" i="82"/>
  <c r="X135" i="82"/>
  <c r="Y135" i="82"/>
  <c r="Z135" i="82"/>
  <c r="AA135" i="82"/>
  <c r="AB135" i="82"/>
  <c r="AC135" i="82"/>
  <c r="AD135" i="82"/>
  <c r="AE135" i="82"/>
  <c r="AF135" i="82"/>
  <c r="AG135" i="82"/>
  <c r="AH135" i="82"/>
  <c r="AI135" i="82"/>
  <c r="AJ135" i="82"/>
  <c r="AK135" i="82"/>
  <c r="AL135" i="82"/>
  <c r="AM135" i="82"/>
  <c r="AN135" i="82"/>
  <c r="AO135" i="82"/>
  <c r="AP135" i="82"/>
  <c r="AQ135" i="82"/>
  <c r="AR135" i="82"/>
  <c r="AS135" i="82"/>
  <c r="AT135" i="82"/>
  <c r="AU135" i="82"/>
  <c r="AV135" i="82"/>
  <c r="AW135" i="82"/>
  <c r="AX135" i="82"/>
  <c r="AY135" i="82"/>
  <c r="AZ135" i="82"/>
  <c r="B136" i="82"/>
  <c r="C136" i="82"/>
  <c r="D136" i="82"/>
  <c r="E136" i="82"/>
  <c r="F136" i="82"/>
  <c r="G136" i="82"/>
  <c r="H136" i="82"/>
  <c r="I136" i="82"/>
  <c r="J136" i="82"/>
  <c r="K136" i="82"/>
  <c r="L136" i="82"/>
  <c r="M136" i="82"/>
  <c r="N136" i="82"/>
  <c r="O136" i="82"/>
  <c r="P136" i="82"/>
  <c r="Q136" i="82"/>
  <c r="R136" i="82"/>
  <c r="S136" i="82"/>
  <c r="T136" i="82"/>
  <c r="U136" i="82"/>
  <c r="V136" i="82"/>
  <c r="W136" i="82"/>
  <c r="X136" i="82"/>
  <c r="Y136" i="82"/>
  <c r="Z136" i="82"/>
  <c r="AA136" i="82"/>
  <c r="AB136" i="82"/>
  <c r="AC136" i="82"/>
  <c r="AD136" i="82"/>
  <c r="AE136" i="82"/>
  <c r="AF136" i="82"/>
  <c r="AG136" i="82"/>
  <c r="AH136" i="82"/>
  <c r="AI136" i="82"/>
  <c r="AJ136" i="82"/>
  <c r="AK136" i="82"/>
  <c r="AL136" i="82"/>
  <c r="AM136" i="82"/>
  <c r="AN136" i="82"/>
  <c r="AO136" i="82"/>
  <c r="AP136" i="82"/>
  <c r="AQ136" i="82"/>
  <c r="AR136" i="82"/>
  <c r="AS136" i="82"/>
  <c r="AT136" i="82"/>
  <c r="AU136" i="82"/>
  <c r="AV136" i="82"/>
  <c r="AW136" i="82"/>
  <c r="AX136" i="82"/>
  <c r="AY136" i="82"/>
  <c r="AZ136" i="82"/>
  <c r="B137" i="82"/>
  <c r="C137" i="82"/>
  <c r="D137" i="82"/>
  <c r="E137" i="82"/>
  <c r="F137" i="82"/>
  <c r="G137" i="82"/>
  <c r="H137" i="82"/>
  <c r="I137" i="82"/>
  <c r="J137" i="82"/>
  <c r="K137" i="82"/>
  <c r="L137" i="82"/>
  <c r="M137" i="82"/>
  <c r="N137" i="82"/>
  <c r="O137" i="82"/>
  <c r="P137" i="82"/>
  <c r="Q137" i="82"/>
  <c r="R137" i="82"/>
  <c r="S137" i="82"/>
  <c r="T137" i="82"/>
  <c r="U137" i="82"/>
  <c r="V137" i="82"/>
  <c r="W137" i="82"/>
  <c r="X137" i="82"/>
  <c r="Y137" i="82"/>
  <c r="Z137" i="82"/>
  <c r="AA137" i="82"/>
  <c r="AB137" i="82"/>
  <c r="AC137" i="82"/>
  <c r="AD137" i="82"/>
  <c r="AE137" i="82"/>
  <c r="AF137" i="82"/>
  <c r="AG137" i="82"/>
  <c r="AH137" i="82"/>
  <c r="AI137" i="82"/>
  <c r="AJ137" i="82"/>
  <c r="AK137" i="82"/>
  <c r="AL137" i="82"/>
  <c r="AM137" i="82"/>
  <c r="AN137" i="82"/>
  <c r="AO137" i="82"/>
  <c r="AP137" i="82"/>
  <c r="AQ137" i="82"/>
  <c r="AR137" i="82"/>
  <c r="AS137" i="82"/>
  <c r="AT137" i="82"/>
  <c r="AU137" i="82"/>
  <c r="AV137" i="82"/>
  <c r="AW137" i="82"/>
  <c r="AX137" i="82"/>
  <c r="AY137" i="82"/>
  <c r="AZ137" i="82"/>
  <c r="B138" i="82"/>
  <c r="C138" i="82"/>
  <c r="D138" i="82"/>
  <c r="E138" i="82"/>
  <c r="F138" i="82"/>
  <c r="G138" i="82"/>
  <c r="H138" i="82"/>
  <c r="I138" i="82"/>
  <c r="J138" i="82"/>
  <c r="K138" i="82"/>
  <c r="L138" i="82"/>
  <c r="M138" i="82"/>
  <c r="N138" i="82"/>
  <c r="O138" i="82"/>
  <c r="P138" i="82"/>
  <c r="Q138" i="82"/>
  <c r="R138" i="82"/>
  <c r="S138" i="82"/>
  <c r="T138" i="82"/>
  <c r="U138" i="82"/>
  <c r="V138" i="82"/>
  <c r="W138" i="82"/>
  <c r="X138" i="82"/>
  <c r="Y138" i="82"/>
  <c r="Z138" i="82"/>
  <c r="AA138" i="82"/>
  <c r="AB138" i="82"/>
  <c r="AC138" i="82"/>
  <c r="AD138" i="82"/>
  <c r="AE138" i="82"/>
  <c r="AF138" i="82"/>
  <c r="AG138" i="82"/>
  <c r="AH138" i="82"/>
  <c r="AI138" i="82"/>
  <c r="AJ138" i="82"/>
  <c r="AK138" i="82"/>
  <c r="AL138" i="82"/>
  <c r="AM138" i="82"/>
  <c r="AN138" i="82"/>
  <c r="AO138" i="82"/>
  <c r="AP138" i="82"/>
  <c r="AQ138" i="82"/>
  <c r="AR138" i="82"/>
  <c r="AS138" i="82"/>
  <c r="AT138" i="82"/>
  <c r="AU138" i="82"/>
  <c r="AV138" i="82"/>
  <c r="AW138" i="82"/>
  <c r="AX138" i="82"/>
  <c r="AY138" i="82"/>
  <c r="AZ138" i="82"/>
  <c r="B139" i="82"/>
  <c r="C139" i="82"/>
  <c r="D139" i="82"/>
  <c r="E139" i="82"/>
  <c r="F139" i="82"/>
  <c r="G139" i="82"/>
  <c r="H139" i="82"/>
  <c r="I139" i="82"/>
  <c r="J139" i="82"/>
  <c r="K139" i="82"/>
  <c r="L139" i="82"/>
  <c r="M139" i="82"/>
  <c r="N139" i="82"/>
  <c r="O139" i="82"/>
  <c r="P139" i="82"/>
  <c r="Q139" i="82"/>
  <c r="R139" i="82"/>
  <c r="S139" i="82"/>
  <c r="T139" i="82"/>
  <c r="U139" i="82"/>
  <c r="V139" i="82"/>
  <c r="W139" i="82"/>
  <c r="X139" i="82"/>
  <c r="Y139" i="82"/>
  <c r="Z139" i="82"/>
  <c r="AA139" i="82"/>
  <c r="AB139" i="82"/>
  <c r="AC139" i="82"/>
  <c r="AD139" i="82"/>
  <c r="AE139" i="82"/>
  <c r="AF139" i="82"/>
  <c r="AG139" i="82"/>
  <c r="AH139" i="82"/>
  <c r="AI139" i="82"/>
  <c r="AJ139" i="82"/>
  <c r="AK139" i="82"/>
  <c r="AL139" i="82"/>
  <c r="AM139" i="82"/>
  <c r="AN139" i="82"/>
  <c r="AO139" i="82"/>
  <c r="AP139" i="82"/>
  <c r="AQ139" i="82"/>
  <c r="AR139" i="82"/>
  <c r="AS139" i="82"/>
  <c r="AT139" i="82"/>
  <c r="AU139" i="82"/>
  <c r="AV139" i="82"/>
  <c r="AW139" i="82"/>
  <c r="AX139" i="82"/>
  <c r="AY139" i="82"/>
  <c r="AZ139" i="82"/>
  <c r="B140" i="82"/>
  <c r="C140" i="82"/>
  <c r="D140" i="82"/>
  <c r="E140" i="82"/>
  <c r="F140" i="82"/>
  <c r="G140" i="82"/>
  <c r="H140" i="82"/>
  <c r="I140" i="82"/>
  <c r="J140" i="82"/>
  <c r="K140" i="82"/>
  <c r="L140" i="82"/>
  <c r="M140" i="82"/>
  <c r="N140" i="82"/>
  <c r="O140" i="82"/>
  <c r="P140" i="82"/>
  <c r="Q140" i="82"/>
  <c r="R140" i="82"/>
  <c r="S140" i="82"/>
  <c r="T140" i="82"/>
  <c r="U140" i="82"/>
  <c r="V140" i="82"/>
  <c r="W140" i="82"/>
  <c r="X140" i="82"/>
  <c r="Y140" i="82"/>
  <c r="Z140" i="82"/>
  <c r="AA140" i="82"/>
  <c r="AB140" i="82"/>
  <c r="AC140" i="82"/>
  <c r="AD140" i="82"/>
  <c r="AE140" i="82"/>
  <c r="AF140" i="82"/>
  <c r="AG140" i="82"/>
  <c r="AH140" i="82"/>
  <c r="AI140" i="82"/>
  <c r="AJ140" i="82"/>
  <c r="AK140" i="82"/>
  <c r="AL140" i="82"/>
  <c r="AM140" i="82"/>
  <c r="AN140" i="82"/>
  <c r="AO140" i="82"/>
  <c r="AP140" i="82"/>
  <c r="AQ140" i="82"/>
  <c r="AR140" i="82"/>
  <c r="AS140" i="82"/>
  <c r="AT140" i="82"/>
  <c r="AU140" i="82"/>
  <c r="AV140" i="82"/>
  <c r="AW140" i="82"/>
  <c r="AX140" i="82"/>
  <c r="AY140" i="82"/>
  <c r="AZ140" i="82"/>
  <c r="B141" i="82"/>
  <c r="C141" i="82"/>
  <c r="D141" i="82"/>
  <c r="E141" i="82"/>
  <c r="F141" i="82"/>
  <c r="G141" i="82"/>
  <c r="H141" i="82"/>
  <c r="I141" i="82"/>
  <c r="J141" i="82"/>
  <c r="K141" i="82"/>
  <c r="L141" i="82"/>
  <c r="M141" i="82"/>
  <c r="N141" i="82"/>
  <c r="O141" i="82"/>
  <c r="P141" i="82"/>
  <c r="Q141" i="82"/>
  <c r="R141" i="82"/>
  <c r="S141" i="82"/>
  <c r="T141" i="82"/>
  <c r="U141" i="82"/>
  <c r="V141" i="82"/>
  <c r="W141" i="82"/>
  <c r="X141" i="82"/>
  <c r="Y141" i="82"/>
  <c r="Z141" i="82"/>
  <c r="AA141" i="82"/>
  <c r="AB141" i="82"/>
  <c r="AC141" i="82"/>
  <c r="AD141" i="82"/>
  <c r="AE141" i="82"/>
  <c r="AF141" i="82"/>
  <c r="AG141" i="82"/>
  <c r="AH141" i="82"/>
  <c r="AI141" i="82"/>
  <c r="AJ141" i="82"/>
  <c r="AK141" i="82"/>
  <c r="AL141" i="82"/>
  <c r="AM141" i="82"/>
  <c r="AN141" i="82"/>
  <c r="AO141" i="82"/>
  <c r="AP141" i="82"/>
  <c r="AQ141" i="82"/>
  <c r="AR141" i="82"/>
  <c r="AS141" i="82"/>
  <c r="AT141" i="82"/>
  <c r="AU141" i="82"/>
  <c r="AV141" i="82"/>
  <c r="AW141" i="82"/>
  <c r="AX141" i="82"/>
  <c r="AY141" i="82"/>
  <c r="AZ141" i="82"/>
  <c r="B142" i="82"/>
  <c r="C142" i="82"/>
  <c r="D142" i="82"/>
  <c r="E142" i="82"/>
  <c r="F142" i="82"/>
  <c r="G142" i="82"/>
  <c r="H142" i="82"/>
  <c r="I142" i="82"/>
  <c r="J142" i="82"/>
  <c r="K142" i="82"/>
  <c r="L142" i="82"/>
  <c r="M142" i="82"/>
  <c r="N142" i="82"/>
  <c r="O142" i="82"/>
  <c r="P142" i="82"/>
  <c r="Q142" i="82"/>
  <c r="R142" i="82"/>
  <c r="S142" i="82"/>
  <c r="T142" i="82"/>
  <c r="U142" i="82"/>
  <c r="V142" i="82"/>
  <c r="W142" i="82"/>
  <c r="X142" i="82"/>
  <c r="Y142" i="82"/>
  <c r="Z142" i="82"/>
  <c r="AA142" i="82"/>
  <c r="AB142" i="82"/>
  <c r="AC142" i="82"/>
  <c r="AD142" i="82"/>
  <c r="AE142" i="82"/>
  <c r="AF142" i="82"/>
  <c r="AG142" i="82"/>
  <c r="AH142" i="82"/>
  <c r="AI142" i="82"/>
  <c r="AJ142" i="82"/>
  <c r="AK142" i="82"/>
  <c r="AL142" i="82"/>
  <c r="AM142" i="82"/>
  <c r="AN142" i="82"/>
  <c r="AO142" i="82"/>
  <c r="AP142" i="82"/>
  <c r="AQ142" i="82"/>
  <c r="AR142" i="82"/>
  <c r="AS142" i="82"/>
  <c r="AT142" i="82"/>
  <c r="AU142" i="82"/>
  <c r="AV142" i="82"/>
  <c r="AW142" i="82"/>
  <c r="AX142" i="82"/>
  <c r="AY142" i="82"/>
  <c r="AZ142" i="82"/>
  <c r="B143" i="82"/>
  <c r="C143" i="82"/>
  <c r="D143" i="82"/>
  <c r="E143" i="82"/>
  <c r="F143" i="82"/>
  <c r="G143" i="82"/>
  <c r="H143" i="82"/>
  <c r="I143" i="82"/>
  <c r="J143" i="82"/>
  <c r="K143" i="82"/>
  <c r="L143" i="82"/>
  <c r="M143" i="82"/>
  <c r="N143" i="82"/>
  <c r="O143" i="82"/>
  <c r="P143" i="82"/>
  <c r="Q143" i="82"/>
  <c r="R143" i="82"/>
  <c r="S143" i="82"/>
  <c r="T143" i="82"/>
  <c r="U143" i="82"/>
  <c r="V143" i="82"/>
  <c r="W143" i="82"/>
  <c r="X143" i="82"/>
  <c r="Y143" i="82"/>
  <c r="Z143" i="82"/>
  <c r="AA143" i="82"/>
  <c r="AB143" i="82"/>
  <c r="AC143" i="82"/>
  <c r="AD143" i="82"/>
  <c r="AE143" i="82"/>
  <c r="AF143" i="82"/>
  <c r="AG143" i="82"/>
  <c r="AH143" i="82"/>
  <c r="AI143" i="82"/>
  <c r="AJ143" i="82"/>
  <c r="AK143" i="82"/>
  <c r="AL143" i="82"/>
  <c r="AM143" i="82"/>
  <c r="AN143" i="82"/>
  <c r="AO143" i="82"/>
  <c r="AP143" i="82"/>
  <c r="AQ143" i="82"/>
  <c r="AR143" i="82"/>
  <c r="AS143" i="82"/>
  <c r="AT143" i="82"/>
  <c r="AU143" i="82"/>
  <c r="AV143" i="82"/>
  <c r="AW143" i="82"/>
  <c r="AX143" i="82"/>
  <c r="AY143" i="82"/>
  <c r="AZ143" i="82"/>
  <c r="B144" i="82"/>
  <c r="C144" i="82"/>
  <c r="D144" i="82"/>
  <c r="E144" i="82"/>
  <c r="F144" i="82"/>
  <c r="G144" i="82"/>
  <c r="H144" i="82"/>
  <c r="I144" i="82"/>
  <c r="J144" i="82"/>
  <c r="K144" i="82"/>
  <c r="L144" i="82"/>
  <c r="M144" i="82"/>
  <c r="N144" i="82"/>
  <c r="O144" i="82"/>
  <c r="P144" i="82"/>
  <c r="Q144" i="82"/>
  <c r="R144" i="82"/>
  <c r="S144" i="82"/>
  <c r="T144" i="82"/>
  <c r="U144" i="82"/>
  <c r="V144" i="82"/>
  <c r="W144" i="82"/>
  <c r="X144" i="82"/>
  <c r="Y144" i="82"/>
  <c r="Z144" i="82"/>
  <c r="AA144" i="82"/>
  <c r="AB144" i="82"/>
  <c r="AC144" i="82"/>
  <c r="AD144" i="82"/>
  <c r="AE144" i="82"/>
  <c r="AF144" i="82"/>
  <c r="AG144" i="82"/>
  <c r="AH144" i="82"/>
  <c r="AI144" i="82"/>
  <c r="AJ144" i="82"/>
  <c r="AK144" i="82"/>
  <c r="AL144" i="82"/>
  <c r="AM144" i="82"/>
  <c r="AN144" i="82"/>
  <c r="AO144" i="82"/>
  <c r="AP144" i="82"/>
  <c r="AQ144" i="82"/>
  <c r="AR144" i="82"/>
  <c r="AS144" i="82"/>
  <c r="AT144" i="82"/>
  <c r="AU144" i="82"/>
  <c r="AV144" i="82"/>
  <c r="AW144" i="82"/>
  <c r="AX144" i="82"/>
  <c r="AY144" i="82"/>
  <c r="AZ144" i="82"/>
  <c r="B145" i="82"/>
  <c r="C145" i="82"/>
  <c r="D145" i="82"/>
  <c r="E145" i="82"/>
  <c r="F145" i="82"/>
  <c r="G145" i="82"/>
  <c r="H145" i="82"/>
  <c r="I145" i="82"/>
  <c r="J145" i="82"/>
  <c r="K145" i="82"/>
  <c r="L145" i="82"/>
  <c r="M145" i="82"/>
  <c r="N145" i="82"/>
  <c r="O145" i="82"/>
  <c r="P145" i="82"/>
  <c r="Q145" i="82"/>
  <c r="R145" i="82"/>
  <c r="S145" i="82"/>
  <c r="T145" i="82"/>
  <c r="U145" i="82"/>
  <c r="V145" i="82"/>
  <c r="W145" i="82"/>
  <c r="X145" i="82"/>
  <c r="Y145" i="82"/>
  <c r="Z145" i="82"/>
  <c r="AA145" i="82"/>
  <c r="AB145" i="82"/>
  <c r="AC145" i="82"/>
  <c r="AD145" i="82"/>
  <c r="AE145" i="82"/>
  <c r="AF145" i="82"/>
  <c r="AG145" i="82"/>
  <c r="AH145" i="82"/>
  <c r="AI145" i="82"/>
  <c r="AJ145" i="82"/>
  <c r="AK145" i="82"/>
  <c r="AL145" i="82"/>
  <c r="AM145" i="82"/>
  <c r="AN145" i="82"/>
  <c r="AO145" i="82"/>
  <c r="AP145" i="82"/>
  <c r="AQ145" i="82"/>
  <c r="AR145" i="82"/>
  <c r="AS145" i="82"/>
  <c r="AT145" i="82"/>
  <c r="AU145" i="82"/>
  <c r="AV145" i="82"/>
  <c r="AW145" i="82"/>
  <c r="AX145" i="82"/>
  <c r="AY145" i="82"/>
  <c r="AZ145" i="82"/>
  <c r="B146" i="82"/>
  <c r="C146" i="82"/>
  <c r="D146" i="82"/>
  <c r="E146" i="82"/>
  <c r="F146" i="82"/>
  <c r="G146" i="82"/>
  <c r="H146" i="82"/>
  <c r="I146" i="82"/>
  <c r="J146" i="82"/>
  <c r="K146" i="82"/>
  <c r="L146" i="82"/>
  <c r="M146" i="82"/>
  <c r="N146" i="82"/>
  <c r="O146" i="82"/>
  <c r="P146" i="82"/>
  <c r="Q146" i="82"/>
  <c r="R146" i="82"/>
  <c r="S146" i="82"/>
  <c r="T146" i="82"/>
  <c r="U146" i="82"/>
  <c r="V146" i="82"/>
  <c r="W146" i="82"/>
  <c r="X146" i="82"/>
  <c r="Y146" i="82"/>
  <c r="Z146" i="82"/>
  <c r="AA146" i="82"/>
  <c r="AB146" i="82"/>
  <c r="AC146" i="82"/>
  <c r="AD146" i="82"/>
  <c r="AE146" i="82"/>
  <c r="AF146" i="82"/>
  <c r="AG146" i="82"/>
  <c r="AH146" i="82"/>
  <c r="AI146" i="82"/>
  <c r="AJ146" i="82"/>
  <c r="AK146" i="82"/>
  <c r="AL146" i="82"/>
  <c r="AM146" i="82"/>
  <c r="AN146" i="82"/>
  <c r="AO146" i="82"/>
  <c r="AP146" i="82"/>
  <c r="AQ146" i="82"/>
  <c r="AR146" i="82"/>
  <c r="AS146" i="82"/>
  <c r="AT146" i="82"/>
  <c r="AU146" i="82"/>
  <c r="AV146" i="82"/>
  <c r="AW146" i="82"/>
  <c r="AX146" i="82"/>
  <c r="AY146" i="82"/>
  <c r="AZ146" i="82"/>
  <c r="B147" i="82"/>
  <c r="C147" i="82"/>
  <c r="D147" i="82"/>
  <c r="E147" i="82"/>
  <c r="F147" i="82"/>
  <c r="G147" i="82"/>
  <c r="H147" i="82"/>
  <c r="I147" i="82"/>
  <c r="J147" i="82"/>
  <c r="K147" i="82"/>
  <c r="L147" i="82"/>
  <c r="M147" i="82"/>
  <c r="N147" i="82"/>
  <c r="O147" i="82"/>
  <c r="P147" i="82"/>
  <c r="Q147" i="82"/>
  <c r="R147" i="82"/>
  <c r="S147" i="82"/>
  <c r="T147" i="82"/>
  <c r="U147" i="82"/>
  <c r="V147" i="82"/>
  <c r="W147" i="82"/>
  <c r="X147" i="82"/>
  <c r="Y147" i="82"/>
  <c r="Z147" i="82"/>
  <c r="AA147" i="82"/>
  <c r="AB147" i="82"/>
  <c r="AC147" i="82"/>
  <c r="AD147" i="82"/>
  <c r="AE147" i="82"/>
  <c r="AF147" i="82"/>
  <c r="AG147" i="82"/>
  <c r="AH147" i="82"/>
  <c r="AI147" i="82"/>
  <c r="AJ147" i="82"/>
  <c r="AK147" i="82"/>
  <c r="AL147" i="82"/>
  <c r="AM147" i="82"/>
  <c r="AN147" i="82"/>
  <c r="AO147" i="82"/>
  <c r="AP147" i="82"/>
  <c r="AQ147" i="82"/>
  <c r="AR147" i="82"/>
  <c r="AS147" i="82"/>
  <c r="AT147" i="82"/>
  <c r="AU147" i="82"/>
  <c r="AV147" i="82"/>
  <c r="AW147" i="82"/>
  <c r="AX147" i="82"/>
  <c r="AY147" i="82"/>
  <c r="AZ147" i="82"/>
  <c r="B148" i="82"/>
  <c r="C148" i="82"/>
  <c r="D148" i="82"/>
  <c r="E148" i="82"/>
  <c r="F148" i="82"/>
  <c r="G148" i="82"/>
  <c r="H148" i="82"/>
  <c r="I148" i="82"/>
  <c r="J148" i="82"/>
  <c r="K148" i="82"/>
  <c r="L148" i="82"/>
  <c r="M148" i="82"/>
  <c r="N148" i="82"/>
  <c r="O148" i="82"/>
  <c r="P148" i="82"/>
  <c r="Q148" i="82"/>
  <c r="R148" i="82"/>
  <c r="S148" i="82"/>
  <c r="T148" i="82"/>
  <c r="U148" i="82"/>
  <c r="V148" i="82"/>
  <c r="W148" i="82"/>
  <c r="X148" i="82"/>
  <c r="Y148" i="82"/>
  <c r="Z148" i="82"/>
  <c r="AA148" i="82"/>
  <c r="AB148" i="82"/>
  <c r="AC148" i="82"/>
  <c r="AD148" i="82"/>
  <c r="AE148" i="82"/>
  <c r="AF148" i="82"/>
  <c r="AG148" i="82"/>
  <c r="AH148" i="82"/>
  <c r="AI148" i="82"/>
  <c r="AJ148" i="82"/>
  <c r="AK148" i="82"/>
  <c r="AL148" i="82"/>
  <c r="AM148" i="82"/>
  <c r="AN148" i="82"/>
  <c r="AO148" i="82"/>
  <c r="AP148" i="82"/>
  <c r="AQ148" i="82"/>
  <c r="AR148" i="82"/>
  <c r="AS148" i="82"/>
  <c r="AT148" i="82"/>
  <c r="AU148" i="82"/>
  <c r="AV148" i="82"/>
  <c r="AW148" i="82"/>
  <c r="AX148" i="82"/>
  <c r="AY148" i="82"/>
  <c r="AZ148" i="82"/>
  <c r="B149" i="82"/>
  <c r="C149" i="82"/>
  <c r="D149" i="82"/>
  <c r="E149" i="82"/>
  <c r="F149" i="82"/>
  <c r="G149" i="82"/>
  <c r="H149" i="82"/>
  <c r="I149" i="82"/>
  <c r="J149" i="82"/>
  <c r="K149" i="82"/>
  <c r="L149" i="82"/>
  <c r="M149" i="82"/>
  <c r="N149" i="82"/>
  <c r="O149" i="82"/>
  <c r="P149" i="82"/>
  <c r="Q149" i="82"/>
  <c r="R149" i="82"/>
  <c r="S149" i="82"/>
  <c r="T149" i="82"/>
  <c r="U149" i="82"/>
  <c r="V149" i="82"/>
  <c r="W149" i="82"/>
  <c r="X149" i="82"/>
  <c r="Y149" i="82"/>
  <c r="Z149" i="82"/>
  <c r="AA149" i="82"/>
  <c r="AB149" i="82"/>
  <c r="AC149" i="82"/>
  <c r="AD149" i="82"/>
  <c r="AE149" i="82"/>
  <c r="AF149" i="82"/>
  <c r="AG149" i="82"/>
  <c r="AH149" i="82"/>
  <c r="AI149" i="82"/>
  <c r="AJ149" i="82"/>
  <c r="AK149" i="82"/>
  <c r="AL149" i="82"/>
  <c r="AM149" i="82"/>
  <c r="AN149" i="82"/>
  <c r="AO149" i="82"/>
  <c r="AP149" i="82"/>
  <c r="AQ149" i="82"/>
  <c r="AR149" i="82"/>
  <c r="AS149" i="82"/>
  <c r="AT149" i="82"/>
  <c r="AU149" i="82"/>
  <c r="AV149" i="82"/>
  <c r="AW149" i="82"/>
  <c r="AX149" i="82"/>
  <c r="AY149" i="82"/>
  <c r="AZ149" i="82"/>
  <c r="B150" i="82"/>
  <c r="C150" i="82"/>
  <c r="D150" i="82"/>
  <c r="E150" i="82"/>
  <c r="F150" i="82"/>
  <c r="G150" i="82"/>
  <c r="H150" i="82"/>
  <c r="I150" i="82"/>
  <c r="J150" i="82"/>
  <c r="K150" i="82"/>
  <c r="L150" i="82"/>
  <c r="M150" i="82"/>
  <c r="N150" i="82"/>
  <c r="O150" i="82"/>
  <c r="P150" i="82"/>
  <c r="Q150" i="82"/>
  <c r="R150" i="82"/>
  <c r="S150" i="82"/>
  <c r="T150" i="82"/>
  <c r="U150" i="82"/>
  <c r="V150" i="82"/>
  <c r="W150" i="82"/>
  <c r="X150" i="82"/>
  <c r="Y150" i="82"/>
  <c r="Z150" i="82"/>
  <c r="AA150" i="82"/>
  <c r="AB150" i="82"/>
  <c r="AC150" i="82"/>
  <c r="AD150" i="82"/>
  <c r="AE150" i="82"/>
  <c r="AF150" i="82"/>
  <c r="AG150" i="82"/>
  <c r="AH150" i="82"/>
  <c r="AI150" i="82"/>
  <c r="AJ150" i="82"/>
  <c r="AK150" i="82"/>
  <c r="AL150" i="82"/>
  <c r="AM150" i="82"/>
  <c r="AN150" i="82"/>
  <c r="AO150" i="82"/>
  <c r="AP150" i="82"/>
  <c r="AQ150" i="82"/>
  <c r="AR150" i="82"/>
  <c r="AS150" i="82"/>
  <c r="AT150" i="82"/>
  <c r="AU150" i="82"/>
  <c r="AV150" i="82"/>
  <c r="AW150" i="82"/>
  <c r="AX150" i="82"/>
  <c r="AY150" i="82"/>
  <c r="AZ150" i="82"/>
  <c r="B151" i="82"/>
  <c r="C151" i="82"/>
  <c r="D151" i="82"/>
  <c r="E151" i="82"/>
  <c r="F151" i="82"/>
  <c r="G151" i="82"/>
  <c r="H151" i="82"/>
  <c r="I151" i="82"/>
  <c r="J151" i="82"/>
  <c r="K151" i="82"/>
  <c r="L151" i="82"/>
  <c r="M151" i="82"/>
  <c r="N151" i="82"/>
  <c r="O151" i="82"/>
  <c r="P151" i="82"/>
  <c r="Q151" i="82"/>
  <c r="R151" i="82"/>
  <c r="S151" i="82"/>
  <c r="T151" i="82"/>
  <c r="U151" i="82"/>
  <c r="V151" i="82"/>
  <c r="W151" i="82"/>
  <c r="X151" i="82"/>
  <c r="Y151" i="82"/>
  <c r="Z151" i="82"/>
  <c r="AA151" i="82"/>
  <c r="AB151" i="82"/>
  <c r="AC151" i="82"/>
  <c r="AD151" i="82"/>
  <c r="AE151" i="82"/>
  <c r="AF151" i="82"/>
  <c r="AG151" i="82"/>
  <c r="AH151" i="82"/>
  <c r="AI151" i="82"/>
  <c r="AJ151" i="82"/>
  <c r="AK151" i="82"/>
  <c r="AL151" i="82"/>
  <c r="AM151" i="82"/>
  <c r="AN151" i="82"/>
  <c r="AO151" i="82"/>
  <c r="AP151" i="82"/>
  <c r="AQ151" i="82"/>
  <c r="AR151" i="82"/>
  <c r="AS151" i="82"/>
  <c r="AT151" i="82"/>
  <c r="AU151" i="82"/>
  <c r="AV151" i="82"/>
  <c r="AW151" i="82"/>
  <c r="AX151" i="82"/>
  <c r="AY151" i="82"/>
  <c r="AZ151" i="82"/>
  <c r="B152" i="82"/>
  <c r="C152" i="82"/>
  <c r="D152" i="82"/>
  <c r="E152" i="82"/>
  <c r="F152" i="82"/>
  <c r="G152" i="82"/>
  <c r="H152" i="82"/>
  <c r="I152" i="82"/>
  <c r="J152" i="82"/>
  <c r="K152" i="82"/>
  <c r="L152" i="82"/>
  <c r="M152" i="82"/>
  <c r="N152" i="82"/>
  <c r="O152" i="82"/>
  <c r="P152" i="82"/>
  <c r="Q152" i="82"/>
  <c r="R152" i="82"/>
  <c r="S152" i="82"/>
  <c r="T152" i="82"/>
  <c r="U152" i="82"/>
  <c r="V152" i="82"/>
  <c r="W152" i="82"/>
  <c r="X152" i="82"/>
  <c r="Y152" i="82"/>
  <c r="Z152" i="82"/>
  <c r="AA152" i="82"/>
  <c r="AB152" i="82"/>
  <c r="AC152" i="82"/>
  <c r="AD152" i="82"/>
  <c r="AE152" i="82"/>
  <c r="AF152" i="82"/>
  <c r="AG152" i="82"/>
  <c r="AH152" i="82"/>
  <c r="AI152" i="82"/>
  <c r="AJ152" i="82"/>
  <c r="AK152" i="82"/>
  <c r="AL152" i="82"/>
  <c r="AM152" i="82"/>
  <c r="AN152" i="82"/>
  <c r="AO152" i="82"/>
  <c r="AP152" i="82"/>
  <c r="AQ152" i="82"/>
  <c r="AR152" i="82"/>
  <c r="AS152" i="82"/>
  <c r="AT152" i="82"/>
  <c r="AU152" i="82"/>
  <c r="AV152" i="82"/>
  <c r="AW152" i="82"/>
  <c r="AX152" i="82"/>
  <c r="AY152" i="82"/>
  <c r="AZ152" i="82"/>
  <c r="B153" i="82"/>
  <c r="C153" i="82"/>
  <c r="D153" i="82"/>
  <c r="E153" i="82"/>
  <c r="F153" i="82"/>
  <c r="G153" i="82"/>
  <c r="H153" i="82"/>
  <c r="I153" i="82"/>
  <c r="J153" i="82"/>
  <c r="K153" i="82"/>
  <c r="L153" i="82"/>
  <c r="M153" i="82"/>
  <c r="N153" i="82"/>
  <c r="O153" i="82"/>
  <c r="P153" i="82"/>
  <c r="Q153" i="82"/>
  <c r="R153" i="82"/>
  <c r="S153" i="82"/>
  <c r="T153" i="82"/>
  <c r="U153" i="82"/>
  <c r="V153" i="82"/>
  <c r="W153" i="82"/>
  <c r="X153" i="82"/>
  <c r="Y153" i="82"/>
  <c r="Z153" i="82"/>
  <c r="AA153" i="82"/>
  <c r="AB153" i="82"/>
  <c r="AC153" i="82"/>
  <c r="AD153" i="82"/>
  <c r="AE153" i="82"/>
  <c r="AF153" i="82"/>
  <c r="AG153" i="82"/>
  <c r="AH153" i="82"/>
  <c r="AI153" i="82"/>
  <c r="AJ153" i="82"/>
  <c r="AK153" i="82"/>
  <c r="AL153" i="82"/>
  <c r="AM153" i="82"/>
  <c r="AN153" i="82"/>
  <c r="AO153" i="82"/>
  <c r="AP153" i="82"/>
  <c r="AQ153" i="82"/>
  <c r="AR153" i="82"/>
  <c r="AS153" i="82"/>
  <c r="AT153" i="82"/>
  <c r="AU153" i="82"/>
  <c r="AV153" i="82"/>
  <c r="AW153" i="82"/>
  <c r="AX153" i="82"/>
  <c r="AY153" i="82"/>
  <c r="AZ153" i="82"/>
  <c r="B154" i="82"/>
  <c r="C154" i="82"/>
  <c r="D154" i="82"/>
  <c r="E154" i="82"/>
  <c r="F154" i="82"/>
  <c r="G154" i="82"/>
  <c r="H154" i="82"/>
  <c r="I154" i="82"/>
  <c r="J154" i="82"/>
  <c r="K154" i="82"/>
  <c r="L154" i="82"/>
  <c r="M154" i="82"/>
  <c r="N154" i="82"/>
  <c r="O154" i="82"/>
  <c r="P154" i="82"/>
  <c r="Q154" i="82"/>
  <c r="R154" i="82"/>
  <c r="S154" i="82"/>
  <c r="T154" i="82"/>
  <c r="U154" i="82"/>
  <c r="V154" i="82"/>
  <c r="W154" i="82"/>
  <c r="X154" i="82"/>
  <c r="Y154" i="82"/>
  <c r="Z154" i="82"/>
  <c r="AA154" i="82"/>
  <c r="AB154" i="82"/>
  <c r="AC154" i="82"/>
  <c r="AD154" i="82"/>
  <c r="AE154" i="82"/>
  <c r="AF154" i="82"/>
  <c r="AG154" i="82"/>
  <c r="AH154" i="82"/>
  <c r="AI154" i="82"/>
  <c r="AJ154" i="82"/>
  <c r="AK154" i="82"/>
  <c r="AL154" i="82"/>
  <c r="AM154" i="82"/>
  <c r="AN154" i="82"/>
  <c r="AO154" i="82"/>
  <c r="AP154" i="82"/>
  <c r="AQ154" i="82"/>
  <c r="AR154" i="82"/>
  <c r="AS154" i="82"/>
  <c r="AT154" i="82"/>
  <c r="AU154" i="82"/>
  <c r="AV154" i="82"/>
  <c r="AW154" i="82"/>
  <c r="AX154" i="82"/>
  <c r="AY154" i="82"/>
  <c r="AZ154" i="82"/>
  <c r="B155" i="82"/>
  <c r="C155" i="82"/>
  <c r="D155" i="82"/>
  <c r="E155" i="82"/>
  <c r="F155" i="82"/>
  <c r="G155" i="82"/>
  <c r="H155" i="82"/>
  <c r="I155" i="82"/>
  <c r="J155" i="82"/>
  <c r="K155" i="82"/>
  <c r="L155" i="82"/>
  <c r="M155" i="82"/>
  <c r="N155" i="82"/>
  <c r="O155" i="82"/>
  <c r="P155" i="82"/>
  <c r="Q155" i="82"/>
  <c r="R155" i="82"/>
  <c r="S155" i="82"/>
  <c r="T155" i="82"/>
  <c r="U155" i="82"/>
  <c r="V155" i="82"/>
  <c r="W155" i="82"/>
  <c r="X155" i="82"/>
  <c r="Y155" i="82"/>
  <c r="Z155" i="82"/>
  <c r="AA155" i="82"/>
  <c r="AB155" i="82"/>
  <c r="AC155" i="82"/>
  <c r="AD155" i="82"/>
  <c r="AE155" i="82"/>
  <c r="AF155" i="82"/>
  <c r="AG155" i="82"/>
  <c r="AH155" i="82"/>
  <c r="AI155" i="82"/>
  <c r="AJ155" i="82"/>
  <c r="AK155" i="82"/>
  <c r="AL155" i="82"/>
  <c r="AM155" i="82"/>
  <c r="AN155" i="82"/>
  <c r="AO155" i="82"/>
  <c r="AP155" i="82"/>
  <c r="AQ155" i="82"/>
  <c r="AR155" i="82"/>
  <c r="AS155" i="82"/>
  <c r="AT155" i="82"/>
  <c r="AU155" i="82"/>
  <c r="AV155" i="82"/>
  <c r="AW155" i="82"/>
  <c r="AX155" i="82"/>
  <c r="AY155" i="82"/>
  <c r="AZ155" i="82"/>
  <c r="B156" i="82"/>
  <c r="C156" i="82"/>
  <c r="D156" i="82"/>
  <c r="E156" i="82"/>
  <c r="F156" i="82"/>
  <c r="G156" i="82"/>
  <c r="H156" i="82"/>
  <c r="I156" i="82"/>
  <c r="J156" i="82"/>
  <c r="K156" i="82"/>
  <c r="L156" i="82"/>
  <c r="M156" i="82"/>
  <c r="N156" i="82"/>
  <c r="O156" i="82"/>
  <c r="P156" i="82"/>
  <c r="Q156" i="82"/>
  <c r="R156" i="82"/>
  <c r="S156" i="82"/>
  <c r="T156" i="82"/>
  <c r="U156" i="82"/>
  <c r="V156" i="82"/>
  <c r="W156" i="82"/>
  <c r="X156" i="82"/>
  <c r="Y156" i="82"/>
  <c r="Z156" i="82"/>
  <c r="AA156" i="82"/>
  <c r="AB156" i="82"/>
  <c r="AC156" i="82"/>
  <c r="AD156" i="82"/>
  <c r="AE156" i="82"/>
  <c r="AF156" i="82"/>
  <c r="AG156" i="82"/>
  <c r="AH156" i="82"/>
  <c r="AI156" i="82"/>
  <c r="AJ156" i="82"/>
  <c r="AK156" i="82"/>
  <c r="AL156" i="82"/>
  <c r="AM156" i="82"/>
  <c r="AN156" i="82"/>
  <c r="AO156" i="82"/>
  <c r="AP156" i="82"/>
  <c r="AQ156" i="82"/>
  <c r="AR156" i="82"/>
  <c r="AS156" i="82"/>
  <c r="AT156" i="82"/>
  <c r="AU156" i="82"/>
  <c r="AV156" i="82"/>
  <c r="AW156" i="82"/>
  <c r="AX156" i="82"/>
  <c r="AY156" i="82"/>
  <c r="AZ156" i="82"/>
  <c r="B157" i="82"/>
  <c r="C157" i="82"/>
  <c r="D157" i="82"/>
  <c r="E157" i="82"/>
  <c r="F157" i="82"/>
  <c r="G157" i="82"/>
  <c r="H157" i="82"/>
  <c r="I157" i="82"/>
  <c r="J157" i="82"/>
  <c r="K157" i="82"/>
  <c r="L157" i="82"/>
  <c r="M157" i="82"/>
  <c r="N157" i="82"/>
  <c r="O157" i="82"/>
  <c r="P157" i="82"/>
  <c r="Q157" i="82"/>
  <c r="R157" i="82"/>
  <c r="S157" i="82"/>
  <c r="T157" i="82"/>
  <c r="U157" i="82"/>
  <c r="V157" i="82"/>
  <c r="W157" i="82"/>
  <c r="X157" i="82"/>
  <c r="Y157" i="82"/>
  <c r="Z157" i="82"/>
  <c r="AA157" i="82"/>
  <c r="AB157" i="82"/>
  <c r="AC157" i="82"/>
  <c r="AD157" i="82"/>
  <c r="AE157" i="82"/>
  <c r="AF157" i="82"/>
  <c r="AG157" i="82"/>
  <c r="AH157" i="82"/>
  <c r="AI157" i="82"/>
  <c r="AJ157" i="82"/>
  <c r="AK157" i="82"/>
  <c r="AL157" i="82"/>
  <c r="AM157" i="82"/>
  <c r="AN157" i="82"/>
  <c r="AO157" i="82"/>
  <c r="AP157" i="82"/>
  <c r="AQ157" i="82"/>
  <c r="AR157" i="82"/>
  <c r="AS157" i="82"/>
  <c r="AT157" i="82"/>
  <c r="AU157" i="82"/>
  <c r="AV157" i="82"/>
  <c r="AW157" i="82"/>
  <c r="AX157" i="82"/>
  <c r="AY157" i="82"/>
  <c r="AZ157" i="82"/>
  <c r="B158" i="82"/>
  <c r="C158" i="82"/>
  <c r="D158" i="82"/>
  <c r="E158" i="82"/>
  <c r="F158" i="82"/>
  <c r="G158" i="82"/>
  <c r="H158" i="82"/>
  <c r="I158" i="82"/>
  <c r="J158" i="82"/>
  <c r="K158" i="82"/>
  <c r="L158" i="82"/>
  <c r="M158" i="82"/>
  <c r="N158" i="82"/>
  <c r="O158" i="82"/>
  <c r="P158" i="82"/>
  <c r="Q158" i="82"/>
  <c r="R158" i="82"/>
  <c r="S158" i="82"/>
  <c r="T158" i="82"/>
  <c r="U158" i="82"/>
  <c r="V158" i="82"/>
  <c r="W158" i="82"/>
  <c r="X158" i="82"/>
  <c r="Y158" i="82"/>
  <c r="Z158" i="82"/>
  <c r="AA158" i="82"/>
  <c r="AB158" i="82"/>
  <c r="AC158" i="82"/>
  <c r="AD158" i="82"/>
  <c r="AE158" i="82"/>
  <c r="AF158" i="82"/>
  <c r="AG158" i="82"/>
  <c r="AH158" i="82"/>
  <c r="AI158" i="82"/>
  <c r="AJ158" i="82"/>
  <c r="AK158" i="82"/>
  <c r="AL158" i="82"/>
  <c r="AM158" i="82"/>
  <c r="AN158" i="82"/>
  <c r="AO158" i="82"/>
  <c r="AP158" i="82"/>
  <c r="AQ158" i="82"/>
  <c r="AR158" i="82"/>
  <c r="AS158" i="82"/>
  <c r="AT158" i="82"/>
  <c r="AU158" i="82"/>
  <c r="AV158" i="82"/>
  <c r="AW158" i="82"/>
  <c r="AX158" i="82"/>
  <c r="AY158" i="82"/>
  <c r="AZ158" i="82"/>
  <c r="B159" i="82"/>
  <c r="C159" i="82"/>
  <c r="D159" i="82"/>
  <c r="E159" i="82"/>
  <c r="F159" i="82"/>
  <c r="G159" i="82"/>
  <c r="H159" i="82"/>
  <c r="I159" i="82"/>
  <c r="J159" i="82"/>
  <c r="K159" i="82"/>
  <c r="L159" i="82"/>
  <c r="M159" i="82"/>
  <c r="N159" i="82"/>
  <c r="O159" i="82"/>
  <c r="P159" i="82"/>
  <c r="Q159" i="82"/>
  <c r="R159" i="82"/>
  <c r="S159" i="82"/>
  <c r="T159" i="82"/>
  <c r="U159" i="82"/>
  <c r="V159" i="82"/>
  <c r="W159" i="82"/>
  <c r="X159" i="82"/>
  <c r="Y159" i="82"/>
  <c r="Z159" i="82"/>
  <c r="AA159" i="82"/>
  <c r="AB159" i="82"/>
  <c r="AC159" i="82"/>
  <c r="AD159" i="82"/>
  <c r="AE159" i="82"/>
  <c r="AF159" i="82"/>
  <c r="AG159" i="82"/>
  <c r="AH159" i="82"/>
  <c r="AI159" i="82"/>
  <c r="AJ159" i="82"/>
  <c r="AK159" i="82"/>
  <c r="AL159" i="82"/>
  <c r="AM159" i="82"/>
  <c r="AN159" i="82"/>
  <c r="AO159" i="82"/>
  <c r="AP159" i="82"/>
  <c r="AQ159" i="82"/>
  <c r="AR159" i="82"/>
  <c r="AS159" i="82"/>
  <c r="AT159" i="82"/>
  <c r="AU159" i="82"/>
  <c r="AV159" i="82"/>
  <c r="AW159" i="82"/>
  <c r="AX159" i="82"/>
  <c r="AY159" i="82"/>
  <c r="AZ159" i="82"/>
  <c r="B160" i="82"/>
  <c r="C160" i="82"/>
  <c r="D160" i="82"/>
  <c r="E160" i="82"/>
  <c r="F160" i="82"/>
  <c r="G160" i="82"/>
  <c r="H160" i="82"/>
  <c r="I160" i="82"/>
  <c r="J160" i="82"/>
  <c r="K160" i="82"/>
  <c r="L160" i="82"/>
  <c r="M160" i="82"/>
  <c r="N160" i="82"/>
  <c r="O160" i="82"/>
  <c r="P160" i="82"/>
  <c r="Q160" i="82"/>
  <c r="R160" i="82"/>
  <c r="S160" i="82"/>
  <c r="T160" i="82"/>
  <c r="U160" i="82"/>
  <c r="V160" i="82"/>
  <c r="W160" i="82"/>
  <c r="X160" i="82"/>
  <c r="Y160" i="82"/>
  <c r="Z160" i="82"/>
  <c r="AA160" i="82"/>
  <c r="AB160" i="82"/>
  <c r="AC160" i="82"/>
  <c r="AD160" i="82"/>
  <c r="AE160" i="82"/>
  <c r="AF160" i="82"/>
  <c r="AG160" i="82"/>
  <c r="AH160" i="82"/>
  <c r="AI160" i="82"/>
  <c r="AJ160" i="82"/>
  <c r="AK160" i="82"/>
  <c r="AL160" i="82"/>
  <c r="AM160" i="82"/>
  <c r="AN160" i="82"/>
  <c r="AO160" i="82"/>
  <c r="AP160" i="82"/>
  <c r="AQ160" i="82"/>
  <c r="AR160" i="82"/>
  <c r="AS160" i="82"/>
  <c r="AT160" i="82"/>
  <c r="AU160" i="82"/>
  <c r="AV160" i="82"/>
  <c r="AW160" i="82"/>
  <c r="AX160" i="82"/>
  <c r="AY160" i="82"/>
  <c r="AZ160" i="82"/>
  <c r="B161" i="82"/>
  <c r="C161" i="82"/>
  <c r="D161" i="82"/>
  <c r="E161" i="82"/>
  <c r="F161" i="82"/>
  <c r="G161" i="82"/>
  <c r="H161" i="82"/>
  <c r="I161" i="82"/>
  <c r="J161" i="82"/>
  <c r="K161" i="82"/>
  <c r="L161" i="82"/>
  <c r="M161" i="82"/>
  <c r="N161" i="82"/>
  <c r="O161" i="82"/>
  <c r="P161" i="82"/>
  <c r="Q161" i="82"/>
  <c r="R161" i="82"/>
  <c r="S161" i="82"/>
  <c r="T161" i="82"/>
  <c r="U161" i="82"/>
  <c r="V161" i="82"/>
  <c r="W161" i="82"/>
  <c r="X161" i="82"/>
  <c r="Y161" i="82"/>
  <c r="Z161" i="82"/>
  <c r="AA161" i="82"/>
  <c r="AB161" i="82"/>
  <c r="AC161" i="82"/>
  <c r="AD161" i="82"/>
  <c r="AE161" i="82"/>
  <c r="AF161" i="82"/>
  <c r="AG161" i="82"/>
  <c r="AH161" i="82"/>
  <c r="AI161" i="82"/>
  <c r="AJ161" i="82"/>
  <c r="AK161" i="82"/>
  <c r="AL161" i="82"/>
  <c r="AM161" i="82"/>
  <c r="AN161" i="82"/>
  <c r="AO161" i="82"/>
  <c r="AP161" i="82"/>
  <c r="AQ161" i="82"/>
  <c r="AR161" i="82"/>
  <c r="AS161" i="82"/>
  <c r="AT161" i="82"/>
  <c r="AU161" i="82"/>
  <c r="AV161" i="82"/>
  <c r="AW161" i="82"/>
  <c r="AX161" i="82"/>
  <c r="AY161" i="82"/>
  <c r="AZ161" i="82"/>
  <c r="B162" i="82"/>
  <c r="C162" i="82"/>
  <c r="D162" i="82"/>
  <c r="E162" i="82"/>
  <c r="F162" i="82"/>
  <c r="G162" i="82"/>
  <c r="H162" i="82"/>
  <c r="I162" i="82"/>
  <c r="J162" i="82"/>
  <c r="K162" i="82"/>
  <c r="L162" i="82"/>
  <c r="M162" i="82"/>
  <c r="N162" i="82"/>
  <c r="O162" i="82"/>
  <c r="P162" i="82"/>
  <c r="Q162" i="82"/>
  <c r="R162" i="82"/>
  <c r="S162" i="82"/>
  <c r="T162" i="82"/>
  <c r="U162" i="82"/>
  <c r="V162" i="82"/>
  <c r="W162" i="82"/>
  <c r="X162" i="82"/>
  <c r="Y162" i="82"/>
  <c r="Z162" i="82"/>
  <c r="AA162" i="82"/>
  <c r="AB162" i="82"/>
  <c r="AC162" i="82"/>
  <c r="AD162" i="82"/>
  <c r="AE162" i="82"/>
  <c r="AF162" i="82"/>
  <c r="AG162" i="82"/>
  <c r="AH162" i="82"/>
  <c r="AI162" i="82"/>
  <c r="AJ162" i="82"/>
  <c r="AK162" i="82"/>
  <c r="AL162" i="82"/>
  <c r="AM162" i="82"/>
  <c r="AN162" i="82"/>
  <c r="AO162" i="82"/>
  <c r="AP162" i="82"/>
  <c r="AQ162" i="82"/>
  <c r="AR162" i="82"/>
  <c r="AS162" i="82"/>
  <c r="AT162" i="82"/>
  <c r="AU162" i="82"/>
  <c r="AV162" i="82"/>
  <c r="AW162" i="82"/>
  <c r="AX162" i="82"/>
  <c r="AY162" i="82"/>
  <c r="AZ162" i="82"/>
  <c r="B163" i="82"/>
  <c r="C163" i="82"/>
  <c r="D163" i="82"/>
  <c r="E163" i="82"/>
  <c r="F163" i="82"/>
  <c r="G163" i="82"/>
  <c r="H163" i="82"/>
  <c r="I163" i="82"/>
  <c r="J163" i="82"/>
  <c r="K163" i="82"/>
  <c r="L163" i="82"/>
  <c r="M163" i="82"/>
  <c r="N163" i="82"/>
  <c r="O163" i="82"/>
  <c r="P163" i="82"/>
  <c r="Q163" i="82"/>
  <c r="R163" i="82"/>
  <c r="S163" i="82"/>
  <c r="T163" i="82"/>
  <c r="U163" i="82"/>
  <c r="V163" i="82"/>
  <c r="W163" i="82"/>
  <c r="X163" i="82"/>
  <c r="Y163" i="82"/>
  <c r="Z163" i="82"/>
  <c r="AA163" i="82"/>
  <c r="AB163" i="82"/>
  <c r="AC163" i="82"/>
  <c r="AD163" i="82"/>
  <c r="AE163" i="82"/>
  <c r="AF163" i="82"/>
  <c r="AG163" i="82"/>
  <c r="AH163" i="82"/>
  <c r="AI163" i="82"/>
  <c r="AJ163" i="82"/>
  <c r="AK163" i="82"/>
  <c r="AL163" i="82"/>
  <c r="AM163" i="82"/>
  <c r="AN163" i="82"/>
  <c r="AO163" i="82"/>
  <c r="AP163" i="82"/>
  <c r="AQ163" i="82"/>
  <c r="AR163" i="82"/>
  <c r="AS163" i="82"/>
  <c r="AT163" i="82"/>
  <c r="AU163" i="82"/>
  <c r="AV163" i="82"/>
  <c r="AW163" i="82"/>
  <c r="AX163" i="82"/>
  <c r="AY163" i="82"/>
  <c r="AZ163" i="82"/>
  <c r="B164" i="82"/>
  <c r="C164" i="82"/>
  <c r="D164" i="82"/>
  <c r="E164" i="82"/>
  <c r="F164" i="82"/>
  <c r="G164" i="82"/>
  <c r="H164" i="82"/>
  <c r="I164" i="82"/>
  <c r="J164" i="82"/>
  <c r="K164" i="82"/>
  <c r="L164" i="82"/>
  <c r="M164" i="82"/>
  <c r="N164" i="82"/>
  <c r="O164" i="82"/>
  <c r="P164" i="82"/>
  <c r="Q164" i="82"/>
  <c r="R164" i="82"/>
  <c r="S164" i="82"/>
  <c r="T164" i="82"/>
  <c r="U164" i="82"/>
  <c r="V164" i="82"/>
  <c r="W164" i="82"/>
  <c r="X164" i="82"/>
  <c r="Y164" i="82"/>
  <c r="Z164" i="82"/>
  <c r="AA164" i="82"/>
  <c r="AB164" i="82"/>
  <c r="AC164" i="82"/>
  <c r="AD164" i="82"/>
  <c r="AE164" i="82"/>
  <c r="AF164" i="82"/>
  <c r="AG164" i="82"/>
  <c r="AH164" i="82"/>
  <c r="AI164" i="82"/>
  <c r="AJ164" i="82"/>
  <c r="AK164" i="82"/>
  <c r="AL164" i="82"/>
  <c r="AM164" i="82"/>
  <c r="AN164" i="82"/>
  <c r="AO164" i="82"/>
  <c r="AP164" i="82"/>
  <c r="AQ164" i="82"/>
  <c r="AR164" i="82"/>
  <c r="AS164" i="82"/>
  <c r="AT164" i="82"/>
  <c r="AU164" i="82"/>
  <c r="AV164" i="82"/>
  <c r="AW164" i="82"/>
  <c r="AX164" i="82"/>
  <c r="AY164" i="82"/>
  <c r="AZ164" i="82"/>
  <c r="B165" i="82"/>
  <c r="C165" i="82"/>
  <c r="D165" i="82"/>
  <c r="E165" i="82"/>
  <c r="F165" i="82"/>
  <c r="G165" i="82"/>
  <c r="H165" i="82"/>
  <c r="I165" i="82"/>
  <c r="J165" i="82"/>
  <c r="K165" i="82"/>
  <c r="L165" i="82"/>
  <c r="M165" i="82"/>
  <c r="N165" i="82"/>
  <c r="O165" i="82"/>
  <c r="P165" i="82"/>
  <c r="Q165" i="82"/>
  <c r="R165" i="82"/>
  <c r="S165" i="82"/>
  <c r="T165" i="82"/>
  <c r="U165" i="82"/>
  <c r="V165" i="82"/>
  <c r="W165" i="82"/>
  <c r="X165" i="82"/>
  <c r="Y165" i="82"/>
  <c r="Z165" i="82"/>
  <c r="AA165" i="82"/>
  <c r="AB165" i="82"/>
  <c r="AC165" i="82"/>
  <c r="AD165" i="82"/>
  <c r="AE165" i="82"/>
  <c r="AF165" i="82"/>
  <c r="AG165" i="82"/>
  <c r="AH165" i="82"/>
  <c r="AI165" i="82"/>
  <c r="AJ165" i="82"/>
  <c r="AK165" i="82"/>
  <c r="AL165" i="82"/>
  <c r="AM165" i="82"/>
  <c r="AN165" i="82"/>
  <c r="AO165" i="82"/>
  <c r="AP165" i="82"/>
  <c r="AQ165" i="82"/>
  <c r="AR165" i="82"/>
  <c r="AS165" i="82"/>
  <c r="AT165" i="82"/>
  <c r="AU165" i="82"/>
  <c r="AV165" i="82"/>
  <c r="AW165" i="82"/>
  <c r="AX165" i="82"/>
  <c r="AY165" i="82"/>
  <c r="AZ165" i="82"/>
  <c r="B166" i="82"/>
  <c r="C166" i="82"/>
  <c r="D166" i="82"/>
  <c r="E166" i="82"/>
  <c r="F166" i="82"/>
  <c r="G166" i="82"/>
  <c r="H166" i="82"/>
  <c r="I166" i="82"/>
  <c r="J166" i="82"/>
  <c r="K166" i="82"/>
  <c r="L166" i="82"/>
  <c r="M166" i="82"/>
  <c r="N166" i="82"/>
  <c r="O166" i="82"/>
  <c r="P166" i="82"/>
  <c r="Q166" i="82"/>
  <c r="R166" i="82"/>
  <c r="S166" i="82"/>
  <c r="T166" i="82"/>
  <c r="U166" i="82"/>
  <c r="V166" i="82"/>
  <c r="W166" i="82"/>
  <c r="X166" i="82"/>
  <c r="Y166" i="82"/>
  <c r="Z166" i="82"/>
  <c r="AA166" i="82"/>
  <c r="AB166" i="82"/>
  <c r="AC166" i="82"/>
  <c r="AD166" i="82"/>
  <c r="AE166" i="82"/>
  <c r="AF166" i="82"/>
  <c r="AG166" i="82"/>
  <c r="AH166" i="82"/>
  <c r="AI166" i="82"/>
  <c r="AJ166" i="82"/>
  <c r="AK166" i="82"/>
  <c r="AL166" i="82"/>
  <c r="AM166" i="82"/>
  <c r="AN166" i="82"/>
  <c r="AO166" i="82"/>
  <c r="AP166" i="82"/>
  <c r="AQ166" i="82"/>
  <c r="AR166" i="82"/>
  <c r="AS166" i="82"/>
  <c r="AT166" i="82"/>
  <c r="AU166" i="82"/>
  <c r="AV166" i="82"/>
  <c r="AW166" i="82"/>
  <c r="AX166" i="82"/>
  <c r="AY166" i="82"/>
  <c r="AZ166" i="82"/>
  <c r="B167" i="82"/>
  <c r="C167" i="82"/>
  <c r="D167" i="82"/>
  <c r="E167" i="82"/>
  <c r="F167" i="82"/>
  <c r="G167" i="82"/>
  <c r="H167" i="82"/>
  <c r="I167" i="82"/>
  <c r="J167" i="82"/>
  <c r="K167" i="82"/>
  <c r="L167" i="82"/>
  <c r="M167" i="82"/>
  <c r="N167" i="82"/>
  <c r="O167" i="82"/>
  <c r="P167" i="82"/>
  <c r="Q167" i="82"/>
  <c r="R167" i="82"/>
  <c r="S167" i="82"/>
  <c r="T167" i="82"/>
  <c r="U167" i="82"/>
  <c r="V167" i="82"/>
  <c r="W167" i="82"/>
  <c r="X167" i="82"/>
  <c r="Y167" i="82"/>
  <c r="Z167" i="82"/>
  <c r="AA167" i="82"/>
  <c r="AB167" i="82"/>
  <c r="AC167" i="82"/>
  <c r="AD167" i="82"/>
  <c r="AE167" i="82"/>
  <c r="AF167" i="82"/>
  <c r="AG167" i="82"/>
  <c r="AH167" i="82"/>
  <c r="AI167" i="82"/>
  <c r="AJ167" i="82"/>
  <c r="AK167" i="82"/>
  <c r="AL167" i="82"/>
  <c r="AM167" i="82"/>
  <c r="AN167" i="82"/>
  <c r="AO167" i="82"/>
  <c r="AP167" i="82"/>
  <c r="AQ167" i="82"/>
  <c r="AR167" i="82"/>
  <c r="AS167" i="82"/>
  <c r="AT167" i="82"/>
  <c r="AU167" i="82"/>
  <c r="AV167" i="82"/>
  <c r="AW167" i="82"/>
  <c r="AX167" i="82"/>
  <c r="AY167" i="82"/>
  <c r="AZ167" i="82"/>
  <c r="B168" i="82"/>
  <c r="C168" i="82"/>
  <c r="D168" i="82"/>
  <c r="E168" i="82"/>
  <c r="F168" i="82"/>
  <c r="G168" i="82"/>
  <c r="H168" i="82"/>
  <c r="I168" i="82"/>
  <c r="J168" i="82"/>
  <c r="K168" i="82"/>
  <c r="L168" i="82"/>
  <c r="M168" i="82"/>
  <c r="N168" i="82"/>
  <c r="O168" i="82"/>
  <c r="P168" i="82"/>
  <c r="Q168" i="82"/>
  <c r="R168" i="82"/>
  <c r="S168" i="82"/>
  <c r="T168" i="82"/>
  <c r="U168" i="82"/>
  <c r="V168" i="82"/>
  <c r="W168" i="82"/>
  <c r="X168" i="82"/>
  <c r="Y168" i="82"/>
  <c r="Z168" i="82"/>
  <c r="AA168" i="82"/>
  <c r="AB168" i="82"/>
  <c r="AC168" i="82"/>
  <c r="AD168" i="82"/>
  <c r="AE168" i="82"/>
  <c r="AF168" i="82"/>
  <c r="AG168" i="82"/>
  <c r="AH168" i="82"/>
  <c r="AI168" i="82"/>
  <c r="AJ168" i="82"/>
  <c r="AK168" i="82"/>
  <c r="AL168" i="82"/>
  <c r="AM168" i="82"/>
  <c r="AN168" i="82"/>
  <c r="AO168" i="82"/>
  <c r="AP168" i="82"/>
  <c r="AQ168" i="82"/>
  <c r="AR168" i="82"/>
  <c r="AS168" i="82"/>
  <c r="AT168" i="82"/>
  <c r="AU168" i="82"/>
  <c r="AV168" i="82"/>
  <c r="AW168" i="82"/>
  <c r="AX168" i="82"/>
  <c r="AY168" i="82"/>
  <c r="AZ168" i="82"/>
  <c r="B169" i="82"/>
  <c r="C169" i="82"/>
  <c r="D169" i="82"/>
  <c r="E169" i="82"/>
  <c r="F169" i="82"/>
  <c r="G169" i="82"/>
  <c r="H169" i="82"/>
  <c r="I169" i="82"/>
  <c r="J169" i="82"/>
  <c r="K169" i="82"/>
  <c r="L169" i="82"/>
  <c r="M169" i="82"/>
  <c r="N169" i="82"/>
  <c r="O169" i="82"/>
  <c r="P169" i="82"/>
  <c r="Q169" i="82"/>
  <c r="R169" i="82"/>
  <c r="S169" i="82"/>
  <c r="T169" i="82"/>
  <c r="U169" i="82"/>
  <c r="V169" i="82"/>
  <c r="W169" i="82"/>
  <c r="X169" i="82"/>
  <c r="Y169" i="82"/>
  <c r="Z169" i="82"/>
  <c r="AA169" i="82"/>
  <c r="AB169" i="82"/>
  <c r="AC169" i="82"/>
  <c r="AD169" i="82"/>
  <c r="AE169" i="82"/>
  <c r="AF169" i="82"/>
  <c r="AG169" i="82"/>
  <c r="AH169" i="82"/>
  <c r="AI169" i="82"/>
  <c r="AJ169" i="82"/>
  <c r="AK169" i="82"/>
  <c r="AL169" i="82"/>
  <c r="AM169" i="82"/>
  <c r="AN169" i="82"/>
  <c r="AO169" i="82"/>
  <c r="AP169" i="82"/>
  <c r="AQ169" i="82"/>
  <c r="AR169" i="82"/>
  <c r="AS169" i="82"/>
  <c r="AT169" i="82"/>
  <c r="AU169" i="82"/>
  <c r="AV169" i="82"/>
  <c r="AW169" i="82"/>
  <c r="AX169" i="82"/>
  <c r="AY169" i="82"/>
  <c r="AZ169" i="82"/>
  <c r="B170" i="82"/>
  <c r="C170" i="82"/>
  <c r="D170" i="82"/>
  <c r="E170" i="82"/>
  <c r="F170" i="82"/>
  <c r="G170" i="82"/>
  <c r="H170" i="82"/>
  <c r="I170" i="82"/>
  <c r="J170" i="82"/>
  <c r="K170" i="82"/>
  <c r="L170" i="82"/>
  <c r="M170" i="82"/>
  <c r="N170" i="82"/>
  <c r="O170" i="82"/>
  <c r="P170" i="82"/>
  <c r="Q170" i="82"/>
  <c r="R170" i="82"/>
  <c r="S170" i="82"/>
  <c r="T170" i="82"/>
  <c r="U170" i="82"/>
  <c r="V170" i="82"/>
  <c r="W170" i="82"/>
  <c r="X170" i="82"/>
  <c r="Y170" i="82"/>
  <c r="Z170" i="82"/>
  <c r="AA170" i="82"/>
  <c r="AB170" i="82"/>
  <c r="AC170" i="82"/>
  <c r="AD170" i="82"/>
  <c r="AE170" i="82"/>
  <c r="AF170" i="82"/>
  <c r="AG170" i="82"/>
  <c r="AH170" i="82"/>
  <c r="AI170" i="82"/>
  <c r="AJ170" i="82"/>
  <c r="AK170" i="82"/>
  <c r="AL170" i="82"/>
  <c r="AM170" i="82"/>
  <c r="AN170" i="82"/>
  <c r="AO170" i="82"/>
  <c r="AP170" i="82"/>
  <c r="AQ170" i="82"/>
  <c r="AR170" i="82"/>
  <c r="AS170" i="82"/>
  <c r="AT170" i="82"/>
  <c r="AU170" i="82"/>
  <c r="AV170" i="82"/>
  <c r="AW170" i="82"/>
  <c r="AX170" i="82"/>
  <c r="AY170" i="82"/>
  <c r="AZ170" i="82"/>
  <c r="B171" i="82"/>
  <c r="C171" i="82"/>
  <c r="D171" i="82"/>
  <c r="E171" i="82"/>
  <c r="F171" i="82"/>
  <c r="G171" i="82"/>
  <c r="H171" i="82"/>
  <c r="I171" i="82"/>
  <c r="J171" i="82"/>
  <c r="K171" i="82"/>
  <c r="L171" i="82"/>
  <c r="M171" i="82"/>
  <c r="N171" i="82"/>
  <c r="O171" i="82"/>
  <c r="P171" i="82"/>
  <c r="Q171" i="82"/>
  <c r="R171" i="82"/>
  <c r="S171" i="82"/>
  <c r="T171" i="82"/>
  <c r="U171" i="82"/>
  <c r="V171" i="82"/>
  <c r="W171" i="82"/>
  <c r="X171" i="82"/>
  <c r="Y171" i="82"/>
  <c r="Z171" i="82"/>
  <c r="AA171" i="82"/>
  <c r="AB171" i="82"/>
  <c r="AC171" i="82"/>
  <c r="AD171" i="82"/>
  <c r="AE171" i="82"/>
  <c r="AF171" i="82"/>
  <c r="AG171" i="82"/>
  <c r="AH171" i="82"/>
  <c r="AI171" i="82"/>
  <c r="AJ171" i="82"/>
  <c r="AK171" i="82"/>
  <c r="AL171" i="82"/>
  <c r="AM171" i="82"/>
  <c r="AN171" i="82"/>
  <c r="AO171" i="82"/>
  <c r="AP171" i="82"/>
  <c r="AQ171" i="82"/>
  <c r="AR171" i="82"/>
  <c r="AS171" i="82"/>
  <c r="AT171" i="82"/>
  <c r="AU171" i="82"/>
  <c r="AV171" i="82"/>
  <c r="AW171" i="82"/>
  <c r="AX171" i="82"/>
  <c r="AY171" i="82"/>
  <c r="AZ171" i="82"/>
  <c r="B172" i="82"/>
  <c r="C172" i="82"/>
  <c r="D172" i="82"/>
  <c r="E172" i="82"/>
  <c r="F172" i="82"/>
  <c r="G172" i="82"/>
  <c r="H172" i="82"/>
  <c r="I172" i="82"/>
  <c r="J172" i="82"/>
  <c r="K172" i="82"/>
  <c r="L172" i="82"/>
  <c r="M172" i="82"/>
  <c r="N172" i="82"/>
  <c r="O172" i="82"/>
  <c r="P172" i="82"/>
  <c r="Q172" i="82"/>
  <c r="R172" i="82"/>
  <c r="S172" i="82"/>
  <c r="T172" i="82"/>
  <c r="U172" i="82"/>
  <c r="V172" i="82"/>
  <c r="W172" i="82"/>
  <c r="X172" i="82"/>
  <c r="Y172" i="82"/>
  <c r="Z172" i="82"/>
  <c r="AA172" i="82"/>
  <c r="AB172" i="82"/>
  <c r="AC172" i="82"/>
  <c r="AD172" i="82"/>
  <c r="AE172" i="82"/>
  <c r="AF172" i="82"/>
  <c r="AG172" i="82"/>
  <c r="AH172" i="82"/>
  <c r="AI172" i="82"/>
  <c r="AJ172" i="82"/>
  <c r="AK172" i="82"/>
  <c r="AL172" i="82"/>
  <c r="AM172" i="82"/>
  <c r="AN172" i="82"/>
  <c r="AO172" i="82"/>
  <c r="AP172" i="82"/>
  <c r="AQ172" i="82"/>
  <c r="AR172" i="82"/>
  <c r="AS172" i="82"/>
  <c r="AT172" i="82"/>
  <c r="AU172" i="82"/>
  <c r="AV172" i="82"/>
  <c r="AW172" i="82"/>
  <c r="AX172" i="82"/>
  <c r="AY172" i="82"/>
  <c r="AZ172" i="82"/>
  <c r="B173" i="82"/>
  <c r="C173" i="82"/>
  <c r="D173" i="82"/>
  <c r="E173" i="82"/>
  <c r="F173" i="82"/>
  <c r="G173" i="82"/>
  <c r="H173" i="82"/>
  <c r="I173" i="82"/>
  <c r="J173" i="82"/>
  <c r="K173" i="82"/>
  <c r="L173" i="82"/>
  <c r="M173" i="82"/>
  <c r="N173" i="82"/>
  <c r="O173" i="82"/>
  <c r="P173" i="82"/>
  <c r="Q173" i="82"/>
  <c r="R173" i="82"/>
  <c r="S173" i="82"/>
  <c r="T173" i="82"/>
  <c r="U173" i="82"/>
  <c r="V173" i="82"/>
  <c r="W173" i="82"/>
  <c r="X173" i="82"/>
  <c r="Y173" i="82"/>
  <c r="Z173" i="82"/>
  <c r="AA173" i="82"/>
  <c r="AB173" i="82"/>
  <c r="AC173" i="82"/>
  <c r="AD173" i="82"/>
  <c r="AE173" i="82"/>
  <c r="AF173" i="82"/>
  <c r="AG173" i="82"/>
  <c r="AH173" i="82"/>
  <c r="AI173" i="82"/>
  <c r="AJ173" i="82"/>
  <c r="AK173" i="82"/>
  <c r="AL173" i="82"/>
  <c r="AM173" i="82"/>
  <c r="AN173" i="82"/>
  <c r="AO173" i="82"/>
  <c r="AP173" i="82"/>
  <c r="AQ173" i="82"/>
  <c r="AR173" i="82"/>
  <c r="AS173" i="82"/>
  <c r="AT173" i="82"/>
  <c r="AU173" i="82"/>
  <c r="AV173" i="82"/>
  <c r="AW173" i="82"/>
  <c r="AX173" i="82"/>
  <c r="AY173" i="82"/>
  <c r="AZ173" i="82"/>
  <c r="B174" i="82"/>
  <c r="C174" i="82"/>
  <c r="D174" i="82"/>
  <c r="E174" i="82"/>
  <c r="F174" i="82"/>
  <c r="G174" i="82"/>
  <c r="H174" i="82"/>
  <c r="I174" i="82"/>
  <c r="J174" i="82"/>
  <c r="K174" i="82"/>
  <c r="L174" i="82"/>
  <c r="M174" i="82"/>
  <c r="N174" i="82"/>
  <c r="O174" i="82"/>
  <c r="P174" i="82"/>
  <c r="Q174" i="82"/>
  <c r="R174" i="82"/>
  <c r="S174" i="82"/>
  <c r="T174" i="82"/>
  <c r="U174" i="82"/>
  <c r="V174" i="82"/>
  <c r="W174" i="82"/>
  <c r="X174" i="82"/>
  <c r="Y174" i="82"/>
  <c r="Z174" i="82"/>
  <c r="AA174" i="82"/>
  <c r="AB174" i="82"/>
  <c r="AC174" i="82"/>
  <c r="AD174" i="82"/>
  <c r="AE174" i="82"/>
  <c r="AF174" i="82"/>
  <c r="AG174" i="82"/>
  <c r="AH174" i="82"/>
  <c r="AI174" i="82"/>
  <c r="AJ174" i="82"/>
  <c r="AK174" i="82"/>
  <c r="AL174" i="82"/>
  <c r="AM174" i="82"/>
  <c r="AN174" i="82"/>
  <c r="AO174" i="82"/>
  <c r="AP174" i="82"/>
  <c r="AQ174" i="82"/>
  <c r="AR174" i="82"/>
  <c r="AS174" i="82"/>
  <c r="AT174" i="82"/>
  <c r="AU174" i="82"/>
  <c r="AV174" i="82"/>
  <c r="AW174" i="82"/>
  <c r="AX174" i="82"/>
  <c r="AY174" i="82"/>
  <c r="AZ174" i="82"/>
  <c r="B175" i="82"/>
  <c r="C175" i="82"/>
  <c r="D175" i="82"/>
  <c r="E175" i="82"/>
  <c r="F175" i="82"/>
  <c r="G175" i="82"/>
  <c r="H175" i="82"/>
  <c r="I175" i="82"/>
  <c r="J175" i="82"/>
  <c r="K175" i="82"/>
  <c r="L175" i="82"/>
  <c r="M175" i="82"/>
  <c r="N175" i="82"/>
  <c r="O175" i="82"/>
  <c r="P175" i="82"/>
  <c r="Q175" i="82"/>
  <c r="R175" i="82"/>
  <c r="S175" i="82"/>
  <c r="T175" i="82"/>
  <c r="U175" i="82"/>
  <c r="V175" i="82"/>
  <c r="W175" i="82"/>
  <c r="X175" i="82"/>
  <c r="Y175" i="82"/>
  <c r="Z175" i="82"/>
  <c r="AA175" i="82"/>
  <c r="AB175" i="82"/>
  <c r="AC175" i="82"/>
  <c r="AD175" i="82"/>
  <c r="AE175" i="82"/>
  <c r="AF175" i="82"/>
  <c r="AG175" i="82"/>
  <c r="AH175" i="82"/>
  <c r="AI175" i="82"/>
  <c r="AJ175" i="82"/>
  <c r="AK175" i="82"/>
  <c r="AL175" i="82"/>
  <c r="AM175" i="82"/>
  <c r="AN175" i="82"/>
  <c r="AO175" i="82"/>
  <c r="AP175" i="82"/>
  <c r="AQ175" i="82"/>
  <c r="AR175" i="82"/>
  <c r="AS175" i="82"/>
  <c r="AT175" i="82"/>
  <c r="AU175" i="82"/>
  <c r="AV175" i="82"/>
  <c r="AW175" i="82"/>
  <c r="AX175" i="82"/>
  <c r="AY175" i="82"/>
  <c r="AZ175" i="82"/>
  <c r="B176" i="82"/>
  <c r="C176" i="82"/>
  <c r="D176" i="82"/>
  <c r="E176" i="82"/>
  <c r="F176" i="82"/>
  <c r="G176" i="82"/>
  <c r="H176" i="82"/>
  <c r="I176" i="82"/>
  <c r="J176" i="82"/>
  <c r="K176" i="82"/>
  <c r="L176" i="82"/>
  <c r="M176" i="82"/>
  <c r="N176" i="82"/>
  <c r="O176" i="82"/>
  <c r="P176" i="82"/>
  <c r="Q176" i="82"/>
  <c r="R176" i="82"/>
  <c r="S176" i="82"/>
  <c r="T176" i="82"/>
  <c r="U176" i="82"/>
  <c r="V176" i="82"/>
  <c r="W176" i="82"/>
  <c r="X176" i="82"/>
  <c r="Y176" i="82"/>
  <c r="Z176" i="82"/>
  <c r="AA176" i="82"/>
  <c r="AB176" i="82"/>
  <c r="AC176" i="82"/>
  <c r="AD176" i="82"/>
  <c r="AE176" i="82"/>
  <c r="AF176" i="82"/>
  <c r="AG176" i="82"/>
  <c r="AH176" i="82"/>
  <c r="AI176" i="82"/>
  <c r="AJ176" i="82"/>
  <c r="AK176" i="82"/>
  <c r="AL176" i="82"/>
  <c r="AM176" i="82"/>
  <c r="AN176" i="82"/>
  <c r="AO176" i="82"/>
  <c r="AP176" i="82"/>
  <c r="AQ176" i="82"/>
  <c r="AR176" i="82"/>
  <c r="AS176" i="82"/>
  <c r="AT176" i="82"/>
  <c r="AU176" i="82"/>
  <c r="AV176" i="82"/>
  <c r="AW176" i="82"/>
  <c r="AX176" i="82"/>
  <c r="AY176" i="82"/>
  <c r="AZ176" i="82"/>
  <c r="B177" i="82"/>
  <c r="C177" i="82"/>
  <c r="D177" i="82"/>
  <c r="E177" i="82"/>
  <c r="F177" i="82"/>
  <c r="G177" i="82"/>
  <c r="H177" i="82"/>
  <c r="I177" i="82"/>
  <c r="J177" i="82"/>
  <c r="K177" i="82"/>
  <c r="L177" i="82"/>
  <c r="M177" i="82"/>
  <c r="N177" i="82"/>
  <c r="O177" i="82"/>
  <c r="P177" i="82"/>
  <c r="Q177" i="82"/>
  <c r="R177" i="82"/>
  <c r="S177" i="82"/>
  <c r="T177" i="82"/>
  <c r="U177" i="82"/>
  <c r="V177" i="82"/>
  <c r="W177" i="82"/>
  <c r="X177" i="82"/>
  <c r="Y177" i="82"/>
  <c r="Z177" i="82"/>
  <c r="AA177" i="82"/>
  <c r="AB177" i="82"/>
  <c r="AC177" i="82"/>
  <c r="AD177" i="82"/>
  <c r="AE177" i="82"/>
  <c r="AF177" i="82"/>
  <c r="AG177" i="82"/>
  <c r="AH177" i="82"/>
  <c r="AI177" i="82"/>
  <c r="AJ177" i="82"/>
  <c r="AK177" i="82"/>
  <c r="AL177" i="82"/>
  <c r="AM177" i="82"/>
  <c r="AN177" i="82"/>
  <c r="AO177" i="82"/>
  <c r="AP177" i="82"/>
  <c r="AQ177" i="82"/>
  <c r="AR177" i="82"/>
  <c r="AS177" i="82"/>
  <c r="AT177" i="82"/>
  <c r="AU177" i="82"/>
  <c r="AV177" i="82"/>
  <c r="AW177" i="82"/>
  <c r="AX177" i="82"/>
  <c r="AY177" i="82"/>
  <c r="AZ177" i="82"/>
  <c r="B178" i="82"/>
  <c r="C178" i="82"/>
  <c r="D178" i="82"/>
  <c r="E178" i="82"/>
  <c r="F178" i="82"/>
  <c r="G178" i="82"/>
  <c r="H178" i="82"/>
  <c r="I178" i="82"/>
  <c r="J178" i="82"/>
  <c r="K178" i="82"/>
  <c r="L178" i="82"/>
  <c r="M178" i="82"/>
  <c r="N178" i="82"/>
  <c r="O178" i="82"/>
  <c r="P178" i="82"/>
  <c r="Q178" i="82"/>
  <c r="R178" i="82"/>
  <c r="S178" i="82"/>
  <c r="T178" i="82"/>
  <c r="U178" i="82"/>
  <c r="V178" i="82"/>
  <c r="W178" i="82"/>
  <c r="X178" i="82"/>
  <c r="Y178" i="82"/>
  <c r="Z178" i="82"/>
  <c r="AA178" i="82"/>
  <c r="AB178" i="82"/>
  <c r="AC178" i="82"/>
  <c r="AD178" i="82"/>
  <c r="AE178" i="82"/>
  <c r="AF178" i="82"/>
  <c r="AG178" i="82"/>
  <c r="AH178" i="82"/>
  <c r="AI178" i="82"/>
  <c r="AJ178" i="82"/>
  <c r="AK178" i="82"/>
  <c r="AL178" i="82"/>
  <c r="AM178" i="82"/>
  <c r="AN178" i="82"/>
  <c r="AO178" i="82"/>
  <c r="AP178" i="82"/>
  <c r="AQ178" i="82"/>
  <c r="AR178" i="82"/>
  <c r="AS178" i="82"/>
  <c r="AT178" i="82"/>
  <c r="AU178" i="82"/>
  <c r="AV178" i="82"/>
  <c r="AW178" i="82"/>
  <c r="AX178" i="82"/>
  <c r="AY178" i="82"/>
  <c r="AZ178" i="82"/>
  <c r="B179" i="82"/>
  <c r="C179" i="82"/>
  <c r="D179" i="82"/>
  <c r="E179" i="82"/>
  <c r="F179" i="82"/>
  <c r="G179" i="82"/>
  <c r="H179" i="82"/>
  <c r="I179" i="82"/>
  <c r="J179" i="82"/>
  <c r="K179" i="82"/>
  <c r="L179" i="82"/>
  <c r="M179" i="82"/>
  <c r="N179" i="82"/>
  <c r="O179" i="82"/>
  <c r="P179" i="82"/>
  <c r="Q179" i="82"/>
  <c r="R179" i="82"/>
  <c r="S179" i="82"/>
  <c r="T179" i="82"/>
  <c r="U179" i="82"/>
  <c r="V179" i="82"/>
  <c r="W179" i="82"/>
  <c r="X179" i="82"/>
  <c r="Y179" i="82"/>
  <c r="Z179" i="82"/>
  <c r="AA179" i="82"/>
  <c r="AB179" i="82"/>
  <c r="AC179" i="82"/>
  <c r="AD179" i="82"/>
  <c r="AE179" i="82"/>
  <c r="AF179" i="82"/>
  <c r="AG179" i="82"/>
  <c r="AH179" i="82"/>
  <c r="AI179" i="82"/>
  <c r="AJ179" i="82"/>
  <c r="AK179" i="82"/>
  <c r="AL179" i="82"/>
  <c r="AM179" i="82"/>
  <c r="AN179" i="82"/>
  <c r="AO179" i="82"/>
  <c r="AP179" i="82"/>
  <c r="AQ179" i="82"/>
  <c r="AR179" i="82"/>
  <c r="AS179" i="82"/>
  <c r="AT179" i="82"/>
  <c r="AU179" i="82"/>
  <c r="AV179" i="82"/>
  <c r="AW179" i="82"/>
  <c r="AX179" i="82"/>
  <c r="AY179" i="82"/>
  <c r="AZ179" i="82"/>
  <c r="B180" i="82"/>
  <c r="C180" i="82"/>
  <c r="D180" i="82"/>
  <c r="E180" i="82"/>
  <c r="F180" i="82"/>
  <c r="G180" i="82"/>
  <c r="H180" i="82"/>
  <c r="I180" i="82"/>
  <c r="J180" i="82"/>
  <c r="K180" i="82"/>
  <c r="L180" i="82"/>
  <c r="M180" i="82"/>
  <c r="N180" i="82"/>
  <c r="O180" i="82"/>
  <c r="P180" i="82"/>
  <c r="Q180" i="82"/>
  <c r="R180" i="82"/>
  <c r="S180" i="82"/>
  <c r="T180" i="82"/>
  <c r="U180" i="82"/>
  <c r="V180" i="82"/>
  <c r="W180" i="82"/>
  <c r="X180" i="82"/>
  <c r="Y180" i="82"/>
  <c r="Z180" i="82"/>
  <c r="AA180" i="82"/>
  <c r="AB180" i="82"/>
  <c r="AC180" i="82"/>
  <c r="AD180" i="82"/>
  <c r="AE180" i="82"/>
  <c r="AF180" i="82"/>
  <c r="AG180" i="82"/>
  <c r="AH180" i="82"/>
  <c r="AI180" i="82"/>
  <c r="AJ180" i="82"/>
  <c r="AK180" i="82"/>
  <c r="AL180" i="82"/>
  <c r="AM180" i="82"/>
  <c r="AN180" i="82"/>
  <c r="AO180" i="82"/>
  <c r="AP180" i="82"/>
  <c r="AQ180" i="82"/>
  <c r="AR180" i="82"/>
  <c r="AS180" i="82"/>
  <c r="AT180" i="82"/>
  <c r="AU180" i="82"/>
  <c r="AV180" i="82"/>
  <c r="AW180" i="82"/>
  <c r="AX180" i="82"/>
  <c r="AY180" i="82"/>
  <c r="AZ180" i="82"/>
  <c r="B181" i="82"/>
  <c r="C181" i="82"/>
  <c r="D181" i="82"/>
  <c r="E181" i="82"/>
  <c r="F181" i="82"/>
  <c r="G181" i="82"/>
  <c r="H181" i="82"/>
  <c r="I181" i="82"/>
  <c r="J181" i="82"/>
  <c r="K181" i="82"/>
  <c r="L181" i="82"/>
  <c r="M181" i="82"/>
  <c r="N181" i="82"/>
  <c r="O181" i="82"/>
  <c r="P181" i="82"/>
  <c r="Q181" i="82"/>
  <c r="R181" i="82"/>
  <c r="S181" i="82"/>
  <c r="T181" i="82"/>
  <c r="U181" i="82"/>
  <c r="V181" i="82"/>
  <c r="W181" i="82"/>
  <c r="X181" i="82"/>
  <c r="Y181" i="82"/>
  <c r="Z181" i="82"/>
  <c r="AA181" i="82"/>
  <c r="AB181" i="82"/>
  <c r="AC181" i="82"/>
  <c r="AD181" i="82"/>
  <c r="AE181" i="82"/>
  <c r="AF181" i="82"/>
  <c r="AG181" i="82"/>
  <c r="AH181" i="82"/>
  <c r="AI181" i="82"/>
  <c r="AJ181" i="82"/>
  <c r="AK181" i="82"/>
  <c r="AL181" i="82"/>
  <c r="AM181" i="82"/>
  <c r="AN181" i="82"/>
  <c r="AO181" i="82"/>
  <c r="AP181" i="82"/>
  <c r="AQ181" i="82"/>
  <c r="AR181" i="82"/>
  <c r="AS181" i="82"/>
  <c r="AT181" i="82"/>
  <c r="AU181" i="82"/>
  <c r="AV181" i="82"/>
  <c r="AW181" i="82"/>
  <c r="AX181" i="82"/>
  <c r="AY181" i="82"/>
  <c r="AZ181" i="82"/>
  <c r="B182" i="82"/>
  <c r="C182" i="82"/>
  <c r="D182" i="82"/>
  <c r="E182" i="82"/>
  <c r="F182" i="82"/>
  <c r="G182" i="82"/>
  <c r="H182" i="82"/>
  <c r="I182" i="82"/>
  <c r="J182" i="82"/>
  <c r="K182" i="82"/>
  <c r="L182" i="82"/>
  <c r="M182" i="82"/>
  <c r="N182" i="82"/>
  <c r="O182" i="82"/>
  <c r="P182" i="82"/>
  <c r="Q182" i="82"/>
  <c r="R182" i="82"/>
  <c r="S182" i="82"/>
  <c r="T182" i="82"/>
  <c r="U182" i="82"/>
  <c r="V182" i="82"/>
  <c r="W182" i="82"/>
  <c r="X182" i="82"/>
  <c r="Y182" i="82"/>
  <c r="Z182" i="82"/>
  <c r="AA182" i="82"/>
  <c r="AB182" i="82"/>
  <c r="AC182" i="82"/>
  <c r="AD182" i="82"/>
  <c r="AE182" i="82"/>
  <c r="AF182" i="82"/>
  <c r="AG182" i="82"/>
  <c r="AH182" i="82"/>
  <c r="AI182" i="82"/>
  <c r="AJ182" i="82"/>
  <c r="AK182" i="82"/>
  <c r="AL182" i="82"/>
  <c r="AM182" i="82"/>
  <c r="AN182" i="82"/>
  <c r="AO182" i="82"/>
  <c r="AP182" i="82"/>
  <c r="AQ182" i="82"/>
  <c r="AR182" i="82"/>
  <c r="AS182" i="82"/>
  <c r="AT182" i="82"/>
  <c r="AU182" i="82"/>
  <c r="AV182" i="82"/>
  <c r="AW182" i="82"/>
  <c r="AX182" i="82"/>
  <c r="AY182" i="82"/>
  <c r="AZ182" i="82"/>
  <c r="B183" i="82"/>
  <c r="C183" i="82"/>
  <c r="D183" i="82"/>
  <c r="E183" i="82"/>
  <c r="F183" i="82"/>
  <c r="G183" i="82"/>
  <c r="H183" i="82"/>
  <c r="I183" i="82"/>
  <c r="J183" i="82"/>
  <c r="K183" i="82"/>
  <c r="L183" i="82"/>
  <c r="M183" i="82"/>
  <c r="N183" i="82"/>
  <c r="O183" i="82"/>
  <c r="P183" i="82"/>
  <c r="Q183" i="82"/>
  <c r="R183" i="82"/>
  <c r="S183" i="82"/>
  <c r="T183" i="82"/>
  <c r="U183" i="82"/>
  <c r="V183" i="82"/>
  <c r="W183" i="82"/>
  <c r="X183" i="82"/>
  <c r="Y183" i="82"/>
  <c r="Z183" i="82"/>
  <c r="AA183" i="82"/>
  <c r="AB183" i="82"/>
  <c r="AC183" i="82"/>
  <c r="AD183" i="82"/>
  <c r="AE183" i="82"/>
  <c r="AF183" i="82"/>
  <c r="AG183" i="82"/>
  <c r="AH183" i="82"/>
  <c r="AI183" i="82"/>
  <c r="AJ183" i="82"/>
  <c r="AK183" i="82"/>
  <c r="AL183" i="82"/>
  <c r="AM183" i="82"/>
  <c r="AN183" i="82"/>
  <c r="AO183" i="82"/>
  <c r="AP183" i="82"/>
  <c r="AQ183" i="82"/>
  <c r="AR183" i="82"/>
  <c r="AS183" i="82"/>
  <c r="AT183" i="82"/>
  <c r="AU183" i="82"/>
  <c r="AV183" i="82"/>
  <c r="AW183" i="82"/>
  <c r="AX183" i="82"/>
  <c r="AY183" i="82"/>
  <c r="AZ183" i="82"/>
  <c r="B184" i="82"/>
  <c r="C184" i="82"/>
  <c r="D184" i="82"/>
  <c r="E184" i="82"/>
  <c r="F184" i="82"/>
  <c r="G184" i="82"/>
  <c r="H184" i="82"/>
  <c r="I184" i="82"/>
  <c r="J184" i="82"/>
  <c r="K184" i="82"/>
  <c r="L184" i="82"/>
  <c r="M184" i="82"/>
  <c r="N184" i="82"/>
  <c r="O184" i="82"/>
  <c r="P184" i="82"/>
  <c r="Q184" i="82"/>
  <c r="R184" i="82"/>
  <c r="S184" i="82"/>
  <c r="T184" i="82"/>
  <c r="U184" i="82"/>
  <c r="V184" i="82"/>
  <c r="W184" i="82"/>
  <c r="X184" i="82"/>
  <c r="Y184" i="82"/>
  <c r="Z184" i="82"/>
  <c r="AA184" i="82"/>
  <c r="AB184" i="82"/>
  <c r="AC184" i="82"/>
  <c r="AD184" i="82"/>
  <c r="AE184" i="82"/>
  <c r="AF184" i="82"/>
  <c r="AG184" i="82"/>
  <c r="AH184" i="82"/>
  <c r="AI184" i="82"/>
  <c r="AJ184" i="82"/>
  <c r="AK184" i="82"/>
  <c r="AL184" i="82"/>
  <c r="AM184" i="82"/>
  <c r="AN184" i="82"/>
  <c r="AO184" i="82"/>
  <c r="AP184" i="82"/>
  <c r="AQ184" i="82"/>
  <c r="AR184" i="82"/>
  <c r="AS184" i="82"/>
  <c r="AT184" i="82"/>
  <c r="AU184" i="82"/>
  <c r="AV184" i="82"/>
  <c r="AW184" i="82"/>
  <c r="AX184" i="82"/>
  <c r="AY184" i="82"/>
  <c r="AZ184" i="82"/>
  <c r="B185" i="82"/>
  <c r="C185" i="82"/>
  <c r="D185" i="82"/>
  <c r="E185" i="82"/>
  <c r="F185" i="82"/>
  <c r="G185" i="82"/>
  <c r="H185" i="82"/>
  <c r="I185" i="82"/>
  <c r="J185" i="82"/>
  <c r="K185" i="82"/>
  <c r="L185" i="82"/>
  <c r="M185" i="82"/>
  <c r="N185" i="82"/>
  <c r="O185" i="82"/>
  <c r="P185" i="82"/>
  <c r="Q185" i="82"/>
  <c r="R185" i="82"/>
  <c r="S185" i="82"/>
  <c r="T185" i="82"/>
  <c r="U185" i="82"/>
  <c r="V185" i="82"/>
  <c r="W185" i="82"/>
  <c r="X185" i="82"/>
  <c r="Y185" i="82"/>
  <c r="Z185" i="82"/>
  <c r="AA185" i="82"/>
  <c r="AB185" i="82"/>
  <c r="AC185" i="82"/>
  <c r="AD185" i="82"/>
  <c r="AE185" i="82"/>
  <c r="AF185" i="82"/>
  <c r="AG185" i="82"/>
  <c r="AH185" i="82"/>
  <c r="AI185" i="82"/>
  <c r="AJ185" i="82"/>
  <c r="AK185" i="82"/>
  <c r="AL185" i="82"/>
  <c r="AM185" i="82"/>
  <c r="AN185" i="82"/>
  <c r="AO185" i="82"/>
  <c r="AP185" i="82"/>
  <c r="AQ185" i="82"/>
  <c r="AR185" i="82"/>
  <c r="AS185" i="82"/>
  <c r="AT185" i="82"/>
  <c r="AU185" i="82"/>
  <c r="AV185" i="82"/>
  <c r="AW185" i="82"/>
  <c r="AX185" i="82"/>
  <c r="AY185" i="82"/>
  <c r="AZ185" i="82"/>
  <c r="B186" i="82"/>
  <c r="C186" i="82"/>
  <c r="D186" i="82"/>
  <c r="E186" i="82"/>
  <c r="F186" i="82"/>
  <c r="G186" i="82"/>
  <c r="H186" i="82"/>
  <c r="I186" i="82"/>
  <c r="J186" i="82"/>
  <c r="K186" i="82"/>
  <c r="L186" i="82"/>
  <c r="M186" i="82"/>
  <c r="N186" i="82"/>
  <c r="O186" i="82"/>
  <c r="P186" i="82"/>
  <c r="Q186" i="82"/>
  <c r="R186" i="82"/>
  <c r="S186" i="82"/>
  <c r="T186" i="82"/>
  <c r="U186" i="82"/>
  <c r="V186" i="82"/>
  <c r="W186" i="82"/>
  <c r="X186" i="82"/>
  <c r="Y186" i="82"/>
  <c r="Z186" i="82"/>
  <c r="AA186" i="82"/>
  <c r="AB186" i="82"/>
  <c r="AC186" i="82"/>
  <c r="AD186" i="82"/>
  <c r="AE186" i="82"/>
  <c r="AF186" i="82"/>
  <c r="AG186" i="82"/>
  <c r="AH186" i="82"/>
  <c r="AI186" i="82"/>
  <c r="AJ186" i="82"/>
  <c r="AK186" i="82"/>
  <c r="AL186" i="82"/>
  <c r="AM186" i="82"/>
  <c r="AN186" i="82"/>
  <c r="AO186" i="82"/>
  <c r="AP186" i="82"/>
  <c r="AQ186" i="82"/>
  <c r="AR186" i="82"/>
  <c r="AS186" i="82"/>
  <c r="AT186" i="82"/>
  <c r="AU186" i="82"/>
  <c r="AV186" i="82"/>
  <c r="AW186" i="82"/>
  <c r="AX186" i="82"/>
  <c r="AY186" i="82"/>
  <c r="AZ186" i="82"/>
  <c r="B187" i="82"/>
  <c r="C187" i="82"/>
  <c r="D187" i="82"/>
  <c r="E187" i="82"/>
  <c r="F187" i="82"/>
  <c r="G187" i="82"/>
  <c r="H187" i="82"/>
  <c r="I187" i="82"/>
  <c r="J187" i="82"/>
  <c r="K187" i="82"/>
  <c r="L187" i="82"/>
  <c r="M187" i="82"/>
  <c r="N187" i="82"/>
  <c r="O187" i="82"/>
  <c r="P187" i="82"/>
  <c r="Q187" i="82"/>
  <c r="R187" i="82"/>
  <c r="S187" i="82"/>
  <c r="T187" i="82"/>
  <c r="U187" i="82"/>
  <c r="V187" i="82"/>
  <c r="W187" i="82"/>
  <c r="X187" i="82"/>
  <c r="Y187" i="82"/>
  <c r="Z187" i="82"/>
  <c r="AA187" i="82"/>
  <c r="AB187" i="82"/>
  <c r="AC187" i="82"/>
  <c r="AD187" i="82"/>
  <c r="AE187" i="82"/>
  <c r="AF187" i="82"/>
  <c r="AG187" i="82"/>
  <c r="AH187" i="82"/>
  <c r="AI187" i="82"/>
  <c r="AJ187" i="82"/>
  <c r="AK187" i="82"/>
  <c r="AL187" i="82"/>
  <c r="AM187" i="82"/>
  <c r="AN187" i="82"/>
  <c r="AO187" i="82"/>
  <c r="AP187" i="82"/>
  <c r="AQ187" i="82"/>
  <c r="AR187" i="82"/>
  <c r="AS187" i="82"/>
  <c r="AT187" i="82"/>
  <c r="AU187" i="82"/>
  <c r="AV187" i="82"/>
  <c r="AW187" i="82"/>
  <c r="AX187" i="82"/>
  <c r="AY187" i="82"/>
  <c r="AZ187" i="82"/>
  <c r="B188" i="82"/>
  <c r="C188" i="82"/>
  <c r="D188" i="82"/>
  <c r="E188" i="82"/>
  <c r="F188" i="82"/>
  <c r="G188" i="82"/>
  <c r="H188" i="82"/>
  <c r="I188" i="82"/>
  <c r="J188" i="82"/>
  <c r="K188" i="82"/>
  <c r="L188" i="82"/>
  <c r="M188" i="82"/>
  <c r="N188" i="82"/>
  <c r="O188" i="82"/>
  <c r="P188" i="82"/>
  <c r="Q188" i="82"/>
  <c r="R188" i="82"/>
  <c r="S188" i="82"/>
  <c r="T188" i="82"/>
  <c r="U188" i="82"/>
  <c r="V188" i="82"/>
  <c r="W188" i="82"/>
  <c r="X188" i="82"/>
  <c r="Y188" i="82"/>
  <c r="Z188" i="82"/>
  <c r="AA188" i="82"/>
  <c r="AB188" i="82"/>
  <c r="AC188" i="82"/>
  <c r="AD188" i="82"/>
  <c r="AE188" i="82"/>
  <c r="AF188" i="82"/>
  <c r="AG188" i="82"/>
  <c r="AH188" i="82"/>
  <c r="AI188" i="82"/>
  <c r="AJ188" i="82"/>
  <c r="AK188" i="82"/>
  <c r="AL188" i="82"/>
  <c r="AM188" i="82"/>
  <c r="AN188" i="82"/>
  <c r="AO188" i="82"/>
  <c r="AP188" i="82"/>
  <c r="AQ188" i="82"/>
  <c r="AR188" i="82"/>
  <c r="AS188" i="82"/>
  <c r="AT188" i="82"/>
  <c r="AU188" i="82"/>
  <c r="AV188" i="82"/>
  <c r="AW188" i="82"/>
  <c r="AX188" i="82"/>
  <c r="AY188" i="82"/>
  <c r="AZ188" i="82"/>
  <c r="B189" i="82"/>
  <c r="C189" i="82"/>
  <c r="D189" i="82"/>
  <c r="E189" i="82"/>
  <c r="F189" i="82"/>
  <c r="G189" i="82"/>
  <c r="H189" i="82"/>
  <c r="I189" i="82"/>
  <c r="J189" i="82"/>
  <c r="K189" i="82"/>
  <c r="L189" i="82"/>
  <c r="M189" i="82"/>
  <c r="N189" i="82"/>
  <c r="O189" i="82"/>
  <c r="P189" i="82"/>
  <c r="Q189" i="82"/>
  <c r="R189" i="82"/>
  <c r="S189" i="82"/>
  <c r="T189" i="82"/>
  <c r="U189" i="82"/>
  <c r="V189" i="82"/>
  <c r="W189" i="82"/>
  <c r="X189" i="82"/>
  <c r="Y189" i="82"/>
  <c r="Z189" i="82"/>
  <c r="AA189" i="82"/>
  <c r="AB189" i="82"/>
  <c r="AC189" i="82"/>
  <c r="AD189" i="82"/>
  <c r="AE189" i="82"/>
  <c r="AF189" i="82"/>
  <c r="AG189" i="82"/>
  <c r="AH189" i="82"/>
  <c r="AI189" i="82"/>
  <c r="AJ189" i="82"/>
  <c r="AK189" i="82"/>
  <c r="AL189" i="82"/>
  <c r="AM189" i="82"/>
  <c r="AN189" i="82"/>
  <c r="AO189" i="82"/>
  <c r="AP189" i="82"/>
  <c r="AQ189" i="82"/>
  <c r="AR189" i="82"/>
  <c r="AS189" i="82"/>
  <c r="AT189" i="82"/>
  <c r="AU189" i="82"/>
  <c r="AV189" i="82"/>
  <c r="AW189" i="82"/>
  <c r="AX189" i="82"/>
  <c r="AY189" i="82"/>
  <c r="AZ189" i="82"/>
  <c r="B190" i="82"/>
  <c r="C190" i="82"/>
  <c r="D190" i="82"/>
  <c r="E190" i="82"/>
  <c r="F190" i="82"/>
  <c r="G190" i="82"/>
  <c r="H190" i="82"/>
  <c r="I190" i="82"/>
  <c r="J190" i="82"/>
  <c r="K190" i="82"/>
  <c r="L190" i="82"/>
  <c r="M190" i="82"/>
  <c r="N190" i="82"/>
  <c r="O190" i="82"/>
  <c r="P190" i="82"/>
  <c r="Q190" i="82"/>
  <c r="R190" i="82"/>
  <c r="S190" i="82"/>
  <c r="T190" i="82"/>
  <c r="U190" i="82"/>
  <c r="V190" i="82"/>
  <c r="W190" i="82"/>
  <c r="X190" i="82"/>
  <c r="Y190" i="82"/>
  <c r="Z190" i="82"/>
  <c r="AA190" i="82"/>
  <c r="AB190" i="82"/>
  <c r="AC190" i="82"/>
  <c r="AD190" i="82"/>
  <c r="AE190" i="82"/>
  <c r="AF190" i="82"/>
  <c r="AG190" i="82"/>
  <c r="AH190" i="82"/>
  <c r="AI190" i="82"/>
  <c r="AJ190" i="82"/>
  <c r="AK190" i="82"/>
  <c r="AL190" i="82"/>
  <c r="AM190" i="82"/>
  <c r="AN190" i="82"/>
  <c r="AO190" i="82"/>
  <c r="AP190" i="82"/>
  <c r="AQ190" i="82"/>
  <c r="AR190" i="82"/>
  <c r="AS190" i="82"/>
  <c r="AT190" i="82"/>
  <c r="AU190" i="82"/>
  <c r="AV190" i="82"/>
  <c r="AW190" i="82"/>
  <c r="AX190" i="82"/>
  <c r="AY190" i="82"/>
  <c r="AZ190" i="82"/>
  <c r="B191" i="82"/>
  <c r="C191" i="82"/>
  <c r="D191" i="82"/>
  <c r="E191" i="82"/>
  <c r="F191" i="82"/>
  <c r="G191" i="82"/>
  <c r="H191" i="82"/>
  <c r="I191" i="82"/>
  <c r="J191" i="82"/>
  <c r="K191" i="82"/>
  <c r="L191" i="82"/>
  <c r="M191" i="82"/>
  <c r="N191" i="82"/>
  <c r="O191" i="82"/>
  <c r="P191" i="82"/>
  <c r="Q191" i="82"/>
  <c r="R191" i="82"/>
  <c r="S191" i="82"/>
  <c r="T191" i="82"/>
  <c r="U191" i="82"/>
  <c r="V191" i="82"/>
  <c r="W191" i="82"/>
  <c r="X191" i="82"/>
  <c r="Y191" i="82"/>
  <c r="Z191" i="82"/>
  <c r="AA191" i="82"/>
  <c r="AB191" i="82"/>
  <c r="AC191" i="82"/>
  <c r="AD191" i="82"/>
  <c r="AE191" i="82"/>
  <c r="AF191" i="82"/>
  <c r="AG191" i="82"/>
  <c r="AH191" i="82"/>
  <c r="AI191" i="82"/>
  <c r="AJ191" i="82"/>
  <c r="AK191" i="82"/>
  <c r="AL191" i="82"/>
  <c r="AM191" i="82"/>
  <c r="AN191" i="82"/>
  <c r="AO191" i="82"/>
  <c r="AP191" i="82"/>
  <c r="AQ191" i="82"/>
  <c r="AR191" i="82"/>
  <c r="AS191" i="82"/>
  <c r="AT191" i="82"/>
  <c r="AU191" i="82"/>
  <c r="AV191" i="82"/>
  <c r="AW191" i="82"/>
  <c r="AX191" i="82"/>
  <c r="AY191" i="82"/>
  <c r="AZ191" i="82"/>
  <c r="B192" i="82"/>
  <c r="C192" i="82"/>
  <c r="D192" i="82"/>
  <c r="E192" i="82"/>
  <c r="F192" i="82"/>
  <c r="G192" i="82"/>
  <c r="H192" i="82"/>
  <c r="I192" i="82"/>
  <c r="J192" i="82"/>
  <c r="K192" i="82"/>
  <c r="L192" i="82"/>
  <c r="M192" i="82"/>
  <c r="N192" i="82"/>
  <c r="O192" i="82"/>
  <c r="P192" i="82"/>
  <c r="Q192" i="82"/>
  <c r="R192" i="82"/>
  <c r="S192" i="82"/>
  <c r="T192" i="82"/>
  <c r="U192" i="82"/>
  <c r="V192" i="82"/>
  <c r="W192" i="82"/>
  <c r="X192" i="82"/>
  <c r="Y192" i="82"/>
  <c r="Z192" i="82"/>
  <c r="AA192" i="82"/>
  <c r="AB192" i="82"/>
  <c r="AC192" i="82"/>
  <c r="AD192" i="82"/>
  <c r="AE192" i="82"/>
  <c r="AF192" i="82"/>
  <c r="AG192" i="82"/>
  <c r="AH192" i="82"/>
  <c r="AI192" i="82"/>
  <c r="AJ192" i="82"/>
  <c r="AK192" i="82"/>
  <c r="AL192" i="82"/>
  <c r="AM192" i="82"/>
  <c r="AN192" i="82"/>
  <c r="AO192" i="82"/>
  <c r="AP192" i="82"/>
  <c r="AQ192" i="82"/>
  <c r="AR192" i="82"/>
  <c r="AS192" i="82"/>
  <c r="AT192" i="82"/>
  <c r="AU192" i="82"/>
  <c r="AV192" i="82"/>
  <c r="AW192" i="82"/>
  <c r="AX192" i="82"/>
  <c r="AY192" i="82"/>
  <c r="AZ192" i="82"/>
  <c r="B193" i="82"/>
  <c r="C193" i="82"/>
  <c r="D193" i="82"/>
  <c r="E193" i="82"/>
  <c r="F193" i="82"/>
  <c r="G193" i="82"/>
  <c r="H193" i="82"/>
  <c r="I193" i="82"/>
  <c r="J193" i="82"/>
  <c r="K193" i="82"/>
  <c r="L193" i="82"/>
  <c r="M193" i="82"/>
  <c r="N193" i="82"/>
  <c r="O193" i="82"/>
  <c r="P193" i="82"/>
  <c r="Q193" i="82"/>
  <c r="R193" i="82"/>
  <c r="S193" i="82"/>
  <c r="T193" i="82"/>
  <c r="U193" i="82"/>
  <c r="V193" i="82"/>
  <c r="W193" i="82"/>
  <c r="X193" i="82"/>
  <c r="Y193" i="82"/>
  <c r="Z193" i="82"/>
  <c r="AA193" i="82"/>
  <c r="AB193" i="82"/>
  <c r="AC193" i="82"/>
  <c r="AD193" i="82"/>
  <c r="AE193" i="82"/>
  <c r="AF193" i="82"/>
  <c r="AG193" i="82"/>
  <c r="AH193" i="82"/>
  <c r="AI193" i="82"/>
  <c r="AJ193" i="82"/>
  <c r="AK193" i="82"/>
  <c r="AL193" i="82"/>
  <c r="AM193" i="82"/>
  <c r="AN193" i="82"/>
  <c r="AO193" i="82"/>
  <c r="AP193" i="82"/>
  <c r="AQ193" i="82"/>
  <c r="AR193" i="82"/>
  <c r="AS193" i="82"/>
  <c r="AT193" i="82"/>
  <c r="AU193" i="82"/>
  <c r="AV193" i="82"/>
  <c r="AW193" i="82"/>
  <c r="AX193" i="82"/>
  <c r="AY193" i="82"/>
  <c r="AZ193" i="82"/>
  <c r="AZ3" i="82"/>
  <c r="AY3" i="82"/>
  <c r="AX3" i="82"/>
  <c r="AW3" i="82"/>
  <c r="AV3" i="82"/>
  <c r="AU3" i="82"/>
  <c r="AT3" i="82"/>
  <c r="AS3" i="82"/>
  <c r="AR3" i="82"/>
  <c r="AQ3" i="82"/>
  <c r="AP3" i="82"/>
  <c r="AO3" i="82"/>
  <c r="AN3" i="82"/>
  <c r="AM3" i="82"/>
  <c r="AL3" i="82"/>
  <c r="AK3" i="82"/>
  <c r="AJ3" i="82"/>
  <c r="AI3" i="82"/>
  <c r="AH3" i="82"/>
  <c r="AG3" i="82"/>
  <c r="AF3" i="82"/>
  <c r="AE3" i="82"/>
  <c r="AD3" i="82"/>
  <c r="AC3" i="82"/>
  <c r="AB3" i="82"/>
  <c r="AA3" i="82"/>
  <c r="Z3" i="82"/>
  <c r="Y3" i="82"/>
  <c r="X3" i="82"/>
  <c r="W3" i="82"/>
  <c r="V3" i="82"/>
  <c r="U3" i="82"/>
  <c r="T3" i="82"/>
  <c r="S3" i="82"/>
  <c r="R3" i="82"/>
  <c r="Q3" i="82"/>
  <c r="P3" i="82"/>
  <c r="O3" i="82"/>
  <c r="N3" i="82"/>
  <c r="M3" i="82"/>
  <c r="L3" i="82"/>
  <c r="K3" i="82"/>
  <c r="J3" i="82"/>
  <c r="I3" i="82"/>
  <c r="H3" i="82"/>
  <c r="G3" i="82"/>
  <c r="F3" i="82"/>
  <c r="E3" i="82"/>
  <c r="D3" i="82"/>
  <c r="C3" i="82"/>
  <c r="B3" i="82"/>
  <c r="V4" i="4"/>
  <c r="V5" i="4"/>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3" i="4"/>
  <c r="D4" i="75"/>
  <c r="H4" i="75"/>
  <c r="I4" i="75"/>
  <c r="K4" i="75"/>
  <c r="N4" i="75"/>
  <c r="O4" i="75"/>
  <c r="Q4" i="75"/>
  <c r="R4" i="75"/>
  <c r="S4" i="75"/>
  <c r="T4" i="75"/>
  <c r="U4" i="75"/>
  <c r="AZ4" i="75"/>
  <c r="BA4" i="75"/>
  <c r="D5" i="75"/>
  <c r="H5" i="75"/>
  <c r="I5" i="75"/>
  <c r="K5" i="75"/>
  <c r="M5" i="75"/>
  <c r="N5" i="75"/>
  <c r="O5" i="75"/>
  <c r="Q5" i="75"/>
  <c r="R5" i="75"/>
  <c r="S5" i="75"/>
  <c r="T5" i="75"/>
  <c r="U5" i="75"/>
  <c r="AG5" i="75"/>
  <c r="AZ5" i="75"/>
  <c r="BA5" i="75"/>
  <c r="C6" i="75"/>
  <c r="D6" i="75"/>
  <c r="G6" i="75"/>
  <c r="H6" i="75"/>
  <c r="I6" i="75"/>
  <c r="K6" i="75"/>
  <c r="N6" i="75"/>
  <c r="O6" i="75"/>
  <c r="Q6" i="75"/>
  <c r="R6" i="75"/>
  <c r="S6" i="75"/>
  <c r="T6" i="75"/>
  <c r="U6" i="75"/>
  <c r="AZ6" i="75"/>
  <c r="BA6" i="75"/>
  <c r="F7" i="75"/>
  <c r="P7" i="75" s="1"/>
  <c r="Y7" i="75" s="1"/>
  <c r="AP7" i="75" s="1"/>
  <c r="G7" i="75"/>
  <c r="M7" i="75"/>
  <c r="N7" i="75"/>
  <c r="O7" i="75"/>
  <c r="Q7" i="75"/>
  <c r="R7" i="75"/>
  <c r="S7" i="75"/>
  <c r="T7" i="75"/>
  <c r="U7" i="75"/>
  <c r="AG7" i="75"/>
  <c r="AZ7" i="75"/>
  <c r="BA7" i="75"/>
  <c r="G8" i="75"/>
  <c r="H8" i="75"/>
  <c r="I8" i="75"/>
  <c r="K8" i="75"/>
  <c r="M8" i="75"/>
  <c r="N8" i="75"/>
  <c r="O8" i="75"/>
  <c r="Q8" i="75"/>
  <c r="R8" i="75"/>
  <c r="S8" i="75"/>
  <c r="T8" i="75"/>
  <c r="U8" i="75"/>
  <c r="AZ8" i="75"/>
  <c r="BA8" i="75"/>
  <c r="G9" i="75"/>
  <c r="H9" i="75"/>
  <c r="I9" i="75"/>
  <c r="K9" i="75"/>
  <c r="N9" i="75"/>
  <c r="O9" i="75"/>
  <c r="Q9" i="75"/>
  <c r="R9" i="75"/>
  <c r="S9" i="75"/>
  <c r="T9" i="75"/>
  <c r="U9" i="75"/>
  <c r="AZ9" i="75"/>
  <c r="BA9" i="75"/>
  <c r="D10" i="75"/>
  <c r="N10" i="75"/>
  <c r="O10" i="75"/>
  <c r="Q10" i="75"/>
  <c r="R10" i="75"/>
  <c r="S10" i="75"/>
  <c r="T10" i="75"/>
  <c r="U10" i="75"/>
  <c r="AZ10" i="75"/>
  <c r="BA10" i="75"/>
  <c r="D11" i="75"/>
  <c r="G11" i="75"/>
  <c r="H11" i="75"/>
  <c r="I11" i="75"/>
  <c r="K11" i="75"/>
  <c r="M11" i="75"/>
  <c r="N11" i="75"/>
  <c r="O11" i="75"/>
  <c r="Q11" i="75"/>
  <c r="R11" i="75"/>
  <c r="S11" i="75"/>
  <c r="T11" i="75"/>
  <c r="U11" i="75"/>
  <c r="AG11" i="75"/>
  <c r="AZ11" i="75"/>
  <c r="BA11" i="75"/>
  <c r="G12" i="75"/>
  <c r="H12" i="75"/>
  <c r="I12" i="75"/>
  <c r="K12" i="75"/>
  <c r="M12" i="75"/>
  <c r="N12" i="75"/>
  <c r="O12" i="75"/>
  <c r="Q12" i="75"/>
  <c r="R12" i="75"/>
  <c r="S12" i="75"/>
  <c r="T12" i="75"/>
  <c r="U12" i="75"/>
  <c r="AZ12" i="75"/>
  <c r="BA12" i="75"/>
  <c r="C13" i="75"/>
  <c r="D13" i="75"/>
  <c r="F13" i="75"/>
  <c r="P13" i="75" s="1"/>
  <c r="G13" i="75"/>
  <c r="M13" i="75"/>
  <c r="N13" i="75"/>
  <c r="O13" i="75"/>
  <c r="Q13" i="75"/>
  <c r="R13" i="75"/>
  <c r="S13" i="75"/>
  <c r="T13" i="75"/>
  <c r="U13" i="75"/>
  <c r="AG13" i="75"/>
  <c r="AZ13" i="75"/>
  <c r="BA13" i="75"/>
  <c r="C14" i="75"/>
  <c r="D14" i="75"/>
  <c r="F14" i="75"/>
  <c r="P14" i="75" s="1"/>
  <c r="Y14" i="75" s="1"/>
  <c r="AP14" i="75" s="1"/>
  <c r="D15" i="5" s="1"/>
  <c r="G14" i="75"/>
  <c r="H14" i="75"/>
  <c r="I14" i="75"/>
  <c r="K14" i="75"/>
  <c r="M14" i="75"/>
  <c r="N14" i="75"/>
  <c r="O14" i="75"/>
  <c r="Q14" i="75"/>
  <c r="R14" i="75"/>
  <c r="S14" i="75"/>
  <c r="T14" i="75"/>
  <c r="U14" i="75"/>
  <c r="AG14" i="75"/>
  <c r="AZ14" i="75"/>
  <c r="BA14" i="75"/>
  <c r="N15" i="75"/>
  <c r="O15" i="75"/>
  <c r="Q15" i="75"/>
  <c r="R15" i="75"/>
  <c r="S15" i="75"/>
  <c r="T15" i="75"/>
  <c r="U15" i="75"/>
  <c r="AZ15" i="75"/>
  <c r="BA15" i="75"/>
  <c r="C16" i="75"/>
  <c r="D16" i="75"/>
  <c r="F16" i="75"/>
  <c r="P16" i="75" s="1"/>
  <c r="H16" i="75"/>
  <c r="M16" i="75"/>
  <c r="N16" i="75"/>
  <c r="O16" i="75"/>
  <c r="Q16" i="75"/>
  <c r="R16" i="75"/>
  <c r="S16" i="75"/>
  <c r="T16" i="75"/>
  <c r="U16" i="75"/>
  <c r="AZ16" i="75"/>
  <c r="BA16" i="75"/>
  <c r="C17" i="75"/>
  <c r="D17" i="75"/>
  <c r="G17" i="75"/>
  <c r="H17" i="75"/>
  <c r="I17" i="75"/>
  <c r="K17" i="75"/>
  <c r="M17" i="75"/>
  <c r="N17" i="75"/>
  <c r="O17" i="75"/>
  <c r="Q17" i="75"/>
  <c r="R17" i="75"/>
  <c r="S17" i="75"/>
  <c r="T17" i="75"/>
  <c r="U17" i="75"/>
  <c r="AG17" i="75"/>
  <c r="AZ17" i="75"/>
  <c r="BA17" i="75"/>
  <c r="D18" i="75"/>
  <c r="G18" i="75"/>
  <c r="H18" i="75"/>
  <c r="I18" i="75"/>
  <c r="K18" i="75"/>
  <c r="M18" i="75"/>
  <c r="N18" i="75"/>
  <c r="O18" i="75"/>
  <c r="Q18" i="75"/>
  <c r="R18" i="75"/>
  <c r="S18" i="75"/>
  <c r="T18" i="75"/>
  <c r="U18" i="75"/>
  <c r="AG18" i="75"/>
  <c r="AZ18" i="75"/>
  <c r="BA18" i="75"/>
  <c r="D19" i="75"/>
  <c r="M19" i="75"/>
  <c r="N19" i="75"/>
  <c r="O19" i="75"/>
  <c r="Q19" i="75"/>
  <c r="R19" i="75"/>
  <c r="S19" i="75"/>
  <c r="T19" i="75"/>
  <c r="U19" i="75"/>
  <c r="AF19" i="75" s="1"/>
  <c r="AG19" i="75"/>
  <c r="AZ19" i="75"/>
  <c r="BA19" i="75"/>
  <c r="C20" i="75"/>
  <c r="D20" i="75"/>
  <c r="G20" i="75"/>
  <c r="H20" i="75"/>
  <c r="I20" i="75"/>
  <c r="K20" i="75"/>
  <c r="M20" i="75"/>
  <c r="N20" i="75"/>
  <c r="O20" i="75"/>
  <c r="Q20" i="75"/>
  <c r="R20" i="75"/>
  <c r="S20" i="75"/>
  <c r="T20" i="75"/>
  <c r="U20" i="75"/>
  <c r="AG20" i="75"/>
  <c r="AZ20" i="75"/>
  <c r="BA20" i="75"/>
  <c r="G21" i="75"/>
  <c r="H21" i="75"/>
  <c r="I21" i="75"/>
  <c r="K21" i="75"/>
  <c r="M21" i="75"/>
  <c r="N21" i="75"/>
  <c r="O21" i="75"/>
  <c r="Q21" i="75"/>
  <c r="R21" i="75"/>
  <c r="S21" i="75"/>
  <c r="T21" i="75"/>
  <c r="U21" i="75"/>
  <c r="AF21" i="75" s="1"/>
  <c r="AG21" i="75"/>
  <c r="AZ21" i="75"/>
  <c r="BA21" i="75"/>
  <c r="D22" i="75"/>
  <c r="G22" i="75"/>
  <c r="H22" i="75"/>
  <c r="I22" i="75"/>
  <c r="K22" i="75"/>
  <c r="N22" i="75"/>
  <c r="O22" i="75"/>
  <c r="Q22" i="75"/>
  <c r="R22" i="75"/>
  <c r="S22" i="75"/>
  <c r="T22" i="75"/>
  <c r="U22" i="75"/>
  <c r="AZ22" i="75"/>
  <c r="BA22" i="75"/>
  <c r="D23" i="75"/>
  <c r="H23" i="75"/>
  <c r="I23" i="75"/>
  <c r="K23" i="75"/>
  <c r="N23" i="75"/>
  <c r="O23" i="75"/>
  <c r="Q23" i="75"/>
  <c r="R23" i="75"/>
  <c r="S23" i="75"/>
  <c r="T23" i="75"/>
  <c r="U23" i="75"/>
  <c r="AZ23" i="75"/>
  <c r="BA23" i="75"/>
  <c r="C24" i="75"/>
  <c r="D24" i="75"/>
  <c r="G24" i="75"/>
  <c r="H24" i="75"/>
  <c r="I24" i="75"/>
  <c r="K24" i="75"/>
  <c r="N24" i="75"/>
  <c r="O24" i="75"/>
  <c r="Q24" i="75"/>
  <c r="R24" i="75"/>
  <c r="S24" i="75"/>
  <c r="T24" i="75"/>
  <c r="U24" i="75"/>
  <c r="AZ24" i="75"/>
  <c r="BA24" i="75"/>
  <c r="D25" i="75"/>
  <c r="G25" i="75"/>
  <c r="H25" i="75"/>
  <c r="I25" i="75"/>
  <c r="K25" i="75"/>
  <c r="N25" i="75"/>
  <c r="O25" i="75"/>
  <c r="Q25" i="75"/>
  <c r="R25" i="75"/>
  <c r="S25" i="75"/>
  <c r="T25" i="75"/>
  <c r="U25" i="75"/>
  <c r="AZ25" i="75"/>
  <c r="BA25" i="75"/>
  <c r="C26" i="75"/>
  <c r="D26" i="75"/>
  <c r="I26" i="75"/>
  <c r="M26" i="75"/>
  <c r="N26" i="75"/>
  <c r="O26" i="75"/>
  <c r="Q26" i="75"/>
  <c r="R26" i="75"/>
  <c r="S26" i="75"/>
  <c r="T26" i="75"/>
  <c r="U26" i="75"/>
  <c r="AG26" i="75"/>
  <c r="AZ26" i="75"/>
  <c r="BA26" i="75"/>
  <c r="G27" i="75"/>
  <c r="H27" i="75"/>
  <c r="I27" i="75"/>
  <c r="K27" i="75"/>
  <c r="M27" i="75"/>
  <c r="N27" i="75"/>
  <c r="O27" i="75"/>
  <c r="Q27" i="75"/>
  <c r="R27" i="75"/>
  <c r="S27" i="75"/>
  <c r="T27" i="75"/>
  <c r="U27" i="75"/>
  <c r="AZ27" i="75"/>
  <c r="BA27" i="75"/>
  <c r="C28" i="75"/>
  <c r="D28" i="75"/>
  <c r="G28" i="75"/>
  <c r="H28" i="75"/>
  <c r="I28" i="75"/>
  <c r="K28" i="75"/>
  <c r="N28" i="75"/>
  <c r="O28" i="75"/>
  <c r="Q28" i="75"/>
  <c r="R28" i="75"/>
  <c r="S28" i="75"/>
  <c r="T28" i="75"/>
  <c r="U28" i="75"/>
  <c r="AZ28" i="75"/>
  <c r="BA28" i="75"/>
  <c r="D29" i="75"/>
  <c r="G29" i="75"/>
  <c r="H29" i="75"/>
  <c r="I29" i="75"/>
  <c r="K29" i="75"/>
  <c r="N29" i="75"/>
  <c r="O29" i="75"/>
  <c r="Q29" i="75"/>
  <c r="R29" i="75"/>
  <c r="S29" i="75"/>
  <c r="T29" i="75"/>
  <c r="U29" i="75"/>
  <c r="AZ29" i="75"/>
  <c r="BA29" i="75"/>
  <c r="BB29" i="75" s="1"/>
  <c r="C12" i="84" s="1"/>
  <c r="F12" i="84" s="1"/>
  <c r="C30" i="75"/>
  <c r="D30" i="75"/>
  <c r="F30" i="75"/>
  <c r="P30" i="75" s="1"/>
  <c r="G30" i="75"/>
  <c r="H30" i="75"/>
  <c r="I30" i="75"/>
  <c r="K30" i="75"/>
  <c r="M30" i="75"/>
  <c r="N30" i="75"/>
  <c r="O30" i="75"/>
  <c r="Q30" i="75"/>
  <c r="R30" i="75"/>
  <c r="S30" i="75"/>
  <c r="T30" i="75"/>
  <c r="U30" i="75"/>
  <c r="AZ30" i="75"/>
  <c r="BA30" i="75"/>
  <c r="C31" i="75"/>
  <c r="D31" i="75"/>
  <c r="N31" i="75"/>
  <c r="O31" i="75"/>
  <c r="Q31" i="75"/>
  <c r="R31" i="75"/>
  <c r="S31" i="75"/>
  <c r="T31" i="75"/>
  <c r="U31" i="75"/>
  <c r="AZ31" i="75"/>
  <c r="BA31" i="75"/>
  <c r="D32" i="75"/>
  <c r="G32" i="75"/>
  <c r="H32" i="75"/>
  <c r="I32" i="75"/>
  <c r="K32" i="75"/>
  <c r="N32" i="75"/>
  <c r="O32" i="75"/>
  <c r="Q32" i="75"/>
  <c r="R32" i="75"/>
  <c r="S32" i="75"/>
  <c r="T32" i="75"/>
  <c r="U32" i="75"/>
  <c r="AZ32" i="75"/>
  <c r="BA32" i="75"/>
  <c r="N33" i="75"/>
  <c r="O33" i="75"/>
  <c r="Q33" i="75"/>
  <c r="R33" i="75"/>
  <c r="S33" i="75"/>
  <c r="T33" i="75"/>
  <c r="U33" i="75"/>
  <c r="AZ33" i="75"/>
  <c r="BA33" i="75"/>
  <c r="D34" i="75"/>
  <c r="G34" i="75"/>
  <c r="H34" i="75"/>
  <c r="I34" i="75"/>
  <c r="K34" i="75"/>
  <c r="M34" i="75"/>
  <c r="N34" i="75"/>
  <c r="O34" i="75"/>
  <c r="Q34" i="75"/>
  <c r="R34" i="75"/>
  <c r="S34" i="75"/>
  <c r="T34" i="75"/>
  <c r="U34" i="75"/>
  <c r="AG34" i="75"/>
  <c r="AZ34" i="75"/>
  <c r="BA34" i="75"/>
  <c r="C35" i="75"/>
  <c r="D35" i="75"/>
  <c r="G35" i="75"/>
  <c r="H35" i="75"/>
  <c r="I35" i="75"/>
  <c r="K35" i="75"/>
  <c r="N35" i="75"/>
  <c r="O35" i="75"/>
  <c r="Q35" i="75"/>
  <c r="R35" i="75"/>
  <c r="S35" i="75"/>
  <c r="T35" i="75"/>
  <c r="U35" i="75"/>
  <c r="AZ35" i="75"/>
  <c r="BA35" i="75"/>
  <c r="H36" i="75"/>
  <c r="I36" i="75"/>
  <c r="K36" i="75"/>
  <c r="M36" i="75"/>
  <c r="N36" i="75"/>
  <c r="O36" i="75"/>
  <c r="Q36" i="75"/>
  <c r="R36" i="75"/>
  <c r="S36" i="75"/>
  <c r="T36" i="75"/>
  <c r="U36" i="75"/>
  <c r="AZ36" i="75"/>
  <c r="BA36" i="75"/>
  <c r="N37" i="75"/>
  <c r="O37" i="75"/>
  <c r="Q37" i="75"/>
  <c r="R37" i="75"/>
  <c r="S37" i="75"/>
  <c r="T37" i="75"/>
  <c r="U37" i="75"/>
  <c r="AZ37" i="75"/>
  <c r="BA37" i="75"/>
  <c r="K38" i="75"/>
  <c r="N38" i="75"/>
  <c r="O38" i="75"/>
  <c r="Q38" i="75"/>
  <c r="R38" i="75"/>
  <c r="S38" i="75"/>
  <c r="T38" i="75"/>
  <c r="U38" i="75"/>
  <c r="AZ38" i="75"/>
  <c r="BA38" i="75"/>
  <c r="C39" i="75"/>
  <c r="D39" i="75"/>
  <c r="F39" i="75"/>
  <c r="P39" i="75" s="1"/>
  <c r="K39" i="75"/>
  <c r="M39" i="75"/>
  <c r="N39" i="75"/>
  <c r="O39" i="75"/>
  <c r="Q39" i="75"/>
  <c r="R39" i="75"/>
  <c r="S39" i="75"/>
  <c r="T39" i="75"/>
  <c r="U39" i="75"/>
  <c r="AG39" i="75"/>
  <c r="AZ39" i="75"/>
  <c r="BA39" i="75"/>
  <c r="D40" i="75"/>
  <c r="G40" i="75"/>
  <c r="H40" i="75"/>
  <c r="I40" i="75"/>
  <c r="K40" i="75"/>
  <c r="M40" i="75"/>
  <c r="N40" i="75"/>
  <c r="O40" i="75"/>
  <c r="Q40" i="75"/>
  <c r="R40" i="75"/>
  <c r="S40" i="75"/>
  <c r="T40" i="75"/>
  <c r="U40" i="75"/>
  <c r="AG40" i="75"/>
  <c r="AZ40" i="75"/>
  <c r="BA40" i="75"/>
  <c r="D41" i="75"/>
  <c r="G41" i="75"/>
  <c r="H41" i="75"/>
  <c r="I41" i="75"/>
  <c r="K41" i="75"/>
  <c r="N41" i="75"/>
  <c r="O41" i="75"/>
  <c r="Q41" i="75"/>
  <c r="R41" i="75"/>
  <c r="S41" i="75"/>
  <c r="T41" i="75"/>
  <c r="U41" i="75"/>
  <c r="AZ41" i="75"/>
  <c r="BA41" i="75"/>
  <c r="I42" i="75"/>
  <c r="M42" i="75"/>
  <c r="N42" i="75"/>
  <c r="O42" i="75"/>
  <c r="Q42" i="75"/>
  <c r="R42" i="75"/>
  <c r="S42" i="75"/>
  <c r="T42" i="75"/>
  <c r="U42" i="75"/>
  <c r="AZ42" i="75"/>
  <c r="BA42" i="75"/>
  <c r="C43" i="75"/>
  <c r="D43" i="75"/>
  <c r="H43" i="75"/>
  <c r="I43" i="75"/>
  <c r="K43" i="75"/>
  <c r="M43" i="75"/>
  <c r="N43" i="75"/>
  <c r="O43" i="75"/>
  <c r="Q43" i="75"/>
  <c r="R43" i="75"/>
  <c r="S43" i="75"/>
  <c r="T43" i="75"/>
  <c r="U43" i="75"/>
  <c r="AG43" i="75"/>
  <c r="AZ43" i="75"/>
  <c r="BA43" i="75"/>
  <c r="H44" i="75"/>
  <c r="I44" i="75"/>
  <c r="K44" i="75"/>
  <c r="M44" i="75"/>
  <c r="N44" i="75"/>
  <c r="O44" i="75"/>
  <c r="Q44" i="75"/>
  <c r="R44" i="75"/>
  <c r="S44" i="75"/>
  <c r="T44" i="75"/>
  <c r="U44" i="75"/>
  <c r="AZ44" i="75"/>
  <c r="BA44" i="75"/>
  <c r="H45" i="75"/>
  <c r="K45" i="75"/>
  <c r="N45" i="75"/>
  <c r="O45" i="75"/>
  <c r="Q45" i="75"/>
  <c r="R45" i="75"/>
  <c r="S45" i="75"/>
  <c r="T45" i="75"/>
  <c r="U45" i="75"/>
  <c r="AZ45" i="75"/>
  <c r="BA45" i="75"/>
  <c r="H46" i="75"/>
  <c r="H10" i="75"/>
  <c r="I46" i="75"/>
  <c r="I7" i="75"/>
  <c r="K46" i="75"/>
  <c r="K16" i="75"/>
  <c r="M46" i="75"/>
  <c r="M32" i="75"/>
  <c r="N46" i="75"/>
  <c r="O46" i="75"/>
  <c r="Q46" i="75"/>
  <c r="R46" i="75"/>
  <c r="S46" i="75"/>
  <c r="T46" i="75"/>
  <c r="U46" i="75"/>
  <c r="AZ46" i="75"/>
  <c r="BA46" i="75"/>
  <c r="D47" i="75"/>
  <c r="G47" i="75"/>
  <c r="H47" i="75"/>
  <c r="I47" i="75"/>
  <c r="K47" i="75"/>
  <c r="M47" i="75"/>
  <c r="N47" i="75"/>
  <c r="O47" i="75"/>
  <c r="Q47" i="75"/>
  <c r="R47" i="75"/>
  <c r="S47" i="75"/>
  <c r="T47" i="75"/>
  <c r="U47" i="75"/>
  <c r="AG47" i="75"/>
  <c r="AZ47" i="75"/>
  <c r="BA47" i="75"/>
  <c r="C48" i="75"/>
  <c r="D48" i="75"/>
  <c r="G48" i="75"/>
  <c r="H48" i="75"/>
  <c r="I48" i="75"/>
  <c r="K48" i="75"/>
  <c r="M48" i="75"/>
  <c r="N48" i="75"/>
  <c r="O48" i="75"/>
  <c r="Q48" i="75"/>
  <c r="R48" i="75"/>
  <c r="S48" i="75"/>
  <c r="T48" i="75"/>
  <c r="U48" i="75"/>
  <c r="AZ48" i="75"/>
  <c r="BA48" i="75"/>
  <c r="D49" i="75"/>
  <c r="H49" i="75"/>
  <c r="I49" i="75"/>
  <c r="K49" i="75"/>
  <c r="M49" i="75"/>
  <c r="N49" i="75"/>
  <c r="O49" i="75"/>
  <c r="Q49" i="75"/>
  <c r="R49" i="75"/>
  <c r="S49" i="75"/>
  <c r="T49" i="75"/>
  <c r="U49" i="75"/>
  <c r="AZ49" i="75"/>
  <c r="BA49" i="75"/>
  <c r="D50" i="75"/>
  <c r="F50" i="75"/>
  <c r="P50" i="75" s="1"/>
  <c r="Y50" i="75" s="1"/>
  <c r="AP50" i="75" s="1"/>
  <c r="D51" i="5" s="1"/>
  <c r="H50" i="75"/>
  <c r="K50" i="75"/>
  <c r="M50" i="75"/>
  <c r="N50" i="75"/>
  <c r="O50" i="75"/>
  <c r="Q50" i="75"/>
  <c r="R50" i="75"/>
  <c r="S50" i="75"/>
  <c r="T50" i="75"/>
  <c r="U50" i="75"/>
  <c r="AG50" i="75"/>
  <c r="AZ50" i="75"/>
  <c r="BA50" i="75"/>
  <c r="H51" i="75"/>
  <c r="K51" i="75"/>
  <c r="M51" i="75"/>
  <c r="N51" i="75"/>
  <c r="O51" i="75"/>
  <c r="Q51" i="75"/>
  <c r="R51" i="75"/>
  <c r="S51" i="75"/>
  <c r="T51" i="75"/>
  <c r="AD51" i="75" s="1"/>
  <c r="U51" i="75"/>
  <c r="AG51" i="75"/>
  <c r="AZ51" i="75"/>
  <c r="BA51" i="75"/>
  <c r="H52" i="75"/>
  <c r="I52" i="75"/>
  <c r="K52" i="75"/>
  <c r="M52" i="75"/>
  <c r="N52" i="75"/>
  <c r="O52" i="75"/>
  <c r="Q52" i="75"/>
  <c r="R52" i="75"/>
  <c r="S52" i="75"/>
  <c r="T52" i="75"/>
  <c r="U52" i="75"/>
  <c r="AZ52" i="75"/>
  <c r="BA52" i="75"/>
  <c r="D53" i="75"/>
  <c r="H53" i="75"/>
  <c r="I53" i="75"/>
  <c r="K53" i="75"/>
  <c r="M53" i="75"/>
  <c r="N53" i="75"/>
  <c r="O53" i="75"/>
  <c r="Q53" i="75"/>
  <c r="R53" i="75"/>
  <c r="S53" i="75"/>
  <c r="T53" i="75"/>
  <c r="U53" i="75"/>
  <c r="AG53" i="75"/>
  <c r="AZ53" i="75"/>
  <c r="BA53" i="75"/>
  <c r="H54" i="75"/>
  <c r="K54" i="75"/>
  <c r="M54" i="75"/>
  <c r="N54" i="75"/>
  <c r="O54" i="75"/>
  <c r="Q54" i="75"/>
  <c r="R54" i="75"/>
  <c r="S54" i="75"/>
  <c r="T54" i="75"/>
  <c r="U54" i="75"/>
  <c r="AF54" i="75" s="1"/>
  <c r="AZ54" i="75"/>
  <c r="BA54" i="75"/>
  <c r="D55" i="75"/>
  <c r="G55" i="75"/>
  <c r="H55" i="75"/>
  <c r="I55" i="75"/>
  <c r="K55" i="75"/>
  <c r="M55" i="75"/>
  <c r="N55" i="75"/>
  <c r="O55" i="75"/>
  <c r="Q55" i="75"/>
  <c r="R55" i="75"/>
  <c r="S55" i="75"/>
  <c r="T55" i="75"/>
  <c r="U55" i="75"/>
  <c r="AG55" i="75"/>
  <c r="AZ55" i="75"/>
  <c r="BA55" i="75"/>
  <c r="D56" i="75"/>
  <c r="G56" i="75"/>
  <c r="H56" i="75"/>
  <c r="I56" i="75"/>
  <c r="K56" i="75"/>
  <c r="M56" i="75"/>
  <c r="N56" i="75"/>
  <c r="O56" i="75"/>
  <c r="Q56" i="75"/>
  <c r="R56" i="75"/>
  <c r="S56" i="75"/>
  <c r="T56" i="75"/>
  <c r="AD56" i="75" s="1"/>
  <c r="U56" i="75"/>
  <c r="AZ56" i="75"/>
  <c r="BA56" i="75"/>
  <c r="C57" i="75"/>
  <c r="D57" i="75"/>
  <c r="G57" i="75"/>
  <c r="H57" i="75"/>
  <c r="I57" i="75"/>
  <c r="K57" i="75"/>
  <c r="M57" i="75"/>
  <c r="N57" i="75"/>
  <c r="O57" i="75"/>
  <c r="Q57" i="75"/>
  <c r="R57" i="75"/>
  <c r="S57" i="75"/>
  <c r="T57" i="75"/>
  <c r="AD57" i="75" s="1"/>
  <c r="U57" i="75"/>
  <c r="AG57" i="75"/>
  <c r="AZ57" i="75"/>
  <c r="BA57" i="75"/>
  <c r="D58" i="75"/>
  <c r="G58" i="75"/>
  <c r="H58" i="75"/>
  <c r="I58" i="75"/>
  <c r="K58" i="75"/>
  <c r="M58" i="75"/>
  <c r="N58" i="75"/>
  <c r="O58" i="75"/>
  <c r="Q58" i="75"/>
  <c r="R58" i="75"/>
  <c r="S58" i="75"/>
  <c r="T58" i="75"/>
  <c r="U58" i="75"/>
  <c r="AZ58" i="75"/>
  <c r="BA58" i="75"/>
  <c r="D59" i="75"/>
  <c r="F59" i="75"/>
  <c r="P59" i="75" s="1"/>
  <c r="H59" i="75"/>
  <c r="K59" i="75"/>
  <c r="M59" i="75"/>
  <c r="N59" i="75"/>
  <c r="O59" i="75"/>
  <c r="Q59" i="75"/>
  <c r="R59" i="75"/>
  <c r="S59" i="75"/>
  <c r="T59" i="75"/>
  <c r="U59" i="75"/>
  <c r="AZ59" i="75"/>
  <c r="BA59" i="75"/>
  <c r="C60" i="75"/>
  <c r="D60" i="75"/>
  <c r="F60" i="75"/>
  <c r="P60" i="75" s="1"/>
  <c r="G60" i="75"/>
  <c r="H60" i="75"/>
  <c r="I60" i="75"/>
  <c r="K60" i="75"/>
  <c r="M60" i="75"/>
  <c r="N60" i="75"/>
  <c r="O60" i="75"/>
  <c r="Q60" i="75"/>
  <c r="R60" i="75"/>
  <c r="S60" i="75"/>
  <c r="T60" i="75"/>
  <c r="U60" i="75"/>
  <c r="AG60" i="75"/>
  <c r="AZ60" i="75"/>
  <c r="BA60" i="75"/>
  <c r="D61" i="75"/>
  <c r="H61" i="75"/>
  <c r="I61" i="75"/>
  <c r="K61" i="75"/>
  <c r="M61" i="75"/>
  <c r="N61" i="75"/>
  <c r="O61" i="75"/>
  <c r="Q61" i="75"/>
  <c r="R61" i="75"/>
  <c r="S61" i="75"/>
  <c r="T61" i="75"/>
  <c r="U61" i="75"/>
  <c r="AZ61" i="75"/>
  <c r="BA61" i="75"/>
  <c r="D62" i="75"/>
  <c r="G62" i="75"/>
  <c r="H62" i="75"/>
  <c r="I62" i="75"/>
  <c r="K62" i="75"/>
  <c r="M62" i="75"/>
  <c r="N62" i="75"/>
  <c r="O62" i="75"/>
  <c r="Q62" i="75"/>
  <c r="R62" i="75"/>
  <c r="S62" i="75"/>
  <c r="T62" i="75"/>
  <c r="U62" i="75"/>
  <c r="AG62" i="75"/>
  <c r="AZ62" i="75"/>
  <c r="BA62" i="75"/>
  <c r="C63" i="75"/>
  <c r="D63" i="75"/>
  <c r="H63" i="75"/>
  <c r="I63" i="75"/>
  <c r="K63" i="75"/>
  <c r="M63" i="75"/>
  <c r="N63" i="75"/>
  <c r="O63" i="75"/>
  <c r="Q63" i="75"/>
  <c r="R63" i="75"/>
  <c r="S63" i="75"/>
  <c r="T63" i="75"/>
  <c r="U63" i="75"/>
  <c r="AZ63" i="75"/>
  <c r="BA63" i="75"/>
  <c r="G64" i="75"/>
  <c r="H64" i="75"/>
  <c r="I64" i="75"/>
  <c r="K64" i="75"/>
  <c r="M64" i="75"/>
  <c r="N64" i="75"/>
  <c r="O64" i="75"/>
  <c r="Q64" i="75"/>
  <c r="Z64" i="75" s="1"/>
  <c r="R64" i="75"/>
  <c r="S64" i="75"/>
  <c r="T64" i="75"/>
  <c r="U64" i="75"/>
  <c r="AZ64" i="75"/>
  <c r="BA64" i="75"/>
  <c r="D65" i="75"/>
  <c r="G65" i="75"/>
  <c r="H65" i="75"/>
  <c r="I65" i="75"/>
  <c r="K65" i="75"/>
  <c r="M65" i="75"/>
  <c r="N65" i="75"/>
  <c r="O65" i="75"/>
  <c r="Q65" i="75"/>
  <c r="R65" i="75"/>
  <c r="S65" i="75"/>
  <c r="T65" i="75"/>
  <c r="U65" i="75"/>
  <c r="AG65" i="75"/>
  <c r="AZ65" i="75"/>
  <c r="BA65" i="75"/>
  <c r="C66" i="75"/>
  <c r="D66" i="75"/>
  <c r="H66" i="75"/>
  <c r="I66" i="75"/>
  <c r="K66" i="75"/>
  <c r="M66" i="75"/>
  <c r="N66" i="75"/>
  <c r="O66" i="75"/>
  <c r="Q66" i="75"/>
  <c r="R66" i="75"/>
  <c r="S66" i="75"/>
  <c r="T66" i="75"/>
  <c r="U66" i="75"/>
  <c r="AG66" i="75"/>
  <c r="AZ66" i="75"/>
  <c r="BA66" i="75"/>
  <c r="H67" i="75"/>
  <c r="I67" i="75"/>
  <c r="K67" i="75"/>
  <c r="M67" i="75"/>
  <c r="N67" i="75"/>
  <c r="O67" i="75"/>
  <c r="Q67" i="75"/>
  <c r="R67" i="75"/>
  <c r="S67" i="75"/>
  <c r="T67" i="75"/>
  <c r="AD67" i="75" s="1"/>
  <c r="U67" i="75"/>
  <c r="AZ67" i="75"/>
  <c r="BA67" i="75"/>
  <c r="D68" i="75"/>
  <c r="F68" i="75"/>
  <c r="P68" i="75" s="1"/>
  <c r="G68" i="75"/>
  <c r="H68" i="75"/>
  <c r="I68" i="75"/>
  <c r="K68" i="75"/>
  <c r="M68" i="75"/>
  <c r="N68" i="75"/>
  <c r="O68" i="75"/>
  <c r="Q68" i="75"/>
  <c r="R68" i="75"/>
  <c r="S68" i="75"/>
  <c r="T68" i="75"/>
  <c r="U68" i="75"/>
  <c r="AZ68" i="75"/>
  <c r="BA68" i="75"/>
  <c r="H69" i="75"/>
  <c r="I69" i="75"/>
  <c r="K69" i="75"/>
  <c r="M69" i="75"/>
  <c r="N69" i="75"/>
  <c r="O69" i="75"/>
  <c r="Q69" i="75"/>
  <c r="R69" i="75"/>
  <c r="S69" i="75"/>
  <c r="T69" i="75"/>
  <c r="U69" i="75"/>
  <c r="AZ69" i="75"/>
  <c r="BA69" i="75"/>
  <c r="C70" i="75"/>
  <c r="D70" i="75"/>
  <c r="H70" i="75"/>
  <c r="I70" i="75"/>
  <c r="K70" i="75"/>
  <c r="M70" i="75"/>
  <c r="N70" i="75"/>
  <c r="O70" i="75"/>
  <c r="Q70" i="75"/>
  <c r="R70" i="75"/>
  <c r="S70" i="75"/>
  <c r="T70" i="75"/>
  <c r="U70" i="75"/>
  <c r="AZ70" i="75"/>
  <c r="BA70" i="75"/>
  <c r="C71" i="75"/>
  <c r="D71" i="75"/>
  <c r="H71" i="75"/>
  <c r="I71" i="75"/>
  <c r="K71" i="75"/>
  <c r="M71" i="75"/>
  <c r="N71" i="75"/>
  <c r="O71" i="75"/>
  <c r="Q71" i="75"/>
  <c r="R71" i="75"/>
  <c r="S71" i="75"/>
  <c r="T71" i="75"/>
  <c r="U71" i="75"/>
  <c r="AZ71" i="75"/>
  <c r="BA71" i="75"/>
  <c r="C72" i="75"/>
  <c r="D72" i="75"/>
  <c r="H72" i="75"/>
  <c r="I72" i="75"/>
  <c r="K72" i="75"/>
  <c r="M72" i="75"/>
  <c r="N72" i="75"/>
  <c r="O72" i="75"/>
  <c r="Q72" i="75"/>
  <c r="R72" i="75"/>
  <c r="S72" i="75"/>
  <c r="T72" i="75"/>
  <c r="U72" i="75"/>
  <c r="AZ72" i="75"/>
  <c r="BA72" i="75"/>
  <c r="D73" i="75"/>
  <c r="H73" i="75"/>
  <c r="I73" i="75"/>
  <c r="K73" i="75"/>
  <c r="M73" i="75"/>
  <c r="N73" i="75"/>
  <c r="O73" i="75"/>
  <c r="Q73" i="75"/>
  <c r="R73" i="75"/>
  <c r="S73" i="75"/>
  <c r="T73" i="75"/>
  <c r="U73" i="75"/>
  <c r="AZ73" i="75"/>
  <c r="BA73" i="75"/>
  <c r="D74" i="75"/>
  <c r="H74" i="75"/>
  <c r="I74" i="75"/>
  <c r="K74" i="75"/>
  <c r="M74" i="75"/>
  <c r="N74" i="75"/>
  <c r="O74" i="75"/>
  <c r="Q74" i="75"/>
  <c r="R74" i="75"/>
  <c r="S74" i="75"/>
  <c r="T74" i="75"/>
  <c r="U74" i="75"/>
  <c r="AZ74" i="75"/>
  <c r="BA74" i="75"/>
  <c r="D75" i="75"/>
  <c r="G75" i="75"/>
  <c r="H75" i="75"/>
  <c r="I75" i="75"/>
  <c r="K75" i="75"/>
  <c r="M75" i="75"/>
  <c r="N75" i="75"/>
  <c r="O75" i="75"/>
  <c r="Q75" i="75"/>
  <c r="R75" i="75"/>
  <c r="S75" i="75"/>
  <c r="T75" i="75"/>
  <c r="U75" i="75"/>
  <c r="AZ75" i="75"/>
  <c r="BA75" i="75"/>
  <c r="F76" i="75"/>
  <c r="P76" i="75" s="1"/>
  <c r="G76" i="75"/>
  <c r="H76" i="75"/>
  <c r="I76" i="75"/>
  <c r="K76" i="75"/>
  <c r="M76" i="75"/>
  <c r="N76" i="75"/>
  <c r="O76" i="75"/>
  <c r="Q76" i="75"/>
  <c r="R76" i="75"/>
  <c r="S76" i="75"/>
  <c r="T76" i="75"/>
  <c r="U76" i="75"/>
  <c r="AG76" i="75"/>
  <c r="AZ76" i="75"/>
  <c r="BA76" i="75"/>
  <c r="BB76" i="75" s="1"/>
  <c r="H77" i="75"/>
  <c r="I77" i="75"/>
  <c r="K77" i="75"/>
  <c r="M77" i="75"/>
  <c r="N77" i="75"/>
  <c r="O77" i="75"/>
  <c r="Q77" i="75"/>
  <c r="R77" i="75"/>
  <c r="S77" i="75"/>
  <c r="T77" i="75"/>
  <c r="U77" i="75"/>
  <c r="AZ77" i="75"/>
  <c r="BA77" i="75"/>
  <c r="H78" i="75"/>
  <c r="I78" i="75"/>
  <c r="K78" i="75"/>
  <c r="M78" i="75"/>
  <c r="N78" i="75"/>
  <c r="O78" i="75"/>
  <c r="Q78" i="75"/>
  <c r="R78" i="75"/>
  <c r="S78" i="75"/>
  <c r="T78" i="75"/>
  <c r="U78" i="75"/>
  <c r="AZ78" i="75"/>
  <c r="BA78" i="75"/>
  <c r="H79" i="75"/>
  <c r="I79" i="75"/>
  <c r="K79" i="75"/>
  <c r="M79" i="75"/>
  <c r="N79" i="75"/>
  <c r="O79" i="75"/>
  <c r="Q79" i="75"/>
  <c r="R79" i="75"/>
  <c r="S79" i="75"/>
  <c r="T79" i="75"/>
  <c r="U79" i="75"/>
  <c r="AZ79" i="75"/>
  <c r="BA79" i="75"/>
  <c r="G80" i="75"/>
  <c r="H80" i="75"/>
  <c r="I80" i="75"/>
  <c r="K80" i="75"/>
  <c r="M80" i="75"/>
  <c r="N80" i="75"/>
  <c r="O80" i="75"/>
  <c r="Q80" i="75"/>
  <c r="R80" i="75"/>
  <c r="S80" i="75"/>
  <c r="T80" i="75"/>
  <c r="U80" i="75"/>
  <c r="AZ80" i="75"/>
  <c r="BA80" i="75"/>
  <c r="C81" i="75"/>
  <c r="D81" i="75"/>
  <c r="H81" i="75"/>
  <c r="I81" i="75"/>
  <c r="K81" i="75"/>
  <c r="M81" i="75"/>
  <c r="N81" i="75"/>
  <c r="O81" i="75"/>
  <c r="Q81" i="75"/>
  <c r="R81" i="75"/>
  <c r="S81" i="75"/>
  <c r="T81" i="75"/>
  <c r="U81" i="75"/>
  <c r="AF81" i="75" s="1"/>
  <c r="AG81" i="75"/>
  <c r="AZ81" i="75"/>
  <c r="BA81" i="75"/>
  <c r="D82" i="75"/>
  <c r="H82" i="75"/>
  <c r="I82" i="75"/>
  <c r="K82" i="75"/>
  <c r="M82" i="75"/>
  <c r="N82" i="75"/>
  <c r="O82" i="75"/>
  <c r="Q82" i="75"/>
  <c r="R82" i="75"/>
  <c r="S82" i="75"/>
  <c r="T82" i="75"/>
  <c r="AD82" i="75" s="1"/>
  <c r="U82" i="75"/>
  <c r="AZ82" i="75"/>
  <c r="BA82" i="75"/>
  <c r="D83" i="75"/>
  <c r="H83" i="75"/>
  <c r="I83" i="75"/>
  <c r="K83" i="75"/>
  <c r="M83" i="75"/>
  <c r="N83" i="75"/>
  <c r="O83" i="75"/>
  <c r="Q83" i="75"/>
  <c r="R83" i="75"/>
  <c r="S83" i="75"/>
  <c r="T83" i="75"/>
  <c r="U83" i="75"/>
  <c r="AZ83" i="75"/>
  <c r="BA83" i="75"/>
  <c r="D84" i="75"/>
  <c r="G84" i="75"/>
  <c r="H84" i="75"/>
  <c r="I84" i="75"/>
  <c r="K84" i="75"/>
  <c r="M84" i="75"/>
  <c r="N84" i="75"/>
  <c r="O84" i="75"/>
  <c r="Q84" i="75"/>
  <c r="R84" i="75"/>
  <c r="S84" i="75"/>
  <c r="T84" i="75"/>
  <c r="U84" i="75"/>
  <c r="AZ84" i="75"/>
  <c r="BA84" i="75"/>
  <c r="H85" i="75"/>
  <c r="I85" i="75"/>
  <c r="K85" i="75"/>
  <c r="M85" i="75"/>
  <c r="N85" i="75"/>
  <c r="O85" i="75"/>
  <c r="Q85" i="75"/>
  <c r="R85" i="75"/>
  <c r="S85" i="75"/>
  <c r="T85" i="75"/>
  <c r="U85" i="75"/>
  <c r="AG85" i="75"/>
  <c r="AZ85" i="75"/>
  <c r="BA85" i="75"/>
  <c r="D86" i="75"/>
  <c r="G86" i="75"/>
  <c r="H86" i="75"/>
  <c r="I86" i="75"/>
  <c r="K86" i="75"/>
  <c r="M86" i="75"/>
  <c r="N86" i="75"/>
  <c r="O86" i="75"/>
  <c r="Q86" i="75"/>
  <c r="R86" i="75"/>
  <c r="S86" i="75"/>
  <c r="T86" i="75"/>
  <c r="U86" i="75"/>
  <c r="AZ86" i="75"/>
  <c r="BA86" i="75"/>
  <c r="G87" i="75"/>
  <c r="H87" i="75"/>
  <c r="I87" i="75"/>
  <c r="K87" i="75"/>
  <c r="M87" i="75"/>
  <c r="N87" i="75"/>
  <c r="O87" i="75"/>
  <c r="Q87" i="75"/>
  <c r="R87" i="75"/>
  <c r="S87" i="75"/>
  <c r="T87" i="75"/>
  <c r="AD87" i="75" s="1"/>
  <c r="U87" i="75"/>
  <c r="AG87" i="75"/>
  <c r="AZ87" i="75"/>
  <c r="BA87" i="75"/>
  <c r="D88" i="75"/>
  <c r="H88" i="75"/>
  <c r="I88" i="75"/>
  <c r="K88" i="75"/>
  <c r="M88" i="75"/>
  <c r="N88" i="75"/>
  <c r="O88" i="75"/>
  <c r="Q88" i="75"/>
  <c r="R88" i="75"/>
  <c r="S88" i="75"/>
  <c r="T88" i="75"/>
  <c r="U88" i="75"/>
  <c r="AZ88" i="75"/>
  <c r="BA88" i="75"/>
  <c r="C89" i="75"/>
  <c r="D89" i="75"/>
  <c r="F89" i="75"/>
  <c r="P89" i="75"/>
  <c r="I89" i="75"/>
  <c r="K89" i="75"/>
  <c r="M89" i="75"/>
  <c r="N89" i="75"/>
  <c r="O89" i="75"/>
  <c r="Q89" i="75"/>
  <c r="R89" i="75"/>
  <c r="S89" i="75"/>
  <c r="T89" i="75"/>
  <c r="U89" i="75"/>
  <c r="AZ89" i="75"/>
  <c r="BA89" i="75"/>
  <c r="D90" i="75"/>
  <c r="H90" i="75"/>
  <c r="I90" i="75"/>
  <c r="K90" i="75"/>
  <c r="M90" i="75"/>
  <c r="N90" i="75"/>
  <c r="O90" i="75"/>
  <c r="Q90" i="75"/>
  <c r="R90" i="75"/>
  <c r="S90" i="75"/>
  <c r="T90" i="75"/>
  <c r="U90" i="75"/>
  <c r="AZ90" i="75"/>
  <c r="BA90" i="75"/>
  <c r="C91" i="75"/>
  <c r="D91" i="75"/>
  <c r="H91" i="75"/>
  <c r="I91" i="75"/>
  <c r="K91" i="75"/>
  <c r="M91" i="75"/>
  <c r="N91" i="75"/>
  <c r="O91" i="75"/>
  <c r="Q91" i="75"/>
  <c r="R91" i="75"/>
  <c r="S91" i="75"/>
  <c r="T91" i="75"/>
  <c r="U91" i="75"/>
  <c r="AZ91" i="75"/>
  <c r="BA91" i="75"/>
  <c r="D92" i="75"/>
  <c r="G92" i="75"/>
  <c r="H92" i="75"/>
  <c r="I92" i="75"/>
  <c r="K92" i="75"/>
  <c r="M92" i="75"/>
  <c r="N92" i="75"/>
  <c r="O92" i="75"/>
  <c r="Q92" i="75"/>
  <c r="R92" i="75"/>
  <c r="S92" i="75"/>
  <c r="T92" i="75"/>
  <c r="U92" i="75"/>
  <c r="AG92" i="75"/>
  <c r="AZ92" i="75"/>
  <c r="BA92" i="75"/>
  <c r="G93" i="75"/>
  <c r="H93" i="75"/>
  <c r="I93" i="75"/>
  <c r="K93" i="75"/>
  <c r="M93" i="75"/>
  <c r="N93" i="75"/>
  <c r="O93" i="75"/>
  <c r="Q93" i="75"/>
  <c r="R93" i="75"/>
  <c r="S93" i="75"/>
  <c r="T93" i="75"/>
  <c r="U93" i="75"/>
  <c r="AZ93" i="75"/>
  <c r="BA93" i="75"/>
  <c r="D94" i="75"/>
  <c r="G94" i="75"/>
  <c r="H94" i="75"/>
  <c r="I94" i="75"/>
  <c r="K94" i="75"/>
  <c r="M94" i="75"/>
  <c r="N94" i="75"/>
  <c r="O94" i="75"/>
  <c r="Q94" i="75"/>
  <c r="R94" i="75"/>
  <c r="S94" i="75"/>
  <c r="T94" i="75"/>
  <c r="U94" i="75"/>
  <c r="AF94" i="75" s="1"/>
  <c r="AZ94" i="75"/>
  <c r="BA94" i="75"/>
  <c r="C95" i="75"/>
  <c r="D95" i="75"/>
  <c r="G95" i="75"/>
  <c r="H95" i="75"/>
  <c r="I95" i="75"/>
  <c r="K95" i="75"/>
  <c r="M95" i="75"/>
  <c r="N95" i="75"/>
  <c r="O95" i="75"/>
  <c r="Q95" i="75"/>
  <c r="R95" i="75"/>
  <c r="S95" i="75"/>
  <c r="T95" i="75"/>
  <c r="U95" i="75"/>
  <c r="AF95" i="75" s="1"/>
  <c r="AG95" i="75"/>
  <c r="AZ95" i="75"/>
  <c r="BA95" i="75"/>
  <c r="D96" i="75"/>
  <c r="H96" i="75"/>
  <c r="I96" i="75"/>
  <c r="K96" i="75"/>
  <c r="M96" i="75"/>
  <c r="N96" i="75"/>
  <c r="O96" i="75"/>
  <c r="Q96" i="75"/>
  <c r="R96" i="75"/>
  <c r="S96" i="75"/>
  <c r="T96" i="75"/>
  <c r="AD96" i="75" s="1"/>
  <c r="U96" i="75"/>
  <c r="AG96" i="75"/>
  <c r="AZ96" i="75"/>
  <c r="BA96" i="75"/>
  <c r="C97" i="75"/>
  <c r="D97" i="75"/>
  <c r="G97" i="75"/>
  <c r="H97" i="75"/>
  <c r="I97" i="75"/>
  <c r="K97" i="75"/>
  <c r="M97" i="75"/>
  <c r="N97" i="75"/>
  <c r="O97" i="75"/>
  <c r="Q97" i="75"/>
  <c r="R97" i="75"/>
  <c r="S97" i="75"/>
  <c r="T97" i="75"/>
  <c r="U97" i="75"/>
  <c r="AF97" i="75" s="1"/>
  <c r="AZ97" i="75"/>
  <c r="BA97" i="75"/>
  <c r="C98" i="75"/>
  <c r="D98" i="75"/>
  <c r="H98" i="75"/>
  <c r="I98" i="75"/>
  <c r="K98" i="75"/>
  <c r="M98" i="75"/>
  <c r="N98" i="75"/>
  <c r="O98" i="75"/>
  <c r="Q98" i="75"/>
  <c r="R98" i="75"/>
  <c r="S98" i="75"/>
  <c r="T98" i="75"/>
  <c r="U98" i="75"/>
  <c r="AG98" i="75"/>
  <c r="AZ98" i="75"/>
  <c r="BA98" i="75"/>
  <c r="D99" i="75"/>
  <c r="H99" i="75"/>
  <c r="I99" i="75"/>
  <c r="K99" i="75"/>
  <c r="M99" i="75"/>
  <c r="N99" i="75"/>
  <c r="O99" i="75"/>
  <c r="Q99" i="75"/>
  <c r="R99" i="75"/>
  <c r="S99" i="75"/>
  <c r="T99" i="75"/>
  <c r="U99" i="75"/>
  <c r="AG99" i="75"/>
  <c r="AZ99" i="75"/>
  <c r="BB99" i="75" s="1"/>
  <c r="BA99" i="75"/>
  <c r="D100" i="75"/>
  <c r="F100" i="75"/>
  <c r="P100" i="75" s="1"/>
  <c r="Y100" i="75" s="1"/>
  <c r="AP100" i="75" s="1"/>
  <c r="D101" i="5" s="1"/>
  <c r="G100" i="75"/>
  <c r="H100" i="75"/>
  <c r="I100" i="75"/>
  <c r="K100" i="75"/>
  <c r="M100" i="75"/>
  <c r="N100" i="75"/>
  <c r="O100" i="75"/>
  <c r="Q100" i="75"/>
  <c r="R100" i="75"/>
  <c r="S100" i="75"/>
  <c r="T100" i="75"/>
  <c r="U100" i="75"/>
  <c r="AF100" i="75" s="1"/>
  <c r="AN100" i="75" s="1"/>
  <c r="AS100" i="75" s="1"/>
  <c r="AU100" i="75" s="1"/>
  <c r="G101" i="5" s="1"/>
  <c r="AG100" i="75"/>
  <c r="AZ100" i="75"/>
  <c r="BA100" i="75"/>
  <c r="C101" i="75"/>
  <c r="D101" i="75"/>
  <c r="G101" i="75"/>
  <c r="H101" i="75"/>
  <c r="I101" i="75"/>
  <c r="K101" i="75"/>
  <c r="M101" i="75"/>
  <c r="N101" i="75"/>
  <c r="O101" i="75"/>
  <c r="Q101" i="75"/>
  <c r="R101" i="75"/>
  <c r="S101" i="75"/>
  <c r="T101" i="75"/>
  <c r="U101" i="75"/>
  <c r="AZ101" i="75"/>
  <c r="BA101" i="75"/>
  <c r="C102" i="75"/>
  <c r="D102" i="75"/>
  <c r="G102" i="75"/>
  <c r="H102" i="75"/>
  <c r="I102" i="75"/>
  <c r="K102" i="75"/>
  <c r="M102" i="75"/>
  <c r="N102" i="75"/>
  <c r="O102" i="75"/>
  <c r="Q102" i="75"/>
  <c r="R102" i="75"/>
  <c r="S102" i="75"/>
  <c r="T102" i="75"/>
  <c r="U102" i="75"/>
  <c r="AG102" i="75"/>
  <c r="AZ102" i="75"/>
  <c r="BA102" i="75"/>
  <c r="C103" i="75"/>
  <c r="D103" i="75"/>
  <c r="H103" i="75"/>
  <c r="I103" i="75"/>
  <c r="K103" i="75"/>
  <c r="M103" i="75"/>
  <c r="N103" i="75"/>
  <c r="O103" i="75"/>
  <c r="Q103" i="75"/>
  <c r="R103" i="75"/>
  <c r="S103" i="75"/>
  <c r="T103" i="75"/>
  <c r="U103" i="75"/>
  <c r="AZ103" i="75"/>
  <c r="BA103" i="75"/>
  <c r="D104" i="75"/>
  <c r="G104" i="75"/>
  <c r="H104" i="75"/>
  <c r="I104" i="75"/>
  <c r="K104" i="75"/>
  <c r="M104" i="75"/>
  <c r="N104" i="75"/>
  <c r="O104" i="75"/>
  <c r="Q104" i="75"/>
  <c r="R104" i="75"/>
  <c r="S104" i="75"/>
  <c r="T104" i="75"/>
  <c r="U104" i="75"/>
  <c r="AF104" i="75" s="1"/>
  <c r="AN104" i="75" s="1"/>
  <c r="AZ104" i="75"/>
  <c r="BA104" i="75"/>
  <c r="D105" i="75"/>
  <c r="H105" i="75"/>
  <c r="I105" i="75"/>
  <c r="K105" i="75"/>
  <c r="M105" i="75"/>
  <c r="N105" i="75"/>
  <c r="O105" i="75"/>
  <c r="Q105" i="75"/>
  <c r="R105" i="75"/>
  <c r="S105" i="75"/>
  <c r="T105" i="75"/>
  <c r="U105" i="75"/>
  <c r="AZ105" i="75"/>
  <c r="BA105" i="75"/>
  <c r="C106" i="75"/>
  <c r="D106" i="75"/>
  <c r="F106" i="75"/>
  <c r="P106" i="75"/>
  <c r="H106" i="75"/>
  <c r="I106" i="75"/>
  <c r="K106" i="75"/>
  <c r="M106" i="75"/>
  <c r="N106" i="75"/>
  <c r="O106" i="75"/>
  <c r="Q106" i="75"/>
  <c r="R106" i="75"/>
  <c r="S106" i="75"/>
  <c r="T106" i="75"/>
  <c r="U106" i="75"/>
  <c r="AG106" i="75"/>
  <c r="AZ106" i="75"/>
  <c r="BA106" i="75"/>
  <c r="C107" i="75"/>
  <c r="D107" i="75"/>
  <c r="G107" i="75"/>
  <c r="H107" i="75"/>
  <c r="I107" i="75"/>
  <c r="K107" i="75"/>
  <c r="M107" i="75"/>
  <c r="N107" i="75"/>
  <c r="O107" i="75"/>
  <c r="Q107" i="75"/>
  <c r="R107" i="75"/>
  <c r="S107" i="75"/>
  <c r="T107" i="75"/>
  <c r="U107" i="75"/>
  <c r="AF107" i="75" s="1"/>
  <c r="AN107" i="75" s="1"/>
  <c r="AZ107" i="75"/>
  <c r="BA107" i="75"/>
  <c r="C108" i="75"/>
  <c r="D108" i="75"/>
  <c r="F108" i="75"/>
  <c r="P108" i="75" s="1"/>
  <c r="H108" i="75"/>
  <c r="I108" i="75"/>
  <c r="K108" i="75"/>
  <c r="M108" i="75"/>
  <c r="N108" i="75"/>
  <c r="O108" i="75"/>
  <c r="Q108" i="75"/>
  <c r="R108" i="75"/>
  <c r="S108" i="75"/>
  <c r="T108" i="75"/>
  <c r="U108" i="75"/>
  <c r="AF108" i="75" s="1"/>
  <c r="AN108" i="75" s="1"/>
  <c r="AS108" i="75" s="1"/>
  <c r="AU108" i="75" s="1"/>
  <c r="G109" i="5" s="1"/>
  <c r="AG108" i="75"/>
  <c r="AZ108" i="75"/>
  <c r="BA108" i="75"/>
  <c r="C109" i="75"/>
  <c r="D109" i="75"/>
  <c r="F109" i="75"/>
  <c r="P109" i="75" s="1"/>
  <c r="Y109" i="75" s="1"/>
  <c r="H109" i="75"/>
  <c r="K109" i="75"/>
  <c r="M109" i="75"/>
  <c r="N109" i="75"/>
  <c r="O109" i="75"/>
  <c r="Q109" i="75"/>
  <c r="R109" i="75"/>
  <c r="S109" i="75"/>
  <c r="T109" i="75"/>
  <c r="U109" i="75"/>
  <c r="AF109" i="75" s="1"/>
  <c r="AN109" i="75" s="1"/>
  <c r="AZ109" i="75"/>
  <c r="BA109" i="75"/>
  <c r="C110" i="75"/>
  <c r="D110" i="75"/>
  <c r="H110" i="75"/>
  <c r="I110" i="75"/>
  <c r="K110" i="75"/>
  <c r="M110" i="75"/>
  <c r="N110" i="75"/>
  <c r="O110" i="75"/>
  <c r="Q110" i="75"/>
  <c r="R110" i="75"/>
  <c r="S110" i="75"/>
  <c r="T110" i="75"/>
  <c r="AD110" i="75" s="1"/>
  <c r="U110" i="75"/>
  <c r="AZ110" i="75"/>
  <c r="BA110" i="75"/>
  <c r="C111" i="75"/>
  <c r="D111" i="75"/>
  <c r="F111" i="75"/>
  <c r="P111" i="75" s="1"/>
  <c r="H111" i="75"/>
  <c r="I111" i="75"/>
  <c r="K111" i="75"/>
  <c r="M111" i="75"/>
  <c r="N111" i="75"/>
  <c r="O111" i="75"/>
  <c r="Q111" i="75"/>
  <c r="R111" i="75"/>
  <c r="S111" i="75"/>
  <c r="T111" i="75"/>
  <c r="U111" i="75"/>
  <c r="AZ111" i="75"/>
  <c r="BA111" i="75"/>
  <c r="H112" i="75"/>
  <c r="I112" i="75"/>
  <c r="K112" i="75"/>
  <c r="M112" i="75"/>
  <c r="N112" i="75"/>
  <c r="O112" i="75"/>
  <c r="Q112" i="75"/>
  <c r="R112" i="75"/>
  <c r="S112" i="75"/>
  <c r="T112" i="75"/>
  <c r="U112" i="75"/>
  <c r="AZ112" i="75"/>
  <c r="BA112" i="75"/>
  <c r="D113" i="75"/>
  <c r="F113" i="75"/>
  <c r="P113" i="75" s="1"/>
  <c r="H113" i="75"/>
  <c r="I113" i="75"/>
  <c r="K113" i="75"/>
  <c r="M113" i="75"/>
  <c r="N113" i="75"/>
  <c r="O113" i="75"/>
  <c r="Q113" i="75"/>
  <c r="R113" i="75"/>
  <c r="S113" i="75"/>
  <c r="T113" i="75"/>
  <c r="U113" i="75"/>
  <c r="AZ113" i="75"/>
  <c r="BA113" i="75"/>
  <c r="D114" i="75"/>
  <c r="G114" i="75"/>
  <c r="H114" i="75"/>
  <c r="I114" i="75"/>
  <c r="K114" i="75"/>
  <c r="M114" i="75"/>
  <c r="N114" i="75"/>
  <c r="O114" i="75"/>
  <c r="Q114" i="75"/>
  <c r="Z114" i="75" s="1"/>
  <c r="R114" i="75"/>
  <c r="S114" i="75"/>
  <c r="T114" i="75"/>
  <c r="U114" i="75"/>
  <c r="AZ114" i="75"/>
  <c r="BA114" i="75"/>
  <c r="G115" i="75"/>
  <c r="H115" i="75"/>
  <c r="I115" i="75"/>
  <c r="K115" i="75"/>
  <c r="M115" i="75"/>
  <c r="N115" i="75"/>
  <c r="O115" i="75"/>
  <c r="Q115" i="75"/>
  <c r="R115" i="75"/>
  <c r="S115" i="75"/>
  <c r="T115" i="75"/>
  <c r="U115" i="75"/>
  <c r="AF115" i="75" s="1"/>
  <c r="AN115" i="75" s="1"/>
  <c r="AZ115" i="75"/>
  <c r="BA115" i="75"/>
  <c r="D116" i="75"/>
  <c r="H116" i="75"/>
  <c r="I116" i="75"/>
  <c r="K116" i="75"/>
  <c r="M116" i="75"/>
  <c r="N116" i="75"/>
  <c r="O116" i="75"/>
  <c r="Q116" i="75"/>
  <c r="R116" i="75"/>
  <c r="S116" i="75"/>
  <c r="T116" i="75"/>
  <c r="U116" i="75"/>
  <c r="AG116" i="75"/>
  <c r="AZ116" i="75"/>
  <c r="BA116" i="75"/>
  <c r="D117" i="75"/>
  <c r="H117" i="75"/>
  <c r="I117" i="75"/>
  <c r="K117" i="75"/>
  <c r="M117" i="75"/>
  <c r="N117" i="75"/>
  <c r="O117" i="75"/>
  <c r="Q117" i="75"/>
  <c r="R117" i="75"/>
  <c r="S117" i="75"/>
  <c r="T117" i="75"/>
  <c r="U117" i="75"/>
  <c r="AZ117" i="75"/>
  <c r="BA117" i="75"/>
  <c r="D118" i="75"/>
  <c r="H118" i="75"/>
  <c r="I118" i="75"/>
  <c r="K118" i="75"/>
  <c r="M118" i="75"/>
  <c r="N118" i="75"/>
  <c r="O118" i="75"/>
  <c r="Q118" i="75"/>
  <c r="R118" i="75"/>
  <c r="S118" i="75"/>
  <c r="T118" i="75"/>
  <c r="U118" i="75"/>
  <c r="AZ118" i="75"/>
  <c r="BA118" i="75"/>
  <c r="H119" i="75"/>
  <c r="I119" i="75"/>
  <c r="K119" i="75"/>
  <c r="M119" i="75"/>
  <c r="N119" i="75"/>
  <c r="O119" i="75"/>
  <c r="Q119" i="75"/>
  <c r="R119" i="75"/>
  <c r="S119" i="75"/>
  <c r="T119" i="75"/>
  <c r="U119" i="75"/>
  <c r="AF119" i="75" s="1"/>
  <c r="AN119" i="75" s="1"/>
  <c r="AS119" i="75" s="1"/>
  <c r="AU119" i="75" s="1"/>
  <c r="AG119" i="75"/>
  <c r="AZ119" i="75"/>
  <c r="BA119" i="75"/>
  <c r="C120" i="75"/>
  <c r="D120" i="75"/>
  <c r="G120" i="75"/>
  <c r="H120" i="75"/>
  <c r="I120" i="75"/>
  <c r="K120" i="75"/>
  <c r="M120" i="75"/>
  <c r="N120" i="75"/>
  <c r="O120" i="75"/>
  <c r="Q120" i="75"/>
  <c r="R120" i="75"/>
  <c r="S120" i="75"/>
  <c r="T120" i="75"/>
  <c r="U120" i="75"/>
  <c r="AZ120" i="75"/>
  <c r="BA120" i="75"/>
  <c r="C121" i="75"/>
  <c r="D121" i="75"/>
  <c r="F121" i="75"/>
  <c r="P121" i="75" s="1"/>
  <c r="Y121" i="75" s="1"/>
  <c r="AP121" i="75" s="1"/>
  <c r="H121" i="75"/>
  <c r="I121" i="75"/>
  <c r="K121" i="75"/>
  <c r="M121" i="75"/>
  <c r="N121" i="75"/>
  <c r="O121" i="75"/>
  <c r="Q121" i="75"/>
  <c r="R121" i="75"/>
  <c r="S121" i="75"/>
  <c r="T121" i="75"/>
  <c r="U121" i="75"/>
  <c r="AG121" i="75"/>
  <c r="AZ121" i="75"/>
  <c r="BA121" i="75"/>
  <c r="G122" i="75"/>
  <c r="H122" i="75"/>
  <c r="I122" i="75"/>
  <c r="K122" i="75"/>
  <c r="M122" i="75"/>
  <c r="N122" i="75"/>
  <c r="O122" i="75"/>
  <c r="Q122" i="75"/>
  <c r="R122" i="75"/>
  <c r="S122" i="75"/>
  <c r="T122" i="75"/>
  <c r="U122" i="75"/>
  <c r="AF122" i="75" s="1"/>
  <c r="AN122" i="75" s="1"/>
  <c r="AZ122" i="75"/>
  <c r="BA122" i="75"/>
  <c r="D123" i="75"/>
  <c r="G123" i="75"/>
  <c r="H123" i="75"/>
  <c r="I123" i="75"/>
  <c r="K123" i="75"/>
  <c r="M123" i="75"/>
  <c r="N123" i="75"/>
  <c r="O123" i="75"/>
  <c r="Q123" i="75"/>
  <c r="R123" i="75"/>
  <c r="S123" i="75"/>
  <c r="T123" i="75"/>
  <c r="AD123" i="75" s="1"/>
  <c r="U123" i="75"/>
  <c r="AG123" i="75"/>
  <c r="AZ123" i="75"/>
  <c r="BA123" i="75"/>
  <c r="H124" i="75"/>
  <c r="I124" i="75"/>
  <c r="K124" i="75"/>
  <c r="M124" i="75"/>
  <c r="N124" i="75"/>
  <c r="O124" i="75"/>
  <c r="Q124" i="75"/>
  <c r="R124" i="75"/>
  <c r="S124" i="75"/>
  <c r="T124" i="75"/>
  <c r="U124" i="75"/>
  <c r="AZ124" i="75"/>
  <c r="BA124" i="75"/>
  <c r="H125" i="75"/>
  <c r="I125" i="75"/>
  <c r="K125" i="75"/>
  <c r="M125" i="75"/>
  <c r="N125" i="75"/>
  <c r="O125" i="75"/>
  <c r="Q125" i="75"/>
  <c r="R125" i="75"/>
  <c r="S125" i="75"/>
  <c r="T125" i="75"/>
  <c r="U125" i="75"/>
  <c r="AZ125" i="75"/>
  <c r="BA125" i="75"/>
  <c r="C126" i="75"/>
  <c r="D126" i="75"/>
  <c r="G126" i="75"/>
  <c r="H126" i="75"/>
  <c r="I126" i="75"/>
  <c r="K126" i="75"/>
  <c r="M126" i="75"/>
  <c r="N126" i="75"/>
  <c r="O126" i="75"/>
  <c r="Q126" i="75"/>
  <c r="R126" i="75"/>
  <c r="S126" i="75"/>
  <c r="T126" i="75"/>
  <c r="U126" i="75"/>
  <c r="AZ126" i="75"/>
  <c r="BA126" i="75"/>
  <c r="C127" i="75"/>
  <c r="D127" i="75"/>
  <c r="G127" i="75"/>
  <c r="H127" i="75"/>
  <c r="I127" i="75"/>
  <c r="K127" i="75"/>
  <c r="M127" i="75"/>
  <c r="N127" i="75"/>
  <c r="O127" i="75"/>
  <c r="Q127" i="75"/>
  <c r="Z127" i="75" s="1"/>
  <c r="AQ127" i="75" s="1"/>
  <c r="E128" i="5" s="1"/>
  <c r="R127" i="75"/>
  <c r="S127" i="75"/>
  <c r="T127" i="75"/>
  <c r="U127" i="75"/>
  <c r="AG127" i="75"/>
  <c r="AZ127" i="75"/>
  <c r="BA127" i="75"/>
  <c r="D128" i="75"/>
  <c r="F128" i="75"/>
  <c r="P128" i="75" s="1"/>
  <c r="G128" i="75"/>
  <c r="H128" i="75"/>
  <c r="I128" i="75"/>
  <c r="K128" i="75"/>
  <c r="M128" i="75"/>
  <c r="N128" i="75"/>
  <c r="O128" i="75"/>
  <c r="Q128" i="75"/>
  <c r="R128" i="75"/>
  <c r="S128" i="75"/>
  <c r="T128" i="75"/>
  <c r="U128" i="75"/>
  <c r="AG128" i="75"/>
  <c r="AZ128" i="75"/>
  <c r="BA128" i="75"/>
  <c r="H129" i="75"/>
  <c r="I129" i="75"/>
  <c r="K129" i="75"/>
  <c r="M129" i="75"/>
  <c r="N129" i="75"/>
  <c r="O129" i="75"/>
  <c r="Q129" i="75"/>
  <c r="R129" i="75"/>
  <c r="S129" i="75"/>
  <c r="T129" i="75"/>
  <c r="U129" i="75"/>
  <c r="AG129" i="75"/>
  <c r="AZ129" i="75"/>
  <c r="BA129" i="75"/>
  <c r="H130" i="75"/>
  <c r="I130" i="75"/>
  <c r="K130" i="75"/>
  <c r="M130" i="75"/>
  <c r="N130" i="75"/>
  <c r="O130" i="75"/>
  <c r="Q130" i="75"/>
  <c r="R130" i="75"/>
  <c r="S130" i="75"/>
  <c r="T130" i="75"/>
  <c r="AD130" i="75" s="1"/>
  <c r="AM130" i="75" s="1"/>
  <c r="U130" i="75"/>
  <c r="AZ130" i="75"/>
  <c r="BA130" i="75"/>
  <c r="D131" i="75"/>
  <c r="F131" i="75"/>
  <c r="P131" i="75" s="1"/>
  <c r="H131" i="75"/>
  <c r="I131" i="75"/>
  <c r="K131" i="75"/>
  <c r="M131" i="75"/>
  <c r="N131" i="75"/>
  <c r="O131" i="75"/>
  <c r="Q131" i="75"/>
  <c r="R131" i="75"/>
  <c r="S131" i="75"/>
  <c r="T131" i="75"/>
  <c r="U131" i="75"/>
  <c r="AG131" i="75"/>
  <c r="AZ131" i="75"/>
  <c r="BA131" i="75"/>
  <c r="D132" i="75"/>
  <c r="H132" i="75"/>
  <c r="I132" i="75"/>
  <c r="K132" i="75"/>
  <c r="M132" i="75"/>
  <c r="N132" i="75"/>
  <c r="O132" i="75"/>
  <c r="Q132" i="75"/>
  <c r="R132" i="75"/>
  <c r="S132" i="75"/>
  <c r="T132" i="75"/>
  <c r="U132" i="75"/>
  <c r="AG132" i="75"/>
  <c r="AZ132" i="75"/>
  <c r="BA132" i="75"/>
  <c r="H133" i="75"/>
  <c r="I133" i="75"/>
  <c r="K133" i="75"/>
  <c r="M133" i="75"/>
  <c r="N133" i="75"/>
  <c r="O133" i="75"/>
  <c r="Q133" i="75"/>
  <c r="R133" i="75"/>
  <c r="S133" i="75"/>
  <c r="T133" i="75"/>
  <c r="AD133" i="75" s="1"/>
  <c r="U133" i="75"/>
  <c r="AZ133" i="75"/>
  <c r="BA133" i="75"/>
  <c r="H134" i="75"/>
  <c r="I134" i="75"/>
  <c r="K134" i="75"/>
  <c r="M134" i="75"/>
  <c r="N134" i="75"/>
  <c r="O134" i="75"/>
  <c r="Q134" i="75"/>
  <c r="R134" i="75"/>
  <c r="S134" i="75"/>
  <c r="T134" i="75"/>
  <c r="U134" i="75"/>
  <c r="AF134" i="75" s="1"/>
  <c r="AN134" i="75" s="1"/>
  <c r="AZ134" i="75"/>
  <c r="BA134" i="75"/>
  <c r="C135" i="75"/>
  <c r="D135" i="75"/>
  <c r="G135" i="75"/>
  <c r="H135" i="75"/>
  <c r="I135" i="75"/>
  <c r="K135" i="75"/>
  <c r="M135" i="75"/>
  <c r="N135" i="75"/>
  <c r="O135" i="75"/>
  <c r="Q135" i="75"/>
  <c r="R135" i="75"/>
  <c r="S135" i="75"/>
  <c r="T135" i="75"/>
  <c r="U135" i="75"/>
  <c r="AF135" i="75" s="1"/>
  <c r="AN135" i="75" s="1"/>
  <c r="AZ135" i="75"/>
  <c r="BA135" i="75"/>
  <c r="H136" i="75"/>
  <c r="I136" i="75"/>
  <c r="K136" i="75"/>
  <c r="M136" i="75"/>
  <c r="N136" i="75"/>
  <c r="O136" i="75"/>
  <c r="Q136" i="75"/>
  <c r="R136" i="75"/>
  <c r="S136" i="75"/>
  <c r="T136" i="75"/>
  <c r="U136" i="75"/>
  <c r="AZ136" i="75"/>
  <c r="BA136" i="75"/>
  <c r="H137" i="75"/>
  <c r="I137" i="75"/>
  <c r="K137" i="75"/>
  <c r="M137" i="75"/>
  <c r="N137" i="75"/>
  <c r="O137" i="75"/>
  <c r="Q137" i="75"/>
  <c r="R137" i="75"/>
  <c r="S137" i="75"/>
  <c r="T137" i="75"/>
  <c r="U137" i="75"/>
  <c r="AZ137" i="75"/>
  <c r="BA137" i="75"/>
  <c r="D138" i="75"/>
  <c r="G138" i="75"/>
  <c r="H138" i="75"/>
  <c r="I138" i="75"/>
  <c r="K138" i="75"/>
  <c r="M138" i="75"/>
  <c r="N138" i="75"/>
  <c r="O138" i="75"/>
  <c r="Q138" i="75"/>
  <c r="R138" i="75"/>
  <c r="S138" i="75"/>
  <c r="T138" i="75"/>
  <c r="U138" i="75"/>
  <c r="AG138" i="75"/>
  <c r="AZ138" i="75"/>
  <c r="BA138" i="75"/>
  <c r="D139" i="75"/>
  <c r="H139" i="75"/>
  <c r="I139" i="75"/>
  <c r="K139" i="75"/>
  <c r="M139" i="75"/>
  <c r="N139" i="75"/>
  <c r="O139" i="75"/>
  <c r="Q139" i="75"/>
  <c r="R139" i="75"/>
  <c r="S139" i="75"/>
  <c r="T139" i="75"/>
  <c r="U139" i="75"/>
  <c r="AF139" i="75" s="1"/>
  <c r="AN139" i="75" s="1"/>
  <c r="AZ139" i="75"/>
  <c r="BA139" i="75"/>
  <c r="D140" i="75"/>
  <c r="G140" i="75"/>
  <c r="H140" i="75"/>
  <c r="H89" i="75"/>
  <c r="I140" i="75"/>
  <c r="I109" i="75"/>
  <c r="K140" i="75"/>
  <c r="M140" i="75"/>
  <c r="N140" i="75"/>
  <c r="O140" i="75"/>
  <c r="Q140" i="75"/>
  <c r="R140" i="75"/>
  <c r="S140" i="75"/>
  <c r="T140" i="75"/>
  <c r="U140" i="75"/>
  <c r="AG140" i="75"/>
  <c r="AZ140" i="75"/>
  <c r="BA140" i="75"/>
  <c r="G141" i="75"/>
  <c r="H141" i="75"/>
  <c r="I141" i="75"/>
  <c r="K141" i="75"/>
  <c r="M141" i="75"/>
  <c r="N141" i="75"/>
  <c r="O141" i="75"/>
  <c r="Q141" i="75"/>
  <c r="R141" i="75"/>
  <c r="S141" i="75"/>
  <c r="T141" i="75"/>
  <c r="U141" i="75"/>
  <c r="AF141" i="75" s="1"/>
  <c r="AN141" i="75" s="1"/>
  <c r="AZ141" i="75"/>
  <c r="BA141" i="75"/>
  <c r="H142" i="75"/>
  <c r="I142" i="75"/>
  <c r="K142" i="75"/>
  <c r="M142" i="75"/>
  <c r="N142" i="75"/>
  <c r="O142" i="75"/>
  <c r="Q142" i="75"/>
  <c r="R142" i="75"/>
  <c r="S142" i="75"/>
  <c r="T142" i="75"/>
  <c r="U142" i="75"/>
  <c r="AZ142" i="75"/>
  <c r="BA142" i="75"/>
  <c r="D143" i="75"/>
  <c r="G143" i="75"/>
  <c r="H143" i="75"/>
  <c r="I143" i="75"/>
  <c r="K143" i="75"/>
  <c r="M143" i="75"/>
  <c r="N143" i="75"/>
  <c r="O143" i="75"/>
  <c r="Q143" i="75"/>
  <c r="R143" i="75"/>
  <c r="S143" i="75"/>
  <c r="T143" i="75"/>
  <c r="U143" i="75"/>
  <c r="AZ143" i="75"/>
  <c r="BA143" i="75"/>
  <c r="BB143" i="75" s="1"/>
  <c r="C144" i="75"/>
  <c r="D144" i="75"/>
  <c r="F144" i="75"/>
  <c r="P144" i="75" s="1"/>
  <c r="Y144" i="75" s="1"/>
  <c r="AP144" i="75" s="1"/>
  <c r="G144" i="75"/>
  <c r="H144" i="75"/>
  <c r="I144" i="75"/>
  <c r="K144" i="75"/>
  <c r="M144" i="75"/>
  <c r="N144" i="75"/>
  <c r="O144" i="75"/>
  <c r="Q144" i="75"/>
  <c r="Z144" i="75" s="1"/>
  <c r="R144" i="75"/>
  <c r="S144" i="75"/>
  <c r="T144" i="75"/>
  <c r="U144" i="75"/>
  <c r="AG144" i="75"/>
  <c r="AZ144" i="75"/>
  <c r="BA144" i="75"/>
  <c r="D145" i="75"/>
  <c r="F145" i="75"/>
  <c r="P145" i="75" s="1"/>
  <c r="G145" i="75"/>
  <c r="H145" i="75"/>
  <c r="I145" i="75"/>
  <c r="K145" i="75"/>
  <c r="M145" i="75"/>
  <c r="N145" i="75"/>
  <c r="O145" i="75"/>
  <c r="Q145" i="75"/>
  <c r="R145" i="75"/>
  <c r="S145" i="75"/>
  <c r="T145" i="75"/>
  <c r="U145" i="75"/>
  <c r="AZ145" i="75"/>
  <c r="BA145" i="75"/>
  <c r="D146" i="75"/>
  <c r="F146" i="75"/>
  <c r="P146" i="75" s="1"/>
  <c r="G146" i="75"/>
  <c r="H146" i="75"/>
  <c r="I146" i="75"/>
  <c r="K146" i="75"/>
  <c r="M146" i="75"/>
  <c r="N146" i="75"/>
  <c r="O146" i="75"/>
  <c r="Q146" i="75"/>
  <c r="R146" i="75"/>
  <c r="S146" i="75"/>
  <c r="T146" i="75"/>
  <c r="U146" i="75"/>
  <c r="AZ146" i="75"/>
  <c r="BA146" i="75"/>
  <c r="C147" i="75"/>
  <c r="D147" i="75"/>
  <c r="F147" i="75"/>
  <c r="P147" i="75" s="1"/>
  <c r="H147" i="75"/>
  <c r="I147" i="75"/>
  <c r="K147" i="75"/>
  <c r="M147" i="75"/>
  <c r="N147" i="75"/>
  <c r="O147" i="75"/>
  <c r="Q147" i="75"/>
  <c r="R147" i="75"/>
  <c r="S147" i="75"/>
  <c r="T147" i="75"/>
  <c r="U147" i="75"/>
  <c r="AZ147" i="75"/>
  <c r="BA147" i="75"/>
  <c r="C148" i="75"/>
  <c r="D148" i="75"/>
  <c r="F148" i="75"/>
  <c r="P148" i="75" s="1"/>
  <c r="G148" i="75"/>
  <c r="H148" i="75"/>
  <c r="I148" i="75"/>
  <c r="K148" i="75"/>
  <c r="M148" i="75"/>
  <c r="N148" i="75"/>
  <c r="O148" i="75"/>
  <c r="Q148" i="75"/>
  <c r="R148" i="75"/>
  <c r="S148" i="75"/>
  <c r="T148" i="75"/>
  <c r="U148" i="75"/>
  <c r="AG148" i="75"/>
  <c r="AZ148" i="75"/>
  <c r="BA148" i="75"/>
  <c r="D149" i="75"/>
  <c r="G149" i="75"/>
  <c r="H149" i="75"/>
  <c r="I149" i="75"/>
  <c r="K149" i="75"/>
  <c r="M149" i="75"/>
  <c r="N149" i="75"/>
  <c r="O149" i="75"/>
  <c r="Q149" i="75"/>
  <c r="R149" i="75"/>
  <c r="S149" i="75"/>
  <c r="T149" i="75"/>
  <c r="U149" i="75"/>
  <c r="AG149" i="75"/>
  <c r="AZ149" i="75"/>
  <c r="BA149" i="75"/>
  <c r="C150" i="75"/>
  <c r="D150" i="75"/>
  <c r="H150" i="75"/>
  <c r="I150" i="75"/>
  <c r="K150" i="75"/>
  <c r="M150" i="75"/>
  <c r="N150" i="75"/>
  <c r="O150" i="75"/>
  <c r="Q150" i="75"/>
  <c r="R150" i="75"/>
  <c r="S150" i="75"/>
  <c r="T150" i="75"/>
  <c r="U150" i="75"/>
  <c r="AZ150" i="75"/>
  <c r="BA150" i="75"/>
  <c r="D151" i="75"/>
  <c r="G151" i="75"/>
  <c r="H151" i="75"/>
  <c r="I151" i="75"/>
  <c r="K151" i="75"/>
  <c r="M151" i="75"/>
  <c r="N151" i="75"/>
  <c r="O151" i="75"/>
  <c r="Q151" i="75"/>
  <c r="R151" i="75"/>
  <c r="S151" i="75"/>
  <c r="T151" i="75"/>
  <c r="U151" i="75"/>
  <c r="AG151" i="75"/>
  <c r="AZ151" i="75"/>
  <c r="BA151" i="75"/>
  <c r="C152" i="75"/>
  <c r="D152" i="75"/>
  <c r="F152" i="75"/>
  <c r="P152" i="75"/>
  <c r="Y152" i="75" s="1"/>
  <c r="AP152" i="75" s="1"/>
  <c r="D153" i="5" s="1"/>
  <c r="H152" i="75"/>
  <c r="I152" i="75"/>
  <c r="K152" i="75"/>
  <c r="M152" i="75"/>
  <c r="N152" i="75"/>
  <c r="O152" i="75"/>
  <c r="Q152" i="75"/>
  <c r="R152" i="75"/>
  <c r="S152" i="75"/>
  <c r="T152" i="75"/>
  <c r="U152" i="75"/>
  <c r="AF152" i="75" s="1"/>
  <c r="AN152" i="75" s="1"/>
  <c r="AS152" i="75" s="1"/>
  <c r="AU152" i="75" s="1"/>
  <c r="G153" i="5" s="1"/>
  <c r="AG152" i="75"/>
  <c r="AZ152" i="75"/>
  <c r="BA152" i="75"/>
  <c r="C153" i="75"/>
  <c r="D153" i="75"/>
  <c r="H153" i="75"/>
  <c r="I153" i="75"/>
  <c r="K153" i="75"/>
  <c r="M153" i="75"/>
  <c r="N153" i="75"/>
  <c r="O153" i="75"/>
  <c r="Q153" i="75"/>
  <c r="R153" i="75"/>
  <c r="S153" i="75"/>
  <c r="T153" i="75"/>
  <c r="U153" i="75"/>
  <c r="AF153" i="75" s="1"/>
  <c r="AN153" i="75" s="1"/>
  <c r="AS153" i="75" s="1"/>
  <c r="AU153" i="75" s="1"/>
  <c r="G154" i="5" s="1"/>
  <c r="AG153" i="75"/>
  <c r="AZ153" i="75"/>
  <c r="BA153" i="75"/>
  <c r="C154" i="75"/>
  <c r="D154" i="75"/>
  <c r="F154" i="75"/>
  <c r="P154" i="75" s="1"/>
  <c r="G154" i="75"/>
  <c r="H154" i="75"/>
  <c r="I154" i="75"/>
  <c r="K154" i="75"/>
  <c r="M154" i="75"/>
  <c r="N154" i="75"/>
  <c r="O154" i="75"/>
  <c r="Q154" i="75"/>
  <c r="R154" i="75"/>
  <c r="S154" i="75"/>
  <c r="T154" i="75"/>
  <c r="U154" i="75"/>
  <c r="AG154" i="75"/>
  <c r="AZ154" i="75"/>
  <c r="BA154" i="75"/>
  <c r="D155" i="75"/>
  <c r="G155" i="75"/>
  <c r="H155" i="75"/>
  <c r="I155" i="75"/>
  <c r="K155" i="75"/>
  <c r="M155" i="75"/>
  <c r="N155" i="75"/>
  <c r="O155" i="75"/>
  <c r="Q155" i="75"/>
  <c r="R155" i="75"/>
  <c r="S155" i="75"/>
  <c r="T155" i="75"/>
  <c r="U155" i="75"/>
  <c r="AG155" i="75"/>
  <c r="AZ155" i="75"/>
  <c r="BA155" i="75"/>
  <c r="H156" i="75"/>
  <c r="I156" i="75"/>
  <c r="K156" i="75"/>
  <c r="M156" i="75"/>
  <c r="N156" i="75"/>
  <c r="O156" i="75"/>
  <c r="Q156" i="75"/>
  <c r="R156" i="75"/>
  <c r="S156" i="75"/>
  <c r="T156" i="75"/>
  <c r="U156" i="75"/>
  <c r="AF156" i="75" s="1"/>
  <c r="AN156" i="75" s="1"/>
  <c r="AS156" i="75" s="1"/>
  <c r="AU156" i="75" s="1"/>
  <c r="G157" i="5" s="1"/>
  <c r="AG156" i="75"/>
  <c r="AZ156" i="75"/>
  <c r="BA156" i="75"/>
  <c r="F157" i="75"/>
  <c r="P157" i="75" s="1"/>
  <c r="H157" i="75"/>
  <c r="I157" i="75"/>
  <c r="K157" i="75"/>
  <c r="M157" i="75"/>
  <c r="N157" i="75"/>
  <c r="O157" i="75"/>
  <c r="Q157" i="75"/>
  <c r="R157" i="75"/>
  <c r="S157" i="75"/>
  <c r="T157" i="75"/>
  <c r="U157" i="75"/>
  <c r="AZ157" i="75"/>
  <c r="BA157" i="75"/>
  <c r="D158" i="75"/>
  <c r="H158" i="75"/>
  <c r="I158" i="75"/>
  <c r="K158" i="75"/>
  <c r="M158" i="75"/>
  <c r="N158" i="75"/>
  <c r="O158" i="75"/>
  <c r="Q158" i="75"/>
  <c r="R158" i="75"/>
  <c r="S158" i="75"/>
  <c r="T158" i="75"/>
  <c r="U158" i="75"/>
  <c r="AZ158" i="75"/>
  <c r="BA158" i="75"/>
  <c r="D159" i="75"/>
  <c r="H159" i="75"/>
  <c r="I159" i="75"/>
  <c r="K159" i="75"/>
  <c r="M159" i="75"/>
  <c r="N159" i="75"/>
  <c r="O159" i="75"/>
  <c r="Q159" i="75"/>
  <c r="R159" i="75"/>
  <c r="S159" i="75"/>
  <c r="T159" i="75"/>
  <c r="U159" i="75"/>
  <c r="AZ159" i="75"/>
  <c r="BA159" i="75"/>
  <c r="D160" i="75"/>
  <c r="G160" i="75"/>
  <c r="H160" i="75"/>
  <c r="I160" i="75"/>
  <c r="K160" i="75"/>
  <c r="M160" i="75"/>
  <c r="N160" i="75"/>
  <c r="O160" i="75"/>
  <c r="Q160" i="75"/>
  <c r="R160" i="75"/>
  <c r="S160" i="75"/>
  <c r="T160" i="75"/>
  <c r="U160" i="75"/>
  <c r="AZ160" i="75"/>
  <c r="BA160" i="75"/>
  <c r="D161" i="75"/>
  <c r="H161" i="75"/>
  <c r="I161" i="75"/>
  <c r="K161" i="75"/>
  <c r="M161" i="75"/>
  <c r="N161" i="75"/>
  <c r="O161" i="75"/>
  <c r="Q161" i="75"/>
  <c r="R161" i="75"/>
  <c r="S161" i="75"/>
  <c r="T161" i="75"/>
  <c r="U161" i="75"/>
  <c r="AF161" i="75" s="1"/>
  <c r="AN161" i="75" s="1"/>
  <c r="AZ161" i="75"/>
  <c r="BA161" i="75"/>
  <c r="C162" i="75"/>
  <c r="D162" i="75"/>
  <c r="H162" i="75"/>
  <c r="I162" i="75"/>
  <c r="K162" i="75"/>
  <c r="M162" i="75"/>
  <c r="N162" i="75"/>
  <c r="O162" i="75"/>
  <c r="Q162" i="75"/>
  <c r="R162" i="75"/>
  <c r="S162" i="75"/>
  <c r="T162" i="75"/>
  <c r="U162" i="75"/>
  <c r="AZ162" i="75"/>
  <c r="BA162" i="75"/>
  <c r="C163" i="75"/>
  <c r="D163" i="75"/>
  <c r="G163" i="75"/>
  <c r="H163" i="75"/>
  <c r="I163" i="75"/>
  <c r="K163" i="75"/>
  <c r="M163" i="75"/>
  <c r="N163" i="75"/>
  <c r="O163" i="75"/>
  <c r="Q163" i="75"/>
  <c r="R163" i="75"/>
  <c r="S163" i="75"/>
  <c r="T163" i="75"/>
  <c r="U163" i="75"/>
  <c r="AZ163" i="75"/>
  <c r="BA163" i="75"/>
  <c r="C164" i="75"/>
  <c r="D164" i="75"/>
  <c r="H164" i="75"/>
  <c r="I164" i="75"/>
  <c r="K164" i="75"/>
  <c r="M164" i="75"/>
  <c r="N164" i="75"/>
  <c r="O164" i="75"/>
  <c r="Q164" i="75"/>
  <c r="R164" i="75"/>
  <c r="S164" i="75"/>
  <c r="T164" i="75"/>
  <c r="U164" i="75"/>
  <c r="AG164" i="75"/>
  <c r="AZ164" i="75"/>
  <c r="BA164" i="75"/>
  <c r="C165" i="75"/>
  <c r="D165" i="75"/>
  <c r="G165" i="75"/>
  <c r="H165" i="75"/>
  <c r="I165" i="75"/>
  <c r="K165" i="75"/>
  <c r="M165" i="75"/>
  <c r="N165" i="75"/>
  <c r="O165" i="75"/>
  <c r="Q165" i="75"/>
  <c r="R165" i="75"/>
  <c r="S165" i="75"/>
  <c r="T165" i="75"/>
  <c r="U165" i="75"/>
  <c r="AZ165" i="75"/>
  <c r="BA165" i="75"/>
  <c r="C166" i="75"/>
  <c r="D166" i="75"/>
  <c r="G166" i="75"/>
  <c r="H166" i="75"/>
  <c r="I166" i="75"/>
  <c r="K166" i="75"/>
  <c r="M166" i="75"/>
  <c r="N166" i="75"/>
  <c r="O166" i="75"/>
  <c r="Q166" i="75"/>
  <c r="R166" i="75"/>
  <c r="S166" i="75"/>
  <c r="T166" i="75"/>
  <c r="U166" i="75"/>
  <c r="AG166" i="75"/>
  <c r="AZ166" i="75"/>
  <c r="BA166" i="75"/>
  <c r="D167" i="75"/>
  <c r="G167" i="75"/>
  <c r="H167" i="75"/>
  <c r="I167" i="75"/>
  <c r="K167" i="75"/>
  <c r="M167" i="75"/>
  <c r="N167" i="75"/>
  <c r="O167" i="75"/>
  <c r="Q167" i="75"/>
  <c r="R167" i="75"/>
  <c r="S167" i="75"/>
  <c r="T167" i="75"/>
  <c r="U167" i="75"/>
  <c r="AG167" i="75"/>
  <c r="AZ167" i="75"/>
  <c r="BA167" i="75"/>
  <c r="H168" i="75"/>
  <c r="I168" i="75"/>
  <c r="K168" i="75"/>
  <c r="M168" i="75"/>
  <c r="N168" i="75"/>
  <c r="O168" i="75"/>
  <c r="Q168" i="75"/>
  <c r="R168" i="75"/>
  <c r="S168" i="75"/>
  <c r="T168" i="75"/>
  <c r="U168" i="75"/>
  <c r="AZ168" i="75"/>
  <c r="BA168" i="75"/>
  <c r="G169" i="75"/>
  <c r="H169" i="75"/>
  <c r="I169" i="75"/>
  <c r="K169" i="75"/>
  <c r="M169" i="75"/>
  <c r="N169" i="75"/>
  <c r="O169" i="75"/>
  <c r="Q169" i="75"/>
  <c r="R169" i="75"/>
  <c r="S169" i="75"/>
  <c r="T169" i="75"/>
  <c r="U169" i="75"/>
  <c r="AZ169" i="75"/>
  <c r="BA169" i="75"/>
  <c r="D170" i="75"/>
  <c r="H170" i="75"/>
  <c r="I170" i="75"/>
  <c r="K170" i="75"/>
  <c r="M170" i="75"/>
  <c r="N170" i="75"/>
  <c r="O170" i="75"/>
  <c r="Q170" i="75"/>
  <c r="R170" i="75"/>
  <c r="S170" i="75"/>
  <c r="T170" i="75"/>
  <c r="U170" i="75"/>
  <c r="AZ170" i="75"/>
  <c r="BA170" i="75"/>
  <c r="D171" i="75"/>
  <c r="H171" i="75"/>
  <c r="I171" i="75"/>
  <c r="K171" i="75"/>
  <c r="M171" i="75"/>
  <c r="N171" i="75"/>
  <c r="O171" i="75"/>
  <c r="Q171" i="75"/>
  <c r="R171" i="75"/>
  <c r="S171" i="75"/>
  <c r="T171" i="75"/>
  <c r="U171" i="75"/>
  <c r="AZ171" i="75"/>
  <c r="BA171" i="75"/>
  <c r="G172" i="75"/>
  <c r="H172" i="75"/>
  <c r="I172" i="75"/>
  <c r="K172" i="75"/>
  <c r="M172" i="75"/>
  <c r="N172" i="75"/>
  <c r="O172" i="75"/>
  <c r="Q172" i="75"/>
  <c r="R172" i="75"/>
  <c r="S172" i="75"/>
  <c r="T172" i="75"/>
  <c r="U172" i="75"/>
  <c r="AZ172" i="75"/>
  <c r="BA172" i="75"/>
  <c r="D173" i="75"/>
  <c r="H173" i="75"/>
  <c r="I173" i="75"/>
  <c r="K173" i="75"/>
  <c r="M173" i="75"/>
  <c r="N173" i="75"/>
  <c r="O173" i="75"/>
  <c r="Q173" i="75"/>
  <c r="R173" i="75"/>
  <c r="S173" i="75"/>
  <c r="T173" i="75"/>
  <c r="U173" i="75"/>
  <c r="AZ173" i="75"/>
  <c r="BA173" i="75"/>
  <c r="C174" i="75"/>
  <c r="D174" i="75"/>
  <c r="G174" i="75"/>
  <c r="H174" i="75"/>
  <c r="I174" i="75"/>
  <c r="K174" i="75"/>
  <c r="M174" i="75"/>
  <c r="N174" i="75"/>
  <c r="O174" i="75"/>
  <c r="Q174" i="75"/>
  <c r="R174" i="75"/>
  <c r="S174" i="75"/>
  <c r="T174" i="75"/>
  <c r="U174" i="75"/>
  <c r="AZ174" i="75"/>
  <c r="BA174" i="75"/>
  <c r="C175" i="75"/>
  <c r="D175" i="75"/>
  <c r="F175" i="75"/>
  <c r="P175" i="75" s="1"/>
  <c r="H175" i="75"/>
  <c r="I175" i="75"/>
  <c r="K175" i="75"/>
  <c r="M175" i="75"/>
  <c r="N175" i="75"/>
  <c r="O175" i="75"/>
  <c r="Q175" i="75"/>
  <c r="R175" i="75"/>
  <c r="S175" i="75"/>
  <c r="T175" i="75"/>
  <c r="U175" i="75"/>
  <c r="AZ175" i="75"/>
  <c r="BA175" i="75"/>
  <c r="G176" i="75"/>
  <c r="H176" i="75"/>
  <c r="I176" i="75"/>
  <c r="K176" i="75"/>
  <c r="M176" i="75"/>
  <c r="N176" i="75"/>
  <c r="O176" i="75"/>
  <c r="Q176" i="75"/>
  <c r="Z176" i="75" s="1"/>
  <c r="R176" i="75"/>
  <c r="S176" i="75"/>
  <c r="T176" i="75"/>
  <c r="U176" i="75"/>
  <c r="AZ176" i="75"/>
  <c r="BA176" i="75"/>
  <c r="D177" i="75"/>
  <c r="H177" i="75"/>
  <c r="I177" i="75"/>
  <c r="K177" i="75"/>
  <c r="M177" i="75"/>
  <c r="N177" i="75"/>
  <c r="O177" i="75"/>
  <c r="Q177" i="75"/>
  <c r="R177" i="75"/>
  <c r="S177" i="75"/>
  <c r="T177" i="75"/>
  <c r="U177" i="75"/>
  <c r="AZ177" i="75"/>
  <c r="BA177" i="75"/>
  <c r="H178" i="75"/>
  <c r="I178" i="75"/>
  <c r="K178" i="75"/>
  <c r="M178" i="75"/>
  <c r="N178" i="75"/>
  <c r="O178" i="75"/>
  <c r="Q178" i="75"/>
  <c r="R178" i="75"/>
  <c r="S178" i="75"/>
  <c r="T178" i="75"/>
  <c r="U178" i="75"/>
  <c r="AG178" i="75"/>
  <c r="AZ178" i="75"/>
  <c r="BA178" i="75"/>
  <c r="G179" i="75"/>
  <c r="H179" i="75"/>
  <c r="I179" i="75"/>
  <c r="K179" i="75"/>
  <c r="M179" i="75"/>
  <c r="N179" i="75"/>
  <c r="O179" i="75"/>
  <c r="Q179" i="75"/>
  <c r="R179" i="75"/>
  <c r="S179" i="75"/>
  <c r="T179" i="75"/>
  <c r="U179" i="75"/>
  <c r="AG179" i="75"/>
  <c r="AZ179" i="75"/>
  <c r="BA179" i="75"/>
  <c r="C180" i="75"/>
  <c r="D180" i="75"/>
  <c r="F180" i="75"/>
  <c r="P180" i="75" s="1"/>
  <c r="Y180" i="75" s="1"/>
  <c r="AP180" i="75" s="1"/>
  <c r="H180" i="75"/>
  <c r="I180" i="75"/>
  <c r="K180" i="75"/>
  <c r="M180" i="75"/>
  <c r="N180" i="75"/>
  <c r="O180" i="75"/>
  <c r="Q180" i="75"/>
  <c r="R180" i="75"/>
  <c r="S180" i="75"/>
  <c r="T180" i="75"/>
  <c r="U180" i="75"/>
  <c r="AZ180" i="75"/>
  <c r="BA180" i="75"/>
  <c r="D181" i="75"/>
  <c r="G181" i="75"/>
  <c r="H181" i="75"/>
  <c r="I181" i="75"/>
  <c r="K181" i="75"/>
  <c r="M181" i="75"/>
  <c r="N181" i="75"/>
  <c r="O181" i="75"/>
  <c r="Q181" i="75"/>
  <c r="R181" i="75"/>
  <c r="S181" i="75"/>
  <c r="T181" i="75"/>
  <c r="U181" i="75"/>
  <c r="AZ181" i="75"/>
  <c r="BA181" i="75"/>
  <c r="D182" i="75"/>
  <c r="G182" i="75"/>
  <c r="H182" i="75"/>
  <c r="I182" i="75"/>
  <c r="K182" i="75"/>
  <c r="M182" i="75"/>
  <c r="N182" i="75"/>
  <c r="O182" i="75"/>
  <c r="Q182" i="75"/>
  <c r="R182" i="75"/>
  <c r="S182" i="75"/>
  <c r="T182" i="75"/>
  <c r="U182" i="75"/>
  <c r="AZ182" i="75"/>
  <c r="BA182" i="75"/>
  <c r="H183" i="75"/>
  <c r="I183" i="75"/>
  <c r="K183" i="75"/>
  <c r="M183" i="75"/>
  <c r="N183" i="75"/>
  <c r="O183" i="75"/>
  <c r="Q183" i="75"/>
  <c r="R183" i="75"/>
  <c r="S183" i="75"/>
  <c r="T183" i="75"/>
  <c r="U183" i="75"/>
  <c r="AG183" i="75"/>
  <c r="AZ183" i="75"/>
  <c r="BA183" i="75"/>
  <c r="C184" i="75"/>
  <c r="D184" i="75"/>
  <c r="H184" i="75"/>
  <c r="I184" i="75"/>
  <c r="K184" i="75"/>
  <c r="M184" i="75"/>
  <c r="N184" i="75"/>
  <c r="O184" i="75"/>
  <c r="Q184" i="75"/>
  <c r="R184" i="75"/>
  <c r="S184" i="75"/>
  <c r="T184" i="75"/>
  <c r="U184" i="75"/>
  <c r="AG184" i="75"/>
  <c r="AZ184" i="75"/>
  <c r="BA184" i="75"/>
  <c r="H185" i="75"/>
  <c r="I185" i="75"/>
  <c r="K185" i="75"/>
  <c r="M185" i="75"/>
  <c r="N185" i="75"/>
  <c r="O185" i="75"/>
  <c r="Q185" i="75"/>
  <c r="R185" i="75"/>
  <c r="S185" i="75"/>
  <c r="T185" i="75"/>
  <c r="U185" i="75"/>
  <c r="AZ185" i="75"/>
  <c r="BA185" i="75"/>
  <c r="C186" i="75"/>
  <c r="D186" i="75"/>
  <c r="G186" i="75"/>
  <c r="H186" i="75"/>
  <c r="I186" i="75"/>
  <c r="K186" i="75"/>
  <c r="M186" i="75"/>
  <c r="N186" i="75"/>
  <c r="O186" i="75"/>
  <c r="Q186" i="75"/>
  <c r="R186" i="75"/>
  <c r="S186" i="75"/>
  <c r="T186" i="75"/>
  <c r="U186" i="75"/>
  <c r="AZ186" i="75"/>
  <c r="BA186" i="75"/>
  <c r="BB186" i="75" s="1"/>
  <c r="G187" i="75"/>
  <c r="H187" i="75"/>
  <c r="I187" i="75"/>
  <c r="K187" i="75"/>
  <c r="M187" i="75"/>
  <c r="N187" i="75"/>
  <c r="O187" i="75"/>
  <c r="Q187" i="75"/>
  <c r="R187" i="75"/>
  <c r="S187" i="75"/>
  <c r="T187" i="75"/>
  <c r="U187" i="75"/>
  <c r="AZ187" i="75"/>
  <c r="BA187" i="75"/>
  <c r="F188" i="75"/>
  <c r="P188" i="75" s="1"/>
  <c r="H188" i="75"/>
  <c r="I188" i="75"/>
  <c r="K188" i="75"/>
  <c r="M188" i="75"/>
  <c r="N188" i="75"/>
  <c r="O188" i="75"/>
  <c r="Q188" i="75"/>
  <c r="R188" i="75"/>
  <c r="S188" i="75"/>
  <c r="T188" i="75"/>
  <c r="U188" i="75"/>
  <c r="AG188" i="75"/>
  <c r="AZ188" i="75"/>
  <c r="BA188" i="75"/>
  <c r="H189" i="75"/>
  <c r="I189" i="75"/>
  <c r="K189" i="75"/>
  <c r="M189" i="75"/>
  <c r="N189" i="75"/>
  <c r="O189" i="75"/>
  <c r="Q189" i="75"/>
  <c r="R189" i="75"/>
  <c r="S189" i="75"/>
  <c r="T189" i="75"/>
  <c r="U189" i="75"/>
  <c r="AZ189" i="75"/>
  <c r="BA189" i="75"/>
  <c r="D190" i="75"/>
  <c r="H190" i="75"/>
  <c r="I190" i="75"/>
  <c r="K190" i="75"/>
  <c r="M190" i="75"/>
  <c r="N190" i="75"/>
  <c r="O190" i="75"/>
  <c r="Q190" i="75"/>
  <c r="R190" i="75"/>
  <c r="S190" i="75"/>
  <c r="T190" i="75"/>
  <c r="U190" i="75"/>
  <c r="AZ190" i="75"/>
  <c r="BB190" i="75" s="1"/>
  <c r="BA190" i="75"/>
  <c r="C191" i="75"/>
  <c r="D191" i="75"/>
  <c r="H191" i="75"/>
  <c r="I191" i="75"/>
  <c r="K191" i="75"/>
  <c r="M191" i="75"/>
  <c r="N191" i="75"/>
  <c r="O191" i="75"/>
  <c r="Q191" i="75"/>
  <c r="R191" i="75"/>
  <c r="S191" i="75"/>
  <c r="T191" i="75"/>
  <c r="U191" i="75"/>
  <c r="AG191" i="75"/>
  <c r="AZ191" i="75"/>
  <c r="BB191" i="75" s="1"/>
  <c r="BA191" i="75"/>
  <c r="D192" i="75"/>
  <c r="G192" i="75"/>
  <c r="H192" i="75"/>
  <c r="I192" i="75"/>
  <c r="K192" i="75"/>
  <c r="M192" i="75"/>
  <c r="N192" i="75"/>
  <c r="O192" i="75"/>
  <c r="Q192" i="75"/>
  <c r="R192" i="75"/>
  <c r="S192" i="75"/>
  <c r="T192" i="75"/>
  <c r="U192" i="75"/>
  <c r="AZ192" i="75"/>
  <c r="BA192" i="75"/>
  <c r="D193" i="75"/>
  <c r="G193" i="75"/>
  <c r="H193" i="75"/>
  <c r="I193" i="75"/>
  <c r="K193" i="75"/>
  <c r="M193" i="75"/>
  <c r="N193" i="75"/>
  <c r="O193" i="75"/>
  <c r="Q193" i="75"/>
  <c r="R193" i="75"/>
  <c r="S193" i="75"/>
  <c r="T193" i="75"/>
  <c r="U193" i="75"/>
  <c r="AZ193" i="75"/>
  <c r="BA193" i="75"/>
  <c r="C4" i="3"/>
  <c r="E4" i="3" s="1"/>
  <c r="M5" i="5" s="1"/>
  <c r="D4" i="3"/>
  <c r="F4" i="3"/>
  <c r="G4" i="3"/>
  <c r="I4" i="3"/>
  <c r="J4" i="3" s="1"/>
  <c r="K4" i="3" s="1"/>
  <c r="L4" i="3"/>
  <c r="O4" i="3"/>
  <c r="Q4" i="3" s="1"/>
  <c r="R4" i="3" s="1"/>
  <c r="T4" i="3"/>
  <c r="U4" i="3"/>
  <c r="V4" i="3"/>
  <c r="X4" i="3"/>
  <c r="Y4" i="3"/>
  <c r="AA4" i="3"/>
  <c r="AB4" i="3" s="1"/>
  <c r="AC4" i="3" s="1"/>
  <c r="T5" i="5" s="1"/>
  <c r="AD4" i="3"/>
  <c r="AE4" i="3"/>
  <c r="AF4" i="3"/>
  <c r="AG4" i="3"/>
  <c r="C5" i="3"/>
  <c r="D5" i="3"/>
  <c r="F5" i="3"/>
  <c r="G5" i="3"/>
  <c r="I5" i="3"/>
  <c r="J5" i="3" s="1"/>
  <c r="K5" i="3" s="1"/>
  <c r="L5" i="3"/>
  <c r="O5" i="3"/>
  <c r="P5" i="3" s="1"/>
  <c r="T5" i="3"/>
  <c r="U5" i="3"/>
  <c r="V5" i="3"/>
  <c r="X5" i="3"/>
  <c r="Y5" i="3"/>
  <c r="AA5" i="3"/>
  <c r="AB5" i="3" s="1"/>
  <c r="AC5" i="3" s="1"/>
  <c r="T6" i="5" s="1"/>
  <c r="AD5" i="3"/>
  <c r="AE5" i="3"/>
  <c r="AF5" i="3"/>
  <c r="AG5" i="3"/>
  <c r="C6" i="3"/>
  <c r="E6" i="3" s="1"/>
  <c r="M7" i="5" s="1"/>
  <c r="D6" i="3"/>
  <c r="F6" i="3"/>
  <c r="G6" i="3"/>
  <c r="I6" i="3"/>
  <c r="J6" i="3" s="1"/>
  <c r="K6" i="3" s="1"/>
  <c r="L6" i="3"/>
  <c r="O6" i="3"/>
  <c r="P6" i="3" s="1"/>
  <c r="T6" i="3"/>
  <c r="U6" i="3"/>
  <c r="V6" i="3"/>
  <c r="X6" i="3"/>
  <c r="Y6" i="3"/>
  <c r="AA6" i="3"/>
  <c r="AB6" i="3" s="1"/>
  <c r="AC6" i="3" s="1"/>
  <c r="T7" i="5" s="1"/>
  <c r="AD6" i="3"/>
  <c r="AE6" i="3"/>
  <c r="AF6" i="3"/>
  <c r="AG6" i="3"/>
  <c r="C7" i="3"/>
  <c r="D7" i="3"/>
  <c r="F7" i="3"/>
  <c r="G7" i="3"/>
  <c r="I7" i="3"/>
  <c r="J7" i="3" s="1"/>
  <c r="K7" i="3" s="1"/>
  <c r="L7" i="3"/>
  <c r="O7" i="3"/>
  <c r="P7" i="3" s="1"/>
  <c r="T7" i="3"/>
  <c r="U7" i="3"/>
  <c r="V7" i="3"/>
  <c r="X7" i="3"/>
  <c r="Y7" i="3"/>
  <c r="AA7" i="3"/>
  <c r="AB7" i="3" s="1"/>
  <c r="AC7" i="3" s="1"/>
  <c r="T8" i="5" s="1"/>
  <c r="AD7" i="3"/>
  <c r="AE7" i="3"/>
  <c r="AF7" i="3"/>
  <c r="AG7" i="3"/>
  <c r="C8" i="3"/>
  <c r="D8" i="3"/>
  <c r="F8" i="3"/>
  <c r="G8" i="3"/>
  <c r="I8" i="3"/>
  <c r="J8" i="3" s="1"/>
  <c r="K8" i="3" s="1"/>
  <c r="L8" i="3"/>
  <c r="O8" i="3"/>
  <c r="P8" i="3" s="1"/>
  <c r="T8" i="3"/>
  <c r="U8" i="3"/>
  <c r="V8" i="3"/>
  <c r="X8" i="3"/>
  <c r="Y8" i="3"/>
  <c r="AA8" i="3"/>
  <c r="AB8" i="3" s="1"/>
  <c r="AC8" i="3" s="1"/>
  <c r="T9" i="5" s="1"/>
  <c r="AD8" i="3"/>
  <c r="AE8" i="3"/>
  <c r="AF8" i="3"/>
  <c r="AH8" i="3" s="1"/>
  <c r="AG8" i="3"/>
  <c r="C9" i="3"/>
  <c r="D9" i="3"/>
  <c r="F9" i="3"/>
  <c r="G9" i="3"/>
  <c r="I9" i="3"/>
  <c r="J9" i="3" s="1"/>
  <c r="K9" i="3" s="1"/>
  <c r="L9" i="3"/>
  <c r="O9" i="3"/>
  <c r="P9" i="3" s="1"/>
  <c r="T9" i="3"/>
  <c r="U9" i="3"/>
  <c r="V9" i="3"/>
  <c r="X9" i="3"/>
  <c r="Y9" i="3"/>
  <c r="AA9" i="3"/>
  <c r="AB9" i="3" s="1"/>
  <c r="AC9" i="3" s="1"/>
  <c r="T10" i="5" s="1"/>
  <c r="AD9" i="3"/>
  <c r="AE9" i="3"/>
  <c r="AF9" i="3"/>
  <c r="AG9" i="3"/>
  <c r="C10" i="3"/>
  <c r="D10" i="3"/>
  <c r="F10" i="3"/>
  <c r="G10" i="3"/>
  <c r="I10" i="3"/>
  <c r="J10" i="3" s="1"/>
  <c r="K10" i="3" s="1"/>
  <c r="L10" i="3"/>
  <c r="O10" i="3"/>
  <c r="Q10" i="3" s="1"/>
  <c r="R10" i="3" s="1"/>
  <c r="T10" i="3"/>
  <c r="U10" i="3"/>
  <c r="V10" i="3"/>
  <c r="X10" i="3"/>
  <c r="Y10" i="3"/>
  <c r="Z10" i="3" s="1"/>
  <c r="S11" i="5" s="1"/>
  <c r="AA10" i="3"/>
  <c r="AB10" i="3" s="1"/>
  <c r="AC10" i="3" s="1"/>
  <c r="T11" i="5" s="1"/>
  <c r="AD10" i="3"/>
  <c r="AE10" i="3"/>
  <c r="AF10" i="3"/>
  <c r="AG10" i="3"/>
  <c r="C11" i="3"/>
  <c r="D11" i="3"/>
  <c r="F11" i="3"/>
  <c r="G11" i="3"/>
  <c r="I11" i="3"/>
  <c r="J11" i="3" s="1"/>
  <c r="K11" i="3" s="1"/>
  <c r="L11" i="3"/>
  <c r="O11" i="3"/>
  <c r="P11" i="3" s="1"/>
  <c r="T11" i="3"/>
  <c r="U11" i="3"/>
  <c r="V11" i="3"/>
  <c r="X11" i="3"/>
  <c r="Y11" i="3"/>
  <c r="Z11" i="3" s="1"/>
  <c r="S12" i="5" s="1"/>
  <c r="AA11" i="3"/>
  <c r="AB11" i="3" s="1"/>
  <c r="AC11" i="3" s="1"/>
  <c r="T12" i="5" s="1"/>
  <c r="AD11" i="3"/>
  <c r="AE11" i="3"/>
  <c r="AF11" i="3"/>
  <c r="AG11" i="3"/>
  <c r="C12" i="3"/>
  <c r="D12" i="3"/>
  <c r="F12" i="3"/>
  <c r="G12" i="3"/>
  <c r="I12" i="3"/>
  <c r="J12" i="3" s="1"/>
  <c r="K12" i="3" s="1"/>
  <c r="L12" i="3"/>
  <c r="O12" i="3"/>
  <c r="P12" i="3" s="1"/>
  <c r="T12" i="3"/>
  <c r="U12" i="3"/>
  <c r="V12" i="3"/>
  <c r="X12" i="3"/>
  <c r="Y12" i="3"/>
  <c r="AA12" i="3"/>
  <c r="AB12" i="3" s="1"/>
  <c r="AC12" i="3" s="1"/>
  <c r="AD12" i="3"/>
  <c r="AE12" i="3"/>
  <c r="AF12" i="3"/>
  <c r="AH12" i="3" s="1"/>
  <c r="AG12" i="3"/>
  <c r="C13" i="3"/>
  <c r="D13" i="3"/>
  <c r="F13" i="3"/>
  <c r="G13" i="3"/>
  <c r="I13" i="3"/>
  <c r="J13" i="3" s="1"/>
  <c r="K13" i="3" s="1"/>
  <c r="L13" i="3"/>
  <c r="O13" i="3"/>
  <c r="T13" i="3"/>
  <c r="U13" i="3"/>
  <c r="V13" i="3"/>
  <c r="X13" i="3"/>
  <c r="Y13" i="3"/>
  <c r="AA13" i="3"/>
  <c r="AB13" i="3" s="1"/>
  <c r="AC13" i="3" s="1"/>
  <c r="T14" i="5" s="1"/>
  <c r="AD13" i="3"/>
  <c r="AE13" i="3"/>
  <c r="AF13" i="3"/>
  <c r="AG13" i="3"/>
  <c r="C14" i="3"/>
  <c r="E14" i="3" s="1"/>
  <c r="M15" i="5" s="1"/>
  <c r="D14" i="3"/>
  <c r="F14" i="3"/>
  <c r="G14" i="3"/>
  <c r="I14" i="3"/>
  <c r="J14" i="3" s="1"/>
  <c r="K14" i="3" s="1"/>
  <c r="L14" i="3"/>
  <c r="O14" i="3"/>
  <c r="P14" i="3" s="1"/>
  <c r="T14" i="3"/>
  <c r="U14" i="3"/>
  <c r="V14" i="3"/>
  <c r="X14" i="3"/>
  <c r="Y14" i="3"/>
  <c r="AA14" i="3"/>
  <c r="AB14" i="3" s="1"/>
  <c r="AC14" i="3" s="1"/>
  <c r="AD14" i="3"/>
  <c r="AE14" i="3"/>
  <c r="AF14" i="3"/>
  <c r="AG14" i="3"/>
  <c r="C15" i="3"/>
  <c r="D15" i="3"/>
  <c r="F15" i="3"/>
  <c r="G15" i="3"/>
  <c r="I15" i="3"/>
  <c r="J15" i="3" s="1"/>
  <c r="K15" i="3" s="1"/>
  <c r="L15" i="3"/>
  <c r="O15" i="3"/>
  <c r="P15" i="3" s="1"/>
  <c r="T15" i="3"/>
  <c r="U15" i="3"/>
  <c r="V15" i="3"/>
  <c r="X15" i="3"/>
  <c r="Y15" i="3"/>
  <c r="AA15" i="3"/>
  <c r="AB15" i="3" s="1"/>
  <c r="AC15" i="3" s="1"/>
  <c r="AD15" i="3"/>
  <c r="AE15" i="3"/>
  <c r="AF15" i="3"/>
  <c r="AG15" i="3"/>
  <c r="C16" i="3"/>
  <c r="D16" i="3"/>
  <c r="F16" i="3"/>
  <c r="G16" i="3"/>
  <c r="I16" i="3"/>
  <c r="J16" i="3" s="1"/>
  <c r="K16" i="3" s="1"/>
  <c r="L16" i="3"/>
  <c r="O16" i="3"/>
  <c r="Q16" i="3" s="1"/>
  <c r="R16" i="3" s="1"/>
  <c r="T16" i="3"/>
  <c r="U16" i="3"/>
  <c r="V16" i="3"/>
  <c r="X16" i="3"/>
  <c r="Y16" i="3"/>
  <c r="AA16" i="3"/>
  <c r="AB16" i="3" s="1"/>
  <c r="AC16" i="3" s="1"/>
  <c r="AD16" i="3"/>
  <c r="AE16" i="3"/>
  <c r="AF16" i="3"/>
  <c r="AG16" i="3"/>
  <c r="C17" i="3"/>
  <c r="D17" i="3"/>
  <c r="F17" i="3"/>
  <c r="G17" i="3"/>
  <c r="I17" i="3"/>
  <c r="J17" i="3" s="1"/>
  <c r="K17" i="3" s="1"/>
  <c r="L17" i="3"/>
  <c r="O17" i="3"/>
  <c r="P17" i="3" s="1"/>
  <c r="T17" i="3"/>
  <c r="U17" i="3"/>
  <c r="V17" i="3"/>
  <c r="X17" i="3"/>
  <c r="Y17" i="3"/>
  <c r="AA17" i="3"/>
  <c r="AB17" i="3" s="1"/>
  <c r="AC17" i="3" s="1"/>
  <c r="T18" i="5" s="1"/>
  <c r="AD17" i="3"/>
  <c r="AE17" i="3"/>
  <c r="AF17" i="3"/>
  <c r="AG17" i="3"/>
  <c r="C18" i="3"/>
  <c r="D18" i="3"/>
  <c r="F18" i="3"/>
  <c r="G18" i="3"/>
  <c r="I18" i="3"/>
  <c r="J18" i="3" s="1"/>
  <c r="K18" i="3" s="1"/>
  <c r="L18" i="3"/>
  <c r="O18" i="3"/>
  <c r="T18" i="3"/>
  <c r="U18" i="3"/>
  <c r="V18" i="3"/>
  <c r="X18" i="3"/>
  <c r="Y18" i="3"/>
  <c r="Z18" i="3" s="1"/>
  <c r="S19" i="5" s="1"/>
  <c r="AA18" i="3"/>
  <c r="AB18" i="3" s="1"/>
  <c r="AC18" i="3" s="1"/>
  <c r="AD18" i="3"/>
  <c r="AE18" i="3"/>
  <c r="AF18" i="3"/>
  <c r="AG18" i="3"/>
  <c r="AH18" i="3" s="1"/>
  <c r="C19" i="3"/>
  <c r="D19" i="3"/>
  <c r="F19" i="3"/>
  <c r="G19" i="3"/>
  <c r="I19" i="3"/>
  <c r="J19" i="3" s="1"/>
  <c r="K19" i="3" s="1"/>
  <c r="L19" i="3"/>
  <c r="O19" i="3"/>
  <c r="T19" i="3"/>
  <c r="U19" i="3"/>
  <c r="V19" i="3"/>
  <c r="X19" i="3"/>
  <c r="Y19" i="3"/>
  <c r="Z19" i="3" s="1"/>
  <c r="S20" i="5" s="1"/>
  <c r="AA19" i="3"/>
  <c r="AB19" i="3" s="1"/>
  <c r="AC19" i="3" s="1"/>
  <c r="T20" i="5" s="1"/>
  <c r="AD19" i="3"/>
  <c r="AE19" i="3"/>
  <c r="AF19" i="3"/>
  <c r="AG19" i="3"/>
  <c r="C20" i="3"/>
  <c r="D20" i="3"/>
  <c r="F20" i="3"/>
  <c r="G20" i="3"/>
  <c r="I20" i="3"/>
  <c r="J20" i="3" s="1"/>
  <c r="K20" i="3" s="1"/>
  <c r="L20" i="3"/>
  <c r="O20" i="3"/>
  <c r="P20" i="3" s="1"/>
  <c r="T20" i="3"/>
  <c r="U20" i="3"/>
  <c r="V20" i="3"/>
  <c r="X20" i="3"/>
  <c r="Y20" i="3"/>
  <c r="AA20" i="3"/>
  <c r="AB20" i="3" s="1"/>
  <c r="AC20" i="3" s="1"/>
  <c r="T21" i="5" s="1"/>
  <c r="AD20" i="3"/>
  <c r="AE20" i="3"/>
  <c r="AF20" i="3"/>
  <c r="AG20" i="3"/>
  <c r="C21" i="3"/>
  <c r="D21" i="3"/>
  <c r="F21" i="3"/>
  <c r="G21" i="3"/>
  <c r="I21" i="3"/>
  <c r="J21" i="3" s="1"/>
  <c r="K21" i="3" s="1"/>
  <c r="L21" i="3"/>
  <c r="O21" i="3"/>
  <c r="P21" i="3" s="1"/>
  <c r="T21" i="3"/>
  <c r="U21" i="3"/>
  <c r="V21" i="3"/>
  <c r="X21" i="3"/>
  <c r="Y21" i="3"/>
  <c r="AA21" i="3"/>
  <c r="AB21" i="3" s="1"/>
  <c r="AC21" i="3" s="1"/>
  <c r="T22" i="5" s="1"/>
  <c r="AD21" i="3"/>
  <c r="AE21" i="3"/>
  <c r="AF21" i="3"/>
  <c r="AG21" i="3"/>
  <c r="C22" i="3"/>
  <c r="E22" i="3" s="1"/>
  <c r="M23" i="5" s="1"/>
  <c r="D22" i="3"/>
  <c r="F22" i="3"/>
  <c r="G22" i="3"/>
  <c r="I22" i="3"/>
  <c r="J22" i="3" s="1"/>
  <c r="K22" i="3" s="1"/>
  <c r="L22" i="3"/>
  <c r="O22" i="3"/>
  <c r="Q22" i="3" s="1"/>
  <c r="R22" i="3" s="1"/>
  <c r="T22" i="3"/>
  <c r="U22" i="3"/>
  <c r="V22" i="3"/>
  <c r="X22" i="3"/>
  <c r="Y22" i="3"/>
  <c r="AA22" i="3"/>
  <c r="AB22" i="3" s="1"/>
  <c r="AC22" i="3" s="1"/>
  <c r="T23" i="5" s="1"/>
  <c r="AD22" i="3"/>
  <c r="AE22" i="3"/>
  <c r="AF22" i="3"/>
  <c r="AG22" i="3"/>
  <c r="C23" i="3"/>
  <c r="D23" i="3"/>
  <c r="F23" i="3"/>
  <c r="G23" i="3"/>
  <c r="I23" i="3"/>
  <c r="J23" i="3" s="1"/>
  <c r="K23" i="3" s="1"/>
  <c r="L23" i="3"/>
  <c r="O23" i="3"/>
  <c r="P23" i="3" s="1"/>
  <c r="T23" i="3"/>
  <c r="U23" i="3"/>
  <c r="V23" i="3"/>
  <c r="X23" i="3"/>
  <c r="Y23" i="3"/>
  <c r="AA23" i="3"/>
  <c r="AB23" i="3" s="1"/>
  <c r="AC23" i="3" s="1"/>
  <c r="T24" i="5" s="1"/>
  <c r="AD23" i="3"/>
  <c r="AE23" i="3"/>
  <c r="AF23" i="3"/>
  <c r="AG23" i="3"/>
  <c r="C24" i="3"/>
  <c r="D24" i="3"/>
  <c r="F24" i="3"/>
  <c r="G24" i="3"/>
  <c r="I24" i="3"/>
  <c r="J24" i="3" s="1"/>
  <c r="K24" i="3" s="1"/>
  <c r="L24" i="3"/>
  <c r="O24" i="3"/>
  <c r="P24" i="3" s="1"/>
  <c r="T24" i="3"/>
  <c r="U24" i="3"/>
  <c r="V24" i="3"/>
  <c r="X24" i="3"/>
  <c r="Y24" i="3"/>
  <c r="AA24" i="3"/>
  <c r="AB24" i="3" s="1"/>
  <c r="AC24" i="3" s="1"/>
  <c r="T25" i="5" s="1"/>
  <c r="AD24" i="3"/>
  <c r="AE24" i="3"/>
  <c r="AF24" i="3"/>
  <c r="AG24" i="3"/>
  <c r="C25" i="3"/>
  <c r="D25" i="3"/>
  <c r="F25" i="3"/>
  <c r="G25" i="3"/>
  <c r="I25" i="3"/>
  <c r="J25" i="3" s="1"/>
  <c r="K25" i="3" s="1"/>
  <c r="L25" i="3"/>
  <c r="O25" i="3"/>
  <c r="P25" i="3" s="1"/>
  <c r="T25" i="3"/>
  <c r="U25" i="3"/>
  <c r="V25" i="3"/>
  <c r="X25" i="3"/>
  <c r="Y25" i="3"/>
  <c r="AA25" i="3"/>
  <c r="AB25" i="3" s="1"/>
  <c r="AC25" i="3" s="1"/>
  <c r="AD25" i="3"/>
  <c r="AE25" i="3"/>
  <c r="AF25" i="3"/>
  <c r="AH25" i="3" s="1"/>
  <c r="AG25" i="3"/>
  <c r="C26" i="3"/>
  <c r="D26" i="3"/>
  <c r="F26" i="3"/>
  <c r="G26" i="3"/>
  <c r="I26" i="3"/>
  <c r="J26" i="3" s="1"/>
  <c r="K26" i="3" s="1"/>
  <c r="L26" i="3"/>
  <c r="O26" i="3"/>
  <c r="Q26" i="3" s="1"/>
  <c r="R26" i="3" s="1"/>
  <c r="T26" i="3"/>
  <c r="U26" i="3"/>
  <c r="V26" i="3"/>
  <c r="X26" i="3"/>
  <c r="Y26" i="3"/>
  <c r="Z26" i="3" s="1"/>
  <c r="S27" i="5" s="1"/>
  <c r="AA26" i="3"/>
  <c r="AB26" i="3" s="1"/>
  <c r="AC26" i="3" s="1"/>
  <c r="T27" i="5" s="1"/>
  <c r="AD26" i="3"/>
  <c r="AE26" i="3"/>
  <c r="AF26" i="3"/>
  <c r="AG26" i="3"/>
  <c r="C27" i="3"/>
  <c r="D27" i="3"/>
  <c r="F27" i="3"/>
  <c r="G27" i="3"/>
  <c r="I27" i="3"/>
  <c r="J27" i="3" s="1"/>
  <c r="K27" i="3" s="1"/>
  <c r="L27" i="3"/>
  <c r="O27" i="3"/>
  <c r="Q27" i="3" s="1"/>
  <c r="R27" i="3" s="1"/>
  <c r="T27" i="3"/>
  <c r="U27" i="3"/>
  <c r="V27" i="3"/>
  <c r="X27" i="3"/>
  <c r="Y27" i="3"/>
  <c r="Z27" i="3" s="1"/>
  <c r="S28" i="5" s="1"/>
  <c r="AA27" i="3"/>
  <c r="AB27" i="3" s="1"/>
  <c r="AC27" i="3" s="1"/>
  <c r="AD27" i="3"/>
  <c r="AE27" i="3"/>
  <c r="AF27" i="3"/>
  <c r="AG27" i="3"/>
  <c r="C28" i="3"/>
  <c r="D28" i="3"/>
  <c r="F28" i="3"/>
  <c r="G28" i="3"/>
  <c r="I28" i="3"/>
  <c r="J28" i="3" s="1"/>
  <c r="K28" i="3" s="1"/>
  <c r="L28" i="3"/>
  <c r="O28" i="3"/>
  <c r="P28" i="3" s="1"/>
  <c r="T28" i="3"/>
  <c r="U28" i="3"/>
  <c r="V28" i="3"/>
  <c r="X28" i="3"/>
  <c r="Y28" i="3"/>
  <c r="AA28" i="3"/>
  <c r="AB28" i="3" s="1"/>
  <c r="AC28" i="3" s="1"/>
  <c r="AD28" i="3"/>
  <c r="AE28" i="3"/>
  <c r="AF28" i="3"/>
  <c r="AG28" i="3"/>
  <c r="C29" i="3"/>
  <c r="D29" i="3"/>
  <c r="F29" i="3"/>
  <c r="G29" i="3"/>
  <c r="H29" i="3" s="1"/>
  <c r="N30" i="5" s="1"/>
  <c r="I29" i="3"/>
  <c r="J29" i="3" s="1"/>
  <c r="K29" i="3" s="1"/>
  <c r="L29" i="3"/>
  <c r="O29" i="3"/>
  <c r="P29" i="3" s="1"/>
  <c r="T29" i="3"/>
  <c r="U29" i="3"/>
  <c r="V29" i="3"/>
  <c r="X29" i="3"/>
  <c r="Y29" i="3"/>
  <c r="Z29" i="3" s="1"/>
  <c r="S30" i="5" s="1"/>
  <c r="AA29" i="3"/>
  <c r="AB29" i="3" s="1"/>
  <c r="AC29" i="3" s="1"/>
  <c r="T30" i="5" s="1"/>
  <c r="AD29" i="3"/>
  <c r="AE29" i="3"/>
  <c r="AF29" i="3"/>
  <c r="AG29" i="3"/>
  <c r="C30" i="3"/>
  <c r="E30" i="3" s="1"/>
  <c r="D30" i="3"/>
  <c r="F30" i="3"/>
  <c r="H30" i="3" s="1"/>
  <c r="N31" i="5" s="1"/>
  <c r="G30" i="3"/>
  <c r="I30" i="3"/>
  <c r="J30" i="3" s="1"/>
  <c r="K30" i="3" s="1"/>
  <c r="L30" i="3"/>
  <c r="O30" i="3"/>
  <c r="P30" i="3" s="1"/>
  <c r="T30" i="3"/>
  <c r="U30" i="3"/>
  <c r="V30" i="3"/>
  <c r="X30" i="3"/>
  <c r="Y30" i="3"/>
  <c r="AA30" i="3"/>
  <c r="AB30" i="3" s="1"/>
  <c r="AC30" i="3" s="1"/>
  <c r="T31" i="5" s="1"/>
  <c r="AD30" i="3"/>
  <c r="AE30" i="3"/>
  <c r="AF30" i="3"/>
  <c r="AG30" i="3"/>
  <c r="C31" i="3"/>
  <c r="D31" i="3"/>
  <c r="F31" i="3"/>
  <c r="G31" i="3"/>
  <c r="I31" i="3"/>
  <c r="J31" i="3" s="1"/>
  <c r="K31" i="3" s="1"/>
  <c r="L31" i="3"/>
  <c r="O31" i="3"/>
  <c r="P31" i="3" s="1"/>
  <c r="T31" i="3"/>
  <c r="U31" i="3"/>
  <c r="V31" i="3"/>
  <c r="X31" i="3"/>
  <c r="Y31" i="3"/>
  <c r="AA31" i="3"/>
  <c r="AB31" i="3" s="1"/>
  <c r="AC31" i="3" s="1"/>
  <c r="T32" i="5" s="1"/>
  <c r="AD31" i="3"/>
  <c r="AE31" i="3"/>
  <c r="AF31" i="3"/>
  <c r="AG31" i="3"/>
  <c r="C32" i="3"/>
  <c r="D32" i="3"/>
  <c r="F32" i="3"/>
  <c r="G32" i="3"/>
  <c r="I32" i="3"/>
  <c r="J32" i="3" s="1"/>
  <c r="K32" i="3" s="1"/>
  <c r="L32" i="3"/>
  <c r="O32" i="3"/>
  <c r="P32" i="3" s="1"/>
  <c r="T32" i="3"/>
  <c r="U32" i="3"/>
  <c r="V32" i="3"/>
  <c r="X32" i="3"/>
  <c r="Y32" i="3"/>
  <c r="AA32" i="3"/>
  <c r="AB32" i="3" s="1"/>
  <c r="AC32" i="3" s="1"/>
  <c r="T33" i="5" s="1"/>
  <c r="AD32" i="3"/>
  <c r="AE32" i="3"/>
  <c r="AF32" i="3"/>
  <c r="AG32" i="3"/>
  <c r="C33" i="3"/>
  <c r="D33" i="3"/>
  <c r="F33" i="3"/>
  <c r="G33" i="3"/>
  <c r="I33" i="3"/>
  <c r="J33" i="3" s="1"/>
  <c r="K33" i="3" s="1"/>
  <c r="L33" i="3"/>
  <c r="O33" i="3"/>
  <c r="T33" i="3"/>
  <c r="U33" i="3"/>
  <c r="V33" i="3"/>
  <c r="X33" i="3"/>
  <c r="Y33" i="3"/>
  <c r="AA33" i="3"/>
  <c r="AB33" i="3" s="1"/>
  <c r="AC33" i="3" s="1"/>
  <c r="T34" i="5" s="1"/>
  <c r="AD33" i="3"/>
  <c r="AE33" i="3"/>
  <c r="AF33" i="3"/>
  <c r="AG33" i="3"/>
  <c r="C34" i="3"/>
  <c r="D34" i="3"/>
  <c r="F34" i="3"/>
  <c r="G34" i="3"/>
  <c r="H34" i="3" s="1"/>
  <c r="N35" i="5" s="1"/>
  <c r="I34" i="3"/>
  <c r="J34" i="3" s="1"/>
  <c r="K34" i="3" s="1"/>
  <c r="L34" i="3"/>
  <c r="O34" i="3"/>
  <c r="Q34" i="3" s="1"/>
  <c r="R34" i="3" s="1"/>
  <c r="T34" i="3"/>
  <c r="U34" i="3"/>
  <c r="V34" i="3"/>
  <c r="X34" i="3"/>
  <c r="Y34" i="3"/>
  <c r="Z34" i="3" s="1"/>
  <c r="S35" i="5" s="1"/>
  <c r="AA34" i="3"/>
  <c r="AB34" i="3" s="1"/>
  <c r="AC34" i="3" s="1"/>
  <c r="T35" i="5" s="1"/>
  <c r="AD34" i="3"/>
  <c r="AE34" i="3"/>
  <c r="AF34" i="3"/>
  <c r="AH34" i="3" s="1"/>
  <c r="AG34" i="3"/>
  <c r="C35" i="3"/>
  <c r="D35" i="3"/>
  <c r="F35" i="3"/>
  <c r="G35" i="3"/>
  <c r="I35" i="3"/>
  <c r="J35" i="3" s="1"/>
  <c r="K35" i="3" s="1"/>
  <c r="L35" i="3"/>
  <c r="O35" i="3"/>
  <c r="Q35" i="3" s="1"/>
  <c r="R35" i="3" s="1"/>
  <c r="T35" i="3"/>
  <c r="U35" i="3"/>
  <c r="V35" i="3"/>
  <c r="X35" i="3"/>
  <c r="Y35" i="3"/>
  <c r="Z35" i="3" s="1"/>
  <c r="S36" i="5" s="1"/>
  <c r="AA35" i="3"/>
  <c r="AB35" i="3" s="1"/>
  <c r="AC35" i="3" s="1"/>
  <c r="AD35" i="3"/>
  <c r="AE35" i="3"/>
  <c r="AF35" i="3"/>
  <c r="AG35" i="3"/>
  <c r="C36" i="3"/>
  <c r="D36" i="3"/>
  <c r="F36" i="3"/>
  <c r="G36" i="3"/>
  <c r="I36" i="3"/>
  <c r="J36" i="3" s="1"/>
  <c r="K36" i="3" s="1"/>
  <c r="L36" i="3"/>
  <c r="O36" i="3"/>
  <c r="Q36" i="3" s="1"/>
  <c r="R36" i="3" s="1"/>
  <c r="T36" i="3"/>
  <c r="U36" i="3"/>
  <c r="V36" i="3"/>
  <c r="X36" i="3"/>
  <c r="Y36" i="3"/>
  <c r="AA36" i="3"/>
  <c r="AB36" i="3" s="1"/>
  <c r="AC36" i="3" s="1"/>
  <c r="AD36" i="3"/>
  <c r="AE36" i="3"/>
  <c r="AF36" i="3"/>
  <c r="AG36" i="3"/>
  <c r="C37" i="3"/>
  <c r="D37" i="3"/>
  <c r="F37" i="3"/>
  <c r="G37" i="3"/>
  <c r="I37" i="3"/>
  <c r="J37" i="3" s="1"/>
  <c r="K37" i="3" s="1"/>
  <c r="L37" i="3"/>
  <c r="O37" i="3"/>
  <c r="P37" i="3" s="1"/>
  <c r="T37" i="3"/>
  <c r="U37" i="3"/>
  <c r="V37" i="3"/>
  <c r="X37" i="3"/>
  <c r="Y37" i="3"/>
  <c r="AA37" i="3"/>
  <c r="AB37" i="3" s="1"/>
  <c r="AC37" i="3" s="1"/>
  <c r="T38" i="5" s="1"/>
  <c r="AD37" i="3"/>
  <c r="AE37" i="3"/>
  <c r="AF37" i="3"/>
  <c r="AG37" i="3"/>
  <c r="C38" i="3"/>
  <c r="E38" i="3" s="1"/>
  <c r="M39" i="5" s="1"/>
  <c r="D38" i="3"/>
  <c r="F38" i="3"/>
  <c r="G38" i="3"/>
  <c r="I38" i="3"/>
  <c r="J38" i="3" s="1"/>
  <c r="K38" i="3" s="1"/>
  <c r="L38" i="3"/>
  <c r="O38" i="3"/>
  <c r="P38" i="3" s="1"/>
  <c r="T38" i="3"/>
  <c r="U38" i="3"/>
  <c r="V38" i="3"/>
  <c r="X38" i="3"/>
  <c r="Y38" i="3"/>
  <c r="AA38" i="3"/>
  <c r="AB38" i="3" s="1"/>
  <c r="AC38" i="3" s="1"/>
  <c r="AD38" i="3"/>
  <c r="AE38" i="3"/>
  <c r="AF38" i="3"/>
  <c r="AG38" i="3"/>
  <c r="C39" i="3"/>
  <c r="D39" i="3"/>
  <c r="F39" i="3"/>
  <c r="G39" i="3"/>
  <c r="I39" i="3"/>
  <c r="J39" i="3" s="1"/>
  <c r="K39" i="3" s="1"/>
  <c r="L39" i="3"/>
  <c r="O39" i="3"/>
  <c r="P39" i="3" s="1"/>
  <c r="T39" i="3"/>
  <c r="U39" i="3"/>
  <c r="V39" i="3"/>
  <c r="X39" i="3"/>
  <c r="Y39" i="3"/>
  <c r="AA39" i="3"/>
  <c r="AB39" i="3" s="1"/>
  <c r="AC39" i="3" s="1"/>
  <c r="T40" i="5" s="1"/>
  <c r="AD39" i="3"/>
  <c r="AE39" i="3"/>
  <c r="AF39" i="3"/>
  <c r="AH39" i="3" s="1"/>
  <c r="AG39" i="3"/>
  <c r="C40" i="3"/>
  <c r="D40" i="3"/>
  <c r="F40" i="3"/>
  <c r="G40" i="3"/>
  <c r="I40" i="3"/>
  <c r="J40" i="3" s="1"/>
  <c r="K40" i="3" s="1"/>
  <c r="L40" i="3"/>
  <c r="O40" i="3"/>
  <c r="Q40" i="3" s="1"/>
  <c r="R40" i="3" s="1"/>
  <c r="T40" i="3"/>
  <c r="U40" i="3"/>
  <c r="V40" i="3"/>
  <c r="X40" i="3"/>
  <c r="Y40" i="3"/>
  <c r="AA40" i="3"/>
  <c r="AB40" i="3" s="1"/>
  <c r="AC40" i="3" s="1"/>
  <c r="T41" i="5" s="1"/>
  <c r="AD40" i="3"/>
  <c r="AE40" i="3"/>
  <c r="AF40" i="3"/>
  <c r="AG40" i="3"/>
  <c r="C41" i="3"/>
  <c r="D41" i="3"/>
  <c r="F41" i="3"/>
  <c r="G41" i="3"/>
  <c r="I41" i="3"/>
  <c r="J41" i="3" s="1"/>
  <c r="K41" i="3" s="1"/>
  <c r="L41" i="3"/>
  <c r="O41" i="3"/>
  <c r="T41" i="3"/>
  <c r="U41" i="3"/>
  <c r="V41" i="3"/>
  <c r="X41" i="3"/>
  <c r="Y41" i="3"/>
  <c r="AA41" i="3"/>
  <c r="AB41" i="3" s="1"/>
  <c r="AC41" i="3" s="1"/>
  <c r="AD41" i="3"/>
  <c r="AE41" i="3"/>
  <c r="AF41" i="3"/>
  <c r="AH41" i="3" s="1"/>
  <c r="AG41" i="3"/>
  <c r="C42" i="3"/>
  <c r="D42" i="3"/>
  <c r="F42" i="3"/>
  <c r="G42" i="3"/>
  <c r="I42" i="3"/>
  <c r="J42" i="3" s="1"/>
  <c r="K42" i="3" s="1"/>
  <c r="L42" i="3"/>
  <c r="O42" i="3"/>
  <c r="P42" i="3" s="1"/>
  <c r="T42" i="3"/>
  <c r="U42" i="3"/>
  <c r="V42" i="3"/>
  <c r="X42" i="3"/>
  <c r="Y42" i="3"/>
  <c r="Z42" i="3" s="1"/>
  <c r="S43" i="5" s="1"/>
  <c r="AA42" i="3"/>
  <c r="AB42" i="3" s="1"/>
  <c r="AC42" i="3" s="1"/>
  <c r="AD42" i="3"/>
  <c r="AE42" i="3"/>
  <c r="AF42" i="3"/>
  <c r="AG42" i="3"/>
  <c r="C43" i="3"/>
  <c r="D43" i="3"/>
  <c r="F43" i="3"/>
  <c r="G43" i="3"/>
  <c r="I43" i="3"/>
  <c r="J43" i="3" s="1"/>
  <c r="K43" i="3" s="1"/>
  <c r="L43" i="3"/>
  <c r="O43" i="3"/>
  <c r="Q43" i="3" s="1"/>
  <c r="R43" i="3" s="1"/>
  <c r="T43" i="3"/>
  <c r="U43" i="3"/>
  <c r="V43" i="3"/>
  <c r="X43" i="3"/>
  <c r="Y43" i="3"/>
  <c r="AA43" i="3"/>
  <c r="AB43" i="3" s="1"/>
  <c r="AC43" i="3" s="1"/>
  <c r="AD43" i="3"/>
  <c r="AE43" i="3"/>
  <c r="AF43" i="3"/>
  <c r="AG43" i="3"/>
  <c r="C44" i="3"/>
  <c r="D44" i="3"/>
  <c r="F44" i="3"/>
  <c r="G44" i="3"/>
  <c r="I44" i="3"/>
  <c r="J44" i="3" s="1"/>
  <c r="K44" i="3" s="1"/>
  <c r="L44" i="3"/>
  <c r="O44" i="3"/>
  <c r="Q44" i="3" s="1"/>
  <c r="R44" i="3" s="1"/>
  <c r="T44" i="3"/>
  <c r="U44" i="3"/>
  <c r="V44" i="3"/>
  <c r="X44" i="3"/>
  <c r="Y44" i="3"/>
  <c r="AA44" i="3"/>
  <c r="AB44" i="3" s="1"/>
  <c r="AC44" i="3" s="1"/>
  <c r="AD44" i="3"/>
  <c r="AE44" i="3"/>
  <c r="AF44" i="3"/>
  <c r="AG44" i="3"/>
  <c r="C45" i="3"/>
  <c r="D45" i="3"/>
  <c r="F45" i="3"/>
  <c r="G45" i="3"/>
  <c r="I45" i="3"/>
  <c r="J45" i="3" s="1"/>
  <c r="K45" i="3" s="1"/>
  <c r="L45" i="3"/>
  <c r="O45" i="3"/>
  <c r="P45" i="3" s="1"/>
  <c r="T45" i="3"/>
  <c r="U45" i="3"/>
  <c r="V45" i="3"/>
  <c r="X45" i="3"/>
  <c r="Y45" i="3"/>
  <c r="AA45" i="3"/>
  <c r="AB45" i="3" s="1"/>
  <c r="AC45" i="3" s="1"/>
  <c r="AD45" i="3"/>
  <c r="AE45" i="3"/>
  <c r="AF45" i="3"/>
  <c r="AH45" i="3" s="1"/>
  <c r="AG45" i="3"/>
  <c r="C46" i="3"/>
  <c r="D46" i="3"/>
  <c r="F46" i="3"/>
  <c r="G46" i="3"/>
  <c r="I46" i="3"/>
  <c r="J46" i="3" s="1"/>
  <c r="K46" i="3" s="1"/>
  <c r="L46" i="3"/>
  <c r="O46" i="3"/>
  <c r="T46" i="3"/>
  <c r="U46" i="3"/>
  <c r="V46" i="3"/>
  <c r="X46" i="3"/>
  <c r="Y46" i="3"/>
  <c r="AA46" i="3"/>
  <c r="AB46" i="3" s="1"/>
  <c r="AC46" i="3" s="1"/>
  <c r="T47" i="5" s="1"/>
  <c r="AD46" i="3"/>
  <c r="AE46" i="3"/>
  <c r="AF46" i="3"/>
  <c r="AG46" i="3"/>
  <c r="C47" i="3"/>
  <c r="D47" i="3"/>
  <c r="F47" i="3"/>
  <c r="G47" i="3"/>
  <c r="I47" i="3"/>
  <c r="J47" i="3" s="1"/>
  <c r="K47" i="3" s="1"/>
  <c r="L47" i="3"/>
  <c r="O47" i="3"/>
  <c r="T47" i="3"/>
  <c r="U47" i="3"/>
  <c r="V47" i="3"/>
  <c r="X47" i="3"/>
  <c r="Y47" i="3"/>
  <c r="AA47" i="3"/>
  <c r="AB47" i="3" s="1"/>
  <c r="AC47" i="3" s="1"/>
  <c r="T48" i="5" s="1"/>
  <c r="AD47" i="3"/>
  <c r="AE47" i="3"/>
  <c r="AF47" i="3"/>
  <c r="AG47" i="3"/>
  <c r="C48" i="3"/>
  <c r="D48" i="3"/>
  <c r="F48" i="3"/>
  <c r="G48" i="3"/>
  <c r="I48" i="3"/>
  <c r="J48" i="3" s="1"/>
  <c r="K48" i="3" s="1"/>
  <c r="L48" i="3"/>
  <c r="O48" i="3"/>
  <c r="P48" i="3" s="1"/>
  <c r="T48" i="3"/>
  <c r="U48" i="3"/>
  <c r="V48" i="3"/>
  <c r="X48" i="3"/>
  <c r="Y48" i="3"/>
  <c r="AA48" i="3"/>
  <c r="AB48" i="3" s="1"/>
  <c r="AC48" i="3" s="1"/>
  <c r="T49" i="5" s="1"/>
  <c r="AD48" i="3"/>
  <c r="AE48" i="3"/>
  <c r="AF48" i="3"/>
  <c r="AG48" i="3"/>
  <c r="C49" i="3"/>
  <c r="D49" i="3"/>
  <c r="F49" i="3"/>
  <c r="G49" i="3"/>
  <c r="I49" i="3"/>
  <c r="J49" i="3" s="1"/>
  <c r="K49" i="3" s="1"/>
  <c r="L49" i="3"/>
  <c r="O49" i="3"/>
  <c r="P49" i="3" s="1"/>
  <c r="T49" i="3"/>
  <c r="U49" i="3"/>
  <c r="V49" i="3"/>
  <c r="X49" i="3"/>
  <c r="Y49" i="3"/>
  <c r="AA49" i="3"/>
  <c r="AB49" i="3" s="1"/>
  <c r="AC49" i="3" s="1"/>
  <c r="AD49" i="3"/>
  <c r="AE49" i="3"/>
  <c r="AF49" i="3"/>
  <c r="AH49" i="3" s="1"/>
  <c r="AG49" i="3"/>
  <c r="C50" i="3"/>
  <c r="D50" i="3"/>
  <c r="F50" i="3"/>
  <c r="G50" i="3"/>
  <c r="I50" i="3"/>
  <c r="J50" i="3" s="1"/>
  <c r="K50" i="3" s="1"/>
  <c r="L50" i="3"/>
  <c r="O50" i="3"/>
  <c r="P50" i="3" s="1"/>
  <c r="T50" i="3"/>
  <c r="U50" i="3"/>
  <c r="V50" i="3"/>
  <c r="X50" i="3"/>
  <c r="Y50" i="3"/>
  <c r="AA50" i="3"/>
  <c r="AB50" i="3" s="1"/>
  <c r="AC50" i="3" s="1"/>
  <c r="T51" i="5" s="1"/>
  <c r="AD50" i="3"/>
  <c r="AE50" i="3"/>
  <c r="AF50" i="3"/>
  <c r="AH50" i="3" s="1"/>
  <c r="AG50" i="3"/>
  <c r="C51" i="3"/>
  <c r="D51" i="3"/>
  <c r="F51" i="3"/>
  <c r="G51" i="3"/>
  <c r="I51" i="3"/>
  <c r="J51" i="3" s="1"/>
  <c r="K51" i="3" s="1"/>
  <c r="L51" i="3"/>
  <c r="O51" i="3"/>
  <c r="Q51" i="3" s="1"/>
  <c r="R51" i="3" s="1"/>
  <c r="T51" i="3"/>
  <c r="U51" i="3"/>
  <c r="V51" i="3"/>
  <c r="X51" i="3"/>
  <c r="Y51" i="3"/>
  <c r="AA51" i="3"/>
  <c r="AB51" i="3" s="1"/>
  <c r="AC51" i="3" s="1"/>
  <c r="AD51" i="3"/>
  <c r="AE51" i="3"/>
  <c r="AF51" i="3"/>
  <c r="AG51" i="3"/>
  <c r="C52" i="3"/>
  <c r="D52" i="3"/>
  <c r="F52" i="3"/>
  <c r="H52" i="3" s="1"/>
  <c r="N53" i="5" s="1"/>
  <c r="G52" i="3"/>
  <c r="I52" i="3"/>
  <c r="J52" i="3" s="1"/>
  <c r="K52" i="3" s="1"/>
  <c r="L52" i="3"/>
  <c r="O52" i="3"/>
  <c r="P52" i="3" s="1"/>
  <c r="T52" i="3"/>
  <c r="U52" i="3"/>
  <c r="V52" i="3"/>
  <c r="X52" i="3"/>
  <c r="Y52" i="3"/>
  <c r="AA52" i="3"/>
  <c r="AB52" i="3" s="1"/>
  <c r="AC52" i="3" s="1"/>
  <c r="T53" i="5" s="1"/>
  <c r="AD52" i="3"/>
  <c r="AE52" i="3"/>
  <c r="AF52" i="3"/>
  <c r="AG52" i="3"/>
  <c r="C53" i="3"/>
  <c r="D53" i="3"/>
  <c r="F53" i="3"/>
  <c r="G53" i="3"/>
  <c r="I53" i="3"/>
  <c r="J53" i="3" s="1"/>
  <c r="K53" i="3" s="1"/>
  <c r="L53" i="3"/>
  <c r="O53" i="3"/>
  <c r="P53" i="3" s="1"/>
  <c r="T53" i="3"/>
  <c r="U53" i="3"/>
  <c r="V53" i="3"/>
  <c r="X53" i="3"/>
  <c r="Y53" i="3"/>
  <c r="AA53" i="3"/>
  <c r="AB53" i="3" s="1"/>
  <c r="AC53" i="3" s="1"/>
  <c r="T54" i="5" s="1"/>
  <c r="AD53" i="3"/>
  <c r="AE53" i="3"/>
  <c r="AF53" i="3"/>
  <c r="AG53" i="3"/>
  <c r="C54" i="3"/>
  <c r="E54" i="3" s="1"/>
  <c r="D54" i="3"/>
  <c r="F54" i="3"/>
  <c r="G54" i="3"/>
  <c r="I54" i="3"/>
  <c r="J54" i="3" s="1"/>
  <c r="K54" i="3" s="1"/>
  <c r="L54" i="3"/>
  <c r="O54" i="3"/>
  <c r="P54" i="3" s="1"/>
  <c r="T54" i="3"/>
  <c r="U54" i="3"/>
  <c r="V54" i="3"/>
  <c r="X54" i="3"/>
  <c r="Y54" i="3"/>
  <c r="AA54" i="3"/>
  <c r="AB54" i="3" s="1"/>
  <c r="AC54" i="3" s="1"/>
  <c r="T55" i="5" s="1"/>
  <c r="AD54" i="3"/>
  <c r="AE54" i="3"/>
  <c r="AF54" i="3"/>
  <c r="AG54" i="3"/>
  <c r="C55" i="3"/>
  <c r="D55" i="3"/>
  <c r="F55" i="3"/>
  <c r="G55" i="3"/>
  <c r="I55" i="3"/>
  <c r="J55" i="3" s="1"/>
  <c r="K55" i="3" s="1"/>
  <c r="L55" i="3"/>
  <c r="O55" i="3"/>
  <c r="P55" i="3" s="1"/>
  <c r="T55" i="3"/>
  <c r="U55" i="3"/>
  <c r="V55" i="3"/>
  <c r="X55" i="3"/>
  <c r="Y55" i="3"/>
  <c r="AA55" i="3"/>
  <c r="AB55" i="3" s="1"/>
  <c r="AC55" i="3" s="1"/>
  <c r="T56" i="5" s="1"/>
  <c r="AD55" i="3"/>
  <c r="AE55" i="3"/>
  <c r="AF55" i="3"/>
  <c r="AH55" i="3" s="1"/>
  <c r="AG55" i="3"/>
  <c r="C56" i="3"/>
  <c r="D56" i="3"/>
  <c r="F56" i="3"/>
  <c r="G56" i="3"/>
  <c r="H56" i="3" s="1"/>
  <c r="N57" i="5" s="1"/>
  <c r="I56" i="3"/>
  <c r="J56" i="3" s="1"/>
  <c r="K56" i="3" s="1"/>
  <c r="L56" i="3"/>
  <c r="O56" i="3"/>
  <c r="T56" i="3"/>
  <c r="U56" i="3"/>
  <c r="V56" i="3"/>
  <c r="X56" i="3"/>
  <c r="Y56" i="3"/>
  <c r="AA56" i="3"/>
  <c r="AB56" i="3" s="1"/>
  <c r="AC56" i="3" s="1"/>
  <c r="AD56" i="3"/>
  <c r="AE56" i="3"/>
  <c r="AF56" i="3"/>
  <c r="AH56" i="3" s="1"/>
  <c r="AG56" i="3"/>
  <c r="C57" i="3"/>
  <c r="D57" i="3"/>
  <c r="F57" i="3"/>
  <c r="G57" i="3"/>
  <c r="I57" i="3"/>
  <c r="J57" i="3" s="1"/>
  <c r="K57" i="3" s="1"/>
  <c r="L57" i="3"/>
  <c r="O57" i="3"/>
  <c r="P57" i="3" s="1"/>
  <c r="T57" i="3"/>
  <c r="U57" i="3"/>
  <c r="V57" i="3"/>
  <c r="X57" i="3"/>
  <c r="Y57" i="3"/>
  <c r="AA57" i="3"/>
  <c r="AB57" i="3" s="1"/>
  <c r="AC57" i="3" s="1"/>
  <c r="T58" i="5" s="1"/>
  <c r="AD57" i="3"/>
  <c r="AE57" i="3"/>
  <c r="AF57" i="3"/>
  <c r="AG57" i="3"/>
  <c r="C58" i="3"/>
  <c r="D58" i="3"/>
  <c r="F58" i="3"/>
  <c r="G58" i="3"/>
  <c r="I58" i="3"/>
  <c r="J58" i="3" s="1"/>
  <c r="K58" i="3" s="1"/>
  <c r="L58" i="3"/>
  <c r="O58" i="3"/>
  <c r="P58" i="3" s="1"/>
  <c r="T58" i="3"/>
  <c r="U58" i="3"/>
  <c r="V58" i="3"/>
  <c r="X58" i="3"/>
  <c r="Y58" i="3"/>
  <c r="Z58" i="3" s="1"/>
  <c r="S59" i="5" s="1"/>
  <c r="AA58" i="3"/>
  <c r="AB58" i="3" s="1"/>
  <c r="AC58" i="3" s="1"/>
  <c r="AD58" i="3"/>
  <c r="AE58" i="3"/>
  <c r="AF58" i="3"/>
  <c r="AG58" i="3"/>
  <c r="C59" i="3"/>
  <c r="D59" i="3"/>
  <c r="F59" i="3"/>
  <c r="G59" i="3"/>
  <c r="I59" i="3"/>
  <c r="J59" i="3" s="1"/>
  <c r="K59" i="3" s="1"/>
  <c r="L59" i="3"/>
  <c r="O59" i="3"/>
  <c r="T59" i="3"/>
  <c r="U59" i="3"/>
  <c r="V59" i="3"/>
  <c r="X59" i="3"/>
  <c r="Y59" i="3"/>
  <c r="AA59" i="3"/>
  <c r="AB59" i="3" s="1"/>
  <c r="AC59" i="3" s="1"/>
  <c r="T60" i="5" s="1"/>
  <c r="AD59" i="3"/>
  <c r="AE59" i="3"/>
  <c r="AF59" i="3"/>
  <c r="AG59" i="3"/>
  <c r="C60" i="3"/>
  <c r="D60" i="3"/>
  <c r="F60" i="3"/>
  <c r="G60" i="3"/>
  <c r="I60" i="3"/>
  <c r="J60" i="3" s="1"/>
  <c r="K60" i="3" s="1"/>
  <c r="L60" i="3"/>
  <c r="O60" i="3"/>
  <c r="P60" i="3" s="1"/>
  <c r="T60" i="3"/>
  <c r="U60" i="3"/>
  <c r="V60" i="3"/>
  <c r="X60" i="3"/>
  <c r="Y60" i="3"/>
  <c r="AA60" i="3"/>
  <c r="AB60" i="3" s="1"/>
  <c r="AC60" i="3" s="1"/>
  <c r="T61" i="5" s="1"/>
  <c r="AD60" i="3"/>
  <c r="AE60" i="3"/>
  <c r="AF60" i="3"/>
  <c r="AG60" i="3"/>
  <c r="C61" i="3"/>
  <c r="D61" i="3"/>
  <c r="F61" i="3"/>
  <c r="G61" i="3"/>
  <c r="I61" i="3"/>
  <c r="J61" i="3" s="1"/>
  <c r="K61" i="3" s="1"/>
  <c r="L61" i="3"/>
  <c r="O61" i="3"/>
  <c r="T61" i="3"/>
  <c r="U61" i="3"/>
  <c r="V61" i="3"/>
  <c r="X61" i="3"/>
  <c r="Y61" i="3"/>
  <c r="AA61" i="3"/>
  <c r="AB61" i="3" s="1"/>
  <c r="AC61" i="3" s="1"/>
  <c r="T62" i="5" s="1"/>
  <c r="AD61" i="3"/>
  <c r="AE61" i="3"/>
  <c r="AF61" i="3"/>
  <c r="AG61" i="3"/>
  <c r="C62" i="3"/>
  <c r="D62" i="3"/>
  <c r="F62" i="3"/>
  <c r="G62" i="3"/>
  <c r="I62" i="3"/>
  <c r="J62" i="3" s="1"/>
  <c r="K62" i="3" s="1"/>
  <c r="L62" i="3"/>
  <c r="O62" i="3"/>
  <c r="P62" i="3" s="1"/>
  <c r="T62" i="3"/>
  <c r="U62" i="3"/>
  <c r="V62" i="3"/>
  <c r="X62" i="3"/>
  <c r="Y62" i="3"/>
  <c r="AA62" i="3"/>
  <c r="AB62" i="3" s="1"/>
  <c r="AC62" i="3" s="1"/>
  <c r="T63" i="5" s="1"/>
  <c r="AD62" i="3"/>
  <c r="AE62" i="3"/>
  <c r="AF62" i="3"/>
  <c r="AG62" i="3"/>
  <c r="C63" i="3"/>
  <c r="D63" i="3"/>
  <c r="F63" i="3"/>
  <c r="G63" i="3"/>
  <c r="I63" i="3"/>
  <c r="J63" i="3" s="1"/>
  <c r="K63" i="3" s="1"/>
  <c r="L63" i="3"/>
  <c r="O63" i="3"/>
  <c r="P63" i="3" s="1"/>
  <c r="T63" i="3"/>
  <c r="U63" i="3"/>
  <c r="V63" i="3"/>
  <c r="X63" i="3"/>
  <c r="Y63" i="3"/>
  <c r="AA63" i="3"/>
  <c r="AB63" i="3" s="1"/>
  <c r="AC63" i="3" s="1"/>
  <c r="T64" i="5" s="1"/>
  <c r="AD63" i="3"/>
  <c r="AE63" i="3"/>
  <c r="AF63" i="3"/>
  <c r="AG63" i="3"/>
  <c r="C64" i="3"/>
  <c r="D64" i="3"/>
  <c r="F64" i="3"/>
  <c r="G64" i="3"/>
  <c r="I64" i="3"/>
  <c r="J64" i="3" s="1"/>
  <c r="K64" i="3" s="1"/>
  <c r="L64" i="3"/>
  <c r="O64" i="3"/>
  <c r="P64" i="3" s="1"/>
  <c r="T64" i="3"/>
  <c r="U64" i="3"/>
  <c r="V64" i="3"/>
  <c r="X64" i="3"/>
  <c r="Y64" i="3"/>
  <c r="AA64" i="3"/>
  <c r="AB64" i="3" s="1"/>
  <c r="AC64" i="3" s="1"/>
  <c r="T65" i="5" s="1"/>
  <c r="AD64" i="3"/>
  <c r="AE64" i="3"/>
  <c r="AF64" i="3"/>
  <c r="AH64" i="3" s="1"/>
  <c r="AG64" i="3"/>
  <c r="C65" i="3"/>
  <c r="D65" i="3"/>
  <c r="F65" i="3"/>
  <c r="G65" i="3"/>
  <c r="I65" i="3"/>
  <c r="J65" i="3" s="1"/>
  <c r="K65" i="3" s="1"/>
  <c r="L65" i="3"/>
  <c r="O65" i="3"/>
  <c r="P65" i="3" s="1"/>
  <c r="T65" i="3"/>
  <c r="U65" i="3"/>
  <c r="V65" i="3"/>
  <c r="X65" i="3"/>
  <c r="Y65" i="3"/>
  <c r="AA65" i="3"/>
  <c r="AB65" i="3" s="1"/>
  <c r="AC65" i="3" s="1"/>
  <c r="T66" i="5" s="1"/>
  <c r="AD65" i="3"/>
  <c r="AE65" i="3"/>
  <c r="AF65" i="3"/>
  <c r="AG65" i="3"/>
  <c r="C66" i="3"/>
  <c r="D66" i="3"/>
  <c r="F66" i="3"/>
  <c r="G66" i="3"/>
  <c r="I66" i="3"/>
  <c r="J66" i="3" s="1"/>
  <c r="K66" i="3" s="1"/>
  <c r="L66" i="3"/>
  <c r="O66" i="3"/>
  <c r="Q66" i="3" s="1"/>
  <c r="R66" i="3" s="1"/>
  <c r="T66" i="3"/>
  <c r="U66" i="3"/>
  <c r="V66" i="3"/>
  <c r="X66" i="3"/>
  <c r="Y66" i="3"/>
  <c r="Z66" i="3" s="1"/>
  <c r="S67" i="5" s="1"/>
  <c r="AA66" i="3"/>
  <c r="AB66" i="3" s="1"/>
  <c r="AC66" i="3" s="1"/>
  <c r="AD66" i="3"/>
  <c r="AE66" i="3"/>
  <c r="AF66" i="3"/>
  <c r="AG66" i="3"/>
  <c r="C67" i="3"/>
  <c r="D67" i="3"/>
  <c r="F67" i="3"/>
  <c r="G67" i="3"/>
  <c r="I67" i="3"/>
  <c r="J67" i="3" s="1"/>
  <c r="K67" i="3" s="1"/>
  <c r="L67" i="3"/>
  <c r="O67" i="3"/>
  <c r="Q67" i="3" s="1"/>
  <c r="R67" i="3" s="1"/>
  <c r="T67" i="3"/>
  <c r="U67" i="3"/>
  <c r="V67" i="3"/>
  <c r="X67" i="3"/>
  <c r="Y67" i="3"/>
  <c r="AA67" i="3"/>
  <c r="AB67" i="3" s="1"/>
  <c r="AC67" i="3" s="1"/>
  <c r="T68" i="5" s="1"/>
  <c r="AD67" i="3"/>
  <c r="AE67" i="3"/>
  <c r="AF67" i="3"/>
  <c r="AG67" i="3"/>
  <c r="C68" i="3"/>
  <c r="D68" i="3"/>
  <c r="F68" i="3"/>
  <c r="H68" i="3" s="1"/>
  <c r="N69" i="5" s="1"/>
  <c r="G68" i="3"/>
  <c r="I68" i="3"/>
  <c r="J68" i="3" s="1"/>
  <c r="K68" i="3" s="1"/>
  <c r="L68" i="3"/>
  <c r="O68" i="3"/>
  <c r="P68" i="3" s="1"/>
  <c r="T68" i="3"/>
  <c r="U68" i="3"/>
  <c r="V68" i="3"/>
  <c r="X68" i="3"/>
  <c r="Y68" i="3"/>
  <c r="AA68" i="3"/>
  <c r="AB68" i="3" s="1"/>
  <c r="AC68" i="3" s="1"/>
  <c r="AD68" i="3"/>
  <c r="AE68" i="3"/>
  <c r="AF68" i="3"/>
  <c r="AG68" i="3"/>
  <c r="C69" i="3"/>
  <c r="D69" i="3"/>
  <c r="F69" i="3"/>
  <c r="G69" i="3"/>
  <c r="I69" i="3"/>
  <c r="J69" i="3" s="1"/>
  <c r="K69" i="3" s="1"/>
  <c r="L69" i="3"/>
  <c r="O69" i="3"/>
  <c r="P69" i="3" s="1"/>
  <c r="T69" i="3"/>
  <c r="U69" i="3"/>
  <c r="V69" i="3"/>
  <c r="X69" i="3"/>
  <c r="Y69" i="3"/>
  <c r="AA69" i="3"/>
  <c r="AB69" i="3" s="1"/>
  <c r="AC69" i="3" s="1"/>
  <c r="T70" i="5" s="1"/>
  <c r="AD69" i="3"/>
  <c r="AE69" i="3"/>
  <c r="AF69" i="3"/>
  <c r="AG69" i="3"/>
  <c r="C70" i="3"/>
  <c r="E70" i="3" s="1"/>
  <c r="M71" i="5" s="1"/>
  <c r="D70" i="3"/>
  <c r="F70" i="3"/>
  <c r="G70" i="3"/>
  <c r="I70" i="3"/>
  <c r="J70" i="3" s="1"/>
  <c r="K70" i="3" s="1"/>
  <c r="L70" i="3"/>
  <c r="O70" i="3"/>
  <c r="P70" i="3" s="1"/>
  <c r="T70" i="3"/>
  <c r="U70" i="3"/>
  <c r="V70" i="3"/>
  <c r="X70" i="3"/>
  <c r="Y70" i="3"/>
  <c r="AA70" i="3"/>
  <c r="AB70" i="3" s="1"/>
  <c r="AC70" i="3" s="1"/>
  <c r="T71" i="5" s="1"/>
  <c r="AD70" i="3"/>
  <c r="AE70" i="3"/>
  <c r="AF70" i="3"/>
  <c r="AG70" i="3"/>
  <c r="C71" i="3"/>
  <c r="D71" i="3"/>
  <c r="F71" i="3"/>
  <c r="G71" i="3"/>
  <c r="I71" i="3"/>
  <c r="J71" i="3" s="1"/>
  <c r="K71" i="3" s="1"/>
  <c r="L71" i="3"/>
  <c r="O71" i="3"/>
  <c r="P71" i="3" s="1"/>
  <c r="T71" i="3"/>
  <c r="U71" i="3"/>
  <c r="V71" i="3"/>
  <c r="X71" i="3"/>
  <c r="Y71" i="3"/>
  <c r="AA71" i="3"/>
  <c r="AB71" i="3" s="1"/>
  <c r="AC71" i="3" s="1"/>
  <c r="T72" i="5" s="1"/>
  <c r="AD71" i="3"/>
  <c r="AE71" i="3"/>
  <c r="AF71" i="3"/>
  <c r="AH71" i="3" s="1"/>
  <c r="AG71" i="3"/>
  <c r="C72" i="3"/>
  <c r="D72" i="3"/>
  <c r="F72" i="3"/>
  <c r="G72" i="3"/>
  <c r="I72" i="3"/>
  <c r="J72" i="3" s="1"/>
  <c r="K72" i="3" s="1"/>
  <c r="L72" i="3"/>
  <c r="O72" i="3"/>
  <c r="Q72" i="3" s="1"/>
  <c r="R72" i="3" s="1"/>
  <c r="T72" i="3"/>
  <c r="U72" i="3"/>
  <c r="V72" i="3"/>
  <c r="X72" i="3"/>
  <c r="Y72" i="3"/>
  <c r="AA72" i="3"/>
  <c r="AB72" i="3" s="1"/>
  <c r="AC72" i="3" s="1"/>
  <c r="T73" i="5" s="1"/>
  <c r="AD72" i="3"/>
  <c r="AE72" i="3"/>
  <c r="AF72" i="3"/>
  <c r="AH72" i="3" s="1"/>
  <c r="AG72" i="3"/>
  <c r="C73" i="3"/>
  <c r="D73" i="3"/>
  <c r="F73" i="3"/>
  <c r="G73" i="3"/>
  <c r="I73" i="3"/>
  <c r="J73" i="3" s="1"/>
  <c r="K73" i="3" s="1"/>
  <c r="L73" i="3"/>
  <c r="O73" i="3"/>
  <c r="P73" i="3" s="1"/>
  <c r="T73" i="3"/>
  <c r="U73" i="3"/>
  <c r="V73" i="3"/>
  <c r="X73" i="3"/>
  <c r="Y73" i="3"/>
  <c r="AA73" i="3"/>
  <c r="AB73" i="3" s="1"/>
  <c r="AC73" i="3" s="1"/>
  <c r="T74" i="5" s="1"/>
  <c r="AD73" i="3"/>
  <c r="AE73" i="3"/>
  <c r="AF73" i="3"/>
  <c r="AH73" i="3" s="1"/>
  <c r="AG73" i="3"/>
  <c r="C74" i="3"/>
  <c r="D74" i="3"/>
  <c r="F74" i="3"/>
  <c r="G74" i="3"/>
  <c r="H74" i="3" s="1"/>
  <c r="N75" i="5" s="1"/>
  <c r="I74" i="3"/>
  <c r="J74" i="3" s="1"/>
  <c r="K74" i="3" s="1"/>
  <c r="L74" i="3"/>
  <c r="O74" i="3"/>
  <c r="P74" i="3" s="1"/>
  <c r="T74" i="3"/>
  <c r="U74" i="3"/>
  <c r="V74" i="3"/>
  <c r="X74" i="3"/>
  <c r="Y74" i="3"/>
  <c r="Z74" i="3" s="1"/>
  <c r="S75" i="5" s="1"/>
  <c r="AA74" i="3"/>
  <c r="AB74" i="3" s="1"/>
  <c r="AC74" i="3" s="1"/>
  <c r="T75" i="5" s="1"/>
  <c r="AD74" i="3"/>
  <c r="AE74" i="3"/>
  <c r="AF74" i="3"/>
  <c r="AG74" i="3"/>
  <c r="C75" i="3"/>
  <c r="D75" i="3"/>
  <c r="F75" i="3"/>
  <c r="G75" i="3"/>
  <c r="I75" i="3"/>
  <c r="J75" i="3" s="1"/>
  <c r="K75" i="3" s="1"/>
  <c r="L75" i="3"/>
  <c r="O75" i="3"/>
  <c r="T75" i="3"/>
  <c r="U75" i="3"/>
  <c r="V75" i="3"/>
  <c r="X75" i="3"/>
  <c r="Y75" i="3"/>
  <c r="AA75" i="3"/>
  <c r="AB75" i="3" s="1"/>
  <c r="AC75" i="3" s="1"/>
  <c r="T76" i="5" s="1"/>
  <c r="AD75" i="3"/>
  <c r="AE75" i="3"/>
  <c r="AF75" i="3"/>
  <c r="AG75" i="3"/>
  <c r="C76" i="3"/>
  <c r="D76" i="3"/>
  <c r="F76" i="3"/>
  <c r="G76" i="3"/>
  <c r="I76" i="3"/>
  <c r="J76" i="3" s="1"/>
  <c r="K76" i="3" s="1"/>
  <c r="L76" i="3"/>
  <c r="O76" i="3"/>
  <c r="P76" i="3" s="1"/>
  <c r="T76" i="3"/>
  <c r="U76" i="3"/>
  <c r="V76" i="3"/>
  <c r="X76" i="3"/>
  <c r="Y76" i="3"/>
  <c r="AA76" i="3"/>
  <c r="AB76" i="3" s="1"/>
  <c r="AC76" i="3" s="1"/>
  <c r="AD76" i="3"/>
  <c r="AE76" i="3"/>
  <c r="AF76" i="3"/>
  <c r="AG76" i="3"/>
  <c r="C77" i="3"/>
  <c r="D77" i="3"/>
  <c r="F77" i="3"/>
  <c r="G77" i="3"/>
  <c r="I77" i="3"/>
  <c r="J77" i="3" s="1"/>
  <c r="K77" i="3" s="1"/>
  <c r="L77" i="3"/>
  <c r="O77" i="3"/>
  <c r="Q77" i="3" s="1"/>
  <c r="R77" i="3" s="1"/>
  <c r="T77" i="3"/>
  <c r="U77" i="3"/>
  <c r="V77" i="3"/>
  <c r="X77" i="3"/>
  <c r="Y77" i="3"/>
  <c r="AA77" i="3"/>
  <c r="AB77" i="3" s="1"/>
  <c r="AC77" i="3" s="1"/>
  <c r="T78" i="5" s="1"/>
  <c r="AD77" i="3"/>
  <c r="AE77" i="3"/>
  <c r="AF77" i="3"/>
  <c r="AG77" i="3"/>
  <c r="AH77" i="3" s="1"/>
  <c r="AI77" i="3" s="1"/>
  <c r="U78" i="5" s="1"/>
  <c r="C78" i="3"/>
  <c r="D78" i="3"/>
  <c r="F78" i="3"/>
  <c r="H78" i="3" s="1"/>
  <c r="N79" i="5" s="1"/>
  <c r="G78" i="3"/>
  <c r="I78" i="3"/>
  <c r="J78" i="3" s="1"/>
  <c r="K78" i="3" s="1"/>
  <c r="L78" i="3"/>
  <c r="O78" i="3"/>
  <c r="T78" i="3"/>
  <c r="U78" i="3"/>
  <c r="V78" i="3"/>
  <c r="X78" i="3"/>
  <c r="Y78" i="3"/>
  <c r="AA78" i="3"/>
  <c r="AB78" i="3" s="1"/>
  <c r="AC78" i="3" s="1"/>
  <c r="AD78" i="3"/>
  <c r="AE78" i="3"/>
  <c r="AF78" i="3"/>
  <c r="AG78" i="3"/>
  <c r="C79" i="3"/>
  <c r="D79" i="3"/>
  <c r="F79" i="3"/>
  <c r="G79" i="3"/>
  <c r="I79" i="3"/>
  <c r="J79" i="3" s="1"/>
  <c r="K79" i="3" s="1"/>
  <c r="L79" i="3"/>
  <c r="O79" i="3"/>
  <c r="T79" i="3"/>
  <c r="U79" i="3"/>
  <c r="V79" i="3"/>
  <c r="X79" i="3"/>
  <c r="Y79" i="3"/>
  <c r="AA79" i="3"/>
  <c r="AB79" i="3" s="1"/>
  <c r="AC79" i="3" s="1"/>
  <c r="AD79" i="3"/>
  <c r="AE79" i="3"/>
  <c r="AF79" i="3"/>
  <c r="AH79" i="3" s="1"/>
  <c r="AG79" i="3"/>
  <c r="C80" i="3"/>
  <c r="D80" i="3"/>
  <c r="F80" i="3"/>
  <c r="G80" i="3"/>
  <c r="I80" i="3"/>
  <c r="J80" i="3" s="1"/>
  <c r="K80" i="3" s="1"/>
  <c r="L80" i="3"/>
  <c r="O80" i="3"/>
  <c r="T80" i="3"/>
  <c r="U80" i="3"/>
  <c r="V80" i="3"/>
  <c r="X80" i="3"/>
  <c r="Y80" i="3"/>
  <c r="AA80" i="3"/>
  <c r="AB80" i="3" s="1"/>
  <c r="AC80" i="3" s="1"/>
  <c r="T81" i="5" s="1"/>
  <c r="AD80" i="3"/>
  <c r="AE80" i="3"/>
  <c r="AF80" i="3"/>
  <c r="AG80" i="3"/>
  <c r="C81" i="3"/>
  <c r="D81" i="3"/>
  <c r="F81" i="3"/>
  <c r="G81" i="3"/>
  <c r="I81" i="3"/>
  <c r="J81" i="3" s="1"/>
  <c r="K81" i="3" s="1"/>
  <c r="L81" i="3"/>
  <c r="O81" i="3"/>
  <c r="T81" i="3"/>
  <c r="U81" i="3"/>
  <c r="V81" i="3"/>
  <c r="X81" i="3"/>
  <c r="Y81" i="3"/>
  <c r="AA81" i="3"/>
  <c r="AB81" i="3" s="1"/>
  <c r="AC81" i="3" s="1"/>
  <c r="T82" i="5" s="1"/>
  <c r="AD81" i="3"/>
  <c r="AE81" i="3"/>
  <c r="AF81" i="3"/>
  <c r="AH81" i="3" s="1"/>
  <c r="AG81" i="3"/>
  <c r="C82" i="3"/>
  <c r="D82" i="3"/>
  <c r="F82" i="3"/>
  <c r="G82" i="3"/>
  <c r="H82" i="3" s="1"/>
  <c r="N83" i="5" s="1"/>
  <c r="I82" i="3"/>
  <c r="J82" i="3" s="1"/>
  <c r="K82" i="3" s="1"/>
  <c r="M82" i="3" s="1"/>
  <c r="O83" i="5" s="1"/>
  <c r="L82" i="3"/>
  <c r="O82" i="3"/>
  <c r="P82" i="3" s="1"/>
  <c r="T82" i="3"/>
  <c r="U82" i="3"/>
  <c r="V82" i="3"/>
  <c r="X82" i="3"/>
  <c r="Y82" i="3"/>
  <c r="Z82" i="3" s="1"/>
  <c r="S83" i="5" s="1"/>
  <c r="AA82" i="3"/>
  <c r="AB82" i="3" s="1"/>
  <c r="AC82" i="3" s="1"/>
  <c r="T83" i="5" s="1"/>
  <c r="AD82" i="3"/>
  <c r="AE82" i="3"/>
  <c r="AF82" i="3"/>
  <c r="AG82" i="3"/>
  <c r="C83" i="3"/>
  <c r="D83" i="3"/>
  <c r="F83" i="3"/>
  <c r="G83" i="3"/>
  <c r="I83" i="3"/>
  <c r="J83" i="3" s="1"/>
  <c r="K83" i="3" s="1"/>
  <c r="L83" i="3"/>
  <c r="O83" i="3"/>
  <c r="P83" i="3" s="1"/>
  <c r="T83" i="3"/>
  <c r="U83" i="3"/>
  <c r="V83" i="3"/>
  <c r="X83" i="3"/>
  <c r="Y83" i="3"/>
  <c r="AA83" i="3"/>
  <c r="AB83" i="3" s="1"/>
  <c r="AC83" i="3" s="1"/>
  <c r="T84" i="5" s="1"/>
  <c r="AD83" i="3"/>
  <c r="AE83" i="3"/>
  <c r="AF83" i="3"/>
  <c r="AG83" i="3"/>
  <c r="C84" i="3"/>
  <c r="D84" i="3"/>
  <c r="F84" i="3"/>
  <c r="G84" i="3"/>
  <c r="I84" i="3"/>
  <c r="J84" i="3" s="1"/>
  <c r="K84" i="3" s="1"/>
  <c r="L84" i="3"/>
  <c r="O84" i="3"/>
  <c r="P84" i="3" s="1"/>
  <c r="T84" i="3"/>
  <c r="U84" i="3"/>
  <c r="V84" i="3"/>
  <c r="X84" i="3"/>
  <c r="Y84" i="3"/>
  <c r="AA84" i="3"/>
  <c r="AB84" i="3" s="1"/>
  <c r="AC84" i="3" s="1"/>
  <c r="AD84" i="3"/>
  <c r="AE84" i="3"/>
  <c r="AF84" i="3"/>
  <c r="AG84" i="3"/>
  <c r="C85" i="3"/>
  <c r="D85" i="3"/>
  <c r="F85" i="3"/>
  <c r="G85" i="3"/>
  <c r="H85" i="3" s="1"/>
  <c r="N86" i="5" s="1"/>
  <c r="I85" i="3"/>
  <c r="J85" i="3" s="1"/>
  <c r="K85" i="3" s="1"/>
  <c r="L85" i="3"/>
  <c r="O85" i="3"/>
  <c r="Q85" i="3" s="1"/>
  <c r="R85" i="3" s="1"/>
  <c r="T85" i="3"/>
  <c r="U85" i="3"/>
  <c r="V85" i="3"/>
  <c r="X85" i="3"/>
  <c r="Y85" i="3"/>
  <c r="AA85" i="3"/>
  <c r="AB85" i="3" s="1"/>
  <c r="AC85" i="3" s="1"/>
  <c r="T86" i="5" s="1"/>
  <c r="AD85" i="3"/>
  <c r="AE85" i="3"/>
  <c r="AF85" i="3"/>
  <c r="AG85" i="3"/>
  <c r="C86" i="3"/>
  <c r="E86" i="3" s="1"/>
  <c r="M87" i="5" s="1"/>
  <c r="D86" i="3"/>
  <c r="F86" i="3"/>
  <c r="G86" i="3"/>
  <c r="I86" i="3"/>
  <c r="J86" i="3" s="1"/>
  <c r="K86" i="3" s="1"/>
  <c r="L86" i="3"/>
  <c r="O86" i="3"/>
  <c r="P86" i="3" s="1"/>
  <c r="T86" i="3"/>
  <c r="U86" i="3"/>
  <c r="V86" i="3"/>
  <c r="X86" i="3"/>
  <c r="Y86" i="3"/>
  <c r="AA86" i="3"/>
  <c r="AB86" i="3" s="1"/>
  <c r="AC86" i="3" s="1"/>
  <c r="T87" i="5" s="1"/>
  <c r="AD86" i="3"/>
  <c r="AE86" i="3"/>
  <c r="AF86" i="3"/>
  <c r="AG86" i="3"/>
  <c r="C87" i="3"/>
  <c r="D87" i="3"/>
  <c r="F87" i="3"/>
  <c r="G87" i="3"/>
  <c r="I87" i="3"/>
  <c r="J87" i="3" s="1"/>
  <c r="K87" i="3" s="1"/>
  <c r="L87" i="3"/>
  <c r="O87" i="3"/>
  <c r="T87" i="3"/>
  <c r="U87" i="3"/>
  <c r="V87" i="3"/>
  <c r="X87" i="3"/>
  <c r="Y87" i="3"/>
  <c r="AA87" i="3"/>
  <c r="AB87" i="3" s="1"/>
  <c r="AC87" i="3" s="1"/>
  <c r="T88" i="5" s="1"/>
  <c r="AD87" i="3"/>
  <c r="AE87" i="3"/>
  <c r="AF87" i="3"/>
  <c r="AH87" i="3" s="1"/>
  <c r="AG87" i="3"/>
  <c r="C88" i="3"/>
  <c r="D88" i="3"/>
  <c r="F88" i="3"/>
  <c r="G88" i="3"/>
  <c r="I88" i="3"/>
  <c r="J88" i="3" s="1"/>
  <c r="K88" i="3" s="1"/>
  <c r="L88" i="3"/>
  <c r="O88" i="3"/>
  <c r="Q88" i="3" s="1"/>
  <c r="R88" i="3" s="1"/>
  <c r="T88" i="3"/>
  <c r="U88" i="3"/>
  <c r="V88" i="3"/>
  <c r="X88" i="3"/>
  <c r="Y88" i="3"/>
  <c r="AA88" i="3"/>
  <c r="AB88" i="3" s="1"/>
  <c r="AC88" i="3" s="1"/>
  <c r="AD88" i="3"/>
  <c r="AE88" i="3"/>
  <c r="AF88" i="3"/>
  <c r="AG88" i="3"/>
  <c r="C89" i="3"/>
  <c r="D89" i="3"/>
  <c r="F89" i="3"/>
  <c r="G89" i="3"/>
  <c r="I89" i="3"/>
  <c r="J89" i="3" s="1"/>
  <c r="K89" i="3" s="1"/>
  <c r="L89" i="3"/>
  <c r="O89" i="3"/>
  <c r="Q89" i="3" s="1"/>
  <c r="R89" i="3" s="1"/>
  <c r="T89" i="3"/>
  <c r="U89" i="3"/>
  <c r="V89" i="3"/>
  <c r="X89" i="3"/>
  <c r="Y89" i="3"/>
  <c r="AA89" i="3"/>
  <c r="AB89" i="3" s="1"/>
  <c r="AC89" i="3" s="1"/>
  <c r="T90" i="5" s="1"/>
  <c r="AD89" i="3"/>
  <c r="AE89" i="3"/>
  <c r="AF89" i="3"/>
  <c r="AH89" i="3" s="1"/>
  <c r="AG89" i="3"/>
  <c r="C90" i="3"/>
  <c r="D90" i="3"/>
  <c r="F90" i="3"/>
  <c r="G90" i="3"/>
  <c r="I90" i="3"/>
  <c r="J90" i="3" s="1"/>
  <c r="K90" i="3" s="1"/>
  <c r="L90" i="3"/>
  <c r="O90" i="3"/>
  <c r="Q90" i="3" s="1"/>
  <c r="R90" i="3" s="1"/>
  <c r="T90" i="3"/>
  <c r="U90" i="3"/>
  <c r="V90" i="3"/>
  <c r="X90" i="3"/>
  <c r="Y90" i="3"/>
  <c r="Z90" i="3" s="1"/>
  <c r="S91" i="5" s="1"/>
  <c r="AA90" i="3"/>
  <c r="AB90" i="3" s="1"/>
  <c r="AC90" i="3" s="1"/>
  <c r="T91" i="5" s="1"/>
  <c r="AD90" i="3"/>
  <c r="AE90" i="3"/>
  <c r="AF90" i="3"/>
  <c r="AH90" i="3" s="1"/>
  <c r="AG90" i="3"/>
  <c r="C91" i="3"/>
  <c r="D91" i="3"/>
  <c r="F91" i="3"/>
  <c r="G91" i="3"/>
  <c r="I91" i="3"/>
  <c r="J91" i="3" s="1"/>
  <c r="K91" i="3" s="1"/>
  <c r="L91" i="3"/>
  <c r="O91" i="3"/>
  <c r="T91" i="3"/>
  <c r="U91" i="3"/>
  <c r="V91" i="3"/>
  <c r="X91" i="3"/>
  <c r="Y91" i="3"/>
  <c r="AA91" i="3"/>
  <c r="AB91" i="3" s="1"/>
  <c r="AC91" i="3" s="1"/>
  <c r="AD91" i="3"/>
  <c r="AE91" i="3"/>
  <c r="AF91" i="3"/>
  <c r="AG91" i="3"/>
  <c r="C92" i="3"/>
  <c r="D92" i="3"/>
  <c r="F92" i="3"/>
  <c r="G92" i="3"/>
  <c r="I92" i="3"/>
  <c r="J92" i="3" s="1"/>
  <c r="K92" i="3" s="1"/>
  <c r="L92" i="3"/>
  <c r="O92" i="3"/>
  <c r="Q92" i="3" s="1"/>
  <c r="R92" i="3" s="1"/>
  <c r="T92" i="3"/>
  <c r="U92" i="3"/>
  <c r="V92" i="3"/>
  <c r="X92" i="3"/>
  <c r="Y92" i="3"/>
  <c r="AA92" i="3"/>
  <c r="AB92" i="3" s="1"/>
  <c r="AC92" i="3" s="1"/>
  <c r="T93" i="5" s="1"/>
  <c r="AD92" i="3"/>
  <c r="AE92" i="3"/>
  <c r="AF92" i="3"/>
  <c r="AG92" i="3"/>
  <c r="C93" i="3"/>
  <c r="D93" i="3"/>
  <c r="F93" i="3"/>
  <c r="G93" i="3"/>
  <c r="I93" i="3"/>
  <c r="J93" i="3" s="1"/>
  <c r="K93" i="3" s="1"/>
  <c r="L93" i="3"/>
  <c r="O93" i="3"/>
  <c r="P93" i="3" s="1"/>
  <c r="T93" i="3"/>
  <c r="U93" i="3"/>
  <c r="V93" i="3"/>
  <c r="X93" i="3"/>
  <c r="Y93" i="3"/>
  <c r="AA93" i="3"/>
  <c r="AB93" i="3" s="1"/>
  <c r="AC93" i="3" s="1"/>
  <c r="AD93" i="3"/>
  <c r="AE93" i="3"/>
  <c r="AF93" i="3"/>
  <c r="AH93" i="3"/>
  <c r="AI93" i="3" s="1"/>
  <c r="U94" i="5" s="1"/>
  <c r="AG93" i="3"/>
  <c r="C94" i="3"/>
  <c r="D94" i="3"/>
  <c r="E94" i="3" s="1"/>
  <c r="M95" i="5" s="1"/>
  <c r="F94" i="3"/>
  <c r="G94" i="3"/>
  <c r="I94" i="3"/>
  <c r="J94" i="3" s="1"/>
  <c r="K94" i="3" s="1"/>
  <c r="L94" i="3"/>
  <c r="O94" i="3"/>
  <c r="P94" i="3" s="1"/>
  <c r="T94" i="3"/>
  <c r="U94" i="3"/>
  <c r="V94" i="3"/>
  <c r="X94" i="3"/>
  <c r="Y94" i="3"/>
  <c r="AA94" i="3"/>
  <c r="AB94" i="3" s="1"/>
  <c r="AC94" i="3" s="1"/>
  <c r="T95" i="5" s="1"/>
  <c r="AD94" i="3"/>
  <c r="AE94" i="3"/>
  <c r="AF94" i="3"/>
  <c r="AG94" i="3"/>
  <c r="C95" i="3"/>
  <c r="D95" i="3"/>
  <c r="F95" i="3"/>
  <c r="G95" i="3"/>
  <c r="I95" i="3"/>
  <c r="J95" i="3" s="1"/>
  <c r="K95" i="3" s="1"/>
  <c r="L95" i="3"/>
  <c r="O95" i="3"/>
  <c r="P95" i="3" s="1"/>
  <c r="T95" i="3"/>
  <c r="U95" i="3"/>
  <c r="V95" i="3"/>
  <c r="X95" i="3"/>
  <c r="Y95" i="3"/>
  <c r="AA95" i="3"/>
  <c r="AB95" i="3" s="1"/>
  <c r="AC95" i="3" s="1"/>
  <c r="T96" i="5" s="1"/>
  <c r="AD95" i="3"/>
  <c r="AE95" i="3"/>
  <c r="AF95" i="3"/>
  <c r="AG95" i="3"/>
  <c r="C96" i="3"/>
  <c r="D96" i="3"/>
  <c r="F96" i="3"/>
  <c r="G96" i="3"/>
  <c r="I96" i="3"/>
  <c r="J96" i="3" s="1"/>
  <c r="K96" i="3" s="1"/>
  <c r="L96" i="3"/>
  <c r="O96" i="3"/>
  <c r="P96" i="3" s="1"/>
  <c r="T96" i="3"/>
  <c r="W96" i="3" s="1"/>
  <c r="R97" i="5" s="1"/>
  <c r="U96" i="3"/>
  <c r="V96" i="3"/>
  <c r="X96" i="3"/>
  <c r="Y96" i="3"/>
  <c r="AA96" i="3"/>
  <c r="AB96" i="3" s="1"/>
  <c r="AC96" i="3" s="1"/>
  <c r="T97" i="5" s="1"/>
  <c r="AD96" i="3"/>
  <c r="AE96" i="3"/>
  <c r="AF96" i="3"/>
  <c r="AH96" i="3" s="1"/>
  <c r="AG96" i="3"/>
  <c r="C97" i="3"/>
  <c r="D97" i="3"/>
  <c r="F97" i="3"/>
  <c r="G97" i="3"/>
  <c r="I97" i="3"/>
  <c r="J97" i="3" s="1"/>
  <c r="K97" i="3" s="1"/>
  <c r="M97" i="3" s="1"/>
  <c r="O98" i="5" s="1"/>
  <c r="L97" i="3"/>
  <c r="O97" i="3"/>
  <c r="T97" i="3"/>
  <c r="U97" i="3"/>
  <c r="V97" i="3"/>
  <c r="X97" i="3"/>
  <c r="Y97" i="3"/>
  <c r="Z97" i="3" s="1"/>
  <c r="S98" i="5" s="1"/>
  <c r="AA97" i="3"/>
  <c r="AB97" i="3" s="1"/>
  <c r="AC97" i="3" s="1"/>
  <c r="T98" i="5" s="1"/>
  <c r="AD97" i="3"/>
  <c r="AE97" i="3"/>
  <c r="AF97" i="3"/>
  <c r="AG97" i="3"/>
  <c r="C98" i="3"/>
  <c r="D98" i="3"/>
  <c r="F98" i="3"/>
  <c r="G98" i="3"/>
  <c r="I98" i="3"/>
  <c r="J98" i="3" s="1"/>
  <c r="K98" i="3" s="1"/>
  <c r="L98" i="3"/>
  <c r="O98" i="3"/>
  <c r="P98" i="3" s="1"/>
  <c r="T98" i="3"/>
  <c r="U98" i="3"/>
  <c r="V98" i="3"/>
  <c r="X98" i="3"/>
  <c r="Y98" i="3"/>
  <c r="AA98" i="3"/>
  <c r="AB98" i="3" s="1"/>
  <c r="AC98" i="3" s="1"/>
  <c r="T99" i="5" s="1"/>
  <c r="AD98" i="3"/>
  <c r="AE98" i="3"/>
  <c r="AF98" i="3"/>
  <c r="AH98" i="3" s="1"/>
  <c r="AG98" i="3"/>
  <c r="C99" i="3"/>
  <c r="D99" i="3"/>
  <c r="F99" i="3"/>
  <c r="H99" i="3" s="1"/>
  <c r="N100" i="5" s="1"/>
  <c r="G99" i="3"/>
  <c r="I99" i="3"/>
  <c r="J99" i="3" s="1"/>
  <c r="K99" i="3" s="1"/>
  <c r="L99" i="3"/>
  <c r="O99" i="3"/>
  <c r="P99" i="3" s="1"/>
  <c r="T99" i="3"/>
  <c r="U99" i="3"/>
  <c r="V99" i="3"/>
  <c r="X99" i="3"/>
  <c r="Y99" i="3"/>
  <c r="AA99" i="3"/>
  <c r="AB99" i="3" s="1"/>
  <c r="AC99" i="3" s="1"/>
  <c r="AD99" i="3"/>
  <c r="AE99" i="3"/>
  <c r="AF99" i="3"/>
  <c r="AH99" i="3" s="1"/>
  <c r="AG99" i="3"/>
  <c r="C100" i="3"/>
  <c r="D100" i="3"/>
  <c r="F100" i="3"/>
  <c r="G100" i="3"/>
  <c r="I100" i="3"/>
  <c r="J100" i="3" s="1"/>
  <c r="K100" i="3" s="1"/>
  <c r="L100" i="3"/>
  <c r="O100" i="3"/>
  <c r="Q100" i="3" s="1"/>
  <c r="R100" i="3" s="1"/>
  <c r="T100" i="3"/>
  <c r="U100" i="3"/>
  <c r="V100" i="3"/>
  <c r="X100" i="3"/>
  <c r="Y100" i="3"/>
  <c r="AA100" i="3"/>
  <c r="AB100" i="3" s="1"/>
  <c r="AC100" i="3" s="1"/>
  <c r="T101" i="5" s="1"/>
  <c r="AD100" i="3"/>
  <c r="AE100" i="3"/>
  <c r="AF100" i="3"/>
  <c r="AH100" i="3"/>
  <c r="AG100" i="3"/>
  <c r="C101" i="3"/>
  <c r="D101" i="3"/>
  <c r="F101" i="3"/>
  <c r="G101" i="3"/>
  <c r="I101" i="3"/>
  <c r="J101" i="3" s="1"/>
  <c r="K101" i="3" s="1"/>
  <c r="L101" i="3"/>
  <c r="O101" i="3"/>
  <c r="T101" i="3"/>
  <c r="U101" i="3"/>
  <c r="V101" i="3"/>
  <c r="X101" i="3"/>
  <c r="Y101" i="3"/>
  <c r="AA101" i="3"/>
  <c r="AB101" i="3" s="1"/>
  <c r="AC101" i="3" s="1"/>
  <c r="T102" i="5" s="1"/>
  <c r="AD101" i="3"/>
  <c r="AE101" i="3"/>
  <c r="AF101" i="3"/>
  <c r="AH101" i="3" s="1"/>
  <c r="AG101" i="3"/>
  <c r="C102" i="3"/>
  <c r="D102" i="3"/>
  <c r="F102" i="3"/>
  <c r="G102" i="3"/>
  <c r="I102" i="3"/>
  <c r="J102" i="3" s="1"/>
  <c r="K102" i="3" s="1"/>
  <c r="L102" i="3"/>
  <c r="O102" i="3"/>
  <c r="P102" i="3" s="1"/>
  <c r="T102" i="3"/>
  <c r="U102" i="3"/>
  <c r="V102" i="3"/>
  <c r="X102" i="3"/>
  <c r="Y102" i="3"/>
  <c r="AA102" i="3"/>
  <c r="AB102" i="3" s="1"/>
  <c r="AC102" i="3" s="1"/>
  <c r="T103" i="5" s="1"/>
  <c r="AD102" i="3"/>
  <c r="AE102" i="3"/>
  <c r="AF102" i="3"/>
  <c r="AG102" i="3"/>
  <c r="C103" i="3"/>
  <c r="D103" i="3"/>
  <c r="F103" i="3"/>
  <c r="G103" i="3"/>
  <c r="I103" i="3"/>
  <c r="J103" i="3" s="1"/>
  <c r="K103" i="3" s="1"/>
  <c r="L103" i="3"/>
  <c r="O103" i="3"/>
  <c r="T103" i="3"/>
  <c r="U103" i="3"/>
  <c r="V103" i="3"/>
  <c r="X103" i="3"/>
  <c r="Y103" i="3"/>
  <c r="AA103" i="3"/>
  <c r="AB103" i="3" s="1"/>
  <c r="AC103" i="3" s="1"/>
  <c r="T104" i="5" s="1"/>
  <c r="AD103" i="3"/>
  <c r="AE103" i="3"/>
  <c r="AF103" i="3"/>
  <c r="AG103" i="3"/>
  <c r="C104" i="3"/>
  <c r="D104" i="3"/>
  <c r="F104" i="3"/>
  <c r="G104" i="3"/>
  <c r="H104" i="3" s="1"/>
  <c r="N105" i="5" s="1"/>
  <c r="I104" i="3"/>
  <c r="J104" i="3" s="1"/>
  <c r="K104" i="3" s="1"/>
  <c r="L104" i="3"/>
  <c r="O104" i="3"/>
  <c r="Q104" i="3" s="1"/>
  <c r="R104" i="3" s="1"/>
  <c r="T104" i="3"/>
  <c r="U104" i="3"/>
  <c r="V104" i="3"/>
  <c r="X104" i="3"/>
  <c r="Y104" i="3"/>
  <c r="Z104" i="3" s="1"/>
  <c r="S105" i="5" s="1"/>
  <c r="AA104" i="3"/>
  <c r="AB104" i="3" s="1"/>
  <c r="AC104" i="3" s="1"/>
  <c r="T105" i="5" s="1"/>
  <c r="AD104" i="3"/>
  <c r="AE104" i="3"/>
  <c r="AF104" i="3"/>
  <c r="AG104" i="3"/>
  <c r="C105" i="3"/>
  <c r="D105" i="3"/>
  <c r="F105" i="3"/>
  <c r="G105" i="3"/>
  <c r="I105" i="3"/>
  <c r="J105" i="3" s="1"/>
  <c r="K105" i="3" s="1"/>
  <c r="L105" i="3"/>
  <c r="O105" i="3"/>
  <c r="Q105" i="3" s="1"/>
  <c r="R105" i="3" s="1"/>
  <c r="T105" i="3"/>
  <c r="U105" i="3"/>
  <c r="V105" i="3"/>
  <c r="X105" i="3"/>
  <c r="Y105" i="3"/>
  <c r="AA105" i="3"/>
  <c r="AB105" i="3" s="1"/>
  <c r="AC105" i="3" s="1"/>
  <c r="T106" i="5" s="1"/>
  <c r="AD105" i="3"/>
  <c r="AE105" i="3"/>
  <c r="AF105" i="3"/>
  <c r="AG105" i="3"/>
  <c r="C106" i="3"/>
  <c r="D106" i="3"/>
  <c r="F106" i="3"/>
  <c r="H106" i="3" s="1"/>
  <c r="N107" i="5" s="1"/>
  <c r="G106" i="3"/>
  <c r="I106" i="3"/>
  <c r="J106" i="3" s="1"/>
  <c r="K106" i="3" s="1"/>
  <c r="L106" i="3"/>
  <c r="O106" i="3"/>
  <c r="Q106" i="3" s="1"/>
  <c r="R106" i="3" s="1"/>
  <c r="T106" i="3"/>
  <c r="U106" i="3"/>
  <c r="V106" i="3"/>
  <c r="X106" i="3"/>
  <c r="Y106" i="3"/>
  <c r="AA106" i="3"/>
  <c r="AB106" i="3" s="1"/>
  <c r="AC106" i="3" s="1"/>
  <c r="T107" i="5" s="1"/>
  <c r="AD106" i="3"/>
  <c r="AE106" i="3"/>
  <c r="AF106" i="3"/>
  <c r="AG106" i="3"/>
  <c r="C107" i="3"/>
  <c r="D107" i="3"/>
  <c r="F107" i="3"/>
  <c r="G107" i="3"/>
  <c r="I107" i="3"/>
  <c r="J107" i="3" s="1"/>
  <c r="K107" i="3" s="1"/>
  <c r="L107" i="3"/>
  <c r="O107" i="3"/>
  <c r="Q107" i="3" s="1"/>
  <c r="R107" i="3" s="1"/>
  <c r="T107" i="3"/>
  <c r="U107" i="3"/>
  <c r="V107" i="3"/>
  <c r="X107" i="3"/>
  <c r="Y107" i="3"/>
  <c r="AA107" i="3"/>
  <c r="AB107" i="3" s="1"/>
  <c r="AC107" i="3" s="1"/>
  <c r="T108" i="5" s="1"/>
  <c r="AD107" i="3"/>
  <c r="AE107" i="3"/>
  <c r="AF107" i="3"/>
  <c r="AG107" i="3"/>
  <c r="AH107" i="3" s="1"/>
  <c r="AI107" i="3" s="1"/>
  <c r="U108" i="5" s="1"/>
  <c r="C108" i="3"/>
  <c r="D108" i="3"/>
  <c r="F108" i="3"/>
  <c r="G108" i="3"/>
  <c r="I108" i="3"/>
  <c r="J108" i="3" s="1"/>
  <c r="K108" i="3" s="1"/>
  <c r="L108" i="3"/>
  <c r="O108" i="3"/>
  <c r="Q108" i="3" s="1"/>
  <c r="R108" i="3" s="1"/>
  <c r="T108" i="3"/>
  <c r="U108" i="3"/>
  <c r="V108" i="3"/>
  <c r="X108" i="3"/>
  <c r="Y108" i="3"/>
  <c r="AA108" i="3"/>
  <c r="AB108" i="3" s="1"/>
  <c r="AC108" i="3" s="1"/>
  <c r="T109" i="5" s="1"/>
  <c r="AD108" i="3"/>
  <c r="AE108" i="3"/>
  <c r="AF108" i="3"/>
  <c r="AG108" i="3"/>
  <c r="C109" i="3"/>
  <c r="D109" i="3"/>
  <c r="F109" i="3"/>
  <c r="G109" i="3"/>
  <c r="I109" i="3"/>
  <c r="J109" i="3" s="1"/>
  <c r="K109" i="3" s="1"/>
  <c r="L109" i="3"/>
  <c r="O109" i="3"/>
  <c r="T109" i="3"/>
  <c r="U109" i="3"/>
  <c r="V109" i="3"/>
  <c r="X109" i="3"/>
  <c r="Y109" i="3"/>
  <c r="Z109" i="3" s="1"/>
  <c r="S110" i="5" s="1"/>
  <c r="AA109" i="3"/>
  <c r="AB109" i="3" s="1"/>
  <c r="AC109" i="3" s="1"/>
  <c r="AD109" i="3"/>
  <c r="AE109" i="3"/>
  <c r="AF109" i="3"/>
  <c r="AH109" i="3" s="1"/>
  <c r="AG109" i="3"/>
  <c r="C110" i="3"/>
  <c r="D110" i="3"/>
  <c r="F110" i="3"/>
  <c r="G110" i="3"/>
  <c r="I110" i="3"/>
  <c r="J110" i="3" s="1"/>
  <c r="K110" i="3" s="1"/>
  <c r="L110" i="3"/>
  <c r="O110" i="3"/>
  <c r="Q110" i="3" s="1"/>
  <c r="R110" i="3" s="1"/>
  <c r="T110" i="3"/>
  <c r="U110" i="3"/>
  <c r="W110" i="3" s="1"/>
  <c r="V110" i="3"/>
  <c r="X110" i="3"/>
  <c r="Y110" i="3"/>
  <c r="AA110" i="3"/>
  <c r="AB110" i="3" s="1"/>
  <c r="AC110" i="3" s="1"/>
  <c r="T111" i="5" s="1"/>
  <c r="AD110" i="3"/>
  <c r="AE110" i="3"/>
  <c r="AF110" i="3"/>
  <c r="AG110" i="3"/>
  <c r="C111" i="3"/>
  <c r="D111" i="3"/>
  <c r="F111" i="3"/>
  <c r="G111" i="3"/>
  <c r="I111" i="3"/>
  <c r="J111" i="3" s="1"/>
  <c r="K111" i="3" s="1"/>
  <c r="L111" i="3"/>
  <c r="O111" i="3"/>
  <c r="P111" i="3" s="1"/>
  <c r="T111" i="3"/>
  <c r="U111" i="3"/>
  <c r="V111" i="3"/>
  <c r="X111" i="3"/>
  <c r="Y111" i="3"/>
  <c r="AA111" i="3"/>
  <c r="AB111" i="3" s="1"/>
  <c r="AC111" i="3" s="1"/>
  <c r="AD111" i="3"/>
  <c r="AE111" i="3"/>
  <c r="AF111" i="3"/>
  <c r="AG111" i="3"/>
  <c r="C112" i="3"/>
  <c r="D112" i="3"/>
  <c r="F112" i="3"/>
  <c r="G112" i="3"/>
  <c r="I112" i="3"/>
  <c r="J112" i="3" s="1"/>
  <c r="K112" i="3" s="1"/>
  <c r="M112" i="3" s="1"/>
  <c r="O113" i="5" s="1"/>
  <c r="L112" i="3"/>
  <c r="O112" i="3"/>
  <c r="P112" i="3" s="1"/>
  <c r="T112" i="3"/>
  <c r="U112" i="3"/>
  <c r="V112" i="3"/>
  <c r="X112" i="3"/>
  <c r="Y112" i="3"/>
  <c r="Z112" i="3" s="1"/>
  <c r="S113" i="5" s="1"/>
  <c r="AA112" i="3"/>
  <c r="AB112" i="3" s="1"/>
  <c r="AC112" i="3" s="1"/>
  <c r="AD112" i="3"/>
  <c r="AE112" i="3"/>
  <c r="AF112" i="3"/>
  <c r="AG112" i="3"/>
  <c r="C113" i="3"/>
  <c r="D113" i="3"/>
  <c r="F113" i="3"/>
  <c r="G113" i="3"/>
  <c r="I113" i="3"/>
  <c r="J113" i="3" s="1"/>
  <c r="K113" i="3" s="1"/>
  <c r="L113" i="3"/>
  <c r="O113" i="3"/>
  <c r="T113" i="3"/>
  <c r="U113" i="3"/>
  <c r="V113" i="3"/>
  <c r="X113" i="3"/>
  <c r="Y113" i="3"/>
  <c r="AA113" i="3"/>
  <c r="AB113" i="3" s="1"/>
  <c r="AC113" i="3" s="1"/>
  <c r="T114" i="5" s="1"/>
  <c r="AD113" i="3"/>
  <c r="AE113" i="3"/>
  <c r="AF113" i="3"/>
  <c r="AH113" i="3" s="1"/>
  <c r="AG113" i="3"/>
  <c r="C114" i="3"/>
  <c r="D114" i="3"/>
  <c r="F114" i="3"/>
  <c r="G114" i="3"/>
  <c r="I114" i="3"/>
  <c r="J114" i="3" s="1"/>
  <c r="K114" i="3" s="1"/>
  <c r="L114" i="3"/>
  <c r="O114" i="3"/>
  <c r="P114" i="3" s="1"/>
  <c r="T114" i="3"/>
  <c r="U114" i="3"/>
  <c r="V114" i="3"/>
  <c r="X114" i="3"/>
  <c r="Y114" i="3"/>
  <c r="AA114" i="3"/>
  <c r="AB114" i="3" s="1"/>
  <c r="AC114" i="3" s="1"/>
  <c r="T115" i="5" s="1"/>
  <c r="AD114" i="3"/>
  <c r="AE114" i="3"/>
  <c r="AF114" i="3"/>
  <c r="AG114" i="3"/>
  <c r="C115" i="3"/>
  <c r="D115" i="3"/>
  <c r="F115" i="3"/>
  <c r="G115" i="3"/>
  <c r="H115" i="3" s="1"/>
  <c r="N116" i="5" s="1"/>
  <c r="I115" i="3"/>
  <c r="J115" i="3" s="1"/>
  <c r="K115" i="3" s="1"/>
  <c r="L115" i="3"/>
  <c r="O115" i="3"/>
  <c r="T115" i="3"/>
  <c r="U115" i="3"/>
  <c r="V115" i="3"/>
  <c r="X115" i="3"/>
  <c r="Y115" i="3"/>
  <c r="AA115" i="3"/>
  <c r="AB115" i="3" s="1"/>
  <c r="AC115" i="3" s="1"/>
  <c r="T116" i="5" s="1"/>
  <c r="AD115" i="3"/>
  <c r="AE115" i="3"/>
  <c r="AF115" i="3"/>
  <c r="AG115" i="3"/>
  <c r="C116" i="3"/>
  <c r="E116" i="3" s="1"/>
  <c r="M117" i="5" s="1"/>
  <c r="D116" i="3"/>
  <c r="F116" i="3"/>
  <c r="G116" i="3"/>
  <c r="I116" i="3"/>
  <c r="J116" i="3" s="1"/>
  <c r="K116" i="3" s="1"/>
  <c r="L116" i="3"/>
  <c r="O116" i="3"/>
  <c r="P116" i="3" s="1"/>
  <c r="T116" i="3"/>
  <c r="U116" i="3"/>
  <c r="V116" i="3"/>
  <c r="X116" i="3"/>
  <c r="Y116" i="3"/>
  <c r="AA116" i="3"/>
  <c r="AB116" i="3" s="1"/>
  <c r="AC116" i="3" s="1"/>
  <c r="AD116" i="3"/>
  <c r="AE116" i="3"/>
  <c r="AF116" i="3"/>
  <c r="AG116" i="3"/>
  <c r="C117" i="3"/>
  <c r="D117" i="3"/>
  <c r="F117" i="3"/>
  <c r="G117" i="3"/>
  <c r="I117" i="3"/>
  <c r="J117" i="3" s="1"/>
  <c r="K117" i="3" s="1"/>
  <c r="L117" i="3"/>
  <c r="O117" i="3"/>
  <c r="P117" i="3" s="1"/>
  <c r="T117" i="3"/>
  <c r="U117" i="3"/>
  <c r="V117" i="3"/>
  <c r="X117" i="3"/>
  <c r="Y117" i="3"/>
  <c r="Z117" i="3" s="1"/>
  <c r="S118" i="5" s="1"/>
  <c r="AA117" i="3"/>
  <c r="AB117" i="3" s="1"/>
  <c r="AC117" i="3" s="1"/>
  <c r="T118" i="5" s="1"/>
  <c r="AD117" i="3"/>
  <c r="AE117" i="3"/>
  <c r="AF117" i="3"/>
  <c r="AG117" i="3"/>
  <c r="C118" i="3"/>
  <c r="D118" i="3"/>
  <c r="F118" i="3"/>
  <c r="G118" i="3"/>
  <c r="H118" i="3" s="1"/>
  <c r="N119" i="5" s="1"/>
  <c r="I118" i="3"/>
  <c r="J118" i="3" s="1"/>
  <c r="K118" i="3" s="1"/>
  <c r="L118" i="3"/>
  <c r="O118" i="3"/>
  <c r="P118" i="3" s="1"/>
  <c r="T118" i="3"/>
  <c r="U118" i="3"/>
  <c r="V118" i="3"/>
  <c r="X118" i="3"/>
  <c r="Y118" i="3"/>
  <c r="Z118" i="3" s="1"/>
  <c r="S119" i="5" s="1"/>
  <c r="AA118" i="3"/>
  <c r="AB118" i="3" s="1"/>
  <c r="AC118" i="3" s="1"/>
  <c r="T119" i="5" s="1"/>
  <c r="AD118" i="3"/>
  <c r="AE118" i="3"/>
  <c r="AF118" i="3"/>
  <c r="AG118" i="3"/>
  <c r="AH118" i="3" s="1"/>
  <c r="AI118" i="3" s="1"/>
  <c r="U119" i="5" s="1"/>
  <c r="C119" i="3"/>
  <c r="D119" i="3"/>
  <c r="F119" i="3"/>
  <c r="G119" i="3"/>
  <c r="I119" i="3"/>
  <c r="J119" i="3" s="1"/>
  <c r="K119" i="3" s="1"/>
  <c r="L119" i="3"/>
  <c r="O119" i="3"/>
  <c r="P119" i="3" s="1"/>
  <c r="T119" i="3"/>
  <c r="U119" i="3"/>
  <c r="V119" i="3"/>
  <c r="X119" i="3"/>
  <c r="Y119" i="3"/>
  <c r="AA119" i="3"/>
  <c r="AB119" i="3" s="1"/>
  <c r="AC119" i="3" s="1"/>
  <c r="AD119" i="3"/>
  <c r="AE119" i="3"/>
  <c r="AF119" i="3"/>
  <c r="AG119" i="3"/>
  <c r="C120" i="3"/>
  <c r="D120" i="3"/>
  <c r="F120" i="3"/>
  <c r="G120" i="3"/>
  <c r="I120" i="3"/>
  <c r="J120" i="3" s="1"/>
  <c r="K120" i="3" s="1"/>
  <c r="M120" i="3" s="1"/>
  <c r="O121" i="5" s="1"/>
  <c r="L120" i="3"/>
  <c r="O120" i="3"/>
  <c r="P120" i="3" s="1"/>
  <c r="T120" i="3"/>
  <c r="U120" i="3"/>
  <c r="V120" i="3"/>
  <c r="W120" i="3" s="1"/>
  <c r="R121" i="5" s="1"/>
  <c r="X120" i="3"/>
  <c r="Y120" i="3"/>
  <c r="Z120" i="3" s="1"/>
  <c r="S121" i="5" s="1"/>
  <c r="AA120" i="3"/>
  <c r="AB120" i="3" s="1"/>
  <c r="AC120" i="3" s="1"/>
  <c r="T121" i="5" s="1"/>
  <c r="AD120" i="3"/>
  <c r="AE120" i="3"/>
  <c r="AF120" i="3"/>
  <c r="AG120" i="3"/>
  <c r="C121" i="3"/>
  <c r="D121" i="3"/>
  <c r="F121" i="3"/>
  <c r="G121" i="3"/>
  <c r="I121" i="3"/>
  <c r="J121" i="3" s="1"/>
  <c r="K121" i="3" s="1"/>
  <c r="L121" i="3"/>
  <c r="O121" i="3"/>
  <c r="P121" i="3" s="1"/>
  <c r="T121" i="3"/>
  <c r="U121" i="3"/>
  <c r="V121" i="3"/>
  <c r="X121" i="3"/>
  <c r="Y121" i="3"/>
  <c r="AA121" i="3"/>
  <c r="AB121" i="3" s="1"/>
  <c r="AC121" i="3" s="1"/>
  <c r="AD121" i="3"/>
  <c r="AE121" i="3"/>
  <c r="AF121" i="3"/>
  <c r="AH121" i="3" s="1"/>
  <c r="AG121" i="3"/>
  <c r="C122" i="3"/>
  <c r="D122" i="3"/>
  <c r="F122" i="3"/>
  <c r="G122" i="3"/>
  <c r="I122" i="3"/>
  <c r="J122" i="3" s="1"/>
  <c r="K122" i="3" s="1"/>
  <c r="L122" i="3"/>
  <c r="O122" i="3"/>
  <c r="Q122" i="3" s="1"/>
  <c r="R122" i="3" s="1"/>
  <c r="T122" i="3"/>
  <c r="U122" i="3"/>
  <c r="V122" i="3"/>
  <c r="X122" i="3"/>
  <c r="Y122" i="3"/>
  <c r="AA122" i="3"/>
  <c r="AB122" i="3" s="1"/>
  <c r="AC122" i="3" s="1"/>
  <c r="AD122" i="3"/>
  <c r="AE122" i="3"/>
  <c r="AF122" i="3"/>
  <c r="AG122" i="3"/>
  <c r="C123" i="3"/>
  <c r="D123" i="3"/>
  <c r="F123" i="3"/>
  <c r="G123" i="3"/>
  <c r="I123" i="3"/>
  <c r="J123" i="3" s="1"/>
  <c r="K123" i="3" s="1"/>
  <c r="L123" i="3"/>
  <c r="O123" i="3"/>
  <c r="Q123" i="3" s="1"/>
  <c r="R123" i="3" s="1"/>
  <c r="T123" i="3"/>
  <c r="U123" i="3"/>
  <c r="V123" i="3"/>
  <c r="X123" i="3"/>
  <c r="Y123" i="3"/>
  <c r="AA123" i="3"/>
  <c r="AB123" i="3" s="1"/>
  <c r="AC123" i="3" s="1"/>
  <c r="T124" i="5" s="1"/>
  <c r="AD123" i="3"/>
  <c r="AE123" i="3"/>
  <c r="AF123" i="3"/>
  <c r="AG123" i="3"/>
  <c r="C124" i="3"/>
  <c r="E124" i="3" s="1"/>
  <c r="M125" i="5" s="1"/>
  <c r="D124" i="3"/>
  <c r="F124" i="3"/>
  <c r="G124" i="3"/>
  <c r="I124" i="3"/>
  <c r="J124" i="3" s="1"/>
  <c r="K124" i="3" s="1"/>
  <c r="L124" i="3"/>
  <c r="O124" i="3"/>
  <c r="Q124" i="3" s="1"/>
  <c r="R124" i="3" s="1"/>
  <c r="T124" i="3"/>
  <c r="U124" i="3"/>
  <c r="V124" i="3"/>
  <c r="X124" i="3"/>
  <c r="Y124" i="3"/>
  <c r="AA124" i="3"/>
  <c r="AB124" i="3" s="1"/>
  <c r="AC124" i="3" s="1"/>
  <c r="T125" i="5" s="1"/>
  <c r="AD124" i="3"/>
  <c r="AE124" i="3"/>
  <c r="AF124" i="3"/>
  <c r="AG124" i="3"/>
  <c r="C125" i="3"/>
  <c r="D125" i="3"/>
  <c r="F125" i="3"/>
  <c r="G125" i="3"/>
  <c r="I125" i="3"/>
  <c r="J125" i="3" s="1"/>
  <c r="K125" i="3" s="1"/>
  <c r="L125" i="3"/>
  <c r="O125" i="3"/>
  <c r="T125" i="3"/>
  <c r="U125" i="3"/>
  <c r="V125" i="3"/>
  <c r="X125" i="3"/>
  <c r="Y125" i="3"/>
  <c r="Z125" i="3" s="1"/>
  <c r="S126" i="5" s="1"/>
  <c r="AA125" i="3"/>
  <c r="AB125" i="3" s="1"/>
  <c r="AC125" i="3" s="1"/>
  <c r="AD125" i="3"/>
  <c r="AE125" i="3"/>
  <c r="AF125" i="3"/>
  <c r="AG125" i="3"/>
  <c r="C126" i="3"/>
  <c r="D126" i="3"/>
  <c r="F126" i="3"/>
  <c r="G126" i="3"/>
  <c r="I126" i="3"/>
  <c r="J126" i="3" s="1"/>
  <c r="K126" i="3" s="1"/>
  <c r="L126" i="3"/>
  <c r="O126" i="3"/>
  <c r="P126" i="3" s="1"/>
  <c r="T126" i="3"/>
  <c r="U126" i="3"/>
  <c r="W126" i="3" s="1"/>
  <c r="R127" i="5" s="1"/>
  <c r="V126" i="3"/>
  <c r="X126" i="3"/>
  <c r="Y126" i="3"/>
  <c r="Z126" i="3" s="1"/>
  <c r="S127" i="5" s="1"/>
  <c r="AA126" i="3"/>
  <c r="AB126" i="3" s="1"/>
  <c r="AC126" i="3" s="1"/>
  <c r="AD126" i="3"/>
  <c r="AE126" i="3"/>
  <c r="AF126" i="3"/>
  <c r="AG126" i="3"/>
  <c r="C127" i="3"/>
  <c r="D127" i="3"/>
  <c r="F127" i="3"/>
  <c r="G127" i="3"/>
  <c r="I127" i="3"/>
  <c r="J127" i="3" s="1"/>
  <c r="K127" i="3" s="1"/>
  <c r="L127" i="3"/>
  <c r="O127" i="3"/>
  <c r="P127" i="3" s="1"/>
  <c r="T127" i="3"/>
  <c r="U127" i="3"/>
  <c r="V127" i="3"/>
  <c r="X127" i="3"/>
  <c r="Y127" i="3"/>
  <c r="AA127" i="3"/>
  <c r="AB127" i="3" s="1"/>
  <c r="AC127" i="3" s="1"/>
  <c r="T128" i="5" s="1"/>
  <c r="AD127" i="3"/>
  <c r="AE127" i="3"/>
  <c r="AF127" i="3"/>
  <c r="AH127" i="3" s="1"/>
  <c r="AI127" i="3" s="1"/>
  <c r="U128" i="5" s="1"/>
  <c r="AG127" i="3"/>
  <c r="C128" i="3"/>
  <c r="D128" i="3"/>
  <c r="F128" i="3"/>
  <c r="G128" i="3"/>
  <c r="I128" i="3"/>
  <c r="J128" i="3" s="1"/>
  <c r="K128" i="3" s="1"/>
  <c r="M128" i="3" s="1"/>
  <c r="O129" i="5" s="1"/>
  <c r="L128" i="3"/>
  <c r="O128" i="3"/>
  <c r="P128" i="3" s="1"/>
  <c r="T128" i="3"/>
  <c r="U128" i="3"/>
  <c r="V128" i="3"/>
  <c r="X128" i="3"/>
  <c r="Y128" i="3"/>
  <c r="AA128" i="3"/>
  <c r="AB128" i="3" s="1"/>
  <c r="AC128" i="3" s="1"/>
  <c r="AD128" i="3"/>
  <c r="AE128" i="3"/>
  <c r="AF128" i="3"/>
  <c r="AG128" i="3"/>
  <c r="C129" i="3"/>
  <c r="D129" i="3"/>
  <c r="F129" i="3"/>
  <c r="G129" i="3"/>
  <c r="I129" i="3"/>
  <c r="J129" i="3" s="1"/>
  <c r="K129" i="3" s="1"/>
  <c r="L129" i="3"/>
  <c r="O129" i="3"/>
  <c r="P129" i="3" s="1"/>
  <c r="T129" i="3"/>
  <c r="U129" i="3"/>
  <c r="V129" i="3"/>
  <c r="X129" i="3"/>
  <c r="Y129" i="3"/>
  <c r="AA129" i="3"/>
  <c r="AB129" i="3" s="1"/>
  <c r="AC129" i="3" s="1"/>
  <c r="T130" i="5" s="1"/>
  <c r="AD129" i="3"/>
  <c r="AE129" i="3"/>
  <c r="AF129" i="3"/>
  <c r="AG129" i="3"/>
  <c r="AH129" i="3" s="1"/>
  <c r="C130" i="3"/>
  <c r="D130" i="3"/>
  <c r="F130" i="3"/>
  <c r="G130" i="3"/>
  <c r="I130" i="3"/>
  <c r="J130" i="3" s="1"/>
  <c r="K130" i="3" s="1"/>
  <c r="L130" i="3"/>
  <c r="O130" i="3"/>
  <c r="Q130" i="3" s="1"/>
  <c r="R130" i="3" s="1"/>
  <c r="T130" i="3"/>
  <c r="U130" i="3"/>
  <c r="V130" i="3"/>
  <c r="X130" i="3"/>
  <c r="Y130" i="3"/>
  <c r="AA130" i="3"/>
  <c r="AB130" i="3" s="1"/>
  <c r="AC130" i="3" s="1"/>
  <c r="T131" i="5" s="1"/>
  <c r="AD130" i="3"/>
  <c r="AE130" i="3"/>
  <c r="AF130" i="3"/>
  <c r="AG130" i="3"/>
  <c r="C131" i="3"/>
  <c r="D131" i="3"/>
  <c r="F131" i="3"/>
  <c r="G131" i="3"/>
  <c r="I131" i="3"/>
  <c r="J131" i="3" s="1"/>
  <c r="K131" i="3" s="1"/>
  <c r="L131" i="3"/>
  <c r="O131" i="3"/>
  <c r="Q131" i="3" s="1"/>
  <c r="R131" i="3" s="1"/>
  <c r="T131" i="3"/>
  <c r="U131" i="3"/>
  <c r="V131" i="3"/>
  <c r="X131" i="3"/>
  <c r="Y131" i="3"/>
  <c r="AA131" i="3"/>
  <c r="AB131" i="3" s="1"/>
  <c r="AC131" i="3" s="1"/>
  <c r="T132" i="5" s="1"/>
  <c r="AD131" i="3"/>
  <c r="AE131" i="3"/>
  <c r="AF131" i="3"/>
  <c r="AH131" i="3" s="1"/>
  <c r="AG131" i="3"/>
  <c r="C132" i="3"/>
  <c r="E132" i="3" s="1"/>
  <c r="D132" i="3"/>
  <c r="F132" i="3"/>
  <c r="G132" i="3"/>
  <c r="I132" i="3"/>
  <c r="J132" i="3" s="1"/>
  <c r="K132" i="3" s="1"/>
  <c r="L132" i="3"/>
  <c r="O132" i="3"/>
  <c r="P132" i="3" s="1"/>
  <c r="T132" i="3"/>
  <c r="U132" i="3"/>
  <c r="V132" i="3"/>
  <c r="X132" i="3"/>
  <c r="Y132" i="3"/>
  <c r="AA132" i="3"/>
  <c r="AB132" i="3" s="1"/>
  <c r="AC132" i="3" s="1"/>
  <c r="T133" i="5" s="1"/>
  <c r="AD132" i="3"/>
  <c r="AE132" i="3"/>
  <c r="AF132" i="3"/>
  <c r="AH132" i="3" s="1"/>
  <c r="AG132" i="3"/>
  <c r="C133" i="3"/>
  <c r="D133" i="3"/>
  <c r="F133" i="3"/>
  <c r="G133" i="3"/>
  <c r="H133" i="3" s="1"/>
  <c r="N134" i="5" s="1"/>
  <c r="I133" i="3"/>
  <c r="J133" i="3" s="1"/>
  <c r="K133" i="3" s="1"/>
  <c r="L133" i="3"/>
  <c r="O133" i="3"/>
  <c r="T133" i="3"/>
  <c r="U133" i="3"/>
  <c r="V133" i="3"/>
  <c r="X133" i="3"/>
  <c r="Y133" i="3"/>
  <c r="Z133" i="3" s="1"/>
  <c r="S134" i="5" s="1"/>
  <c r="AA133" i="3"/>
  <c r="AB133" i="3" s="1"/>
  <c r="AC133" i="3" s="1"/>
  <c r="T134" i="5" s="1"/>
  <c r="AD133" i="3"/>
  <c r="AE133" i="3"/>
  <c r="AF133" i="3"/>
  <c r="AG133" i="3"/>
  <c r="C134" i="3"/>
  <c r="D134" i="3"/>
  <c r="F134" i="3"/>
  <c r="G134" i="3"/>
  <c r="I134" i="3"/>
  <c r="J134" i="3" s="1"/>
  <c r="K134" i="3" s="1"/>
  <c r="L134" i="3"/>
  <c r="O134" i="3"/>
  <c r="P134" i="3" s="1"/>
  <c r="T134" i="3"/>
  <c r="U134" i="3"/>
  <c r="V134" i="3"/>
  <c r="X134" i="3"/>
  <c r="Y134" i="3"/>
  <c r="AA134" i="3"/>
  <c r="AB134" i="3" s="1"/>
  <c r="AC134" i="3" s="1"/>
  <c r="AD134" i="3"/>
  <c r="AE134" i="3"/>
  <c r="AF134" i="3"/>
  <c r="AH134" i="3" s="1"/>
  <c r="AG134" i="3"/>
  <c r="C135" i="3"/>
  <c r="D135" i="3"/>
  <c r="F135" i="3"/>
  <c r="G135" i="3"/>
  <c r="I135" i="3"/>
  <c r="J135" i="3" s="1"/>
  <c r="K135" i="3" s="1"/>
  <c r="L135" i="3"/>
  <c r="O135" i="3"/>
  <c r="P135" i="3" s="1"/>
  <c r="T135" i="3"/>
  <c r="U135" i="3"/>
  <c r="V135" i="3"/>
  <c r="X135" i="3"/>
  <c r="Y135" i="3"/>
  <c r="AA135" i="3"/>
  <c r="AB135" i="3" s="1"/>
  <c r="AC135" i="3" s="1"/>
  <c r="AD135" i="3"/>
  <c r="AE135" i="3"/>
  <c r="AF135" i="3"/>
  <c r="AG135" i="3"/>
  <c r="C136" i="3"/>
  <c r="D136" i="3"/>
  <c r="F136" i="3"/>
  <c r="G136" i="3"/>
  <c r="I136" i="3"/>
  <c r="J136" i="3" s="1"/>
  <c r="K136" i="3" s="1"/>
  <c r="M136" i="3" s="1"/>
  <c r="L136" i="3"/>
  <c r="O136" i="3"/>
  <c r="P136" i="3" s="1"/>
  <c r="T136" i="3"/>
  <c r="U136" i="3"/>
  <c r="V136" i="3"/>
  <c r="X136" i="3"/>
  <c r="Y136" i="3"/>
  <c r="AA136" i="3"/>
  <c r="AB136" i="3" s="1"/>
  <c r="AC136" i="3" s="1"/>
  <c r="T137" i="5" s="1"/>
  <c r="AD136" i="3"/>
  <c r="AE136" i="3"/>
  <c r="AF136" i="3"/>
  <c r="AG136" i="3"/>
  <c r="C137" i="3"/>
  <c r="D137" i="3"/>
  <c r="F137" i="3"/>
  <c r="G137" i="3"/>
  <c r="I137" i="3"/>
  <c r="J137" i="3" s="1"/>
  <c r="K137" i="3" s="1"/>
  <c r="L137" i="3"/>
  <c r="O137" i="3"/>
  <c r="P137" i="3" s="1"/>
  <c r="T137" i="3"/>
  <c r="U137" i="3"/>
  <c r="V137" i="3"/>
  <c r="X137" i="3"/>
  <c r="Y137" i="3"/>
  <c r="AA137" i="3"/>
  <c r="AB137" i="3" s="1"/>
  <c r="AC137" i="3" s="1"/>
  <c r="T138" i="5" s="1"/>
  <c r="AD137" i="3"/>
  <c r="AE137" i="3"/>
  <c r="AF137" i="3"/>
  <c r="AG137" i="3"/>
  <c r="C138" i="3"/>
  <c r="D138" i="3"/>
  <c r="F138" i="3"/>
  <c r="H138" i="3" s="1"/>
  <c r="N139" i="5" s="1"/>
  <c r="G138" i="3"/>
  <c r="I138" i="3"/>
  <c r="J138" i="3" s="1"/>
  <c r="K138" i="3" s="1"/>
  <c r="L138" i="3"/>
  <c r="O138" i="3"/>
  <c r="Q138" i="3" s="1"/>
  <c r="R138" i="3" s="1"/>
  <c r="T138" i="3"/>
  <c r="U138" i="3"/>
  <c r="V138" i="3"/>
  <c r="X138" i="3"/>
  <c r="Y138" i="3"/>
  <c r="AA138" i="3"/>
  <c r="AB138" i="3" s="1"/>
  <c r="AC138" i="3" s="1"/>
  <c r="T139" i="5" s="1"/>
  <c r="AD138" i="3"/>
  <c r="AE138" i="3"/>
  <c r="AF138" i="3"/>
  <c r="AH138" i="3" s="1"/>
  <c r="AI138" i="3" s="1"/>
  <c r="U139" i="5" s="1"/>
  <c r="AG138" i="3"/>
  <c r="C139" i="3"/>
  <c r="D139" i="3"/>
  <c r="F139" i="3"/>
  <c r="G139" i="3"/>
  <c r="I139" i="3"/>
  <c r="J139" i="3" s="1"/>
  <c r="K139" i="3" s="1"/>
  <c r="L139" i="3"/>
  <c r="O139" i="3"/>
  <c r="P139" i="3" s="1"/>
  <c r="T139" i="3"/>
  <c r="U139" i="3"/>
  <c r="V139" i="3"/>
  <c r="X139" i="3"/>
  <c r="Y139" i="3"/>
  <c r="AA139" i="3"/>
  <c r="AB139" i="3" s="1"/>
  <c r="AC139" i="3" s="1"/>
  <c r="T140" i="5" s="1"/>
  <c r="AD139" i="3"/>
  <c r="AE139" i="3"/>
  <c r="AF139" i="3"/>
  <c r="AG139" i="3"/>
  <c r="C140" i="3"/>
  <c r="E140" i="3" s="1"/>
  <c r="D140" i="3"/>
  <c r="F140" i="3"/>
  <c r="G140" i="3"/>
  <c r="I140" i="3"/>
  <c r="J140" i="3" s="1"/>
  <c r="K140" i="3" s="1"/>
  <c r="L140" i="3"/>
  <c r="O140" i="3"/>
  <c r="P140" i="3" s="1"/>
  <c r="T140" i="3"/>
  <c r="U140" i="3"/>
  <c r="V140" i="3"/>
  <c r="X140" i="3"/>
  <c r="Y140" i="3"/>
  <c r="AA140" i="3"/>
  <c r="AB140" i="3" s="1"/>
  <c r="AC140" i="3" s="1"/>
  <c r="T141" i="5" s="1"/>
  <c r="AD140" i="3"/>
  <c r="AE140" i="3"/>
  <c r="AF140" i="3"/>
  <c r="AG140" i="3"/>
  <c r="C141" i="3"/>
  <c r="D141" i="3"/>
  <c r="F141" i="3"/>
  <c r="G141" i="3"/>
  <c r="H141" i="3" s="1"/>
  <c r="N142" i="5" s="1"/>
  <c r="I141" i="3"/>
  <c r="J141" i="3" s="1"/>
  <c r="K141" i="3" s="1"/>
  <c r="L141" i="3"/>
  <c r="O141" i="3"/>
  <c r="Q141" i="3" s="1"/>
  <c r="R141" i="3" s="1"/>
  <c r="T141" i="3"/>
  <c r="U141" i="3"/>
  <c r="V141" i="3"/>
  <c r="X141" i="3"/>
  <c r="Y141" i="3"/>
  <c r="Z141" i="3" s="1"/>
  <c r="S142" i="5" s="1"/>
  <c r="AA141" i="3"/>
  <c r="AB141" i="3" s="1"/>
  <c r="AC141" i="3" s="1"/>
  <c r="T142" i="5" s="1"/>
  <c r="AD141" i="3"/>
  <c r="AE141" i="3"/>
  <c r="AF141" i="3"/>
  <c r="AG141" i="3"/>
  <c r="C142" i="3"/>
  <c r="D142" i="3"/>
  <c r="F142" i="3"/>
  <c r="G142" i="3"/>
  <c r="I142" i="3"/>
  <c r="J142" i="3" s="1"/>
  <c r="K142" i="3" s="1"/>
  <c r="L142" i="3"/>
  <c r="O142" i="3"/>
  <c r="P142" i="3" s="1"/>
  <c r="T142" i="3"/>
  <c r="U142" i="3"/>
  <c r="V142" i="3"/>
  <c r="X142" i="3"/>
  <c r="Y142" i="3"/>
  <c r="AA142" i="3"/>
  <c r="AB142" i="3" s="1"/>
  <c r="AC142" i="3" s="1"/>
  <c r="AD142" i="3"/>
  <c r="AE142" i="3"/>
  <c r="AF142" i="3"/>
  <c r="AG142" i="3"/>
  <c r="AH142" i="3" s="1"/>
  <c r="C143" i="3"/>
  <c r="D143" i="3"/>
  <c r="F143" i="3"/>
  <c r="G143" i="3"/>
  <c r="I143" i="3"/>
  <c r="J143" i="3" s="1"/>
  <c r="K143" i="3" s="1"/>
  <c r="L143" i="3"/>
  <c r="O143" i="3"/>
  <c r="P143" i="3" s="1"/>
  <c r="T143" i="3"/>
  <c r="U143" i="3"/>
  <c r="V143" i="3"/>
  <c r="X143" i="3"/>
  <c r="Y143" i="3"/>
  <c r="AA143" i="3"/>
  <c r="AB143" i="3" s="1"/>
  <c r="AC143" i="3" s="1"/>
  <c r="AD143" i="3"/>
  <c r="AE143" i="3"/>
  <c r="AF143" i="3"/>
  <c r="AH143" i="3" s="1"/>
  <c r="AI143" i="3" s="1"/>
  <c r="U144" i="5" s="1"/>
  <c r="AG143" i="3"/>
  <c r="C144" i="3"/>
  <c r="D144" i="3"/>
  <c r="F144" i="3"/>
  <c r="G144" i="3"/>
  <c r="I144" i="3"/>
  <c r="J144" i="3" s="1"/>
  <c r="K144" i="3" s="1"/>
  <c r="M144" i="3" s="1"/>
  <c r="O145" i="5" s="1"/>
  <c r="L144" i="3"/>
  <c r="O144" i="3"/>
  <c r="P144" i="3" s="1"/>
  <c r="T144" i="3"/>
  <c r="U144" i="3"/>
  <c r="V144" i="3"/>
  <c r="X144" i="3"/>
  <c r="Y144" i="3"/>
  <c r="AA144" i="3"/>
  <c r="AB144" i="3" s="1"/>
  <c r="AC144" i="3" s="1"/>
  <c r="AD144" i="3"/>
  <c r="AE144" i="3"/>
  <c r="AF144" i="3"/>
  <c r="AG144" i="3"/>
  <c r="AH144" i="3" s="1"/>
  <c r="C145" i="3"/>
  <c r="E145" i="3" s="1"/>
  <c r="M146" i="5" s="1"/>
  <c r="D145" i="3"/>
  <c r="F145" i="3"/>
  <c r="G145" i="3"/>
  <c r="I145" i="3"/>
  <c r="J145" i="3" s="1"/>
  <c r="K145" i="3" s="1"/>
  <c r="L145" i="3"/>
  <c r="O145" i="3"/>
  <c r="T145" i="3"/>
  <c r="U145" i="3"/>
  <c r="V145" i="3"/>
  <c r="X145" i="3"/>
  <c r="Y145" i="3"/>
  <c r="AA145" i="3"/>
  <c r="AB145" i="3" s="1"/>
  <c r="AC145" i="3" s="1"/>
  <c r="AD145" i="3"/>
  <c r="AE145" i="3"/>
  <c r="AF145" i="3"/>
  <c r="AG145" i="3"/>
  <c r="C146" i="3"/>
  <c r="D146" i="3"/>
  <c r="F146" i="3"/>
  <c r="G146" i="3"/>
  <c r="I146" i="3"/>
  <c r="J146" i="3" s="1"/>
  <c r="K146" i="3" s="1"/>
  <c r="L146" i="3"/>
  <c r="O146" i="3"/>
  <c r="P146" i="3" s="1"/>
  <c r="T146" i="3"/>
  <c r="U146" i="3"/>
  <c r="V146" i="3"/>
  <c r="X146" i="3"/>
  <c r="Y146" i="3"/>
  <c r="AA146" i="3"/>
  <c r="AB146" i="3" s="1"/>
  <c r="AC146" i="3" s="1"/>
  <c r="AD146" i="3"/>
  <c r="AE146" i="3"/>
  <c r="AF146" i="3"/>
  <c r="AG146" i="3"/>
  <c r="C147" i="3"/>
  <c r="D147" i="3"/>
  <c r="F147" i="3"/>
  <c r="G147" i="3"/>
  <c r="I147" i="3"/>
  <c r="J147" i="3" s="1"/>
  <c r="K147" i="3" s="1"/>
  <c r="L147" i="3"/>
  <c r="O147" i="3"/>
  <c r="T147" i="3"/>
  <c r="U147" i="3"/>
  <c r="V147" i="3"/>
  <c r="X147" i="3"/>
  <c r="Y147" i="3"/>
  <c r="Z147" i="3" s="1"/>
  <c r="S148" i="5" s="1"/>
  <c r="AA147" i="3"/>
  <c r="AB147" i="3" s="1"/>
  <c r="AC147" i="3" s="1"/>
  <c r="AD147" i="3"/>
  <c r="AE147" i="3"/>
  <c r="AF147" i="3"/>
  <c r="AH147" i="3" s="1"/>
  <c r="AG147" i="3"/>
  <c r="C148" i="3"/>
  <c r="D148" i="3"/>
  <c r="F148" i="3"/>
  <c r="G148" i="3"/>
  <c r="I148" i="3"/>
  <c r="J148" i="3" s="1"/>
  <c r="K148" i="3" s="1"/>
  <c r="L148" i="3"/>
  <c r="O148" i="3"/>
  <c r="P148" i="3" s="1"/>
  <c r="T148" i="3"/>
  <c r="U148" i="3"/>
  <c r="V148" i="3"/>
  <c r="X148" i="3"/>
  <c r="Z148" i="3" s="1"/>
  <c r="S149" i="5" s="1"/>
  <c r="Y148" i="3"/>
  <c r="AA148" i="3"/>
  <c r="AB148" i="3" s="1"/>
  <c r="AC148" i="3" s="1"/>
  <c r="AD148" i="3"/>
  <c r="AE148" i="3"/>
  <c r="AF148" i="3"/>
  <c r="AG148" i="3"/>
  <c r="C149" i="3"/>
  <c r="D149" i="3"/>
  <c r="F149" i="3"/>
  <c r="G149" i="3"/>
  <c r="I149" i="3"/>
  <c r="J149" i="3" s="1"/>
  <c r="K149" i="3" s="1"/>
  <c r="L149" i="3"/>
  <c r="O149" i="3"/>
  <c r="P149" i="3" s="1"/>
  <c r="T149" i="3"/>
  <c r="U149" i="3"/>
  <c r="V149" i="3"/>
  <c r="X149" i="3"/>
  <c r="Y149" i="3"/>
  <c r="AA149" i="3"/>
  <c r="AB149" i="3" s="1"/>
  <c r="AC149" i="3" s="1"/>
  <c r="AD149" i="3"/>
  <c r="AE149" i="3"/>
  <c r="AF149" i="3"/>
  <c r="AG149" i="3"/>
  <c r="C150" i="3"/>
  <c r="D150" i="3"/>
  <c r="F150" i="3"/>
  <c r="G150" i="3"/>
  <c r="I150" i="3"/>
  <c r="J150" i="3" s="1"/>
  <c r="K150" i="3" s="1"/>
  <c r="L150" i="3"/>
  <c r="O150" i="3"/>
  <c r="P150" i="3" s="1"/>
  <c r="T150" i="3"/>
  <c r="U150" i="3"/>
  <c r="W150" i="3" s="1"/>
  <c r="R151" i="5" s="1"/>
  <c r="V150" i="3"/>
  <c r="X150" i="3"/>
  <c r="Y150" i="3"/>
  <c r="AA150" i="3"/>
  <c r="AB150" i="3" s="1"/>
  <c r="AC150" i="3" s="1"/>
  <c r="AD150" i="3"/>
  <c r="AE150" i="3"/>
  <c r="AF150" i="3"/>
  <c r="AG150" i="3"/>
  <c r="AH150" i="3" s="1"/>
  <c r="C151" i="3"/>
  <c r="D151" i="3"/>
  <c r="F151" i="3"/>
  <c r="G151" i="3"/>
  <c r="I151" i="3"/>
  <c r="J151" i="3" s="1"/>
  <c r="K151" i="3" s="1"/>
  <c r="L151" i="3"/>
  <c r="O151" i="3"/>
  <c r="P151" i="3" s="1"/>
  <c r="T151" i="3"/>
  <c r="U151" i="3"/>
  <c r="V151" i="3"/>
  <c r="X151" i="3"/>
  <c r="Y151" i="3"/>
  <c r="AA151" i="3"/>
  <c r="AB151" i="3" s="1"/>
  <c r="AC151" i="3" s="1"/>
  <c r="AD151" i="3"/>
  <c r="AE151" i="3"/>
  <c r="AF151" i="3"/>
  <c r="AG151" i="3"/>
  <c r="C152" i="3"/>
  <c r="D152" i="3"/>
  <c r="F152" i="3"/>
  <c r="G152" i="3"/>
  <c r="I152" i="3"/>
  <c r="J152" i="3" s="1"/>
  <c r="K152" i="3" s="1"/>
  <c r="L152" i="3"/>
  <c r="O152" i="3"/>
  <c r="P152" i="3" s="1"/>
  <c r="T152" i="3"/>
  <c r="U152" i="3"/>
  <c r="V152" i="3"/>
  <c r="X152" i="3"/>
  <c r="Y152" i="3"/>
  <c r="Z152" i="3" s="1"/>
  <c r="S153" i="5" s="1"/>
  <c r="AA152" i="3"/>
  <c r="AB152" i="3" s="1"/>
  <c r="AC152" i="3" s="1"/>
  <c r="AD152" i="3"/>
  <c r="AE152" i="3"/>
  <c r="AF152" i="3"/>
  <c r="AG152" i="3"/>
  <c r="C153" i="3"/>
  <c r="D153" i="3"/>
  <c r="F153" i="3"/>
  <c r="G153" i="3"/>
  <c r="I153" i="3"/>
  <c r="J153" i="3" s="1"/>
  <c r="K153" i="3" s="1"/>
  <c r="L153" i="3"/>
  <c r="O153" i="3"/>
  <c r="P153" i="3" s="1"/>
  <c r="T153" i="3"/>
  <c r="U153" i="3"/>
  <c r="V153" i="3"/>
  <c r="X153" i="3"/>
  <c r="Y153" i="3"/>
  <c r="AA153" i="3"/>
  <c r="AB153" i="3" s="1"/>
  <c r="AC153" i="3" s="1"/>
  <c r="AD153" i="3"/>
  <c r="AE153" i="3"/>
  <c r="AF153" i="3"/>
  <c r="AG153" i="3"/>
  <c r="C154" i="3"/>
  <c r="D154" i="3"/>
  <c r="F154" i="3"/>
  <c r="G154" i="3"/>
  <c r="I154" i="3"/>
  <c r="J154" i="3" s="1"/>
  <c r="K154" i="3" s="1"/>
  <c r="L154" i="3"/>
  <c r="O154" i="3"/>
  <c r="P154" i="3" s="1"/>
  <c r="T154" i="3"/>
  <c r="U154" i="3"/>
  <c r="V154" i="3"/>
  <c r="X154" i="3"/>
  <c r="Y154" i="3"/>
  <c r="AA154" i="3"/>
  <c r="AB154" i="3" s="1"/>
  <c r="AC154" i="3" s="1"/>
  <c r="T155" i="5" s="1"/>
  <c r="AD154" i="3"/>
  <c r="AE154" i="3"/>
  <c r="AF154" i="3"/>
  <c r="AG154" i="3"/>
  <c r="C155" i="3"/>
  <c r="D155" i="3"/>
  <c r="F155" i="3"/>
  <c r="G155" i="3"/>
  <c r="I155" i="3"/>
  <c r="J155" i="3" s="1"/>
  <c r="K155" i="3" s="1"/>
  <c r="L155" i="3"/>
  <c r="O155" i="3"/>
  <c r="Q155" i="3" s="1"/>
  <c r="R155" i="3" s="1"/>
  <c r="T155" i="3"/>
  <c r="U155" i="3"/>
  <c r="V155" i="3"/>
  <c r="X155" i="3"/>
  <c r="Y155" i="3"/>
  <c r="Z155" i="3" s="1"/>
  <c r="S156" i="5" s="1"/>
  <c r="AA155" i="3"/>
  <c r="AB155" i="3" s="1"/>
  <c r="AC155" i="3" s="1"/>
  <c r="AD155" i="3"/>
  <c r="AE155" i="3"/>
  <c r="AF155" i="3"/>
  <c r="AG155" i="3"/>
  <c r="C156" i="3"/>
  <c r="D156" i="3"/>
  <c r="F156" i="3"/>
  <c r="G156" i="3"/>
  <c r="I156" i="3"/>
  <c r="J156" i="3" s="1"/>
  <c r="K156" i="3" s="1"/>
  <c r="L156" i="3"/>
  <c r="O156" i="3"/>
  <c r="P156" i="3" s="1"/>
  <c r="T156" i="3"/>
  <c r="U156" i="3"/>
  <c r="V156" i="3"/>
  <c r="X156" i="3"/>
  <c r="Y156" i="3"/>
  <c r="AA156" i="3"/>
  <c r="AB156" i="3" s="1"/>
  <c r="AC156" i="3" s="1"/>
  <c r="T157" i="5" s="1"/>
  <c r="AD156" i="3"/>
  <c r="AE156" i="3"/>
  <c r="AF156" i="3"/>
  <c r="AG156" i="3"/>
  <c r="C157" i="3"/>
  <c r="D157" i="3"/>
  <c r="F157" i="3"/>
  <c r="G157" i="3"/>
  <c r="I157" i="3"/>
  <c r="J157" i="3" s="1"/>
  <c r="K157" i="3" s="1"/>
  <c r="L157" i="3"/>
  <c r="O157" i="3"/>
  <c r="P157" i="3" s="1"/>
  <c r="T157" i="3"/>
  <c r="U157" i="3"/>
  <c r="V157" i="3"/>
  <c r="X157" i="3"/>
  <c r="Y157" i="3"/>
  <c r="AA157" i="3"/>
  <c r="AB157" i="3" s="1"/>
  <c r="AC157" i="3" s="1"/>
  <c r="AD157" i="3"/>
  <c r="AE157" i="3"/>
  <c r="AF157" i="3"/>
  <c r="AH157" i="3" s="1"/>
  <c r="AG157" i="3"/>
  <c r="C158" i="3"/>
  <c r="D158" i="3"/>
  <c r="F158" i="3"/>
  <c r="G158" i="3"/>
  <c r="I158" i="3"/>
  <c r="J158" i="3" s="1"/>
  <c r="K158" i="3" s="1"/>
  <c r="L158" i="3"/>
  <c r="O158" i="3"/>
  <c r="Q158" i="3" s="1"/>
  <c r="R158" i="3" s="1"/>
  <c r="T158" i="3"/>
  <c r="U158" i="3"/>
  <c r="V158" i="3"/>
  <c r="X158" i="3"/>
  <c r="Y158" i="3"/>
  <c r="AA158" i="3"/>
  <c r="AB158" i="3" s="1"/>
  <c r="AC158" i="3" s="1"/>
  <c r="T159" i="5" s="1"/>
  <c r="AD158" i="3"/>
  <c r="AE158" i="3"/>
  <c r="AF158" i="3"/>
  <c r="AH158" i="3" s="1"/>
  <c r="AG158" i="3"/>
  <c r="C159" i="3"/>
  <c r="D159" i="3"/>
  <c r="F159" i="3"/>
  <c r="G159" i="3"/>
  <c r="I159" i="3"/>
  <c r="J159" i="3" s="1"/>
  <c r="K159" i="3" s="1"/>
  <c r="L159" i="3"/>
  <c r="O159" i="3"/>
  <c r="T159" i="3"/>
  <c r="U159" i="3"/>
  <c r="V159" i="3"/>
  <c r="X159" i="3"/>
  <c r="Y159" i="3"/>
  <c r="Z159" i="3" s="1"/>
  <c r="S160" i="5" s="1"/>
  <c r="AA159" i="3"/>
  <c r="AB159" i="3" s="1"/>
  <c r="AC159" i="3" s="1"/>
  <c r="T160" i="5" s="1"/>
  <c r="AD159" i="3"/>
  <c r="AE159" i="3"/>
  <c r="AF159" i="3"/>
  <c r="AG159" i="3"/>
  <c r="C160" i="3"/>
  <c r="D160" i="3"/>
  <c r="F160" i="3"/>
  <c r="G160" i="3"/>
  <c r="I160" i="3"/>
  <c r="J160" i="3" s="1"/>
  <c r="K160" i="3" s="1"/>
  <c r="L160" i="3"/>
  <c r="O160" i="3"/>
  <c r="T160" i="3"/>
  <c r="U160" i="3"/>
  <c r="V160" i="3"/>
  <c r="X160" i="3"/>
  <c r="Y160" i="3"/>
  <c r="AA160" i="3"/>
  <c r="AB160" i="3" s="1"/>
  <c r="AC160" i="3" s="1"/>
  <c r="AD160" i="3"/>
  <c r="AE160" i="3"/>
  <c r="AI160" i="3" s="1"/>
  <c r="U161" i="5" s="1"/>
  <c r="AF160" i="3"/>
  <c r="AH160" i="3" s="1"/>
  <c r="AG160" i="3"/>
  <c r="C161" i="3"/>
  <c r="D161" i="3"/>
  <c r="F161" i="3"/>
  <c r="G161" i="3"/>
  <c r="I161" i="3"/>
  <c r="J161" i="3" s="1"/>
  <c r="K161" i="3" s="1"/>
  <c r="L161" i="3"/>
  <c r="O161" i="3"/>
  <c r="T161" i="3"/>
  <c r="U161" i="3"/>
  <c r="V161" i="3"/>
  <c r="X161" i="3"/>
  <c r="Y161" i="3"/>
  <c r="AA161" i="3"/>
  <c r="AB161" i="3" s="1"/>
  <c r="AC161" i="3" s="1"/>
  <c r="AD161" i="3"/>
  <c r="AE161" i="3"/>
  <c r="AF161" i="3"/>
  <c r="AG161" i="3"/>
  <c r="C162" i="3"/>
  <c r="D162" i="3"/>
  <c r="F162" i="3"/>
  <c r="G162" i="3"/>
  <c r="I162" i="3"/>
  <c r="J162" i="3" s="1"/>
  <c r="K162" i="3" s="1"/>
  <c r="L162" i="3"/>
  <c r="O162" i="3"/>
  <c r="P162" i="3" s="1"/>
  <c r="T162" i="3"/>
  <c r="U162" i="3"/>
  <c r="V162" i="3"/>
  <c r="X162" i="3"/>
  <c r="Y162" i="3"/>
  <c r="AA162" i="3"/>
  <c r="AB162" i="3" s="1"/>
  <c r="AC162" i="3" s="1"/>
  <c r="T163" i="5" s="1"/>
  <c r="AD162" i="3"/>
  <c r="AE162" i="3"/>
  <c r="AF162" i="3"/>
  <c r="AG162" i="3"/>
  <c r="C163" i="3"/>
  <c r="D163" i="3"/>
  <c r="F163" i="3"/>
  <c r="G163" i="3"/>
  <c r="H163" i="3" s="1"/>
  <c r="N164" i="5" s="1"/>
  <c r="I163" i="3"/>
  <c r="J163" i="3" s="1"/>
  <c r="K163" i="3" s="1"/>
  <c r="L163" i="3"/>
  <c r="O163" i="3"/>
  <c r="Q163" i="3" s="1"/>
  <c r="R163" i="3" s="1"/>
  <c r="T163" i="3"/>
  <c r="U163" i="3"/>
  <c r="V163" i="3"/>
  <c r="X163" i="3"/>
  <c r="Y163" i="3"/>
  <c r="AA163" i="3"/>
  <c r="AB163" i="3" s="1"/>
  <c r="AC163" i="3" s="1"/>
  <c r="AD163" i="3"/>
  <c r="AE163" i="3"/>
  <c r="AF163" i="3"/>
  <c r="AH163" i="3" s="1"/>
  <c r="AG163" i="3"/>
  <c r="C164" i="3"/>
  <c r="D164" i="3"/>
  <c r="F164" i="3"/>
  <c r="G164" i="3"/>
  <c r="I164" i="3"/>
  <c r="J164" i="3" s="1"/>
  <c r="K164" i="3" s="1"/>
  <c r="L164" i="3"/>
  <c r="O164" i="3"/>
  <c r="Q164" i="3" s="1"/>
  <c r="R164" i="3" s="1"/>
  <c r="T164" i="3"/>
  <c r="U164" i="3"/>
  <c r="V164" i="3"/>
  <c r="X164" i="3"/>
  <c r="Z164" i="3" s="1"/>
  <c r="S165" i="5" s="1"/>
  <c r="Y164" i="3"/>
  <c r="AA164" i="3"/>
  <c r="AB164" i="3" s="1"/>
  <c r="AC164" i="3" s="1"/>
  <c r="AD164" i="3"/>
  <c r="AE164" i="3"/>
  <c r="AF164" i="3"/>
  <c r="AG164" i="3"/>
  <c r="C165" i="3"/>
  <c r="D165" i="3"/>
  <c r="F165" i="3"/>
  <c r="G165" i="3"/>
  <c r="I165" i="3"/>
  <c r="J165" i="3" s="1"/>
  <c r="K165" i="3" s="1"/>
  <c r="L165" i="3"/>
  <c r="O165" i="3"/>
  <c r="P165" i="3" s="1"/>
  <c r="T165" i="3"/>
  <c r="U165" i="3"/>
  <c r="V165" i="3"/>
  <c r="X165" i="3"/>
  <c r="Y165" i="3"/>
  <c r="AA165" i="3"/>
  <c r="AB165" i="3" s="1"/>
  <c r="AC165" i="3" s="1"/>
  <c r="T166" i="5" s="1"/>
  <c r="AD165" i="3"/>
  <c r="AE165" i="3"/>
  <c r="AF165" i="3"/>
  <c r="AH165" i="3" s="1"/>
  <c r="AG165" i="3"/>
  <c r="C166" i="3"/>
  <c r="D166" i="3"/>
  <c r="F166" i="3"/>
  <c r="G166" i="3"/>
  <c r="I166" i="3"/>
  <c r="J166" i="3" s="1"/>
  <c r="K166" i="3" s="1"/>
  <c r="L166" i="3"/>
  <c r="O166" i="3"/>
  <c r="P166" i="3" s="1"/>
  <c r="T166" i="3"/>
  <c r="U166" i="3"/>
  <c r="V166" i="3"/>
  <c r="X166" i="3"/>
  <c r="Y166" i="3"/>
  <c r="AA166" i="3"/>
  <c r="AB166" i="3" s="1"/>
  <c r="AC166" i="3" s="1"/>
  <c r="AD166" i="3"/>
  <c r="AE166" i="3"/>
  <c r="AF166" i="3"/>
  <c r="AG166" i="3"/>
  <c r="C167" i="3"/>
  <c r="D167" i="3"/>
  <c r="F167" i="3"/>
  <c r="G167" i="3"/>
  <c r="I167" i="3"/>
  <c r="J167" i="3" s="1"/>
  <c r="K167" i="3" s="1"/>
  <c r="L167" i="3"/>
  <c r="O167" i="3"/>
  <c r="Q167" i="3" s="1"/>
  <c r="R167" i="3" s="1"/>
  <c r="T167" i="3"/>
  <c r="U167" i="3"/>
  <c r="V167" i="3"/>
  <c r="X167" i="3"/>
  <c r="Y167" i="3"/>
  <c r="Z167" i="3" s="1"/>
  <c r="S168" i="5" s="1"/>
  <c r="AA167" i="3"/>
  <c r="AB167" i="3" s="1"/>
  <c r="AC167" i="3" s="1"/>
  <c r="T168" i="5" s="1"/>
  <c r="AD167" i="3"/>
  <c r="AE167" i="3"/>
  <c r="AF167" i="3"/>
  <c r="AH167" i="3" s="1"/>
  <c r="AI167" i="3" s="1"/>
  <c r="U168" i="5" s="1"/>
  <c r="AG167" i="3"/>
  <c r="C168" i="3"/>
  <c r="D168" i="3"/>
  <c r="F168" i="3"/>
  <c r="G168" i="3"/>
  <c r="I168" i="3"/>
  <c r="J168" i="3" s="1"/>
  <c r="K168" i="3" s="1"/>
  <c r="L168" i="3"/>
  <c r="O168" i="3"/>
  <c r="T168" i="3"/>
  <c r="U168" i="3"/>
  <c r="V168" i="3"/>
  <c r="X168" i="3"/>
  <c r="Y168" i="3"/>
  <c r="AA168" i="3"/>
  <c r="AB168" i="3" s="1"/>
  <c r="AC168" i="3" s="1"/>
  <c r="T169" i="5" s="1"/>
  <c r="AD168" i="3"/>
  <c r="AE168" i="3"/>
  <c r="AF168" i="3"/>
  <c r="AH168" i="3" s="1"/>
  <c r="AG168" i="3"/>
  <c r="C169" i="3"/>
  <c r="D169" i="3"/>
  <c r="F169" i="3"/>
  <c r="G169" i="3"/>
  <c r="I169" i="3"/>
  <c r="J169" i="3" s="1"/>
  <c r="K169" i="3" s="1"/>
  <c r="L169" i="3"/>
  <c r="O169" i="3"/>
  <c r="P169" i="3" s="1"/>
  <c r="T169" i="3"/>
  <c r="U169" i="3"/>
  <c r="V169" i="3"/>
  <c r="X169" i="3"/>
  <c r="Y169" i="3"/>
  <c r="AA169" i="3"/>
  <c r="AB169" i="3" s="1"/>
  <c r="AC169" i="3" s="1"/>
  <c r="AD169" i="3"/>
  <c r="AE169" i="3"/>
  <c r="AF169" i="3"/>
  <c r="AH169" i="3" s="1"/>
  <c r="AG169" i="3"/>
  <c r="C170" i="3"/>
  <c r="D170" i="3"/>
  <c r="F170" i="3"/>
  <c r="G170" i="3"/>
  <c r="I170" i="3"/>
  <c r="J170" i="3" s="1"/>
  <c r="K170" i="3" s="1"/>
  <c r="L170" i="3"/>
  <c r="O170" i="3"/>
  <c r="P170" i="3" s="1"/>
  <c r="T170" i="3"/>
  <c r="U170" i="3"/>
  <c r="V170" i="3"/>
  <c r="X170" i="3"/>
  <c r="Y170" i="3"/>
  <c r="AA170" i="3"/>
  <c r="AB170" i="3" s="1"/>
  <c r="AC170" i="3" s="1"/>
  <c r="T171" i="5" s="1"/>
  <c r="AD170" i="3"/>
  <c r="AE170" i="3"/>
  <c r="AF170" i="3"/>
  <c r="AG170" i="3"/>
  <c r="C171" i="3"/>
  <c r="D171" i="3"/>
  <c r="F171" i="3"/>
  <c r="G171" i="3"/>
  <c r="I171" i="3"/>
  <c r="J171" i="3" s="1"/>
  <c r="K171" i="3" s="1"/>
  <c r="L171" i="3"/>
  <c r="O171" i="3"/>
  <c r="Q171" i="3" s="1"/>
  <c r="R171" i="3" s="1"/>
  <c r="T171" i="3"/>
  <c r="U171" i="3"/>
  <c r="V171" i="3"/>
  <c r="X171" i="3"/>
  <c r="Y171" i="3"/>
  <c r="Z171" i="3" s="1"/>
  <c r="S172" i="5" s="1"/>
  <c r="AA171" i="3"/>
  <c r="AB171" i="3" s="1"/>
  <c r="AC171" i="3" s="1"/>
  <c r="AD171" i="3"/>
  <c r="AE171" i="3"/>
  <c r="AF171" i="3"/>
  <c r="AG171" i="3"/>
  <c r="C172" i="3"/>
  <c r="D172" i="3"/>
  <c r="F172" i="3"/>
  <c r="G172" i="3"/>
  <c r="I172" i="3"/>
  <c r="J172" i="3" s="1"/>
  <c r="K172" i="3" s="1"/>
  <c r="L172" i="3"/>
  <c r="O172" i="3"/>
  <c r="Q172" i="3" s="1"/>
  <c r="R172" i="3" s="1"/>
  <c r="T172" i="3"/>
  <c r="U172" i="3"/>
  <c r="V172" i="3"/>
  <c r="X172" i="3"/>
  <c r="Y172" i="3"/>
  <c r="AA172" i="3"/>
  <c r="AB172" i="3" s="1"/>
  <c r="AC172" i="3" s="1"/>
  <c r="AD172" i="3"/>
  <c r="AE172" i="3"/>
  <c r="AF172" i="3"/>
  <c r="AG172" i="3"/>
  <c r="C173" i="3"/>
  <c r="D173" i="3"/>
  <c r="F173" i="3"/>
  <c r="G173" i="3"/>
  <c r="I173" i="3"/>
  <c r="J173" i="3" s="1"/>
  <c r="K173" i="3" s="1"/>
  <c r="L173" i="3"/>
  <c r="O173" i="3"/>
  <c r="Q173" i="3" s="1"/>
  <c r="R173" i="3" s="1"/>
  <c r="T173" i="3"/>
  <c r="U173" i="3"/>
  <c r="V173" i="3"/>
  <c r="X173" i="3"/>
  <c r="Y173" i="3"/>
  <c r="Z173" i="3" s="1"/>
  <c r="S174" i="5" s="1"/>
  <c r="AA173" i="3"/>
  <c r="AB173" i="3" s="1"/>
  <c r="AC173" i="3" s="1"/>
  <c r="T174" i="5" s="1"/>
  <c r="AD173" i="3"/>
  <c r="AE173" i="3"/>
  <c r="AF173" i="3"/>
  <c r="AH173" i="3" s="1"/>
  <c r="AG173" i="3"/>
  <c r="C174" i="3"/>
  <c r="E174" i="3" s="1"/>
  <c r="D174" i="3"/>
  <c r="F174" i="3"/>
  <c r="G174" i="3"/>
  <c r="I174" i="3"/>
  <c r="J174" i="3" s="1"/>
  <c r="K174" i="3" s="1"/>
  <c r="L174" i="3"/>
  <c r="O174" i="3"/>
  <c r="P174" i="3" s="1"/>
  <c r="T174" i="3"/>
  <c r="U174" i="3"/>
  <c r="V174" i="3"/>
  <c r="X174" i="3"/>
  <c r="Y174" i="3"/>
  <c r="AA174" i="3"/>
  <c r="AB174" i="3" s="1"/>
  <c r="AC174" i="3" s="1"/>
  <c r="AD174" i="3"/>
  <c r="AE174" i="3"/>
  <c r="AF174" i="3"/>
  <c r="AG174" i="3"/>
  <c r="C175" i="3"/>
  <c r="D175" i="3"/>
  <c r="F175" i="3"/>
  <c r="G175" i="3"/>
  <c r="I175" i="3"/>
  <c r="J175" i="3" s="1"/>
  <c r="K175" i="3" s="1"/>
  <c r="L175" i="3"/>
  <c r="O175" i="3"/>
  <c r="P175" i="3" s="1"/>
  <c r="T175" i="3"/>
  <c r="W175" i="3" s="1"/>
  <c r="R176" i="5" s="1"/>
  <c r="U175" i="3"/>
  <c r="V175" i="3"/>
  <c r="X175" i="3"/>
  <c r="Y175" i="3"/>
  <c r="Z175" i="3" s="1"/>
  <c r="S176" i="5" s="1"/>
  <c r="AA175" i="3"/>
  <c r="AB175" i="3" s="1"/>
  <c r="AC175" i="3" s="1"/>
  <c r="AD175" i="3"/>
  <c r="AE175" i="3"/>
  <c r="AF175" i="3"/>
  <c r="AH175" i="3" s="1"/>
  <c r="AG175" i="3"/>
  <c r="C176" i="3"/>
  <c r="D176" i="3"/>
  <c r="F176" i="3"/>
  <c r="G176" i="3"/>
  <c r="I176" i="3"/>
  <c r="J176" i="3" s="1"/>
  <c r="K176" i="3" s="1"/>
  <c r="L176" i="3"/>
  <c r="O176" i="3"/>
  <c r="T176" i="3"/>
  <c r="U176" i="3"/>
  <c r="V176" i="3"/>
  <c r="X176" i="3"/>
  <c r="Y176" i="3"/>
  <c r="AA176" i="3"/>
  <c r="AB176" i="3" s="1"/>
  <c r="AC176" i="3" s="1"/>
  <c r="AD176" i="3"/>
  <c r="AE176" i="3"/>
  <c r="AF176" i="3"/>
  <c r="AG176" i="3"/>
  <c r="C177" i="3"/>
  <c r="D177" i="3"/>
  <c r="F177" i="3"/>
  <c r="G177" i="3"/>
  <c r="I177" i="3"/>
  <c r="J177" i="3" s="1"/>
  <c r="K177" i="3" s="1"/>
  <c r="L177" i="3"/>
  <c r="O177" i="3"/>
  <c r="Q177" i="3" s="1"/>
  <c r="R177" i="3" s="1"/>
  <c r="T177" i="3"/>
  <c r="U177" i="3"/>
  <c r="V177" i="3"/>
  <c r="X177" i="3"/>
  <c r="Y177" i="3"/>
  <c r="AA177" i="3"/>
  <c r="AB177" i="3" s="1"/>
  <c r="AC177" i="3" s="1"/>
  <c r="T178" i="5" s="1"/>
  <c r="AD177" i="3"/>
  <c r="AE177" i="3"/>
  <c r="AF177" i="3"/>
  <c r="AG177" i="3"/>
  <c r="C178" i="3"/>
  <c r="D178" i="3"/>
  <c r="F178" i="3"/>
  <c r="G178" i="3"/>
  <c r="I178" i="3"/>
  <c r="J178" i="3" s="1"/>
  <c r="K178" i="3" s="1"/>
  <c r="L178" i="3"/>
  <c r="O178" i="3"/>
  <c r="P178" i="3" s="1"/>
  <c r="T178" i="3"/>
  <c r="U178" i="3"/>
  <c r="V178" i="3"/>
  <c r="X178" i="3"/>
  <c r="Y178" i="3"/>
  <c r="AA178" i="3"/>
  <c r="AB178" i="3" s="1"/>
  <c r="AC178" i="3" s="1"/>
  <c r="T179" i="5" s="1"/>
  <c r="AD178" i="3"/>
  <c r="AE178" i="3"/>
  <c r="AF178" i="3"/>
  <c r="AG178" i="3"/>
  <c r="C179" i="3"/>
  <c r="D179" i="3"/>
  <c r="F179" i="3"/>
  <c r="G179" i="3"/>
  <c r="I179" i="3"/>
  <c r="J179" i="3" s="1"/>
  <c r="K179" i="3" s="1"/>
  <c r="L179" i="3"/>
  <c r="O179" i="3"/>
  <c r="P179" i="3" s="1"/>
  <c r="T179" i="3"/>
  <c r="U179" i="3"/>
  <c r="V179" i="3"/>
  <c r="X179" i="3"/>
  <c r="Y179" i="3"/>
  <c r="AA179" i="3"/>
  <c r="AB179" i="3" s="1"/>
  <c r="AC179" i="3" s="1"/>
  <c r="T180" i="5" s="1"/>
  <c r="AD179" i="3"/>
  <c r="AE179" i="3"/>
  <c r="AF179" i="3"/>
  <c r="AH179" i="3" s="1"/>
  <c r="AG179" i="3"/>
  <c r="C180" i="3"/>
  <c r="E180" i="3" s="1"/>
  <c r="M181" i="5" s="1"/>
  <c r="D180" i="3"/>
  <c r="F180" i="3"/>
  <c r="G180" i="3"/>
  <c r="I180" i="3"/>
  <c r="J180" i="3" s="1"/>
  <c r="K180" i="3" s="1"/>
  <c r="L180" i="3"/>
  <c r="O180" i="3"/>
  <c r="P180" i="3" s="1"/>
  <c r="T180" i="3"/>
  <c r="U180" i="3"/>
  <c r="V180" i="3"/>
  <c r="X180" i="3"/>
  <c r="Y180" i="3"/>
  <c r="AA180" i="3"/>
  <c r="AB180" i="3" s="1"/>
  <c r="AC180" i="3" s="1"/>
  <c r="T181" i="5" s="1"/>
  <c r="AD180" i="3"/>
  <c r="AE180" i="3"/>
  <c r="AF180" i="3"/>
  <c r="AH180" i="3" s="1"/>
  <c r="AG180" i="3"/>
  <c r="C181" i="3"/>
  <c r="D181" i="3"/>
  <c r="F181" i="3"/>
  <c r="G181" i="3"/>
  <c r="I181" i="3"/>
  <c r="J181" i="3" s="1"/>
  <c r="K181" i="3" s="1"/>
  <c r="L181" i="3"/>
  <c r="O181" i="3"/>
  <c r="Q181" i="3" s="1"/>
  <c r="R181" i="3" s="1"/>
  <c r="T181" i="3"/>
  <c r="U181" i="3"/>
  <c r="V181" i="3"/>
  <c r="X181" i="3"/>
  <c r="Y181" i="3"/>
  <c r="Z181" i="3" s="1"/>
  <c r="S182" i="5" s="1"/>
  <c r="AA181" i="3"/>
  <c r="AB181" i="3" s="1"/>
  <c r="AC181" i="3" s="1"/>
  <c r="AD181" i="3"/>
  <c r="AE181" i="3"/>
  <c r="AF181" i="3"/>
  <c r="AG181" i="3"/>
  <c r="C182" i="3"/>
  <c r="E182" i="3" s="1"/>
  <c r="M183" i="5" s="1"/>
  <c r="D182" i="3"/>
  <c r="F182" i="3"/>
  <c r="G182" i="3"/>
  <c r="I182" i="3"/>
  <c r="J182" i="3" s="1"/>
  <c r="K182" i="3" s="1"/>
  <c r="L182" i="3"/>
  <c r="O182" i="3"/>
  <c r="P182" i="3" s="1"/>
  <c r="T182" i="3"/>
  <c r="U182" i="3"/>
  <c r="V182" i="3"/>
  <c r="X182" i="3"/>
  <c r="Y182" i="3"/>
  <c r="Z182" i="3" s="1"/>
  <c r="S183" i="5" s="1"/>
  <c r="AA182" i="3"/>
  <c r="AB182" i="3" s="1"/>
  <c r="AC182" i="3" s="1"/>
  <c r="AD182" i="3"/>
  <c r="AE182" i="3"/>
  <c r="AF182" i="3"/>
  <c r="AG182" i="3"/>
  <c r="C183" i="3"/>
  <c r="D183" i="3"/>
  <c r="F183" i="3"/>
  <c r="G183" i="3"/>
  <c r="I183" i="3"/>
  <c r="J183" i="3" s="1"/>
  <c r="K183" i="3" s="1"/>
  <c r="L183" i="3"/>
  <c r="O183" i="3"/>
  <c r="T183" i="3"/>
  <c r="W183" i="3" s="1"/>
  <c r="R184" i="5" s="1"/>
  <c r="U183" i="3"/>
  <c r="V183" i="3"/>
  <c r="X183" i="3"/>
  <c r="Y183" i="3"/>
  <c r="AA183" i="3"/>
  <c r="AB183" i="3" s="1"/>
  <c r="AC183" i="3" s="1"/>
  <c r="T184" i="5" s="1"/>
  <c r="AD183" i="3"/>
  <c r="AE183" i="3"/>
  <c r="AF183" i="3"/>
  <c r="AH183" i="3" s="1"/>
  <c r="AG183" i="3"/>
  <c r="C184" i="3"/>
  <c r="D184" i="3"/>
  <c r="F184" i="3"/>
  <c r="G184" i="3"/>
  <c r="I184" i="3"/>
  <c r="J184" i="3" s="1"/>
  <c r="K184" i="3" s="1"/>
  <c r="L184" i="3"/>
  <c r="O184" i="3"/>
  <c r="P184" i="3" s="1"/>
  <c r="T184" i="3"/>
  <c r="U184" i="3"/>
  <c r="V184" i="3"/>
  <c r="X184" i="3"/>
  <c r="Y184" i="3"/>
  <c r="Z184" i="3" s="1"/>
  <c r="S185" i="5" s="1"/>
  <c r="AA184" i="3"/>
  <c r="AB184" i="3" s="1"/>
  <c r="AC184" i="3" s="1"/>
  <c r="T185" i="5" s="1"/>
  <c r="AD184" i="3"/>
  <c r="AE184" i="3"/>
  <c r="AF184" i="3"/>
  <c r="AG184" i="3"/>
  <c r="C185" i="3"/>
  <c r="D185" i="3"/>
  <c r="F185" i="3"/>
  <c r="G185" i="3"/>
  <c r="I185" i="3"/>
  <c r="J185" i="3" s="1"/>
  <c r="K185" i="3" s="1"/>
  <c r="L185" i="3"/>
  <c r="O185" i="3"/>
  <c r="Q185" i="3" s="1"/>
  <c r="R185" i="3" s="1"/>
  <c r="T185" i="3"/>
  <c r="U185" i="3"/>
  <c r="V185" i="3"/>
  <c r="X185" i="3"/>
  <c r="Y185" i="3"/>
  <c r="AA185" i="3"/>
  <c r="AB185" i="3" s="1"/>
  <c r="AC185" i="3" s="1"/>
  <c r="AD185" i="3"/>
  <c r="AE185" i="3"/>
  <c r="AF185" i="3"/>
  <c r="AG185" i="3"/>
  <c r="C186" i="3"/>
  <c r="D186" i="3"/>
  <c r="F186" i="3"/>
  <c r="G186" i="3"/>
  <c r="I186" i="3"/>
  <c r="J186" i="3" s="1"/>
  <c r="K186" i="3" s="1"/>
  <c r="L186" i="3"/>
  <c r="O186" i="3"/>
  <c r="P186" i="3" s="1"/>
  <c r="T186" i="3"/>
  <c r="U186" i="3"/>
  <c r="V186" i="3"/>
  <c r="X186" i="3"/>
  <c r="Y186" i="3"/>
  <c r="AA186" i="3"/>
  <c r="AB186" i="3" s="1"/>
  <c r="AC186" i="3" s="1"/>
  <c r="T187" i="5" s="1"/>
  <c r="AD186" i="3"/>
  <c r="AE186" i="3"/>
  <c r="AF186" i="3"/>
  <c r="AG186" i="3"/>
  <c r="C187" i="3"/>
  <c r="D187" i="3"/>
  <c r="F187" i="3"/>
  <c r="G187" i="3"/>
  <c r="I187" i="3"/>
  <c r="J187" i="3" s="1"/>
  <c r="K187" i="3" s="1"/>
  <c r="L187" i="3"/>
  <c r="O187" i="3"/>
  <c r="Q187" i="3" s="1"/>
  <c r="R187" i="3" s="1"/>
  <c r="T187" i="3"/>
  <c r="U187" i="3"/>
  <c r="V187" i="3"/>
  <c r="X187" i="3"/>
  <c r="Y187" i="3"/>
  <c r="AA187" i="3"/>
  <c r="AB187" i="3" s="1"/>
  <c r="AC187" i="3" s="1"/>
  <c r="T188" i="5" s="1"/>
  <c r="AD187" i="3"/>
  <c r="AE187" i="3"/>
  <c r="AF187" i="3"/>
  <c r="AH187" i="3" s="1"/>
  <c r="AG187" i="3"/>
  <c r="C188" i="3"/>
  <c r="D188" i="3"/>
  <c r="F188" i="3"/>
  <c r="G188" i="3"/>
  <c r="I188" i="3"/>
  <c r="J188" i="3" s="1"/>
  <c r="K188" i="3" s="1"/>
  <c r="L188" i="3"/>
  <c r="O188" i="3"/>
  <c r="P188" i="3" s="1"/>
  <c r="T188" i="3"/>
  <c r="U188" i="3"/>
  <c r="V188" i="3"/>
  <c r="X188" i="3"/>
  <c r="Y188" i="3"/>
  <c r="AA188" i="3"/>
  <c r="AB188" i="3" s="1"/>
  <c r="AC188" i="3" s="1"/>
  <c r="AD188" i="3"/>
  <c r="AE188" i="3"/>
  <c r="AF188" i="3"/>
  <c r="AH188" i="3" s="1"/>
  <c r="AG188" i="3"/>
  <c r="C189" i="3"/>
  <c r="D189" i="3"/>
  <c r="F189" i="3"/>
  <c r="G189" i="3"/>
  <c r="I189" i="3"/>
  <c r="J189" i="3" s="1"/>
  <c r="K189" i="3" s="1"/>
  <c r="L189" i="3"/>
  <c r="O189" i="3"/>
  <c r="P189" i="3" s="1"/>
  <c r="T189" i="3"/>
  <c r="U189" i="3"/>
  <c r="V189" i="3"/>
  <c r="X189" i="3"/>
  <c r="Y189" i="3"/>
  <c r="AA189" i="3"/>
  <c r="AB189" i="3" s="1"/>
  <c r="AC189" i="3" s="1"/>
  <c r="AD189" i="3"/>
  <c r="AE189" i="3"/>
  <c r="AF189" i="3"/>
  <c r="AH189" i="3" s="1"/>
  <c r="AG189" i="3"/>
  <c r="C190" i="3"/>
  <c r="D190" i="3"/>
  <c r="F190" i="3"/>
  <c r="G190" i="3"/>
  <c r="I190" i="3"/>
  <c r="J190" i="3" s="1"/>
  <c r="K190" i="3" s="1"/>
  <c r="L190" i="3"/>
  <c r="O190" i="3"/>
  <c r="P190" i="3" s="1"/>
  <c r="T190" i="3"/>
  <c r="U190" i="3"/>
  <c r="V190" i="3"/>
  <c r="X190" i="3"/>
  <c r="Y190" i="3"/>
  <c r="Z190" i="3" s="1"/>
  <c r="S191" i="5" s="1"/>
  <c r="AA190" i="3"/>
  <c r="AB190" i="3" s="1"/>
  <c r="AC190" i="3" s="1"/>
  <c r="AD190" i="3"/>
  <c r="AE190" i="3"/>
  <c r="AF190" i="3"/>
  <c r="AH190" i="3" s="1"/>
  <c r="AG190" i="3"/>
  <c r="C191" i="3"/>
  <c r="D191" i="3"/>
  <c r="F191" i="3"/>
  <c r="G191" i="3"/>
  <c r="I191" i="3"/>
  <c r="J191" i="3" s="1"/>
  <c r="K191" i="3" s="1"/>
  <c r="L191" i="3"/>
  <c r="O191" i="3"/>
  <c r="Q191" i="3" s="1"/>
  <c r="R191" i="3" s="1"/>
  <c r="T191" i="3"/>
  <c r="U191" i="3"/>
  <c r="V191" i="3"/>
  <c r="X191" i="3"/>
  <c r="Y191" i="3"/>
  <c r="Z191" i="3" s="1"/>
  <c r="S192" i="5" s="1"/>
  <c r="AA191" i="3"/>
  <c r="AB191" i="3" s="1"/>
  <c r="AC191" i="3" s="1"/>
  <c r="T192" i="5" s="1"/>
  <c r="AD191" i="3"/>
  <c r="AE191" i="3"/>
  <c r="AF191" i="3"/>
  <c r="AG191" i="3"/>
  <c r="C192" i="3"/>
  <c r="D192" i="3"/>
  <c r="F192" i="3"/>
  <c r="G192" i="3"/>
  <c r="I192" i="3"/>
  <c r="J192" i="3" s="1"/>
  <c r="K192" i="3" s="1"/>
  <c r="M192" i="3" s="1"/>
  <c r="O193" i="5" s="1"/>
  <c r="L192" i="3"/>
  <c r="O192" i="3"/>
  <c r="Q192" i="3" s="1"/>
  <c r="R192" i="3" s="1"/>
  <c r="T192" i="3"/>
  <c r="U192" i="3"/>
  <c r="V192" i="3"/>
  <c r="X192" i="3"/>
  <c r="Y192" i="3"/>
  <c r="AA192" i="3"/>
  <c r="AB192" i="3" s="1"/>
  <c r="AC192" i="3" s="1"/>
  <c r="T193" i="5" s="1"/>
  <c r="AD192" i="3"/>
  <c r="AE192" i="3"/>
  <c r="AF192" i="3"/>
  <c r="AG192" i="3"/>
  <c r="C193" i="3"/>
  <c r="D193" i="3"/>
  <c r="F193" i="3"/>
  <c r="G193" i="3"/>
  <c r="I193" i="3"/>
  <c r="J193" i="3" s="1"/>
  <c r="K193" i="3" s="1"/>
  <c r="L193" i="3"/>
  <c r="O193" i="3"/>
  <c r="Q193" i="3" s="1"/>
  <c r="R193" i="3" s="1"/>
  <c r="T193" i="3"/>
  <c r="U193" i="3"/>
  <c r="V193" i="3"/>
  <c r="X193" i="3"/>
  <c r="Y193" i="3"/>
  <c r="AA193" i="3"/>
  <c r="AB193" i="3" s="1"/>
  <c r="AC193" i="3" s="1"/>
  <c r="AD193" i="3"/>
  <c r="AE193" i="3"/>
  <c r="AF193" i="3"/>
  <c r="AH193" i="3" s="1"/>
  <c r="AG193" i="3"/>
  <c r="C4" i="4"/>
  <c r="D4" i="4" s="1"/>
  <c r="Y5" i="5" s="1"/>
  <c r="E4" i="4"/>
  <c r="F4" i="4"/>
  <c r="I4" i="4"/>
  <c r="J4" i="4"/>
  <c r="K4" i="4"/>
  <c r="L4" i="4"/>
  <c r="N4" i="4"/>
  <c r="O4" i="4" s="1"/>
  <c r="P4" i="4"/>
  <c r="Q4" i="4"/>
  <c r="S4" i="4"/>
  <c r="T4" i="4"/>
  <c r="U4" i="4"/>
  <c r="C5" i="4"/>
  <c r="D5" i="4" s="1"/>
  <c r="Y6" i="5" s="1"/>
  <c r="E5" i="4"/>
  <c r="F5" i="4"/>
  <c r="I5" i="4"/>
  <c r="J5" i="4"/>
  <c r="K5" i="4"/>
  <c r="L5" i="4"/>
  <c r="N5" i="4"/>
  <c r="O5" i="4" s="1"/>
  <c r="R5" i="4" s="1"/>
  <c r="AC6" i="5" s="1"/>
  <c r="P5" i="4"/>
  <c r="Q5" i="4"/>
  <c r="S5" i="4"/>
  <c r="T5" i="4"/>
  <c r="U5" i="4"/>
  <c r="C6" i="4"/>
  <c r="D6" i="4" s="1"/>
  <c r="E6" i="4"/>
  <c r="F6" i="4"/>
  <c r="G6" i="4" s="1"/>
  <c r="I6" i="4"/>
  <c r="J6" i="4"/>
  <c r="K6" i="4"/>
  <c r="L6" i="4"/>
  <c r="N6" i="4"/>
  <c r="O6" i="4" s="1"/>
  <c r="P6" i="4"/>
  <c r="Q6" i="4"/>
  <c r="S6" i="4"/>
  <c r="T6" i="4"/>
  <c r="U6" i="4"/>
  <c r="C7" i="4"/>
  <c r="D7" i="4" s="1"/>
  <c r="E7" i="4"/>
  <c r="F7" i="4"/>
  <c r="I7" i="4"/>
  <c r="J7" i="4"/>
  <c r="K7" i="4"/>
  <c r="L7" i="4"/>
  <c r="N7" i="4"/>
  <c r="O7" i="4" s="1"/>
  <c r="P7" i="4"/>
  <c r="Q7" i="4"/>
  <c r="S7" i="4"/>
  <c r="T7" i="4"/>
  <c r="W7" i="4" s="1"/>
  <c r="AD8" i="5" s="1"/>
  <c r="U7" i="4"/>
  <c r="C8" i="4"/>
  <c r="D8" i="4" s="1"/>
  <c r="Y9" i="5" s="1"/>
  <c r="E8" i="4"/>
  <c r="F8" i="4"/>
  <c r="I8" i="4"/>
  <c r="J8" i="4"/>
  <c r="K8" i="4"/>
  <c r="L8" i="4"/>
  <c r="N8" i="4"/>
  <c r="O8" i="4" s="1"/>
  <c r="P8" i="4"/>
  <c r="R8" i="4" s="1"/>
  <c r="AC9" i="5" s="1"/>
  <c r="Q8" i="4"/>
  <c r="S8" i="4"/>
  <c r="T8" i="4"/>
  <c r="W8" i="4" s="1"/>
  <c r="U8" i="4"/>
  <c r="C9" i="4"/>
  <c r="D9" i="4" s="1"/>
  <c r="Y10" i="5"/>
  <c r="E9" i="4"/>
  <c r="F9" i="4"/>
  <c r="G9" i="4" s="1"/>
  <c r="H9" i="4" s="1"/>
  <c r="AA10" i="5" s="1"/>
  <c r="I9" i="4"/>
  <c r="J9" i="4"/>
  <c r="K9" i="4"/>
  <c r="L9" i="4"/>
  <c r="N9" i="4"/>
  <c r="O9" i="4"/>
  <c r="P9" i="4"/>
  <c r="Q9" i="4"/>
  <c r="R9" i="4" s="1"/>
  <c r="AC10" i="5" s="1"/>
  <c r="S9" i="4"/>
  <c r="T9" i="4"/>
  <c r="U9" i="4"/>
  <c r="C10" i="4"/>
  <c r="D10" i="4" s="1"/>
  <c r="E10" i="4"/>
  <c r="F10" i="4"/>
  <c r="I10" i="4"/>
  <c r="J10" i="4"/>
  <c r="K10" i="4"/>
  <c r="L10" i="4"/>
  <c r="N10" i="4"/>
  <c r="O10" i="4" s="1"/>
  <c r="P10" i="4"/>
  <c r="Q10" i="4"/>
  <c r="S10" i="4"/>
  <c r="T10" i="4"/>
  <c r="U10" i="4"/>
  <c r="W10" i="4" s="1"/>
  <c r="AD11" i="5" s="1"/>
  <c r="C11" i="4"/>
  <c r="D11" i="4" s="1"/>
  <c r="Y12" i="5" s="1"/>
  <c r="E11" i="4"/>
  <c r="F11" i="4"/>
  <c r="I11" i="4"/>
  <c r="J11" i="4"/>
  <c r="K11" i="4"/>
  <c r="L11" i="4"/>
  <c r="N11" i="4"/>
  <c r="O11" i="4" s="1"/>
  <c r="R11" i="4" s="1"/>
  <c r="AC12" i="5" s="1"/>
  <c r="P11" i="4"/>
  <c r="Q11" i="4"/>
  <c r="S11" i="4"/>
  <c r="T11" i="4"/>
  <c r="U11" i="4"/>
  <c r="C12" i="4"/>
  <c r="D12" i="4" s="1"/>
  <c r="E12" i="4"/>
  <c r="F12" i="4"/>
  <c r="G12" i="4" s="1"/>
  <c r="Z13" i="5" s="1"/>
  <c r="I12" i="4"/>
  <c r="J12" i="4"/>
  <c r="K12" i="4"/>
  <c r="L12" i="4"/>
  <c r="N12" i="4"/>
  <c r="O12" i="4" s="1"/>
  <c r="P12" i="4"/>
  <c r="Q12" i="4"/>
  <c r="S12" i="4"/>
  <c r="T12" i="4"/>
  <c r="U12" i="4"/>
  <c r="C13" i="4"/>
  <c r="D13" i="4" s="1"/>
  <c r="Y14" i="5" s="1"/>
  <c r="E13" i="4"/>
  <c r="F13" i="4"/>
  <c r="I13" i="4"/>
  <c r="J13" i="4"/>
  <c r="K13" i="4"/>
  <c r="L13" i="4"/>
  <c r="N13" i="4"/>
  <c r="O13" i="4"/>
  <c r="P13" i="4"/>
  <c r="Q13" i="4"/>
  <c r="S13" i="4"/>
  <c r="T13" i="4"/>
  <c r="U13" i="4"/>
  <c r="C14" i="4"/>
  <c r="D14" i="4" s="1"/>
  <c r="Y15" i="5" s="1"/>
  <c r="E14" i="4"/>
  <c r="F14" i="4"/>
  <c r="I14" i="4"/>
  <c r="J14" i="4"/>
  <c r="K14" i="4"/>
  <c r="L14" i="4"/>
  <c r="N14" i="4"/>
  <c r="O14" i="4" s="1"/>
  <c r="R14" i="4" s="1"/>
  <c r="AC15" i="5" s="1"/>
  <c r="P14" i="4"/>
  <c r="Q14" i="4"/>
  <c r="S14" i="4"/>
  <c r="T14" i="4"/>
  <c r="U14" i="4"/>
  <c r="C15" i="4"/>
  <c r="D15" i="4" s="1"/>
  <c r="E15" i="4"/>
  <c r="F15" i="4"/>
  <c r="G15" i="4" s="1"/>
  <c r="Z16" i="5" s="1"/>
  <c r="I15" i="4"/>
  <c r="J15" i="4"/>
  <c r="K15" i="4"/>
  <c r="L15" i="4"/>
  <c r="N15" i="4"/>
  <c r="O15" i="4" s="1"/>
  <c r="P15" i="4"/>
  <c r="Q15" i="4"/>
  <c r="S15" i="4"/>
  <c r="T15" i="4"/>
  <c r="U15" i="4"/>
  <c r="C16" i="4"/>
  <c r="D16" i="4" s="1"/>
  <c r="Y17" i="5" s="1"/>
  <c r="E16" i="4"/>
  <c r="F16" i="4"/>
  <c r="I16" i="4"/>
  <c r="J16" i="4"/>
  <c r="K16" i="4"/>
  <c r="M16" i="4" s="1"/>
  <c r="AB17" i="5" s="1"/>
  <c r="L16" i="4"/>
  <c r="N16" i="4"/>
  <c r="O16" i="4" s="1"/>
  <c r="P16" i="4"/>
  <c r="Q16" i="4"/>
  <c r="S16" i="4"/>
  <c r="T16" i="4"/>
  <c r="W16" i="4" s="1"/>
  <c r="AD17" i="5" s="1"/>
  <c r="U16" i="4"/>
  <c r="C17" i="4"/>
  <c r="D17" i="4" s="1"/>
  <c r="Y18" i="5" s="1"/>
  <c r="E17" i="4"/>
  <c r="F17" i="4"/>
  <c r="I17" i="4"/>
  <c r="J17" i="4"/>
  <c r="K17" i="4"/>
  <c r="L17" i="4"/>
  <c r="N17" i="4"/>
  <c r="O17" i="4" s="1"/>
  <c r="P17" i="4"/>
  <c r="Q17" i="4"/>
  <c r="S17" i="4"/>
  <c r="T17" i="4"/>
  <c r="W17" i="4" s="1"/>
  <c r="U17" i="4"/>
  <c r="C18" i="4"/>
  <c r="D18" i="4" s="1"/>
  <c r="E18" i="4"/>
  <c r="F18" i="4"/>
  <c r="I18" i="4"/>
  <c r="J18" i="4"/>
  <c r="K18" i="4"/>
  <c r="L18" i="4"/>
  <c r="N18" i="4"/>
  <c r="O18" i="4" s="1"/>
  <c r="P18" i="4"/>
  <c r="Q18" i="4"/>
  <c r="S18" i="4"/>
  <c r="T18" i="4"/>
  <c r="W18" i="4" s="1"/>
  <c r="AD19" i="5" s="1"/>
  <c r="U18" i="4"/>
  <c r="C19" i="4"/>
  <c r="D19" i="4" s="1"/>
  <c r="Y20" i="5" s="1"/>
  <c r="E19" i="4"/>
  <c r="F19" i="4"/>
  <c r="I19" i="4"/>
  <c r="J19" i="4"/>
  <c r="K19" i="4"/>
  <c r="L19" i="4"/>
  <c r="M19" i="4" s="1"/>
  <c r="AB20" i="5" s="1"/>
  <c r="N19" i="4"/>
  <c r="O19" i="4" s="1"/>
  <c r="P19" i="4"/>
  <c r="Q19" i="4"/>
  <c r="S19" i="4"/>
  <c r="T19" i="4"/>
  <c r="U19" i="4"/>
  <c r="W19" i="4" s="1"/>
  <c r="AD20" i="5" s="1"/>
  <c r="C20" i="4"/>
  <c r="D20" i="4" s="1"/>
  <c r="E20" i="4"/>
  <c r="G20" i="4" s="1"/>
  <c r="F20" i="4"/>
  <c r="I20" i="4"/>
  <c r="J20" i="4"/>
  <c r="K20" i="4"/>
  <c r="L20" i="4"/>
  <c r="N20" i="4"/>
  <c r="O20" i="4" s="1"/>
  <c r="P20" i="4"/>
  <c r="Q20" i="4"/>
  <c r="R20" i="4" s="1"/>
  <c r="AC21" i="5" s="1"/>
  <c r="S20" i="4"/>
  <c r="T20" i="4"/>
  <c r="U20" i="4"/>
  <c r="C21" i="4"/>
  <c r="D21" i="4" s="1"/>
  <c r="Y22" i="5" s="1"/>
  <c r="E21" i="4"/>
  <c r="F21" i="4"/>
  <c r="I21" i="4"/>
  <c r="J21" i="4"/>
  <c r="M21" i="4" s="1"/>
  <c r="AB22" i="5" s="1"/>
  <c r="K21" i="4"/>
  <c r="L21" i="4"/>
  <c r="N21" i="4"/>
  <c r="O21" i="4" s="1"/>
  <c r="P21" i="4"/>
  <c r="Q21" i="4"/>
  <c r="S21" i="4"/>
  <c r="T21" i="4"/>
  <c r="U21" i="4"/>
  <c r="W21" i="4" s="1"/>
  <c r="AD22" i="5" s="1"/>
  <c r="C22" i="4"/>
  <c r="D22" i="4" s="1"/>
  <c r="Y23" i="5" s="1"/>
  <c r="E22" i="4"/>
  <c r="F22" i="4"/>
  <c r="I22" i="4"/>
  <c r="J22" i="4"/>
  <c r="K22" i="4"/>
  <c r="L22" i="4"/>
  <c r="N22" i="4"/>
  <c r="O22" i="4" s="1"/>
  <c r="P22" i="4"/>
  <c r="Q22" i="4"/>
  <c r="S22" i="4"/>
  <c r="T22" i="4"/>
  <c r="U22" i="4"/>
  <c r="C23" i="4"/>
  <c r="D23" i="4" s="1"/>
  <c r="Y24" i="5" s="1"/>
  <c r="E23" i="4"/>
  <c r="F23" i="4"/>
  <c r="I23" i="4"/>
  <c r="J23" i="4"/>
  <c r="K23" i="4"/>
  <c r="L23" i="4"/>
  <c r="N23" i="4"/>
  <c r="O23" i="4" s="1"/>
  <c r="P23" i="4"/>
  <c r="Q23" i="4"/>
  <c r="S23" i="4"/>
  <c r="T23" i="4"/>
  <c r="U23" i="4"/>
  <c r="C24" i="4"/>
  <c r="D24" i="4" s="1"/>
  <c r="Y25" i="5" s="1"/>
  <c r="E24" i="4"/>
  <c r="F24" i="4"/>
  <c r="I24" i="4"/>
  <c r="J24" i="4"/>
  <c r="K24" i="4"/>
  <c r="M24" i="4" s="1"/>
  <c r="AB25" i="5" s="1"/>
  <c r="L24" i="4"/>
  <c r="N24" i="4"/>
  <c r="O24" i="4" s="1"/>
  <c r="P24" i="4"/>
  <c r="Q24" i="4"/>
  <c r="S24" i="4"/>
  <c r="T24" i="4"/>
  <c r="W24" i="4" s="1"/>
  <c r="U24" i="4"/>
  <c r="C25" i="4"/>
  <c r="D25" i="4" s="1"/>
  <c r="Y26" i="5" s="1"/>
  <c r="E25" i="4"/>
  <c r="F25" i="4"/>
  <c r="I25" i="4"/>
  <c r="J25" i="4"/>
  <c r="K25" i="4"/>
  <c r="L25" i="4"/>
  <c r="N25" i="4"/>
  <c r="O25" i="4" s="1"/>
  <c r="P25" i="4"/>
  <c r="Q25" i="4"/>
  <c r="S25" i="4"/>
  <c r="T25" i="4"/>
  <c r="W25" i="4" s="1"/>
  <c r="AD26" i="5" s="1"/>
  <c r="U25" i="4"/>
  <c r="C26" i="4"/>
  <c r="D26" i="4" s="1"/>
  <c r="E26" i="4"/>
  <c r="F26" i="4"/>
  <c r="I26" i="4"/>
  <c r="M26" i="4" s="1"/>
  <c r="AB27" i="5" s="1"/>
  <c r="J26" i="4"/>
  <c r="K26" i="4"/>
  <c r="L26" i="4"/>
  <c r="N26" i="4"/>
  <c r="O26" i="4" s="1"/>
  <c r="P26" i="4"/>
  <c r="Q26" i="4"/>
  <c r="S26" i="4"/>
  <c r="T26" i="4"/>
  <c r="U26" i="4"/>
  <c r="C27" i="4"/>
  <c r="D27" i="4" s="1"/>
  <c r="Y28" i="5" s="1"/>
  <c r="E27" i="4"/>
  <c r="F27" i="4"/>
  <c r="I27" i="4"/>
  <c r="J27" i="4"/>
  <c r="K27" i="4"/>
  <c r="L27" i="4"/>
  <c r="M27" i="4" s="1"/>
  <c r="AB28" i="5" s="1"/>
  <c r="N27" i="4"/>
  <c r="O27" i="4" s="1"/>
  <c r="P27" i="4"/>
  <c r="Q27" i="4"/>
  <c r="S27" i="4"/>
  <c r="T27" i="4"/>
  <c r="U27" i="4"/>
  <c r="C28" i="4"/>
  <c r="D28" i="4" s="1"/>
  <c r="E28" i="4"/>
  <c r="G28" i="4" s="1"/>
  <c r="Z29" i="5" s="1"/>
  <c r="F28" i="4"/>
  <c r="I28" i="4"/>
  <c r="J28" i="4"/>
  <c r="K28" i="4"/>
  <c r="L28" i="4"/>
  <c r="N28" i="4"/>
  <c r="O28" i="4" s="1"/>
  <c r="P28" i="4"/>
  <c r="Q28" i="4"/>
  <c r="R28" i="4" s="1"/>
  <c r="AC29" i="5" s="1"/>
  <c r="S28" i="4"/>
  <c r="T28" i="4"/>
  <c r="U28" i="4"/>
  <c r="C29" i="4"/>
  <c r="D29" i="4" s="1"/>
  <c r="E29" i="4"/>
  <c r="F29" i="4"/>
  <c r="I29" i="4"/>
  <c r="J29" i="4"/>
  <c r="K29" i="4"/>
  <c r="L29" i="4"/>
  <c r="N29" i="4"/>
  <c r="O29" i="4" s="1"/>
  <c r="P29" i="4"/>
  <c r="Q29" i="4"/>
  <c r="S29" i="4"/>
  <c r="T29" i="4"/>
  <c r="U29" i="4"/>
  <c r="C30" i="4"/>
  <c r="D30" i="4" s="1"/>
  <c r="Y31" i="5" s="1"/>
  <c r="E30" i="4"/>
  <c r="F30" i="4"/>
  <c r="I30" i="4"/>
  <c r="J30" i="4"/>
  <c r="K30" i="4"/>
  <c r="L30" i="4"/>
  <c r="N30" i="4"/>
  <c r="O30" i="4" s="1"/>
  <c r="R30" i="4" s="1"/>
  <c r="AC31" i="5" s="1"/>
  <c r="P30" i="4"/>
  <c r="Q30" i="4"/>
  <c r="S30" i="4"/>
  <c r="T30" i="4"/>
  <c r="U30" i="4"/>
  <c r="C31" i="4"/>
  <c r="D31" i="4" s="1"/>
  <c r="Y32" i="5" s="1"/>
  <c r="E31" i="4"/>
  <c r="F31" i="4"/>
  <c r="G31" i="4" s="1"/>
  <c r="I31" i="4"/>
  <c r="J31" i="4"/>
  <c r="K31" i="4"/>
  <c r="L31" i="4"/>
  <c r="N31" i="4"/>
  <c r="O31" i="4"/>
  <c r="P31" i="4"/>
  <c r="Q31" i="4"/>
  <c r="R31" i="4" s="1"/>
  <c r="AC32" i="5" s="1"/>
  <c r="S31" i="4"/>
  <c r="T31" i="4"/>
  <c r="U31" i="4"/>
  <c r="C32" i="4"/>
  <c r="D32" i="4" s="1"/>
  <c r="Y33" i="5" s="1"/>
  <c r="E32" i="4"/>
  <c r="F32" i="4"/>
  <c r="I32" i="4"/>
  <c r="J32" i="4"/>
  <c r="K32" i="4"/>
  <c r="L32" i="4"/>
  <c r="N32" i="4"/>
  <c r="O32" i="4" s="1"/>
  <c r="P32" i="4"/>
  <c r="Q32" i="4"/>
  <c r="S32" i="4"/>
  <c r="T32" i="4"/>
  <c r="U32" i="4"/>
  <c r="W32" i="4" s="1"/>
  <c r="AD33" i="5" s="1"/>
  <c r="C33" i="4"/>
  <c r="D33" i="4" s="1"/>
  <c r="Y34" i="5" s="1"/>
  <c r="E33" i="4"/>
  <c r="F33" i="4"/>
  <c r="I33" i="4"/>
  <c r="J33" i="4"/>
  <c r="K33" i="4"/>
  <c r="L33" i="4"/>
  <c r="N33" i="4"/>
  <c r="O33" i="4" s="1"/>
  <c r="R33" i="4" s="1"/>
  <c r="AC34" i="5" s="1"/>
  <c r="P33" i="4"/>
  <c r="Q33" i="4"/>
  <c r="S33" i="4"/>
  <c r="T33" i="4"/>
  <c r="U33" i="4"/>
  <c r="C34" i="4"/>
  <c r="D34" i="4" s="1"/>
  <c r="Y35" i="5" s="1"/>
  <c r="E34" i="4"/>
  <c r="F34" i="4"/>
  <c r="G34" i="4" s="1"/>
  <c r="Z35" i="5" s="1"/>
  <c r="I34" i="4"/>
  <c r="J34" i="4"/>
  <c r="K34" i="4"/>
  <c r="L34" i="4"/>
  <c r="N34" i="4"/>
  <c r="O34" i="4" s="1"/>
  <c r="P34" i="4"/>
  <c r="Q34" i="4"/>
  <c r="S34" i="4"/>
  <c r="T34" i="4"/>
  <c r="U34" i="4"/>
  <c r="C35" i="4"/>
  <c r="D35" i="4" s="1"/>
  <c r="Y36" i="5" s="1"/>
  <c r="E35" i="4"/>
  <c r="F35" i="4"/>
  <c r="I35" i="4"/>
  <c r="J35" i="4"/>
  <c r="K35" i="4"/>
  <c r="L35" i="4"/>
  <c r="N35" i="4"/>
  <c r="O35" i="4" s="1"/>
  <c r="P35" i="4"/>
  <c r="Q35" i="4"/>
  <c r="S35" i="4"/>
  <c r="T35" i="4"/>
  <c r="W35" i="4" s="1"/>
  <c r="U35" i="4"/>
  <c r="C36" i="4"/>
  <c r="D36" i="4" s="1"/>
  <c r="Y37" i="5" s="1"/>
  <c r="E36" i="4"/>
  <c r="F36" i="4"/>
  <c r="I36" i="4"/>
  <c r="J36" i="4"/>
  <c r="K36" i="4"/>
  <c r="L36" i="4"/>
  <c r="N36" i="4"/>
  <c r="O36" i="4" s="1"/>
  <c r="P36" i="4"/>
  <c r="R36" i="4" s="1"/>
  <c r="AC37" i="5" s="1"/>
  <c r="Q36" i="4"/>
  <c r="S36" i="4"/>
  <c r="T36" i="4"/>
  <c r="U36" i="4"/>
  <c r="C37" i="4"/>
  <c r="D37" i="4" s="1"/>
  <c r="E37" i="4"/>
  <c r="F37" i="4"/>
  <c r="I37" i="4"/>
  <c r="J37" i="4"/>
  <c r="K37" i="4"/>
  <c r="L37" i="4"/>
  <c r="N37" i="4"/>
  <c r="O37" i="4" s="1"/>
  <c r="P37" i="4"/>
  <c r="Q37" i="4"/>
  <c r="S37" i="4"/>
  <c r="T37" i="4"/>
  <c r="U37" i="4"/>
  <c r="C38" i="4"/>
  <c r="D38" i="4"/>
  <c r="Y39" i="5" s="1"/>
  <c r="E38" i="4"/>
  <c r="F38" i="4"/>
  <c r="I38" i="4"/>
  <c r="J38" i="4"/>
  <c r="K38" i="4"/>
  <c r="M38" i="4" s="1"/>
  <c r="AB39" i="5" s="1"/>
  <c r="L38" i="4"/>
  <c r="N38" i="4"/>
  <c r="O38" i="4" s="1"/>
  <c r="P38" i="4"/>
  <c r="Q38" i="4"/>
  <c r="S38" i="4"/>
  <c r="T38" i="4"/>
  <c r="U38" i="4"/>
  <c r="C39" i="4"/>
  <c r="D39" i="4" s="1"/>
  <c r="E39" i="4"/>
  <c r="F39" i="4"/>
  <c r="I39" i="4"/>
  <c r="J39" i="4"/>
  <c r="K39" i="4"/>
  <c r="L39" i="4"/>
  <c r="N39" i="4"/>
  <c r="O39" i="4" s="1"/>
  <c r="P39" i="4"/>
  <c r="R39" i="4" s="1"/>
  <c r="AC40" i="5" s="1"/>
  <c r="Q39" i="4"/>
  <c r="S39" i="4"/>
  <c r="T39" i="4"/>
  <c r="U39" i="4"/>
  <c r="C40" i="4"/>
  <c r="D40" i="4" s="1"/>
  <c r="Y41" i="5" s="1"/>
  <c r="E40" i="4"/>
  <c r="F40" i="4"/>
  <c r="I40" i="4"/>
  <c r="J40" i="4"/>
  <c r="K40" i="4"/>
  <c r="L40" i="4"/>
  <c r="N40" i="4"/>
  <c r="O40" i="4" s="1"/>
  <c r="P40" i="4"/>
  <c r="Q40" i="4"/>
  <c r="S40" i="4"/>
  <c r="T40" i="4"/>
  <c r="U40" i="4"/>
  <c r="C41" i="4"/>
  <c r="D41" i="4" s="1"/>
  <c r="Y42" i="5" s="1"/>
  <c r="E41" i="4"/>
  <c r="F41" i="4"/>
  <c r="I41" i="4"/>
  <c r="J41" i="4"/>
  <c r="K41" i="4"/>
  <c r="L41" i="4"/>
  <c r="M41" i="4" s="1"/>
  <c r="AB42" i="5" s="1"/>
  <c r="N41" i="4"/>
  <c r="O41" i="4" s="1"/>
  <c r="P41" i="4"/>
  <c r="Q41" i="4"/>
  <c r="S41" i="4"/>
  <c r="T41" i="4"/>
  <c r="U41" i="4"/>
  <c r="C42" i="4"/>
  <c r="D42" i="4" s="1"/>
  <c r="E42" i="4"/>
  <c r="G42" i="4" s="1"/>
  <c r="Z43" i="5" s="1"/>
  <c r="F42" i="4"/>
  <c r="I42" i="4"/>
  <c r="J42" i="4"/>
  <c r="K42" i="4"/>
  <c r="L42" i="4"/>
  <c r="N42" i="4"/>
  <c r="O42" i="4" s="1"/>
  <c r="P42" i="4"/>
  <c r="Q42" i="4"/>
  <c r="R42" i="4" s="1"/>
  <c r="AC43" i="5" s="1"/>
  <c r="S42" i="4"/>
  <c r="T42" i="4"/>
  <c r="U42" i="4"/>
  <c r="C43" i="4"/>
  <c r="D43" i="4" s="1"/>
  <c r="E43" i="4"/>
  <c r="F43" i="4"/>
  <c r="I43" i="4"/>
  <c r="J43" i="4"/>
  <c r="K43" i="4"/>
  <c r="L43" i="4"/>
  <c r="N43" i="4"/>
  <c r="O43" i="4" s="1"/>
  <c r="P43" i="4"/>
  <c r="Q43" i="4"/>
  <c r="S43" i="4"/>
  <c r="T43" i="4"/>
  <c r="U43" i="4"/>
  <c r="C44" i="4"/>
  <c r="D44" i="4" s="1"/>
  <c r="Y45" i="5" s="1"/>
  <c r="E44" i="4"/>
  <c r="F44" i="4"/>
  <c r="I44" i="4"/>
  <c r="J44" i="4"/>
  <c r="K44" i="4"/>
  <c r="L44" i="4"/>
  <c r="N44" i="4"/>
  <c r="O44" i="4" s="1"/>
  <c r="P44" i="4"/>
  <c r="Q44" i="4"/>
  <c r="S44" i="4"/>
  <c r="W44" i="4" s="1"/>
  <c r="AD45" i="5" s="1"/>
  <c r="T44" i="4"/>
  <c r="U44" i="4"/>
  <c r="C45" i="4"/>
  <c r="D45" i="4" s="1"/>
  <c r="E45" i="4"/>
  <c r="F45" i="4"/>
  <c r="I45" i="4"/>
  <c r="J45" i="4"/>
  <c r="K45" i="4"/>
  <c r="L45" i="4"/>
  <c r="N45" i="4"/>
  <c r="O45" i="4" s="1"/>
  <c r="P45" i="4"/>
  <c r="Q45" i="4"/>
  <c r="S45" i="4"/>
  <c r="T45" i="4"/>
  <c r="U45" i="4"/>
  <c r="C46" i="4"/>
  <c r="D46" i="4" s="1"/>
  <c r="Y47" i="5" s="1"/>
  <c r="E46" i="4"/>
  <c r="F46" i="4"/>
  <c r="I46" i="4"/>
  <c r="J46" i="4"/>
  <c r="K46" i="4"/>
  <c r="M46" i="4" s="1"/>
  <c r="AB47" i="5" s="1"/>
  <c r="L46" i="4"/>
  <c r="N46" i="4"/>
  <c r="O46" i="4" s="1"/>
  <c r="P46" i="4"/>
  <c r="Q46" i="4"/>
  <c r="S46" i="4"/>
  <c r="T46" i="4"/>
  <c r="U46" i="4"/>
  <c r="C47" i="4"/>
  <c r="D47" i="4" s="1"/>
  <c r="Y48" i="5" s="1"/>
  <c r="E47" i="4"/>
  <c r="F47" i="4"/>
  <c r="I47" i="4"/>
  <c r="J47" i="4"/>
  <c r="K47" i="4"/>
  <c r="L47" i="4"/>
  <c r="N47" i="4"/>
  <c r="O47" i="4" s="1"/>
  <c r="P47" i="4"/>
  <c r="Q47" i="4"/>
  <c r="S47" i="4"/>
  <c r="T47" i="4"/>
  <c r="U47" i="4"/>
  <c r="C48" i="4"/>
  <c r="D48" i="4" s="1"/>
  <c r="Y49" i="5" s="1"/>
  <c r="E48" i="4"/>
  <c r="F48" i="4"/>
  <c r="I48" i="4"/>
  <c r="J48" i="4"/>
  <c r="K48" i="4"/>
  <c r="L48" i="4"/>
  <c r="N48" i="4"/>
  <c r="O48" i="4" s="1"/>
  <c r="P48" i="4"/>
  <c r="Q48" i="4"/>
  <c r="S48" i="4"/>
  <c r="T48" i="4"/>
  <c r="W48" i="4" s="1"/>
  <c r="AD49" i="5" s="1"/>
  <c r="U48" i="4"/>
  <c r="C49" i="4"/>
  <c r="D49" i="4" s="1"/>
  <c r="Y50" i="5" s="1"/>
  <c r="E49" i="4"/>
  <c r="F49" i="4"/>
  <c r="I49" i="4"/>
  <c r="J49" i="4"/>
  <c r="K49" i="4"/>
  <c r="L49" i="4"/>
  <c r="M49" i="4" s="1"/>
  <c r="AB50" i="5" s="1"/>
  <c r="N49" i="4"/>
  <c r="O49" i="4" s="1"/>
  <c r="P49" i="4"/>
  <c r="Q49" i="4"/>
  <c r="S49" i="4"/>
  <c r="T49" i="4"/>
  <c r="U49" i="4"/>
  <c r="W49" i="4" s="1"/>
  <c r="AD50" i="5" s="1"/>
  <c r="C50" i="4"/>
  <c r="D50" i="4" s="1"/>
  <c r="Y51" i="5"/>
  <c r="E50" i="4"/>
  <c r="F50" i="4"/>
  <c r="I50" i="4"/>
  <c r="J50" i="4"/>
  <c r="K50" i="4"/>
  <c r="L50" i="4"/>
  <c r="N50" i="4"/>
  <c r="O50" i="4"/>
  <c r="R50" i="4" s="1"/>
  <c r="AC51" i="5" s="1"/>
  <c r="P50" i="4"/>
  <c r="Q50" i="4"/>
  <c r="S50" i="4"/>
  <c r="W50" i="4" s="1"/>
  <c r="AD51" i="5" s="1"/>
  <c r="T50" i="4"/>
  <c r="U50" i="4"/>
  <c r="C51" i="4"/>
  <c r="D51" i="4" s="1"/>
  <c r="Y52" i="5" s="1"/>
  <c r="E51" i="4"/>
  <c r="F51" i="4"/>
  <c r="I51" i="4"/>
  <c r="J51" i="4"/>
  <c r="K51" i="4"/>
  <c r="L51" i="4"/>
  <c r="N51" i="4"/>
  <c r="O51" i="4" s="1"/>
  <c r="P51" i="4"/>
  <c r="Q51" i="4"/>
  <c r="S51" i="4"/>
  <c r="T51" i="4"/>
  <c r="U51" i="4"/>
  <c r="C52" i="4"/>
  <c r="D52" i="4" s="1"/>
  <c r="Y53" i="5" s="1"/>
  <c r="E52" i="4"/>
  <c r="F52" i="4"/>
  <c r="I52" i="4"/>
  <c r="J52" i="4"/>
  <c r="K52" i="4"/>
  <c r="M52" i="4" s="1"/>
  <c r="AB53" i="5" s="1"/>
  <c r="L52" i="4"/>
  <c r="N52" i="4"/>
  <c r="O52" i="4" s="1"/>
  <c r="P52" i="4"/>
  <c r="Q52" i="4"/>
  <c r="S52" i="4"/>
  <c r="T52" i="4"/>
  <c r="U52" i="4"/>
  <c r="C53" i="4"/>
  <c r="D53" i="4" s="1"/>
  <c r="Y54" i="5" s="1"/>
  <c r="E53" i="4"/>
  <c r="F53" i="4"/>
  <c r="I53" i="4"/>
  <c r="J53" i="4"/>
  <c r="K53" i="4"/>
  <c r="L53" i="4"/>
  <c r="N53" i="4"/>
  <c r="O53" i="4" s="1"/>
  <c r="P53" i="4"/>
  <c r="R53" i="4" s="1"/>
  <c r="AC54" i="5" s="1"/>
  <c r="Q53" i="4"/>
  <c r="S53" i="4"/>
  <c r="T53" i="4"/>
  <c r="U53" i="4"/>
  <c r="C54" i="4"/>
  <c r="D54" i="4" s="1"/>
  <c r="Y55" i="5" s="1"/>
  <c r="E54" i="4"/>
  <c r="F54" i="4"/>
  <c r="I54" i="4"/>
  <c r="M54" i="4" s="1"/>
  <c r="AB55" i="5" s="1"/>
  <c r="J54" i="4"/>
  <c r="K54" i="4"/>
  <c r="L54" i="4"/>
  <c r="N54" i="4"/>
  <c r="O54" i="4" s="1"/>
  <c r="P54" i="4"/>
  <c r="Q54" i="4"/>
  <c r="S54" i="4"/>
  <c r="T54" i="4"/>
  <c r="U54" i="4"/>
  <c r="C55" i="4"/>
  <c r="D55" i="4" s="1"/>
  <c r="E55" i="4"/>
  <c r="G55" i="4" s="1"/>
  <c r="F55" i="4"/>
  <c r="I55" i="4"/>
  <c r="J55" i="4"/>
  <c r="K55" i="4"/>
  <c r="L55" i="4"/>
  <c r="N55" i="4"/>
  <c r="O55" i="4" s="1"/>
  <c r="P55" i="4"/>
  <c r="Q55" i="4"/>
  <c r="S55" i="4"/>
  <c r="T55" i="4"/>
  <c r="U55" i="4"/>
  <c r="C56" i="4"/>
  <c r="D56" i="4" s="1"/>
  <c r="E56" i="4"/>
  <c r="G56" i="4" s="1"/>
  <c r="Z57" i="5" s="1"/>
  <c r="F56" i="4"/>
  <c r="I56" i="4"/>
  <c r="J56" i="4"/>
  <c r="K56" i="4"/>
  <c r="L56" i="4"/>
  <c r="N56" i="4"/>
  <c r="O56" i="4" s="1"/>
  <c r="P56" i="4"/>
  <c r="Q56" i="4"/>
  <c r="R56" i="4" s="1"/>
  <c r="AC57" i="5" s="1"/>
  <c r="S56" i="4"/>
  <c r="T56" i="4"/>
  <c r="U56" i="4"/>
  <c r="C57" i="4"/>
  <c r="D57" i="4" s="1"/>
  <c r="Y58" i="5" s="1"/>
  <c r="E57" i="4"/>
  <c r="F57" i="4"/>
  <c r="I57" i="4"/>
  <c r="J57" i="4"/>
  <c r="K57" i="4"/>
  <c r="L57" i="4"/>
  <c r="N57" i="4"/>
  <c r="O57" i="4" s="1"/>
  <c r="R57" i="4" s="1"/>
  <c r="AC58" i="5" s="1"/>
  <c r="P57" i="4"/>
  <c r="Q57" i="4"/>
  <c r="S57" i="4"/>
  <c r="T57" i="4"/>
  <c r="U57" i="4"/>
  <c r="C58" i="4"/>
  <c r="D58" i="4" s="1"/>
  <c r="E58" i="4"/>
  <c r="F58" i="4"/>
  <c r="I58" i="4"/>
  <c r="J58" i="4"/>
  <c r="K58" i="4"/>
  <c r="L58" i="4"/>
  <c r="N58" i="4"/>
  <c r="O58" i="4" s="1"/>
  <c r="R58" i="4" s="1"/>
  <c r="AC59" i="5" s="1"/>
  <c r="P58" i="4"/>
  <c r="Q58" i="4"/>
  <c r="S58" i="4"/>
  <c r="T58" i="4"/>
  <c r="U58" i="4"/>
  <c r="C59" i="4"/>
  <c r="D59" i="4" s="1"/>
  <c r="E59" i="4"/>
  <c r="F59" i="4"/>
  <c r="G59" i="4" s="1"/>
  <c r="Z60" i="5" s="1"/>
  <c r="I59" i="4"/>
  <c r="J59" i="4"/>
  <c r="K59" i="4"/>
  <c r="L59" i="4"/>
  <c r="N59" i="4"/>
  <c r="O59" i="4" s="1"/>
  <c r="P59" i="4"/>
  <c r="Q59" i="4"/>
  <c r="S59" i="4"/>
  <c r="T59" i="4"/>
  <c r="U59" i="4"/>
  <c r="C60" i="4"/>
  <c r="D60" i="4" s="1"/>
  <c r="Y61" i="5" s="1"/>
  <c r="E60" i="4"/>
  <c r="F60" i="4"/>
  <c r="I60" i="4"/>
  <c r="J60" i="4"/>
  <c r="K60" i="4"/>
  <c r="M60" i="4" s="1"/>
  <c r="AB61" i="5" s="1"/>
  <c r="L60" i="4"/>
  <c r="N60" i="4"/>
  <c r="O60" i="4" s="1"/>
  <c r="P60" i="4"/>
  <c r="Q60" i="4"/>
  <c r="S60" i="4"/>
  <c r="T60" i="4"/>
  <c r="U60" i="4"/>
  <c r="C61" i="4"/>
  <c r="D61" i="4" s="1"/>
  <c r="Y62" i="5" s="1"/>
  <c r="E61" i="4"/>
  <c r="F61" i="4"/>
  <c r="I61" i="4"/>
  <c r="J61" i="4"/>
  <c r="K61" i="4"/>
  <c r="L61" i="4"/>
  <c r="N61" i="4"/>
  <c r="O61" i="4" s="1"/>
  <c r="P61" i="4"/>
  <c r="Q61" i="4"/>
  <c r="S61" i="4"/>
  <c r="T61" i="4"/>
  <c r="U61" i="4"/>
  <c r="C62" i="4"/>
  <c r="D62" i="4" s="1"/>
  <c r="Y63" i="5" s="1"/>
  <c r="E62" i="4"/>
  <c r="F62" i="4"/>
  <c r="G62" i="4" s="1"/>
  <c r="H62" i="4" s="1"/>
  <c r="AA63" i="5" s="1"/>
  <c r="I62" i="4"/>
  <c r="J62" i="4"/>
  <c r="K62" i="4"/>
  <c r="L62" i="4"/>
  <c r="N62" i="4"/>
  <c r="O62" i="4" s="1"/>
  <c r="P62" i="4"/>
  <c r="Q62" i="4"/>
  <c r="S62" i="4"/>
  <c r="T62" i="4"/>
  <c r="U62" i="4"/>
  <c r="C63" i="4"/>
  <c r="D63" i="4" s="1"/>
  <c r="E63" i="4"/>
  <c r="F63" i="4"/>
  <c r="I63" i="4"/>
  <c r="J63" i="4"/>
  <c r="K63" i="4"/>
  <c r="L63" i="4"/>
  <c r="N63" i="4"/>
  <c r="O63" i="4" s="1"/>
  <c r="P63" i="4"/>
  <c r="Q63" i="4"/>
  <c r="S63" i="4"/>
  <c r="T63" i="4"/>
  <c r="U63" i="4"/>
  <c r="C64" i="4"/>
  <c r="D64" i="4" s="1"/>
  <c r="Y65" i="5" s="1"/>
  <c r="E64" i="4"/>
  <c r="F64" i="4"/>
  <c r="I64" i="4"/>
  <c r="J64" i="4"/>
  <c r="K64" i="4"/>
  <c r="L64" i="4"/>
  <c r="N64" i="4"/>
  <c r="O64" i="4" s="1"/>
  <c r="P64" i="4"/>
  <c r="R64" i="4" s="1"/>
  <c r="AC65" i="5" s="1"/>
  <c r="Q64" i="4"/>
  <c r="S64" i="4"/>
  <c r="T64" i="4"/>
  <c r="U64" i="4"/>
  <c r="C65" i="4"/>
  <c r="D65" i="4" s="1"/>
  <c r="Y66" i="5" s="1"/>
  <c r="E65" i="4"/>
  <c r="F65" i="4"/>
  <c r="I65" i="4"/>
  <c r="M65" i="4" s="1"/>
  <c r="AB66" i="5" s="1"/>
  <c r="J65" i="4"/>
  <c r="K65" i="4"/>
  <c r="L65" i="4"/>
  <c r="N65" i="4"/>
  <c r="O65" i="4" s="1"/>
  <c r="P65" i="4"/>
  <c r="Q65" i="4"/>
  <c r="S65" i="4"/>
  <c r="T65" i="4"/>
  <c r="U65" i="4"/>
  <c r="C66" i="4"/>
  <c r="D66" i="4" s="1"/>
  <c r="E66" i="4"/>
  <c r="F66" i="4"/>
  <c r="I66" i="4"/>
  <c r="J66" i="4"/>
  <c r="K66" i="4"/>
  <c r="L66" i="4"/>
  <c r="N66" i="4"/>
  <c r="O66" i="4" s="1"/>
  <c r="P66" i="4"/>
  <c r="Q66" i="4"/>
  <c r="S66" i="4"/>
  <c r="T66" i="4"/>
  <c r="U66" i="4"/>
  <c r="C67" i="4"/>
  <c r="D67" i="4" s="1"/>
  <c r="E67" i="4"/>
  <c r="F67" i="4"/>
  <c r="I67" i="4"/>
  <c r="J67" i="4"/>
  <c r="K67" i="4"/>
  <c r="L67" i="4"/>
  <c r="N67" i="4"/>
  <c r="O67" i="4" s="1"/>
  <c r="P67" i="4"/>
  <c r="Q67" i="4"/>
  <c r="S67" i="4"/>
  <c r="T67" i="4"/>
  <c r="U67" i="4"/>
  <c r="C68" i="4"/>
  <c r="D68" i="4" s="1"/>
  <c r="Y69" i="5" s="1"/>
  <c r="E68" i="4"/>
  <c r="F68" i="4"/>
  <c r="I68" i="4"/>
  <c r="J68" i="4"/>
  <c r="M68" i="4" s="1"/>
  <c r="AB69" i="5" s="1"/>
  <c r="K68" i="4"/>
  <c r="L68" i="4"/>
  <c r="N68" i="4"/>
  <c r="O68" i="4" s="1"/>
  <c r="P68" i="4"/>
  <c r="Q68" i="4"/>
  <c r="S68" i="4"/>
  <c r="T68" i="4"/>
  <c r="U68" i="4"/>
  <c r="C69" i="4"/>
  <c r="D69" i="4" s="1"/>
  <c r="Y70" i="5" s="1"/>
  <c r="E69" i="4"/>
  <c r="F69" i="4"/>
  <c r="I69" i="4"/>
  <c r="J69" i="4"/>
  <c r="K69" i="4"/>
  <c r="L69" i="4"/>
  <c r="N69" i="4"/>
  <c r="O69" i="4" s="1"/>
  <c r="P69" i="4"/>
  <c r="Q69" i="4"/>
  <c r="S69" i="4"/>
  <c r="T69" i="4"/>
  <c r="U69" i="4"/>
  <c r="C70" i="4"/>
  <c r="D70" i="4" s="1"/>
  <c r="E70" i="4"/>
  <c r="F70" i="4"/>
  <c r="I70" i="4"/>
  <c r="J70" i="4"/>
  <c r="K70" i="4"/>
  <c r="L70" i="4"/>
  <c r="N70" i="4"/>
  <c r="O70" i="4" s="1"/>
  <c r="P70" i="4"/>
  <c r="Q70" i="4"/>
  <c r="S70" i="4"/>
  <c r="T70" i="4"/>
  <c r="U70" i="4"/>
  <c r="C71" i="4"/>
  <c r="D71" i="4" s="1"/>
  <c r="Y72" i="5" s="1"/>
  <c r="E71" i="4"/>
  <c r="F71" i="4"/>
  <c r="I71" i="4"/>
  <c r="J71" i="4"/>
  <c r="K71" i="4"/>
  <c r="L71" i="4"/>
  <c r="N71" i="4"/>
  <c r="O71" i="4" s="1"/>
  <c r="P71" i="4"/>
  <c r="Q71" i="4"/>
  <c r="S71" i="4"/>
  <c r="T71" i="4"/>
  <c r="U71" i="4"/>
  <c r="C72" i="4"/>
  <c r="D72" i="4" s="1"/>
  <c r="Y73" i="5" s="1"/>
  <c r="E72" i="4"/>
  <c r="F72" i="4"/>
  <c r="I72" i="4"/>
  <c r="J72" i="4"/>
  <c r="K72" i="4"/>
  <c r="L72" i="4"/>
  <c r="N72" i="4"/>
  <c r="O72" i="4" s="1"/>
  <c r="P72" i="4"/>
  <c r="Q72" i="4"/>
  <c r="S72" i="4"/>
  <c r="T72" i="4"/>
  <c r="U72" i="4"/>
  <c r="C73" i="4"/>
  <c r="D73" i="4" s="1"/>
  <c r="Y74" i="5" s="1"/>
  <c r="E73" i="4"/>
  <c r="F73" i="4"/>
  <c r="I73" i="4"/>
  <c r="J73" i="4"/>
  <c r="K73" i="4"/>
  <c r="L73" i="4"/>
  <c r="N73" i="4"/>
  <c r="O73" i="4" s="1"/>
  <c r="P73" i="4"/>
  <c r="Q73" i="4"/>
  <c r="S73" i="4"/>
  <c r="T73" i="4"/>
  <c r="U73" i="4"/>
  <c r="C74" i="4"/>
  <c r="D74" i="4" s="1"/>
  <c r="E74" i="4"/>
  <c r="F74" i="4"/>
  <c r="I74" i="4"/>
  <c r="J74" i="4"/>
  <c r="K74" i="4"/>
  <c r="L74" i="4"/>
  <c r="N74" i="4"/>
  <c r="O74" i="4" s="1"/>
  <c r="P74" i="4"/>
  <c r="Q74" i="4"/>
  <c r="S74" i="4"/>
  <c r="T74" i="4"/>
  <c r="U74" i="4"/>
  <c r="C75" i="4"/>
  <c r="D75" i="4" s="1"/>
  <c r="Y76" i="5" s="1"/>
  <c r="E75" i="4"/>
  <c r="F75" i="4"/>
  <c r="I75" i="4"/>
  <c r="J75" i="4"/>
  <c r="K75" i="4"/>
  <c r="L75" i="4"/>
  <c r="N75" i="4"/>
  <c r="O75" i="4" s="1"/>
  <c r="P75" i="4"/>
  <c r="Q75" i="4"/>
  <c r="R75" i="4" s="1"/>
  <c r="AC76" i="5" s="1"/>
  <c r="S75" i="4"/>
  <c r="T75" i="4"/>
  <c r="U75" i="4"/>
  <c r="C76" i="4"/>
  <c r="D76" i="4" s="1"/>
  <c r="Y77" i="5" s="1"/>
  <c r="E76" i="4"/>
  <c r="F76" i="4"/>
  <c r="I76" i="4"/>
  <c r="J76" i="4"/>
  <c r="K76" i="4"/>
  <c r="L76" i="4"/>
  <c r="N76" i="4"/>
  <c r="O76" i="4" s="1"/>
  <c r="P76" i="4"/>
  <c r="Q76" i="4"/>
  <c r="S76" i="4"/>
  <c r="T76" i="4"/>
  <c r="U76" i="4"/>
  <c r="C77" i="4"/>
  <c r="D77" i="4" s="1"/>
  <c r="E77" i="4"/>
  <c r="F77" i="4"/>
  <c r="I77" i="4"/>
  <c r="J77" i="4"/>
  <c r="K77" i="4"/>
  <c r="L77" i="4"/>
  <c r="N77" i="4"/>
  <c r="O77" i="4" s="1"/>
  <c r="P77" i="4"/>
  <c r="Q77" i="4"/>
  <c r="S77" i="4"/>
  <c r="T77" i="4"/>
  <c r="U77" i="4"/>
  <c r="C78" i="4"/>
  <c r="D78" i="4" s="1"/>
  <c r="E78" i="4"/>
  <c r="F78" i="4"/>
  <c r="G78" i="4" s="1"/>
  <c r="I78" i="4"/>
  <c r="J78" i="4"/>
  <c r="K78" i="4"/>
  <c r="L78" i="4"/>
  <c r="N78" i="4"/>
  <c r="O78" i="4" s="1"/>
  <c r="P78" i="4"/>
  <c r="Q78" i="4"/>
  <c r="S78" i="4"/>
  <c r="T78" i="4"/>
  <c r="U78" i="4"/>
  <c r="C79" i="4"/>
  <c r="D79" i="4" s="1"/>
  <c r="Y80" i="5" s="1"/>
  <c r="E79" i="4"/>
  <c r="F79" i="4"/>
  <c r="I79" i="4"/>
  <c r="J79" i="4"/>
  <c r="K79" i="4"/>
  <c r="M79" i="4" s="1"/>
  <c r="AB80" i="5" s="1"/>
  <c r="L79" i="4"/>
  <c r="N79" i="4"/>
  <c r="O79" i="4" s="1"/>
  <c r="P79" i="4"/>
  <c r="Q79" i="4"/>
  <c r="S79" i="4"/>
  <c r="T79" i="4"/>
  <c r="U79" i="4"/>
  <c r="C80" i="4"/>
  <c r="D80" i="4" s="1"/>
  <c r="E80" i="4"/>
  <c r="F80" i="4"/>
  <c r="I80" i="4"/>
  <c r="J80" i="4"/>
  <c r="K80" i="4"/>
  <c r="L80" i="4"/>
  <c r="N80" i="4"/>
  <c r="O80" i="4" s="1"/>
  <c r="P80" i="4"/>
  <c r="R80" i="4" s="1"/>
  <c r="AC81" i="5" s="1"/>
  <c r="Q80" i="4"/>
  <c r="S80" i="4"/>
  <c r="T80" i="4"/>
  <c r="U80" i="4"/>
  <c r="C81" i="4"/>
  <c r="D81" i="4" s="1"/>
  <c r="Y82" i="5" s="1"/>
  <c r="E81" i="4"/>
  <c r="G81" i="4" s="1"/>
  <c r="F81" i="4"/>
  <c r="I81" i="4"/>
  <c r="M81" i="4" s="1"/>
  <c r="AB82" i="5" s="1"/>
  <c r="J81" i="4"/>
  <c r="K81" i="4"/>
  <c r="L81" i="4"/>
  <c r="N81" i="4"/>
  <c r="O81" i="4" s="1"/>
  <c r="P81" i="4"/>
  <c r="Q81" i="4"/>
  <c r="S81" i="4"/>
  <c r="T81" i="4"/>
  <c r="U81" i="4"/>
  <c r="C82" i="4"/>
  <c r="D82" i="4" s="1"/>
  <c r="E82" i="4"/>
  <c r="F82" i="4"/>
  <c r="I82" i="4"/>
  <c r="J82" i="4"/>
  <c r="K82" i="4"/>
  <c r="L82" i="4"/>
  <c r="M82" i="4" s="1"/>
  <c r="AB83" i="5" s="1"/>
  <c r="N82" i="4"/>
  <c r="O82" i="4" s="1"/>
  <c r="P82" i="4"/>
  <c r="Q82" i="4"/>
  <c r="S82" i="4"/>
  <c r="T82" i="4"/>
  <c r="U82" i="4"/>
  <c r="C83" i="4"/>
  <c r="D83" i="4" s="1"/>
  <c r="Y84" i="5" s="1"/>
  <c r="E83" i="4"/>
  <c r="G83" i="4" s="1"/>
  <c r="Z84" i="5" s="1"/>
  <c r="F83" i="4"/>
  <c r="I83" i="4"/>
  <c r="J83" i="4"/>
  <c r="K83" i="4"/>
  <c r="L83" i="4"/>
  <c r="N83" i="4"/>
  <c r="O83" i="4" s="1"/>
  <c r="P83" i="4"/>
  <c r="Q83" i="4"/>
  <c r="R83" i="4" s="1"/>
  <c r="AC84" i="5" s="1"/>
  <c r="S83" i="4"/>
  <c r="T83" i="4"/>
  <c r="U83" i="4"/>
  <c r="C84" i="4"/>
  <c r="D84" i="4" s="1"/>
  <c r="Y85" i="5" s="1"/>
  <c r="E84" i="4"/>
  <c r="F84" i="4"/>
  <c r="I84" i="4"/>
  <c r="J84" i="4"/>
  <c r="M84" i="4" s="1"/>
  <c r="K84" i="4"/>
  <c r="L84" i="4"/>
  <c r="N84" i="4"/>
  <c r="O84" i="4" s="1"/>
  <c r="P84" i="4"/>
  <c r="Q84" i="4"/>
  <c r="S84" i="4"/>
  <c r="T84" i="4"/>
  <c r="U84" i="4"/>
  <c r="C85" i="4"/>
  <c r="D85" i="4" s="1"/>
  <c r="Y86" i="5" s="1"/>
  <c r="E85" i="4"/>
  <c r="F85" i="4"/>
  <c r="I85" i="4"/>
  <c r="J85" i="4"/>
  <c r="K85" i="4"/>
  <c r="L85" i="4"/>
  <c r="N85" i="4"/>
  <c r="O85" i="4" s="1"/>
  <c r="R85" i="4" s="1"/>
  <c r="AC86" i="5" s="1"/>
  <c r="P85" i="4"/>
  <c r="Q85" i="4"/>
  <c r="S85" i="4"/>
  <c r="T85" i="4"/>
  <c r="U85" i="4"/>
  <c r="C86" i="4"/>
  <c r="D86" i="4" s="1"/>
  <c r="Y87" i="5" s="1"/>
  <c r="E86" i="4"/>
  <c r="F86" i="4"/>
  <c r="I86" i="4"/>
  <c r="J86" i="4"/>
  <c r="K86" i="4"/>
  <c r="L86" i="4"/>
  <c r="N86" i="4"/>
  <c r="O86" i="4" s="1"/>
  <c r="P86" i="4"/>
  <c r="R86" i="4" s="1"/>
  <c r="AC87" i="5" s="1"/>
  <c r="Q86" i="4"/>
  <c r="S86" i="4"/>
  <c r="T86" i="4"/>
  <c r="U86" i="4"/>
  <c r="C87" i="4"/>
  <c r="D87" i="4" s="1"/>
  <c r="E87" i="4"/>
  <c r="F87" i="4"/>
  <c r="I87" i="4"/>
  <c r="M87" i="4" s="1"/>
  <c r="AB88" i="5" s="1"/>
  <c r="J87" i="4"/>
  <c r="K87" i="4"/>
  <c r="L87" i="4"/>
  <c r="N87" i="4"/>
  <c r="O87" i="4" s="1"/>
  <c r="P87" i="4"/>
  <c r="Q87" i="4"/>
  <c r="S87" i="4"/>
  <c r="T87" i="4"/>
  <c r="U87" i="4"/>
  <c r="C88" i="4"/>
  <c r="D88" i="4" s="1"/>
  <c r="Y89" i="5" s="1"/>
  <c r="E88" i="4"/>
  <c r="F88" i="4"/>
  <c r="I88" i="4"/>
  <c r="J88" i="4"/>
  <c r="K88" i="4"/>
  <c r="L88" i="4"/>
  <c r="N88" i="4"/>
  <c r="O88" i="4" s="1"/>
  <c r="P88" i="4"/>
  <c r="Q88" i="4"/>
  <c r="S88" i="4"/>
  <c r="T88" i="4"/>
  <c r="U88" i="4"/>
  <c r="C89" i="4"/>
  <c r="D89" i="4" s="1"/>
  <c r="Y90" i="5" s="1"/>
  <c r="E89" i="4"/>
  <c r="F89" i="4"/>
  <c r="I89" i="4"/>
  <c r="J89" i="4"/>
  <c r="K89" i="4"/>
  <c r="L89" i="4"/>
  <c r="N89" i="4"/>
  <c r="O89" i="4" s="1"/>
  <c r="P89" i="4"/>
  <c r="Q89" i="4"/>
  <c r="S89" i="4"/>
  <c r="T89" i="4"/>
  <c r="U89" i="4"/>
  <c r="C90" i="4"/>
  <c r="D90" i="4" s="1"/>
  <c r="E90" i="4"/>
  <c r="F90" i="4"/>
  <c r="I90" i="4"/>
  <c r="J90" i="4"/>
  <c r="K90" i="4"/>
  <c r="L90" i="4"/>
  <c r="N90" i="4"/>
  <c r="O90" i="4" s="1"/>
  <c r="P90" i="4"/>
  <c r="Q90" i="4"/>
  <c r="S90" i="4"/>
  <c r="T90" i="4"/>
  <c r="U90" i="4"/>
  <c r="C91" i="4"/>
  <c r="D91" i="4" s="1"/>
  <c r="Y92" i="5" s="1"/>
  <c r="E91" i="4"/>
  <c r="F91" i="4"/>
  <c r="I91" i="4"/>
  <c r="J91" i="4"/>
  <c r="K91" i="4"/>
  <c r="L91" i="4"/>
  <c r="N91" i="4"/>
  <c r="O91" i="4" s="1"/>
  <c r="R91" i="4" s="1"/>
  <c r="P91" i="4"/>
  <c r="Q91" i="4"/>
  <c r="S91" i="4"/>
  <c r="T91" i="4"/>
  <c r="U91" i="4"/>
  <c r="C92" i="4"/>
  <c r="D92" i="4" s="1"/>
  <c r="Y93" i="5" s="1"/>
  <c r="E92" i="4"/>
  <c r="F92" i="4"/>
  <c r="G92" i="4" s="1"/>
  <c r="H92" i="4" s="1"/>
  <c r="AA93" i="5" s="1"/>
  <c r="I92" i="4"/>
  <c r="J92" i="4"/>
  <c r="K92" i="4"/>
  <c r="L92" i="4"/>
  <c r="N92" i="4"/>
  <c r="O92" i="4" s="1"/>
  <c r="P92" i="4"/>
  <c r="Q92" i="4"/>
  <c r="S92" i="4"/>
  <c r="T92" i="4"/>
  <c r="U92" i="4"/>
  <c r="C93" i="4"/>
  <c r="D93" i="4" s="1"/>
  <c r="E93" i="4"/>
  <c r="F93" i="4"/>
  <c r="I93" i="4"/>
  <c r="J93" i="4"/>
  <c r="K93" i="4"/>
  <c r="L93" i="4"/>
  <c r="N93" i="4"/>
  <c r="O93" i="4" s="1"/>
  <c r="P93" i="4"/>
  <c r="Q93" i="4"/>
  <c r="S93" i="4"/>
  <c r="T93" i="4"/>
  <c r="U93" i="4"/>
  <c r="C94" i="4"/>
  <c r="D94" i="4" s="1"/>
  <c r="Y95" i="5" s="1"/>
  <c r="E94" i="4"/>
  <c r="F94" i="4"/>
  <c r="I94" i="4"/>
  <c r="J94" i="4"/>
  <c r="K94" i="4"/>
  <c r="L94" i="4"/>
  <c r="N94" i="4"/>
  <c r="O94" i="4" s="1"/>
  <c r="P94" i="4"/>
  <c r="Q94" i="4"/>
  <c r="S94" i="4"/>
  <c r="T94" i="4"/>
  <c r="U94" i="4"/>
  <c r="C95" i="4"/>
  <c r="D95" i="4" s="1"/>
  <c r="E95" i="4"/>
  <c r="F95" i="4"/>
  <c r="G95" i="4" s="1"/>
  <c r="Z96" i="5" s="1"/>
  <c r="I95" i="4"/>
  <c r="J95" i="4"/>
  <c r="K95" i="4"/>
  <c r="L95" i="4"/>
  <c r="N95" i="4"/>
  <c r="O95" i="4" s="1"/>
  <c r="P95" i="4"/>
  <c r="R95" i="4" s="1"/>
  <c r="AC96" i="5" s="1"/>
  <c r="Q95" i="4"/>
  <c r="S95" i="4"/>
  <c r="T95" i="4"/>
  <c r="U95" i="4"/>
  <c r="C96" i="4"/>
  <c r="D96" i="4" s="1"/>
  <c r="Y97" i="5" s="1"/>
  <c r="E96" i="4"/>
  <c r="F96" i="4"/>
  <c r="I96" i="4"/>
  <c r="J96" i="4"/>
  <c r="K96" i="4"/>
  <c r="L96" i="4"/>
  <c r="N96" i="4"/>
  <c r="O96" i="4" s="1"/>
  <c r="P96" i="4"/>
  <c r="Q96" i="4"/>
  <c r="S96" i="4"/>
  <c r="T96" i="4"/>
  <c r="U96" i="4"/>
  <c r="C97" i="4"/>
  <c r="D97" i="4" s="1"/>
  <c r="Y98" i="5" s="1"/>
  <c r="E97" i="4"/>
  <c r="F97" i="4"/>
  <c r="I97" i="4"/>
  <c r="J97" i="4"/>
  <c r="K97" i="4"/>
  <c r="L97" i="4"/>
  <c r="N97" i="4"/>
  <c r="O97" i="4" s="1"/>
  <c r="P97" i="4"/>
  <c r="R97" i="4" s="1"/>
  <c r="AC98" i="5" s="1"/>
  <c r="Q97" i="4"/>
  <c r="S97" i="4"/>
  <c r="T97" i="4"/>
  <c r="U97" i="4"/>
  <c r="C98" i="4"/>
  <c r="D98" i="4" s="1"/>
  <c r="E98" i="4"/>
  <c r="F98" i="4"/>
  <c r="I98" i="4"/>
  <c r="J98" i="4"/>
  <c r="K98" i="4"/>
  <c r="L98" i="4"/>
  <c r="N98" i="4"/>
  <c r="O98" i="4" s="1"/>
  <c r="P98" i="4"/>
  <c r="Q98" i="4"/>
  <c r="S98" i="4"/>
  <c r="T98" i="4"/>
  <c r="U98" i="4"/>
  <c r="C99" i="4"/>
  <c r="D99" i="4" s="1"/>
  <c r="Y100" i="5" s="1"/>
  <c r="E99" i="4"/>
  <c r="F99" i="4"/>
  <c r="I99" i="4"/>
  <c r="J99" i="4"/>
  <c r="K99" i="4"/>
  <c r="L99" i="4"/>
  <c r="M99" i="4" s="1"/>
  <c r="AB100" i="5" s="1"/>
  <c r="N99" i="4"/>
  <c r="O99" i="4" s="1"/>
  <c r="P99" i="4"/>
  <c r="Q99" i="4"/>
  <c r="S99" i="4"/>
  <c r="T99" i="4"/>
  <c r="U99" i="4"/>
  <c r="C100" i="4"/>
  <c r="D100" i="4" s="1"/>
  <c r="Y101" i="5" s="1"/>
  <c r="E100" i="4"/>
  <c r="F100" i="4"/>
  <c r="I100" i="4"/>
  <c r="J100" i="4"/>
  <c r="K100" i="4"/>
  <c r="L100" i="4"/>
  <c r="N100" i="4"/>
  <c r="O100" i="4" s="1"/>
  <c r="P100" i="4"/>
  <c r="Q100" i="4"/>
  <c r="S100" i="4"/>
  <c r="T100" i="4"/>
  <c r="U100" i="4"/>
  <c r="C101" i="4"/>
  <c r="D101" i="4" s="1"/>
  <c r="Y102" i="5" s="1"/>
  <c r="E101" i="4"/>
  <c r="F101" i="4"/>
  <c r="I101" i="4"/>
  <c r="J101" i="4"/>
  <c r="K101" i="4"/>
  <c r="L101" i="4"/>
  <c r="N101" i="4"/>
  <c r="O101" i="4" s="1"/>
  <c r="P101" i="4"/>
  <c r="Q101" i="4"/>
  <c r="S101" i="4"/>
  <c r="T101" i="4"/>
  <c r="U101" i="4"/>
  <c r="C102" i="4"/>
  <c r="D102" i="4" s="1"/>
  <c r="Y103" i="5" s="1"/>
  <c r="E102" i="4"/>
  <c r="F102" i="4"/>
  <c r="I102" i="4"/>
  <c r="J102" i="4"/>
  <c r="K102" i="4"/>
  <c r="L102" i="4"/>
  <c r="M102" i="4" s="1"/>
  <c r="AB103" i="5" s="1"/>
  <c r="N102" i="4"/>
  <c r="O102" i="4" s="1"/>
  <c r="R102" i="4" s="1"/>
  <c r="AC103" i="5" s="1"/>
  <c r="P102" i="4"/>
  <c r="Q102" i="4"/>
  <c r="S102" i="4"/>
  <c r="T102" i="4"/>
  <c r="U102" i="4"/>
  <c r="C103" i="4"/>
  <c r="D103" i="4" s="1"/>
  <c r="Y104" i="5" s="1"/>
  <c r="E103" i="4"/>
  <c r="F103" i="4"/>
  <c r="I103" i="4"/>
  <c r="J103" i="4"/>
  <c r="K103" i="4"/>
  <c r="L103" i="4"/>
  <c r="N103" i="4"/>
  <c r="O103" i="4" s="1"/>
  <c r="P103" i="4"/>
  <c r="R103" i="4" s="1"/>
  <c r="AC104" i="5" s="1"/>
  <c r="Q103" i="4"/>
  <c r="S103" i="4"/>
  <c r="T103" i="4"/>
  <c r="U103" i="4"/>
  <c r="C104" i="4"/>
  <c r="D104" i="4" s="1"/>
  <c r="Y105" i="5" s="1"/>
  <c r="E104" i="4"/>
  <c r="F104" i="4"/>
  <c r="I104" i="4"/>
  <c r="M104" i="4" s="1"/>
  <c r="AB105" i="5" s="1"/>
  <c r="J104" i="4"/>
  <c r="K104" i="4"/>
  <c r="L104" i="4"/>
  <c r="N104" i="4"/>
  <c r="O104" i="4" s="1"/>
  <c r="P104" i="4"/>
  <c r="Q104" i="4"/>
  <c r="S104" i="4"/>
  <c r="T104" i="4"/>
  <c r="U104" i="4"/>
  <c r="C105" i="4"/>
  <c r="D105" i="4" s="1"/>
  <c r="Y106" i="5" s="1"/>
  <c r="E105" i="4"/>
  <c r="F105" i="4"/>
  <c r="I105" i="4"/>
  <c r="J105" i="4"/>
  <c r="K105" i="4"/>
  <c r="L105" i="4"/>
  <c r="M105" i="4" s="1"/>
  <c r="AB106" i="5" s="1"/>
  <c r="N105" i="4"/>
  <c r="O105" i="4" s="1"/>
  <c r="P105" i="4"/>
  <c r="Q105" i="4"/>
  <c r="S105" i="4"/>
  <c r="T105" i="4"/>
  <c r="U105" i="4"/>
  <c r="C106" i="4"/>
  <c r="D106" i="4" s="1"/>
  <c r="E106" i="4"/>
  <c r="G106" i="4" s="1"/>
  <c r="Z107" i="5" s="1"/>
  <c r="F106" i="4"/>
  <c r="I106" i="4"/>
  <c r="J106" i="4"/>
  <c r="K106" i="4"/>
  <c r="L106" i="4"/>
  <c r="N106" i="4"/>
  <c r="O106" i="4" s="1"/>
  <c r="P106" i="4"/>
  <c r="Q106" i="4"/>
  <c r="S106" i="4"/>
  <c r="T106" i="4"/>
  <c r="U106" i="4"/>
  <c r="C107" i="4"/>
  <c r="D107" i="4" s="1"/>
  <c r="E107" i="4"/>
  <c r="F107" i="4"/>
  <c r="I107" i="4"/>
  <c r="J107" i="4"/>
  <c r="K107" i="4"/>
  <c r="L107" i="4"/>
  <c r="N107" i="4"/>
  <c r="O107" i="4" s="1"/>
  <c r="P107" i="4"/>
  <c r="Q107" i="4"/>
  <c r="S107" i="4"/>
  <c r="T107" i="4"/>
  <c r="U107" i="4"/>
  <c r="C108" i="4"/>
  <c r="D108" i="4" s="1"/>
  <c r="Y109" i="5" s="1"/>
  <c r="E108" i="4"/>
  <c r="F108" i="4"/>
  <c r="I108" i="4"/>
  <c r="J108" i="4"/>
  <c r="K108" i="4"/>
  <c r="L108" i="4"/>
  <c r="N108" i="4"/>
  <c r="O108" i="4" s="1"/>
  <c r="R108" i="4" s="1"/>
  <c r="AC109" i="5" s="1"/>
  <c r="P108" i="4"/>
  <c r="Q108" i="4"/>
  <c r="S108" i="4"/>
  <c r="T108" i="4"/>
  <c r="U108" i="4"/>
  <c r="C109" i="4"/>
  <c r="D109" i="4" s="1"/>
  <c r="Y110" i="5" s="1"/>
  <c r="E109" i="4"/>
  <c r="F109" i="4"/>
  <c r="G109" i="4" s="1"/>
  <c r="I109" i="4"/>
  <c r="J109" i="4"/>
  <c r="K109" i="4"/>
  <c r="L109" i="4"/>
  <c r="N109" i="4"/>
  <c r="O109" i="4" s="1"/>
  <c r="P109" i="4"/>
  <c r="Q109" i="4"/>
  <c r="S109" i="4"/>
  <c r="T109" i="4"/>
  <c r="U109" i="4"/>
  <c r="C110" i="4"/>
  <c r="D110" i="4" s="1"/>
  <c r="E110" i="4"/>
  <c r="G110" i="4" s="1"/>
  <c r="F110" i="4"/>
  <c r="I110" i="4"/>
  <c r="J110" i="4"/>
  <c r="K110" i="4"/>
  <c r="L110" i="4"/>
  <c r="N110" i="4"/>
  <c r="O110" i="4" s="1"/>
  <c r="P110" i="4"/>
  <c r="Q110" i="4"/>
  <c r="S110" i="4"/>
  <c r="T110" i="4"/>
  <c r="U110" i="4"/>
  <c r="C111" i="4"/>
  <c r="D111" i="4" s="1"/>
  <c r="Y112" i="5" s="1"/>
  <c r="E111" i="4"/>
  <c r="F111" i="4"/>
  <c r="I111" i="4"/>
  <c r="J111" i="4"/>
  <c r="K111" i="4"/>
  <c r="L111" i="4"/>
  <c r="N111" i="4"/>
  <c r="O111" i="4" s="1"/>
  <c r="P111" i="4"/>
  <c r="Q111" i="4"/>
  <c r="S111" i="4"/>
  <c r="T111" i="4"/>
  <c r="U111" i="4"/>
  <c r="C112" i="4"/>
  <c r="D112" i="4" s="1"/>
  <c r="Y113" i="5" s="1"/>
  <c r="E112" i="4"/>
  <c r="G112" i="4" s="1"/>
  <c r="H112" i="4" s="1"/>
  <c r="AA113" i="5" s="1"/>
  <c r="F112" i="4"/>
  <c r="I112" i="4"/>
  <c r="J112" i="4"/>
  <c r="K112" i="4"/>
  <c r="L112" i="4"/>
  <c r="N112" i="4"/>
  <c r="O112" i="4" s="1"/>
  <c r="P112" i="4"/>
  <c r="Q112" i="4"/>
  <c r="S112" i="4"/>
  <c r="T112" i="4"/>
  <c r="U112" i="4"/>
  <c r="C113" i="4"/>
  <c r="D113" i="4" s="1"/>
  <c r="Y114" i="5" s="1"/>
  <c r="E113" i="4"/>
  <c r="F113" i="4"/>
  <c r="I113" i="4"/>
  <c r="J113" i="4"/>
  <c r="M113" i="4" s="1"/>
  <c r="AB114" i="5" s="1"/>
  <c r="K113" i="4"/>
  <c r="L113" i="4"/>
  <c r="N113" i="4"/>
  <c r="O113" i="4" s="1"/>
  <c r="P113" i="4"/>
  <c r="Q113" i="4"/>
  <c r="S113" i="4"/>
  <c r="T113" i="4"/>
  <c r="U113" i="4"/>
  <c r="C114" i="4"/>
  <c r="D114" i="4" s="1"/>
  <c r="E114" i="4"/>
  <c r="F114" i="4"/>
  <c r="I114" i="4"/>
  <c r="J114" i="4"/>
  <c r="K114" i="4"/>
  <c r="L114" i="4"/>
  <c r="N114" i="4"/>
  <c r="O114" i="4" s="1"/>
  <c r="P114" i="4"/>
  <c r="Q114" i="4"/>
  <c r="S114" i="4"/>
  <c r="T114" i="4"/>
  <c r="U114" i="4"/>
  <c r="C115" i="4"/>
  <c r="D115" i="4" s="1"/>
  <c r="Y116" i="5" s="1"/>
  <c r="E115" i="4"/>
  <c r="F115" i="4"/>
  <c r="G115" i="4" s="1"/>
  <c r="Z116" i="5" s="1"/>
  <c r="I115" i="4"/>
  <c r="J115" i="4"/>
  <c r="K115" i="4"/>
  <c r="L115" i="4"/>
  <c r="N115" i="4"/>
  <c r="O115" i="4" s="1"/>
  <c r="P115" i="4"/>
  <c r="Q115" i="4"/>
  <c r="S115" i="4"/>
  <c r="T115" i="4"/>
  <c r="U115" i="4"/>
  <c r="C116" i="4"/>
  <c r="D116" i="4" s="1"/>
  <c r="Y117" i="5" s="1"/>
  <c r="E116" i="4"/>
  <c r="F116" i="4"/>
  <c r="I116" i="4"/>
  <c r="J116" i="4"/>
  <c r="K116" i="4"/>
  <c r="L116" i="4"/>
  <c r="N116" i="4"/>
  <c r="O116" i="4" s="1"/>
  <c r="P116" i="4"/>
  <c r="Q116" i="4"/>
  <c r="S116" i="4"/>
  <c r="T116" i="4"/>
  <c r="U116" i="4"/>
  <c r="C117" i="4"/>
  <c r="D117" i="4" s="1"/>
  <c r="E117" i="4"/>
  <c r="F117" i="4"/>
  <c r="I117" i="4"/>
  <c r="J117" i="4"/>
  <c r="K117" i="4"/>
  <c r="L117" i="4"/>
  <c r="N117" i="4"/>
  <c r="O117" i="4" s="1"/>
  <c r="P117" i="4"/>
  <c r="R117" i="4" s="1"/>
  <c r="AC118" i="5" s="1"/>
  <c r="Q117" i="4"/>
  <c r="S117" i="4"/>
  <c r="T117" i="4"/>
  <c r="U117" i="4"/>
  <c r="C118" i="4"/>
  <c r="D118" i="4" s="1"/>
  <c r="Y119" i="5" s="1"/>
  <c r="E118" i="4"/>
  <c r="F118" i="4"/>
  <c r="I118" i="4"/>
  <c r="J118" i="4"/>
  <c r="K118" i="4"/>
  <c r="L118" i="4"/>
  <c r="N118" i="4"/>
  <c r="O118" i="4" s="1"/>
  <c r="P118" i="4"/>
  <c r="Q118" i="4"/>
  <c r="S118" i="4"/>
  <c r="T118" i="4"/>
  <c r="U118" i="4"/>
  <c r="C119" i="4"/>
  <c r="D119" i="4" s="1"/>
  <c r="E119" i="4"/>
  <c r="F119" i="4"/>
  <c r="I119" i="4"/>
  <c r="J119" i="4"/>
  <c r="K119" i="4"/>
  <c r="L119" i="4"/>
  <c r="M119" i="4" s="1"/>
  <c r="AB120" i="5" s="1"/>
  <c r="N119" i="4"/>
  <c r="O119" i="4" s="1"/>
  <c r="P119" i="4"/>
  <c r="Q119" i="4"/>
  <c r="S119" i="4"/>
  <c r="T119" i="4"/>
  <c r="U119" i="4"/>
  <c r="C120" i="4"/>
  <c r="D120" i="4" s="1"/>
  <c r="E120" i="4"/>
  <c r="F120" i="4"/>
  <c r="I120" i="4"/>
  <c r="J120" i="4"/>
  <c r="K120" i="4"/>
  <c r="L120" i="4"/>
  <c r="N120" i="4"/>
  <c r="O120" i="4" s="1"/>
  <c r="P120" i="4"/>
  <c r="Q120" i="4"/>
  <c r="R120" i="4" s="1"/>
  <c r="AC121" i="5" s="1"/>
  <c r="S120" i="4"/>
  <c r="T120" i="4"/>
  <c r="U120" i="4"/>
  <c r="C121" i="4"/>
  <c r="D121" i="4" s="1"/>
  <c r="E121" i="4"/>
  <c r="F121" i="4"/>
  <c r="I121" i="4"/>
  <c r="J121" i="4"/>
  <c r="M121" i="4" s="1"/>
  <c r="AB122" i="5" s="1"/>
  <c r="K121" i="4"/>
  <c r="L121" i="4"/>
  <c r="N121" i="4"/>
  <c r="O121" i="4" s="1"/>
  <c r="P121" i="4"/>
  <c r="Q121" i="4"/>
  <c r="S121" i="4"/>
  <c r="T121" i="4"/>
  <c r="U121" i="4"/>
  <c r="C122" i="4"/>
  <c r="D122" i="4" s="1"/>
  <c r="E122" i="4"/>
  <c r="F122" i="4"/>
  <c r="I122" i="4"/>
  <c r="J122" i="4"/>
  <c r="K122" i="4"/>
  <c r="L122" i="4"/>
  <c r="N122" i="4"/>
  <c r="O122" i="4" s="1"/>
  <c r="R122" i="4" s="1"/>
  <c r="AC123" i="5" s="1"/>
  <c r="P122" i="4"/>
  <c r="Q122" i="4"/>
  <c r="S122" i="4"/>
  <c r="T122" i="4"/>
  <c r="U122" i="4"/>
  <c r="C123" i="4"/>
  <c r="D123" i="4" s="1"/>
  <c r="Y124" i="5" s="1"/>
  <c r="E123" i="4"/>
  <c r="F123" i="4"/>
  <c r="G123" i="4" s="1"/>
  <c r="Z124" i="5" s="1"/>
  <c r="I123" i="4"/>
  <c r="J123" i="4"/>
  <c r="K123" i="4"/>
  <c r="L123" i="4"/>
  <c r="N123" i="4"/>
  <c r="O123" i="4" s="1"/>
  <c r="P123" i="4"/>
  <c r="R123" i="4" s="1"/>
  <c r="AC124" i="5" s="1"/>
  <c r="Q123" i="4"/>
  <c r="S123" i="4"/>
  <c r="T123" i="4"/>
  <c r="U123" i="4"/>
  <c r="C124" i="4"/>
  <c r="D124" i="4" s="1"/>
  <c r="Y125" i="5" s="1"/>
  <c r="E124" i="4"/>
  <c r="F124" i="4"/>
  <c r="I124" i="4"/>
  <c r="J124" i="4"/>
  <c r="K124" i="4"/>
  <c r="M124" i="4" s="1"/>
  <c r="AB125" i="5" s="1"/>
  <c r="L124" i="4"/>
  <c r="N124" i="4"/>
  <c r="O124" i="4" s="1"/>
  <c r="P124" i="4"/>
  <c r="Q124" i="4"/>
  <c r="S124" i="4"/>
  <c r="T124" i="4"/>
  <c r="W124" i="4" s="1"/>
  <c r="U124" i="4"/>
  <c r="C125" i="4"/>
  <c r="D125" i="4" s="1"/>
  <c r="Y126" i="5" s="1"/>
  <c r="E125" i="4"/>
  <c r="F125" i="4"/>
  <c r="I125" i="4"/>
  <c r="J125" i="4"/>
  <c r="K125" i="4"/>
  <c r="L125" i="4"/>
  <c r="N125" i="4"/>
  <c r="O125" i="4" s="1"/>
  <c r="P125" i="4"/>
  <c r="Q125" i="4"/>
  <c r="S125" i="4"/>
  <c r="T125" i="4"/>
  <c r="W125" i="4" s="1"/>
  <c r="AD126" i="5" s="1"/>
  <c r="U125" i="4"/>
  <c r="C126" i="4"/>
  <c r="D126" i="4" s="1"/>
  <c r="Y127" i="5" s="1"/>
  <c r="E126" i="4"/>
  <c r="F126" i="4"/>
  <c r="I126" i="4"/>
  <c r="J126" i="4"/>
  <c r="K126" i="4"/>
  <c r="L126" i="4"/>
  <c r="N126" i="4"/>
  <c r="O126" i="4" s="1"/>
  <c r="P126" i="4"/>
  <c r="Q126" i="4"/>
  <c r="S126" i="4"/>
  <c r="T126" i="4"/>
  <c r="U126" i="4"/>
  <c r="C127" i="4"/>
  <c r="D127" i="4" s="1"/>
  <c r="Y128" i="5" s="1"/>
  <c r="E127" i="4"/>
  <c r="F127" i="4"/>
  <c r="I127" i="4"/>
  <c r="J127" i="4"/>
  <c r="K127" i="4"/>
  <c r="L127" i="4"/>
  <c r="M127" i="4" s="1"/>
  <c r="AB128" i="5" s="1"/>
  <c r="N127" i="4"/>
  <c r="O127" i="4" s="1"/>
  <c r="P127" i="4"/>
  <c r="Q127" i="4"/>
  <c r="S127" i="4"/>
  <c r="T127" i="4"/>
  <c r="U127" i="4"/>
  <c r="C128" i="4"/>
  <c r="D128" i="4" s="1"/>
  <c r="E128" i="4"/>
  <c r="F128" i="4"/>
  <c r="I128" i="4"/>
  <c r="J128" i="4"/>
  <c r="K128" i="4"/>
  <c r="L128" i="4"/>
  <c r="N128" i="4"/>
  <c r="O128" i="4" s="1"/>
  <c r="P128" i="4"/>
  <c r="Q128" i="4"/>
  <c r="R128" i="4" s="1"/>
  <c r="AC129" i="5" s="1"/>
  <c r="S128" i="4"/>
  <c r="T128" i="4"/>
  <c r="U128" i="4"/>
  <c r="C129" i="4"/>
  <c r="D129" i="4" s="1"/>
  <c r="E129" i="4"/>
  <c r="F129" i="4"/>
  <c r="I129" i="4"/>
  <c r="J129" i="4"/>
  <c r="K129" i="4"/>
  <c r="L129" i="4"/>
  <c r="N129" i="4"/>
  <c r="O129" i="4" s="1"/>
  <c r="P129" i="4"/>
  <c r="Q129" i="4"/>
  <c r="S129" i="4"/>
  <c r="T129" i="4"/>
  <c r="U129" i="4"/>
  <c r="C130" i="4"/>
  <c r="D130" i="4" s="1"/>
  <c r="Y131" i="5" s="1"/>
  <c r="E130" i="4"/>
  <c r="F130" i="4"/>
  <c r="I130" i="4"/>
  <c r="J130" i="4"/>
  <c r="K130" i="4"/>
  <c r="L130" i="4"/>
  <c r="N130" i="4"/>
  <c r="O130" i="4" s="1"/>
  <c r="R130" i="4" s="1"/>
  <c r="AC131" i="5" s="1"/>
  <c r="P130" i="4"/>
  <c r="Q130" i="4"/>
  <c r="S130" i="4"/>
  <c r="T130" i="4"/>
  <c r="U130" i="4"/>
  <c r="C131" i="4"/>
  <c r="D131" i="4" s="1"/>
  <c r="Y132" i="5" s="1"/>
  <c r="E131" i="4"/>
  <c r="F131" i="4"/>
  <c r="G131" i="4" s="1"/>
  <c r="Z132" i="5" s="1"/>
  <c r="I131" i="4"/>
  <c r="J131" i="4"/>
  <c r="K131" i="4"/>
  <c r="L131" i="4"/>
  <c r="N131" i="4"/>
  <c r="O131" i="4" s="1"/>
  <c r="P131" i="4"/>
  <c r="Q131" i="4"/>
  <c r="S131" i="4"/>
  <c r="T131" i="4"/>
  <c r="U131" i="4"/>
  <c r="C132" i="4"/>
  <c r="D132" i="4" s="1"/>
  <c r="Y133" i="5" s="1"/>
  <c r="E132" i="4"/>
  <c r="F132" i="4"/>
  <c r="I132" i="4"/>
  <c r="J132" i="4"/>
  <c r="K132" i="4"/>
  <c r="L132" i="4"/>
  <c r="N132" i="4"/>
  <c r="O132" i="4" s="1"/>
  <c r="P132" i="4"/>
  <c r="Q132" i="4"/>
  <c r="S132" i="4"/>
  <c r="T132" i="4"/>
  <c r="U132" i="4"/>
  <c r="C133" i="4"/>
  <c r="D133" i="4" s="1"/>
  <c r="Y134" i="5" s="1"/>
  <c r="E133" i="4"/>
  <c r="F133" i="4"/>
  <c r="I133" i="4"/>
  <c r="J133" i="4"/>
  <c r="K133" i="4"/>
  <c r="L133" i="4"/>
  <c r="M133" i="4" s="1"/>
  <c r="AB134" i="5" s="1"/>
  <c r="N133" i="4"/>
  <c r="O133" i="4" s="1"/>
  <c r="P133" i="4"/>
  <c r="Q133" i="4"/>
  <c r="S133" i="4"/>
  <c r="T133" i="4"/>
  <c r="W133" i="4" s="1"/>
  <c r="AD134" i="5" s="1"/>
  <c r="U133" i="4"/>
  <c r="C134" i="4"/>
  <c r="D134" i="4"/>
  <c r="Y135" i="5" s="1"/>
  <c r="E134" i="4"/>
  <c r="F134" i="4"/>
  <c r="I134" i="4"/>
  <c r="J134" i="4"/>
  <c r="K134" i="4"/>
  <c r="L134" i="4"/>
  <c r="N134" i="4"/>
  <c r="O134" i="4" s="1"/>
  <c r="P134" i="4"/>
  <c r="Q134" i="4"/>
  <c r="S134" i="4"/>
  <c r="T134" i="4"/>
  <c r="U134" i="4"/>
  <c r="C135" i="4"/>
  <c r="D135" i="4" s="1"/>
  <c r="Y136" i="5" s="1"/>
  <c r="E135" i="4"/>
  <c r="F135" i="4"/>
  <c r="I135" i="4"/>
  <c r="J135" i="4"/>
  <c r="K135" i="4"/>
  <c r="L135" i="4"/>
  <c r="N135" i="4"/>
  <c r="O135" i="4" s="1"/>
  <c r="P135" i="4"/>
  <c r="Q135" i="4"/>
  <c r="S135" i="4"/>
  <c r="T135" i="4"/>
  <c r="W135" i="4" s="1"/>
  <c r="AD136" i="5" s="1"/>
  <c r="U135" i="4"/>
  <c r="C136" i="4"/>
  <c r="D136" i="4" s="1"/>
  <c r="E136" i="4"/>
  <c r="G136" i="4" s="1"/>
  <c r="Z137" i="5" s="1"/>
  <c r="F136" i="4"/>
  <c r="I136" i="4"/>
  <c r="J136" i="4"/>
  <c r="K136" i="4"/>
  <c r="L136" i="4"/>
  <c r="N136" i="4"/>
  <c r="O136" i="4" s="1"/>
  <c r="P136" i="4"/>
  <c r="Q136" i="4"/>
  <c r="S136" i="4"/>
  <c r="T136" i="4"/>
  <c r="W136" i="4" s="1"/>
  <c r="AD137" i="5" s="1"/>
  <c r="U136" i="4"/>
  <c r="C137" i="4"/>
  <c r="D137" i="4" s="1"/>
  <c r="Y138" i="5" s="1"/>
  <c r="E137" i="4"/>
  <c r="F137" i="4"/>
  <c r="I137" i="4"/>
  <c r="J137" i="4"/>
  <c r="K137" i="4"/>
  <c r="L137" i="4"/>
  <c r="N137" i="4"/>
  <c r="O137" i="4" s="1"/>
  <c r="P137" i="4"/>
  <c r="Q137" i="4"/>
  <c r="S137" i="4"/>
  <c r="T137" i="4"/>
  <c r="U137" i="4"/>
  <c r="C138" i="4"/>
  <c r="D138" i="4" s="1"/>
  <c r="E138" i="4"/>
  <c r="F138" i="4"/>
  <c r="I138" i="4"/>
  <c r="J138" i="4"/>
  <c r="K138" i="4"/>
  <c r="L138" i="4"/>
  <c r="M138" i="4" s="1"/>
  <c r="AB139" i="5" s="1"/>
  <c r="N138" i="4"/>
  <c r="O138" i="4" s="1"/>
  <c r="P138" i="4"/>
  <c r="Q138" i="4"/>
  <c r="S138" i="4"/>
  <c r="T138" i="4"/>
  <c r="U138" i="4"/>
  <c r="C139" i="4"/>
  <c r="D139" i="4" s="1"/>
  <c r="Y140" i="5" s="1"/>
  <c r="E139" i="4"/>
  <c r="F139" i="4"/>
  <c r="I139" i="4"/>
  <c r="J139" i="4"/>
  <c r="K139" i="4"/>
  <c r="L139" i="4"/>
  <c r="N139" i="4"/>
  <c r="O139" i="4" s="1"/>
  <c r="P139" i="4"/>
  <c r="Q139" i="4"/>
  <c r="R139" i="4" s="1"/>
  <c r="AC140" i="5" s="1"/>
  <c r="S139" i="4"/>
  <c r="T139" i="4"/>
  <c r="U139" i="4"/>
  <c r="C140" i="4"/>
  <c r="D140" i="4" s="1"/>
  <c r="Y141" i="5" s="1"/>
  <c r="E140" i="4"/>
  <c r="F140" i="4"/>
  <c r="I140" i="4"/>
  <c r="J140" i="4"/>
  <c r="K140" i="4"/>
  <c r="L140" i="4"/>
  <c r="N140" i="4"/>
  <c r="O140" i="4" s="1"/>
  <c r="P140" i="4"/>
  <c r="Q140" i="4"/>
  <c r="S140" i="4"/>
  <c r="T140" i="4"/>
  <c r="U140" i="4"/>
  <c r="C141" i="4"/>
  <c r="D141" i="4" s="1"/>
  <c r="Y142" i="5" s="1"/>
  <c r="E141" i="4"/>
  <c r="F141" i="4"/>
  <c r="I141" i="4"/>
  <c r="J141" i="4"/>
  <c r="K141" i="4"/>
  <c r="L141" i="4"/>
  <c r="N141" i="4"/>
  <c r="O141" i="4" s="1"/>
  <c r="P141" i="4"/>
  <c r="Q141" i="4"/>
  <c r="S141" i="4"/>
  <c r="T141" i="4"/>
  <c r="U141" i="4"/>
  <c r="C142" i="4"/>
  <c r="D142" i="4" s="1"/>
  <c r="Y143" i="5" s="1"/>
  <c r="E142" i="4"/>
  <c r="F142" i="4"/>
  <c r="I142" i="4"/>
  <c r="J142" i="4"/>
  <c r="K142" i="4"/>
  <c r="L142" i="4"/>
  <c r="N142" i="4"/>
  <c r="O142" i="4" s="1"/>
  <c r="P142" i="4"/>
  <c r="Q142" i="4"/>
  <c r="S142" i="4"/>
  <c r="T142" i="4"/>
  <c r="U142" i="4"/>
  <c r="C143" i="4"/>
  <c r="D143" i="4" s="1"/>
  <c r="Y144" i="5" s="1"/>
  <c r="E143" i="4"/>
  <c r="F143" i="4"/>
  <c r="I143" i="4"/>
  <c r="J143" i="4"/>
  <c r="K143" i="4"/>
  <c r="L143" i="4"/>
  <c r="N143" i="4"/>
  <c r="O143" i="4" s="1"/>
  <c r="P143" i="4"/>
  <c r="Q143" i="4"/>
  <c r="S143" i="4"/>
  <c r="T143" i="4"/>
  <c r="U143" i="4"/>
  <c r="C144" i="4"/>
  <c r="D144" i="4" s="1"/>
  <c r="Y145" i="5" s="1"/>
  <c r="E144" i="4"/>
  <c r="F144" i="4"/>
  <c r="I144" i="4"/>
  <c r="J144" i="4"/>
  <c r="K144" i="4"/>
  <c r="L144" i="4"/>
  <c r="N144" i="4"/>
  <c r="O144" i="4" s="1"/>
  <c r="P144" i="4"/>
  <c r="R144" i="4" s="1"/>
  <c r="AC145" i="5" s="1"/>
  <c r="Q144" i="4"/>
  <c r="S144" i="4"/>
  <c r="T144" i="4"/>
  <c r="W144" i="4" s="1"/>
  <c r="AD145" i="5" s="1"/>
  <c r="U144" i="4"/>
  <c r="C145" i="4"/>
  <c r="D145" i="4" s="1"/>
  <c r="E145" i="4"/>
  <c r="F145" i="4"/>
  <c r="I145" i="4"/>
  <c r="J145" i="4"/>
  <c r="K145" i="4"/>
  <c r="L145" i="4"/>
  <c r="N145" i="4"/>
  <c r="O145" i="4" s="1"/>
  <c r="P145" i="4"/>
  <c r="Q145" i="4"/>
  <c r="S145" i="4"/>
  <c r="T145" i="4"/>
  <c r="U145" i="4"/>
  <c r="C146" i="4"/>
  <c r="D146" i="4" s="1"/>
  <c r="Y147" i="5" s="1"/>
  <c r="E146" i="4"/>
  <c r="F146" i="4"/>
  <c r="I146" i="4"/>
  <c r="J146" i="4"/>
  <c r="K146" i="4"/>
  <c r="L146" i="4"/>
  <c r="N146" i="4"/>
  <c r="O146" i="4" s="1"/>
  <c r="P146" i="4"/>
  <c r="Q146" i="4"/>
  <c r="S146" i="4"/>
  <c r="T146" i="4"/>
  <c r="U146" i="4"/>
  <c r="C147" i="4"/>
  <c r="D147" i="4" s="1"/>
  <c r="E147" i="4"/>
  <c r="F147" i="4"/>
  <c r="I147" i="4"/>
  <c r="J147" i="4"/>
  <c r="K147" i="4"/>
  <c r="L147" i="4"/>
  <c r="N147" i="4"/>
  <c r="O147" i="4" s="1"/>
  <c r="P147" i="4"/>
  <c r="Q147" i="4"/>
  <c r="R147" i="4" s="1"/>
  <c r="AC148" i="5" s="1"/>
  <c r="S147" i="4"/>
  <c r="T147" i="4"/>
  <c r="U147" i="4"/>
  <c r="C148" i="4"/>
  <c r="D148" i="4" s="1"/>
  <c r="Y149" i="5" s="1"/>
  <c r="E148" i="4"/>
  <c r="F148" i="4"/>
  <c r="G148" i="4" s="1"/>
  <c r="Z149" i="5" s="1"/>
  <c r="I148" i="4"/>
  <c r="J148" i="4"/>
  <c r="K148" i="4"/>
  <c r="L148" i="4"/>
  <c r="N148" i="4"/>
  <c r="O148" i="4" s="1"/>
  <c r="P148" i="4"/>
  <c r="Q148" i="4"/>
  <c r="S148" i="4"/>
  <c r="T148" i="4"/>
  <c r="U148" i="4"/>
  <c r="C149" i="4"/>
  <c r="D149" i="4" s="1"/>
  <c r="Y150" i="5" s="1"/>
  <c r="E149" i="4"/>
  <c r="F149" i="4"/>
  <c r="I149" i="4"/>
  <c r="J149" i="4"/>
  <c r="K149" i="4"/>
  <c r="L149" i="4"/>
  <c r="N149" i="4"/>
  <c r="O149" i="4" s="1"/>
  <c r="R149" i="4" s="1"/>
  <c r="AC150" i="5" s="1"/>
  <c r="P149" i="4"/>
  <c r="Q149" i="4"/>
  <c r="S149" i="4"/>
  <c r="T149" i="4"/>
  <c r="U149" i="4"/>
  <c r="C150" i="4"/>
  <c r="D150" i="4" s="1"/>
  <c r="E150" i="4"/>
  <c r="F150" i="4"/>
  <c r="G150" i="4" s="1"/>
  <c r="Z151" i="5" s="1"/>
  <c r="I150" i="4"/>
  <c r="J150" i="4"/>
  <c r="K150" i="4"/>
  <c r="L150" i="4"/>
  <c r="N150" i="4"/>
  <c r="O150" i="4" s="1"/>
  <c r="P150" i="4"/>
  <c r="Q150" i="4"/>
  <c r="S150" i="4"/>
  <c r="T150" i="4"/>
  <c r="U150" i="4"/>
  <c r="C151" i="4"/>
  <c r="D151" i="4" s="1"/>
  <c r="Y152" i="5" s="1"/>
  <c r="E151" i="4"/>
  <c r="F151" i="4"/>
  <c r="I151" i="4"/>
  <c r="J151" i="4"/>
  <c r="K151" i="4"/>
  <c r="L151" i="4"/>
  <c r="N151" i="4"/>
  <c r="O151" i="4" s="1"/>
  <c r="P151" i="4"/>
  <c r="Q151" i="4"/>
  <c r="S151" i="4"/>
  <c r="T151" i="4"/>
  <c r="U151" i="4"/>
  <c r="C152" i="4"/>
  <c r="D152" i="4" s="1"/>
  <c r="Y153" i="5" s="1"/>
  <c r="E152" i="4"/>
  <c r="F152" i="4"/>
  <c r="I152" i="4"/>
  <c r="J152" i="4"/>
  <c r="K152" i="4"/>
  <c r="L152" i="4"/>
  <c r="N152" i="4"/>
  <c r="O152" i="4" s="1"/>
  <c r="P152" i="4"/>
  <c r="R152" i="4" s="1"/>
  <c r="AC153" i="5" s="1"/>
  <c r="Q152" i="4"/>
  <c r="S152" i="4"/>
  <c r="T152" i="4"/>
  <c r="U152" i="4"/>
  <c r="C153" i="4"/>
  <c r="D153" i="4" s="1"/>
  <c r="E153" i="4"/>
  <c r="F153" i="4"/>
  <c r="I153" i="4"/>
  <c r="M153" i="4" s="1"/>
  <c r="AB154" i="5" s="1"/>
  <c r="J153" i="4"/>
  <c r="K153" i="4"/>
  <c r="L153" i="4"/>
  <c r="N153" i="4"/>
  <c r="O153" i="4" s="1"/>
  <c r="P153" i="4"/>
  <c r="Q153" i="4"/>
  <c r="S153" i="4"/>
  <c r="T153" i="4"/>
  <c r="U153" i="4"/>
  <c r="C154" i="4"/>
  <c r="D154" i="4" s="1"/>
  <c r="Y155" i="5" s="1"/>
  <c r="E154" i="4"/>
  <c r="F154" i="4"/>
  <c r="I154" i="4"/>
  <c r="J154" i="4"/>
  <c r="K154" i="4"/>
  <c r="L154" i="4"/>
  <c r="M154" i="4" s="1"/>
  <c r="AB155" i="5" s="1"/>
  <c r="N154" i="4"/>
  <c r="O154" i="4" s="1"/>
  <c r="P154" i="4"/>
  <c r="Q154" i="4"/>
  <c r="S154" i="4"/>
  <c r="T154" i="4"/>
  <c r="U154" i="4"/>
  <c r="C155" i="4"/>
  <c r="D155" i="4" s="1"/>
  <c r="Y156" i="5" s="1"/>
  <c r="E155" i="4"/>
  <c r="F155" i="4"/>
  <c r="I155" i="4"/>
  <c r="J155" i="4"/>
  <c r="K155" i="4"/>
  <c r="L155" i="4"/>
  <c r="N155" i="4"/>
  <c r="O155" i="4" s="1"/>
  <c r="P155" i="4"/>
  <c r="Q155" i="4"/>
  <c r="S155" i="4"/>
  <c r="T155" i="4"/>
  <c r="U155" i="4"/>
  <c r="C156" i="4"/>
  <c r="D156" i="4" s="1"/>
  <c r="E156" i="4"/>
  <c r="F156" i="4"/>
  <c r="I156" i="4"/>
  <c r="J156" i="4"/>
  <c r="M156" i="4" s="1"/>
  <c r="AB157" i="5" s="1"/>
  <c r="K156" i="4"/>
  <c r="L156" i="4"/>
  <c r="N156" i="4"/>
  <c r="O156" i="4" s="1"/>
  <c r="P156" i="4"/>
  <c r="Q156" i="4"/>
  <c r="S156" i="4"/>
  <c r="T156" i="4"/>
  <c r="U156" i="4"/>
  <c r="C157" i="4"/>
  <c r="D157" i="4" s="1"/>
  <c r="Y158" i="5" s="1"/>
  <c r="E157" i="4"/>
  <c r="F157" i="4"/>
  <c r="I157" i="4"/>
  <c r="J157" i="4"/>
  <c r="K157" i="4"/>
  <c r="L157" i="4"/>
  <c r="N157" i="4"/>
  <c r="O157" i="4" s="1"/>
  <c r="P157" i="4"/>
  <c r="Q157" i="4"/>
  <c r="S157" i="4"/>
  <c r="T157" i="4"/>
  <c r="U157" i="4"/>
  <c r="C158" i="4"/>
  <c r="D158" i="4" s="1"/>
  <c r="Y159" i="5" s="1"/>
  <c r="E158" i="4"/>
  <c r="F158" i="4"/>
  <c r="G158" i="4" s="1"/>
  <c r="Z159" i="5" s="1"/>
  <c r="I158" i="4"/>
  <c r="J158" i="4"/>
  <c r="K158" i="4"/>
  <c r="L158" i="4"/>
  <c r="N158" i="4"/>
  <c r="O158" i="4" s="1"/>
  <c r="P158" i="4"/>
  <c r="Q158" i="4"/>
  <c r="S158" i="4"/>
  <c r="T158" i="4"/>
  <c r="U158" i="4"/>
  <c r="C159" i="4"/>
  <c r="D159" i="4" s="1"/>
  <c r="Y160" i="5" s="1"/>
  <c r="E159" i="4"/>
  <c r="F159" i="4"/>
  <c r="I159" i="4"/>
  <c r="J159" i="4"/>
  <c r="K159" i="4"/>
  <c r="L159" i="4"/>
  <c r="N159" i="4"/>
  <c r="O159" i="4" s="1"/>
  <c r="P159" i="4"/>
  <c r="Q159" i="4"/>
  <c r="S159" i="4"/>
  <c r="T159" i="4"/>
  <c r="U159" i="4"/>
  <c r="C160" i="4"/>
  <c r="D160" i="4" s="1"/>
  <c r="Y161" i="5" s="1"/>
  <c r="E160" i="4"/>
  <c r="F160" i="4"/>
  <c r="I160" i="4"/>
  <c r="J160" i="4"/>
  <c r="K160" i="4"/>
  <c r="L160" i="4"/>
  <c r="N160" i="4"/>
  <c r="O160" i="4" s="1"/>
  <c r="P160" i="4"/>
  <c r="Q160" i="4"/>
  <c r="S160" i="4"/>
  <c r="T160" i="4"/>
  <c r="U160" i="4"/>
  <c r="C161" i="4"/>
  <c r="D161" i="4" s="1"/>
  <c r="Y162" i="5" s="1"/>
  <c r="E161" i="4"/>
  <c r="G161" i="4" s="1"/>
  <c r="F161" i="4"/>
  <c r="I161" i="4"/>
  <c r="J161" i="4"/>
  <c r="K161" i="4"/>
  <c r="L161" i="4"/>
  <c r="N161" i="4"/>
  <c r="O161" i="4" s="1"/>
  <c r="P161" i="4"/>
  <c r="Q161" i="4"/>
  <c r="S161" i="4"/>
  <c r="T161" i="4"/>
  <c r="U161" i="4"/>
  <c r="C162" i="4"/>
  <c r="D162" i="4"/>
  <c r="Y163" i="5" s="1"/>
  <c r="E162" i="4"/>
  <c r="F162" i="4"/>
  <c r="I162" i="4"/>
  <c r="J162" i="4"/>
  <c r="K162" i="4"/>
  <c r="L162" i="4"/>
  <c r="N162" i="4"/>
  <c r="O162" i="4" s="1"/>
  <c r="P162" i="4"/>
  <c r="Q162" i="4"/>
  <c r="S162" i="4"/>
  <c r="T162" i="4"/>
  <c r="U162" i="4"/>
  <c r="C163" i="4"/>
  <c r="D163" i="4" s="1"/>
  <c r="Y164" i="5" s="1"/>
  <c r="E163" i="4"/>
  <c r="F163" i="4"/>
  <c r="I163" i="4"/>
  <c r="J163" i="4"/>
  <c r="K163" i="4"/>
  <c r="L163" i="4"/>
  <c r="M163" i="4" s="1"/>
  <c r="AB164" i="5" s="1"/>
  <c r="N163" i="4"/>
  <c r="O163" i="4" s="1"/>
  <c r="P163" i="4"/>
  <c r="R163" i="4" s="1"/>
  <c r="AC164" i="5" s="1"/>
  <c r="Q163" i="4"/>
  <c r="S163" i="4"/>
  <c r="T163" i="4"/>
  <c r="U163" i="4"/>
  <c r="C164" i="4"/>
  <c r="D164" i="4" s="1"/>
  <c r="Y165" i="5" s="1"/>
  <c r="E164" i="4"/>
  <c r="G164" i="4" s="1"/>
  <c r="F164" i="4"/>
  <c r="I164" i="4"/>
  <c r="M164" i="4" s="1"/>
  <c r="AB165" i="5" s="1"/>
  <c r="J164" i="4"/>
  <c r="K164" i="4"/>
  <c r="L164" i="4"/>
  <c r="N164" i="4"/>
  <c r="O164" i="4" s="1"/>
  <c r="P164" i="4"/>
  <c r="Q164" i="4"/>
  <c r="S164" i="4"/>
  <c r="T164" i="4"/>
  <c r="U164" i="4"/>
  <c r="C165" i="4"/>
  <c r="D165" i="4" s="1"/>
  <c r="Y166" i="5"/>
  <c r="E165" i="4"/>
  <c r="F165" i="4"/>
  <c r="I165" i="4"/>
  <c r="J165" i="4"/>
  <c r="K165" i="4"/>
  <c r="L165" i="4"/>
  <c r="N165" i="4"/>
  <c r="O165" i="4"/>
  <c r="P165" i="4"/>
  <c r="Q165" i="4"/>
  <c r="S165" i="4"/>
  <c r="T165" i="4"/>
  <c r="U165" i="4"/>
  <c r="C166" i="4"/>
  <c r="D166" i="4" s="1"/>
  <c r="E166" i="4"/>
  <c r="F166" i="4"/>
  <c r="G166" i="4" s="1"/>
  <c r="I166" i="4"/>
  <c r="J166" i="4"/>
  <c r="K166" i="4"/>
  <c r="M166" i="4" s="1"/>
  <c r="AB167" i="5" s="1"/>
  <c r="L166" i="4"/>
  <c r="N166" i="4"/>
  <c r="O166" i="4" s="1"/>
  <c r="R166" i="4" s="1"/>
  <c r="AC167" i="5" s="1"/>
  <c r="P166" i="4"/>
  <c r="Q166" i="4"/>
  <c r="S166" i="4"/>
  <c r="T166" i="4"/>
  <c r="U166" i="4"/>
  <c r="C167" i="4"/>
  <c r="D167" i="4" s="1"/>
  <c r="Y168" i="5" s="1"/>
  <c r="E167" i="4"/>
  <c r="F167" i="4"/>
  <c r="G167" i="4" s="1"/>
  <c r="I167" i="4"/>
  <c r="J167" i="4"/>
  <c r="K167" i="4"/>
  <c r="M167" i="4" s="1"/>
  <c r="AB168" i="5" s="1"/>
  <c r="L167" i="4"/>
  <c r="N167" i="4"/>
  <c r="O167" i="4" s="1"/>
  <c r="P167" i="4"/>
  <c r="Q167" i="4"/>
  <c r="S167" i="4"/>
  <c r="T167" i="4"/>
  <c r="U167" i="4"/>
  <c r="C168" i="4"/>
  <c r="D168" i="4" s="1"/>
  <c r="E168" i="4"/>
  <c r="F168" i="4"/>
  <c r="I168" i="4"/>
  <c r="J168" i="4"/>
  <c r="K168" i="4"/>
  <c r="L168" i="4"/>
  <c r="N168" i="4"/>
  <c r="O168" i="4" s="1"/>
  <c r="P168" i="4"/>
  <c r="R168" i="4" s="1"/>
  <c r="AC169" i="5" s="1"/>
  <c r="Q168" i="4"/>
  <c r="S168" i="4"/>
  <c r="T168" i="4"/>
  <c r="U168" i="4"/>
  <c r="C169" i="4"/>
  <c r="D169" i="4" s="1"/>
  <c r="E169" i="4"/>
  <c r="F169" i="4"/>
  <c r="I169" i="4"/>
  <c r="J169" i="4"/>
  <c r="K169" i="4"/>
  <c r="L169" i="4"/>
  <c r="N169" i="4"/>
  <c r="O169" i="4"/>
  <c r="P169" i="4"/>
  <c r="Q169" i="4"/>
  <c r="S169" i="4"/>
  <c r="T169" i="4"/>
  <c r="U169" i="4"/>
  <c r="C170" i="4"/>
  <c r="D170" i="4" s="1"/>
  <c r="Y171" i="5" s="1"/>
  <c r="E170" i="4"/>
  <c r="F170" i="4"/>
  <c r="G170" i="4" s="1"/>
  <c r="Z171" i="5" s="1"/>
  <c r="I170" i="4"/>
  <c r="J170" i="4"/>
  <c r="K170" i="4"/>
  <c r="L170" i="4"/>
  <c r="N170" i="4"/>
  <c r="O170" i="4" s="1"/>
  <c r="P170" i="4"/>
  <c r="Q170" i="4"/>
  <c r="S170" i="4"/>
  <c r="T170" i="4"/>
  <c r="U170" i="4"/>
  <c r="C171" i="4"/>
  <c r="D171" i="4" s="1"/>
  <c r="E171" i="4"/>
  <c r="F171" i="4"/>
  <c r="I171" i="4"/>
  <c r="J171" i="4"/>
  <c r="K171" i="4"/>
  <c r="L171" i="4"/>
  <c r="N171" i="4"/>
  <c r="O171" i="4" s="1"/>
  <c r="P171" i="4"/>
  <c r="Q171" i="4"/>
  <c r="S171" i="4"/>
  <c r="T171" i="4"/>
  <c r="U171" i="4"/>
  <c r="C172" i="4"/>
  <c r="D172" i="4" s="1"/>
  <c r="Y173" i="5" s="1"/>
  <c r="E172" i="4"/>
  <c r="F172" i="4"/>
  <c r="I172" i="4"/>
  <c r="J172" i="4"/>
  <c r="K172" i="4"/>
  <c r="L172" i="4"/>
  <c r="N172" i="4"/>
  <c r="O172" i="4" s="1"/>
  <c r="P172" i="4"/>
  <c r="Q172" i="4"/>
  <c r="S172" i="4"/>
  <c r="T172" i="4"/>
  <c r="U172" i="4"/>
  <c r="C173" i="4"/>
  <c r="D173" i="4" s="1"/>
  <c r="Y174" i="5" s="1"/>
  <c r="E173" i="4"/>
  <c r="F173" i="4"/>
  <c r="I173" i="4"/>
  <c r="J173" i="4"/>
  <c r="K173" i="4"/>
  <c r="L173" i="4"/>
  <c r="N173" i="4"/>
  <c r="O173" i="4" s="1"/>
  <c r="P173" i="4"/>
  <c r="Q173" i="4"/>
  <c r="S173" i="4"/>
  <c r="T173" i="4"/>
  <c r="U173" i="4"/>
  <c r="C174" i="4"/>
  <c r="D174" i="4" s="1"/>
  <c r="E174" i="4"/>
  <c r="F174" i="4"/>
  <c r="I174" i="4"/>
  <c r="J174" i="4"/>
  <c r="K174" i="4"/>
  <c r="L174" i="4"/>
  <c r="M174" i="4" s="1"/>
  <c r="AB175" i="5" s="1"/>
  <c r="N174" i="4"/>
  <c r="O174" i="4" s="1"/>
  <c r="P174" i="4"/>
  <c r="Q174" i="4"/>
  <c r="S174" i="4"/>
  <c r="T174" i="4"/>
  <c r="U174" i="4"/>
  <c r="C175" i="4"/>
  <c r="D175" i="4" s="1"/>
  <c r="Y176" i="5" s="1"/>
  <c r="E175" i="4"/>
  <c r="F175" i="4"/>
  <c r="I175" i="4"/>
  <c r="J175" i="4"/>
  <c r="K175" i="4"/>
  <c r="L175" i="4"/>
  <c r="N175" i="4"/>
  <c r="O175" i="4" s="1"/>
  <c r="P175" i="4"/>
  <c r="Q175" i="4"/>
  <c r="S175" i="4"/>
  <c r="T175" i="4"/>
  <c r="U175" i="4"/>
  <c r="C176" i="4"/>
  <c r="D176" i="4" s="1"/>
  <c r="E176" i="4"/>
  <c r="F176" i="4"/>
  <c r="G176" i="4" s="1"/>
  <c r="I176" i="4"/>
  <c r="J176" i="4"/>
  <c r="M176" i="4" s="1"/>
  <c r="AB177" i="5" s="1"/>
  <c r="K176" i="4"/>
  <c r="L176" i="4"/>
  <c r="N176" i="4"/>
  <c r="O176" i="4" s="1"/>
  <c r="P176" i="4"/>
  <c r="Q176" i="4"/>
  <c r="S176" i="4"/>
  <c r="T176" i="4"/>
  <c r="U176" i="4"/>
  <c r="C177" i="4"/>
  <c r="D177" i="4" s="1"/>
  <c r="Y178" i="5" s="1"/>
  <c r="E177" i="4"/>
  <c r="F177" i="4"/>
  <c r="I177" i="4"/>
  <c r="J177" i="4"/>
  <c r="K177" i="4"/>
  <c r="L177" i="4"/>
  <c r="N177" i="4"/>
  <c r="O177" i="4" s="1"/>
  <c r="P177" i="4"/>
  <c r="Q177" i="4"/>
  <c r="S177" i="4"/>
  <c r="T177" i="4"/>
  <c r="U177" i="4"/>
  <c r="C178" i="4"/>
  <c r="D178" i="4" s="1"/>
  <c r="E178" i="4"/>
  <c r="F178" i="4"/>
  <c r="I178" i="4"/>
  <c r="J178" i="4"/>
  <c r="K178" i="4"/>
  <c r="L178" i="4"/>
  <c r="N178" i="4"/>
  <c r="O178" i="4" s="1"/>
  <c r="P178" i="4"/>
  <c r="Q178" i="4"/>
  <c r="S178" i="4"/>
  <c r="T178" i="4"/>
  <c r="U178" i="4"/>
  <c r="C179" i="4"/>
  <c r="D179" i="4" s="1"/>
  <c r="E179" i="4"/>
  <c r="F179" i="4"/>
  <c r="I179" i="4"/>
  <c r="J179" i="4"/>
  <c r="K179" i="4"/>
  <c r="L179" i="4"/>
  <c r="N179" i="4"/>
  <c r="O179" i="4" s="1"/>
  <c r="P179" i="4"/>
  <c r="Q179" i="4"/>
  <c r="S179" i="4"/>
  <c r="T179" i="4"/>
  <c r="U179" i="4"/>
  <c r="C180" i="4"/>
  <c r="D180" i="4" s="1"/>
  <c r="E180" i="4"/>
  <c r="G180" i="4" s="1"/>
  <c r="Z181" i="5" s="1"/>
  <c r="F180" i="4"/>
  <c r="I180" i="4"/>
  <c r="J180" i="4"/>
  <c r="K180" i="4"/>
  <c r="L180" i="4"/>
  <c r="N180" i="4"/>
  <c r="O180" i="4"/>
  <c r="P180" i="4"/>
  <c r="Q180" i="4"/>
  <c r="S180" i="4"/>
  <c r="T180" i="4"/>
  <c r="U180" i="4"/>
  <c r="C181" i="4"/>
  <c r="D181" i="4" s="1"/>
  <c r="Y182" i="5" s="1"/>
  <c r="E181" i="4"/>
  <c r="F181" i="4"/>
  <c r="I181" i="4"/>
  <c r="J181" i="4"/>
  <c r="K181" i="4"/>
  <c r="L181" i="4"/>
  <c r="N181" i="4"/>
  <c r="O181" i="4" s="1"/>
  <c r="P181" i="4"/>
  <c r="Q181" i="4"/>
  <c r="S181" i="4"/>
  <c r="T181" i="4"/>
  <c r="U181" i="4"/>
  <c r="C182" i="4"/>
  <c r="D182" i="4" s="1"/>
  <c r="E182" i="4"/>
  <c r="F182" i="4"/>
  <c r="I182" i="4"/>
  <c r="J182" i="4"/>
  <c r="K182" i="4"/>
  <c r="L182" i="4"/>
  <c r="N182" i="4"/>
  <c r="O182" i="4" s="1"/>
  <c r="P182" i="4"/>
  <c r="Q182" i="4"/>
  <c r="S182" i="4"/>
  <c r="T182" i="4"/>
  <c r="U182" i="4"/>
  <c r="C183" i="4"/>
  <c r="D183" i="4" s="1"/>
  <c r="Y184" i="5" s="1"/>
  <c r="E183" i="4"/>
  <c r="F183" i="4"/>
  <c r="I183" i="4"/>
  <c r="J183" i="4"/>
  <c r="K183" i="4"/>
  <c r="L183" i="4"/>
  <c r="M183" i="4" s="1"/>
  <c r="AB184" i="5" s="1"/>
  <c r="N183" i="4"/>
  <c r="O183" i="4" s="1"/>
  <c r="P183" i="4"/>
  <c r="Q183" i="4"/>
  <c r="S183" i="4"/>
  <c r="T183" i="4"/>
  <c r="U183" i="4"/>
  <c r="C184" i="4"/>
  <c r="D184" i="4"/>
  <c r="E184" i="4"/>
  <c r="F184" i="4"/>
  <c r="I184" i="4"/>
  <c r="J184" i="4"/>
  <c r="K184" i="4"/>
  <c r="L184" i="4"/>
  <c r="N184" i="4"/>
  <c r="O184" i="4" s="1"/>
  <c r="P184" i="4"/>
  <c r="Q184" i="4"/>
  <c r="S184" i="4"/>
  <c r="T184" i="4"/>
  <c r="U184" i="4"/>
  <c r="C185" i="4"/>
  <c r="D185" i="4" s="1"/>
  <c r="Y186" i="5" s="1"/>
  <c r="E185" i="4"/>
  <c r="F185" i="4"/>
  <c r="G185" i="4" s="1"/>
  <c r="Z186" i="5" s="1"/>
  <c r="I185" i="4"/>
  <c r="J185" i="4"/>
  <c r="K185" i="4"/>
  <c r="M185" i="4" s="1"/>
  <c r="AB186" i="5" s="1"/>
  <c r="L185" i="4"/>
  <c r="N185" i="4"/>
  <c r="O185" i="4" s="1"/>
  <c r="P185" i="4"/>
  <c r="Q185" i="4"/>
  <c r="S185" i="4"/>
  <c r="T185" i="4"/>
  <c r="U185" i="4"/>
  <c r="C186" i="4"/>
  <c r="D186" i="4" s="1"/>
  <c r="Y187" i="5" s="1"/>
  <c r="E186" i="4"/>
  <c r="F186" i="4"/>
  <c r="I186" i="4"/>
  <c r="J186" i="4"/>
  <c r="K186" i="4"/>
  <c r="L186" i="4"/>
  <c r="N186" i="4"/>
  <c r="O186" i="4" s="1"/>
  <c r="P186" i="4"/>
  <c r="R186" i="4" s="1"/>
  <c r="AC187" i="5" s="1"/>
  <c r="Q186" i="4"/>
  <c r="S186" i="4"/>
  <c r="T186" i="4"/>
  <c r="U186" i="4"/>
  <c r="C187" i="4"/>
  <c r="D187" i="4" s="1"/>
  <c r="E187" i="4"/>
  <c r="F187" i="4"/>
  <c r="I187" i="4"/>
  <c r="M187" i="4" s="1"/>
  <c r="J187" i="4"/>
  <c r="K187" i="4"/>
  <c r="L187" i="4"/>
  <c r="N187" i="4"/>
  <c r="O187" i="4" s="1"/>
  <c r="P187" i="4"/>
  <c r="Q187" i="4"/>
  <c r="S187" i="4"/>
  <c r="T187" i="4"/>
  <c r="U187" i="4"/>
  <c r="C188" i="4"/>
  <c r="D188" i="4" s="1"/>
  <c r="Y189" i="5" s="1"/>
  <c r="E188" i="4"/>
  <c r="F188" i="4"/>
  <c r="I188" i="4"/>
  <c r="J188" i="4"/>
  <c r="K188" i="4"/>
  <c r="L188" i="4"/>
  <c r="N188" i="4"/>
  <c r="O188" i="4" s="1"/>
  <c r="P188" i="4"/>
  <c r="Q188" i="4"/>
  <c r="S188" i="4"/>
  <c r="T188" i="4"/>
  <c r="U188" i="4"/>
  <c r="C189" i="4"/>
  <c r="D189" i="4" s="1"/>
  <c r="Y190" i="5" s="1"/>
  <c r="E189" i="4"/>
  <c r="F189" i="4"/>
  <c r="I189" i="4"/>
  <c r="J189" i="4"/>
  <c r="K189" i="4"/>
  <c r="L189" i="4"/>
  <c r="N189" i="4"/>
  <c r="O189" i="4" s="1"/>
  <c r="P189" i="4"/>
  <c r="Q189" i="4"/>
  <c r="S189" i="4"/>
  <c r="T189" i="4"/>
  <c r="U189" i="4"/>
  <c r="C190" i="4"/>
  <c r="D190" i="4" s="1"/>
  <c r="E190" i="4"/>
  <c r="F190" i="4"/>
  <c r="I190" i="4"/>
  <c r="J190" i="4"/>
  <c r="K190" i="4"/>
  <c r="L190" i="4"/>
  <c r="N190" i="4"/>
  <c r="O190" i="4" s="1"/>
  <c r="P190" i="4"/>
  <c r="Q190" i="4"/>
  <c r="S190" i="4"/>
  <c r="T190" i="4"/>
  <c r="U190" i="4"/>
  <c r="C191" i="4"/>
  <c r="D191" i="4" s="1"/>
  <c r="Y192" i="5" s="1"/>
  <c r="E191" i="4"/>
  <c r="F191" i="4"/>
  <c r="I191" i="4"/>
  <c r="J191" i="4"/>
  <c r="K191" i="4"/>
  <c r="L191" i="4"/>
  <c r="N191" i="4"/>
  <c r="O191" i="4" s="1"/>
  <c r="R191" i="4" s="1"/>
  <c r="AC192" i="5" s="1"/>
  <c r="P191" i="4"/>
  <c r="Q191" i="4"/>
  <c r="S191" i="4"/>
  <c r="T191" i="4"/>
  <c r="U191" i="4"/>
  <c r="C192" i="4"/>
  <c r="D192" i="4" s="1"/>
  <c r="Y193" i="5" s="1"/>
  <c r="E192" i="4"/>
  <c r="F192" i="4"/>
  <c r="I192" i="4"/>
  <c r="J192" i="4"/>
  <c r="K192" i="4"/>
  <c r="L192" i="4"/>
  <c r="N192" i="4"/>
  <c r="O192" i="4" s="1"/>
  <c r="P192" i="4"/>
  <c r="Q192" i="4"/>
  <c r="S192" i="4"/>
  <c r="T192" i="4"/>
  <c r="U192" i="4"/>
  <c r="C193" i="4"/>
  <c r="D193" i="4" s="1"/>
  <c r="Y194" i="5" s="1"/>
  <c r="E193" i="4"/>
  <c r="F193" i="4"/>
  <c r="G193" i="4" s="1"/>
  <c r="I193" i="4"/>
  <c r="J193" i="4"/>
  <c r="K193" i="4"/>
  <c r="L193" i="4"/>
  <c r="N193" i="4"/>
  <c r="O193" i="4" s="1"/>
  <c r="P193" i="4"/>
  <c r="Q193" i="4"/>
  <c r="S193" i="4"/>
  <c r="T193" i="4"/>
  <c r="U193" i="4"/>
  <c r="W86" i="4"/>
  <c r="AD87" i="5" s="1"/>
  <c r="W56" i="4"/>
  <c r="W22" i="4"/>
  <c r="AD23" i="5" s="1"/>
  <c r="W96" i="4"/>
  <c r="AD97" i="5" s="1"/>
  <c r="W85" i="4"/>
  <c r="W77" i="4"/>
  <c r="W69" i="4"/>
  <c r="AD70" i="5" s="1"/>
  <c r="W139" i="4"/>
  <c r="AD140" i="5" s="1"/>
  <c r="W62" i="4"/>
  <c r="AD63" i="5" s="1"/>
  <c r="BB70" i="75"/>
  <c r="C65" i="84" s="1"/>
  <c r="F65" i="84" s="1"/>
  <c r="BB63" i="75"/>
  <c r="M69" i="4"/>
  <c r="AB70" i="5" s="1"/>
  <c r="H59" i="3"/>
  <c r="N60" i="5" s="1"/>
  <c r="Z36" i="3"/>
  <c r="S37" i="5" s="1"/>
  <c r="AH61" i="3"/>
  <c r="AI61" i="3" s="1"/>
  <c r="U62" i="5" s="1"/>
  <c r="AH5" i="3"/>
  <c r="R90" i="4"/>
  <c r="AC91" i="5" s="1"/>
  <c r="AH82" i="3"/>
  <c r="Z142" i="3"/>
  <c r="S143" i="5" s="1"/>
  <c r="AH69" i="3"/>
  <c r="AI69" i="3" s="1"/>
  <c r="Z93" i="75"/>
  <c r="AQ93" i="75" s="1"/>
  <c r="E94" i="5" s="1"/>
  <c r="BB72" i="75"/>
  <c r="C72" i="84" s="1"/>
  <c r="F72" i="84" s="1"/>
  <c r="Z160" i="3"/>
  <c r="S161" i="5" s="1"/>
  <c r="Z65" i="3"/>
  <c r="S66" i="5" s="1"/>
  <c r="Z33" i="3"/>
  <c r="S34" i="5" s="1"/>
  <c r="AH28" i="3"/>
  <c r="AI28" i="3" s="1"/>
  <c r="U29" i="5" s="1"/>
  <c r="AH139" i="3"/>
  <c r="AH59" i="3"/>
  <c r="AI59" i="3" s="1"/>
  <c r="U60" i="5" s="1"/>
  <c r="W42" i="3"/>
  <c r="R43" i="5" s="1"/>
  <c r="W176" i="3"/>
  <c r="R177" i="5" s="1"/>
  <c r="AH104" i="3"/>
  <c r="H53" i="3"/>
  <c r="N54" i="5" s="1"/>
  <c r="Z13" i="3"/>
  <c r="S14" i="5" s="1"/>
  <c r="Q11" i="3"/>
  <c r="R11" i="3" s="1"/>
  <c r="AD46" i="75"/>
  <c r="Z140" i="75"/>
  <c r="AQ140" i="75" s="1"/>
  <c r="E141" i="5" s="1"/>
  <c r="Z34" i="75"/>
  <c r="AD140" i="75"/>
  <c r="AM140" i="75" s="1"/>
  <c r="BB20" i="75"/>
  <c r="AD192" i="75"/>
  <c r="AM192" i="75" s="1"/>
  <c r="AD177" i="75"/>
  <c r="AM177" i="75" s="1"/>
  <c r="Z165" i="75"/>
  <c r="AQ165" i="75" s="1"/>
  <c r="AD187" i="75"/>
  <c r="Z186" i="75"/>
  <c r="Z160" i="75"/>
  <c r="AM133" i="75"/>
  <c r="AD190" i="75"/>
  <c r="AM190" i="75" s="1"/>
  <c r="AD169" i="75"/>
  <c r="AD19" i="75"/>
  <c r="AD193" i="75"/>
  <c r="AM193" i="75" s="1"/>
  <c r="Z192" i="75"/>
  <c r="AD184" i="75"/>
  <c r="AM184" i="75" s="1"/>
  <c r="AD172" i="75"/>
  <c r="AD166" i="75"/>
  <c r="AM166" i="75" s="1"/>
  <c r="AD188" i="75"/>
  <c r="AM188" i="75" s="1"/>
  <c r="Z187" i="75"/>
  <c r="AQ187" i="75" s="1"/>
  <c r="E188" i="5" s="1"/>
  <c r="Z179" i="75"/>
  <c r="Z143" i="75"/>
  <c r="AD191" i="75"/>
  <c r="AD35" i="75"/>
  <c r="Z193" i="75"/>
  <c r="AQ193" i="75"/>
  <c r="E194" i="5" s="1"/>
  <c r="AD186" i="75"/>
  <c r="AM186" i="75" s="1"/>
  <c r="AD183" i="75"/>
  <c r="AD158" i="75"/>
  <c r="AM158" i="75" s="1"/>
  <c r="AD189" i="75"/>
  <c r="AM189" i="75" s="1"/>
  <c r="Y188" i="75"/>
  <c r="AP188" i="75" s="1"/>
  <c r="AD180" i="75"/>
  <c r="AM180" i="75" s="1"/>
  <c r="AD161" i="75"/>
  <c r="AM161" i="75" s="1"/>
  <c r="Y157" i="75"/>
  <c r="AP157" i="75" s="1"/>
  <c r="Z154" i="75"/>
  <c r="AQ154" i="75" s="1"/>
  <c r="Y154" i="75"/>
  <c r="AP154" i="75" s="1"/>
  <c r="D155" i="5" s="1"/>
  <c r="AD144" i="75"/>
  <c r="AD185" i="75"/>
  <c r="AM185" i="75" s="1"/>
  <c r="AD182" i="75"/>
  <c r="Z181" i="75"/>
  <c r="AQ181" i="75" s="1"/>
  <c r="E182" i="5" s="1"/>
  <c r="AD174" i="75"/>
  <c r="AD171" i="75"/>
  <c r="AM171" i="75" s="1"/>
  <c r="AD163" i="75"/>
  <c r="AM163" i="75" s="1"/>
  <c r="AD155" i="75"/>
  <c r="AM155" i="75" s="1"/>
  <c r="AD152" i="75"/>
  <c r="Z151" i="75"/>
  <c r="Z148" i="75"/>
  <c r="AQ148" i="75" s="1"/>
  <c r="Y148" i="75"/>
  <c r="AP148" i="75" s="1"/>
  <c r="AD141" i="75"/>
  <c r="AM141" i="75" s="1"/>
  <c r="AD138" i="75"/>
  <c r="AM138" i="75" s="1"/>
  <c r="Z126" i="75"/>
  <c r="AQ126" i="75" s="1"/>
  <c r="E127" i="5" s="1"/>
  <c r="AD109" i="75"/>
  <c r="AM109" i="75" s="1"/>
  <c r="AD102" i="75"/>
  <c r="AM102" i="75" s="1"/>
  <c r="AD76" i="75"/>
  <c r="AM76" i="75" s="1"/>
  <c r="AD150" i="75"/>
  <c r="AM150" i="75" s="1"/>
  <c r="Z149" i="75"/>
  <c r="AD147" i="75"/>
  <c r="Z146" i="75"/>
  <c r="AQ146" i="75" s="1"/>
  <c r="E147" i="5" s="1"/>
  <c r="Y146" i="75"/>
  <c r="AP146" i="75" s="1"/>
  <c r="AD136" i="75"/>
  <c r="AM136" i="75" s="1"/>
  <c r="Z135" i="75"/>
  <c r="AQ135" i="75" s="1"/>
  <c r="AD128" i="75"/>
  <c r="AM128" i="75" s="1"/>
  <c r="AD125" i="75"/>
  <c r="AM125" i="75" s="1"/>
  <c r="AP109" i="75"/>
  <c r="Z182" i="75"/>
  <c r="AQ182" i="75" s="1"/>
  <c r="E183" i="5" s="1"/>
  <c r="AD175" i="75"/>
  <c r="AM175" i="75" s="1"/>
  <c r="Z174" i="75"/>
  <c r="AQ174" i="75" s="1"/>
  <c r="E175" i="5" s="1"/>
  <c r="AD164" i="75"/>
  <c r="AM164" i="75" s="1"/>
  <c r="Z163" i="75"/>
  <c r="AQ163" i="75" s="1"/>
  <c r="E164" i="5" s="1"/>
  <c r="AD156" i="75"/>
  <c r="Z155" i="75"/>
  <c r="AQ155" i="75" s="1"/>
  <c r="E156" i="5" s="1"/>
  <c r="AD153" i="75"/>
  <c r="AM153" i="75" s="1"/>
  <c r="AD142" i="75"/>
  <c r="AM142" i="75" s="1"/>
  <c r="Z141" i="75"/>
  <c r="AD139" i="75"/>
  <c r="AM139" i="75" s="1"/>
  <c r="Z138" i="75"/>
  <c r="AD131" i="75"/>
  <c r="Z120" i="75"/>
  <c r="Z75" i="75"/>
  <c r="AQ75" i="75" s="1"/>
  <c r="AD178" i="75"/>
  <c r="AD167" i="75"/>
  <c r="AM167" i="75" s="1"/>
  <c r="Z166" i="75"/>
  <c r="AD159" i="75"/>
  <c r="AM159" i="75" s="1"/>
  <c r="AD145" i="75"/>
  <c r="AM145" i="75" s="1"/>
  <c r="AD134" i="75"/>
  <c r="Z122" i="75"/>
  <c r="AQ122" i="75" s="1"/>
  <c r="E123" i="5" s="1"/>
  <c r="AD119" i="75"/>
  <c r="Z97" i="75"/>
  <c r="AQ97" i="75" s="1"/>
  <c r="E98" i="5" s="1"/>
  <c r="Z86" i="75"/>
  <c r="AD68" i="75"/>
  <c r="AD7" i="75"/>
  <c r="AD181" i="75"/>
  <c r="AM181" i="75" s="1"/>
  <c r="AD173" i="75"/>
  <c r="AM173" i="75" s="1"/>
  <c r="Z172" i="75"/>
  <c r="AQ172" i="75" s="1"/>
  <c r="AD170" i="75"/>
  <c r="AM170" i="75" s="1"/>
  <c r="Z169" i="75"/>
  <c r="AD162" i="75"/>
  <c r="AM162" i="75" s="1"/>
  <c r="AD151" i="75"/>
  <c r="AM151" i="75" s="1"/>
  <c r="AD148" i="75"/>
  <c r="AM148" i="75" s="1"/>
  <c r="Y147" i="75"/>
  <c r="AP147" i="75" s="1"/>
  <c r="BB142" i="75"/>
  <c r="AD137" i="75"/>
  <c r="AM137" i="75" s="1"/>
  <c r="AD129" i="75"/>
  <c r="Z128" i="75"/>
  <c r="Y128" i="75"/>
  <c r="AP128" i="75" s="1"/>
  <c r="D129" i="5" s="1"/>
  <c r="AD126" i="75"/>
  <c r="AM126" i="75" s="1"/>
  <c r="AD124" i="75"/>
  <c r="AM124" i="75" s="1"/>
  <c r="AD121" i="75"/>
  <c r="AM121" i="75" s="1"/>
  <c r="Y108" i="75"/>
  <c r="AP108" i="75" s="1"/>
  <c r="AD176" i="75"/>
  <c r="AM176" i="75" s="1"/>
  <c r="Y175" i="75"/>
  <c r="AP175" i="75" s="1"/>
  <c r="AD165" i="75"/>
  <c r="AM165" i="75" s="1"/>
  <c r="AD157" i="75"/>
  <c r="BB154" i="75"/>
  <c r="C152" i="84" s="1"/>
  <c r="F152" i="84" s="1"/>
  <c r="AD154" i="75"/>
  <c r="AD143" i="75"/>
  <c r="AM143" i="75" s="1"/>
  <c r="AD132" i="75"/>
  <c r="AM132" i="75" s="1"/>
  <c r="Y131" i="75"/>
  <c r="AP131" i="75" s="1"/>
  <c r="AD118" i="75"/>
  <c r="AD117" i="75"/>
  <c r="AM117" i="75" s="1"/>
  <c r="AD99" i="75"/>
  <c r="AM99" i="75" s="1"/>
  <c r="AD179" i="75"/>
  <c r="AD168" i="75"/>
  <c r="Z167" i="75"/>
  <c r="AD160" i="75"/>
  <c r="AM160" i="75" s="1"/>
  <c r="AD149" i="75"/>
  <c r="AD146" i="75"/>
  <c r="Z145" i="75"/>
  <c r="Y145" i="75"/>
  <c r="AP145" i="75" s="1"/>
  <c r="AD135" i="75"/>
  <c r="AD127" i="75"/>
  <c r="AM127" i="75" s="1"/>
  <c r="AD98" i="75"/>
  <c r="AD84" i="75"/>
  <c r="AM84" i="75" s="1"/>
  <c r="AD122" i="75"/>
  <c r="AD114" i="75"/>
  <c r="AM114" i="75" s="1"/>
  <c r="Y113" i="75"/>
  <c r="AP113" i="75"/>
  <c r="AD106" i="75"/>
  <c r="BB97" i="75"/>
  <c r="C103" i="84" s="1"/>
  <c r="F103" i="84" s="1"/>
  <c r="AD95" i="75"/>
  <c r="AM95" i="75" s="1"/>
  <c r="Z94" i="75"/>
  <c r="AD92" i="75"/>
  <c r="AD81" i="75"/>
  <c r="Z80" i="75"/>
  <c r="AD73" i="75"/>
  <c r="I19" i="75"/>
  <c r="AD120" i="75"/>
  <c r="AM120" i="75" s="1"/>
  <c r="AD112" i="75"/>
  <c r="AM112" i="75" s="1"/>
  <c r="Y111" i="75"/>
  <c r="AP111" i="75" s="1"/>
  <c r="D112" i="5" s="1"/>
  <c r="AD104" i="75"/>
  <c r="AD101" i="75"/>
  <c r="AM101" i="75" s="1"/>
  <c r="Z100" i="75"/>
  <c r="BB95" i="75"/>
  <c r="AD90" i="75"/>
  <c r="AM90" i="75" s="1"/>
  <c r="Y89" i="75"/>
  <c r="AP89" i="75" s="1"/>
  <c r="D90" i="5" s="1"/>
  <c r="AD79" i="75"/>
  <c r="AM79" i="75" s="1"/>
  <c r="AD71" i="75"/>
  <c r="AM71" i="75" s="1"/>
  <c r="Z62" i="75"/>
  <c r="AQ62" i="75" s="1"/>
  <c r="E63" i="5" s="1"/>
  <c r="I13" i="75"/>
  <c r="I37" i="75"/>
  <c r="I54" i="75"/>
  <c r="J54" i="75" s="1"/>
  <c r="L54" i="75" s="1"/>
  <c r="I10" i="75"/>
  <c r="J10" i="75" s="1"/>
  <c r="I31" i="75"/>
  <c r="I45" i="75"/>
  <c r="I15" i="75"/>
  <c r="I39" i="75"/>
  <c r="I50" i="75"/>
  <c r="I59" i="75"/>
  <c r="J59" i="75" s="1"/>
  <c r="L59" i="75" s="1"/>
  <c r="I33" i="75"/>
  <c r="I38" i="75"/>
  <c r="I16" i="75"/>
  <c r="I51" i="75"/>
  <c r="AD29" i="75"/>
  <c r="AM29" i="75" s="1"/>
  <c r="Z18" i="75"/>
  <c r="AQ18" i="75" s="1"/>
  <c r="Z6" i="75"/>
  <c r="AQ6" i="75" s="1"/>
  <c r="E7" i="5" s="1"/>
  <c r="AD115" i="75"/>
  <c r="AM115" i="75" s="1"/>
  <c r="AD107" i="75"/>
  <c r="AM107" i="75" s="1"/>
  <c r="Y106" i="75"/>
  <c r="AP106" i="75" s="1"/>
  <c r="Z95" i="75"/>
  <c r="AQ95" i="75" s="1"/>
  <c r="E96" i="5" s="1"/>
  <c r="AD93" i="75"/>
  <c r="AM93" i="75" s="1"/>
  <c r="Z92" i="75"/>
  <c r="AQ92" i="75" s="1"/>
  <c r="E93" i="5" s="1"/>
  <c r="AD85" i="75"/>
  <c r="AD74" i="75"/>
  <c r="AM74" i="75" s="1"/>
  <c r="AD66" i="75"/>
  <c r="AD88" i="75"/>
  <c r="Z87" i="75"/>
  <c r="AQ87" i="75" s="1"/>
  <c r="Z84" i="75"/>
  <c r="AQ84" i="75" s="1"/>
  <c r="E85" i="5" s="1"/>
  <c r="AD77" i="75"/>
  <c r="AM77" i="75" s="1"/>
  <c r="Z76" i="75"/>
  <c r="Y76" i="75"/>
  <c r="AP76" i="75" s="1"/>
  <c r="AD69" i="75"/>
  <c r="AM69" i="75"/>
  <c r="Z68" i="75"/>
  <c r="Y68" i="75"/>
  <c r="AP68" i="75" s="1"/>
  <c r="AD113" i="75"/>
  <c r="AD105" i="75"/>
  <c r="AM105" i="75" s="1"/>
  <c r="Z104" i="75"/>
  <c r="Z101" i="75"/>
  <c r="AD94" i="75"/>
  <c r="AD91" i="75"/>
  <c r="AM91" i="75" s="1"/>
  <c r="AD80" i="75"/>
  <c r="AM80" i="75" s="1"/>
  <c r="AD72" i="75"/>
  <c r="AM72" i="75" s="1"/>
  <c r="AD32" i="75"/>
  <c r="AD11" i="75"/>
  <c r="AM11" i="75" s="1"/>
  <c r="Z123" i="75"/>
  <c r="AD116" i="75"/>
  <c r="Z115" i="75"/>
  <c r="AD108" i="75"/>
  <c r="AM108" i="75" s="1"/>
  <c r="Z107" i="75"/>
  <c r="BB102" i="75"/>
  <c r="C105" i="84" s="1"/>
  <c r="F105" i="84" s="1"/>
  <c r="AD97" i="75"/>
  <c r="AD86" i="75"/>
  <c r="AM86" i="75" s="1"/>
  <c r="AD83" i="75"/>
  <c r="AM83" i="75" s="1"/>
  <c r="AD75" i="75"/>
  <c r="AD63" i="75"/>
  <c r="AM63" i="75" s="1"/>
  <c r="AD52" i="75"/>
  <c r="AM52" i="75" s="1"/>
  <c r="AD111" i="75"/>
  <c r="AM111" i="75" s="1"/>
  <c r="AD103" i="75"/>
  <c r="AM103" i="75" s="1"/>
  <c r="Z102" i="75"/>
  <c r="AD100" i="75"/>
  <c r="AM100" i="75" s="1"/>
  <c r="AD89" i="75"/>
  <c r="AD78" i="75"/>
  <c r="AD70" i="75"/>
  <c r="AM70" i="75" s="1"/>
  <c r="AD65" i="75"/>
  <c r="AM65" i="75" s="1"/>
  <c r="AD60" i="75"/>
  <c r="AM60" i="75" s="1"/>
  <c r="Y59" i="75"/>
  <c r="AP59" i="75" s="1"/>
  <c r="AD43" i="75"/>
  <c r="AM43" i="75" s="1"/>
  <c r="M41" i="75"/>
  <c r="Y39" i="75"/>
  <c r="AP39" i="75" s="1"/>
  <c r="M38" i="75"/>
  <c r="H37" i="75"/>
  <c r="M29" i="75"/>
  <c r="M25" i="75"/>
  <c r="M22" i="75"/>
  <c r="K19" i="75"/>
  <c r="AD16" i="75"/>
  <c r="AM16" i="75" s="1"/>
  <c r="H13" i="75"/>
  <c r="K7" i="75"/>
  <c r="Z65" i="75"/>
  <c r="AD58" i="75"/>
  <c r="Z57" i="75"/>
  <c r="AD55" i="75"/>
  <c r="AM55" i="75" s="1"/>
  <c r="AD49" i="75"/>
  <c r="AM49" i="75" s="1"/>
  <c r="Z48" i="75"/>
  <c r="AQ48" i="75" s="1"/>
  <c r="AD41" i="75"/>
  <c r="AM41" i="75" s="1"/>
  <c r="Z40" i="75"/>
  <c r="AQ40" i="75" s="1"/>
  <c r="E41" i="5" s="1"/>
  <c r="AD38" i="75"/>
  <c r="AM38" i="75"/>
  <c r="M33" i="75"/>
  <c r="Z28" i="75"/>
  <c r="Z27" i="75"/>
  <c r="AQ27" i="75" s="1"/>
  <c r="AD25" i="75"/>
  <c r="AM25" i="75" s="1"/>
  <c r="Z24" i="75"/>
  <c r="AQ24" i="75" s="1"/>
  <c r="E25" i="5" s="1"/>
  <c r="M23" i="75"/>
  <c r="AD22" i="75"/>
  <c r="AM22" i="75" s="1"/>
  <c r="Z21" i="75"/>
  <c r="AQ21" i="75" s="1"/>
  <c r="E22" i="5" s="1"/>
  <c r="H19" i="75"/>
  <c r="J19" i="75" s="1"/>
  <c r="L19" i="75" s="1"/>
  <c r="AD14" i="75"/>
  <c r="AM14" i="75" s="1"/>
  <c r="Z13" i="75"/>
  <c r="AQ13" i="75" s="1"/>
  <c r="E14" i="5" s="1"/>
  <c r="Y13" i="75"/>
  <c r="AP13" i="75" s="1"/>
  <c r="D14" i="5" s="1"/>
  <c r="H7" i="75"/>
  <c r="J7" i="75" s="1"/>
  <c r="M4" i="75"/>
  <c r="AD61" i="75"/>
  <c r="AM61" i="75" s="1"/>
  <c r="Z60" i="75"/>
  <c r="Y60" i="75"/>
  <c r="AP60" i="75" s="1"/>
  <c r="D61" i="5" s="1"/>
  <c r="AD44" i="75"/>
  <c r="AM44" i="75" s="1"/>
  <c r="H38" i="75"/>
  <c r="K33" i="75"/>
  <c r="AD30" i="75"/>
  <c r="AD17" i="75"/>
  <c r="AM17" i="75" s="1"/>
  <c r="Y16" i="75"/>
  <c r="AP16" i="75"/>
  <c r="M15" i="75"/>
  <c r="M9" i="75"/>
  <c r="AD8" i="75"/>
  <c r="AM8" i="75" s="1"/>
  <c r="AD5" i="75"/>
  <c r="AM5" i="75" s="1"/>
  <c r="AD4" i="75"/>
  <c r="AM4" i="75" s="1"/>
  <c r="AD64" i="75"/>
  <c r="AM56" i="75"/>
  <c r="AD53" i="75"/>
  <c r="AM53" i="75"/>
  <c r="AD47" i="75"/>
  <c r="AM47" i="75" s="1"/>
  <c r="M45" i="75"/>
  <c r="K42" i="75"/>
  <c r="AD39" i="75"/>
  <c r="AM39" i="75" s="1"/>
  <c r="AD36" i="75"/>
  <c r="Z35" i="75"/>
  <c r="AQ35" i="75" s="1"/>
  <c r="AD33" i="75"/>
  <c r="Z32" i="75"/>
  <c r="AQ32" i="75" s="1"/>
  <c r="E33" i="5" s="1"/>
  <c r="M31" i="75"/>
  <c r="Z29" i="75"/>
  <c r="AQ29" i="75" s="1"/>
  <c r="E30" i="5" s="1"/>
  <c r="K26" i="75"/>
  <c r="AD23" i="75"/>
  <c r="AM23" i="75" s="1"/>
  <c r="AD20" i="75"/>
  <c r="AM20" i="75" s="1"/>
  <c r="K15" i="75"/>
  <c r="AD12" i="75"/>
  <c r="AM12" i="75" s="1"/>
  <c r="Z11" i="75"/>
  <c r="AQ11" i="75" s="1"/>
  <c r="M10" i="75"/>
  <c r="AD9" i="75"/>
  <c r="AM9" i="75" s="1"/>
  <c r="Z7" i="75"/>
  <c r="M6" i="75"/>
  <c r="AD59" i="75"/>
  <c r="Z58" i="75"/>
  <c r="Z55" i="75"/>
  <c r="AQ55" i="75" s="1"/>
  <c r="AD50" i="75"/>
  <c r="AM50" i="75" s="1"/>
  <c r="AD42" i="75"/>
  <c r="Z41" i="75"/>
  <c r="AQ41" i="75" s="1"/>
  <c r="E42" i="5" s="1"/>
  <c r="M37" i="75"/>
  <c r="H33" i="75"/>
  <c r="K31" i="75"/>
  <c r="AD26" i="75"/>
  <c r="Z25" i="75"/>
  <c r="AQ25" i="75" s="1"/>
  <c r="M24" i="75"/>
  <c r="Z22" i="75"/>
  <c r="AQ22" i="75" s="1"/>
  <c r="AD15" i="75"/>
  <c r="Z14" i="75"/>
  <c r="AQ14" i="75" s="1"/>
  <c r="K10" i="75"/>
  <c r="AD62" i="75"/>
  <c r="AM62" i="75" s="1"/>
  <c r="AD45" i="75"/>
  <c r="AM45" i="75" s="1"/>
  <c r="H42" i="75"/>
  <c r="J42" i="75" s="1"/>
  <c r="L42" i="75" s="1"/>
  <c r="H39" i="75"/>
  <c r="K37" i="75"/>
  <c r="AM37" i="75" s="1"/>
  <c r="AD31" i="75"/>
  <c r="Z30" i="75"/>
  <c r="Y30" i="75"/>
  <c r="AP30" i="75" s="1"/>
  <c r="M28" i="75"/>
  <c r="H26" i="75"/>
  <c r="J26" i="75" s="1"/>
  <c r="L26" i="75" s="1"/>
  <c r="AD18" i="75"/>
  <c r="AM18" i="75" s="1"/>
  <c r="Z17" i="75"/>
  <c r="H15" i="75"/>
  <c r="K13" i="75"/>
  <c r="AD10" i="75"/>
  <c r="Z8" i="75"/>
  <c r="AQ8" i="75" s="1"/>
  <c r="AD6" i="75"/>
  <c r="AM6" i="75" s="1"/>
  <c r="Z56" i="75"/>
  <c r="AQ56" i="75" s="1"/>
  <c r="AD54" i="75"/>
  <c r="AM54" i="75" s="1"/>
  <c r="AD48" i="75"/>
  <c r="AM48" i="75" s="1"/>
  <c r="Z47" i="75"/>
  <c r="AQ47" i="75" s="1"/>
  <c r="AD40" i="75"/>
  <c r="AM40" i="75" s="1"/>
  <c r="AD37" i="75"/>
  <c r="M35" i="75"/>
  <c r="AD34" i="75"/>
  <c r="AM34" i="75"/>
  <c r="H31" i="75"/>
  <c r="AD28" i="75"/>
  <c r="AM28" i="75" s="1"/>
  <c r="AD27" i="75"/>
  <c r="AM27" i="75" s="1"/>
  <c r="AD24" i="75"/>
  <c r="AD21" i="75"/>
  <c r="Z20" i="75"/>
  <c r="AD13" i="75"/>
  <c r="Z12" i="75"/>
  <c r="Z9" i="75"/>
  <c r="AQ9" i="75" s="1"/>
  <c r="AM168" i="75"/>
  <c r="AM46" i="75"/>
  <c r="AQ160" i="75"/>
  <c r="E180" i="75"/>
  <c r="J79" i="75"/>
  <c r="L79" i="75" s="1"/>
  <c r="J64" i="75"/>
  <c r="L64" i="75" s="1"/>
  <c r="J138" i="75"/>
  <c r="L138" i="75" s="1"/>
  <c r="J181" i="75"/>
  <c r="L181" i="75" s="1"/>
  <c r="J155" i="75"/>
  <c r="L155" i="75" s="1"/>
  <c r="J166" i="75"/>
  <c r="L166" i="75" s="1"/>
  <c r="J141" i="75"/>
  <c r="L141" i="75" s="1"/>
  <c r="J116" i="75"/>
  <c r="L116" i="75"/>
  <c r="Q129" i="3"/>
  <c r="R129" i="3" s="1"/>
  <c r="H63" i="3"/>
  <c r="N64" i="5" s="1"/>
  <c r="H6" i="3"/>
  <c r="N7" i="5" s="1"/>
  <c r="H54" i="3"/>
  <c r="N55" i="5" s="1"/>
  <c r="H33" i="3"/>
  <c r="N34" i="5" s="1"/>
  <c r="J146" i="75"/>
  <c r="L146" i="75" s="1"/>
  <c r="E111" i="75"/>
  <c r="J83" i="75"/>
  <c r="L83" i="75" s="1"/>
  <c r="J173" i="75"/>
  <c r="L173" i="75" s="1"/>
  <c r="J85" i="75"/>
  <c r="L85" i="75" s="1"/>
  <c r="E147" i="75"/>
  <c r="J103" i="75"/>
  <c r="L103" i="75"/>
  <c r="J62" i="75"/>
  <c r="L62" i="75" s="1"/>
  <c r="J178" i="75"/>
  <c r="L178" i="75" s="1"/>
  <c r="J127" i="75"/>
  <c r="L127" i="75" s="1"/>
  <c r="J69" i="75"/>
  <c r="L69" i="75" s="1"/>
  <c r="J65" i="75"/>
  <c r="L65" i="75" s="1"/>
  <c r="J57" i="75"/>
  <c r="L57" i="75" s="1"/>
  <c r="J151" i="75"/>
  <c r="L151" i="75" s="1"/>
  <c r="J102" i="75"/>
  <c r="L102" i="75" s="1"/>
  <c r="J122" i="75"/>
  <c r="L122" i="75" s="1"/>
  <c r="J32" i="75"/>
  <c r="L32" i="75" s="1"/>
  <c r="J48" i="75"/>
  <c r="L48" i="75" s="1"/>
  <c r="J161" i="75"/>
  <c r="L161" i="75" s="1"/>
  <c r="J117" i="75"/>
  <c r="L117" i="75" s="1"/>
  <c r="J109" i="75"/>
  <c r="L109" i="75" s="1"/>
  <c r="J105" i="75"/>
  <c r="L105" i="75" s="1"/>
  <c r="J68" i="75"/>
  <c r="L68" i="75" s="1"/>
  <c r="J5" i="75"/>
  <c r="L5" i="75" s="1"/>
  <c r="E154" i="75"/>
  <c r="E17" i="75"/>
  <c r="E43" i="75"/>
  <c r="E163" i="75"/>
  <c r="E109" i="75"/>
  <c r="E28" i="75"/>
  <c r="E174" i="75"/>
  <c r="E166" i="75"/>
  <c r="E66" i="75"/>
  <c r="E60" i="75"/>
  <c r="P85" i="3"/>
  <c r="P105" i="3"/>
  <c r="S105" i="3" s="1"/>
  <c r="Q106" i="5" s="1"/>
  <c r="Q151" i="3"/>
  <c r="R151" i="3" s="1"/>
  <c r="Q50" i="3"/>
  <c r="R50" i="3" s="1"/>
  <c r="Q127" i="3"/>
  <c r="R127" i="3" s="1"/>
  <c r="Q126" i="3"/>
  <c r="R126" i="3" s="1"/>
  <c r="S126" i="3" s="1"/>
  <c r="Q127" i="5" s="1"/>
  <c r="G66" i="4"/>
  <c r="Z67" i="5" s="1"/>
  <c r="G36" i="4"/>
  <c r="G102" i="4"/>
  <c r="Z103" i="5" s="1"/>
  <c r="M142" i="4"/>
  <c r="AB143" i="5" s="1"/>
  <c r="G117" i="4"/>
  <c r="Z118" i="5" s="1"/>
  <c r="R48" i="4"/>
  <c r="AC49" i="5" s="1"/>
  <c r="R13" i="4"/>
  <c r="AC14" i="5" s="1"/>
  <c r="Q179" i="3"/>
  <c r="R179" i="3" s="1"/>
  <c r="S179" i="3" s="1"/>
  <c r="Q180" i="5" s="1"/>
  <c r="E178" i="3"/>
  <c r="M179" i="5" s="1"/>
  <c r="AH116" i="3"/>
  <c r="Q96" i="3"/>
  <c r="R96" i="3" s="1"/>
  <c r="P90" i="3"/>
  <c r="H88" i="3"/>
  <c r="N89" i="5" s="1"/>
  <c r="H69" i="3"/>
  <c r="N70" i="5" s="1"/>
  <c r="AH57" i="3"/>
  <c r="AI57" i="3" s="1"/>
  <c r="U58" i="5" s="1"/>
  <c r="E56" i="3"/>
  <c r="P34" i="3"/>
  <c r="AH33" i="3"/>
  <c r="AI33" i="3" s="1"/>
  <c r="U34" i="5" s="1"/>
  <c r="H18" i="3"/>
  <c r="N19" i="5" s="1"/>
  <c r="H17" i="3"/>
  <c r="N18" i="5" s="1"/>
  <c r="BB175" i="75"/>
  <c r="BB173" i="75"/>
  <c r="G7" i="4"/>
  <c r="AH38" i="3"/>
  <c r="AI38" i="3" s="1"/>
  <c r="U39" i="5" s="1"/>
  <c r="E36" i="3"/>
  <c r="M37" i="5" s="1"/>
  <c r="Q25" i="3"/>
  <c r="R25" i="3" s="1"/>
  <c r="AH6" i="3"/>
  <c r="J180" i="75"/>
  <c r="L180" i="75"/>
  <c r="E162" i="75"/>
  <c r="AM144" i="75"/>
  <c r="G151" i="4"/>
  <c r="H151" i="4" s="1"/>
  <c r="AA152" i="5" s="1"/>
  <c r="M134" i="4"/>
  <c r="AB135" i="5" s="1"/>
  <c r="M128" i="4"/>
  <c r="AB129" i="5" s="1"/>
  <c r="G44" i="4"/>
  <c r="G18" i="4"/>
  <c r="Z19" i="5" s="1"/>
  <c r="Z174" i="3"/>
  <c r="S175" i="5" s="1"/>
  <c r="P171" i="3"/>
  <c r="Q165" i="3"/>
  <c r="R165" i="3" s="1"/>
  <c r="Z162" i="3"/>
  <c r="S163" i="5" s="1"/>
  <c r="Z154" i="3"/>
  <c r="S155" i="5" s="1"/>
  <c r="AH140" i="3"/>
  <c r="AI140" i="3" s="1"/>
  <c r="U141" i="5" s="1"/>
  <c r="Q121" i="3"/>
  <c r="R121" i="3" s="1"/>
  <c r="AH68" i="3"/>
  <c r="AI68" i="3" s="1"/>
  <c r="AH37" i="3"/>
  <c r="BB183" i="75"/>
  <c r="G94" i="4"/>
  <c r="Z95" i="5" s="1"/>
  <c r="R93" i="4"/>
  <c r="AC94" i="5"/>
  <c r="AH128" i="3"/>
  <c r="AI128" i="3" s="1"/>
  <c r="U129" i="5" s="1"/>
  <c r="AH111" i="3"/>
  <c r="AI111" i="3" s="1"/>
  <c r="U112" i="5" s="1"/>
  <c r="P107" i="3"/>
  <c r="S107" i="3" s="1"/>
  <c r="Q108" i="5" s="1"/>
  <c r="AH75" i="3"/>
  <c r="AI75" i="3" s="1"/>
  <c r="U76" i="5" s="1"/>
  <c r="H57" i="3"/>
  <c r="N58" i="5" s="1"/>
  <c r="E35" i="3"/>
  <c r="M36" i="5" s="1"/>
  <c r="AH16" i="3"/>
  <c r="AI16" i="3" s="1"/>
  <c r="U17" i="5" s="1"/>
  <c r="AM191" i="75"/>
  <c r="AM178" i="75"/>
  <c r="J160" i="75"/>
  <c r="L160" i="75" s="1"/>
  <c r="AQ144" i="75"/>
  <c r="R148" i="4"/>
  <c r="G116" i="4"/>
  <c r="H116" i="4" s="1"/>
  <c r="AA117" i="5" s="1"/>
  <c r="R109" i="4"/>
  <c r="AC110" i="5"/>
  <c r="G107" i="4"/>
  <c r="Z108" i="5" s="1"/>
  <c r="G65" i="4"/>
  <c r="Z66" i="5" s="1"/>
  <c r="P163" i="3"/>
  <c r="Q42" i="3"/>
  <c r="R42" i="3" s="1"/>
  <c r="P10" i="3"/>
  <c r="S10" i="3" s="1"/>
  <c r="Q11" i="5" s="1"/>
  <c r="R68" i="4"/>
  <c r="J150" i="75"/>
  <c r="L150" i="75" s="1"/>
  <c r="J144" i="75"/>
  <c r="L144" i="75" s="1"/>
  <c r="AM119" i="75"/>
  <c r="J110" i="75"/>
  <c r="L110" i="75" s="1"/>
  <c r="BB89" i="75"/>
  <c r="AM68" i="75"/>
  <c r="J20" i="75"/>
  <c r="L20" i="75" s="1"/>
  <c r="E6" i="75"/>
  <c r="E127" i="75"/>
  <c r="J114" i="75"/>
  <c r="L114" i="75" s="1"/>
  <c r="J108" i="75"/>
  <c r="L108" i="75" s="1"/>
  <c r="J98" i="75"/>
  <c r="L98" i="75" s="1"/>
  <c r="AM92" i="75"/>
  <c r="J92" i="75"/>
  <c r="L92" i="75" s="1"/>
  <c r="E72" i="75"/>
  <c r="J47" i="75"/>
  <c r="L47" i="75" s="1"/>
  <c r="BB146" i="75"/>
  <c r="AM129" i="75"/>
  <c r="J126" i="75"/>
  <c r="L126" i="75" s="1"/>
  <c r="E95" i="75"/>
  <c r="J61" i="75"/>
  <c r="L61" i="75" s="1"/>
  <c r="E14" i="75"/>
  <c r="BB94" i="75"/>
  <c r="AM82" i="75"/>
  <c r="J52" i="75"/>
  <c r="L52" i="75" s="1"/>
  <c r="BB45" i="75"/>
  <c r="C42" i="84" s="1"/>
  <c r="F42" i="84" s="1"/>
  <c r="M111" i="4"/>
  <c r="AB112" i="5" s="1"/>
  <c r="R110" i="4"/>
  <c r="AC111" i="5" s="1"/>
  <c r="R73" i="4"/>
  <c r="AC74" i="5" s="1"/>
  <c r="R153" i="4"/>
  <c r="AC154" i="5" s="1"/>
  <c r="R23" i="4"/>
  <c r="AC24" i="5" s="1"/>
  <c r="R150" i="4"/>
  <c r="AC151" i="5" s="1"/>
  <c r="R184" i="4"/>
  <c r="AC185" i="5" s="1"/>
  <c r="R92" i="4"/>
  <c r="AC93" i="5" s="1"/>
  <c r="R29" i="4"/>
  <c r="AC30" i="5" s="1"/>
  <c r="R45" i="4"/>
  <c r="AC46" i="5" s="1"/>
  <c r="AD36" i="5"/>
  <c r="R21" i="4"/>
  <c r="AC22" i="5" s="1"/>
  <c r="R15" i="4"/>
  <c r="AC16" i="5" s="1"/>
  <c r="R188" i="4"/>
  <c r="AC189" i="5" s="1"/>
  <c r="P125" i="3"/>
  <c r="Q125" i="3"/>
  <c r="R125" i="3" s="1"/>
  <c r="R134" i="4"/>
  <c r="AC135" i="5" s="1"/>
  <c r="R131" i="4"/>
  <c r="AC132" i="5" s="1"/>
  <c r="M120" i="4"/>
  <c r="AB121" i="5" s="1"/>
  <c r="G114" i="4"/>
  <c r="Z115" i="5" s="1"/>
  <c r="R101" i="4"/>
  <c r="AC102" i="5" s="1"/>
  <c r="G50" i="4"/>
  <c r="H50" i="4" s="1"/>
  <c r="AA51" i="5" s="1"/>
  <c r="R10" i="4"/>
  <c r="AC11" i="5" s="1"/>
  <c r="M5" i="4"/>
  <c r="AB6" i="5" s="1"/>
  <c r="H175" i="3"/>
  <c r="N176" i="5" s="1"/>
  <c r="AH171" i="3"/>
  <c r="AI171" i="3" s="1"/>
  <c r="U172" i="5" s="1"/>
  <c r="AH162" i="3"/>
  <c r="AI162" i="3" s="1"/>
  <c r="U163" i="5" s="1"/>
  <c r="AH146" i="3"/>
  <c r="H145" i="3"/>
  <c r="N146" i="5" s="1"/>
  <c r="H120" i="3"/>
  <c r="Z108" i="3"/>
  <c r="S109" i="5" s="1"/>
  <c r="AH106" i="3"/>
  <c r="AI106" i="3" s="1"/>
  <c r="U107" i="5" s="1"/>
  <c r="W103" i="3"/>
  <c r="H92" i="3"/>
  <c r="N93" i="5" s="1"/>
  <c r="M87" i="3"/>
  <c r="O88" i="5" s="1"/>
  <c r="H79" i="3"/>
  <c r="N80" i="5" s="1"/>
  <c r="R119" i="4"/>
  <c r="AC120" i="5" s="1"/>
  <c r="R62" i="4"/>
  <c r="AC63" i="5" s="1"/>
  <c r="R26" i="4"/>
  <c r="AC27" i="5" s="1"/>
  <c r="M14" i="4"/>
  <c r="AB15" i="5" s="1"/>
  <c r="M13" i="4"/>
  <c r="AB14" i="5" s="1"/>
  <c r="R4" i="4"/>
  <c r="AC5" i="5" s="1"/>
  <c r="H144" i="3"/>
  <c r="N145" i="5" s="1"/>
  <c r="Q120" i="3"/>
  <c r="R120" i="3" s="1"/>
  <c r="AH110" i="3"/>
  <c r="AI110" i="3"/>
  <c r="U111" i="5" s="1"/>
  <c r="Z100" i="3"/>
  <c r="S101" i="5" s="1"/>
  <c r="H95" i="3"/>
  <c r="N96" i="5" s="1"/>
  <c r="Z72" i="3"/>
  <c r="S73" i="5" s="1"/>
  <c r="R132" i="4"/>
  <c r="AC133" i="5" s="1"/>
  <c r="R111" i="4"/>
  <c r="AC112" i="5" s="1"/>
  <c r="R88" i="4"/>
  <c r="AC89" i="5"/>
  <c r="R84" i="4"/>
  <c r="AC85" i="5" s="1"/>
  <c r="H169" i="3"/>
  <c r="N170" i="5" s="1"/>
  <c r="H151" i="3"/>
  <c r="N152" i="5" s="1"/>
  <c r="E148" i="3"/>
  <c r="M149" i="5" s="1"/>
  <c r="AH141" i="3"/>
  <c r="H140" i="3"/>
  <c r="N141" i="5" s="1"/>
  <c r="AH126" i="3"/>
  <c r="AH119" i="3"/>
  <c r="AI119" i="3" s="1"/>
  <c r="U120" i="5" s="1"/>
  <c r="AH91" i="3"/>
  <c r="AI91" i="3" s="1"/>
  <c r="U92" i="5" s="1"/>
  <c r="Q74" i="3"/>
  <c r="R74" i="3" s="1"/>
  <c r="H72" i="3"/>
  <c r="N73" i="5" s="1"/>
  <c r="M77" i="4"/>
  <c r="AB78" i="5" s="1"/>
  <c r="R32" i="4"/>
  <c r="AC33" i="5" s="1"/>
  <c r="R27" i="4"/>
  <c r="AC28" i="5" s="1"/>
  <c r="R24" i="4"/>
  <c r="AC25" i="5" s="1"/>
  <c r="M22" i="4"/>
  <c r="AB23" i="5" s="1"/>
  <c r="R19" i="4"/>
  <c r="AC20" i="5"/>
  <c r="E169" i="3"/>
  <c r="M170" i="5" s="1"/>
  <c r="W164" i="3"/>
  <c r="R165" i="5" s="1"/>
  <c r="AH148" i="3"/>
  <c r="Z138" i="3"/>
  <c r="S139" i="5" s="1"/>
  <c r="Z131" i="3"/>
  <c r="S132" i="5" s="1"/>
  <c r="AH125" i="3"/>
  <c r="H94" i="3"/>
  <c r="N95" i="5" s="1"/>
  <c r="Z64" i="3"/>
  <c r="S65" i="5" s="1"/>
  <c r="AH60" i="3"/>
  <c r="G90" i="4"/>
  <c r="Z91" i="5" s="1"/>
  <c r="M85" i="4"/>
  <c r="AB86" i="5" s="1"/>
  <c r="G57" i="4"/>
  <c r="R34" i="4"/>
  <c r="AC35" i="5" s="1"/>
  <c r="E146" i="3"/>
  <c r="H131" i="3"/>
  <c r="N132" i="5" s="1"/>
  <c r="AH117" i="3"/>
  <c r="M109" i="3"/>
  <c r="O110" i="5" s="1"/>
  <c r="W86" i="3"/>
  <c r="R87" i="5" s="1"/>
  <c r="E80" i="3"/>
  <c r="M81" i="5" s="1"/>
  <c r="M68" i="3"/>
  <c r="O69" i="5" s="1"/>
  <c r="AH51" i="3"/>
  <c r="W51" i="3"/>
  <c r="R52" i="5" s="1"/>
  <c r="Q38" i="3"/>
  <c r="R38" i="3" s="1"/>
  <c r="H36" i="3"/>
  <c r="N37" i="5" s="1"/>
  <c r="AH21" i="3"/>
  <c r="AI21" i="3" s="1"/>
  <c r="U22" i="5" s="1"/>
  <c r="AH20" i="3"/>
  <c r="AI20" i="3" s="1"/>
  <c r="U21" i="5" s="1"/>
  <c r="AH10" i="3"/>
  <c r="AI10" i="3" s="1"/>
  <c r="J193" i="75"/>
  <c r="L193" i="75" s="1"/>
  <c r="J191" i="75"/>
  <c r="L191" i="75" s="1"/>
  <c r="AM187" i="75"/>
  <c r="BB169" i="75"/>
  <c r="C170" i="84" s="1"/>
  <c r="F170" i="84" s="1"/>
  <c r="J143" i="75"/>
  <c r="L143" i="75" s="1"/>
  <c r="AQ141" i="75"/>
  <c r="E142" i="5" s="1"/>
  <c r="J133" i="75"/>
  <c r="L133" i="75" s="1"/>
  <c r="BB128" i="75"/>
  <c r="J125" i="75"/>
  <c r="L125" i="75" s="1"/>
  <c r="J118" i="75"/>
  <c r="L118" i="75" s="1"/>
  <c r="E110" i="75"/>
  <c r="AQ114" i="75"/>
  <c r="E115" i="5" s="1"/>
  <c r="AH36" i="3"/>
  <c r="AI8" i="3"/>
  <c r="U9" i="5" s="1"/>
  <c r="BB189" i="75"/>
  <c r="C185" i="84" s="1"/>
  <c r="F185" i="84" s="1"/>
  <c r="J182" i="75"/>
  <c r="L182" i="75" s="1"/>
  <c r="AQ179" i="75"/>
  <c r="E180" i="5" s="1"/>
  <c r="AM154" i="75"/>
  <c r="AM134" i="75"/>
  <c r="AH58" i="3"/>
  <c r="AI58" i="3" s="1"/>
  <c r="U59" i="5" s="1"/>
  <c r="Z56" i="3"/>
  <c r="S57" i="5" s="1"/>
  <c r="Q45" i="3"/>
  <c r="R45" i="3" s="1"/>
  <c r="AH44" i="3"/>
  <c r="AI44" i="3" s="1"/>
  <c r="U45" i="5" s="1"/>
  <c r="H27" i="3"/>
  <c r="N28" i="5" s="1"/>
  <c r="AH19" i="3"/>
  <c r="AH13" i="3"/>
  <c r="AI13" i="3" s="1"/>
  <c r="U14" i="5" s="1"/>
  <c r="P4" i="3"/>
  <c r="J170" i="75"/>
  <c r="L170" i="75" s="1"/>
  <c r="J129" i="75"/>
  <c r="L129" i="75" s="1"/>
  <c r="J124" i="75"/>
  <c r="L124" i="75" s="1"/>
  <c r="J123" i="75"/>
  <c r="L123" i="75" s="1"/>
  <c r="AM122" i="75"/>
  <c r="W35" i="3"/>
  <c r="R36" i="5" s="1"/>
  <c r="E27" i="3"/>
  <c r="H26" i="3"/>
  <c r="N27" i="5" s="1"/>
  <c r="W22" i="3"/>
  <c r="R23" i="5" s="1"/>
  <c r="W17" i="3"/>
  <c r="R18" i="5" s="1"/>
  <c r="BB174" i="75"/>
  <c r="C168" i="84" s="1"/>
  <c r="F168" i="84" s="1"/>
  <c r="J149" i="75"/>
  <c r="L149" i="75" s="1"/>
  <c r="J119" i="75"/>
  <c r="L119" i="75" s="1"/>
  <c r="J115" i="75"/>
  <c r="L115" i="75" s="1"/>
  <c r="J111" i="75"/>
  <c r="L111" i="75" s="1"/>
  <c r="AQ17" i="75"/>
  <c r="E18" i="5" s="1"/>
  <c r="AH52" i="3"/>
  <c r="AI52" i="3" s="1"/>
  <c r="U53" i="5" s="1"/>
  <c r="AH48" i="3"/>
  <c r="W48" i="3"/>
  <c r="R49" i="5" s="1"/>
  <c r="AH43" i="3"/>
  <c r="AI43" i="3" s="1"/>
  <c r="U44" i="5" s="1"/>
  <c r="H37" i="3"/>
  <c r="N38" i="5" s="1"/>
  <c r="H20" i="3"/>
  <c r="N21" i="5" s="1"/>
  <c r="Z5" i="3"/>
  <c r="S6" i="5" s="1"/>
  <c r="M4" i="3"/>
  <c r="O5" i="5" s="1"/>
  <c r="J167" i="75"/>
  <c r="L167" i="75" s="1"/>
  <c r="AM157" i="75"/>
  <c r="J147" i="75"/>
  <c r="L147" i="75" s="1"/>
  <c r="J145" i="75"/>
  <c r="L145" i="75" s="1"/>
  <c r="AQ7" i="75"/>
  <c r="E8" i="5" s="1"/>
  <c r="E107" i="75"/>
  <c r="J100" i="75"/>
  <c r="L100" i="75" s="1"/>
  <c r="AM94" i="75"/>
  <c r="J81" i="75"/>
  <c r="L81" i="75" s="1"/>
  <c r="J75" i="75"/>
  <c r="L75" i="75" s="1"/>
  <c r="J73" i="75"/>
  <c r="L73" i="75" s="1"/>
  <c r="J58" i="75"/>
  <c r="L58" i="75" s="1"/>
  <c r="J53" i="75"/>
  <c r="L53" i="75" s="1"/>
  <c r="J44" i="75"/>
  <c r="L44" i="75" s="1"/>
  <c r="J43" i="75"/>
  <c r="L43" i="75" s="1"/>
  <c r="BB31" i="75"/>
  <c r="AM24" i="75"/>
  <c r="J22" i="75"/>
  <c r="L22" i="75" s="1"/>
  <c r="J21" i="75"/>
  <c r="L21" i="75" s="1"/>
  <c r="BB15" i="75"/>
  <c r="J6" i="75"/>
  <c r="L6" i="75" s="1"/>
  <c r="J36" i="75"/>
  <c r="L36" i="75" s="1"/>
  <c r="AM32" i="75"/>
  <c r="BB104" i="75"/>
  <c r="BB101" i="75"/>
  <c r="C104" i="84" s="1"/>
  <c r="F104" i="84" s="1"/>
  <c r="AM96" i="75"/>
  <c r="AM87" i="75"/>
  <c r="BB66" i="75"/>
  <c r="C64" i="84" s="1"/>
  <c r="F64" i="84" s="1"/>
  <c r="AM66" i="75"/>
  <c r="BB65" i="75"/>
  <c r="BB61" i="75"/>
  <c r="J51" i="75"/>
  <c r="L51" i="75" s="1"/>
  <c r="J46" i="75"/>
  <c r="L46" i="75" s="1"/>
  <c r="E39" i="75"/>
  <c r="E20" i="75"/>
  <c r="J14" i="75"/>
  <c r="L14" i="75" s="1"/>
  <c r="J8" i="75"/>
  <c r="L8" i="75" s="1"/>
  <c r="J101" i="75"/>
  <c r="L101" i="75" s="1"/>
  <c r="J97" i="75"/>
  <c r="L97" i="75" s="1"/>
  <c r="J94" i="75"/>
  <c r="L94" i="75" s="1"/>
  <c r="J90" i="75"/>
  <c r="L90" i="75" s="1"/>
  <c r="J89" i="75"/>
  <c r="L89" i="75" s="1"/>
  <c r="E71" i="75"/>
  <c r="J66" i="75"/>
  <c r="L66" i="75" s="1"/>
  <c r="J35" i="75"/>
  <c r="L35" i="75" s="1"/>
  <c r="J27" i="75"/>
  <c r="L27" i="75" s="1"/>
  <c r="J4" i="75"/>
  <c r="L4" i="75" s="1"/>
  <c r="J84" i="75"/>
  <c r="L84" i="75" s="1"/>
  <c r="BB81" i="75"/>
  <c r="C79" i="84" s="1"/>
  <c r="F79" i="84" s="1"/>
  <c r="J30" i="75"/>
  <c r="L30" i="75" s="1"/>
  <c r="J82" i="75"/>
  <c r="L82" i="75" s="1"/>
  <c r="AM75" i="75"/>
  <c r="BB52" i="75"/>
  <c r="BB23" i="75"/>
  <c r="C20" i="84" s="1"/>
  <c r="F20" i="84" s="1"/>
  <c r="BB18" i="75"/>
  <c r="J17" i="75"/>
  <c r="L17" i="75" s="1"/>
  <c r="E16" i="75"/>
  <c r="BB14" i="75"/>
  <c r="C18" i="84" s="1"/>
  <c r="F18" i="84" s="1"/>
  <c r="H64" i="3"/>
  <c r="N65" i="5" s="1"/>
  <c r="H154" i="3"/>
  <c r="N155" i="5" s="1"/>
  <c r="H129" i="3"/>
  <c r="N130" i="5" s="1"/>
  <c r="H114" i="3"/>
  <c r="N115" i="5" s="1"/>
  <c r="H50" i="3"/>
  <c r="N51" i="5" s="1"/>
  <c r="H39" i="3"/>
  <c r="N40" i="5" s="1"/>
  <c r="H35" i="3"/>
  <c r="N36" i="5" s="1"/>
  <c r="H124" i="3"/>
  <c r="N125" i="5" s="1"/>
  <c r="H117" i="3"/>
  <c r="N118" i="5" s="1"/>
  <c r="H12" i="3"/>
  <c r="N13" i="5" s="1"/>
  <c r="E73" i="3"/>
  <c r="M74" i="5" s="1"/>
  <c r="E40" i="3"/>
  <c r="M41" i="5" s="1"/>
  <c r="E176" i="3"/>
  <c r="M177" i="5" s="1"/>
  <c r="E131" i="3"/>
  <c r="E109" i="3"/>
  <c r="M110" i="5" s="1"/>
  <c r="E50" i="3"/>
  <c r="M51" i="5" s="1"/>
  <c r="E184" i="3"/>
  <c r="M185" i="5" s="1"/>
  <c r="E37" i="3"/>
  <c r="M38" i="5" s="1"/>
  <c r="E51" i="3"/>
  <c r="M52" i="5" s="1"/>
  <c r="E12" i="3"/>
  <c r="M13" i="5" s="1"/>
  <c r="E192" i="3"/>
  <c r="M193" i="5" s="1"/>
  <c r="E139" i="3"/>
  <c r="M140" i="5" s="1"/>
  <c r="E58" i="3"/>
  <c r="M59" i="5" s="1"/>
  <c r="E41" i="3"/>
  <c r="M42" i="5" s="1"/>
  <c r="E127" i="3"/>
  <c r="E91" i="3"/>
  <c r="M92" i="5" s="1"/>
  <c r="E19" i="3"/>
  <c r="E170" i="3"/>
  <c r="M171" i="5" s="1"/>
  <c r="E90" i="3"/>
  <c r="M91" i="5" s="1"/>
  <c r="E5" i="3"/>
  <c r="M6" i="5" s="1"/>
  <c r="E191" i="3"/>
  <c r="M192" i="5" s="1"/>
  <c r="E160" i="3"/>
  <c r="M161" i="5" s="1"/>
  <c r="E87" i="3"/>
  <c r="M88" i="5" s="1"/>
  <c r="E66" i="3"/>
  <c r="M67" i="5" s="1"/>
  <c r="E181" i="3"/>
  <c r="M182" i="5" s="1"/>
  <c r="E98" i="3"/>
  <c r="M99" i="5" s="1"/>
  <c r="E89" i="3"/>
  <c r="M90" i="5" s="1"/>
  <c r="E123" i="3"/>
  <c r="M124" i="5" s="1"/>
  <c r="Z158" i="3"/>
  <c r="S159" i="5" s="1"/>
  <c r="Z150" i="3"/>
  <c r="S151" i="5" s="1"/>
  <c r="Z124" i="3"/>
  <c r="S125" i="5" s="1"/>
  <c r="Z89" i="3"/>
  <c r="S90" i="5" s="1"/>
  <c r="Z78" i="3"/>
  <c r="S79" i="5" s="1"/>
  <c r="Z70" i="3"/>
  <c r="S71" i="5" s="1"/>
  <c r="Z46" i="3"/>
  <c r="S47" i="5" s="1"/>
  <c r="Z140" i="3"/>
  <c r="S141" i="5" s="1"/>
  <c r="Z123" i="3"/>
  <c r="S124" i="5" s="1"/>
  <c r="Z116" i="3"/>
  <c r="S117" i="5" s="1"/>
  <c r="Z88" i="3"/>
  <c r="S89" i="5" s="1"/>
  <c r="Z80" i="3"/>
  <c r="S81" i="5" s="1"/>
  <c r="Z69" i="3"/>
  <c r="S70" i="5" s="1"/>
  <c r="Z52" i="3"/>
  <c r="S53" i="5" s="1"/>
  <c r="Z37" i="3"/>
  <c r="S38" i="5" s="1"/>
  <c r="Z6" i="3"/>
  <c r="S7" i="5" s="1"/>
  <c r="Z115" i="3"/>
  <c r="S116" i="5" s="1"/>
  <c r="Z62" i="3"/>
  <c r="S63" i="5" s="1"/>
  <c r="Z41" i="3"/>
  <c r="S42" i="5" s="1"/>
  <c r="Z166" i="3"/>
  <c r="S167" i="5" s="1"/>
  <c r="Z114" i="3"/>
  <c r="S115" i="5" s="1"/>
  <c r="Z102" i="3"/>
  <c r="S103" i="5" s="1"/>
  <c r="Z24" i="3"/>
  <c r="S25" i="5" s="1"/>
  <c r="Z32" i="3"/>
  <c r="S33" i="5" s="1"/>
  <c r="Z16" i="3"/>
  <c r="S17" i="5" s="1"/>
  <c r="M105" i="3"/>
  <c r="O106" i="5" s="1"/>
  <c r="W142" i="3"/>
  <c r="R143" i="5" s="1"/>
  <c r="W119" i="3"/>
  <c r="R120" i="5" s="1"/>
  <c r="W115" i="3"/>
  <c r="R116" i="5" s="1"/>
  <c r="W81" i="3"/>
  <c r="W128" i="3"/>
  <c r="R129" i="5" s="1"/>
  <c r="W9" i="3"/>
  <c r="R10" i="5" s="1"/>
  <c r="W147" i="3"/>
  <c r="R148" i="5" s="1"/>
  <c r="W139" i="3"/>
  <c r="W30" i="3"/>
  <c r="R31" i="5" s="1"/>
  <c r="W14" i="3"/>
  <c r="R15" i="5" s="1"/>
  <c r="W146" i="3"/>
  <c r="R147" i="5" s="1"/>
  <c r="W141" i="3"/>
  <c r="W36" i="3"/>
  <c r="R37" i="5" s="1"/>
  <c r="W61" i="3"/>
  <c r="W6" i="3"/>
  <c r="Z103" i="3"/>
  <c r="S104" i="5" s="1"/>
  <c r="Z20" i="3"/>
  <c r="S21" i="5" s="1"/>
  <c r="Z57" i="3"/>
  <c r="S58" i="5" s="1"/>
  <c r="Z60" i="3"/>
  <c r="S61" i="5" s="1"/>
  <c r="Z130" i="3"/>
  <c r="S131" i="5" s="1"/>
  <c r="Z77" i="3"/>
  <c r="S78" i="5" s="1"/>
  <c r="Z93" i="3"/>
  <c r="S94" i="5" s="1"/>
  <c r="Z71" i="3"/>
  <c r="S72" i="5" s="1"/>
  <c r="Z61" i="3"/>
  <c r="S62" i="5" s="1"/>
  <c r="Z73" i="3"/>
  <c r="S74" i="5" s="1"/>
  <c r="W58" i="3"/>
  <c r="R59" i="5" s="1"/>
  <c r="W29" i="3"/>
  <c r="W92" i="3"/>
  <c r="W25" i="3"/>
  <c r="R26" i="5" s="1"/>
  <c r="W182" i="3"/>
  <c r="R183" i="5" s="1"/>
  <c r="W5" i="3"/>
  <c r="G168" i="4"/>
  <c r="Z169" i="5" s="1"/>
  <c r="G39" i="4"/>
  <c r="Z40" i="5" s="1"/>
  <c r="G124" i="4"/>
  <c r="G160" i="4"/>
  <c r="Z161" i="5" s="1"/>
  <c r="G141" i="4"/>
  <c r="Z142" i="5" s="1"/>
  <c r="G33" i="4"/>
  <c r="Z34" i="5" s="1"/>
  <c r="G132" i="4"/>
  <c r="Z133" i="5" s="1"/>
  <c r="G91" i="4"/>
  <c r="Z92" i="5" s="1"/>
  <c r="G84" i="4"/>
  <c r="Z85" i="5" s="1"/>
  <c r="G74" i="4"/>
  <c r="Z75" i="5" s="1"/>
  <c r="G108" i="4"/>
  <c r="G37" i="4"/>
  <c r="Z38" i="5" s="1"/>
  <c r="G5" i="4"/>
  <c r="Z6" i="5" s="1"/>
  <c r="G173" i="4"/>
  <c r="H173" i="4" s="1"/>
  <c r="AA174" i="5" s="1"/>
  <c r="G157" i="4"/>
  <c r="H157" i="4" s="1"/>
  <c r="AA158" i="5" s="1"/>
  <c r="G138" i="4"/>
  <c r="Z139" i="5" s="1"/>
  <c r="G121" i="4"/>
  <c r="Z122" i="5" s="1"/>
  <c r="G105" i="4"/>
  <c r="G43" i="4"/>
  <c r="Z44" i="5" s="1"/>
  <c r="G152" i="4"/>
  <c r="G149" i="4"/>
  <c r="H149" i="4" s="1"/>
  <c r="AA150" i="5" s="1"/>
  <c r="G82" i="4"/>
  <c r="Z83" i="5" s="1"/>
  <c r="G129" i="4"/>
  <c r="Z130" i="5" s="1"/>
  <c r="G122" i="4"/>
  <c r="Z123" i="5" s="1"/>
  <c r="G76" i="4"/>
  <c r="Z77" i="5" s="1"/>
  <c r="G79" i="4"/>
  <c r="G153" i="4"/>
  <c r="Z154" i="5" s="1"/>
  <c r="G140" i="4"/>
  <c r="Z141" i="5" s="1"/>
  <c r="G130" i="4"/>
  <c r="G41" i="4"/>
  <c r="BB22" i="75"/>
  <c r="BB11" i="75"/>
  <c r="C10" i="84" s="1"/>
  <c r="F10" i="84" s="1"/>
  <c r="BB68" i="75"/>
  <c r="C70" i="84" s="1"/>
  <c r="F70" i="84" s="1"/>
  <c r="BB62" i="75"/>
  <c r="BB48" i="75"/>
  <c r="C48" i="84" s="1"/>
  <c r="F48" i="84" s="1"/>
  <c r="BB26" i="75"/>
  <c r="C26" i="84" s="1"/>
  <c r="F26" i="84" s="1"/>
  <c r="BB87" i="75"/>
  <c r="C88" i="84" s="1"/>
  <c r="F88" i="84" s="1"/>
  <c r="BB86" i="75"/>
  <c r="BB30" i="75"/>
  <c r="C40" i="84" s="1"/>
  <c r="F40" i="84" s="1"/>
  <c r="BB6" i="75"/>
  <c r="C3" i="84" s="1"/>
  <c r="F3" i="84" s="1"/>
  <c r="BB103" i="75"/>
  <c r="C109" i="84" s="1"/>
  <c r="F109" i="84" s="1"/>
  <c r="BB80" i="75"/>
  <c r="BB130" i="75"/>
  <c r="BB32" i="75"/>
  <c r="C35" i="84" s="1"/>
  <c r="F35" i="84" s="1"/>
  <c r="BB168" i="75"/>
  <c r="C166" i="84" s="1"/>
  <c r="F166" i="84" s="1"/>
  <c r="BB122" i="75"/>
  <c r="J123" i="5" s="1"/>
  <c r="AM123" i="5" s="1"/>
  <c r="BB83" i="75"/>
  <c r="C84" i="84" s="1"/>
  <c r="F84" i="84" s="1"/>
  <c r="BB71" i="75"/>
  <c r="BB158" i="75"/>
  <c r="BB155" i="75"/>
  <c r="BB120" i="75"/>
  <c r="C124" i="84" s="1"/>
  <c r="F124" i="84" s="1"/>
  <c r="BB24" i="75"/>
  <c r="C28" i="84" s="1"/>
  <c r="F28" i="84" s="1"/>
  <c r="BB118" i="75"/>
  <c r="BB159" i="75"/>
  <c r="C190" i="84" s="1"/>
  <c r="F190" i="84" s="1"/>
  <c r="BB110" i="75"/>
  <c r="BB105" i="75"/>
  <c r="C123" i="84" s="1"/>
  <c r="F123" i="84" s="1"/>
  <c r="BB88" i="75"/>
  <c r="BB73" i="75"/>
  <c r="C75" i="84" s="1"/>
  <c r="F75" i="84" s="1"/>
  <c r="BB53" i="75"/>
  <c r="BB46" i="75"/>
  <c r="C43" i="84" s="1"/>
  <c r="F43" i="84" s="1"/>
  <c r="BB41" i="75"/>
  <c r="C36" i="84" s="1"/>
  <c r="F36" i="84" s="1"/>
  <c r="BB182" i="75"/>
  <c r="Y121" i="5"/>
  <c r="Y180" i="5"/>
  <c r="Y129" i="5"/>
  <c r="Y111" i="5"/>
  <c r="Y13" i="5"/>
  <c r="R190" i="4"/>
  <c r="AC191" i="5" s="1"/>
  <c r="R182" i="4"/>
  <c r="AC183" i="5" s="1"/>
  <c r="M177" i="4"/>
  <c r="AB178" i="5" s="1"/>
  <c r="G174" i="4"/>
  <c r="Z175" i="5" s="1"/>
  <c r="R173" i="4"/>
  <c r="AC174" i="5" s="1"/>
  <c r="R171" i="4"/>
  <c r="AC172" i="5" s="1"/>
  <c r="G156" i="4"/>
  <c r="Z157" i="5" s="1"/>
  <c r="Y146" i="5"/>
  <c r="R137" i="4"/>
  <c r="G87" i="4"/>
  <c r="Z88" i="5" s="1"/>
  <c r="R79" i="4"/>
  <c r="Q186" i="3"/>
  <c r="R186" i="3" s="1"/>
  <c r="E161" i="3"/>
  <c r="M162" i="5" s="1"/>
  <c r="R145" i="4"/>
  <c r="AC146" i="5" s="1"/>
  <c r="Y139" i="5"/>
  <c r="Y123" i="5"/>
  <c r="Y122" i="5"/>
  <c r="R96" i="4"/>
  <c r="AC97" i="5" s="1"/>
  <c r="R87" i="4"/>
  <c r="AC88" i="5" s="1"/>
  <c r="Y81" i="5"/>
  <c r="M67" i="4"/>
  <c r="R40" i="4"/>
  <c r="AC41" i="5" s="1"/>
  <c r="W148" i="3"/>
  <c r="R149" i="5" s="1"/>
  <c r="Y188" i="5"/>
  <c r="R179" i="4"/>
  <c r="AC180" i="5" s="1"/>
  <c r="Y175" i="5"/>
  <c r="M192" i="4"/>
  <c r="AB193" i="5" s="1"/>
  <c r="G183" i="4"/>
  <c r="Z184" i="5" s="1"/>
  <c r="Y183" i="5"/>
  <c r="G118" i="4"/>
  <c r="Z119" i="5" s="1"/>
  <c r="R104" i="4"/>
  <c r="AC105" i="5" s="1"/>
  <c r="R76" i="4"/>
  <c r="AC77" i="5" s="1"/>
  <c r="Y29" i="5"/>
  <c r="Y19" i="5"/>
  <c r="G17" i="4"/>
  <c r="Y11" i="5"/>
  <c r="Q137" i="3"/>
  <c r="R137" i="3" s="1"/>
  <c r="E133" i="3"/>
  <c r="M134" i="5" s="1"/>
  <c r="Y191" i="5"/>
  <c r="R167" i="4"/>
  <c r="AC168" i="5" s="1"/>
  <c r="Y167" i="5"/>
  <c r="R151" i="4"/>
  <c r="AC152" i="5" s="1"/>
  <c r="M141" i="4"/>
  <c r="AB142" i="5" s="1"/>
  <c r="M109" i="4"/>
  <c r="AB110" i="5" s="1"/>
  <c r="Y99" i="5"/>
  <c r="Y91" i="5"/>
  <c r="R81" i="4"/>
  <c r="AC82" i="5" s="1"/>
  <c r="Y7" i="5"/>
  <c r="P191" i="3"/>
  <c r="S191" i="3" s="1"/>
  <c r="Q192" i="5" s="1"/>
  <c r="P161" i="3"/>
  <c r="Q161" i="3"/>
  <c r="R161" i="3" s="1"/>
  <c r="Y151" i="5"/>
  <c r="Y148" i="5"/>
  <c r="Y115" i="5"/>
  <c r="Y78" i="5"/>
  <c r="Y30" i="5"/>
  <c r="M175" i="4"/>
  <c r="AB176" i="5" s="1"/>
  <c r="Y154" i="5"/>
  <c r="M191" i="4"/>
  <c r="AB192" i="5" s="1"/>
  <c r="M181" i="4"/>
  <c r="AB182" i="5" s="1"/>
  <c r="Y177" i="5"/>
  <c r="G171" i="4"/>
  <c r="Z172" i="5" s="1"/>
  <c r="Y169" i="5"/>
  <c r="M112" i="4"/>
  <c r="AB113" i="5" s="1"/>
  <c r="M110" i="4"/>
  <c r="AB111" i="5" s="1"/>
  <c r="M103" i="4"/>
  <c r="AB104" i="5" s="1"/>
  <c r="Y67" i="5"/>
  <c r="G63" i="4"/>
  <c r="Z64" i="5" s="1"/>
  <c r="Y21" i="5"/>
  <c r="W156" i="3"/>
  <c r="R157" i="5" s="1"/>
  <c r="Q147" i="3"/>
  <c r="R147" i="3" s="1"/>
  <c r="P147" i="3"/>
  <c r="AI41" i="3"/>
  <c r="U42" i="5" s="1"/>
  <c r="Y172" i="5"/>
  <c r="Y130" i="5"/>
  <c r="R193" i="4"/>
  <c r="AC194" i="5" s="1"/>
  <c r="M189" i="4"/>
  <c r="AB190" i="5" s="1"/>
  <c r="G179" i="4"/>
  <c r="Z180" i="5" s="1"/>
  <c r="M125" i="4"/>
  <c r="AB126" i="5" s="1"/>
  <c r="M122" i="4"/>
  <c r="AB123" i="5" s="1"/>
  <c r="Y79" i="5"/>
  <c r="M64" i="4"/>
  <c r="AB65" i="5" s="1"/>
  <c r="Y27" i="5"/>
  <c r="Y107" i="5"/>
  <c r="G98" i="4"/>
  <c r="Z99" i="5" s="1"/>
  <c r="Y96" i="5"/>
  <c r="G93" i="4"/>
  <c r="Z94" i="5" s="1"/>
  <c r="M89" i="4"/>
  <c r="AB90" i="5" s="1"/>
  <c r="G80" i="4"/>
  <c r="Z81" i="5" s="1"/>
  <c r="R78" i="4"/>
  <c r="AC79" i="5" s="1"/>
  <c r="Y75" i="5"/>
  <c r="R37" i="4"/>
  <c r="AC38" i="5" s="1"/>
  <c r="G35" i="4"/>
  <c r="Z36" i="5" s="1"/>
  <c r="G14" i="4"/>
  <c r="H14" i="4" s="1"/>
  <c r="AA15" i="5" s="1"/>
  <c r="AH185" i="3"/>
  <c r="AH182" i="3"/>
  <c r="AI182" i="3" s="1"/>
  <c r="U183" i="5" s="1"/>
  <c r="AH178" i="3"/>
  <c r="AI178" i="3" s="1"/>
  <c r="U179" i="5" s="1"/>
  <c r="AH176" i="3"/>
  <c r="W168" i="3"/>
  <c r="AI163" i="3"/>
  <c r="U164" i="5" s="1"/>
  <c r="AH156" i="3"/>
  <c r="AI156" i="3" s="1"/>
  <c r="U157" i="5" s="1"/>
  <c r="AH149" i="3"/>
  <c r="AI149" i="3" s="1"/>
  <c r="U150" i="5" s="1"/>
  <c r="Z144" i="3"/>
  <c r="S145" i="5" s="1"/>
  <c r="AH136" i="3"/>
  <c r="AI136" i="3" s="1"/>
  <c r="U137" i="5" s="1"/>
  <c r="AH112" i="3"/>
  <c r="AI112" i="3" s="1"/>
  <c r="U113" i="5" s="1"/>
  <c r="E101" i="3"/>
  <c r="AI99" i="3"/>
  <c r="U100" i="5" s="1"/>
  <c r="P91" i="3"/>
  <c r="Q91" i="3"/>
  <c r="R91" i="3" s="1"/>
  <c r="Q86" i="3"/>
  <c r="R86" i="3" s="1"/>
  <c r="Q81" i="3"/>
  <c r="R81" i="3" s="1"/>
  <c r="P81" i="3"/>
  <c r="H77" i="3"/>
  <c r="N78" i="5" s="1"/>
  <c r="M76" i="3"/>
  <c r="O77" i="5" s="1"/>
  <c r="Q73" i="3"/>
  <c r="R73" i="3" s="1"/>
  <c r="P33" i="3"/>
  <c r="Q33" i="3"/>
  <c r="R33" i="3" s="1"/>
  <c r="W136" i="3"/>
  <c r="W132" i="3"/>
  <c r="R133" i="5" s="1"/>
  <c r="W116" i="3"/>
  <c r="R117" i="5" s="1"/>
  <c r="W104" i="3"/>
  <c r="R38" i="4"/>
  <c r="AC39" i="5" s="1"/>
  <c r="Y38" i="5"/>
  <c r="G32" i="4"/>
  <c r="G13" i="4"/>
  <c r="Z14" i="5" s="1"/>
  <c r="AH186" i="3"/>
  <c r="AI186" i="3" s="1"/>
  <c r="U187" i="5" s="1"/>
  <c r="W166" i="3"/>
  <c r="R167" i="5" s="1"/>
  <c r="Z122" i="3"/>
  <c r="S123" i="5" s="1"/>
  <c r="AH120" i="3"/>
  <c r="AI120" i="3" s="1"/>
  <c r="U121" i="5" s="1"/>
  <c r="Q57" i="3"/>
  <c r="R57" i="3" s="1"/>
  <c r="S57" i="3" s="1"/>
  <c r="Q58" i="5" s="1"/>
  <c r="Y71" i="5"/>
  <c r="H65" i="4"/>
  <c r="AA66" i="5" s="1"/>
  <c r="Y64" i="5"/>
  <c r="Y59" i="5"/>
  <c r="R49" i="4"/>
  <c r="AC50" i="5" s="1"/>
  <c r="Y46" i="5"/>
  <c r="R43" i="4"/>
  <c r="AC44" i="5" s="1"/>
  <c r="Y44" i="5"/>
  <c r="Y43" i="5"/>
  <c r="G30" i="4"/>
  <c r="H30" i="4" s="1"/>
  <c r="AA31" i="5" s="1"/>
  <c r="M25" i="4"/>
  <c r="AB26" i="5" s="1"/>
  <c r="M20" i="4"/>
  <c r="AB21" i="5" s="1"/>
  <c r="R16" i="4"/>
  <c r="AC17" i="5" s="1"/>
  <c r="Y16" i="5"/>
  <c r="R7" i="4"/>
  <c r="AC8" i="5" s="1"/>
  <c r="AH192" i="3"/>
  <c r="AH174" i="3"/>
  <c r="AI174" i="3" s="1"/>
  <c r="U175" i="5" s="1"/>
  <c r="M162" i="3"/>
  <c r="O163" i="5" s="1"/>
  <c r="AH161" i="3"/>
  <c r="H159" i="3"/>
  <c r="N160" i="5" s="1"/>
  <c r="AH154" i="3"/>
  <c r="AH133" i="3"/>
  <c r="AI133" i="3" s="1"/>
  <c r="M125" i="3"/>
  <c r="O126" i="5" s="1"/>
  <c r="AH124" i="3"/>
  <c r="AI124" i="3" s="1"/>
  <c r="U125" i="5" s="1"/>
  <c r="Z107" i="3"/>
  <c r="S108" i="5" s="1"/>
  <c r="W97" i="3"/>
  <c r="R98" i="5" s="1"/>
  <c r="Z96" i="3"/>
  <c r="S97" i="5" s="1"/>
  <c r="H71" i="3"/>
  <c r="N72" i="5" s="1"/>
  <c r="Q59" i="3"/>
  <c r="R59" i="3" s="1"/>
  <c r="P59" i="3"/>
  <c r="R126" i="4"/>
  <c r="AC127" i="5" s="1"/>
  <c r="M108" i="4"/>
  <c r="AB109" i="5" s="1"/>
  <c r="Y88" i="5"/>
  <c r="Y83" i="5"/>
  <c r="R71" i="4"/>
  <c r="R70" i="4"/>
  <c r="AC71" i="5" s="1"/>
  <c r="G61" i="4"/>
  <c r="G60" i="4"/>
  <c r="Z61" i="5" s="1"/>
  <c r="R59" i="4"/>
  <c r="AC60" i="5" s="1"/>
  <c r="Y60" i="5"/>
  <c r="Y56" i="5"/>
  <c r="G29" i="4"/>
  <c r="Z30" i="5" s="1"/>
  <c r="H167" i="3"/>
  <c r="N168" i="5" s="1"/>
  <c r="AH155" i="3"/>
  <c r="AI155" i="3" s="1"/>
  <c r="U156" i="5" s="1"/>
  <c r="Z139" i="3"/>
  <c r="S140" i="5" s="1"/>
  <c r="E117" i="3"/>
  <c r="M118" i="5" s="1"/>
  <c r="Z110" i="3"/>
  <c r="S111" i="5" s="1"/>
  <c r="AH102" i="3"/>
  <c r="Q97" i="3"/>
  <c r="R97" i="3" s="1"/>
  <c r="P97" i="3"/>
  <c r="W82" i="3"/>
  <c r="R83" i="5" s="1"/>
  <c r="Z81" i="3"/>
  <c r="S82" i="5" s="1"/>
  <c r="P61" i="3"/>
  <c r="Q61" i="3"/>
  <c r="R61" i="3" s="1"/>
  <c r="Y120" i="5"/>
  <c r="G73" i="4"/>
  <c r="Z74" i="5" s="1"/>
  <c r="Y68" i="5"/>
  <c r="R60" i="4"/>
  <c r="Y57" i="5"/>
  <c r="R51" i="4"/>
  <c r="AC52" i="5" s="1"/>
  <c r="M45" i="4"/>
  <c r="AB46" i="5" s="1"/>
  <c r="AH184" i="3"/>
  <c r="AH177" i="3"/>
  <c r="AH170" i="3"/>
  <c r="AI170" i="3" s="1"/>
  <c r="U171" i="5" s="1"/>
  <c r="Z168" i="3"/>
  <c r="S169" i="5" s="1"/>
  <c r="E154" i="3"/>
  <c r="Q119" i="3"/>
  <c r="R119" i="3" s="1"/>
  <c r="Q117" i="3"/>
  <c r="R117" i="3" s="1"/>
  <c r="W114" i="3"/>
  <c r="R115" i="5" s="1"/>
  <c r="H110" i="3"/>
  <c r="N111" i="5" s="1"/>
  <c r="W102" i="3"/>
  <c r="R103" i="5" s="1"/>
  <c r="AH67" i="3"/>
  <c r="AI67" i="3" s="1"/>
  <c r="U68" i="5" s="1"/>
  <c r="P47" i="3"/>
  <c r="Q47" i="3"/>
  <c r="R47" i="3" s="1"/>
  <c r="M100" i="4"/>
  <c r="AB101" i="5" s="1"/>
  <c r="M51" i="4"/>
  <c r="AB52" i="5" s="1"/>
  <c r="R18" i="4"/>
  <c r="AC19" i="5" s="1"/>
  <c r="M17" i="4"/>
  <c r="AB18" i="5" s="1"/>
  <c r="Y8" i="5"/>
  <c r="E179" i="3"/>
  <c r="M180" i="5" s="1"/>
  <c r="W162" i="3"/>
  <c r="H146" i="3"/>
  <c r="N147" i="5" s="1"/>
  <c r="AI139" i="3"/>
  <c r="U140" i="5" s="1"/>
  <c r="W134" i="3"/>
  <c r="R135" i="5" s="1"/>
  <c r="E102" i="3"/>
  <c r="M103" i="5" s="1"/>
  <c r="H101" i="3"/>
  <c r="N102" i="5" s="1"/>
  <c r="Z95" i="3"/>
  <c r="S96" i="5" s="1"/>
  <c r="W66" i="3"/>
  <c r="R67" i="5" s="1"/>
  <c r="W88" i="3"/>
  <c r="R89" i="5" s="1"/>
  <c r="W74" i="3"/>
  <c r="Q69" i="3"/>
  <c r="R69" i="3" s="1"/>
  <c r="S69" i="3" s="1"/>
  <c r="AH66" i="3"/>
  <c r="AI66" i="3" s="1"/>
  <c r="U67" i="5" s="1"/>
  <c r="AH63" i="3"/>
  <c r="AI63" i="3" s="1"/>
  <c r="U64" i="5" s="1"/>
  <c r="W44" i="3"/>
  <c r="R45" i="5" s="1"/>
  <c r="Z40" i="3"/>
  <c r="S41" i="5" s="1"/>
  <c r="H40" i="3"/>
  <c r="Q39" i="3"/>
  <c r="R39" i="3" s="1"/>
  <c r="S39" i="3" s="1"/>
  <c r="Q40" i="5" s="1"/>
  <c r="Q37" i="3"/>
  <c r="R37" i="3" s="1"/>
  <c r="S37" i="3" s="1"/>
  <c r="Q38" i="5" s="1"/>
  <c r="Z28" i="3"/>
  <c r="S29" i="5" s="1"/>
  <c r="H24" i="3"/>
  <c r="N25" i="5" s="1"/>
  <c r="Z22" i="3"/>
  <c r="S23" i="5" s="1"/>
  <c r="Z17" i="3"/>
  <c r="S18" i="5" s="1"/>
  <c r="H13" i="3"/>
  <c r="N14" i="5" s="1"/>
  <c r="H5" i="3"/>
  <c r="N6" i="5" s="1"/>
  <c r="J189" i="75"/>
  <c r="L189" i="75" s="1"/>
  <c r="AM179" i="75"/>
  <c r="J179" i="75"/>
  <c r="L179" i="75" s="1"/>
  <c r="AQ169" i="75"/>
  <c r="E170" i="5" s="1"/>
  <c r="J169" i="75"/>
  <c r="L169" i="75" s="1"/>
  <c r="AM147" i="75"/>
  <c r="AQ100" i="75"/>
  <c r="E101" i="5" s="1"/>
  <c r="W49" i="3"/>
  <c r="R50" i="5" s="1"/>
  <c r="W28" i="3"/>
  <c r="R29" i="5" s="1"/>
  <c r="Q15" i="3"/>
  <c r="R15" i="3" s="1"/>
  <c r="Q14" i="3"/>
  <c r="R14" i="3" s="1"/>
  <c r="S14" i="3" s="1"/>
  <c r="Q15" i="5" s="1"/>
  <c r="Q6" i="3"/>
  <c r="R6" i="3" s="1"/>
  <c r="J158" i="75"/>
  <c r="L158" i="75" s="1"/>
  <c r="AH92" i="3"/>
  <c r="AI92" i="3" s="1"/>
  <c r="U93" i="5" s="1"/>
  <c r="W89" i="3"/>
  <c r="R90" i="5" s="1"/>
  <c r="W56" i="3"/>
  <c r="R57" i="5" s="1"/>
  <c r="W50" i="3"/>
  <c r="H32" i="3"/>
  <c r="N33" i="5" s="1"/>
  <c r="AH29" i="3"/>
  <c r="AI29" i="3" s="1"/>
  <c r="U30" i="5" s="1"/>
  <c r="H28" i="3"/>
  <c r="N29" i="5" s="1"/>
  <c r="H9" i="3"/>
  <c r="N10" i="5" s="1"/>
  <c r="BB184" i="75"/>
  <c r="C62" i="84" s="1"/>
  <c r="F62" i="84" s="1"/>
  <c r="J184" i="75"/>
  <c r="L184" i="75" s="1"/>
  <c r="BB176" i="75"/>
  <c r="J175" i="75"/>
  <c r="L175" i="75" s="1"/>
  <c r="J168" i="75"/>
  <c r="L168" i="75" s="1"/>
  <c r="BB165" i="75"/>
  <c r="C164" i="84" s="1"/>
  <c r="F164" i="84" s="1"/>
  <c r="BB162" i="75"/>
  <c r="C102" i="84" s="1"/>
  <c r="F102" i="84" s="1"/>
  <c r="AM152" i="75"/>
  <c r="BB151" i="75"/>
  <c r="Z87" i="3"/>
  <c r="S88" i="5" s="1"/>
  <c r="Z85" i="3"/>
  <c r="S86" i="5" s="1"/>
  <c r="H80" i="3"/>
  <c r="N81" i="5" s="1"/>
  <c r="P67" i="3"/>
  <c r="S67" i="3" s="1"/>
  <c r="Q68" i="5" s="1"/>
  <c r="Q58" i="3"/>
  <c r="R58" i="3" s="1"/>
  <c r="E49" i="3"/>
  <c r="M50" i="5" s="1"/>
  <c r="Z44" i="3"/>
  <c r="S45" i="5" s="1"/>
  <c r="W41" i="3"/>
  <c r="R42" i="5" s="1"/>
  <c r="E34" i="3"/>
  <c r="M35" i="5" s="1"/>
  <c r="AH32" i="3"/>
  <c r="AI32" i="3" s="1"/>
  <c r="U33" i="5" s="1"/>
  <c r="AH30" i="3"/>
  <c r="AI30" i="3" s="1"/>
  <c r="U31" i="5" s="1"/>
  <c r="Z25" i="3"/>
  <c r="S26" i="5" s="1"/>
  <c r="W20" i="3"/>
  <c r="R21" i="5" s="1"/>
  <c r="AH14" i="3"/>
  <c r="AI14" i="3" s="1"/>
  <c r="U15" i="5" s="1"/>
  <c r="Z12" i="3"/>
  <c r="S13" i="5" s="1"/>
  <c r="Z4" i="3"/>
  <c r="S5" i="5" s="1"/>
  <c r="BB192" i="75"/>
  <c r="C191" i="84" s="1"/>
  <c r="F191" i="84" s="1"/>
  <c r="BB185" i="75"/>
  <c r="AM182" i="75"/>
  <c r="J174" i="75"/>
  <c r="L174" i="75" s="1"/>
  <c r="AQ166" i="75"/>
  <c r="E167" i="5" s="1"/>
  <c r="J164" i="75"/>
  <c r="L164" i="75" s="1"/>
  <c r="J157" i="75"/>
  <c r="L157" i="75" s="1"/>
  <c r="AM149" i="75"/>
  <c r="BB127" i="75"/>
  <c r="E64" i="3"/>
  <c r="M65" i="5" s="1"/>
  <c r="Z53" i="3"/>
  <c r="S54" i="5" s="1"/>
  <c r="Z49" i="3"/>
  <c r="S50" i="5" s="1"/>
  <c r="AH35" i="3"/>
  <c r="AI35" i="3" s="1"/>
  <c r="U36" i="5" s="1"/>
  <c r="P22" i="3"/>
  <c r="W12" i="3"/>
  <c r="R13" i="5" s="1"/>
  <c r="Q9" i="3"/>
  <c r="R9" i="3" s="1"/>
  <c r="AM169" i="75"/>
  <c r="AH53" i="3"/>
  <c r="AI53" i="3" s="1"/>
  <c r="U54" i="5" s="1"/>
  <c r="AI39" i="3"/>
  <c r="U40" i="5" s="1"/>
  <c r="E29" i="3"/>
  <c r="M30" i="5" s="1"/>
  <c r="J188" i="75"/>
  <c r="L188" i="75" s="1"/>
  <c r="J186" i="75"/>
  <c r="L186" i="75" s="1"/>
  <c r="AM183" i="75"/>
  <c r="AM174" i="75"/>
  <c r="E144" i="75"/>
  <c r="J140" i="75"/>
  <c r="L140" i="75" s="1"/>
  <c r="BB137" i="75"/>
  <c r="C137" i="84" s="1"/>
  <c r="F137" i="84" s="1"/>
  <c r="J136" i="75"/>
  <c r="L136" i="75" s="1"/>
  <c r="J134" i="75"/>
  <c r="L134" i="75" s="1"/>
  <c r="BB129" i="75"/>
  <c r="J121" i="75"/>
  <c r="L121" i="75" s="1"/>
  <c r="E106" i="75"/>
  <c r="J104" i="75"/>
  <c r="L104" i="75" s="1"/>
  <c r="BB100" i="75"/>
  <c r="C101" i="84" s="1"/>
  <c r="F101" i="84" s="1"/>
  <c r="E98" i="75"/>
  <c r="BB93" i="75"/>
  <c r="C90" i="84" s="1"/>
  <c r="F90" i="84" s="1"/>
  <c r="AM78" i="75"/>
  <c r="BB64" i="75"/>
  <c r="C63" i="84" s="1"/>
  <c r="F63" i="84" s="1"/>
  <c r="BB166" i="75"/>
  <c r="C163" i="84" s="1"/>
  <c r="F163" i="84" s="1"/>
  <c r="E164" i="75"/>
  <c r="J163" i="75"/>
  <c r="L163" i="75" s="1"/>
  <c r="J162" i="75"/>
  <c r="L162" i="75" s="1"/>
  <c r="BB157" i="75"/>
  <c r="C153" i="84" s="1"/>
  <c r="F153" i="84" s="1"/>
  <c r="AM156" i="75"/>
  <c r="BB139" i="75"/>
  <c r="BB138" i="75"/>
  <c r="J139" i="5" s="1"/>
  <c r="AM139" i="5" s="1"/>
  <c r="J130" i="75"/>
  <c r="L130" i="75" s="1"/>
  <c r="AQ104" i="75"/>
  <c r="E105" i="5" s="1"/>
  <c r="AQ94" i="75"/>
  <c r="E70" i="75"/>
  <c r="AQ60" i="75"/>
  <c r="E61" i="5" s="1"/>
  <c r="AM26" i="75"/>
  <c r="AM116" i="75"/>
  <c r="J159" i="75"/>
  <c r="L159" i="75" s="1"/>
  <c r="E152" i="75"/>
  <c r="AQ149" i="75"/>
  <c r="J139" i="75"/>
  <c r="L139" i="75" s="1"/>
  <c r="AQ128" i="75"/>
  <c r="E129" i="5" s="1"/>
  <c r="AM118" i="75"/>
  <c r="BB117" i="75"/>
  <c r="C107" i="84" s="1"/>
  <c r="F107" i="84" s="1"/>
  <c r="AM110" i="75"/>
  <c r="E102" i="75"/>
  <c r="AQ101" i="75"/>
  <c r="E102" i="5" s="1"/>
  <c r="BB98" i="75"/>
  <c r="J96" i="75"/>
  <c r="L96" i="75" s="1"/>
  <c r="J93" i="75"/>
  <c r="L93" i="75" s="1"/>
  <c r="BB75" i="75"/>
  <c r="BB58" i="75"/>
  <c r="E24" i="75"/>
  <c r="AQ167" i="75"/>
  <c r="J165" i="75"/>
  <c r="L165" i="75" s="1"/>
  <c r="BB147" i="75"/>
  <c r="C188" i="84" s="1"/>
  <c r="F188" i="84" s="1"/>
  <c r="AM146" i="75"/>
  <c r="BB140" i="75"/>
  <c r="BB136" i="75"/>
  <c r="J132" i="75"/>
  <c r="L132" i="75" s="1"/>
  <c r="J131" i="75"/>
  <c r="L131" i="75" s="1"/>
  <c r="AM123" i="75"/>
  <c r="AM113" i="75"/>
  <c r="BB109" i="75"/>
  <c r="J99" i="75"/>
  <c r="L99" i="75" s="1"/>
  <c r="E91" i="75"/>
  <c r="J56" i="75"/>
  <c r="L56" i="75" s="1"/>
  <c r="AQ145" i="75"/>
  <c r="E146" i="5" s="1"/>
  <c r="BB133" i="75"/>
  <c r="C135" i="84" s="1"/>
  <c r="F135" i="84" s="1"/>
  <c r="BB123" i="75"/>
  <c r="AQ76" i="75"/>
  <c r="E77" i="5" s="1"/>
  <c r="AM73" i="75"/>
  <c r="J73" i="5"/>
  <c r="AM73" i="5" s="1"/>
  <c r="J135" i="75"/>
  <c r="L135" i="75" s="1"/>
  <c r="BB114" i="75"/>
  <c r="C108" i="84" s="1"/>
  <c r="F108" i="84" s="1"/>
  <c r="J77" i="75"/>
  <c r="L77" i="75" s="1"/>
  <c r="J50" i="75"/>
  <c r="L50" i="75" s="1"/>
  <c r="J45" i="75"/>
  <c r="L45" i="75" s="1"/>
  <c r="BB39" i="75"/>
  <c r="AQ30" i="75"/>
  <c r="E31" i="5" s="1"/>
  <c r="AM81" i="75"/>
  <c r="BB77" i="75"/>
  <c r="BC77" i="75" s="1"/>
  <c r="K78" i="5" s="1"/>
  <c r="AM58" i="75"/>
  <c r="J49" i="75"/>
  <c r="L49" i="75" s="1"/>
  <c r="BB42" i="75"/>
  <c r="C41" i="84" s="1"/>
  <c r="F41" i="84" s="1"/>
  <c r="J40" i="75"/>
  <c r="L40" i="75" s="1"/>
  <c r="AQ68" i="75"/>
  <c r="E69" i="5" s="1"/>
  <c r="AQ57" i="75"/>
  <c r="AQ34" i="75"/>
  <c r="E35" i="5" s="1"/>
  <c r="AQ28" i="75"/>
  <c r="BB37" i="75"/>
  <c r="C33" i="84" s="1"/>
  <c r="F33" i="84" s="1"/>
  <c r="AQ20" i="75"/>
  <c r="E21" i="5" s="1"/>
  <c r="AM10" i="75"/>
  <c r="J95" i="75"/>
  <c r="L95" i="75" s="1"/>
  <c r="AM59" i="75"/>
  <c r="J41" i="75"/>
  <c r="L41" i="75" s="1"/>
  <c r="AM35" i="75"/>
  <c r="E13" i="75"/>
  <c r="BB8" i="75"/>
  <c r="AH135" i="3"/>
  <c r="AI135" i="3" s="1"/>
  <c r="U136" i="5" s="1"/>
  <c r="AH95" i="3"/>
  <c r="AH84" i="3"/>
  <c r="AI84" i="3" s="1"/>
  <c r="U85" i="5" s="1"/>
  <c r="AH74" i="3"/>
  <c r="AI74" i="3" s="1"/>
  <c r="U75" i="5" s="1"/>
  <c r="AH164" i="3"/>
  <c r="AI164" i="3" s="1"/>
  <c r="U165" i="5" s="1"/>
  <c r="AH103" i="3"/>
  <c r="AH85" i="3"/>
  <c r="AI85" i="3" s="1"/>
  <c r="U86" i="5" s="1"/>
  <c r="AH83" i="3"/>
  <c r="AI83" i="3" s="1"/>
  <c r="U84" i="5" s="1"/>
  <c r="AH11" i="3"/>
  <c r="AI11" i="3" s="1"/>
  <c r="U12" i="5" s="1"/>
  <c r="AI158" i="3"/>
  <c r="U159" i="5" s="1"/>
  <c r="AI141" i="3"/>
  <c r="U142" i="5" s="1"/>
  <c r="AI180" i="3"/>
  <c r="U181" i="5" s="1"/>
  <c r="AH137" i="3"/>
  <c r="AI137" i="3" s="1"/>
  <c r="U138" i="5" s="1"/>
  <c r="AH76" i="3"/>
  <c r="AI76" i="3" s="1"/>
  <c r="U77" i="5" s="1"/>
  <c r="AH65" i="3"/>
  <c r="AI65" i="3" s="1"/>
  <c r="U66" i="5" s="1"/>
  <c r="AI60" i="3"/>
  <c r="U61" i="5" s="1"/>
  <c r="AH42" i="3"/>
  <c r="AI42" i="3" s="1"/>
  <c r="U43" i="5" s="1"/>
  <c r="AH62" i="3"/>
  <c r="AI62" i="3" s="1"/>
  <c r="U63" i="5" s="1"/>
  <c r="AH17" i="3"/>
  <c r="AI17" i="3" s="1"/>
  <c r="AQ176" i="75"/>
  <c r="J187" i="75"/>
  <c r="L187" i="75" s="1"/>
  <c r="AQ186" i="75"/>
  <c r="E187" i="5" s="1"/>
  <c r="E191" i="75"/>
  <c r="J192" i="75"/>
  <c r="L192" i="75" s="1"/>
  <c r="J190" i="75"/>
  <c r="L190" i="75" s="1"/>
  <c r="AQ192" i="75"/>
  <c r="J152" i="75"/>
  <c r="L152" i="75" s="1"/>
  <c r="J183" i="75"/>
  <c r="L183" i="75" s="1"/>
  <c r="J176" i="75"/>
  <c r="L176" i="75" s="1"/>
  <c r="AM42" i="75"/>
  <c r="J177" i="75"/>
  <c r="L177" i="75" s="1"/>
  <c r="J154" i="75"/>
  <c r="L154" i="75" s="1"/>
  <c r="BB152" i="75"/>
  <c r="C165" i="84" s="1"/>
  <c r="F165" i="84" s="1"/>
  <c r="E150" i="75"/>
  <c r="J172" i="75"/>
  <c r="L172" i="75" s="1"/>
  <c r="E186" i="75"/>
  <c r="E184" i="75"/>
  <c r="E175" i="75"/>
  <c r="E165" i="75"/>
  <c r="J153" i="75"/>
  <c r="L153" i="75" s="1"/>
  <c r="J185" i="75"/>
  <c r="L185" i="75" s="1"/>
  <c r="J171" i="75"/>
  <c r="L171" i="75" s="1"/>
  <c r="E153" i="75"/>
  <c r="E148" i="75"/>
  <c r="J142" i="75"/>
  <c r="L142" i="75" s="1"/>
  <c r="AQ138" i="75"/>
  <c r="E139" i="5" s="1"/>
  <c r="J70" i="75"/>
  <c r="L70" i="75" s="1"/>
  <c r="BB144" i="75"/>
  <c r="C93" i="84" s="1"/>
  <c r="F93" i="84" s="1"/>
  <c r="E126" i="75"/>
  <c r="AM106" i="75"/>
  <c r="J156" i="75"/>
  <c r="L156" i="75" s="1"/>
  <c r="J91" i="75"/>
  <c r="L91" i="75" s="1"/>
  <c r="J87" i="75"/>
  <c r="L87" i="75" s="1"/>
  <c r="AQ151" i="75"/>
  <c r="E152" i="5" s="1"/>
  <c r="J148" i="75"/>
  <c r="L148" i="75" s="1"/>
  <c r="BB160" i="75"/>
  <c r="C158" i="84" s="1"/>
  <c r="F158" i="84" s="1"/>
  <c r="AQ143" i="75"/>
  <c r="E144" i="5" s="1"/>
  <c r="J137" i="75"/>
  <c r="L137" i="75" s="1"/>
  <c r="E120" i="75"/>
  <c r="E135" i="75"/>
  <c r="E121" i="75"/>
  <c r="E108" i="75"/>
  <c r="AM98" i="75"/>
  <c r="BB111" i="75"/>
  <c r="C121" i="84" s="1"/>
  <c r="F121" i="84" s="1"/>
  <c r="BB106" i="75"/>
  <c r="C110" i="84" s="1"/>
  <c r="F110" i="84" s="1"/>
  <c r="J107" i="75"/>
  <c r="L107" i="75" s="1"/>
  <c r="E103" i="75"/>
  <c r="J128" i="75"/>
  <c r="L128" i="75" s="1"/>
  <c r="J16" i="5"/>
  <c r="AM16" i="5" s="1"/>
  <c r="J112" i="75"/>
  <c r="L112" i="75" s="1"/>
  <c r="AQ107" i="75"/>
  <c r="BB85" i="75"/>
  <c r="BB124" i="75"/>
  <c r="J113" i="75"/>
  <c r="L113" i="75" s="1"/>
  <c r="J120" i="75"/>
  <c r="L120" i="75" s="1"/>
  <c r="AM97" i="75"/>
  <c r="BB96" i="75"/>
  <c r="C97" i="84" s="1"/>
  <c r="F97" i="84" s="1"/>
  <c r="AQ86" i="75"/>
  <c r="E87" i="5" s="1"/>
  <c r="J86" i="75"/>
  <c r="L86" i="75" s="1"/>
  <c r="AM85" i="75"/>
  <c r="AQ65" i="75"/>
  <c r="AM57" i="75"/>
  <c r="AM135" i="75"/>
  <c r="AQ123" i="75"/>
  <c r="E124" i="5" s="1"/>
  <c r="BB107" i="75"/>
  <c r="C114" i="84" s="1"/>
  <c r="F114" i="84" s="1"/>
  <c r="J106" i="75"/>
  <c r="L106" i="75" s="1"/>
  <c r="AM104" i="75"/>
  <c r="E89" i="75"/>
  <c r="J78" i="75"/>
  <c r="L78" i="75" s="1"/>
  <c r="J74" i="75"/>
  <c r="L74" i="75" s="1"/>
  <c r="E48" i="75"/>
  <c r="BB132" i="75"/>
  <c r="AQ115" i="75"/>
  <c r="BB108" i="75"/>
  <c r="E101" i="75"/>
  <c r="E97" i="75"/>
  <c r="J76" i="75"/>
  <c r="L76" i="75" s="1"/>
  <c r="J80" i="75"/>
  <c r="L80" i="75" s="1"/>
  <c r="J16" i="75"/>
  <c r="L16" i="75" s="1"/>
  <c r="E63" i="75"/>
  <c r="E31" i="75"/>
  <c r="J72" i="75"/>
  <c r="L72" i="75" s="1"/>
  <c r="J67" i="75"/>
  <c r="L67" i="75" s="1"/>
  <c r="AM21" i="75"/>
  <c r="E81" i="75"/>
  <c r="J71" i="75"/>
  <c r="L71" i="75" s="1"/>
  <c r="BB59" i="75"/>
  <c r="C58" i="84" s="1"/>
  <c r="F58" i="84" s="1"/>
  <c r="J63" i="75"/>
  <c r="L63" i="75" s="1"/>
  <c r="J60" i="75"/>
  <c r="L60" i="75" s="1"/>
  <c r="J88" i="75"/>
  <c r="L88" i="75" s="1"/>
  <c r="AM64" i="75"/>
  <c r="E57" i="75"/>
  <c r="BB44" i="75"/>
  <c r="E35" i="75"/>
  <c r="BB16" i="75"/>
  <c r="C25" i="84" s="1"/>
  <c r="F25" i="84" s="1"/>
  <c r="J13" i="75"/>
  <c r="L13" i="75" s="1"/>
  <c r="BB17" i="75"/>
  <c r="C21" i="84" s="1"/>
  <c r="F21" i="84" s="1"/>
  <c r="J11" i="75"/>
  <c r="L11" i="75" s="1"/>
  <c r="AQ58" i="75"/>
  <c r="E59" i="5" s="1"/>
  <c r="BB43" i="75"/>
  <c r="E30" i="75"/>
  <c r="BB28" i="75"/>
  <c r="J18" i="75"/>
  <c r="L18" i="75" s="1"/>
  <c r="J55" i="75"/>
  <c r="L55" i="75" s="1"/>
  <c r="AM36" i="75"/>
  <c r="BB67" i="75"/>
  <c r="J34" i="75"/>
  <c r="L34" i="75" s="1"/>
  <c r="AM30" i="75"/>
  <c r="J29" i="75"/>
  <c r="L29" i="75" s="1"/>
  <c r="J28" i="75"/>
  <c r="L28" i="75" s="1"/>
  <c r="BB35" i="75"/>
  <c r="E26" i="75"/>
  <c r="J9" i="75"/>
  <c r="L9" i="75" s="1"/>
  <c r="J24" i="75"/>
  <c r="L24" i="75" s="1"/>
  <c r="J23" i="75"/>
  <c r="L23" i="75" s="1"/>
  <c r="J12" i="75"/>
  <c r="L12" i="75" s="1"/>
  <c r="BB27" i="75"/>
  <c r="C17" i="84" s="1"/>
  <c r="F17" i="84" s="1"/>
  <c r="AQ12" i="75"/>
  <c r="E13" i="5" s="1"/>
  <c r="BB5" i="75"/>
  <c r="J6" i="5" s="1"/>
  <c r="AM6" i="5" s="1"/>
  <c r="BB13" i="75"/>
  <c r="J14" i="5" s="1"/>
  <c r="AM14" i="5" s="1"/>
  <c r="J25" i="75"/>
  <c r="L25" i="75" s="1"/>
  <c r="AI179" i="3"/>
  <c r="U180" i="5" s="1"/>
  <c r="Q188" i="3"/>
  <c r="R188" i="3" s="1"/>
  <c r="AI187" i="3"/>
  <c r="U188" i="5" s="1"/>
  <c r="Q180" i="3"/>
  <c r="R180" i="3" s="1"/>
  <c r="P159" i="3"/>
  <c r="Q159" i="3"/>
  <c r="R159" i="3" s="1"/>
  <c r="Q157" i="3"/>
  <c r="R157" i="3" s="1"/>
  <c r="AI134" i="3"/>
  <c r="U135" i="5" s="1"/>
  <c r="P133" i="3"/>
  <c r="Q133" i="3"/>
  <c r="R133" i="3" s="1"/>
  <c r="P78" i="3"/>
  <c r="Q78" i="3"/>
  <c r="R78" i="3" s="1"/>
  <c r="W178" i="3"/>
  <c r="R179" i="5" s="1"/>
  <c r="AI148" i="3"/>
  <c r="Z146" i="3"/>
  <c r="S147" i="5" s="1"/>
  <c r="H139" i="3"/>
  <c r="N140" i="5" s="1"/>
  <c r="W172" i="3"/>
  <c r="R173" i="5" s="1"/>
  <c r="Q139" i="3"/>
  <c r="R139" i="3" s="1"/>
  <c r="P113" i="3"/>
  <c r="Q113" i="3"/>
  <c r="R113" i="3" s="1"/>
  <c r="AI157" i="3"/>
  <c r="U158" i="5" s="1"/>
  <c r="H134" i="3"/>
  <c r="N135" i="5" s="1"/>
  <c r="AH115" i="3"/>
  <c r="AI115" i="3" s="1"/>
  <c r="U116" i="5" s="1"/>
  <c r="AI165" i="3"/>
  <c r="AI126" i="3"/>
  <c r="U127" i="5" s="1"/>
  <c r="W124" i="3"/>
  <c r="R125" i="5" s="1"/>
  <c r="W122" i="3"/>
  <c r="R123" i="5" s="1"/>
  <c r="AI173" i="3"/>
  <c r="U174" i="5" s="1"/>
  <c r="Z136" i="3"/>
  <c r="S137" i="5" s="1"/>
  <c r="AI121" i="3"/>
  <c r="U122" i="5" s="1"/>
  <c r="E119" i="3"/>
  <c r="M120" i="5" s="1"/>
  <c r="W111" i="3"/>
  <c r="R112" i="5" s="1"/>
  <c r="AH94" i="3"/>
  <c r="AI94" i="3" s="1"/>
  <c r="U95" i="5" s="1"/>
  <c r="H103" i="3"/>
  <c r="N104" i="5" s="1"/>
  <c r="AH88" i="3"/>
  <c r="P103" i="3"/>
  <c r="Q103" i="3"/>
  <c r="R103" i="3" s="1"/>
  <c r="W76" i="3"/>
  <c r="R77" i="5" s="1"/>
  <c r="Q75" i="3"/>
  <c r="R75" i="3" s="1"/>
  <c r="P75" i="3"/>
  <c r="AH97" i="3"/>
  <c r="AI97" i="3" s="1"/>
  <c r="U98" i="5" s="1"/>
  <c r="W90" i="3"/>
  <c r="H89" i="3"/>
  <c r="N90" i="5" s="1"/>
  <c r="W112" i="3"/>
  <c r="R113" i="5" s="1"/>
  <c r="AI100" i="3"/>
  <c r="U101" i="5" s="1"/>
  <c r="AH80" i="3"/>
  <c r="AI98" i="3"/>
  <c r="U99" i="5" s="1"/>
  <c r="AH105" i="3"/>
  <c r="AI105" i="3" s="1"/>
  <c r="U106" i="5" s="1"/>
  <c r="W93" i="3"/>
  <c r="R94" i="5" s="1"/>
  <c r="AI90" i="3"/>
  <c r="U91" i="5" s="1"/>
  <c r="P66" i="3"/>
  <c r="Z86" i="3"/>
  <c r="S87" i="5" s="1"/>
  <c r="Q76" i="3"/>
  <c r="R76" i="3" s="1"/>
  <c r="E59" i="3"/>
  <c r="W85" i="3"/>
  <c r="R86" i="5" s="1"/>
  <c r="W72" i="3"/>
  <c r="Z63" i="3"/>
  <c r="S64" i="5" s="1"/>
  <c r="AI51" i="3"/>
  <c r="U52" i="5" s="1"/>
  <c r="H48" i="3"/>
  <c r="N49" i="5" s="1"/>
  <c r="P27" i="3"/>
  <c r="W59" i="3"/>
  <c r="AH22" i="3"/>
  <c r="AI22" i="3" s="1"/>
  <c r="U23" i="5" s="1"/>
  <c r="E63" i="3"/>
  <c r="M64" i="5" s="1"/>
  <c r="W52" i="3"/>
  <c r="R53" i="5" s="1"/>
  <c r="Z48" i="3"/>
  <c r="S49" i="5" s="1"/>
  <c r="AI37" i="3"/>
  <c r="U38" i="5" s="1"/>
  <c r="AH31" i="3"/>
  <c r="AI31" i="3" s="1"/>
  <c r="AH27" i="3"/>
  <c r="AI45" i="3"/>
  <c r="U46" i="5" s="1"/>
  <c r="E71" i="3"/>
  <c r="W65" i="3"/>
  <c r="P51" i="3"/>
  <c r="P46" i="3"/>
  <c r="Q46" i="3"/>
  <c r="R46" i="3" s="1"/>
  <c r="H46" i="3"/>
  <c r="N47" i="5" s="1"/>
  <c r="W73" i="3"/>
  <c r="M22" i="3"/>
  <c r="O23" i="5" s="1"/>
  <c r="P13" i="3"/>
  <c r="Q13" i="3"/>
  <c r="R13" i="3" s="1"/>
  <c r="Z9" i="3"/>
  <c r="S10" i="5" s="1"/>
  <c r="Q5" i="3"/>
  <c r="R5" i="3" s="1"/>
  <c r="AH23" i="3"/>
  <c r="AI23" i="3" s="1"/>
  <c r="U24" i="5" s="1"/>
  <c r="W11" i="3"/>
  <c r="R12" i="5" s="1"/>
  <c r="AH7" i="3"/>
  <c r="AI7" i="3" s="1"/>
  <c r="U8" i="5" s="1"/>
  <c r="AH9" i="3"/>
  <c r="AI9" i="3" s="1"/>
  <c r="U10" i="5" s="1"/>
  <c r="AI18" i="3"/>
  <c r="U19" i="5" s="1"/>
  <c r="AH15" i="3"/>
  <c r="AI15" i="3" s="1"/>
  <c r="U16" i="5" s="1"/>
  <c r="U11" i="5"/>
  <c r="W8" i="3"/>
  <c r="R9" i="5" s="1"/>
  <c r="R143" i="4"/>
  <c r="AC144" i="5" s="1"/>
  <c r="G143" i="4"/>
  <c r="H143" i="4" s="1"/>
  <c r="AA144" i="5" s="1"/>
  <c r="R65" i="4"/>
  <c r="R154" i="4"/>
  <c r="AC155" i="5" s="1"/>
  <c r="M136" i="4"/>
  <c r="AB137" i="5" s="1"/>
  <c r="M139" i="4"/>
  <c r="R118" i="4"/>
  <c r="AC119" i="5" s="1"/>
  <c r="R106" i="4"/>
  <c r="AC107" i="5" s="1"/>
  <c r="M184" i="4"/>
  <c r="AB185" i="5" s="1"/>
  <c r="R170" i="4"/>
  <c r="AC171" i="5" s="1"/>
  <c r="G177" i="4"/>
  <c r="Z178" i="5" s="1"/>
  <c r="G169" i="4"/>
  <c r="Z170" i="5" s="1"/>
  <c r="M144" i="4"/>
  <c r="AB145" i="5" s="1"/>
  <c r="R135" i="4"/>
  <c r="AC136" i="5" s="1"/>
  <c r="R124" i="4"/>
  <c r="AC125" i="5" s="1"/>
  <c r="R116" i="4"/>
  <c r="AC117" i="5" s="1"/>
  <c r="R138" i="4"/>
  <c r="AC139" i="5" s="1"/>
  <c r="R98" i="4"/>
  <c r="AC99" i="5" s="1"/>
  <c r="R77" i="4"/>
  <c r="AC78" i="5" s="1"/>
  <c r="R55" i="4"/>
  <c r="AC56" i="5" s="1"/>
  <c r="R113" i="4"/>
  <c r="AC114" i="5" s="1"/>
  <c r="R105" i="4"/>
  <c r="AC106" i="5" s="1"/>
  <c r="M88" i="4"/>
  <c r="AB89" i="5" s="1"/>
  <c r="M61" i="4"/>
  <c r="R44" i="4"/>
  <c r="M86" i="4"/>
  <c r="M83" i="4"/>
  <c r="AB84" i="5" s="1"/>
  <c r="G19" i="4"/>
  <c r="G96" i="4"/>
  <c r="H96" i="4" s="1"/>
  <c r="AA97" i="5" s="1"/>
  <c r="R89" i="4"/>
  <c r="M66" i="4"/>
  <c r="AB67" i="5" s="1"/>
  <c r="M59" i="4"/>
  <c r="AB60" i="5" s="1"/>
  <c r="M43" i="4"/>
  <c r="AB44" i="5" s="1"/>
  <c r="M114" i="4"/>
  <c r="AB115" i="5" s="1"/>
  <c r="M106" i="4"/>
  <c r="AB107" i="5" s="1"/>
  <c r="G104" i="4"/>
  <c r="Z105" i="5" s="1"/>
  <c r="M98" i="4"/>
  <c r="M80" i="4"/>
  <c r="M78" i="4"/>
  <c r="AB79" i="5" s="1"/>
  <c r="M40" i="4"/>
  <c r="AB41" i="5" s="1"/>
  <c r="R129" i="4"/>
  <c r="AC130" i="5" s="1"/>
  <c r="R121" i="4"/>
  <c r="AC122" i="5" s="1"/>
  <c r="R115" i="4"/>
  <c r="R107" i="4"/>
  <c r="R99" i="4"/>
  <c r="AC100" i="5" s="1"/>
  <c r="H83" i="4"/>
  <c r="AA84" i="5" s="1"/>
  <c r="R47" i="4"/>
  <c r="AC48" i="5" s="1"/>
  <c r="M37" i="4"/>
  <c r="AB38" i="5" s="1"/>
  <c r="M12" i="4"/>
  <c r="M4" i="4"/>
  <c r="AB5" i="5" s="1"/>
  <c r="R41" i="4"/>
  <c r="M23" i="4"/>
  <c r="AB24" i="5" s="1"/>
  <c r="G8" i="4"/>
  <c r="H8" i="4" s="1"/>
  <c r="AA9" i="5" s="1"/>
  <c r="R6" i="4"/>
  <c r="AC7" i="5" s="1"/>
  <c r="R54" i="4"/>
  <c r="AC55" i="5" s="1"/>
  <c r="R25" i="4"/>
  <c r="M15" i="4"/>
  <c r="AB16" i="5" s="1"/>
  <c r="H13" i="4"/>
  <c r="AA14" i="5" s="1"/>
  <c r="G64" i="4"/>
  <c r="Z65" i="5" s="1"/>
  <c r="M63" i="4"/>
  <c r="AB64" i="5" s="1"/>
  <c r="M42" i="4"/>
  <c r="M39" i="4"/>
  <c r="R17" i="4"/>
  <c r="AC18" i="5" s="1"/>
  <c r="M58" i="4"/>
  <c r="AB59" i="5" s="1"/>
  <c r="G40" i="4"/>
  <c r="G16" i="4"/>
  <c r="Z17" i="5" s="1"/>
  <c r="M10" i="4"/>
  <c r="M50" i="4"/>
  <c r="AB51" i="5" s="1"/>
  <c r="M47" i="4"/>
  <c r="AB48" i="5" s="1"/>
  <c r="M44" i="4"/>
  <c r="AB45" i="5" s="1"/>
  <c r="M18" i="4"/>
  <c r="AB19" i="5" s="1"/>
  <c r="G3" i="75"/>
  <c r="J104" i="5"/>
  <c r="AM104" i="5" s="1"/>
  <c r="H35" i="4"/>
  <c r="AA36" i="5" s="1"/>
  <c r="Z152" i="5"/>
  <c r="AM13" i="75"/>
  <c r="J37" i="75"/>
  <c r="H33" i="4"/>
  <c r="AA34" i="5" s="1"/>
  <c r="H91" i="4"/>
  <c r="AA92" i="5" s="1"/>
  <c r="Z63" i="5"/>
  <c r="AM31" i="75"/>
  <c r="J169" i="5"/>
  <c r="AM169" i="5" s="1"/>
  <c r="H95" i="4"/>
  <c r="AA96" i="5" s="1"/>
  <c r="H66" i="4"/>
  <c r="AA67" i="5" s="1"/>
  <c r="H158" i="4"/>
  <c r="AA159" i="5" s="1"/>
  <c r="E66" i="5"/>
  <c r="J66" i="5"/>
  <c r="AM66" i="5" s="1"/>
  <c r="J67" i="5"/>
  <c r="AM67" i="5" s="1"/>
  <c r="J175" i="5"/>
  <c r="AM175" i="5" s="1"/>
  <c r="E161" i="5"/>
  <c r="E95" i="5"/>
  <c r="E48" i="5"/>
  <c r="E173" i="5"/>
  <c r="E56" i="5"/>
  <c r="E12" i="5"/>
  <c r="D181" i="5"/>
  <c r="J155" i="5"/>
  <c r="AM155" i="5" s="1"/>
  <c r="D176" i="5"/>
  <c r="J103" i="5"/>
  <c r="AM103" i="5" s="1"/>
  <c r="E136" i="5"/>
  <c r="D189" i="5"/>
  <c r="U69" i="5"/>
  <c r="AC149" i="5"/>
  <c r="Z109" i="5"/>
  <c r="H129" i="4"/>
  <c r="AA130" i="5" s="1"/>
  <c r="H168" i="4"/>
  <c r="AA169" i="5" s="1"/>
  <c r="M128" i="5"/>
  <c r="Z10" i="5"/>
  <c r="H122" i="4"/>
  <c r="AA123" i="5" s="1"/>
  <c r="J33" i="5"/>
  <c r="AM33" i="5" s="1"/>
  <c r="J74" i="5"/>
  <c r="AM74" i="5" s="1"/>
  <c r="BC41" i="75"/>
  <c r="K42" i="5" s="1"/>
  <c r="E116" i="5"/>
  <c r="H118" i="4"/>
  <c r="AA119" i="5" s="1"/>
  <c r="BC160" i="75"/>
  <c r="K161" i="5" s="1"/>
  <c r="Z18" i="5"/>
  <c r="H17" i="4"/>
  <c r="AA18" i="5" s="1"/>
  <c r="AC80" i="5"/>
  <c r="AC90" i="5"/>
  <c r="J166" i="5"/>
  <c r="AM166" i="5" s="1"/>
  <c r="J193" i="5"/>
  <c r="AM193" i="5" s="1"/>
  <c r="J185" i="5"/>
  <c r="AM185" i="5" s="1"/>
  <c r="H60" i="4"/>
  <c r="AA61" i="5" s="1"/>
  <c r="AC92" i="5"/>
  <c r="H104" i="4"/>
  <c r="AA105" i="5" s="1"/>
  <c r="Z97" i="5"/>
  <c r="H177" i="4"/>
  <c r="AA178" i="5" s="1"/>
  <c r="Z62" i="5"/>
  <c r="H64" i="4"/>
  <c r="AA65" i="5" s="1"/>
  <c r="AC61" i="5"/>
  <c r="AC42" i="5"/>
  <c r="AC116" i="5"/>
  <c r="N41" i="5"/>
  <c r="AC72" i="5"/>
  <c r="AC108" i="5"/>
  <c r="AB43" i="5"/>
  <c r="Z93" i="5"/>
  <c r="U134" i="5"/>
  <c r="U70" i="5"/>
  <c r="U166" i="5"/>
  <c r="U149" i="5"/>
  <c r="K3" i="75"/>
  <c r="I3" i="75"/>
  <c r="H3" i="75"/>
  <c r="U3" i="4"/>
  <c r="T3" i="4"/>
  <c r="S3" i="4"/>
  <c r="Q3" i="4"/>
  <c r="P3" i="4"/>
  <c r="L3" i="4"/>
  <c r="K3" i="4"/>
  <c r="J3" i="4"/>
  <c r="I3" i="4"/>
  <c r="F3" i="4"/>
  <c r="E3" i="4"/>
  <c r="C3" i="4"/>
  <c r="D3" i="4" s="1"/>
  <c r="Y4" i="5" s="1"/>
  <c r="AG3" i="3"/>
  <c r="AF3" i="3"/>
  <c r="AH3" i="3" s="1"/>
  <c r="AE3" i="3"/>
  <c r="AD3" i="3"/>
  <c r="Y3" i="3"/>
  <c r="X3" i="3"/>
  <c r="V3" i="3"/>
  <c r="U3" i="3"/>
  <c r="T3" i="3"/>
  <c r="L3" i="3"/>
  <c r="G3" i="3"/>
  <c r="F3" i="3"/>
  <c r="D3" i="3"/>
  <c r="C3" i="3"/>
  <c r="M3" i="75"/>
  <c r="U3" i="75"/>
  <c r="T3" i="75"/>
  <c r="AD3" i="75" s="1"/>
  <c r="S3" i="75"/>
  <c r="R3" i="75"/>
  <c r="Q3" i="75"/>
  <c r="Z3" i="75" s="1"/>
  <c r="O3" i="75"/>
  <c r="W3" i="75" s="1"/>
  <c r="N3" i="75"/>
  <c r="V3" i="75" s="1"/>
  <c r="E28" i="5"/>
  <c r="AA3" i="3"/>
  <c r="AB3" i="3" s="1"/>
  <c r="AC3" i="3" s="1"/>
  <c r="T4" i="5" s="1"/>
  <c r="I3" i="3"/>
  <c r="J3" i="3" s="1"/>
  <c r="K3" i="3" s="1"/>
  <c r="N3" i="4"/>
  <c r="O3" i="4" s="1"/>
  <c r="BA3" i="75"/>
  <c r="AZ3" i="75"/>
  <c r="BB3" i="75" s="1"/>
  <c r="J4" i="5" s="1"/>
  <c r="AM4" i="5" s="1"/>
  <c r="O3" i="3"/>
  <c r="Q3" i="3" s="1"/>
  <c r="R3" i="3" s="1"/>
  <c r="D147" i="5"/>
  <c r="D77" i="5"/>
  <c r="D148" i="5"/>
  <c r="D8" i="5"/>
  <c r="D145" i="5"/>
  <c r="D132" i="5"/>
  <c r="D114" i="5"/>
  <c r="D107" i="5"/>
  <c r="D40" i="5"/>
  <c r="D17" i="5"/>
  <c r="D109" i="5"/>
  <c r="D31" i="5"/>
  <c r="V147" i="75"/>
  <c r="AH147" i="75" s="1"/>
  <c r="D60" i="5"/>
  <c r="V152" i="75"/>
  <c r="AH152" i="75" s="1"/>
  <c r="D158" i="5"/>
  <c r="D69" i="5"/>
  <c r="V174" i="75"/>
  <c r="AH174" i="75" s="1"/>
  <c r="G112" i="75"/>
  <c r="G15" i="75"/>
  <c r="G111" i="75"/>
  <c r="D122" i="5"/>
  <c r="V106" i="75"/>
  <c r="AH106" i="75" s="1"/>
  <c r="D146" i="5"/>
  <c r="V63" i="75"/>
  <c r="AH63" i="75" s="1"/>
  <c r="AA72" i="75"/>
  <c r="AJ72" i="75" s="1"/>
  <c r="V89" i="75"/>
  <c r="AA137" i="75"/>
  <c r="AJ137" i="75" s="1"/>
  <c r="AG15" i="75"/>
  <c r="F140" i="75"/>
  <c r="P140" i="75" s="1"/>
  <c r="AA83" i="75"/>
  <c r="AJ83" i="75" s="1"/>
  <c r="E9" i="5"/>
  <c r="AW60" i="75"/>
  <c r="AW177" i="75"/>
  <c r="G130" i="75"/>
  <c r="E36" i="5"/>
  <c r="D110" i="5"/>
  <c r="V57" i="75"/>
  <c r="AH57" i="75" s="1"/>
  <c r="V127" i="75"/>
  <c r="AH127" i="75" s="1"/>
  <c r="AA50" i="75"/>
  <c r="AJ50" i="75" s="1"/>
  <c r="V16" i="75"/>
  <c r="AH16" i="75" s="1"/>
  <c r="AA43" i="75"/>
  <c r="AA157" i="75"/>
  <c r="AJ157" i="75" s="1"/>
  <c r="V72" i="75"/>
  <c r="AH72" i="75" s="1"/>
  <c r="V43" i="75"/>
  <c r="AH43" i="75" s="1"/>
  <c r="V71" i="75"/>
  <c r="G53" i="75"/>
  <c r="E15" i="5"/>
  <c r="G121" i="75"/>
  <c r="AW64" i="75"/>
  <c r="AW44" i="75"/>
  <c r="AA76" i="75"/>
  <c r="AJ76" i="75" s="1"/>
  <c r="E150" i="5"/>
  <c r="E145" i="5"/>
  <c r="V35" i="75"/>
  <c r="AH35" i="75" s="1"/>
  <c r="G105" i="75"/>
  <c r="AW32" i="75"/>
  <c r="AG112" i="75"/>
  <c r="V91" i="75"/>
  <c r="AH91" i="75" s="1"/>
  <c r="V120" i="75"/>
  <c r="AW100" i="75"/>
  <c r="AY100" i="75" s="1"/>
  <c r="V66" i="75"/>
  <c r="AH66" i="75" s="1"/>
  <c r="V26" i="75"/>
  <c r="AH26" i="75" s="1"/>
  <c r="AW70" i="75"/>
  <c r="AY70" i="75" s="1"/>
  <c r="I71" i="5" s="1"/>
  <c r="AW14" i="75"/>
  <c r="AY14" i="75" s="1"/>
  <c r="V30" i="75"/>
  <c r="AH30" i="75"/>
  <c r="V28" i="75"/>
  <c r="AH28" i="75" s="1"/>
  <c r="AA182" i="75"/>
  <c r="AJ182" i="75" s="1"/>
  <c r="G116" i="75"/>
  <c r="G63" i="75"/>
  <c r="AA149" i="75"/>
  <c r="AJ149" i="75" s="1"/>
  <c r="D149" i="5"/>
  <c r="AW118" i="75"/>
  <c r="V60" i="75"/>
  <c r="AH60" i="75" s="1"/>
  <c r="AW6" i="75"/>
  <c r="AY6" i="75" s="1"/>
  <c r="I7" i="5" s="1"/>
  <c r="AA135" i="75"/>
  <c r="AJ135" i="75" s="1"/>
  <c r="AA112" i="75"/>
  <c r="AJ112" i="75" s="1"/>
  <c r="AW107" i="75"/>
  <c r="AA13" i="75"/>
  <c r="AJ13" i="75" s="1"/>
  <c r="AA122" i="75"/>
  <c r="AJ122" i="75" s="1"/>
  <c r="E155" i="5"/>
  <c r="AW81" i="75"/>
  <c r="AY81" i="75" s="1"/>
  <c r="BC81" i="75" s="1"/>
  <c r="K82" i="5" s="1"/>
  <c r="V175" i="75"/>
  <c r="AH175" i="75" s="1"/>
  <c r="AA68" i="75"/>
  <c r="AW117" i="75"/>
  <c r="AY117" i="75" s="1"/>
  <c r="I118" i="5" s="1"/>
  <c r="G177" i="75"/>
  <c r="G36" i="75"/>
  <c r="AW19" i="75"/>
  <c r="V20" i="75"/>
  <c r="G171" i="75"/>
  <c r="G83" i="75"/>
  <c r="AW165" i="75"/>
  <c r="AA115" i="75"/>
  <c r="AJ115" i="75" s="1"/>
  <c r="G19" i="75"/>
  <c r="G173" i="75"/>
  <c r="AA22" i="75"/>
  <c r="AA53" i="75"/>
  <c r="AJ53" i="75" s="1"/>
  <c r="AW57" i="75"/>
  <c r="V39" i="75"/>
  <c r="AH39" i="75" s="1"/>
  <c r="G178" i="75"/>
  <c r="G180" i="75"/>
  <c r="E193" i="5"/>
  <c r="AG172" i="75"/>
  <c r="V13" i="75"/>
  <c r="AA105" i="75"/>
  <c r="AA35" i="75"/>
  <c r="AJ35" i="75" s="1"/>
  <c r="E76" i="5"/>
  <c r="V126" i="75"/>
  <c r="AH126" i="75" s="1"/>
  <c r="AA60" i="75"/>
  <c r="AA104" i="75"/>
  <c r="AJ104" i="75" s="1"/>
  <c r="G170" i="75"/>
  <c r="E57" i="5"/>
  <c r="AW126" i="75"/>
  <c r="AY126" i="75" s="1"/>
  <c r="I127" i="5" s="1"/>
  <c r="V186" i="75"/>
  <c r="AH186" i="75" s="1"/>
  <c r="AA167" i="75"/>
  <c r="AJ167" i="75" s="1"/>
  <c r="E19" i="5"/>
  <c r="AW41" i="75"/>
  <c r="AY41" i="75" s="1"/>
  <c r="I42" i="5" s="1"/>
  <c r="AW171" i="75"/>
  <c r="AA108" i="75"/>
  <c r="AJ108" i="75" s="1"/>
  <c r="AW77" i="75"/>
  <c r="AY77" i="75" s="1"/>
  <c r="AA130" i="75"/>
  <c r="AJ130" i="75" s="1"/>
  <c r="G124" i="75"/>
  <c r="AF76" i="75"/>
  <c r="AN76" i="75" s="1"/>
  <c r="AS76" i="75" s="1"/>
  <c r="AU76" i="75" s="1"/>
  <c r="G77" i="5" s="1"/>
  <c r="AA98" i="75"/>
  <c r="AJ98" i="75" s="1"/>
  <c r="AA106" i="75"/>
  <c r="AJ106" i="75" s="1"/>
  <c r="E49" i="5"/>
  <c r="G70" i="75"/>
  <c r="AW58" i="75"/>
  <c r="AY58" i="75" s="1"/>
  <c r="I59" i="5" s="1"/>
  <c r="G133" i="75"/>
  <c r="AW90" i="75"/>
  <c r="AY90" i="75" s="1"/>
  <c r="I91" i="5" s="1"/>
  <c r="AW61" i="75"/>
  <c r="AY61" i="75" s="1"/>
  <c r="I62" i="5" s="1"/>
  <c r="V70" i="75"/>
  <c r="AH70" i="75" s="1"/>
  <c r="AA85" i="75"/>
  <c r="AJ85" i="75" s="1"/>
  <c r="V163" i="75"/>
  <c r="AH163" i="75" s="1"/>
  <c r="AA69" i="75"/>
  <c r="AJ69" i="75" s="1"/>
  <c r="AA181" i="75"/>
  <c r="AJ181" i="75" s="1"/>
  <c r="AA47" i="75"/>
  <c r="AJ47" i="75" s="1"/>
  <c r="V121" i="75"/>
  <c r="AH121" i="75" s="1"/>
  <c r="AA87" i="75"/>
  <c r="AJ87" i="75" s="1"/>
  <c r="AA164" i="75"/>
  <c r="AJ164" i="75" s="1"/>
  <c r="AA155" i="75"/>
  <c r="AJ155" i="75" s="1"/>
  <c r="AA191" i="75"/>
  <c r="AJ191" i="75" s="1"/>
  <c r="AA192" i="75"/>
  <c r="AJ192" i="75" s="1"/>
  <c r="AA165" i="75"/>
  <c r="AJ165" i="75" s="1"/>
  <c r="AA63" i="75"/>
  <c r="G125" i="75"/>
  <c r="C9" i="75"/>
  <c r="C42" i="75"/>
  <c r="C49" i="75"/>
  <c r="C4" i="75"/>
  <c r="C115" i="75"/>
  <c r="C32" i="75"/>
  <c r="C61" i="75"/>
  <c r="C128" i="75"/>
  <c r="C84" i="75"/>
  <c r="C132" i="75"/>
  <c r="C37" i="75"/>
  <c r="C19" i="75"/>
  <c r="C22" i="75"/>
  <c r="C85" i="75"/>
  <c r="C41" i="75"/>
  <c r="E41" i="75" s="1"/>
  <c r="C112" i="75"/>
  <c r="C64" i="75"/>
  <c r="C105" i="75"/>
  <c r="C45" i="75"/>
  <c r="C18" i="75"/>
  <c r="C65" i="75"/>
  <c r="C129" i="75"/>
  <c r="C190" i="75"/>
  <c r="C80" i="75"/>
  <c r="C68" i="75"/>
  <c r="C79" i="75"/>
  <c r="C25" i="75"/>
  <c r="C122" i="75"/>
  <c r="C51" i="75"/>
  <c r="C10" i="75"/>
  <c r="E10" i="75" s="1"/>
  <c r="C23" i="75"/>
  <c r="C183" i="75"/>
  <c r="C146" i="75"/>
  <c r="C193" i="75"/>
  <c r="C21" i="75"/>
  <c r="C173" i="75"/>
  <c r="C151" i="75"/>
  <c r="E151" i="75" s="1"/>
  <c r="C7" i="75"/>
  <c r="C118" i="75"/>
  <c r="C82" i="75"/>
  <c r="C149" i="75"/>
  <c r="C130" i="75"/>
  <c r="C178" i="75"/>
  <c r="C181" i="75"/>
  <c r="C33" i="75"/>
  <c r="C143" i="75"/>
  <c r="C137" i="75"/>
  <c r="C141" i="75"/>
  <c r="C53" i="75"/>
  <c r="C189" i="75"/>
  <c r="C27" i="75"/>
  <c r="C92" i="75"/>
  <c r="C99" i="75"/>
  <c r="C158" i="75"/>
  <c r="C159" i="75"/>
  <c r="C171" i="75"/>
  <c r="C11" i="75"/>
  <c r="C131" i="75"/>
  <c r="E131" i="75" s="1"/>
  <c r="C94" i="75"/>
  <c r="AA88" i="75"/>
  <c r="AJ88" i="75" s="1"/>
  <c r="V111" i="75"/>
  <c r="AH111" i="75" s="1"/>
  <c r="V24" i="75"/>
  <c r="G153" i="75"/>
  <c r="AG124" i="75"/>
  <c r="AW152" i="75"/>
  <c r="C117" i="75"/>
  <c r="E117" i="75" s="1"/>
  <c r="C87" i="75"/>
  <c r="AW16" i="75"/>
  <c r="C67" i="75"/>
  <c r="AA42" i="75"/>
  <c r="G98" i="75"/>
  <c r="AW130" i="75"/>
  <c r="AY130" i="75" s="1"/>
  <c r="I131" i="5" s="1"/>
  <c r="AA66" i="75"/>
  <c r="V17" i="75"/>
  <c r="V31" i="75"/>
  <c r="AH31" i="75" s="1"/>
  <c r="AA61" i="75"/>
  <c r="AJ61" i="75" s="1"/>
  <c r="C34" i="75"/>
  <c r="E34" i="75" s="1"/>
  <c r="AA5" i="75"/>
  <c r="AJ5" i="75" s="1"/>
  <c r="AA110" i="75"/>
  <c r="AJ110" i="75" s="1"/>
  <c r="G184" i="75"/>
  <c r="AW91" i="75"/>
  <c r="AW34" i="75"/>
  <c r="C188" i="75"/>
  <c r="AA44" i="75"/>
  <c r="AJ44" i="75" s="1"/>
  <c r="G152" i="75"/>
  <c r="G164" i="75"/>
  <c r="AW92" i="75"/>
  <c r="AY92" i="75" s="1"/>
  <c r="I93" i="5" s="1"/>
  <c r="AW20" i="75"/>
  <c r="AA162" i="75"/>
  <c r="AJ162" i="75" s="1"/>
  <c r="G44" i="75"/>
  <c r="AW80" i="75"/>
  <c r="AY80" i="75" s="1"/>
  <c r="I81" i="5" s="1"/>
  <c r="AW108" i="75"/>
  <c r="AA51" i="75"/>
  <c r="AJ51" i="75" s="1"/>
  <c r="E23" i="5"/>
  <c r="G45" i="75"/>
  <c r="AW163" i="75"/>
  <c r="C113" i="75"/>
  <c r="E113" i="75" s="1"/>
  <c r="AA136" i="75"/>
  <c r="AJ136" i="75" s="1"/>
  <c r="V86" i="75"/>
  <c r="AW7" i="75"/>
  <c r="AY7" i="75" s="1"/>
  <c r="I8" i="5" s="1"/>
  <c r="C185" i="75"/>
  <c r="V97" i="75"/>
  <c r="AH97" i="75" s="1"/>
  <c r="G81" i="75"/>
  <c r="AA140" i="75"/>
  <c r="AJ140" i="75" s="1"/>
  <c r="G52" i="75"/>
  <c r="AW68" i="75"/>
  <c r="AY68" i="75" s="1"/>
  <c r="V153" i="75"/>
  <c r="AH153" i="75" s="1"/>
  <c r="G129" i="75"/>
  <c r="AA120" i="75"/>
  <c r="AJ120" i="75" s="1"/>
  <c r="G189" i="75"/>
  <c r="AW146" i="75"/>
  <c r="AA23" i="75"/>
  <c r="AJ23" i="75" s="1"/>
  <c r="C124" i="75"/>
  <c r="AA101" i="75"/>
  <c r="AJ101" i="75" s="1"/>
  <c r="G137" i="75"/>
  <c r="AF66" i="75"/>
  <c r="AN66" i="75" s="1"/>
  <c r="AS66" i="75" s="1"/>
  <c r="AW135" i="75"/>
  <c r="V14" i="75"/>
  <c r="AH14" i="75" s="1"/>
  <c r="V150" i="75"/>
  <c r="AA190" i="75"/>
  <c r="AJ190" i="75" s="1"/>
  <c r="C36" i="75"/>
  <c r="AA59" i="75"/>
  <c r="AJ59" i="75" s="1"/>
  <c r="C3" i="75"/>
  <c r="G131" i="75"/>
  <c r="AW89" i="75"/>
  <c r="AA79" i="75"/>
  <c r="AJ79" i="75" s="1"/>
  <c r="AA37" i="75"/>
  <c r="AJ37" i="75" s="1"/>
  <c r="AA126" i="75"/>
  <c r="AJ126" i="75" s="1"/>
  <c r="AA173" i="75"/>
  <c r="V148" i="75"/>
  <c r="AH148" i="75" s="1"/>
  <c r="G31" i="75"/>
  <c r="C136" i="75"/>
  <c r="AA113" i="75"/>
  <c r="AJ113" i="75" s="1"/>
  <c r="AA188" i="75"/>
  <c r="AJ188" i="75" s="1"/>
  <c r="AA131" i="75"/>
  <c r="AJ131" i="75" s="1"/>
  <c r="C38" i="75"/>
  <c r="V110" i="75"/>
  <c r="AH110" i="75" s="1"/>
  <c r="AW38" i="75"/>
  <c r="AA116" i="75"/>
  <c r="AJ116" i="75" s="1"/>
  <c r="AW21" i="75"/>
  <c r="AY21" i="75" s="1"/>
  <c r="I22" i="5" s="1"/>
  <c r="AA179" i="75"/>
  <c r="AJ179" i="75" s="1"/>
  <c r="AA189" i="75"/>
  <c r="AW138" i="75"/>
  <c r="AY138" i="75" s="1"/>
  <c r="I139" i="5" s="1"/>
  <c r="C140" i="75"/>
  <c r="E140" i="75" s="1"/>
  <c r="AW154" i="75"/>
  <c r="AY154" i="75" s="1"/>
  <c r="BC154" i="75" s="1"/>
  <c r="K155" i="5" s="1"/>
  <c r="AW12" i="75"/>
  <c r="AY12" i="75" s="1"/>
  <c r="I13" i="5" s="1"/>
  <c r="AW179" i="75"/>
  <c r="AA163" i="75"/>
  <c r="AJ163" i="75" s="1"/>
  <c r="AA168" i="75"/>
  <c r="AJ168" i="75" s="1"/>
  <c r="C75" i="75"/>
  <c r="E75" i="75" s="1"/>
  <c r="C169" i="75"/>
  <c r="E169" i="75" s="1"/>
  <c r="AW9" i="75"/>
  <c r="AY9" i="75" s="1"/>
  <c r="I10" i="5" s="1"/>
  <c r="AF5" i="75"/>
  <c r="AN5" i="75" s="1"/>
  <c r="AS5" i="75" s="1"/>
  <c r="AU5" i="75" s="1"/>
  <c r="G6" i="5" s="1"/>
  <c r="C83" i="75"/>
  <c r="AA36" i="75"/>
  <c r="AJ36" i="75" s="1"/>
  <c r="V108" i="75"/>
  <c r="C90" i="75"/>
  <c r="E90" i="75" s="1"/>
  <c r="AA71" i="75"/>
  <c r="AJ71" i="75" s="1"/>
  <c r="G85" i="75"/>
  <c r="G59" i="75"/>
  <c r="AW142" i="75"/>
  <c r="AW63" i="75"/>
  <c r="AY63" i="75" s="1"/>
  <c r="I64" i="5" s="1"/>
  <c r="AW88" i="75"/>
  <c r="C15" i="75"/>
  <c r="V135" i="75"/>
  <c r="AW125" i="75"/>
  <c r="AY125" i="75" s="1"/>
  <c r="I126" i="5" s="1"/>
  <c r="AA57" i="75"/>
  <c r="AJ57" i="75" s="1"/>
  <c r="AL57" i="75" s="1"/>
  <c r="V6" i="75"/>
  <c r="AA49" i="75"/>
  <c r="AJ49" i="75" s="1"/>
  <c r="AA169" i="75"/>
  <c r="AJ169" i="75" s="1"/>
  <c r="AA133" i="75"/>
  <c r="AJ133" i="75" s="1"/>
  <c r="AA118" i="75"/>
  <c r="AJ118" i="75" s="1"/>
  <c r="AA193" i="75"/>
  <c r="AJ193" i="75" s="1"/>
  <c r="G161" i="75"/>
  <c r="C59" i="75"/>
  <c r="E59" i="75" s="1"/>
  <c r="AO59" i="75" s="1"/>
  <c r="C60" i="5" s="1"/>
  <c r="AA143" i="75"/>
  <c r="AJ143" i="75" s="1"/>
  <c r="AA10" i="75"/>
  <c r="AJ10" i="75" s="1"/>
  <c r="AW113" i="75"/>
  <c r="AW147" i="75"/>
  <c r="V154" i="75"/>
  <c r="AH154" i="75" s="1"/>
  <c r="C62" i="75"/>
  <c r="AA52" i="75"/>
  <c r="AJ52" i="75" s="1"/>
  <c r="C157" i="75"/>
  <c r="AA185" i="75"/>
  <c r="V107" i="75"/>
  <c r="AH107" i="75" s="1"/>
  <c r="AA117" i="75"/>
  <c r="AJ117" i="75" s="1"/>
  <c r="AA24" i="75"/>
  <c r="AW157" i="75"/>
  <c r="AY157" i="75" s="1"/>
  <c r="AG54" i="75"/>
  <c r="C160" i="75"/>
  <c r="E160" i="75" s="1"/>
  <c r="G99" i="75"/>
  <c r="E149" i="5"/>
  <c r="AG36" i="75"/>
  <c r="AF57" i="75"/>
  <c r="AA20" i="75"/>
  <c r="AA89" i="75"/>
  <c r="G33" i="75"/>
  <c r="AW28" i="75"/>
  <c r="AY28" i="75" s="1"/>
  <c r="I29" i="5" s="1"/>
  <c r="AW31" i="75"/>
  <c r="AA153" i="75"/>
  <c r="AJ153" i="75" s="1"/>
  <c r="D115" i="75"/>
  <c r="AF83" i="75"/>
  <c r="AN83" i="75" s="1"/>
  <c r="V116" i="75"/>
  <c r="AF49" i="75"/>
  <c r="AN49" i="75" s="1"/>
  <c r="AB11" i="75"/>
  <c r="AK11" i="75" s="1"/>
  <c r="AF31" i="75"/>
  <c r="AF136" i="75"/>
  <c r="AN136" i="75" s="1"/>
  <c r="AF150" i="75"/>
  <c r="D12" i="75"/>
  <c r="W58" i="75"/>
  <c r="W99" i="75"/>
  <c r="AI99" i="75" s="1"/>
  <c r="W55" i="75"/>
  <c r="AI55" i="75" s="1"/>
  <c r="W12" i="75"/>
  <c r="W38" i="75"/>
  <c r="W44" i="75"/>
  <c r="W87" i="75"/>
  <c r="W134" i="75"/>
  <c r="W52" i="75"/>
  <c r="W54" i="75"/>
  <c r="W8" i="75"/>
  <c r="W67" i="75"/>
  <c r="W137" i="75"/>
  <c r="W142" i="75"/>
  <c r="W9" i="75"/>
  <c r="W85" i="75"/>
  <c r="W36" i="75"/>
  <c r="W21" i="75"/>
  <c r="W79" i="75"/>
  <c r="W125" i="75"/>
  <c r="W189" i="75"/>
  <c r="W141" i="75"/>
  <c r="AI141" i="75" s="1"/>
  <c r="W185" i="75"/>
  <c r="W78" i="75"/>
  <c r="W188" i="75"/>
  <c r="W45" i="75"/>
  <c r="W115" i="75"/>
  <c r="W187" i="75"/>
  <c r="W27" i="75"/>
  <c r="W76" i="75"/>
  <c r="W15" i="75"/>
  <c r="W169" i="75"/>
  <c r="W33" i="75"/>
  <c r="W176" i="75"/>
  <c r="W156" i="75"/>
  <c r="W7" i="75"/>
  <c r="W136" i="75"/>
  <c r="W130" i="75"/>
  <c r="W77" i="75"/>
  <c r="W80" i="75"/>
  <c r="W168" i="75"/>
  <c r="W179" i="75"/>
  <c r="W172" i="75"/>
  <c r="W37" i="75"/>
  <c r="W119" i="75"/>
  <c r="W157" i="75"/>
  <c r="W122" i="75"/>
  <c r="W69" i="75"/>
  <c r="W112" i="75"/>
  <c r="W183" i="75"/>
  <c r="W42" i="75"/>
  <c r="W124" i="75"/>
  <c r="W129" i="75"/>
  <c r="W133" i="75"/>
  <c r="W64" i="75"/>
  <c r="W51" i="75"/>
  <c r="W178" i="75"/>
  <c r="W93" i="75"/>
  <c r="AF36" i="75"/>
  <c r="AN36" i="75" s="1"/>
  <c r="AF38" i="75"/>
  <c r="AW30" i="75"/>
  <c r="AY30" i="75" s="1"/>
  <c r="AB51" i="75"/>
  <c r="AK51" i="75" s="1"/>
  <c r="V68" i="75"/>
  <c r="AB135" i="75"/>
  <c r="AK135" i="75" s="1"/>
  <c r="V130" i="75"/>
  <c r="AB130" i="75"/>
  <c r="AK130" i="75" s="1"/>
  <c r="W148" i="75"/>
  <c r="V158" i="75"/>
  <c r="V81" i="75"/>
  <c r="AH81" i="75" s="1"/>
  <c r="V149" i="75"/>
  <c r="X149" i="75" s="1"/>
  <c r="AB80" i="75"/>
  <c r="AK80" i="75" s="1"/>
  <c r="AF32" i="75"/>
  <c r="AN32" i="75" s="1"/>
  <c r="W164" i="75"/>
  <c r="AI164" i="75" s="1"/>
  <c r="AF158" i="75"/>
  <c r="AN158" i="75" s="1"/>
  <c r="AB17" i="75"/>
  <c r="AK17" i="75" s="1"/>
  <c r="AA14" i="75"/>
  <c r="AJ14" i="75" s="1"/>
  <c r="AA119" i="75"/>
  <c r="AJ119" i="75" s="1"/>
  <c r="G43" i="75"/>
  <c r="AQ43" i="75" s="1"/>
  <c r="E44" i="5" s="1"/>
  <c r="E58" i="5"/>
  <c r="AA161" i="75"/>
  <c r="AJ161" i="75" s="1"/>
  <c r="V101" i="75"/>
  <c r="AH101" i="75" s="1"/>
  <c r="AW132" i="75"/>
  <c r="AY132" i="75" s="1"/>
  <c r="I133" i="5" s="1"/>
  <c r="C125" i="75"/>
  <c r="C96" i="75"/>
  <c r="AW119" i="75"/>
  <c r="AG33" i="75"/>
  <c r="AA170" i="75"/>
  <c r="AJ170" i="75" s="1"/>
  <c r="C142" i="75"/>
  <c r="G113" i="75"/>
  <c r="AW155" i="75"/>
  <c r="AG78" i="75"/>
  <c r="AA166" i="75"/>
  <c r="AJ166" i="75" s="1"/>
  <c r="G118" i="75"/>
  <c r="AW156" i="75"/>
  <c r="AW145" i="75"/>
  <c r="AW123" i="75"/>
  <c r="AG86" i="75"/>
  <c r="AA58" i="75"/>
  <c r="AJ58" i="75" s="1"/>
  <c r="AA31" i="75"/>
  <c r="AJ31" i="75" s="1"/>
  <c r="G139" i="75"/>
  <c r="V115" i="75"/>
  <c r="W57" i="75"/>
  <c r="X57" i="75" s="1"/>
  <c r="AO57" i="75" s="1"/>
  <c r="C58" i="5" s="1"/>
  <c r="AB107" i="75"/>
  <c r="AK107" i="75" s="1"/>
  <c r="AW158" i="75"/>
  <c r="AY158" i="75" s="1"/>
  <c r="I159" i="5" s="1"/>
  <c r="G106" i="75"/>
  <c r="AF69" i="75"/>
  <c r="AN69" i="75" s="1"/>
  <c r="AW99" i="75"/>
  <c r="C8" i="75"/>
  <c r="G37" i="75"/>
  <c r="AA4" i="75"/>
  <c r="AJ4" i="75" s="1"/>
  <c r="AB29" i="75"/>
  <c r="AK29" i="75" s="1"/>
  <c r="V75" i="75"/>
  <c r="W23" i="75"/>
  <c r="AI23" i="75" s="1"/>
  <c r="W177" i="75"/>
  <c r="AI177" i="75" s="1"/>
  <c r="W171" i="75"/>
  <c r="W174" i="75"/>
  <c r="AI174" i="75" s="1"/>
  <c r="V58" i="75"/>
  <c r="AF147" i="75"/>
  <c r="AN147" i="75" s="1"/>
  <c r="W100" i="75"/>
  <c r="AI100" i="75" s="1"/>
  <c r="D168" i="75"/>
  <c r="AW105" i="75"/>
  <c r="AY105" i="75" s="1"/>
  <c r="AA160" i="75"/>
  <c r="AJ160" i="75" s="1"/>
  <c r="AG174" i="75"/>
  <c r="C145" i="75"/>
  <c r="E145" i="75" s="1"/>
  <c r="C133" i="75"/>
  <c r="AA26" i="75"/>
  <c r="AJ26" i="75" s="1"/>
  <c r="V102" i="75"/>
  <c r="AH102" i="75" s="1"/>
  <c r="AA77" i="75"/>
  <c r="AJ77" i="75" s="1"/>
  <c r="AA86" i="75"/>
  <c r="AJ86" i="75" s="1"/>
  <c r="V166" i="75"/>
  <c r="AH166" i="75" s="1"/>
  <c r="AA178" i="75"/>
  <c r="AJ178" i="75" s="1"/>
  <c r="AA84" i="75"/>
  <c r="AJ84" i="75" s="1"/>
  <c r="G71" i="75"/>
  <c r="C54" i="75"/>
  <c r="AH54" i="75" s="1"/>
  <c r="AA103" i="75"/>
  <c r="AJ103" i="75" s="1"/>
  <c r="G42" i="75"/>
  <c r="AA29" i="75"/>
  <c r="AA45" i="75"/>
  <c r="AJ45" i="75" s="1"/>
  <c r="AA121" i="75"/>
  <c r="AJ121" i="75" s="1"/>
  <c r="C29" i="75"/>
  <c r="E29" i="75" s="1"/>
  <c r="AW83" i="75"/>
  <c r="AG56" i="75"/>
  <c r="AA187" i="75"/>
  <c r="AJ187" i="75" s="1"/>
  <c r="G78" i="75"/>
  <c r="AW174" i="75"/>
  <c r="AY174" i="75" s="1"/>
  <c r="E108" i="5"/>
  <c r="AG137" i="75"/>
  <c r="V19" i="75"/>
  <c r="AB74" i="75"/>
  <c r="AK74" i="75"/>
  <c r="AB30" i="75"/>
  <c r="AK30" i="75" s="1"/>
  <c r="V55" i="75"/>
  <c r="W118" i="75"/>
  <c r="AI118" i="75" s="1"/>
  <c r="W34" i="75"/>
  <c r="AI34" i="75" s="1"/>
  <c r="V12" i="75"/>
  <c r="X12" i="75" s="1"/>
  <c r="AB84" i="75"/>
  <c r="AK84" i="75" s="1"/>
  <c r="W19" i="75"/>
  <c r="AI19" i="75" s="1"/>
  <c r="AF24" i="75"/>
  <c r="AN24" i="75" s="1"/>
  <c r="AW73" i="75"/>
  <c r="AY73" i="75" s="1"/>
  <c r="AB125" i="75"/>
  <c r="AK125" i="75" s="1"/>
  <c r="V80" i="75"/>
  <c r="AG38" i="75"/>
  <c r="W75" i="75"/>
  <c r="AI75" i="75" s="1"/>
  <c r="W66" i="75"/>
  <c r="AG135" i="75"/>
  <c r="AB81" i="75"/>
  <c r="AK81" i="75" s="1"/>
  <c r="AL81" i="75" s="1"/>
  <c r="AB115" i="75"/>
  <c r="AK115" i="75" s="1"/>
  <c r="W159" i="75"/>
  <c r="AI159" i="75" s="1"/>
  <c r="AW178" i="75"/>
  <c r="AW47" i="75"/>
  <c r="AY47" i="75" s="1"/>
  <c r="I48" i="5" s="1"/>
  <c r="AG48" i="75"/>
  <c r="V160" i="75"/>
  <c r="V136" i="75"/>
  <c r="V42" i="75"/>
  <c r="AH42" i="75" s="1"/>
  <c r="D27" i="75"/>
  <c r="AW87" i="75"/>
  <c r="AA6" i="75"/>
  <c r="AJ6" i="75" s="1"/>
  <c r="C74" i="75"/>
  <c r="E74" i="75" s="1"/>
  <c r="C170" i="75"/>
  <c r="E170" i="75" s="1"/>
  <c r="C40" i="75"/>
  <c r="E40" i="75" s="1"/>
  <c r="AW5" i="75"/>
  <c r="AY5" i="75" s="1"/>
  <c r="I6" i="5" s="1"/>
  <c r="AW76" i="75"/>
  <c r="AY76" i="75" s="1"/>
  <c r="I77" i="5" s="1"/>
  <c r="AA156" i="75"/>
  <c r="AJ156" i="75" s="1"/>
  <c r="G147" i="75"/>
  <c r="AW143" i="75"/>
  <c r="C134" i="75"/>
  <c r="AA99" i="75"/>
  <c r="AJ99" i="75" s="1"/>
  <c r="AW49" i="75"/>
  <c r="AY49" i="75" s="1"/>
  <c r="I50" i="5" s="1"/>
  <c r="AA96" i="75"/>
  <c r="AJ96" i="75" s="1"/>
  <c r="AA148" i="75"/>
  <c r="AJ148" i="75" s="1"/>
  <c r="C139" i="75"/>
  <c r="E139" i="75" s="1"/>
  <c r="AA128" i="75"/>
  <c r="AJ128" i="75" s="1"/>
  <c r="V164" i="75"/>
  <c r="AH164" i="75" s="1"/>
  <c r="G159" i="75"/>
  <c r="AW94" i="75"/>
  <c r="AY94" i="75" s="1"/>
  <c r="I95" i="5" s="1"/>
  <c r="AW82" i="75"/>
  <c r="AA146" i="75"/>
  <c r="AJ146" i="75" s="1"/>
  <c r="AA154" i="75"/>
  <c r="AJ154" i="75" s="1"/>
  <c r="AA11" i="75"/>
  <c r="AJ11" i="75" s="1"/>
  <c r="C78" i="75"/>
  <c r="AA27" i="75"/>
  <c r="AJ27" i="75" s="1"/>
  <c r="C55" i="75"/>
  <c r="G136" i="75"/>
  <c r="E88" i="5"/>
  <c r="G119" i="75"/>
  <c r="AA158" i="75"/>
  <c r="AJ158" i="75" s="1"/>
  <c r="V95" i="75"/>
  <c r="C100" i="75"/>
  <c r="E100" i="75" s="1"/>
  <c r="AA159" i="75"/>
  <c r="AJ159" i="75" s="1"/>
  <c r="C161" i="75"/>
  <c r="E161" i="75" s="1"/>
  <c r="C69" i="75"/>
  <c r="AA125" i="75"/>
  <c r="AJ125" i="75" s="1"/>
  <c r="AA18" i="75"/>
  <c r="AJ18" i="75" s="1"/>
  <c r="AW121" i="75"/>
  <c r="AY121" i="75" s="1"/>
  <c r="I122" i="5" s="1"/>
  <c r="AA183" i="75"/>
  <c r="AJ183" i="75" s="1"/>
  <c r="AW75" i="75"/>
  <c r="C44" i="75"/>
  <c r="V48" i="75"/>
  <c r="AH48" i="75" s="1"/>
  <c r="C123" i="75"/>
  <c r="E123" i="75" s="1"/>
  <c r="G142" i="75"/>
  <c r="E10" i="5"/>
  <c r="AW159" i="75"/>
  <c r="AY159" i="75" s="1"/>
  <c r="AW54" i="75"/>
  <c r="AY54" i="75" s="1"/>
  <c r="I55" i="5" s="1"/>
  <c r="AW148" i="75"/>
  <c r="C77" i="75"/>
  <c r="AA138" i="75"/>
  <c r="AJ138" i="75" s="1"/>
  <c r="G89" i="75"/>
  <c r="AQ89" i="75" s="1"/>
  <c r="E90" i="5" s="1"/>
  <c r="AW164" i="75"/>
  <c r="AG118" i="75"/>
  <c r="AA129" i="75"/>
  <c r="AJ129" i="75" s="1"/>
  <c r="C86" i="75"/>
  <c r="C179" i="75"/>
  <c r="AA176" i="75"/>
  <c r="AJ176" i="75" s="1"/>
  <c r="AW95" i="75"/>
  <c r="AW23" i="75"/>
  <c r="AY23" i="75" s="1"/>
  <c r="I24" i="5" s="1"/>
  <c r="AF43" i="75"/>
  <c r="AN43" i="75" s="1"/>
  <c r="AS43" i="75" s="1"/>
  <c r="AA15" i="75"/>
  <c r="AA177" i="75"/>
  <c r="AJ177" i="75" s="1"/>
  <c r="C192" i="75"/>
  <c r="E192" i="75" s="1"/>
  <c r="AA109" i="75"/>
  <c r="AJ109" i="75" s="1"/>
  <c r="AA141" i="75"/>
  <c r="AJ141" i="75" s="1"/>
  <c r="V98" i="75"/>
  <c r="AH98" i="75" s="1"/>
  <c r="G74" i="75"/>
  <c r="C93" i="75"/>
  <c r="AW101" i="75"/>
  <c r="AY101" i="75" s="1"/>
  <c r="AW191" i="75"/>
  <c r="AA172" i="75"/>
  <c r="AJ172" i="75" s="1"/>
  <c r="C88" i="75"/>
  <c r="E88" i="75" s="1"/>
  <c r="C138" i="75"/>
  <c r="AA74" i="75"/>
  <c r="AJ74" i="75" s="1"/>
  <c r="V109" i="75"/>
  <c r="AH109" i="75" s="1"/>
  <c r="AW98" i="75"/>
  <c r="AY98" i="75" s="1"/>
  <c r="AA147" i="75"/>
  <c r="AJ147" i="75" s="1"/>
  <c r="C168" i="75"/>
  <c r="AH168" i="75" s="1"/>
  <c r="AA9" i="75"/>
  <c r="AJ9" i="75" s="1"/>
  <c r="AA107" i="75"/>
  <c r="AW180" i="75"/>
  <c r="AY180" i="75" s="1"/>
  <c r="I181" i="5" s="1"/>
  <c r="V180" i="75"/>
  <c r="AH180" i="75" s="1"/>
  <c r="G188" i="75"/>
  <c r="AA90" i="75"/>
  <c r="AJ90" i="75" s="1"/>
  <c r="AA41" i="75"/>
  <c r="AJ41" i="75" s="1"/>
  <c r="C50" i="75"/>
  <c r="E50" i="75" s="1"/>
  <c r="AA171" i="75"/>
  <c r="AJ171" i="75" s="1"/>
  <c r="C119" i="75"/>
  <c r="G108" i="75"/>
  <c r="E177" i="5"/>
  <c r="AB54" i="75"/>
  <c r="AK54" i="75" s="1"/>
  <c r="W106" i="75"/>
  <c r="AI106" i="75" s="1"/>
  <c r="W20" i="75"/>
  <c r="V44" i="75"/>
  <c r="X44" i="75" s="1"/>
  <c r="V138" i="75"/>
  <c r="V79" i="75"/>
  <c r="AG117" i="75"/>
  <c r="AW169" i="75"/>
  <c r="AY169" i="75" s="1"/>
  <c r="AB18" i="75"/>
  <c r="AK18" i="75" s="1"/>
  <c r="AG3" i="75"/>
  <c r="W139" i="75"/>
  <c r="AI139" i="75" s="1"/>
  <c r="D42" i="75"/>
  <c r="E42" i="75" s="1"/>
  <c r="W182" i="75"/>
  <c r="AI182" i="75" s="1"/>
  <c r="V157" i="75"/>
  <c r="D77" i="75"/>
  <c r="AW168" i="75"/>
  <c r="AY168" i="75" s="1"/>
  <c r="I169" i="5" s="1"/>
  <c r="AB61" i="75"/>
  <c r="AK61" i="75"/>
  <c r="W35" i="75"/>
  <c r="AI35" i="75" s="1"/>
  <c r="V7" i="75"/>
  <c r="W167" i="75"/>
  <c r="AI167" i="75" s="1"/>
  <c r="AF30" i="75"/>
  <c r="AN30" i="75" s="1"/>
  <c r="AB75" i="75"/>
  <c r="AK75" i="75" s="1"/>
  <c r="W149" i="75"/>
  <c r="W158" i="75"/>
  <c r="AI158" i="75" s="1"/>
  <c r="AB185" i="75"/>
  <c r="AK185" i="75" s="1"/>
  <c r="AF165" i="75"/>
  <c r="AB22" i="75"/>
  <c r="AK22" i="75" s="1"/>
  <c r="AW175" i="75"/>
  <c r="W155" i="75"/>
  <c r="AI155" i="75" s="1"/>
  <c r="AB126" i="75"/>
  <c r="AK126" i="75" s="1"/>
  <c r="AF67" i="75"/>
  <c r="AF114" i="75"/>
  <c r="AN114" i="75" s="1"/>
  <c r="W83" i="75"/>
  <c r="AI83" i="75" s="1"/>
  <c r="W160" i="75"/>
  <c r="AI160" i="75" s="1"/>
  <c r="W127" i="75"/>
  <c r="AI127" i="75" s="1"/>
  <c r="V84" i="75"/>
  <c r="V132" i="75"/>
  <c r="AB155" i="75"/>
  <c r="AK155" i="75" s="1"/>
  <c r="AA102" i="75"/>
  <c r="AJ102" i="75" s="1"/>
  <c r="V118" i="75"/>
  <c r="V117" i="75"/>
  <c r="AB172" i="75"/>
  <c r="AK172" i="75" s="1"/>
  <c r="V54" i="75"/>
  <c r="X54" i="75" s="1"/>
  <c r="AB57" i="75"/>
  <c r="AK57" i="75" s="1"/>
  <c r="AB92" i="75"/>
  <c r="AK92" i="75" s="1"/>
  <c r="W72" i="75"/>
  <c r="AI72" i="75" s="1"/>
  <c r="D178" i="75"/>
  <c r="D36" i="75"/>
  <c r="V37" i="75"/>
  <c r="X37" i="75" s="1"/>
  <c r="G162" i="75"/>
  <c r="G91" i="75"/>
  <c r="C104" i="75"/>
  <c r="E104" i="75" s="1"/>
  <c r="AW106" i="75"/>
  <c r="AY106" i="75" s="1"/>
  <c r="I107" i="5" s="1"/>
  <c r="AA40" i="75"/>
  <c r="AJ40" i="75" s="1"/>
  <c r="AA33" i="75"/>
  <c r="AJ33" i="75" s="1"/>
  <c r="G103" i="75"/>
  <c r="AW160" i="75"/>
  <c r="AW51" i="75"/>
  <c r="C114" i="75"/>
  <c r="AH114" i="75" s="1"/>
  <c r="C177" i="75"/>
  <c r="E177" i="75" s="1"/>
  <c r="AA142" i="75"/>
  <c r="AJ142" i="75" s="1"/>
  <c r="AA48" i="75"/>
  <c r="AJ48" i="75" s="1"/>
  <c r="G73" i="75"/>
  <c r="G10" i="75"/>
  <c r="W131" i="75"/>
  <c r="AI131" i="75" s="1"/>
  <c r="W138" i="75"/>
  <c r="AW93" i="75"/>
  <c r="AY93" i="75" s="1"/>
  <c r="AG186" i="75"/>
  <c r="AG70" i="75"/>
  <c r="AF11" i="75"/>
  <c r="AN11" i="75" s="1"/>
  <c r="AS11" i="75" s="1"/>
  <c r="AU11" i="75" s="1"/>
  <c r="G12" i="5" s="1"/>
  <c r="AF183" i="75"/>
  <c r="W14" i="75"/>
  <c r="V50" i="75"/>
  <c r="V189" i="75"/>
  <c r="AB187" i="75"/>
  <c r="AK187" i="75" s="1"/>
  <c r="AL187" i="75" s="1"/>
  <c r="AF33" i="75"/>
  <c r="AN33" i="75" s="1"/>
  <c r="W56" i="75"/>
  <c r="AI56" i="75" s="1"/>
  <c r="AB50" i="75"/>
  <c r="AB78" i="75"/>
  <c r="AK78" i="75" s="1"/>
  <c r="AW50" i="75"/>
  <c r="AY50" i="75" s="1"/>
  <c r="I51" i="5" s="1"/>
  <c r="V96" i="75"/>
  <c r="AG90" i="75"/>
  <c r="W109" i="75"/>
  <c r="AI109" i="75" s="1"/>
  <c r="AF120" i="75"/>
  <c r="AN120" i="75" s="1"/>
  <c r="D38" i="75"/>
  <c r="W101" i="75"/>
  <c r="AI101" i="75" s="1"/>
  <c r="V178" i="75"/>
  <c r="AF192" i="75"/>
  <c r="AN192" i="75" s="1"/>
  <c r="D44" i="75"/>
  <c r="AB12" i="75"/>
  <c r="AK12" i="75" s="1"/>
  <c r="AB94" i="75"/>
  <c r="AK94" i="75" s="1"/>
  <c r="D122" i="75"/>
  <c r="W48" i="75"/>
  <c r="AI48" i="75" s="1"/>
  <c r="G23" i="75"/>
  <c r="D87" i="75"/>
  <c r="C58" i="75"/>
  <c r="E58" i="75" s="1"/>
  <c r="AW45" i="75"/>
  <c r="AY45" i="75" s="1"/>
  <c r="G72" i="75"/>
  <c r="E168" i="5"/>
  <c r="C182" i="75"/>
  <c r="E182" i="75" s="1"/>
  <c r="C76" i="75"/>
  <c r="AW42" i="75"/>
  <c r="AY42" i="75" s="1"/>
  <c r="AW74" i="75"/>
  <c r="AY74" i="75" s="1"/>
  <c r="I75" i="5" s="1"/>
  <c r="AA180" i="75"/>
  <c r="AJ180" i="75" s="1"/>
  <c r="AA150" i="75"/>
  <c r="AJ150" i="75" s="1"/>
  <c r="V184" i="75"/>
  <c r="AH184" i="75" s="1"/>
  <c r="C12" i="75"/>
  <c r="AH12" i="75" s="1"/>
  <c r="AA127" i="75"/>
  <c r="AJ127" i="75" s="1"/>
  <c r="AA139" i="75"/>
  <c r="AF178" i="75"/>
  <c r="AN178" i="75" s="1"/>
  <c r="AS178" i="75" s="1"/>
  <c r="AU178" i="75" s="1"/>
  <c r="G179" i="5" s="1"/>
  <c r="W13" i="75"/>
  <c r="V61" i="75"/>
  <c r="C5" i="75"/>
  <c r="E5" i="75" s="1"/>
  <c r="AA8" i="75"/>
  <c r="V99" i="75"/>
  <c r="X99" i="75" s="1"/>
  <c r="W113" i="75"/>
  <c r="AI113" i="75" s="1"/>
  <c r="AG134" i="75"/>
  <c r="AB133" i="75"/>
  <c r="AB161" i="75"/>
  <c r="AK161" i="75" s="1"/>
  <c r="W68" i="75"/>
  <c r="AW188" i="75"/>
  <c r="AB191" i="75"/>
  <c r="AC191" i="75" s="1"/>
  <c r="AE191" i="75" s="1"/>
  <c r="AR191" i="75" s="1"/>
  <c r="F192" i="5" s="1"/>
  <c r="AG126" i="75"/>
  <c r="AW186" i="75"/>
  <c r="AY186" i="75" s="1"/>
  <c r="I187" i="5" s="1"/>
  <c r="G69" i="75"/>
  <c r="AF127" i="75"/>
  <c r="AN127" i="75" s="1"/>
  <c r="AS127" i="75" s="1"/>
  <c r="AU127" i="75" s="1"/>
  <c r="G128" i="5" s="1"/>
  <c r="AW161" i="75"/>
  <c r="AY161" i="75" s="1"/>
  <c r="I162" i="5" s="1"/>
  <c r="D136" i="75"/>
  <c r="W140" i="75"/>
  <c r="AI140" i="75" s="1"/>
  <c r="AF84" i="75"/>
  <c r="AN84" i="75" s="1"/>
  <c r="AB159" i="75"/>
  <c r="D141" i="75"/>
  <c r="W17" i="75"/>
  <c r="AI17" i="75" s="1"/>
  <c r="AF180" i="75"/>
  <c r="AN180" i="75" s="1"/>
  <c r="W117" i="75"/>
  <c r="AI117" i="75" s="1"/>
  <c r="V88" i="75"/>
  <c r="V141" i="75"/>
  <c r="AG146" i="75"/>
  <c r="AF113" i="75"/>
  <c r="AN113" i="75" s="1"/>
  <c r="AF146" i="75"/>
  <c r="AN146" i="75" s="1"/>
  <c r="AB122" i="75"/>
  <c r="AK122" i="75" s="1"/>
  <c r="AB160" i="75"/>
  <c r="AW187" i="75"/>
  <c r="AW166" i="75"/>
  <c r="AY166" i="75" s="1"/>
  <c r="AA7" i="75"/>
  <c r="C47" i="75"/>
  <c r="E47" i="75" s="1"/>
  <c r="AA56" i="75"/>
  <c r="AJ56" i="75" s="1"/>
  <c r="G39" i="75"/>
  <c r="AW37" i="75"/>
  <c r="AY37" i="75" s="1"/>
  <c r="C187" i="75"/>
  <c r="AA19" i="75"/>
  <c r="AJ19" i="75" s="1"/>
  <c r="C156" i="75"/>
  <c r="AA80" i="75"/>
  <c r="G117" i="75"/>
  <c r="AQ117" i="75" s="1"/>
  <c r="E118" i="5" s="1"/>
  <c r="AF102" i="75"/>
  <c r="AN102" i="75" s="1"/>
  <c r="AS102" i="75" s="1"/>
  <c r="AA16" i="75"/>
  <c r="AJ16" i="75" s="1"/>
  <c r="AA134" i="75"/>
  <c r="AJ134" i="75" s="1"/>
  <c r="AW183" i="75"/>
  <c r="D134" i="75"/>
  <c r="AG171" i="75"/>
  <c r="D112" i="75"/>
  <c r="AI112" i="75" s="1"/>
  <c r="W6" i="75"/>
  <c r="AI6" i="75" s="1"/>
  <c r="V23" i="75"/>
  <c r="V33" i="75"/>
  <c r="AG162" i="75"/>
  <c r="AG110" i="75"/>
  <c r="AF179" i="75"/>
  <c r="AN179" i="75" s="1"/>
  <c r="AS179" i="75" s="1"/>
  <c r="AU179" i="75" s="1"/>
  <c r="G180" i="5" s="1"/>
  <c r="AG23" i="75"/>
  <c r="AW104" i="75"/>
  <c r="AY104" i="75" s="1"/>
  <c r="I105" i="5" s="1"/>
  <c r="V74" i="75"/>
  <c r="AH74" i="75" s="1"/>
  <c r="W25" i="75"/>
  <c r="AI25" i="75" s="1"/>
  <c r="AW36" i="75"/>
  <c r="AY36" i="75" s="1"/>
  <c r="I37" i="5" s="1"/>
  <c r="W28" i="75"/>
  <c r="AW129" i="75"/>
  <c r="D130" i="75"/>
  <c r="D7" i="75"/>
  <c r="AI7" i="75" s="1"/>
  <c r="V21" i="75"/>
  <c r="AH21" i="75" s="1"/>
  <c r="AG94" i="75"/>
  <c r="AG71" i="75"/>
  <c r="AA78" i="75"/>
  <c r="AG165" i="75"/>
  <c r="AG113" i="75"/>
  <c r="V93" i="75"/>
  <c r="AW110" i="75"/>
  <c r="AG163" i="75"/>
  <c r="AF191" i="75"/>
  <c r="AN191" i="75" s="1"/>
  <c r="AS191" i="75" s="1"/>
  <c r="AU191" i="75" s="1"/>
  <c r="G192" i="5" s="1"/>
  <c r="AB165" i="75"/>
  <c r="AK165" i="75" s="1"/>
  <c r="AW176" i="75"/>
  <c r="AY176" i="75" s="1"/>
  <c r="I177" i="5" s="1"/>
  <c r="AF41" i="75"/>
  <c r="AN41" i="75" s="1"/>
  <c r="W121" i="75"/>
  <c r="AI121" i="75" s="1"/>
  <c r="G191" i="75"/>
  <c r="AB99" i="75"/>
  <c r="AK99" i="75" s="1"/>
  <c r="AL99" i="75" s="1"/>
  <c r="G110" i="75"/>
  <c r="AQ110" i="75" s="1"/>
  <c r="E111" i="5" s="1"/>
  <c r="W144" i="75"/>
  <c r="AI144" i="75" s="1"/>
  <c r="AG89" i="75"/>
  <c r="V137" i="75"/>
  <c r="AB52" i="75"/>
  <c r="AK52" i="75" s="1"/>
  <c r="AW85" i="75"/>
  <c r="AY85" i="75" s="1"/>
  <c r="I86" i="5" s="1"/>
  <c r="W91" i="75"/>
  <c r="AI91" i="75" s="1"/>
  <c r="G157" i="75"/>
  <c r="W90" i="75"/>
  <c r="AI90" i="75" s="1"/>
  <c r="W86" i="75"/>
  <c r="AI86" i="75" s="1"/>
  <c r="AA92" i="75"/>
  <c r="AJ92" i="75" s="1"/>
  <c r="AA25" i="75"/>
  <c r="AJ25" i="75" s="1"/>
  <c r="AA17" i="75"/>
  <c r="AJ17" i="75" s="1"/>
  <c r="AA95" i="75"/>
  <c r="AJ95" i="75" s="1"/>
  <c r="AA67" i="75"/>
  <c r="AJ67" i="75" s="1"/>
  <c r="AA144" i="75"/>
  <c r="AJ144" i="75" s="1"/>
  <c r="AA186" i="75"/>
  <c r="AJ186" i="75" s="1"/>
  <c r="AG10" i="75"/>
  <c r="AA151" i="75"/>
  <c r="AJ151" i="75" s="1"/>
  <c r="AA82" i="75"/>
  <c r="AJ82" i="75" s="1"/>
  <c r="AG6" i="75"/>
  <c r="AA97" i="75"/>
  <c r="AJ97" i="75" s="1"/>
  <c r="AA152" i="75"/>
  <c r="AJ152" i="75" s="1"/>
  <c r="AW136" i="75"/>
  <c r="AY136" i="75" s="1"/>
  <c r="I137" i="5" s="1"/>
  <c r="AW149" i="75"/>
  <c r="AY149" i="75" s="1"/>
  <c r="I150" i="5" s="1"/>
  <c r="V165" i="75"/>
  <c r="AH165" i="75" s="1"/>
  <c r="AA123" i="75"/>
  <c r="AG190" i="75"/>
  <c r="AF20" i="75"/>
  <c r="AN20" i="75" s="1"/>
  <c r="AS20" i="75" s="1"/>
  <c r="AU20" i="75" s="1"/>
  <c r="G21" i="5" s="1"/>
  <c r="V49" i="75"/>
  <c r="W107" i="75"/>
  <c r="W31" i="75"/>
  <c r="W81" i="75"/>
  <c r="AI81" i="75" s="1"/>
  <c r="AW185" i="75"/>
  <c r="AG69" i="75"/>
  <c r="AB129" i="75"/>
  <c r="AG189" i="75"/>
  <c r="W4" i="75"/>
  <c r="AI4" i="75" s="1"/>
  <c r="AG27" i="75"/>
  <c r="AF125" i="75"/>
  <c r="AN125" i="75" s="1"/>
  <c r="AB138" i="75"/>
  <c r="AK138" i="75" s="1"/>
  <c r="AL138" i="75" s="1"/>
  <c r="V4" i="75"/>
  <c r="AB7" i="75"/>
  <c r="AA81" i="75"/>
  <c r="AJ81" i="75" s="1"/>
  <c r="AA111" i="75"/>
  <c r="AJ111" i="75" s="1"/>
  <c r="AA114" i="75"/>
  <c r="AJ114" i="75" s="1"/>
  <c r="C167" i="75"/>
  <c r="E167" i="75" s="1"/>
  <c r="C172" i="75"/>
  <c r="AA93" i="75"/>
  <c r="AJ93" i="75" s="1"/>
  <c r="AA65" i="75"/>
  <c r="AJ65" i="75" s="1"/>
  <c r="G90" i="75"/>
  <c r="E29" i="5"/>
  <c r="G38" i="75"/>
  <c r="E26" i="5"/>
  <c r="AA132" i="75"/>
  <c r="W41" i="75"/>
  <c r="AI41" i="75" s="1"/>
  <c r="AG64" i="75"/>
  <c r="W50" i="75"/>
  <c r="AI50" i="75" s="1"/>
  <c r="AF26" i="75"/>
  <c r="AN26" i="75" s="1"/>
  <c r="AS26" i="75" s="1"/>
  <c r="AU26" i="75" s="1"/>
  <c r="G27" i="5" s="1"/>
  <c r="AB88" i="75"/>
  <c r="AK88" i="75" s="1"/>
  <c r="AF27" i="75"/>
  <c r="AN27" i="75" s="1"/>
  <c r="AG83" i="75"/>
  <c r="AF82" i="75"/>
  <c r="D54" i="75"/>
  <c r="AW192" i="75"/>
  <c r="AY192" i="75" s="1"/>
  <c r="AB66" i="75"/>
  <c r="AK66" i="75" s="1"/>
  <c r="AW27" i="75"/>
  <c r="AY27" i="75" s="1"/>
  <c r="BC27" i="75" s="1"/>
  <c r="K28" i="5" s="1"/>
  <c r="AF174" i="75"/>
  <c r="AN174" i="75" s="1"/>
  <c r="AB27" i="75"/>
  <c r="AK27" i="75" s="1"/>
  <c r="W88" i="75"/>
  <c r="AF126" i="75"/>
  <c r="AN126" i="75" s="1"/>
  <c r="W60" i="75"/>
  <c r="AI60" i="75"/>
  <c r="AW69" i="75"/>
  <c r="AY69" i="75" s="1"/>
  <c r="I70" i="5" s="1"/>
  <c r="AB176" i="75"/>
  <c r="AK176" i="75" s="1"/>
  <c r="AB86" i="75"/>
  <c r="AK86" i="75" s="1"/>
  <c r="AW13" i="75"/>
  <c r="V29" i="75"/>
  <c r="AH29" i="75" s="1"/>
  <c r="V123" i="75"/>
  <c r="V139" i="75"/>
  <c r="V90" i="75"/>
  <c r="X90" i="75" s="1"/>
  <c r="AO90" i="75" s="1"/>
  <c r="C91" i="5" s="1"/>
  <c r="AF175" i="75"/>
  <c r="AN175" i="75" s="1"/>
  <c r="W135" i="75"/>
  <c r="AI135" i="75" s="1"/>
  <c r="W73" i="75"/>
  <c r="AI73" i="75" s="1"/>
  <c r="D133" i="75"/>
  <c r="AA73" i="75"/>
  <c r="AJ73" i="75" s="1"/>
  <c r="V144" i="75"/>
  <c r="W145" i="75"/>
  <c r="AI145" i="75" s="1"/>
  <c r="V124" i="75"/>
  <c r="AH124" i="75" s="1"/>
  <c r="AF35" i="75"/>
  <c r="AN35" i="75" s="1"/>
  <c r="AB21" i="75"/>
  <c r="AK21" i="75" s="1"/>
  <c r="AB20" i="75"/>
  <c r="AK20" i="75" s="1"/>
  <c r="AF68" i="75"/>
  <c r="AF70" i="75"/>
  <c r="AN70" i="75" s="1"/>
  <c r="AF133" i="75"/>
  <c r="AN133" i="75" s="1"/>
  <c r="V170" i="75"/>
  <c r="AB183" i="75"/>
  <c r="AK183" i="75" s="1"/>
  <c r="AL183" i="75" s="1"/>
  <c r="V56" i="75"/>
  <c r="W82" i="75"/>
  <c r="AI82" i="75" s="1"/>
  <c r="AB38" i="75"/>
  <c r="AB89" i="75"/>
  <c r="AK89" i="75" s="1"/>
  <c r="W29" i="75"/>
  <c r="AI29" i="75" s="1"/>
  <c r="AB10" i="75"/>
  <c r="AK10" i="75" s="1"/>
  <c r="W128" i="75"/>
  <c r="AI128" i="75" s="1"/>
  <c r="V87" i="75"/>
  <c r="AH87" i="75" s="1"/>
  <c r="AF111" i="75"/>
  <c r="AB127" i="75"/>
  <c r="AB65" i="75"/>
  <c r="AK65" i="75" s="1"/>
  <c r="AB113" i="75"/>
  <c r="AK113" i="75" s="1"/>
  <c r="AF103" i="75"/>
  <c r="AN103" i="75" s="1"/>
  <c r="AB62" i="75"/>
  <c r="AK62" i="75" s="1"/>
  <c r="AB145" i="75"/>
  <c r="AK145" i="75" s="1"/>
  <c r="AB100" i="75"/>
  <c r="AK100" i="75" s="1"/>
  <c r="V114" i="75"/>
  <c r="V59" i="75"/>
  <c r="AB97" i="75"/>
  <c r="AK97" i="75" s="1"/>
  <c r="AF181" i="75"/>
  <c r="AN181" i="75" s="1"/>
  <c r="AF168" i="75"/>
  <c r="AN168" i="75" s="1"/>
  <c r="AF80" i="75"/>
  <c r="AN80" i="75" s="1"/>
  <c r="AF4" i="75"/>
  <c r="AF64" i="75"/>
  <c r="AN64" i="75" s="1"/>
  <c r="AS64" i="75" s="1"/>
  <c r="AU64" i="75" s="1"/>
  <c r="G65" i="5" s="1"/>
  <c r="AF142" i="75"/>
  <c r="AN142" i="75" s="1"/>
  <c r="AF143" i="75"/>
  <c r="AN143" i="75" s="1"/>
  <c r="AF186" i="75"/>
  <c r="AN186" i="75" s="1"/>
  <c r="AF73" i="75"/>
  <c r="AF58" i="75"/>
  <c r="AF75" i="75"/>
  <c r="AN75" i="75" s="1"/>
  <c r="Z85" i="75"/>
  <c r="Z33" i="75"/>
  <c r="AQ33" i="75" s="1"/>
  <c r="E34" i="5" s="1"/>
  <c r="Z66" i="75"/>
  <c r="Z103" i="75"/>
  <c r="Z111" i="75"/>
  <c r="Z188" i="75"/>
  <c r="Z180" i="75"/>
  <c r="Z112" i="75"/>
  <c r="Z139" i="75"/>
  <c r="Z119" i="75"/>
  <c r="AQ119" i="75" s="1"/>
  <c r="E120" i="5" s="1"/>
  <c r="Z52" i="75"/>
  <c r="Z150" i="75"/>
  <c r="Z90" i="75"/>
  <c r="Z4" i="75"/>
  <c r="Z5" i="75"/>
  <c r="Z53" i="75"/>
  <c r="AQ53" i="75" s="1"/>
  <c r="E54" i="5" s="1"/>
  <c r="Z39" i="75"/>
  <c r="Z125" i="75"/>
  <c r="AQ125" i="75" s="1"/>
  <c r="E126" i="5" s="1"/>
  <c r="Z190" i="75"/>
  <c r="Z130" i="75"/>
  <c r="Z81" i="75"/>
  <c r="Z109" i="75"/>
  <c r="Z91" i="75"/>
  <c r="Z99" i="75"/>
  <c r="Z98" i="75"/>
  <c r="Z45" i="75"/>
  <c r="Z168" i="75"/>
  <c r="Z50" i="75"/>
  <c r="Z38" i="75"/>
  <c r="AQ38" i="75" s="1"/>
  <c r="E39" i="5" s="1"/>
  <c r="Z77" i="75"/>
  <c r="Z178" i="75"/>
  <c r="Z132" i="75"/>
  <c r="Z83" i="75"/>
  <c r="Z121" i="75"/>
  <c r="AQ121" i="75" s="1"/>
  <c r="E122" i="5" s="1"/>
  <c r="Z117" i="75"/>
  <c r="Z105" i="75"/>
  <c r="Z71" i="75"/>
  <c r="Z116" i="75"/>
  <c r="Z70" i="75"/>
  <c r="Z96" i="75"/>
  <c r="Z49" i="75"/>
  <c r="Z63" i="75"/>
  <c r="AQ63" i="75" s="1"/>
  <c r="E64" i="5" s="1"/>
  <c r="Z89" i="75"/>
  <c r="Z159" i="75"/>
  <c r="Z191" i="75"/>
  <c r="Z69" i="75"/>
  <c r="Z106" i="75"/>
  <c r="Z74" i="75"/>
  <c r="Z15" i="75"/>
  <c r="Z108" i="75"/>
  <c r="AQ108" i="75" s="1"/>
  <c r="E109" i="5" s="1"/>
  <c r="Z164" i="75"/>
  <c r="Z59" i="75"/>
  <c r="Z79" i="75"/>
  <c r="Z72" i="75"/>
  <c r="Z134" i="75"/>
  <c r="Z42" i="75"/>
  <c r="Z153" i="75"/>
  <c r="Z147" i="75"/>
  <c r="Z82" i="75"/>
  <c r="Z156" i="75"/>
  <c r="Z131" i="75"/>
  <c r="Z133" i="75"/>
  <c r="Z124" i="75"/>
  <c r="AQ124" i="75"/>
  <c r="E125" i="5" s="1"/>
  <c r="Z31" i="75"/>
  <c r="Z161" i="75"/>
  <c r="Z67" i="75"/>
  <c r="Z78" i="75"/>
  <c r="Z175" i="75"/>
  <c r="Z142" i="75"/>
  <c r="Z177" i="75"/>
  <c r="Z44" i="75"/>
  <c r="Z158" i="75"/>
  <c r="AQ158" i="75" s="1"/>
  <c r="E159" i="5" s="1"/>
  <c r="Z137" i="75"/>
  <c r="Z113" i="75"/>
  <c r="Z136" i="75"/>
  <c r="Z173" i="75"/>
  <c r="Z152" i="75"/>
  <c r="Z51" i="75"/>
  <c r="Z43" i="75"/>
  <c r="Z184" i="75"/>
  <c r="Z170" i="75"/>
  <c r="AQ170" i="75" s="1"/>
  <c r="E171" i="5" s="1"/>
  <c r="Z185" i="75"/>
  <c r="Z129" i="75"/>
  <c r="Z54" i="75"/>
  <c r="Z171" i="75"/>
  <c r="Z10" i="75"/>
  <c r="Z118" i="75"/>
  <c r="Z16" i="75"/>
  <c r="Z23" i="75"/>
  <c r="Z37" i="75"/>
  <c r="Z183" i="75"/>
  <c r="Z36" i="75"/>
  <c r="Z88" i="75"/>
  <c r="Z19" i="75"/>
  <c r="Z73" i="75"/>
  <c r="Z26" i="75"/>
  <c r="Z61" i="75"/>
  <c r="AQ61" i="75" s="1"/>
  <c r="E62" i="5" s="1"/>
  <c r="Z189" i="75"/>
  <c r="AQ189" i="75" s="1"/>
  <c r="E190" i="5" s="1"/>
  <c r="Z162" i="75"/>
  <c r="Z110" i="75"/>
  <c r="Z46" i="75"/>
  <c r="Z157" i="75"/>
  <c r="AB39" i="75"/>
  <c r="AK39" i="75" s="1"/>
  <c r="W162" i="75"/>
  <c r="AI162" i="75" s="1"/>
  <c r="W74" i="75"/>
  <c r="D129" i="75"/>
  <c r="AA32" i="75"/>
  <c r="AJ32" i="75" s="1"/>
  <c r="AW151" i="75"/>
  <c r="AA174" i="75"/>
  <c r="AW182" i="75"/>
  <c r="AY182" i="75" s="1"/>
  <c r="I183" i="5" s="1"/>
  <c r="AG139" i="75"/>
  <c r="AG28" i="75"/>
  <c r="AG160" i="75"/>
  <c r="W92" i="75"/>
  <c r="AI92" i="75" s="1"/>
  <c r="AB9" i="75"/>
  <c r="AK9" i="75" s="1"/>
  <c r="AF90" i="75"/>
  <c r="AN90" i="75" s="1"/>
  <c r="V128" i="75"/>
  <c r="AW193" i="75"/>
  <c r="V36" i="75"/>
  <c r="AF148" i="75"/>
  <c r="W47" i="75"/>
  <c r="AI47" i="75" s="1"/>
  <c r="V183" i="75"/>
  <c r="AB103" i="75"/>
  <c r="AK103" i="75" s="1"/>
  <c r="AB154" i="75"/>
  <c r="AK154" i="75" s="1"/>
  <c r="AG170" i="75"/>
  <c r="W193" i="75"/>
  <c r="AI193" i="75" s="1"/>
  <c r="V8" i="75"/>
  <c r="AB55" i="75"/>
  <c r="AK55" i="75" s="1"/>
  <c r="V140" i="75"/>
  <c r="AH140" i="75" s="1"/>
  <c r="AB105" i="75"/>
  <c r="AK105" i="75" s="1"/>
  <c r="V190" i="75"/>
  <c r="D119" i="75"/>
  <c r="V192" i="75"/>
  <c r="W61" i="75"/>
  <c r="AI61" i="75" s="1"/>
  <c r="AW133" i="75"/>
  <c r="AY133" i="75" s="1"/>
  <c r="V76" i="75"/>
  <c r="W161" i="75"/>
  <c r="AI161" i="75" s="1"/>
  <c r="G49" i="75"/>
  <c r="AB114" i="75"/>
  <c r="AK114" i="75" s="1"/>
  <c r="V131" i="75"/>
  <c r="G82" i="75"/>
  <c r="AB116" i="75"/>
  <c r="AK116" i="75" s="1"/>
  <c r="D179" i="75"/>
  <c r="AI179" i="75" s="1"/>
  <c r="W146" i="75"/>
  <c r="AI146" i="75" s="1"/>
  <c r="AB131" i="75"/>
  <c r="AK131" i="75" s="1"/>
  <c r="AL131" i="75" s="1"/>
  <c r="V119" i="75"/>
  <c r="V179" i="75"/>
  <c r="W89" i="75"/>
  <c r="AI89" i="75" s="1"/>
  <c r="AB124" i="75"/>
  <c r="AK124" i="75" s="1"/>
  <c r="AB96" i="75"/>
  <c r="AK96" i="75" s="1"/>
  <c r="AA91" i="75"/>
  <c r="AJ91" i="75" s="1"/>
  <c r="AF101" i="75"/>
  <c r="AN101" i="75" s="1"/>
  <c r="W163" i="75"/>
  <c r="AI163" i="75" s="1"/>
  <c r="V172" i="75"/>
  <c r="X172" i="75" s="1"/>
  <c r="AF160" i="75"/>
  <c r="AN160" i="75" s="1"/>
  <c r="AA184" i="75"/>
  <c r="AJ184" i="75" s="1"/>
  <c r="V173" i="75"/>
  <c r="D52" i="75"/>
  <c r="AI52" i="75" s="1"/>
  <c r="AW131" i="75"/>
  <c r="AB68" i="75"/>
  <c r="AK68" i="75" s="1"/>
  <c r="V122" i="75"/>
  <c r="AB67" i="75"/>
  <c r="AK67" i="75" s="1"/>
  <c r="AB108" i="75"/>
  <c r="AB104" i="75"/>
  <c r="AK104" i="75" s="1"/>
  <c r="AF89" i="75"/>
  <c r="AN89" i="75" s="1"/>
  <c r="AS89" i="75" s="1"/>
  <c r="W65" i="75"/>
  <c r="AI65" i="75" s="1"/>
  <c r="AB48" i="75"/>
  <c r="AK48" i="75" s="1"/>
  <c r="AB63" i="75"/>
  <c r="AK63" i="75" s="1"/>
  <c r="AB60" i="75"/>
  <c r="AK60" i="75" s="1"/>
  <c r="W120" i="75"/>
  <c r="AI120" i="75" s="1"/>
  <c r="W95" i="75"/>
  <c r="AI95" i="75" s="1"/>
  <c r="AA54" i="75"/>
  <c r="C52" i="75"/>
  <c r="AA38" i="75"/>
  <c r="AA21" i="75"/>
  <c r="AJ21" i="75" s="1"/>
  <c r="V103" i="75"/>
  <c r="AH103" i="75" s="1"/>
  <c r="AB32" i="75"/>
  <c r="AK32" i="75" s="1"/>
  <c r="AL32" i="75" s="1"/>
  <c r="V11" i="75"/>
  <c r="AB49" i="75"/>
  <c r="AK49" i="75" s="1"/>
  <c r="G183" i="75"/>
  <c r="AG44" i="75"/>
  <c r="V168" i="75"/>
  <c r="AB77" i="75"/>
  <c r="AW3" i="75"/>
  <c r="AF166" i="75"/>
  <c r="AG130" i="75"/>
  <c r="AF7" i="75"/>
  <c r="AF40" i="75"/>
  <c r="AN40" i="75" s="1"/>
  <c r="AS40" i="75" s="1"/>
  <c r="AU40" i="75" s="1"/>
  <c r="G41" i="5" s="1"/>
  <c r="W103" i="75"/>
  <c r="W16" i="75"/>
  <c r="AI16" i="75" s="1"/>
  <c r="AF121" i="75"/>
  <c r="AN121" i="75" s="1"/>
  <c r="AS121" i="75" s="1"/>
  <c r="AU121" i="75" s="1"/>
  <c r="G122" i="5" s="1"/>
  <c r="AF110" i="75"/>
  <c r="V187" i="75"/>
  <c r="X187" i="75" s="1"/>
  <c r="AB23" i="75"/>
  <c r="AB149" i="75"/>
  <c r="AK149" i="75" s="1"/>
  <c r="G190" i="75"/>
  <c r="AG4" i="75"/>
  <c r="AF190" i="75"/>
  <c r="AN190" i="75" s="1"/>
  <c r="AS190" i="75" s="1"/>
  <c r="AF184" i="75"/>
  <c r="AN184" i="75" s="1"/>
  <c r="AS184" i="75" s="1"/>
  <c r="AU184" i="75" s="1"/>
  <c r="G185" i="5" s="1"/>
  <c r="AF39" i="75"/>
  <c r="AN39" i="75" s="1"/>
  <c r="AS39" i="75" s="1"/>
  <c r="AU39" i="75" s="1"/>
  <c r="G40" i="5" s="1"/>
  <c r="AG72" i="75"/>
  <c r="AG91" i="75"/>
  <c r="W116" i="75"/>
  <c r="AI116" i="75" s="1"/>
  <c r="W153" i="75"/>
  <c r="AI153" i="75" s="1"/>
  <c r="AB56" i="75"/>
  <c r="AK56" i="75" s="1"/>
  <c r="AW25" i="75"/>
  <c r="AY25" i="75" s="1"/>
  <c r="I26" i="5" s="1"/>
  <c r="W71" i="75"/>
  <c r="AI71" i="75" s="1"/>
  <c r="V125" i="75"/>
  <c r="W143" i="75"/>
  <c r="AI143" i="75" s="1"/>
  <c r="AB90" i="75"/>
  <c r="AK90" i="75" s="1"/>
  <c r="G158" i="75"/>
  <c r="V65" i="75"/>
  <c r="V62" i="75"/>
  <c r="AB139" i="75"/>
  <c r="AK139" i="75" s="1"/>
  <c r="D51" i="75"/>
  <c r="D15" i="75"/>
  <c r="AF15" i="75"/>
  <c r="AN15" i="75" s="1"/>
  <c r="D183" i="75"/>
  <c r="AI183" i="75"/>
  <c r="AG32" i="75"/>
  <c r="AB136" i="75"/>
  <c r="AK136" i="75"/>
  <c r="D124" i="75"/>
  <c r="AI124" i="75" s="1"/>
  <c r="AG147" i="75"/>
  <c r="AW48" i="75"/>
  <c r="AY48" i="75" s="1"/>
  <c r="G50" i="75"/>
  <c r="V73" i="75"/>
  <c r="X73" i="75" s="1"/>
  <c r="AB118" i="75"/>
  <c r="AK118" i="75" s="1"/>
  <c r="AG142" i="75"/>
  <c r="AB59" i="75"/>
  <c r="AK59" i="75" s="1"/>
  <c r="V41" i="75"/>
  <c r="X41" i="75" s="1"/>
  <c r="D8" i="75"/>
  <c r="D176" i="75"/>
  <c r="AI176" i="75" s="1"/>
  <c r="AB166" i="75"/>
  <c r="AK166" i="75" s="1"/>
  <c r="AB151" i="75"/>
  <c r="AK151" i="75" s="1"/>
  <c r="AG161" i="75"/>
  <c r="D64" i="75"/>
  <c r="AB43" i="75"/>
  <c r="D157" i="75"/>
  <c r="V185" i="75"/>
  <c r="V45" i="75"/>
  <c r="AH45" i="75" s="1"/>
  <c r="V83" i="75"/>
  <c r="AB45" i="75"/>
  <c r="AK45" i="75" s="1"/>
  <c r="AL45" i="75" s="1"/>
  <c r="V15" i="75"/>
  <c r="V78" i="75"/>
  <c r="AB41" i="75"/>
  <c r="AF74" i="75"/>
  <c r="AN74" i="75" s="1"/>
  <c r="AB102" i="75"/>
  <c r="AK102" i="75" s="1"/>
  <c r="AB82" i="75"/>
  <c r="AK82" i="75" s="1"/>
  <c r="AF176" i="75"/>
  <c r="AN176" i="75" s="1"/>
  <c r="AB141" i="75"/>
  <c r="AK141" i="75" s="1"/>
  <c r="AL141" i="75" s="1"/>
  <c r="AB34" i="75"/>
  <c r="AK34" i="75" s="1"/>
  <c r="AB73" i="75"/>
  <c r="AK73" i="75" s="1"/>
  <c r="AL73" i="75" s="1"/>
  <c r="D137" i="75"/>
  <c r="AI137" i="75" s="1"/>
  <c r="AF117" i="75"/>
  <c r="AN117" i="75" s="1"/>
  <c r="AS117" i="75" s="1"/>
  <c r="AU117" i="75" s="1"/>
  <c r="G118" i="5" s="1"/>
  <c r="AB169" i="75"/>
  <c r="AF37" i="75"/>
  <c r="AF9" i="75"/>
  <c r="AF28" i="75"/>
  <c r="AN28" i="75" s="1"/>
  <c r="AF88" i="75"/>
  <c r="AN88" i="75" s="1"/>
  <c r="AF173" i="75"/>
  <c r="AN173" i="75" s="1"/>
  <c r="AF157" i="75"/>
  <c r="AF71" i="75"/>
  <c r="AN71" i="75" s="1"/>
  <c r="AF59" i="75"/>
  <c r="AN59" i="75" s="1"/>
  <c r="AF177" i="75"/>
  <c r="AF93" i="75"/>
  <c r="AN93" i="75" s="1"/>
  <c r="AB28" i="75"/>
  <c r="AK28" i="75" s="1"/>
  <c r="W49" i="75"/>
  <c r="AI49" i="75" s="1"/>
  <c r="AA30" i="75"/>
  <c r="AW79" i="75"/>
  <c r="AA175" i="75"/>
  <c r="AG63" i="75"/>
  <c r="AA55" i="75"/>
  <c r="G4" i="75"/>
  <c r="AW97" i="75"/>
  <c r="AY97" i="75" s="1"/>
  <c r="AA70" i="75"/>
  <c r="AJ70" i="75" s="1"/>
  <c r="AW167" i="75"/>
  <c r="AG103" i="75"/>
  <c r="AF124" i="75"/>
  <c r="AN124" i="75" s="1"/>
  <c r="AS124" i="75" s="1"/>
  <c r="AU124" i="75" s="1"/>
  <c r="G125" i="5" s="1"/>
  <c r="V32" i="75"/>
  <c r="AG150" i="75"/>
  <c r="AG61" i="75"/>
  <c r="AG136" i="75"/>
  <c r="W18" i="75"/>
  <c r="AI18" i="75" s="1"/>
  <c r="AF164" i="75"/>
  <c r="AN164" i="75" s="1"/>
  <c r="AS164" i="75" s="1"/>
  <c r="AU164" i="75" s="1"/>
  <c r="G165" i="5" s="1"/>
  <c r="AW26" i="75"/>
  <c r="AY26" i="75" s="1"/>
  <c r="AF105" i="75"/>
  <c r="AN105" i="75" s="1"/>
  <c r="D45" i="75"/>
  <c r="AI45" i="75" s="1"/>
  <c r="AW10" i="75"/>
  <c r="AY10" i="75" s="1"/>
  <c r="I11" i="5" s="1"/>
  <c r="D80" i="75"/>
  <c r="AF65" i="75"/>
  <c r="AN65" i="75" s="1"/>
  <c r="AS65" i="75" s="1"/>
  <c r="AU65" i="75" s="1"/>
  <c r="G66" i="5" s="1"/>
  <c r="AB87" i="75"/>
  <c r="AC87" i="75" s="1"/>
  <c r="AF167" i="75"/>
  <c r="V53" i="75"/>
  <c r="AW18" i="75"/>
  <c r="AY18" i="75" s="1"/>
  <c r="I19" i="5" s="1"/>
  <c r="AG125" i="75"/>
  <c r="AB144" i="75"/>
  <c r="AK144" i="75" s="1"/>
  <c r="AW66" i="75"/>
  <c r="AY66" i="75" s="1"/>
  <c r="AG157" i="75"/>
  <c r="V171" i="75"/>
  <c r="V69" i="75"/>
  <c r="AB42" i="75"/>
  <c r="AK42" i="75" s="1"/>
  <c r="D93" i="75"/>
  <c r="AW120" i="75"/>
  <c r="AY120" i="75" s="1"/>
  <c r="AW17" i="75"/>
  <c r="AY17" i="75" s="1"/>
  <c r="I18" i="5" s="1"/>
  <c r="W40" i="75"/>
  <c r="AI40" i="75" s="1"/>
  <c r="V145" i="75"/>
  <c r="AF172" i="75"/>
  <c r="AN172" i="75" s="1"/>
  <c r="AS172" i="75" s="1"/>
  <c r="AU172" i="75" s="1"/>
  <c r="G173" i="5" s="1"/>
  <c r="AW109" i="75"/>
  <c r="AY109" i="75" s="1"/>
  <c r="I110" i="5" s="1"/>
  <c r="D169" i="75"/>
  <c r="AB15" i="75"/>
  <c r="AK15" i="75" s="1"/>
  <c r="AB58" i="75"/>
  <c r="AK58" i="75" s="1"/>
  <c r="AF123" i="75"/>
  <c r="AG120" i="75"/>
  <c r="AA124" i="75"/>
  <c r="AJ124" i="75" s="1"/>
  <c r="AW96" i="75"/>
  <c r="AY96" i="75" s="1"/>
  <c r="W108" i="75"/>
  <c r="AI108" i="75" s="1"/>
  <c r="AB177" i="75"/>
  <c r="AK177" i="75" s="1"/>
  <c r="W152" i="75"/>
  <c r="AI152" i="75" s="1"/>
  <c r="AF188" i="75"/>
  <c r="AN188" i="75" s="1"/>
  <c r="AS188" i="75" s="1"/>
  <c r="AU188" i="75" s="1"/>
  <c r="G189" i="5" s="1"/>
  <c r="AB44" i="75"/>
  <c r="AK44" i="75" s="1"/>
  <c r="AF87" i="75"/>
  <c r="V40" i="75"/>
  <c r="AW144" i="75"/>
  <c r="AY144" i="75" s="1"/>
  <c r="AW22" i="75"/>
  <c r="AY22" i="75" s="1"/>
  <c r="I23" i="5" s="1"/>
  <c r="W175" i="75"/>
  <c r="AI175" i="75" s="1"/>
  <c r="AW84" i="75"/>
  <c r="AY84" i="75" s="1"/>
  <c r="I85" i="5" s="1"/>
  <c r="AW189" i="75"/>
  <c r="AY189" i="75" s="1"/>
  <c r="AF182" i="75"/>
  <c r="AN182" i="75" s="1"/>
  <c r="V85" i="75"/>
  <c r="AG168" i="75"/>
  <c r="G51" i="75"/>
  <c r="W150" i="75"/>
  <c r="AI150" i="75" s="1"/>
  <c r="AB164" i="75"/>
  <c r="AK164" i="75"/>
  <c r="AB76" i="75"/>
  <c r="AK76" i="75" s="1"/>
  <c r="W192" i="75"/>
  <c r="AI192" i="75" s="1"/>
  <c r="AF144" i="75"/>
  <c r="AN144" i="75" s="1"/>
  <c r="AS144" i="75" s="1"/>
  <c r="AU144" i="75" s="1"/>
  <c r="G145" i="5" s="1"/>
  <c r="AF22" i="75"/>
  <c r="AN22" i="75" s="1"/>
  <c r="W59" i="75"/>
  <c r="AI59" i="75" s="1"/>
  <c r="AW116" i="75"/>
  <c r="AY116" i="75" s="1"/>
  <c r="I117" i="5" s="1"/>
  <c r="V182" i="75"/>
  <c r="AB152" i="75"/>
  <c r="AK152" i="75" s="1"/>
  <c r="AB64" i="75"/>
  <c r="AB71" i="75"/>
  <c r="AK71" i="75" s="1"/>
  <c r="W102" i="75"/>
  <c r="AI102" i="75" s="1"/>
  <c r="AW39" i="75"/>
  <c r="C56" i="75"/>
  <c r="AA64" i="75"/>
  <c r="AJ64" i="75" s="1"/>
  <c r="G16" i="75"/>
  <c r="E166" i="5"/>
  <c r="AF130" i="75"/>
  <c r="AW150" i="75"/>
  <c r="AY150" i="75" s="1"/>
  <c r="I151" i="5" s="1"/>
  <c r="AF91" i="75"/>
  <c r="AN91" i="75" s="1"/>
  <c r="AF85" i="75"/>
  <c r="AN85" i="75" s="1"/>
  <c r="AS85" i="75" s="1"/>
  <c r="AU85" i="75" s="1"/>
  <c r="G86" i="5" s="1"/>
  <c r="D156" i="75"/>
  <c r="AI156" i="75" s="1"/>
  <c r="D69" i="75"/>
  <c r="AF96" i="75"/>
  <c r="AW86" i="75"/>
  <c r="AY86" i="75" s="1"/>
  <c r="I87" i="5" s="1"/>
  <c r="AW153" i="75"/>
  <c r="AY153" i="75" s="1"/>
  <c r="I154" i="5" s="1"/>
  <c r="AB168" i="75"/>
  <c r="AK168" i="75" s="1"/>
  <c r="AG68" i="75"/>
  <c r="V92" i="75"/>
  <c r="X92" i="75" s="1"/>
  <c r="AG77" i="75"/>
  <c r="AG9" i="75"/>
  <c r="AG45" i="75"/>
  <c r="AF48" i="75"/>
  <c r="AN48" i="75" s="1"/>
  <c r="AS48" i="75" s="1"/>
  <c r="AU48" i="75" s="1"/>
  <c r="G49" i="5" s="1"/>
  <c r="V156" i="75"/>
  <c r="X156" i="75" s="1"/>
  <c r="AG67" i="75"/>
  <c r="AB175" i="75"/>
  <c r="AK175" i="75"/>
  <c r="AA28" i="75"/>
  <c r="AJ28" i="75" s="1"/>
  <c r="AL28" i="75" s="1"/>
  <c r="W105" i="75"/>
  <c r="AI105" i="75" s="1"/>
  <c r="AB110" i="75"/>
  <c r="AK110" i="75" s="1"/>
  <c r="AF131" i="75"/>
  <c r="AN131" i="75" s="1"/>
  <c r="AS131" i="75" s="1"/>
  <c r="AU131" i="75" s="1"/>
  <c r="G132" i="5" s="1"/>
  <c r="AB26" i="75"/>
  <c r="AK26" i="75" s="1"/>
  <c r="W24" i="75"/>
  <c r="AI24" i="75" s="1"/>
  <c r="W191" i="75"/>
  <c r="AI191" i="75" s="1"/>
  <c r="AB153" i="75"/>
  <c r="AK153" i="75" s="1"/>
  <c r="W97" i="75"/>
  <c r="AI97" i="75" s="1"/>
  <c r="V5" i="75"/>
  <c r="X5" i="75" s="1"/>
  <c r="AO5" i="75" s="1"/>
  <c r="C6" i="5" s="1"/>
  <c r="AG30" i="75"/>
  <c r="AW127" i="75"/>
  <c r="AW141" i="75"/>
  <c r="AY141" i="75" s="1"/>
  <c r="I142" i="5" s="1"/>
  <c r="AF51" i="75"/>
  <c r="W126" i="75"/>
  <c r="X126" i="75" s="1"/>
  <c r="AO126" i="75" s="1"/>
  <c r="C127" i="5" s="1"/>
  <c r="AW128" i="75"/>
  <c r="V155" i="75"/>
  <c r="X155" i="75" s="1"/>
  <c r="V161" i="75"/>
  <c r="X161" i="75" s="1"/>
  <c r="AO161" i="75" s="1"/>
  <c r="AB40" i="75"/>
  <c r="W170" i="75"/>
  <c r="AW71" i="75"/>
  <c r="V129" i="75"/>
  <c r="D125" i="75"/>
  <c r="AI125" i="75" s="1"/>
  <c r="AW181" i="75"/>
  <c r="AF6" i="75"/>
  <c r="AN6" i="75" s="1"/>
  <c r="V27" i="75"/>
  <c r="X27" i="75" s="1"/>
  <c r="AO27" i="75" s="1"/>
  <c r="C28" i="5" s="1"/>
  <c r="AB150" i="75"/>
  <c r="AB178" i="75"/>
  <c r="AK178" i="75" s="1"/>
  <c r="AL178" i="75" s="1"/>
  <c r="AG58" i="75"/>
  <c r="W26" i="75"/>
  <c r="X26" i="75" s="1"/>
  <c r="AF45" i="75"/>
  <c r="AN45" i="75" s="1"/>
  <c r="AG22" i="75"/>
  <c r="AB140" i="75"/>
  <c r="AK140" i="75" s="1"/>
  <c r="V143" i="75"/>
  <c r="AH143" i="75" s="1"/>
  <c r="AF60" i="75"/>
  <c r="AN60" i="75" s="1"/>
  <c r="AS60" i="75" s="1"/>
  <c r="AU60" i="75" s="1"/>
  <c r="G61" i="5" s="1"/>
  <c r="AA3" i="75"/>
  <c r="AA62" i="75"/>
  <c r="C155" i="75"/>
  <c r="AW43" i="75"/>
  <c r="AA75" i="75"/>
  <c r="AC75" i="75" s="1"/>
  <c r="AE75" i="75" s="1"/>
  <c r="AR75" i="75" s="1"/>
  <c r="F76" i="5" s="1"/>
  <c r="AF18" i="75"/>
  <c r="AN18" i="75" s="1"/>
  <c r="AS18" i="75" s="1"/>
  <c r="AU18" i="75" s="1"/>
  <c r="G19" i="5" s="1"/>
  <c r="V47" i="75"/>
  <c r="X47" i="75" s="1"/>
  <c r="AO47" i="75" s="1"/>
  <c r="C48" i="5" s="1"/>
  <c r="AG82" i="75"/>
  <c r="AF92" i="75"/>
  <c r="AN92" i="75" s="1"/>
  <c r="AS92" i="75" s="1"/>
  <c r="AU92" i="75" s="1"/>
  <c r="G93" i="5" s="1"/>
  <c r="AG141" i="75"/>
  <c r="AG80" i="75"/>
  <c r="AW65" i="75"/>
  <c r="AY65" i="75" s="1"/>
  <c r="I66" i="5" s="1"/>
  <c r="AG93" i="75"/>
  <c r="AB98" i="75"/>
  <c r="AC98" i="75" s="1"/>
  <c r="AB120" i="75"/>
  <c r="AK120" i="75" s="1"/>
  <c r="W180" i="75"/>
  <c r="AI180" i="75" s="1"/>
  <c r="W111" i="75"/>
  <c r="AI111" i="75" s="1"/>
  <c r="AF77" i="75"/>
  <c r="AN77" i="75" s="1"/>
  <c r="AB72" i="75"/>
  <c r="AK72" i="75" s="1"/>
  <c r="AL72" i="75" s="1"/>
  <c r="W132" i="75"/>
  <c r="AI132" i="75" s="1"/>
  <c r="AW162" i="75"/>
  <c r="AY162" i="75" s="1"/>
  <c r="W190" i="75"/>
  <c r="X190" i="75" s="1"/>
  <c r="V151" i="75"/>
  <c r="AB33" i="75"/>
  <c r="D76" i="75"/>
  <c r="AW67" i="75"/>
  <c r="G54" i="75"/>
  <c r="AQ54" i="75" s="1"/>
  <c r="E55" i="5" s="1"/>
  <c r="V22" i="75"/>
  <c r="AB132" i="75"/>
  <c r="AK132" i="75" s="1"/>
  <c r="C116" i="75"/>
  <c r="C176" i="75"/>
  <c r="AW122" i="75"/>
  <c r="AY122" i="75" s="1"/>
  <c r="I123" i="5" s="1"/>
  <c r="AW173" i="75"/>
  <c r="AY173" i="75" s="1"/>
  <c r="I174" i="5" s="1"/>
  <c r="V162" i="75"/>
  <c r="AH162" i="75" s="1"/>
  <c r="AA94" i="75"/>
  <c r="AJ94" i="75" s="1"/>
  <c r="AA34" i="75"/>
  <c r="AJ34" i="75" s="1"/>
  <c r="AL34" i="75" s="1"/>
  <c r="AF63" i="75"/>
  <c r="AN63" i="75" s="1"/>
  <c r="AG158" i="75"/>
  <c r="AF98" i="75"/>
  <c r="AB106" i="75"/>
  <c r="D21" i="75"/>
  <c r="AI21" i="75"/>
  <c r="AB128" i="75"/>
  <c r="AC128" i="75" s="1"/>
  <c r="AE128" i="75" s="1"/>
  <c r="AR128" i="75" s="1"/>
  <c r="F129" i="5" s="1"/>
  <c r="D37" i="75"/>
  <c r="AI37" i="75" s="1"/>
  <c r="D189" i="75"/>
  <c r="AB5" i="75"/>
  <c r="AK5" i="75" s="1"/>
  <c r="AW190" i="75"/>
  <c r="AY190" i="75" s="1"/>
  <c r="I191" i="5" s="1"/>
  <c r="AW139" i="75"/>
  <c r="AF163" i="75"/>
  <c r="AG187" i="75"/>
  <c r="W96" i="75"/>
  <c r="AI96" i="75" s="1"/>
  <c r="V134" i="75"/>
  <c r="AF47" i="75"/>
  <c r="AN47" i="75" s="1"/>
  <c r="AS47" i="75" s="1"/>
  <c r="AU47" i="75" s="1"/>
  <c r="G48" i="5" s="1"/>
  <c r="V94" i="75"/>
  <c r="V133" i="75"/>
  <c r="V38" i="75"/>
  <c r="AH38" i="75" s="1"/>
  <c r="AB170" i="75"/>
  <c r="AK170" i="75" s="1"/>
  <c r="AG111" i="75"/>
  <c r="W165" i="75"/>
  <c r="AI165" i="75" s="1"/>
  <c r="AW137" i="75"/>
  <c r="AY137" i="75" s="1"/>
  <c r="I138" i="5" s="1"/>
  <c r="AW62" i="75"/>
  <c r="AY62" i="75" s="1"/>
  <c r="I63" i="5" s="1"/>
  <c r="AF149" i="75"/>
  <c r="AW59" i="75"/>
  <c r="G185" i="75"/>
  <c r="AB192" i="75"/>
  <c r="AC192" i="75" s="1"/>
  <c r="AE192" i="75" s="1"/>
  <c r="AR192" i="75" s="1"/>
  <c r="F193" i="5" s="1"/>
  <c r="AA100" i="75"/>
  <c r="AJ100" i="75" s="1"/>
  <c r="AL100" i="75" s="1"/>
  <c r="D172" i="75"/>
  <c r="AI172" i="75" s="1"/>
  <c r="V146" i="75"/>
  <c r="AW115" i="75"/>
  <c r="V191" i="75"/>
  <c r="AH191" i="75" s="1"/>
  <c r="AA12" i="75"/>
  <c r="C46" i="75"/>
  <c r="C73" i="75"/>
  <c r="AH73" i="75" s="1"/>
  <c r="AW172" i="75"/>
  <c r="AY172" i="75" s="1"/>
  <c r="I173" i="5" s="1"/>
  <c r="AW4" i="75"/>
  <c r="AY4" i="75" s="1"/>
  <c r="I5" i="5" s="1"/>
  <c r="AW35" i="75"/>
  <c r="AG182" i="75"/>
  <c r="AG73" i="75"/>
  <c r="AG122" i="75"/>
  <c r="AF138" i="75"/>
  <c r="AN138" i="75" s="1"/>
  <c r="AS138" i="75" s="1"/>
  <c r="AU138" i="75" s="1"/>
  <c r="G139" i="5" s="1"/>
  <c r="AG115" i="75"/>
  <c r="W123" i="75"/>
  <c r="AI123" i="75" s="1"/>
  <c r="AB111" i="75"/>
  <c r="D187" i="75"/>
  <c r="E187" i="75" s="1"/>
  <c r="AO187" i="75" s="1"/>
  <c r="C188" i="5" s="1"/>
  <c r="AF187" i="75"/>
  <c r="AN187" i="75" s="1"/>
  <c r="AG8" i="75"/>
  <c r="W184" i="75"/>
  <c r="AF13" i="75"/>
  <c r="AN13" i="75" s="1"/>
  <c r="AS13" i="75" s="1"/>
  <c r="AU13" i="75" s="1"/>
  <c r="G14" i="5" s="1"/>
  <c r="AB6" i="75"/>
  <c r="AC6" i="75" s="1"/>
  <c r="AE6" i="75" s="1"/>
  <c r="AR6" i="75" s="1"/>
  <c r="F7" i="5" s="1"/>
  <c r="AG114" i="75"/>
  <c r="AF162" i="75"/>
  <c r="AW78" i="75"/>
  <c r="AY78" i="75" s="1"/>
  <c r="I79" i="5" s="1"/>
  <c r="AF50" i="75"/>
  <c r="AN50" i="75" s="1"/>
  <c r="AS50" i="75" s="1"/>
  <c r="AU50" i="75" s="1"/>
  <c r="AG59" i="75"/>
  <c r="AG16" i="75"/>
  <c r="AG192" i="75"/>
  <c r="V77" i="75"/>
  <c r="X77" i="75" s="1"/>
  <c r="AB47" i="75"/>
  <c r="AK47" i="75" s="1"/>
  <c r="AG180" i="75"/>
  <c r="AF99" i="75"/>
  <c r="AN99" i="75" s="1"/>
  <c r="AS99" i="75" s="1"/>
  <c r="AU99" i="75" s="1"/>
  <c r="G100" i="5" s="1"/>
  <c r="G132" i="75"/>
  <c r="AG173" i="75"/>
  <c r="AG185" i="75"/>
  <c r="G150" i="75"/>
  <c r="AF79" i="75"/>
  <c r="AN79" i="75" s="1"/>
  <c r="AG177" i="75"/>
  <c r="AF129" i="75"/>
  <c r="AN129" i="75" s="1"/>
  <c r="AS129" i="75" s="1"/>
  <c r="AU129" i="75" s="1"/>
  <c r="G130" i="5" s="1"/>
  <c r="AB83" i="75"/>
  <c r="AK83" i="75" s="1"/>
  <c r="AW55" i="75"/>
  <c r="AG107" i="75"/>
  <c r="AB193" i="75"/>
  <c r="AK193" i="75" s="1"/>
  <c r="AB188" i="75"/>
  <c r="AK188" i="75" s="1"/>
  <c r="AL188" i="75" s="1"/>
  <c r="AG175" i="75"/>
  <c r="AA39" i="75"/>
  <c r="V105" i="75"/>
  <c r="V167" i="75"/>
  <c r="X167" i="75" s="1"/>
  <c r="AO167" i="75" s="1"/>
  <c r="C168" i="5" s="1"/>
  <c r="AG97" i="75"/>
  <c r="G109" i="75"/>
  <c r="AW15" i="75"/>
  <c r="AW102" i="75"/>
  <c r="AY102" i="75" s="1"/>
  <c r="D185" i="75"/>
  <c r="W5" i="75"/>
  <c r="AI5" i="75" s="1"/>
  <c r="AG101" i="75"/>
  <c r="AB184" i="75"/>
  <c r="AK184" i="75" s="1"/>
  <c r="AL184" i="75" s="1"/>
  <c r="V100" i="75"/>
  <c r="X100" i="75" s="1"/>
  <c r="AO100" i="75" s="1"/>
  <c r="AB36" i="75"/>
  <c r="AK36" i="75" s="1"/>
  <c r="AF12" i="75"/>
  <c r="AN12" i="75" s="1"/>
  <c r="W94" i="75"/>
  <c r="AI94" i="75" s="1"/>
  <c r="W181" i="75"/>
  <c r="AI181" i="75"/>
  <c r="AB181" i="75"/>
  <c r="AK181" i="75" s="1"/>
  <c r="D188" i="75"/>
  <c r="AI188" i="75" s="1"/>
  <c r="AB173" i="75"/>
  <c r="AK173" i="75" s="1"/>
  <c r="AB91" i="75"/>
  <c r="AK91" i="75" s="1"/>
  <c r="AB25" i="75"/>
  <c r="AF61" i="75"/>
  <c r="AN61" i="75" s="1"/>
  <c r="AF189" i="75"/>
  <c r="AF23" i="75"/>
  <c r="AN23" i="75" s="1"/>
  <c r="AF78" i="75"/>
  <c r="AN78" i="75" s="1"/>
  <c r="W104" i="75"/>
  <c r="AI104" i="75" s="1"/>
  <c r="W62" i="75"/>
  <c r="AI62" i="75" s="1"/>
  <c r="W110" i="75"/>
  <c r="X110" i="75" s="1"/>
  <c r="AO110" i="75" s="1"/>
  <c r="C111" i="5" s="1"/>
  <c r="F187" i="75"/>
  <c r="P187" i="75" s="1"/>
  <c r="Y187" i="75" s="1"/>
  <c r="AP187" i="75" s="1"/>
  <c r="D188" i="5" s="1"/>
  <c r="F181" i="75"/>
  <c r="P181" i="75" s="1"/>
  <c r="Y181" i="75" s="1"/>
  <c r="AP181" i="75" s="1"/>
  <c r="F192" i="75"/>
  <c r="P192" i="75" s="1"/>
  <c r="F169" i="75"/>
  <c r="P169" i="75"/>
  <c r="Y169" i="75" s="1"/>
  <c r="F98" i="75"/>
  <c r="P98" i="75" s="1"/>
  <c r="F11" i="75"/>
  <c r="P11" i="75" s="1"/>
  <c r="Y11" i="75" s="1"/>
  <c r="AP11" i="75" s="1"/>
  <c r="D12" i="5" s="1"/>
  <c r="F96" i="75"/>
  <c r="P96" i="75" s="1"/>
  <c r="Y96" i="75" s="1"/>
  <c r="AP96" i="75" s="1"/>
  <c r="D97" i="5" s="1"/>
  <c r="F27" i="75"/>
  <c r="P27" i="75" s="1"/>
  <c r="Y27" i="75" s="1"/>
  <c r="F123" i="75"/>
  <c r="P123" i="75" s="1"/>
  <c r="Y123" i="75" s="1"/>
  <c r="F58" i="75"/>
  <c r="P58" i="75" s="1"/>
  <c r="Y58" i="75" s="1"/>
  <c r="AP58" i="75" s="1"/>
  <c r="F135" i="75"/>
  <c r="P135" i="75"/>
  <c r="Y135" i="75" s="1"/>
  <c r="AP135" i="75" s="1"/>
  <c r="D136" i="5" s="1"/>
  <c r="F81" i="75"/>
  <c r="P81" i="75" s="1"/>
  <c r="Y81" i="75" s="1"/>
  <c r="AP81" i="75" s="1"/>
  <c r="F139" i="75"/>
  <c r="P139" i="75" s="1"/>
  <c r="Y139" i="75" s="1"/>
  <c r="AP139" i="75" s="1"/>
  <c r="D140" i="5" s="1"/>
  <c r="F184" i="75"/>
  <c r="P184" i="75" s="1"/>
  <c r="Y184" i="75" s="1"/>
  <c r="AW140" i="75"/>
  <c r="AY140" i="75" s="1"/>
  <c r="I141" i="5" s="1"/>
  <c r="AB85" i="75"/>
  <c r="AK85" i="75" s="1"/>
  <c r="AL85" i="75" s="1"/>
  <c r="AF118" i="75"/>
  <c r="AN118" i="75" s="1"/>
  <c r="W147" i="75"/>
  <c r="X147" i="75" s="1"/>
  <c r="AO147" i="75" s="1"/>
  <c r="AB143" i="75"/>
  <c r="AC143" i="75" s="1"/>
  <c r="AE143" i="75" s="1"/>
  <c r="AR143" i="75" s="1"/>
  <c r="F144" i="5" s="1"/>
  <c r="AB19" i="75"/>
  <c r="AK19" i="75" s="1"/>
  <c r="AL19" i="75" s="1"/>
  <c r="AW8" i="75"/>
  <c r="AY8" i="75" s="1"/>
  <c r="I9" i="5" s="1"/>
  <c r="W84" i="75"/>
  <c r="AG176" i="75"/>
  <c r="AB180" i="75"/>
  <c r="AK180" i="75" s="1"/>
  <c r="AF154" i="75"/>
  <c r="AN154" i="75" s="1"/>
  <c r="AS154" i="75" s="1"/>
  <c r="AU154" i="75" s="1"/>
  <c r="G155" i="5" s="1"/>
  <c r="V34" i="75"/>
  <c r="X34" i="75"/>
  <c r="AB70" i="75"/>
  <c r="AK70" i="75" s="1"/>
  <c r="AB8" i="75"/>
  <c r="AK8" i="75" s="1"/>
  <c r="W22" i="75"/>
  <c r="F190" i="75"/>
  <c r="P190" i="75" s="1"/>
  <c r="Y190" i="75" s="1"/>
  <c r="F185" i="75"/>
  <c r="P185" i="75" s="1"/>
  <c r="Y185" i="75" s="1"/>
  <c r="F6" i="75"/>
  <c r="P6" i="75" s="1"/>
  <c r="F52" i="75"/>
  <c r="P52" i="75" s="1"/>
  <c r="F32" i="75"/>
  <c r="P32" i="75" s="1"/>
  <c r="Y32" i="75" s="1"/>
  <c r="AP32" i="75" s="1"/>
  <c r="D33" i="5" s="1"/>
  <c r="F63" i="75"/>
  <c r="P63" i="75" s="1"/>
  <c r="Y63" i="75" s="1"/>
  <c r="AP63" i="75" s="1"/>
  <c r="D64" i="5" s="1"/>
  <c r="F171" i="75"/>
  <c r="P171" i="75" s="1"/>
  <c r="F74" i="75"/>
  <c r="P74" i="75" s="1"/>
  <c r="F178" i="75"/>
  <c r="P178" i="75" s="1"/>
  <c r="F94" i="75"/>
  <c r="P94" i="75" s="1"/>
  <c r="Y94" i="75" s="1"/>
  <c r="AP94" i="75" s="1"/>
  <c r="D95" i="5" s="1"/>
  <c r="F25" i="75"/>
  <c r="P25" i="75" s="1"/>
  <c r="Y25" i="75" s="1"/>
  <c r="AP25" i="75" s="1"/>
  <c r="D26" i="5" s="1"/>
  <c r="F118" i="75"/>
  <c r="P118" i="75" s="1"/>
  <c r="Y118" i="75" s="1"/>
  <c r="AP118" i="75" s="1"/>
  <c r="F57" i="75"/>
  <c r="P57" i="75" s="1"/>
  <c r="Y57" i="75" s="1"/>
  <c r="AP57" i="75" s="1"/>
  <c r="F115" i="75"/>
  <c r="P115" i="75" s="1"/>
  <c r="Y115" i="75" s="1"/>
  <c r="AP115" i="75" s="1"/>
  <c r="D116" i="5" s="1"/>
  <c r="F38" i="75"/>
  <c r="P38" i="75" s="1"/>
  <c r="Y38" i="75" s="1"/>
  <c r="AP38" i="75" s="1"/>
  <c r="D39" i="5" s="1"/>
  <c r="F149" i="75"/>
  <c r="P149" i="75" s="1"/>
  <c r="Y149" i="75" s="1"/>
  <c r="AP149" i="75" s="1"/>
  <c r="F67" i="75"/>
  <c r="P67" i="75" s="1"/>
  <c r="Y67" i="75" s="1"/>
  <c r="AP67" i="75" s="1"/>
  <c r="D68" i="5" s="1"/>
  <c r="F183" i="75"/>
  <c r="P183" i="75" s="1"/>
  <c r="Y183" i="75" s="1"/>
  <c r="AP183" i="75" s="1"/>
  <c r="D184" i="5" s="1"/>
  <c r="F120" i="75"/>
  <c r="P120" i="75" s="1"/>
  <c r="Y120" i="75" s="1"/>
  <c r="AP120" i="75" s="1"/>
  <c r="F41" i="75"/>
  <c r="P41" i="75"/>
  <c r="Y41" i="75" s="1"/>
  <c r="AP41" i="75" s="1"/>
  <c r="F86" i="75"/>
  <c r="P86" i="75" s="1"/>
  <c r="Y86" i="75" s="1"/>
  <c r="AP86" i="75" s="1"/>
  <c r="F20" i="75"/>
  <c r="P20" i="75" s="1"/>
  <c r="Y20" i="75" s="1"/>
  <c r="AP20" i="75" s="1"/>
  <c r="D21" i="5" s="1"/>
  <c r="AG25" i="75"/>
  <c r="AG75" i="75"/>
  <c r="W186" i="75"/>
  <c r="AI186" i="75" s="1"/>
  <c r="AF34" i="75"/>
  <c r="AN34" i="75" s="1"/>
  <c r="AS34" i="75" s="1"/>
  <c r="AU34" i="75" s="1"/>
  <c r="G35" i="5" s="1"/>
  <c r="AF116" i="75"/>
  <c r="AN116" i="75" s="1"/>
  <c r="AS116" i="75" s="1"/>
  <c r="AU116" i="75" s="1"/>
  <c r="G117" i="5" s="1"/>
  <c r="AW72" i="75"/>
  <c r="AY72" i="75" s="1"/>
  <c r="AG24" i="75"/>
  <c r="AB189" i="75"/>
  <c r="AK189" i="75" s="1"/>
  <c r="V64" i="75"/>
  <c r="X64" i="75" s="1"/>
  <c r="AG193" i="75"/>
  <c r="AG105" i="75"/>
  <c r="AB148" i="75"/>
  <c r="AK148" i="75" s="1"/>
  <c r="AG104" i="75"/>
  <c r="AW112" i="75"/>
  <c r="AY112" i="75" s="1"/>
  <c r="I113" i="5" s="1"/>
  <c r="V18" i="75"/>
  <c r="X18" i="75" s="1"/>
  <c r="W10" i="75"/>
  <c r="AI10" i="75" s="1"/>
  <c r="AB117" i="75"/>
  <c r="AK117" i="75" s="1"/>
  <c r="AB13" i="75"/>
  <c r="AK13" i="75" s="1"/>
  <c r="AW111" i="75"/>
  <c r="V52" i="75"/>
  <c r="X52" i="75" s="1"/>
  <c r="AB121" i="75"/>
  <c r="AK121" i="75" s="1"/>
  <c r="AL121" i="75" s="1"/>
  <c r="V177" i="75"/>
  <c r="X177" i="75" s="1"/>
  <c r="AO177" i="75" s="1"/>
  <c r="C178" i="5" s="1"/>
  <c r="AB174" i="75"/>
  <c r="AK174" i="75" s="1"/>
  <c r="D78" i="75"/>
  <c r="AI78" i="75" s="1"/>
  <c r="AF151" i="75"/>
  <c r="AN151" i="75" s="1"/>
  <c r="AS151" i="75" s="1"/>
  <c r="AU151" i="75" s="1"/>
  <c r="G152" i="5" s="1"/>
  <c r="AG88" i="75"/>
  <c r="AF56" i="75"/>
  <c r="AF112" i="75"/>
  <c r="AN112" i="75" s="1"/>
  <c r="AF171" i="75"/>
  <c r="AF8" i="75"/>
  <c r="AN8" i="75" s="1"/>
  <c r="AF137" i="75"/>
  <c r="AN137" i="75" s="1"/>
  <c r="G134" i="75"/>
  <c r="D33" i="75"/>
  <c r="AI33" i="75" s="1"/>
  <c r="F31" i="75"/>
  <c r="P31" i="75" s="1"/>
  <c r="Y31" i="75" s="1"/>
  <c r="AP31" i="75" s="1"/>
  <c r="D32" i="5" s="1"/>
  <c r="F73" i="75"/>
  <c r="P73" i="75" s="1"/>
  <c r="Y73" i="75" s="1"/>
  <c r="AP73" i="75" s="1"/>
  <c r="D74" i="5" s="1"/>
  <c r="F105" i="75"/>
  <c r="P105" i="75" s="1"/>
  <c r="Y105" i="75" s="1"/>
  <c r="AP105" i="75" s="1"/>
  <c r="F163" i="75"/>
  <c r="P163" i="75" s="1"/>
  <c r="Y163" i="75" s="1"/>
  <c r="AP163" i="75" s="1"/>
  <c r="D164" i="5" s="1"/>
  <c r="F107" i="75"/>
  <c r="P107" i="75" s="1"/>
  <c r="Y107" i="75" s="1"/>
  <c r="AP107" i="75" s="1"/>
  <c r="F43" i="75"/>
  <c r="P43" i="75"/>
  <c r="Y43" i="75" s="1"/>
  <c r="AP43" i="75" s="1"/>
  <c r="D44" i="5" s="1"/>
  <c r="F172" i="75"/>
  <c r="P172" i="75" s="1"/>
  <c r="F42" i="75"/>
  <c r="P42" i="75" s="1"/>
  <c r="Y42" i="75" s="1"/>
  <c r="AP42" i="75" s="1"/>
  <c r="F132" i="75"/>
  <c r="P132" i="75" s="1"/>
  <c r="Y132" i="75" s="1"/>
  <c r="AP132" i="75" s="1"/>
  <c r="F72" i="75"/>
  <c r="P72" i="75" s="1"/>
  <c r="Y72" i="75" s="1"/>
  <c r="AP72" i="75" s="1"/>
  <c r="D73" i="5" s="1"/>
  <c r="F35" i="75"/>
  <c r="P35" i="75" s="1"/>
  <c r="Y35" i="75" s="1"/>
  <c r="AP35" i="75" s="1"/>
  <c r="F92" i="75"/>
  <c r="P92" i="75" s="1"/>
  <c r="Y92" i="75" s="1"/>
  <c r="AP92" i="75" s="1"/>
  <c r="F28" i="75"/>
  <c r="P28" i="75" s="1"/>
  <c r="F126" i="75"/>
  <c r="P126" i="75" s="1"/>
  <c r="Y126" i="75" s="1"/>
  <c r="AP126" i="75" s="1"/>
  <c r="D127" i="5" s="1"/>
  <c r="F65" i="75"/>
  <c r="P65" i="75" s="1"/>
  <c r="Y65" i="75" s="1"/>
  <c r="AP65" i="75" s="1"/>
  <c r="AF14" i="75"/>
  <c r="AN14" i="75" s="1"/>
  <c r="AS14" i="75" s="1"/>
  <c r="AU14" i="75" s="1"/>
  <c r="G15" i="5" s="1"/>
  <c r="AW103" i="75"/>
  <c r="AG74" i="75"/>
  <c r="AB137" i="75"/>
  <c r="AC137" i="75" s="1"/>
  <c r="AE137" i="75" s="1"/>
  <c r="AR137" i="75" s="1"/>
  <c r="F138" i="5" s="1"/>
  <c r="AB157" i="75"/>
  <c r="AK157" i="75" s="1"/>
  <c r="AB16" i="75"/>
  <c r="AK16" i="75" s="1"/>
  <c r="AL16" i="75" s="1"/>
  <c r="W114" i="75"/>
  <c r="AI114" i="75" s="1"/>
  <c r="D85" i="75"/>
  <c r="AI85" i="75" s="1"/>
  <c r="AF140" i="75"/>
  <c r="AN140" i="75" s="1"/>
  <c r="AS140" i="75" s="1"/>
  <c r="AU140" i="75" s="1"/>
  <c r="G141" i="5" s="1"/>
  <c r="AW40" i="75"/>
  <c r="AY40" i="75" s="1"/>
  <c r="I41" i="5" s="1"/>
  <c r="V169" i="75"/>
  <c r="AB158" i="75"/>
  <c r="AG42" i="75"/>
  <c r="D9" i="75"/>
  <c r="AI9" i="75" s="1"/>
  <c r="V159" i="75"/>
  <c r="X159" i="75" s="1"/>
  <c r="AG79" i="75"/>
  <c r="G96" i="75"/>
  <c r="V82" i="75"/>
  <c r="X82" i="75" s="1"/>
  <c r="AG31" i="75"/>
  <c r="V181" i="75"/>
  <c r="X181" i="75" s="1"/>
  <c r="AG41" i="75"/>
  <c r="AS41" i="75" s="1"/>
  <c r="AU41" i="75" s="1"/>
  <c r="G42" i="5" s="1"/>
  <c r="AB162" i="75"/>
  <c r="AK162" i="75" s="1"/>
  <c r="G66" i="75"/>
  <c r="AQ66" i="75"/>
  <c r="E67" i="5" s="1"/>
  <c r="AF128" i="75"/>
  <c r="AN128" i="75" s="1"/>
  <c r="AS128" i="75" s="1"/>
  <c r="AU128" i="75" s="1"/>
  <c r="G129" i="5" s="1"/>
  <c r="W30" i="75"/>
  <c r="X30" i="75" s="1"/>
  <c r="AO30" i="75" s="1"/>
  <c r="W43" i="75"/>
  <c r="X43" i="75" s="1"/>
  <c r="AO43" i="75" s="1"/>
  <c r="C44" i="5" s="1"/>
  <c r="F166" i="75"/>
  <c r="P166" i="75" s="1"/>
  <c r="Y166" i="75" s="1"/>
  <c r="AP166" i="75" s="1"/>
  <c r="D167" i="5" s="1"/>
  <c r="F160" i="75"/>
  <c r="P160" i="75" s="1"/>
  <c r="F176" i="75"/>
  <c r="P176" i="75" s="1"/>
  <c r="Y176" i="75" s="1"/>
  <c r="AP176" i="75" s="1"/>
  <c r="F142" i="75"/>
  <c r="P142" i="75" s="1"/>
  <c r="Y142" i="75" s="1"/>
  <c r="AP142" i="75" s="1"/>
  <c r="F93" i="75"/>
  <c r="P93" i="75" s="1"/>
  <c r="Y93" i="75" s="1"/>
  <c r="AP93" i="75" s="1"/>
  <c r="D94" i="5" s="1"/>
  <c r="F3" i="75"/>
  <c r="P3" i="75" s="1"/>
  <c r="F88" i="75"/>
  <c r="P88" i="75" s="1"/>
  <c r="Y88" i="75" s="1"/>
  <c r="F10" i="75"/>
  <c r="P10" i="75"/>
  <c r="F110" i="75"/>
  <c r="P110" i="75" s="1"/>
  <c r="Y110" i="75" s="1"/>
  <c r="AP110" i="75" s="1"/>
  <c r="D111" i="5" s="1"/>
  <c r="F48" i="75"/>
  <c r="P48" i="75" s="1"/>
  <c r="Y48" i="75" s="1"/>
  <c r="AP48" i="75" s="1"/>
  <c r="D49" i="5" s="1"/>
  <c r="F133" i="75"/>
  <c r="P133" i="75" s="1"/>
  <c r="F69" i="75"/>
  <c r="P69" i="75" s="1"/>
  <c r="AG52" i="75"/>
  <c r="AW53" i="75"/>
  <c r="AY53" i="75" s="1"/>
  <c r="I54" i="5" s="1"/>
  <c r="W166" i="75"/>
  <c r="AI166" i="75" s="1"/>
  <c r="AW114" i="75"/>
  <c r="AY114" i="75" s="1"/>
  <c r="BC114" i="75" s="1"/>
  <c r="K115" i="5" s="1"/>
  <c r="AB167" i="75"/>
  <c r="AK167" i="75" s="1"/>
  <c r="AL167" i="75" s="1"/>
  <c r="AB112" i="75"/>
  <c r="AK112" i="75" s="1"/>
  <c r="AL112" i="75" s="1"/>
  <c r="AF106" i="75"/>
  <c r="AB37" i="75"/>
  <c r="AK37" i="75" s="1"/>
  <c r="AG35" i="75"/>
  <c r="AB147" i="75"/>
  <c r="AK147" i="75" s="1"/>
  <c r="AG29" i="75"/>
  <c r="AW134" i="75"/>
  <c r="AY134" i="75" s="1"/>
  <c r="I135" i="5" s="1"/>
  <c r="AF132" i="75"/>
  <c r="AN132" i="75" s="1"/>
  <c r="AS132" i="75" s="1"/>
  <c r="AU132" i="75" s="1"/>
  <c r="G133" i="5" s="1"/>
  <c r="V104" i="75"/>
  <c r="AH104" i="75" s="1"/>
  <c r="AF42" i="75"/>
  <c r="AN42" i="75" s="1"/>
  <c r="V113" i="75"/>
  <c r="X113" i="75" s="1"/>
  <c r="AO113" i="75" s="1"/>
  <c r="C114" i="5" s="1"/>
  <c r="AB142" i="75"/>
  <c r="AK142" i="75" s="1"/>
  <c r="AL142" i="75" s="1"/>
  <c r="V67" i="75"/>
  <c r="X67" i="75" s="1"/>
  <c r="V10" i="75"/>
  <c r="AH10" i="75" s="1"/>
  <c r="V142" i="75"/>
  <c r="AF25" i="75"/>
  <c r="AN25" i="75" s="1"/>
  <c r="AB69" i="75"/>
  <c r="AC69" i="75" s="1"/>
  <c r="AE69" i="75" s="1"/>
  <c r="AR69" i="75" s="1"/>
  <c r="F70" i="5" s="1"/>
  <c r="AG143" i="75"/>
  <c r="V51" i="75"/>
  <c r="X51" i="75" s="1"/>
  <c r="W63" i="75"/>
  <c r="G175" i="75"/>
  <c r="AF29" i="75"/>
  <c r="AF10" i="75"/>
  <c r="AF169" i="75"/>
  <c r="AN169" i="75" s="1"/>
  <c r="AF145" i="75"/>
  <c r="AN145" i="75" s="1"/>
  <c r="AF159" i="75"/>
  <c r="AN159" i="75" s="1"/>
  <c r="G77" i="75"/>
  <c r="W11" i="75"/>
  <c r="AI11" i="75" s="1"/>
  <c r="W70" i="75"/>
  <c r="AI70" i="75" s="1"/>
  <c r="F168" i="75"/>
  <c r="P168" i="75" s="1"/>
  <c r="Y168" i="75" s="1"/>
  <c r="AP168" i="75" s="1"/>
  <c r="F156" i="75"/>
  <c r="P156" i="75" s="1"/>
  <c r="Y156" i="75" s="1"/>
  <c r="AP156" i="75" s="1"/>
  <c r="F170" i="75"/>
  <c r="P170" i="75"/>
  <c r="Y170" i="75" s="1"/>
  <c r="AP170" i="75" s="1"/>
  <c r="D171" i="5" s="1"/>
  <c r="F159" i="75"/>
  <c r="P159" i="75" s="1"/>
  <c r="G156" i="75"/>
  <c r="AQ156" i="75" s="1"/>
  <c r="E157" i="5" s="1"/>
  <c r="AF16" i="75"/>
  <c r="AN16" i="75" s="1"/>
  <c r="W151" i="75"/>
  <c r="AI151" i="75" s="1"/>
  <c r="AW124" i="75"/>
  <c r="AY124" i="75" s="1"/>
  <c r="I125" i="5" s="1"/>
  <c r="V188" i="75"/>
  <c r="X188" i="75" s="1"/>
  <c r="V25" i="75"/>
  <c r="AH25" i="75" s="1"/>
  <c r="AW52" i="75"/>
  <c r="AY52" i="75" s="1"/>
  <c r="AW29" i="75"/>
  <c r="AY29" i="75" s="1"/>
  <c r="BC29" i="75" s="1"/>
  <c r="K30" i="5" s="1"/>
  <c r="AG12" i="75"/>
  <c r="AG133" i="75"/>
  <c r="AW56" i="75"/>
  <c r="AY56" i="75" s="1"/>
  <c r="I57" i="5" s="1"/>
  <c r="AF52" i="75"/>
  <c r="AN52" i="75" s="1"/>
  <c r="AS52" i="75" s="1"/>
  <c r="AU52" i="75" s="1"/>
  <c r="G53" i="5" s="1"/>
  <c r="V9" i="75"/>
  <c r="AH9" i="75" s="1"/>
  <c r="G67" i="75"/>
  <c r="AQ67" i="75" s="1"/>
  <c r="E68" i="5" s="1"/>
  <c r="AB53" i="75"/>
  <c r="AC53" i="75" s="1"/>
  <c r="AE53" i="75" s="1"/>
  <c r="AR53" i="75" s="1"/>
  <c r="F54" i="5" s="1"/>
  <c r="AB123" i="75"/>
  <c r="AK123" i="75" s="1"/>
  <c r="AB14" i="75"/>
  <c r="AB24" i="75"/>
  <c r="AK24" i="75" s="1"/>
  <c r="AB182" i="75"/>
  <c r="AK182" i="75" s="1"/>
  <c r="AL182" i="75" s="1"/>
  <c r="AB4" i="75"/>
  <c r="AK4" i="75" s="1"/>
  <c r="AW11" i="75"/>
  <c r="G5" i="75"/>
  <c r="AQ5" i="75" s="1"/>
  <c r="E6" i="5" s="1"/>
  <c r="AF53" i="75"/>
  <c r="AN53" i="75" s="1"/>
  <c r="AS53" i="75" s="1"/>
  <c r="AU53" i="75" s="1"/>
  <c r="G54" i="5" s="1"/>
  <c r="AW33" i="75"/>
  <c r="AY33" i="75" s="1"/>
  <c r="I34" i="5" s="1"/>
  <c r="W39" i="75"/>
  <c r="AI39" i="75" s="1"/>
  <c r="AB109" i="75"/>
  <c r="AK109" i="75" s="1"/>
  <c r="AB179" i="75"/>
  <c r="AK179" i="75" s="1"/>
  <c r="AW184" i="75"/>
  <c r="AY184" i="75" s="1"/>
  <c r="AB163" i="75"/>
  <c r="AK163" i="75" s="1"/>
  <c r="AB134" i="75"/>
  <c r="AK134" i="75" s="1"/>
  <c r="AL134" i="75" s="1"/>
  <c r="AF193" i="75"/>
  <c r="AN193" i="75" s="1"/>
  <c r="V112" i="75"/>
  <c r="X112" i="75" s="1"/>
  <c r="AG145" i="75"/>
  <c r="AG159" i="75"/>
  <c r="V176" i="75"/>
  <c r="X176" i="75" s="1"/>
  <c r="G26" i="75"/>
  <c r="AQ26" i="75" s="1"/>
  <c r="E27" i="5" s="1"/>
  <c r="AF55" i="75"/>
  <c r="G61" i="75"/>
  <c r="AB79" i="75"/>
  <c r="AK79" i="75" s="1"/>
  <c r="AL79" i="75" s="1"/>
  <c r="AB95" i="75"/>
  <c r="AK95" i="75"/>
  <c r="D67" i="75"/>
  <c r="AI67" i="75" s="1"/>
  <c r="AG49" i="75"/>
  <c r="AW24" i="75"/>
  <c r="AY24" i="75" s="1"/>
  <c r="W154" i="75"/>
  <c r="AI154" i="75" s="1"/>
  <c r="AB146" i="75"/>
  <c r="AB101" i="75"/>
  <c r="AK101" i="75" s="1"/>
  <c r="AL101" i="75" s="1"/>
  <c r="AA46" i="75"/>
  <c r="AA145" i="75"/>
  <c r="AB186" i="75"/>
  <c r="AK186" i="75" s="1"/>
  <c r="F141" i="75"/>
  <c r="P141" i="75"/>
  <c r="Y141" i="75" s="1"/>
  <c r="AP141" i="75" s="1"/>
  <c r="F99" i="75"/>
  <c r="P99" i="75" s="1"/>
  <c r="Y99" i="75" s="1"/>
  <c r="AP99" i="75" s="1"/>
  <c r="D100" i="5" s="1"/>
  <c r="F189" i="75"/>
  <c r="P189" i="75" s="1"/>
  <c r="Y189" i="75" s="1"/>
  <c r="AP189" i="75" s="1"/>
  <c r="F193" i="75"/>
  <c r="P193" i="75" s="1"/>
  <c r="Y193" i="75" s="1"/>
  <c r="AP193" i="75" s="1"/>
  <c r="D194" i="5" s="1"/>
  <c r="F36" i="75"/>
  <c r="P36" i="75" s="1"/>
  <c r="F64" i="75"/>
  <c r="P64" i="75" s="1"/>
  <c r="Y64" i="75" s="1"/>
  <c r="AP64" i="75" s="1"/>
  <c r="D65" i="5" s="1"/>
  <c r="F162" i="75"/>
  <c r="P162" i="75" s="1"/>
  <c r="Y162" i="75" s="1"/>
  <c r="AP162" i="75" s="1"/>
  <c r="D163" i="5" s="1"/>
  <c r="F191" i="75"/>
  <c r="P191" i="75" s="1"/>
  <c r="Y191" i="75" s="1"/>
  <c r="AP191" i="75" s="1"/>
  <c r="D192" i="5" s="1"/>
  <c r="F90" i="75"/>
  <c r="P90" i="75" s="1"/>
  <c r="Y90" i="75" s="1"/>
  <c r="AP90" i="75" s="1"/>
  <c r="D91" i="5" s="1"/>
  <c r="F18" i="75"/>
  <c r="P18" i="75" s="1"/>
  <c r="Y18" i="75" s="1"/>
  <c r="AP18" i="75" s="1"/>
  <c r="D19" i="5" s="1"/>
  <c r="F173" i="75"/>
  <c r="P173" i="75" s="1"/>
  <c r="Y173" i="75" s="1"/>
  <c r="AP173" i="75" s="1"/>
  <c r="F143" i="75"/>
  <c r="P143" i="75" s="1"/>
  <c r="Y143" i="75" s="1"/>
  <c r="AP143" i="75" s="1"/>
  <c r="D144" i="5" s="1"/>
  <c r="F4" i="75"/>
  <c r="P4" i="75" s="1"/>
  <c r="Y4" i="75" s="1"/>
  <c r="AP4" i="75" s="1"/>
  <c r="D5" i="5" s="1"/>
  <c r="AF3" i="75"/>
  <c r="AN3" i="75" s="1"/>
  <c r="W32" i="75"/>
  <c r="AI32" i="75" s="1"/>
  <c r="X32" i="75"/>
  <c r="F164" i="75"/>
  <c r="P164" i="75" s="1"/>
  <c r="F56" i="75"/>
  <c r="P56" i="75" s="1"/>
  <c r="Y56" i="75" s="1"/>
  <c r="F158" i="75"/>
  <c r="P158" i="75" s="1"/>
  <c r="Y158" i="75" s="1"/>
  <c r="AP158" i="75" s="1"/>
  <c r="D159" i="5" s="1"/>
  <c r="F87" i="75"/>
  <c r="P87" i="75" s="1"/>
  <c r="Y87" i="75" s="1"/>
  <c r="AP87" i="75" s="1"/>
  <c r="D88" i="5" s="1"/>
  <c r="G88" i="75"/>
  <c r="AQ88" i="75" s="1"/>
  <c r="E89" i="5" s="1"/>
  <c r="AG109" i="75"/>
  <c r="AG169" i="75"/>
  <c r="D142" i="75"/>
  <c r="AF44" i="75"/>
  <c r="AN44" i="75" s="1"/>
  <c r="AB3" i="75"/>
  <c r="AK3" i="75" s="1"/>
  <c r="W98" i="75"/>
  <c r="AI98" i="75" s="1"/>
  <c r="F21" i="75"/>
  <c r="P21" i="75" s="1"/>
  <c r="Y21" i="75" s="1"/>
  <c r="AP21" i="75" s="1"/>
  <c r="D22" i="5" s="1"/>
  <c r="F134" i="75"/>
  <c r="P134" i="75" s="1"/>
  <c r="F45" i="75"/>
  <c r="P45" i="75" s="1"/>
  <c r="Y45" i="75" s="1"/>
  <c r="AP45" i="75" s="1"/>
  <c r="F51" i="75"/>
  <c r="P51" i="75" s="1"/>
  <c r="F79" i="75"/>
  <c r="P79" i="75" s="1"/>
  <c r="Y79" i="75" s="1"/>
  <c r="AP79" i="75" s="1"/>
  <c r="D80" i="5" s="1"/>
  <c r="F97" i="75"/>
  <c r="P97" i="75" s="1"/>
  <c r="F161" i="75"/>
  <c r="P161" i="75" s="1"/>
  <c r="Y161" i="75" s="1"/>
  <c r="AP161" i="75" s="1"/>
  <c r="D162" i="5" s="1"/>
  <c r="F186" i="75"/>
  <c r="P186" i="75" s="1"/>
  <c r="F40" i="75"/>
  <c r="P40" i="75" s="1"/>
  <c r="Y40" i="75" s="1"/>
  <c r="AP40" i="75" s="1"/>
  <c r="D41" i="5" s="1"/>
  <c r="F12" i="75"/>
  <c r="P12" i="75" s="1"/>
  <c r="F122" i="75"/>
  <c r="P122" i="75" s="1"/>
  <c r="Y122" i="75" s="1"/>
  <c r="AP122" i="75" s="1"/>
  <c r="D123" i="5" s="1"/>
  <c r="F174" i="75"/>
  <c r="P174" i="75" s="1"/>
  <c r="F167" i="75"/>
  <c r="P167" i="75" s="1"/>
  <c r="Y167" i="75" s="1"/>
  <c r="AP167" i="75" s="1"/>
  <c r="D168" i="5" s="1"/>
  <c r="F130" i="75"/>
  <c r="P130" i="75" s="1"/>
  <c r="F19" i="75"/>
  <c r="P19" i="75"/>
  <c r="Y19" i="75" s="1"/>
  <c r="AP19" i="75" s="1"/>
  <c r="D20" i="5" s="1"/>
  <c r="F47" i="75"/>
  <c r="P47" i="75" s="1"/>
  <c r="Y47" i="75" s="1"/>
  <c r="F91" i="75"/>
  <c r="P91" i="75" s="1"/>
  <c r="Y91" i="75" s="1"/>
  <c r="AP91" i="75" s="1"/>
  <c r="D92" i="5" s="1"/>
  <c r="F84" i="75"/>
  <c r="P84" i="75" s="1"/>
  <c r="Y84" i="75" s="1"/>
  <c r="AP84" i="75" s="1"/>
  <c r="D85" i="5" s="1"/>
  <c r="F117" i="75"/>
  <c r="P117" i="75" s="1"/>
  <c r="Y117" i="75" s="1"/>
  <c r="AP117" i="75" s="1"/>
  <c r="D118" i="5" s="1"/>
  <c r="F34" i="75"/>
  <c r="P34" i="75" s="1"/>
  <c r="Y34" i="75" s="1"/>
  <c r="AP34" i="75" s="1"/>
  <c r="F29" i="75"/>
  <c r="P29" i="75" s="1"/>
  <c r="Y29" i="75" s="1"/>
  <c r="AP29" i="75" s="1"/>
  <c r="D30" i="5" s="1"/>
  <c r="F82" i="75"/>
  <c r="P82" i="75" s="1"/>
  <c r="F104" i="75"/>
  <c r="P104" i="75" s="1"/>
  <c r="Y104" i="75" s="1"/>
  <c r="AP104" i="75" s="1"/>
  <c r="F71" i="75"/>
  <c r="P71" i="75" s="1"/>
  <c r="F5" i="75"/>
  <c r="P5" i="75" s="1"/>
  <c r="Y5" i="75" s="1"/>
  <c r="AP5" i="75" s="1"/>
  <c r="D6" i="5" s="1"/>
  <c r="F112" i="75"/>
  <c r="P112" i="75" s="1"/>
  <c r="F77" i="75"/>
  <c r="P77" i="75" s="1"/>
  <c r="Y77" i="75" s="1"/>
  <c r="AP77" i="75" s="1"/>
  <c r="D78" i="5" s="1"/>
  <c r="AG37" i="75"/>
  <c r="AF86" i="75"/>
  <c r="AN86" i="75" s="1"/>
  <c r="AS86" i="75" s="1"/>
  <c r="W53" i="75"/>
  <c r="AI53" i="75" s="1"/>
  <c r="F153" i="75"/>
  <c r="P153" i="75" s="1"/>
  <c r="Y153" i="75" s="1"/>
  <c r="AP153" i="75" s="1"/>
  <c r="D154" i="5" s="1"/>
  <c r="F9" i="75"/>
  <c r="P9" i="75" s="1"/>
  <c r="Y9" i="75" s="1"/>
  <c r="AP9" i="75" s="1"/>
  <c r="D10" i="5" s="1"/>
  <c r="F53" i="75"/>
  <c r="P53" i="75" s="1"/>
  <c r="AG84" i="75"/>
  <c r="AF155" i="75"/>
  <c r="AN155" i="75" s="1"/>
  <c r="AS155" i="75" s="1"/>
  <c r="AU155" i="75" s="1"/>
  <c r="G156" i="5" s="1"/>
  <c r="G168" i="75"/>
  <c r="AQ168" i="75" s="1"/>
  <c r="E169" i="5" s="1"/>
  <c r="AB190" i="75"/>
  <c r="AC190" i="75" s="1"/>
  <c r="AB119" i="75"/>
  <c r="AC119" i="75" s="1"/>
  <c r="AE119" i="75" s="1"/>
  <c r="AR119" i="75" s="1"/>
  <c r="F120" i="5" s="1"/>
  <c r="F54" i="75"/>
  <c r="P54" i="75" s="1"/>
  <c r="Y54" i="75" s="1"/>
  <c r="AP54" i="75" s="1"/>
  <c r="D55" i="5" s="1"/>
  <c r="F155" i="75"/>
  <c r="P155" i="75" s="1"/>
  <c r="Y155" i="75" s="1"/>
  <c r="AP155" i="75" s="1"/>
  <c r="D156" i="5" s="1"/>
  <c r="F15" i="75"/>
  <c r="P15" i="75" s="1"/>
  <c r="Y15" i="75" s="1"/>
  <c r="AP15" i="75" s="1"/>
  <c r="D16" i="5" s="1"/>
  <c r="F103" i="75"/>
  <c r="P103" i="75" s="1"/>
  <c r="Y103" i="75" s="1"/>
  <c r="AP103" i="75" s="1"/>
  <c r="D104" i="5" s="1"/>
  <c r="F62" i="75"/>
  <c r="P62" i="75" s="1"/>
  <c r="Y62" i="75" s="1"/>
  <c r="F165" i="75"/>
  <c r="P165" i="75" s="1"/>
  <c r="Y165" i="75" s="1"/>
  <c r="AP165" i="75" s="1"/>
  <c r="D166" i="5" s="1"/>
  <c r="F138" i="75"/>
  <c r="P138" i="75"/>
  <c r="Y138" i="75" s="1"/>
  <c r="AP138" i="75" s="1"/>
  <c r="D139" i="5" s="1"/>
  <c r="F119" i="75"/>
  <c r="P119" i="75" s="1"/>
  <c r="Y119" i="75" s="1"/>
  <c r="AP119" i="75" s="1"/>
  <c r="D120" i="5" s="1"/>
  <c r="F75" i="75"/>
  <c r="P75" i="75" s="1"/>
  <c r="Y75" i="75" s="1"/>
  <c r="AP75" i="75" s="1"/>
  <c r="F23" i="75"/>
  <c r="P23" i="75" s="1"/>
  <c r="Y23" i="75" s="1"/>
  <c r="AP23" i="75" s="1"/>
  <c r="D24" i="5" s="1"/>
  <c r="F37" i="75"/>
  <c r="P37" i="75" s="1"/>
  <c r="Y37" i="75" s="1"/>
  <c r="AP37" i="75" s="1"/>
  <c r="D38" i="5" s="1"/>
  <c r="F66" i="75"/>
  <c r="P66" i="75"/>
  <c r="Y66" i="75" s="1"/>
  <c r="AP66" i="75" s="1"/>
  <c r="F85" i="75"/>
  <c r="P85" i="75" s="1"/>
  <c r="Y85" i="75" s="1"/>
  <c r="AP85" i="75" s="1"/>
  <c r="D86" i="5" s="1"/>
  <c r="F101" i="75"/>
  <c r="P101" i="75" s="1"/>
  <c r="Y101" i="75" s="1"/>
  <c r="AP101" i="75" s="1"/>
  <c r="D102" i="5" s="1"/>
  <c r="AF170" i="75"/>
  <c r="AN170" i="75" s="1"/>
  <c r="AG46" i="75"/>
  <c r="AG181" i="75"/>
  <c r="F177" i="75"/>
  <c r="P177" i="75" s="1"/>
  <c r="Y177" i="75" s="1"/>
  <c r="AP177" i="75" s="1"/>
  <c r="F17" i="75"/>
  <c r="P17" i="75"/>
  <c r="Y17" i="75" s="1"/>
  <c r="AP17" i="75" s="1"/>
  <c r="D18" i="5" s="1"/>
  <c r="F124" i="75"/>
  <c r="P124" i="75" s="1"/>
  <c r="Y124" i="75" s="1"/>
  <c r="AP124" i="75" s="1"/>
  <c r="D125" i="5" s="1"/>
  <c r="F70" i="75"/>
  <c r="P70" i="75" s="1"/>
  <c r="Y70" i="75" s="1"/>
  <c r="AP70" i="75" s="1"/>
  <c r="D71" i="5" s="1"/>
  <c r="AB35" i="75"/>
  <c r="AK35" i="75" s="1"/>
  <c r="AL35" i="75" s="1"/>
  <c r="F95" i="75"/>
  <c r="P95" i="75" s="1"/>
  <c r="F150" i="75"/>
  <c r="P150" i="75" s="1"/>
  <c r="Y150" i="75" s="1"/>
  <c r="AP150" i="75" s="1"/>
  <c r="D151" i="5" s="1"/>
  <c r="F24" i="75"/>
  <c r="P24" i="75" s="1"/>
  <c r="Y24" i="75" s="1"/>
  <c r="AP24" i="75" s="1"/>
  <c r="D25" i="5" s="1"/>
  <c r="AF62" i="75"/>
  <c r="AN62" i="75" s="1"/>
  <c r="AS62" i="75" s="1"/>
  <c r="AB93" i="75"/>
  <c r="AK93" i="75" s="1"/>
  <c r="V46" i="75"/>
  <c r="AH46" i="75" s="1"/>
  <c r="V193" i="75"/>
  <c r="AH193" i="75" s="1"/>
  <c r="D79" i="75"/>
  <c r="E79" i="75" s="1"/>
  <c r="AB156" i="75"/>
  <c r="AC156" i="75" s="1"/>
  <c r="AE156" i="75" s="1"/>
  <c r="AR156" i="75" s="1"/>
  <c r="F157" i="5" s="1"/>
  <c r="AF72" i="75"/>
  <c r="AN72" i="75" s="1"/>
  <c r="F61" i="75"/>
  <c r="P61" i="75" s="1"/>
  <c r="Y61" i="75" s="1"/>
  <c r="AP61" i="75" s="1"/>
  <c r="D62" i="5" s="1"/>
  <c r="F179" i="75"/>
  <c r="P179" i="75" s="1"/>
  <c r="F26" i="75"/>
  <c r="P26" i="75" s="1"/>
  <c r="Y26" i="75" s="1"/>
  <c r="AP26" i="75" s="1"/>
  <c r="D27" i="5" s="1"/>
  <c r="F129" i="75"/>
  <c r="P129" i="75" s="1"/>
  <c r="F44" i="75"/>
  <c r="P44" i="75" s="1"/>
  <c r="F80" i="75"/>
  <c r="P80" i="75" s="1"/>
  <c r="Y80" i="75" s="1"/>
  <c r="AP80" i="75" s="1"/>
  <c r="D81" i="5" s="1"/>
  <c r="F137" i="75"/>
  <c r="P137" i="75" s="1"/>
  <c r="Y137" i="75" s="1"/>
  <c r="AP137" i="75" s="1"/>
  <c r="F22" i="75"/>
  <c r="P22" i="75" s="1"/>
  <c r="Y22" i="75" s="1"/>
  <c r="AP22" i="75" s="1"/>
  <c r="D23" i="5" s="1"/>
  <c r="F127" i="75"/>
  <c r="P127" i="75" s="1"/>
  <c r="Y127" i="75" s="1"/>
  <c r="AP127" i="75" s="1"/>
  <c r="D128" i="5" s="1"/>
  <c r="F182" i="75"/>
  <c r="P182" i="75" s="1"/>
  <c r="Y182" i="75" s="1"/>
  <c r="AP182" i="75" s="1"/>
  <c r="D183" i="5" s="1"/>
  <c r="F114" i="75"/>
  <c r="P114" i="75" s="1"/>
  <c r="Y114" i="75" s="1"/>
  <c r="AP114" i="75" s="1"/>
  <c r="D115" i="5" s="1"/>
  <c r="AF17" i="75"/>
  <c r="AN17" i="75" s="1"/>
  <c r="AS17" i="75" s="1"/>
  <c r="AU17" i="75" s="1"/>
  <c r="G18" i="5" s="1"/>
  <c r="W46" i="75"/>
  <c r="W173" i="75"/>
  <c r="AI173" i="75" s="1"/>
  <c r="AB31" i="75"/>
  <c r="D46" i="75"/>
  <c r="D3" i="75"/>
  <c r="E3" i="75" s="1"/>
  <c r="AW46" i="75"/>
  <c r="AY46" i="75" s="1"/>
  <c r="AW170" i="75"/>
  <c r="AY170" i="75" s="1"/>
  <c r="I171" i="5" s="1"/>
  <c r="F125" i="75"/>
  <c r="P125" i="75" s="1"/>
  <c r="Y125" i="75" s="1"/>
  <c r="AP125" i="75" s="1"/>
  <c r="F49" i="75"/>
  <c r="P49" i="75" s="1"/>
  <c r="Y49" i="75" s="1"/>
  <c r="AP49" i="75" s="1"/>
  <c r="D50" i="5" s="1"/>
  <c r="F151" i="75"/>
  <c r="P151" i="75" s="1"/>
  <c r="Y151" i="75" s="1"/>
  <c r="AP151" i="75" s="1"/>
  <c r="D152" i="5" s="1"/>
  <c r="AF46" i="75"/>
  <c r="AN46" i="75" s="1"/>
  <c r="AF185" i="75"/>
  <c r="AN185" i="75" s="1"/>
  <c r="F8" i="75"/>
  <c r="P8" i="75"/>
  <c r="Y8" i="75" s="1"/>
  <c r="AP8" i="75" s="1"/>
  <c r="D9" i="5" s="1"/>
  <c r="F55" i="75"/>
  <c r="P55" i="75" s="1"/>
  <c r="Y55" i="75" s="1"/>
  <c r="AP55" i="75" s="1"/>
  <c r="D56" i="5" s="1"/>
  <c r="AB46" i="75"/>
  <c r="AK46" i="75" s="1"/>
  <c r="AB171" i="75"/>
  <c r="AK171" i="75" s="1"/>
  <c r="F78" i="75"/>
  <c r="P78" i="75" s="1"/>
  <c r="Y78" i="75" s="1"/>
  <c r="AP78" i="75" s="1"/>
  <c r="D79" i="5" s="1"/>
  <c r="G46" i="75"/>
  <c r="AQ46" i="75" s="1"/>
  <c r="E47" i="5" s="1"/>
  <c r="G79" i="75"/>
  <c r="AQ79" i="75" s="1"/>
  <c r="E80" i="5" s="1"/>
  <c r="F33" i="75"/>
  <c r="P33" i="75" s="1"/>
  <c r="Y33" i="75" s="1"/>
  <c r="AP33" i="75" s="1"/>
  <c r="D34" i="5" s="1"/>
  <c r="F116" i="75"/>
  <c r="P116" i="75" s="1"/>
  <c r="Y116" i="75" s="1"/>
  <c r="AP116" i="75" s="1"/>
  <c r="D117" i="5" s="1"/>
  <c r="F83" i="75"/>
  <c r="P83" i="75" s="1"/>
  <c r="Y83" i="75" s="1"/>
  <c r="AP83" i="75" s="1"/>
  <c r="D84" i="5" s="1"/>
  <c r="F102" i="75"/>
  <c r="P102" i="75" s="1"/>
  <c r="Y102" i="75" s="1"/>
  <c r="AP102" i="75" s="1"/>
  <c r="D103" i="5" s="1"/>
  <c r="F46" i="75"/>
  <c r="P46" i="75" s="1"/>
  <c r="Y46" i="75" s="1"/>
  <c r="AP46" i="75" s="1"/>
  <c r="D47" i="5" s="1"/>
  <c r="F136" i="75"/>
  <c r="P136" i="75" s="1"/>
  <c r="Y136" i="75" s="1"/>
  <c r="AP136" i="75" s="1"/>
  <c r="D137" i="5" s="1"/>
  <c r="AC150" i="75"/>
  <c r="AE150" i="75" s="1"/>
  <c r="AR150" i="75" s="1"/>
  <c r="F151" i="5" s="1"/>
  <c r="AC39" i="75"/>
  <c r="AE39" i="75" s="1"/>
  <c r="X141" i="75"/>
  <c r="AQ72" i="75"/>
  <c r="E73" i="5" s="1"/>
  <c r="AQ191" i="75"/>
  <c r="E192" i="5" s="1"/>
  <c r="X14" i="75"/>
  <c r="AO14" i="75" s="1"/>
  <c r="AI87" i="75"/>
  <c r="AI43" i="75"/>
  <c r="X83" i="75"/>
  <c r="AO83" i="75" s="1"/>
  <c r="C84" i="5" s="1"/>
  <c r="AC80" i="75"/>
  <c r="AE80" i="75" s="1"/>
  <c r="AR80" i="75" s="1"/>
  <c r="F81" i="5" s="1"/>
  <c r="X79" i="75"/>
  <c r="AQ159" i="75"/>
  <c r="E160" i="5" s="1"/>
  <c r="X93" i="75"/>
  <c r="AI134" i="75"/>
  <c r="AQ77" i="75"/>
  <c r="E78" i="5" s="1"/>
  <c r="X169" i="75"/>
  <c r="X85" i="75"/>
  <c r="AK160" i="75"/>
  <c r="AI80" i="75"/>
  <c r="AI64" i="75"/>
  <c r="X4" i="75"/>
  <c r="X23" i="75"/>
  <c r="AQ44" i="75"/>
  <c r="E45" i="5" s="1"/>
  <c r="X118" i="75"/>
  <c r="AQ39" i="75"/>
  <c r="E40" i="5" s="1"/>
  <c r="AC127" i="75"/>
  <c r="AE127" i="75" s="1"/>
  <c r="AR127" i="75" s="1"/>
  <c r="F128" i="5" s="1"/>
  <c r="X115" i="75"/>
  <c r="AK169" i="75"/>
  <c r="E44" i="75"/>
  <c r="X80" i="75"/>
  <c r="AQ150" i="75"/>
  <c r="E151" i="5" s="1"/>
  <c r="AQ175" i="75"/>
  <c r="E176" i="5" s="1"/>
  <c r="AQ50" i="75"/>
  <c r="E51" i="5" s="1"/>
  <c r="AC159" i="75"/>
  <c r="AE159" i="75" s="1"/>
  <c r="AR159" i="75" s="1"/>
  <c r="F160" i="5" s="1"/>
  <c r="AY128" i="75"/>
  <c r="I129" i="5" s="1"/>
  <c r="X88" i="75"/>
  <c r="AO88" i="75" s="1"/>
  <c r="C89" i="5" s="1"/>
  <c r="AI189" i="75"/>
  <c r="AL86" i="75"/>
  <c r="X137" i="75"/>
  <c r="AJ80" i="75"/>
  <c r="AL80" i="75" s="1"/>
  <c r="X130" i="75"/>
  <c r="AY13" i="75"/>
  <c r="I14" i="5" s="1"/>
  <c r="AQ10" i="75"/>
  <c r="E11" i="5" s="1"/>
  <c r="AH138" i="75"/>
  <c r="AI27" i="75"/>
  <c r="X192" i="75"/>
  <c r="AO192" i="75" s="1"/>
  <c r="C193" i="5" s="1"/>
  <c r="AQ131" i="75"/>
  <c r="E132" i="5" s="1"/>
  <c r="AQ90" i="75"/>
  <c r="E91" i="5" s="1"/>
  <c r="AC7" i="75"/>
  <c r="AE7" i="75" s="1"/>
  <c r="E138" i="75"/>
  <c r="AI51" i="75"/>
  <c r="X36" i="75"/>
  <c r="AH58" i="75"/>
  <c r="AI12" i="75"/>
  <c r="X103" i="75"/>
  <c r="AO103" i="75" s="1"/>
  <c r="C104" i="5" s="1"/>
  <c r="AQ162" i="75"/>
  <c r="E163" i="5" s="1"/>
  <c r="AI88" i="75"/>
  <c r="X189" i="75"/>
  <c r="X138" i="75"/>
  <c r="X136" i="75"/>
  <c r="AI30" i="75"/>
  <c r="AI15" i="75"/>
  <c r="AC108" i="75"/>
  <c r="AE108" i="75" s="1"/>
  <c r="AR108" i="75" s="1"/>
  <c r="F109" i="5" s="1"/>
  <c r="AK108" i="75"/>
  <c r="AL108" i="75" s="1"/>
  <c r="E133" i="75"/>
  <c r="AC38" i="75"/>
  <c r="AE38" i="75" s="1"/>
  <c r="AI171" i="75"/>
  <c r="X171" i="75"/>
  <c r="AJ62" i="75"/>
  <c r="X58" i="75"/>
  <c r="AO58" i="75" s="1"/>
  <c r="C59" i="5" s="1"/>
  <c r="AI58" i="75"/>
  <c r="E119" i="75"/>
  <c r="AI119" i="75"/>
  <c r="AQ49" i="75"/>
  <c r="E50" i="5" s="1"/>
  <c r="AC175" i="75"/>
  <c r="AE175" i="75" s="1"/>
  <c r="AR175" i="75" s="1"/>
  <c r="F176" i="5" s="1"/>
  <c r="X139" i="75"/>
  <c r="AO139" i="75" s="1"/>
  <c r="C140" i="5" s="1"/>
  <c r="X107" i="75"/>
  <c r="AO107" i="75" s="1"/>
  <c r="C108" i="5" s="1"/>
  <c r="E136" i="75"/>
  <c r="AY188" i="75"/>
  <c r="I189" i="5" s="1"/>
  <c r="AI20" i="75"/>
  <c r="AH88" i="75"/>
  <c r="AC84" i="75"/>
  <c r="X151" i="75"/>
  <c r="AO151" i="75" s="1"/>
  <c r="C152" i="5" s="1"/>
  <c r="AK150" i="75"/>
  <c r="AL150" i="75" s="1"/>
  <c r="AC118" i="75"/>
  <c r="AE118" i="75" s="1"/>
  <c r="AR118" i="75" s="1"/>
  <c r="F119" i="5" s="1"/>
  <c r="AY20" i="75"/>
  <c r="I21" i="5" s="1"/>
  <c r="AY110" i="75"/>
  <c r="I111" i="5" s="1"/>
  <c r="X33" i="75"/>
  <c r="AH76" i="75"/>
  <c r="X117" i="75"/>
  <c r="AO117" i="75" s="1"/>
  <c r="C118" i="5" s="1"/>
  <c r="X158" i="75"/>
  <c r="AY185" i="75"/>
  <c r="I186" i="5" s="1"/>
  <c r="X61" i="75"/>
  <c r="AL48" i="75"/>
  <c r="AI26" i="75"/>
  <c r="AI126" i="75"/>
  <c r="AK23" i="75"/>
  <c r="AL23" i="75" s="1"/>
  <c r="AQ142" i="75"/>
  <c r="E143" i="5" s="1"/>
  <c r="X106" i="75"/>
  <c r="AO106" i="75" s="1"/>
  <c r="AH86" i="75"/>
  <c r="X75" i="75"/>
  <c r="AL130" i="75"/>
  <c r="X132" i="75"/>
  <c r="AC154" i="75"/>
  <c r="AE154" i="75" s="1"/>
  <c r="AR154" i="75" s="1"/>
  <c r="F155" i="5" s="1"/>
  <c r="AY193" i="75"/>
  <c r="I194" i="5" s="1"/>
  <c r="AL176" i="75"/>
  <c r="AK7" i="75"/>
  <c r="AQ157" i="75"/>
  <c r="E158" i="5" s="1"/>
  <c r="AS113" i="75"/>
  <c r="AU113" i="75" s="1"/>
  <c r="G114" i="5" s="1"/>
  <c r="AI44" i="75"/>
  <c r="AK50" i="75"/>
  <c r="AL50" i="75" s="1"/>
  <c r="E86" i="75"/>
  <c r="X170" i="75"/>
  <c r="AO170" i="75" s="1"/>
  <c r="C171" i="5" s="1"/>
  <c r="AI93" i="75"/>
  <c r="AY181" i="75"/>
  <c r="X56" i="75"/>
  <c r="AI107" i="75"/>
  <c r="AL17" i="75"/>
  <c r="AK191" i="75"/>
  <c r="AI14" i="75"/>
  <c r="AI36" i="75"/>
  <c r="AI149" i="75"/>
  <c r="AC11" i="75"/>
  <c r="AE11" i="75" s="1"/>
  <c r="X19" i="75"/>
  <c r="Y74" i="75"/>
  <c r="AP74" i="75" s="1"/>
  <c r="D75" i="5" s="1"/>
  <c r="Y171" i="75"/>
  <c r="AP171" i="75" s="1"/>
  <c r="AP123" i="75"/>
  <c r="AP27" i="75"/>
  <c r="D28" i="5" s="1"/>
  <c r="AP56" i="75"/>
  <c r="D57" i="5" s="1"/>
  <c r="Y164" i="75"/>
  <c r="AP164" i="75" s="1"/>
  <c r="D165" i="5" s="1"/>
  <c r="AP62" i="75"/>
  <c r="D63" i="5" s="1"/>
  <c r="Y52" i="75"/>
  <c r="AP52" i="75" s="1"/>
  <c r="D53" i="5" s="1"/>
  <c r="AP184" i="75"/>
  <c r="D185" i="5" s="1"/>
  <c r="Y36" i="75"/>
  <c r="AP36" i="75" s="1"/>
  <c r="Y6" i="75"/>
  <c r="AP6" i="75"/>
  <c r="D7" i="5" s="1"/>
  <c r="Y98" i="75"/>
  <c r="AP98" i="75" s="1"/>
  <c r="D99" i="5" s="1"/>
  <c r="Y53" i="75"/>
  <c r="AP53" i="75" s="1"/>
  <c r="D54" i="5" s="1"/>
  <c r="AP185" i="75"/>
  <c r="D186" i="5" s="1"/>
  <c r="AP169" i="75"/>
  <c r="D170" i="5" s="1"/>
  <c r="Y178" i="75"/>
  <c r="AP178" i="75" s="1"/>
  <c r="D179" i="5" s="1"/>
  <c r="AP190" i="75"/>
  <c r="D191" i="5" s="1"/>
  <c r="Y192" i="75"/>
  <c r="AP192" i="75" s="1"/>
  <c r="AY129" i="75"/>
  <c r="I130" i="5" s="1"/>
  <c r="AK143" i="75"/>
  <c r="AL143" i="75" s="1"/>
  <c r="AJ39" i="75"/>
  <c r="AL39" i="75" s="1"/>
  <c r="AI184" i="75"/>
  <c r="AK111" i="75"/>
  <c r="AL111" i="75" s="1"/>
  <c r="E46" i="75"/>
  <c r="E116" i="75"/>
  <c r="E155" i="75"/>
  <c r="AO155" i="75" s="1"/>
  <c r="AE87" i="75"/>
  <c r="AR87" i="75" s="1"/>
  <c r="F88" i="5" s="1"/>
  <c r="AK87" i="75"/>
  <c r="AL87" i="75" s="1"/>
  <c r="AJ175" i="75"/>
  <c r="AL21" i="75"/>
  <c r="AC21" i="75"/>
  <c r="AE21" i="75" s="1"/>
  <c r="AR21" i="75" s="1"/>
  <c r="F22" i="5" s="1"/>
  <c r="Y186" i="75"/>
  <c r="AP186" i="75"/>
  <c r="D187" i="5" s="1"/>
  <c r="Y159" i="75"/>
  <c r="AP159" i="75" s="1"/>
  <c r="D160" i="5" s="1"/>
  <c r="Y69" i="75"/>
  <c r="AP69" i="75" s="1"/>
  <c r="D70" i="5" s="1"/>
  <c r="E73" i="75"/>
  <c r="AO73" i="75" s="1"/>
  <c r="C74" i="5" s="1"/>
  <c r="AE98" i="75"/>
  <c r="AR98" i="75" s="1"/>
  <c r="F99" i="5" s="1"/>
  <c r="AK43" i="75"/>
  <c r="X11" i="75"/>
  <c r="Y129" i="75"/>
  <c r="AP129" i="75" s="1"/>
  <c r="D130" i="5" s="1"/>
  <c r="Y71" i="75"/>
  <c r="AP71" i="75" s="1"/>
  <c r="D72" i="5" s="1"/>
  <c r="AP47" i="75"/>
  <c r="Y174" i="75"/>
  <c r="AP174" i="75" s="1"/>
  <c r="D175" i="5" s="1"/>
  <c r="Y51" i="75"/>
  <c r="AP51" i="75" s="1"/>
  <c r="D52" i="5" s="1"/>
  <c r="Y10" i="75"/>
  <c r="AP10" i="75" s="1"/>
  <c r="Y28" i="75"/>
  <c r="AP28" i="75" s="1"/>
  <c r="D29" i="5" s="1"/>
  <c r="AK137" i="75"/>
  <c r="AL137" i="75" s="1"/>
  <c r="AI84" i="75"/>
  <c r="X38" i="75"/>
  <c r="AK128" i="75"/>
  <c r="AL128" i="75" s="1"/>
  <c r="AI190" i="75"/>
  <c r="AJ75" i="75"/>
  <c r="AL75" i="75" s="1"/>
  <c r="AI170" i="75"/>
  <c r="X123" i="75"/>
  <c r="AJ132" i="75"/>
  <c r="E172" i="75"/>
  <c r="AO172" i="75" s="1"/>
  <c r="C173" i="5" s="1"/>
  <c r="X81" i="75"/>
  <c r="AO81" i="75" s="1"/>
  <c r="C82" i="5" s="1"/>
  <c r="AL97" i="75"/>
  <c r="AH56" i="75"/>
  <c r="E56" i="75"/>
  <c r="AO56" i="75" s="1"/>
  <c r="C57" i="5" s="1"/>
  <c r="AL144" i="75"/>
  <c r="AU89" i="75"/>
  <c r="G90" i="5" s="1"/>
  <c r="Y133" i="75"/>
  <c r="AP133" i="75"/>
  <c r="D134" i="5" s="1"/>
  <c r="AP88" i="75"/>
  <c r="D89" i="5" s="1"/>
  <c r="C31" i="5"/>
  <c r="AI185" i="75"/>
  <c r="AJ12" i="75"/>
  <c r="AC12" i="75"/>
  <c r="AE12" i="75" s="1"/>
  <c r="AR12" i="75" s="1"/>
  <c r="F13" i="5" s="1"/>
  <c r="AK40" i="75"/>
  <c r="AL40" i="75" s="1"/>
  <c r="AC55" i="75"/>
  <c r="AE55" i="75" s="1"/>
  <c r="AR55" i="75" s="1"/>
  <c r="F56" i="5" s="1"/>
  <c r="AJ55" i="75"/>
  <c r="AL55" i="75" s="1"/>
  <c r="E8" i="75"/>
  <c r="AI8" i="75"/>
  <c r="E156" i="75"/>
  <c r="AO156" i="75" s="1"/>
  <c r="C157" i="5" s="1"/>
  <c r="Y44" i="75"/>
  <c r="AP44" i="75" s="1"/>
  <c r="D45" i="5" s="1"/>
  <c r="Y179" i="75"/>
  <c r="AP179" i="75" s="1"/>
  <c r="Y12" i="75"/>
  <c r="AP12" i="75" s="1"/>
  <c r="Y134" i="75"/>
  <c r="AP134" i="75" s="1"/>
  <c r="D135" i="5" s="1"/>
  <c r="Y172" i="75"/>
  <c r="AP172" i="75" s="1"/>
  <c r="D173" i="5" s="1"/>
  <c r="X94" i="75"/>
  <c r="AC106" i="75"/>
  <c r="AE106" i="75" s="1"/>
  <c r="AR106" i="75" s="1"/>
  <c r="F107" i="5" s="1"/>
  <c r="AK106" i="75"/>
  <c r="AL106" i="75" s="1"/>
  <c r="AC33" i="75"/>
  <c r="AE33" i="75" s="1"/>
  <c r="AK33" i="75"/>
  <c r="AL33" i="75" s="1"/>
  <c r="X152" i="75"/>
  <c r="AO152" i="75" s="1"/>
  <c r="AC41" i="75"/>
  <c r="AE41" i="75" s="1"/>
  <c r="AR41" i="75" s="1"/>
  <c r="F42" i="5" s="1"/>
  <c r="AK41" i="75"/>
  <c r="AL41" i="75" s="1"/>
  <c r="E52" i="75"/>
  <c r="X59" i="75"/>
  <c r="AH144" i="75"/>
  <c r="X144" i="75"/>
  <c r="AO144" i="75" s="1"/>
  <c r="C145" i="5" s="1"/>
  <c r="AC82" i="75"/>
  <c r="AE82" i="75" s="1"/>
  <c r="AR82" i="75" s="1"/>
  <c r="F83" i="5" s="1"/>
  <c r="AL95" i="75"/>
  <c r="Y95" i="75"/>
  <c r="AP95" i="75" s="1"/>
  <c r="D96" i="5" s="1"/>
  <c r="Y112" i="75"/>
  <c r="AP112" i="75" s="1"/>
  <c r="D113" i="5" s="1"/>
  <c r="Y82" i="75"/>
  <c r="AP82" i="75" s="1"/>
  <c r="D83" i="5" s="1"/>
  <c r="Y130" i="75"/>
  <c r="AP130" i="75" s="1"/>
  <c r="D131" i="5" s="1"/>
  <c r="Y97" i="75"/>
  <c r="AP97" i="75" s="1"/>
  <c r="AJ46" i="75"/>
  <c r="Y3" i="75"/>
  <c r="AP3" i="75" s="1"/>
  <c r="D4" i="5" s="1"/>
  <c r="Y160" i="75"/>
  <c r="AP160" i="75" s="1"/>
  <c r="D161" i="5" s="1"/>
  <c r="AI3" i="75"/>
  <c r="AI187" i="75"/>
  <c r="X191" i="75"/>
  <c r="AK129" i="75"/>
  <c r="AK127" i="75"/>
  <c r="AL127" i="75" s="1"/>
  <c r="AI54" i="75"/>
  <c r="AC65" i="75"/>
  <c r="AE65" i="75" s="1"/>
  <c r="AR65" i="75" s="1"/>
  <c r="F66" i="5" s="1"/>
  <c r="AI31" i="75"/>
  <c r="AC67" i="75"/>
  <c r="AE67" i="75" s="1"/>
  <c r="AC92" i="75"/>
  <c r="AE92" i="75" s="1"/>
  <c r="AR92" i="75" s="1"/>
  <c r="AJ78" i="75"/>
  <c r="AL78" i="75" s="1"/>
  <c r="AK159" i="75"/>
  <c r="AL159" i="75" s="1"/>
  <c r="AI136" i="75"/>
  <c r="AQ69" i="75"/>
  <c r="E70" i="5" s="1"/>
  <c r="E12" i="75"/>
  <c r="AO12" i="75" s="1"/>
  <c r="C13" i="5" s="1"/>
  <c r="E76" i="75"/>
  <c r="AQ73" i="75"/>
  <c r="E74" i="5" s="1"/>
  <c r="AH139" i="75"/>
  <c r="AL65" i="75"/>
  <c r="AC186" i="75"/>
  <c r="AE186" i="75" s="1"/>
  <c r="AR186" i="75" s="1"/>
  <c r="F187" i="5" s="1"/>
  <c r="AL67" i="75"/>
  <c r="X68" i="75"/>
  <c r="AI68" i="75"/>
  <c r="AI138" i="75"/>
  <c r="AH119" i="75"/>
  <c r="AY95" i="75"/>
  <c r="I96" i="5" s="1"/>
  <c r="AY164" i="75"/>
  <c r="I165" i="5" s="1"/>
  <c r="AH170" i="75"/>
  <c r="AL84" i="75"/>
  <c r="AQ37" i="75"/>
  <c r="E38" i="5" s="1"/>
  <c r="AL58" i="75"/>
  <c r="E125" i="75"/>
  <c r="AL62" i="75"/>
  <c r="AC124" i="75"/>
  <c r="AE124" i="75" s="1"/>
  <c r="AR124" i="75" s="1"/>
  <c r="F125" i="5" s="1"/>
  <c r="AI103" i="75"/>
  <c r="AK77" i="75"/>
  <c r="AL77" i="75" s="1"/>
  <c r="I78" i="5"/>
  <c r="AC73" i="75"/>
  <c r="AE73" i="75" s="1"/>
  <c r="AR73" i="75" s="1"/>
  <c r="AC151" i="75"/>
  <c r="AE151" i="75" s="1"/>
  <c r="AR151" i="75" s="1"/>
  <c r="F152" i="5" s="1"/>
  <c r="AC180" i="75"/>
  <c r="AE180" i="75" s="1"/>
  <c r="AR180" i="75" s="1"/>
  <c r="F181" i="5" s="1"/>
  <c r="AH177" i="75"/>
  <c r="AL171" i="75"/>
  <c r="AL109" i="75"/>
  <c r="AL148" i="75"/>
  <c r="X160" i="75"/>
  <c r="AO160" i="75" s="1"/>
  <c r="C161" i="5" s="1"/>
  <c r="AH8" i="75"/>
  <c r="AC91" i="75"/>
  <c r="AE91" i="75" s="1"/>
  <c r="I101" i="5"/>
  <c r="BC100" i="75"/>
  <c r="K101" i="5" s="1"/>
  <c r="AH172" i="75"/>
  <c r="AC114" i="75"/>
  <c r="AE114" i="75" s="1"/>
  <c r="AR114" i="75" s="1"/>
  <c r="AC152" i="75"/>
  <c r="AE152" i="75" s="1"/>
  <c r="AR152" i="75" s="1"/>
  <c r="F153" i="5" s="1"/>
  <c r="AH156" i="75"/>
  <c r="AC56" i="75"/>
  <c r="AE56" i="75" s="1"/>
  <c r="AR56" i="75" s="1"/>
  <c r="AI13" i="75"/>
  <c r="AC139" i="75"/>
  <c r="AE139" i="75" s="1"/>
  <c r="AR139" i="75" s="1"/>
  <c r="F140" i="5" s="1"/>
  <c r="AJ139" i="75"/>
  <c r="AL139" i="75" s="1"/>
  <c r="E38" i="75"/>
  <c r="AO38" i="75" s="1"/>
  <c r="C39" i="5" s="1"/>
  <c r="AI38" i="75"/>
  <c r="AQ136" i="75"/>
  <c r="E137" i="5" s="1"/>
  <c r="AY82" i="75"/>
  <c r="I83" i="5" s="1"/>
  <c r="AL114" i="75"/>
  <c r="AL152" i="75"/>
  <c r="AC144" i="75"/>
  <c r="AE144" i="75" s="1"/>
  <c r="AR144" i="75" s="1"/>
  <c r="F145" i="5" s="1"/>
  <c r="AC95" i="75"/>
  <c r="AL56" i="75"/>
  <c r="AC133" i="75"/>
  <c r="AE133" i="75" s="1"/>
  <c r="AR133" i="75" s="1"/>
  <c r="F134" i="5" s="1"/>
  <c r="AK133" i="75"/>
  <c r="AL133" i="75" s="1"/>
  <c r="AH182" i="75"/>
  <c r="AL177" i="75"/>
  <c r="AH179" i="75"/>
  <c r="AH77" i="75"/>
  <c r="AJ8" i="75"/>
  <c r="X50" i="75"/>
  <c r="AQ91" i="75"/>
  <c r="E92" i="5" s="1"/>
  <c r="AY148" i="75"/>
  <c r="I149" i="5" s="1"/>
  <c r="AL27" i="75"/>
  <c r="AY178" i="75"/>
  <c r="I179" i="5" s="1"/>
  <c r="AQ42" i="75"/>
  <c r="E43" i="5" s="1"/>
  <c r="AH145" i="75"/>
  <c r="AQ106" i="75"/>
  <c r="E107" i="5" s="1"/>
  <c r="AQ139" i="75"/>
  <c r="E140" i="5" s="1"/>
  <c r="AY145" i="75"/>
  <c r="I146" i="5" s="1"/>
  <c r="AC17" i="75"/>
  <c r="AE17" i="75" s="1"/>
  <c r="AR17" i="75" s="1"/>
  <c r="F18" i="5" s="1"/>
  <c r="AH47" i="75"/>
  <c r="AL103" i="75"/>
  <c r="AS174" i="75"/>
  <c r="AY156" i="75"/>
  <c r="I157" i="5" s="1"/>
  <c r="AH167" i="75"/>
  <c r="AC97" i="75"/>
  <c r="AE97" i="75" s="1"/>
  <c r="AR97" i="75" s="1"/>
  <c r="F98" i="5" s="1"/>
  <c r="AY160" i="75"/>
  <c r="I161" i="5" s="1"/>
  <c r="AC90" i="75"/>
  <c r="AE90" i="75" s="1"/>
  <c r="AR90" i="75" s="1"/>
  <c r="F91" i="5" s="1"/>
  <c r="AU43" i="75"/>
  <c r="G44" i="5" s="1"/>
  <c r="X95" i="75"/>
  <c r="AO95" i="75" s="1"/>
  <c r="C96" i="5" s="1"/>
  <c r="E134" i="75"/>
  <c r="AQ118" i="75"/>
  <c r="E119" i="5" s="1"/>
  <c r="AL166" i="75"/>
  <c r="AI148" i="75"/>
  <c r="X148" i="75"/>
  <c r="AO148" i="75" s="1"/>
  <c r="C149" i="5" s="1"/>
  <c r="E157" i="75"/>
  <c r="AY113" i="75"/>
  <c r="I114" i="5" s="1"/>
  <c r="AL118" i="75"/>
  <c r="AY142" i="75"/>
  <c r="AH83" i="75"/>
  <c r="AL163" i="75"/>
  <c r="C15" i="5"/>
  <c r="AC142" i="75"/>
  <c r="AE142" i="75" s="1"/>
  <c r="AR142" i="75" s="1"/>
  <c r="F143" i="5" s="1"/>
  <c r="E77" i="75"/>
  <c r="AO77" i="75" s="1"/>
  <c r="C78" i="5" s="1"/>
  <c r="AC45" i="75"/>
  <c r="AE45" i="75" s="1"/>
  <c r="AR45" i="75" s="1"/>
  <c r="F46" i="5" s="1"/>
  <c r="X166" i="75"/>
  <c r="AO166" i="75" s="1"/>
  <c r="C167" i="5" s="1"/>
  <c r="AC31" i="75"/>
  <c r="AE31" i="75" s="1"/>
  <c r="AC58" i="75"/>
  <c r="AE58" i="75" s="1"/>
  <c r="AR58" i="75" s="1"/>
  <c r="F59" i="5" s="1"/>
  <c r="AC24" i="75"/>
  <c r="AE24" i="75" s="1"/>
  <c r="AR24" i="75" s="1"/>
  <c r="AL10" i="75"/>
  <c r="AQ59" i="75"/>
  <c r="E60" i="5" s="1"/>
  <c r="AL116" i="75"/>
  <c r="AC9" i="75"/>
  <c r="AE9" i="75" s="1"/>
  <c r="AR9" i="75" s="1"/>
  <c r="F10" i="5" s="1"/>
  <c r="AC172" i="75"/>
  <c r="AE172" i="75" s="1"/>
  <c r="AR172" i="75" s="1"/>
  <c r="X98" i="75"/>
  <c r="AO98" i="75" s="1"/>
  <c r="C99" i="5" s="1"/>
  <c r="AC109" i="75"/>
  <c r="AE109" i="75" s="1"/>
  <c r="AR109" i="75" s="1"/>
  <c r="F110" i="5" s="1"/>
  <c r="AH134" i="75"/>
  <c r="AI66" i="75"/>
  <c r="AC187" i="75"/>
  <c r="AE187" i="75" s="1"/>
  <c r="AC121" i="75"/>
  <c r="AE121" i="75" s="1"/>
  <c r="AR121" i="75" s="1"/>
  <c r="F122" i="5" s="1"/>
  <c r="AH96" i="75"/>
  <c r="E96" i="75"/>
  <c r="AY38" i="75"/>
  <c r="I39" i="5" s="1"/>
  <c r="E124" i="75"/>
  <c r="X180" i="75"/>
  <c r="AO180" i="75" s="1"/>
  <c r="AC147" i="75"/>
  <c r="AE147" i="75"/>
  <c r="AR147" i="75" s="1"/>
  <c r="F148" i="5" s="1"/>
  <c r="AL172" i="75"/>
  <c r="AC177" i="75"/>
  <c r="AE177" i="75" s="1"/>
  <c r="AR177" i="75" s="1"/>
  <c r="F178" i="5" s="1"/>
  <c r="AC18" i="75"/>
  <c r="AE18" i="75"/>
  <c r="AR18" i="75" s="1"/>
  <c r="F19" i="5" s="1"/>
  <c r="AC27" i="75"/>
  <c r="AE27" i="75" s="1"/>
  <c r="AR27" i="75" s="1"/>
  <c r="AH192" i="75"/>
  <c r="AC170" i="75"/>
  <c r="AE170" i="75" s="1"/>
  <c r="AR170" i="75" s="1"/>
  <c r="AI115" i="75"/>
  <c r="AL117" i="75"/>
  <c r="X135" i="75"/>
  <c r="AO135" i="75" s="1"/>
  <c r="C136" i="5" s="1"/>
  <c r="AC71" i="75"/>
  <c r="AE71" i="75" s="1"/>
  <c r="AQ31" i="75"/>
  <c r="E32" i="5" s="1"/>
  <c r="AY89" i="75"/>
  <c r="I90" i="5" s="1"/>
  <c r="AQ52" i="75"/>
  <c r="E53" i="5"/>
  <c r="AL136" i="75"/>
  <c r="AQ164" i="75"/>
  <c r="E165" i="5" s="1"/>
  <c r="AL147" i="75"/>
  <c r="AL18" i="75"/>
  <c r="AH78" i="75"/>
  <c r="AQ113" i="75"/>
  <c r="E114" i="5" s="1"/>
  <c r="AL170" i="75"/>
  <c r="AH125" i="75"/>
  <c r="X101" i="75"/>
  <c r="AO101" i="75" s="1"/>
  <c r="C102" i="5" s="1"/>
  <c r="AQ99" i="75"/>
  <c r="E100" i="5" s="1"/>
  <c r="E62" i="75"/>
  <c r="AH62" i="75"/>
  <c r="AL71" i="75"/>
  <c r="AH169" i="75"/>
  <c r="AY146" i="75"/>
  <c r="I147" i="5" s="1"/>
  <c r="AY108" i="75"/>
  <c r="BC108" i="75" s="1"/>
  <c r="K109" i="5" s="1"/>
  <c r="AQ152" i="75"/>
  <c r="E153" i="5" s="1"/>
  <c r="AH93" i="75"/>
  <c r="AC176" i="75"/>
  <c r="AE176" i="75" s="1"/>
  <c r="AR176" i="75" s="1"/>
  <c r="F177" i="5" s="1"/>
  <c r="AC86" i="75"/>
  <c r="AE86" i="75" s="1"/>
  <c r="AR86" i="75" s="1"/>
  <c r="AL160" i="75"/>
  <c r="AL153" i="75"/>
  <c r="AH59" i="75"/>
  <c r="AL49" i="75"/>
  <c r="AY88" i="75"/>
  <c r="I89" i="5" s="1"/>
  <c r="AO75" i="75"/>
  <c r="C76" i="5" s="1"/>
  <c r="AQ81" i="75"/>
  <c r="E82" i="5"/>
  <c r="AC48" i="75"/>
  <c r="AE48" i="75" s="1"/>
  <c r="AR48" i="75" s="1"/>
  <c r="F49" i="5" s="1"/>
  <c r="AC15" i="75"/>
  <c r="AE15" i="75" s="1"/>
  <c r="AC125" i="75"/>
  <c r="AE125" i="75" s="1"/>
  <c r="AR125" i="75" s="1"/>
  <c r="F126" i="5" s="1"/>
  <c r="X164" i="75"/>
  <c r="AO164" i="75" s="1"/>
  <c r="C165" i="5" s="1"/>
  <c r="AC96" i="75"/>
  <c r="AE96" i="75" s="1"/>
  <c r="AR96" i="75" s="1"/>
  <c r="F97" i="5" s="1"/>
  <c r="AC99" i="75"/>
  <c r="AE99" i="75" s="1"/>
  <c r="AR99" i="75" s="1"/>
  <c r="F100" i="5" s="1"/>
  <c r="AJ29" i="75"/>
  <c r="AL29" i="75" s="1"/>
  <c r="AH95" i="75"/>
  <c r="AC89" i="75"/>
  <c r="AE89" i="75" s="1"/>
  <c r="AR89" i="75" s="1"/>
  <c r="F90" i="5" s="1"/>
  <c r="AJ89" i="75"/>
  <c r="AL89" i="75" s="1"/>
  <c r="AC185" i="75"/>
  <c r="AE185" i="75" s="1"/>
  <c r="AR185" i="75" s="1"/>
  <c r="AL168" i="75"/>
  <c r="AU66" i="75"/>
  <c r="G67" i="5" s="1"/>
  <c r="AC141" i="75"/>
  <c r="AE141" i="75" s="1"/>
  <c r="AR141" i="75" s="1"/>
  <c r="F142" i="5" s="1"/>
  <c r="E55" i="75"/>
  <c r="AL96" i="75"/>
  <c r="AC103" i="75"/>
  <c r="AE103" i="75" s="1"/>
  <c r="AR103" i="75" s="1"/>
  <c r="F104" i="5"/>
  <c r="X102" i="75"/>
  <c r="AO102" i="75" s="1"/>
  <c r="C103" i="5" s="1"/>
  <c r="AC166" i="75"/>
  <c r="AE166" i="75" s="1"/>
  <c r="AR166" i="75" s="1"/>
  <c r="X116" i="75"/>
  <c r="AC20" i="75"/>
  <c r="AE20" i="75" s="1"/>
  <c r="AR20" i="75" s="1"/>
  <c r="F21" i="5" s="1"/>
  <c r="AL193" i="75"/>
  <c r="AL36" i="75"/>
  <c r="AC168" i="75"/>
  <c r="AE168" i="75" s="1"/>
  <c r="E188" i="75"/>
  <c r="AJ20" i="75"/>
  <c r="AL20" i="75" s="1"/>
  <c r="AH160" i="75"/>
  <c r="AC117" i="75"/>
  <c r="AE117" i="75" s="1"/>
  <c r="AR117" i="75" s="1"/>
  <c r="AJ173" i="75"/>
  <c r="AL173" i="75" s="1"/>
  <c r="AC59" i="75"/>
  <c r="AE59" i="75" s="1"/>
  <c r="AR59" i="75" s="1"/>
  <c r="F60" i="5" s="1"/>
  <c r="X153" i="75"/>
  <c r="AO153" i="75" s="1"/>
  <c r="E67" i="75"/>
  <c r="AO67" i="75" s="1"/>
  <c r="AQ153" i="75"/>
  <c r="E154" i="5" s="1"/>
  <c r="AL155" i="75"/>
  <c r="AL181" i="75"/>
  <c r="AC193" i="75"/>
  <c r="AE193" i="75" s="1"/>
  <c r="AR193" i="75" s="1"/>
  <c r="F194" i="5" s="1"/>
  <c r="AC36" i="75"/>
  <c r="AE36" i="75" s="1"/>
  <c r="AR36" i="75"/>
  <c r="F37" i="5" s="1"/>
  <c r="AC188" i="75"/>
  <c r="AE188" i="75"/>
  <c r="AR188" i="75" s="1"/>
  <c r="AL162" i="75"/>
  <c r="AC44" i="75"/>
  <c r="AE44" i="75" s="1"/>
  <c r="AR44" i="75" s="1"/>
  <c r="AH17" i="75"/>
  <c r="X17" i="75"/>
  <c r="AO17" i="75" s="1"/>
  <c r="AY16" i="75"/>
  <c r="BC16" i="75" s="1"/>
  <c r="K17" i="5" s="1"/>
  <c r="X24" i="75"/>
  <c r="AO24" i="75" s="1"/>
  <c r="C25" i="5" s="1"/>
  <c r="E141" i="75"/>
  <c r="AQ133" i="75"/>
  <c r="E134" i="5" s="1"/>
  <c r="AC105" i="75"/>
  <c r="AE105" i="75" s="1"/>
  <c r="AR105" i="75" s="1"/>
  <c r="F106" i="5" s="1"/>
  <c r="AH15" i="75"/>
  <c r="E83" i="75"/>
  <c r="AH136" i="75"/>
  <c r="AH108" i="75"/>
  <c r="AC140" i="75"/>
  <c r="AE140" i="75" s="1"/>
  <c r="AR140" i="75" s="1"/>
  <c r="F141" i="5" s="1"/>
  <c r="AC66" i="75"/>
  <c r="AE66" i="75" s="1"/>
  <c r="AR66" i="75" s="1"/>
  <c r="F67" i="5" s="1"/>
  <c r="AJ66" i="75"/>
  <c r="AL66" i="75" s="1"/>
  <c r="AO41" i="75"/>
  <c r="C42" i="5" s="1"/>
  <c r="AL164" i="75"/>
  <c r="AJ24" i="75"/>
  <c r="AL24" i="75" s="1"/>
  <c r="AJ185" i="75"/>
  <c r="AL185" i="75" s="1"/>
  <c r="AC52" i="75"/>
  <c r="AE52" i="75" s="1"/>
  <c r="AR52" i="75" s="1"/>
  <c r="AJ189" i="75"/>
  <c r="AH150" i="75"/>
  <c r="AL140" i="75"/>
  <c r="X97" i="75"/>
  <c r="AO97" i="75" s="1"/>
  <c r="C98" i="5" s="1"/>
  <c r="AO34" i="75"/>
  <c r="C35" i="5"/>
  <c r="E87" i="75"/>
  <c r="AC63" i="75"/>
  <c r="AE63" i="75" s="1"/>
  <c r="AR63" i="75" s="1"/>
  <c r="AL104" i="75"/>
  <c r="AL52" i="75"/>
  <c r="AC49" i="75"/>
  <c r="AE49" i="75" s="1"/>
  <c r="AH135" i="75"/>
  <c r="AC116" i="75"/>
  <c r="AE116" i="75" s="1"/>
  <c r="AR116" i="75" s="1"/>
  <c r="F117" i="5" s="1"/>
  <c r="AC136" i="75"/>
  <c r="AE136" i="75" s="1"/>
  <c r="AR136" i="75" s="1"/>
  <c r="AH113" i="75"/>
  <c r="AH117" i="75"/>
  <c r="AQ70" i="75"/>
  <c r="E71" i="5" s="1"/>
  <c r="X86" i="75"/>
  <c r="AO86" i="75" s="1"/>
  <c r="C87" i="5" s="1"/>
  <c r="X70" i="75"/>
  <c r="AO70" i="75" s="1"/>
  <c r="C71" i="5" s="1"/>
  <c r="AC153" i="75"/>
  <c r="AE153" i="75" s="1"/>
  <c r="AR153" i="75" s="1"/>
  <c r="F154" i="5" s="1"/>
  <c r="AC10" i="75"/>
  <c r="AE10" i="75" s="1"/>
  <c r="AL113" i="75"/>
  <c r="AC126" i="75"/>
  <c r="AE126" i="75" s="1"/>
  <c r="AR126" i="75" s="1"/>
  <c r="AC61" i="75"/>
  <c r="AE61" i="75" s="1"/>
  <c r="AR61" i="75" s="1"/>
  <c r="F62" i="5" s="1"/>
  <c r="AC42" i="75"/>
  <c r="AE42" i="75" s="1"/>
  <c r="AR42" i="75" s="1"/>
  <c r="F43" i="5" s="1"/>
  <c r="AY152" i="75"/>
  <c r="I153" i="5" s="1"/>
  <c r="E45" i="75"/>
  <c r="AQ180" i="75"/>
  <c r="E181" i="5" s="1"/>
  <c r="AH157" i="75"/>
  <c r="AL169" i="75"/>
  <c r="AH75" i="75"/>
  <c r="AY34" i="75"/>
  <c r="I35" i="5" s="1"/>
  <c r="AL47" i="75"/>
  <c r="AC130" i="75"/>
  <c r="AE130" i="75" s="1"/>
  <c r="AR130" i="75"/>
  <c r="F131" i="5" s="1"/>
  <c r="X186" i="75"/>
  <c r="AO186" i="75" s="1"/>
  <c r="C187" i="5" s="1"/>
  <c r="AQ178" i="75"/>
  <c r="E179" i="5" s="1"/>
  <c r="E94" i="75"/>
  <c r="AH94" i="75"/>
  <c r="E181" i="75"/>
  <c r="AO181" i="75" s="1"/>
  <c r="C182" i="5" s="1"/>
  <c r="AH173" i="75"/>
  <c r="E173" i="75"/>
  <c r="AH122" i="75"/>
  <c r="E18" i="75"/>
  <c r="AO18" i="75" s="1"/>
  <c r="C19" i="5" s="1"/>
  <c r="AH18" i="75"/>
  <c r="AH19" i="75"/>
  <c r="E19" i="75"/>
  <c r="E4" i="75"/>
  <c r="AH4" i="75"/>
  <c r="AL191" i="75"/>
  <c r="AH151" i="75"/>
  <c r="AH41" i="75"/>
  <c r="AY44" i="75"/>
  <c r="I45" i="5" s="1"/>
  <c r="AC88" i="75"/>
  <c r="AE88" i="75" s="1"/>
  <c r="AR88" i="75" s="1"/>
  <c r="AH131" i="75"/>
  <c r="E27" i="75"/>
  <c r="E178" i="75"/>
  <c r="AH178" i="75"/>
  <c r="E25" i="75"/>
  <c r="AH37" i="75"/>
  <c r="AH49" i="75"/>
  <c r="E49" i="75"/>
  <c r="AC167" i="75"/>
  <c r="AE167" i="75" s="1"/>
  <c r="AR167" i="75" s="1"/>
  <c r="AY32" i="75"/>
  <c r="I33" i="5" s="1"/>
  <c r="AY64" i="75"/>
  <c r="I65" i="5" s="1"/>
  <c r="AH185" i="75"/>
  <c r="AC5" i="75"/>
  <c r="AE5" i="75" s="1"/>
  <c r="AR5" i="75" s="1"/>
  <c r="AH11" i="75"/>
  <c r="E11" i="75"/>
  <c r="AO11" i="75" s="1"/>
  <c r="C12" i="5" s="1"/>
  <c r="E189" i="75"/>
  <c r="AO189" i="75" s="1"/>
  <c r="C190" i="5" s="1"/>
  <c r="AH189" i="75"/>
  <c r="E130" i="75"/>
  <c r="AO130" i="75" s="1"/>
  <c r="C131" i="5" s="1"/>
  <c r="AH130" i="75"/>
  <c r="E193" i="75"/>
  <c r="AH79" i="75"/>
  <c r="E105" i="75"/>
  <c r="AH105" i="75"/>
  <c r="AH132" i="75"/>
  <c r="E132" i="75"/>
  <c r="AJ63" i="75"/>
  <c r="AL63" i="75" s="1"/>
  <c r="AH34" i="75"/>
  <c r="AJ60" i="75"/>
  <c r="AC68" i="75"/>
  <c r="AE68" i="75" s="1"/>
  <c r="AR68" i="75" s="1"/>
  <c r="F69" i="5" s="1"/>
  <c r="AL5" i="75"/>
  <c r="AH67" i="75"/>
  <c r="AH24" i="75"/>
  <c r="E171" i="75"/>
  <c r="AO171" i="75" s="1"/>
  <c r="C172" i="5" s="1"/>
  <c r="AH171" i="75"/>
  <c r="AH53" i="75"/>
  <c r="E53" i="75"/>
  <c r="E149" i="75"/>
  <c r="AH146" i="75"/>
  <c r="E146" i="75"/>
  <c r="AH68" i="75"/>
  <c r="AH64" i="75"/>
  <c r="E64" i="75"/>
  <c r="AO64" i="75" s="1"/>
  <c r="E84" i="75"/>
  <c r="AH84" i="75"/>
  <c r="AL135" i="75"/>
  <c r="AQ105" i="75"/>
  <c r="E106" i="5" s="1"/>
  <c r="AH159" i="75"/>
  <c r="E159" i="75"/>
  <c r="AO159" i="75" s="1"/>
  <c r="AH141" i="75"/>
  <c r="E82" i="75"/>
  <c r="AO82" i="75" s="1"/>
  <c r="C83" i="5" s="1"/>
  <c r="AH82" i="75"/>
  <c r="E183" i="75"/>
  <c r="AH183" i="75"/>
  <c r="E80" i="75"/>
  <c r="AH80" i="75"/>
  <c r="AH112" i="75"/>
  <c r="E112" i="75"/>
  <c r="E128" i="75"/>
  <c r="AH128" i="75"/>
  <c r="E21" i="75"/>
  <c r="AC181" i="75"/>
  <c r="AE181" i="75" s="1"/>
  <c r="E37" i="75"/>
  <c r="AJ105" i="75"/>
  <c r="AL105" i="75" s="1"/>
  <c r="AY57" i="75"/>
  <c r="I58" i="5" s="1"/>
  <c r="AC22" i="75"/>
  <c r="AE22" i="75" s="1"/>
  <c r="AR22" i="75" s="1"/>
  <c r="F23" i="5" s="1"/>
  <c r="AJ22" i="75"/>
  <c r="AL22" i="75" s="1"/>
  <c r="AY165" i="75"/>
  <c r="I166" i="5" s="1"/>
  <c r="AQ36" i="75"/>
  <c r="E37" i="5" s="1"/>
  <c r="X120" i="75"/>
  <c r="AO120" i="75" s="1"/>
  <c r="C121" i="5" s="1"/>
  <c r="E158" i="75"/>
  <c r="AO158" i="75" s="1"/>
  <c r="C159" i="5" s="1"/>
  <c r="AH158" i="75"/>
  <c r="AH137" i="75"/>
  <c r="AH118" i="75"/>
  <c r="E118" i="75"/>
  <c r="AO118" i="75" s="1"/>
  <c r="C119" i="5" s="1"/>
  <c r="AH23" i="75"/>
  <c r="E190" i="75"/>
  <c r="AO190" i="75" s="1"/>
  <c r="AH190" i="75"/>
  <c r="E61" i="75"/>
  <c r="AO61" i="75" s="1"/>
  <c r="C62" i="5" s="1"/>
  <c r="AH61" i="75"/>
  <c r="E122" i="75"/>
  <c r="AQ83" i="75"/>
  <c r="E84" i="5" s="1"/>
  <c r="AQ177" i="75"/>
  <c r="E178" i="5" s="1"/>
  <c r="AC110" i="75"/>
  <c r="AE110" i="75" s="1"/>
  <c r="AR110" i="75" s="1"/>
  <c r="E99" i="75"/>
  <c r="E143" i="75"/>
  <c r="AH7" i="75"/>
  <c r="E7" i="75"/>
  <c r="E129" i="75"/>
  <c r="AH129" i="75"/>
  <c r="E85" i="75"/>
  <c r="AH85" i="75"/>
  <c r="E32" i="75"/>
  <c r="AO32" i="75" s="1"/>
  <c r="C33" i="5" s="1"/>
  <c r="AH32" i="75"/>
  <c r="AC155" i="75"/>
  <c r="AE155" i="75" s="1"/>
  <c r="AR155" i="75" s="1"/>
  <c r="F156" i="5" s="1"/>
  <c r="AC164" i="75"/>
  <c r="AE164" i="75" s="1"/>
  <c r="AR164" i="75" s="1"/>
  <c r="X121" i="75"/>
  <c r="AO121" i="75" s="1"/>
  <c r="C122" i="5" s="1"/>
  <c r="E68" i="75"/>
  <c r="AL122" i="75"/>
  <c r="AY118" i="75"/>
  <c r="I119" i="5" s="1"/>
  <c r="X91" i="75"/>
  <c r="AO91" i="75" s="1"/>
  <c r="X111" i="75"/>
  <c r="AO111" i="75" s="1"/>
  <c r="E92" i="75"/>
  <c r="AO92" i="75" s="1"/>
  <c r="C93" i="5" s="1"/>
  <c r="AH92" i="75"/>
  <c r="E33" i="75"/>
  <c r="AO33" i="75" s="1"/>
  <c r="AH33" i="75"/>
  <c r="E51" i="75"/>
  <c r="AO51" i="75" s="1"/>
  <c r="E65" i="75"/>
  <c r="AH65" i="75"/>
  <c r="E22" i="75"/>
  <c r="AH22" i="75"/>
  <c r="E115" i="75"/>
  <c r="AH115" i="75"/>
  <c r="AC165" i="75"/>
  <c r="AE165" i="75" s="1"/>
  <c r="AR165" i="75" s="1"/>
  <c r="E23" i="75"/>
  <c r="AC104" i="75"/>
  <c r="AE104" i="75" s="1"/>
  <c r="AR104" i="75" s="1"/>
  <c r="F105" i="5" s="1"/>
  <c r="AQ19" i="75"/>
  <c r="E20" i="5" s="1"/>
  <c r="AL13" i="75"/>
  <c r="AL76" i="75"/>
  <c r="AJ68" i="75"/>
  <c r="AL68" i="75" s="1"/>
  <c r="AC13" i="75"/>
  <c r="AE13" i="75" s="1"/>
  <c r="AR13" i="75" s="1"/>
  <c r="X175" i="75"/>
  <c r="AO175" i="75" s="1"/>
  <c r="AC76" i="75"/>
  <c r="AE76" i="75" s="1"/>
  <c r="AY177" i="75"/>
  <c r="I178" i="5" s="1"/>
  <c r="AQ130" i="75"/>
  <c r="E131" i="5" s="1"/>
  <c r="X127" i="75"/>
  <c r="AO127" i="75" s="1"/>
  <c r="C128" i="5" s="1"/>
  <c r="AC122" i="75"/>
  <c r="AE122" i="75" s="1"/>
  <c r="AR122" i="75" s="1"/>
  <c r="F123" i="5" s="1"/>
  <c r="AH120" i="75"/>
  <c r="AH71" i="75"/>
  <c r="X71" i="75"/>
  <c r="AO71" i="75" s="1"/>
  <c r="AC149" i="75"/>
  <c r="AE149" i="75" s="1"/>
  <c r="AR149" i="75" s="1"/>
  <c r="AC182" i="75"/>
  <c r="AE182" i="75" s="1"/>
  <c r="AR182" i="75" s="1"/>
  <c r="X35" i="75"/>
  <c r="AO35" i="75" s="1"/>
  <c r="C36" i="5" s="1"/>
  <c r="X16" i="75"/>
  <c r="AO16" i="75" s="1"/>
  <c r="C17" i="5" s="1"/>
  <c r="AY60" i="75"/>
  <c r="I61" i="5" s="1"/>
  <c r="Y140" i="75"/>
  <c r="AP140" i="75" s="1"/>
  <c r="AC135" i="75"/>
  <c r="AE135" i="75" s="1"/>
  <c r="AR135" i="75" s="1"/>
  <c r="AL149" i="75"/>
  <c r="X72" i="75"/>
  <c r="AO72" i="75" s="1"/>
  <c r="C73" i="5" s="1"/>
  <c r="X174" i="75"/>
  <c r="AO174" i="75"/>
  <c r="AH89" i="75"/>
  <c r="X89" i="75"/>
  <c r="AO89" i="75" s="1"/>
  <c r="C90" i="5" s="1"/>
  <c r="X3" i="75"/>
  <c r="AC72" i="75"/>
  <c r="AE72" i="75" s="1"/>
  <c r="AR72" i="75" s="1"/>
  <c r="AC83" i="75"/>
  <c r="AE83" i="75" s="1"/>
  <c r="AR83" i="75" s="1"/>
  <c r="F84" i="5" s="1"/>
  <c r="AQ15" i="75"/>
  <c r="E16" i="5" s="1"/>
  <c r="AL83" i="75"/>
  <c r="AQ112" i="75"/>
  <c r="E113" i="5" s="1"/>
  <c r="D11" i="5"/>
  <c r="D48" i="5"/>
  <c r="D133" i="5"/>
  <c r="D150" i="5"/>
  <c r="I143" i="5"/>
  <c r="D37" i="5"/>
  <c r="D106" i="5"/>
  <c r="D66" i="5"/>
  <c r="D180" i="5"/>
  <c r="D42" i="5"/>
  <c r="D36" i="5"/>
  <c r="D93" i="5"/>
  <c r="D193" i="5"/>
  <c r="D58" i="5"/>
  <c r="D182" i="5"/>
  <c r="D108" i="5"/>
  <c r="D87" i="5"/>
  <c r="D121" i="5"/>
  <c r="D124" i="5"/>
  <c r="D142" i="5"/>
  <c r="D13" i="5"/>
  <c r="D119" i="5"/>
  <c r="BD6" i="82" l="1"/>
  <c r="BC150" i="82"/>
  <c r="BE78" i="82"/>
  <c r="BD54" i="82"/>
  <c r="BD46" i="82"/>
  <c r="BD14" i="82"/>
  <c r="BE6" i="82"/>
  <c r="BD51" i="82"/>
  <c r="BA148" i="82"/>
  <c r="BB148" i="82" s="1"/>
  <c r="D159" i="84" s="1"/>
  <c r="G159" i="84" s="1"/>
  <c r="BE25" i="82"/>
  <c r="BE4" i="82"/>
  <c r="BE158" i="82"/>
  <c r="BD139" i="82"/>
  <c r="BA99" i="82"/>
  <c r="BE51" i="82"/>
  <c r="BD35" i="82"/>
  <c r="BE19" i="82"/>
  <c r="BD110" i="82"/>
  <c r="BE94" i="82"/>
  <c r="BE86" i="82"/>
  <c r="BD80" i="82"/>
  <c r="BD78" i="82"/>
  <c r="BD70" i="82"/>
  <c r="BE62" i="82"/>
  <c r="BE54" i="82"/>
  <c r="BE38" i="82"/>
  <c r="BE22" i="82"/>
  <c r="BC6" i="82"/>
  <c r="AC102" i="75"/>
  <c r="AE102" i="75" s="1"/>
  <c r="AR102" i="75" s="1"/>
  <c r="AO4" i="75"/>
  <c r="C5" i="5" s="1"/>
  <c r="AR49" i="75"/>
  <c r="F50" i="5" s="1"/>
  <c r="AC26" i="75"/>
  <c r="AE26" i="75" s="1"/>
  <c r="AR26" i="75" s="1"/>
  <c r="AC183" i="75"/>
  <c r="AE183" i="75" s="1"/>
  <c r="AR183" i="75" s="1"/>
  <c r="F184" i="5" s="1"/>
  <c r="AH44" i="75"/>
  <c r="E168" i="75"/>
  <c r="AC19" i="75"/>
  <c r="AE19" i="75" s="1"/>
  <c r="AR19" i="75" s="1"/>
  <c r="F20" i="5" s="1"/>
  <c r="E78" i="75"/>
  <c r="AC8" i="75"/>
  <c r="AE8" i="75" s="1"/>
  <c r="AR8" i="75" s="1"/>
  <c r="AC184" i="75"/>
  <c r="AE184" i="75" s="1"/>
  <c r="AR184" i="75" s="1"/>
  <c r="F185" i="5" s="1"/>
  <c r="AH187" i="75"/>
  <c r="AC129" i="75"/>
  <c r="AE129" i="75" s="1"/>
  <c r="AR129" i="75" s="1"/>
  <c r="F130" i="5" s="1"/>
  <c r="X162" i="75"/>
  <c r="AO162" i="75" s="1"/>
  <c r="C163" i="5" s="1"/>
  <c r="X96" i="75"/>
  <c r="AK98" i="75"/>
  <c r="AL98" i="75" s="1"/>
  <c r="AR11" i="75"/>
  <c r="F12" i="5" s="1"/>
  <c r="X165" i="75"/>
  <c r="AO165" i="75" s="1"/>
  <c r="C166" i="5" s="1"/>
  <c r="AL186" i="75"/>
  <c r="AQ96" i="75"/>
  <c r="E97" i="5" s="1"/>
  <c r="AL180" i="75"/>
  <c r="AL154" i="75"/>
  <c r="AL82" i="75"/>
  <c r="AC50" i="75"/>
  <c r="AE50" i="75" s="1"/>
  <c r="AR50" i="75" s="1"/>
  <c r="F51" i="5" s="1"/>
  <c r="C120" i="84"/>
  <c r="F120" i="84" s="1"/>
  <c r="J111" i="5"/>
  <c r="AM111" i="5" s="1"/>
  <c r="AC101" i="75"/>
  <c r="AE101" i="75" s="1"/>
  <c r="AR101" i="75" s="1"/>
  <c r="X109" i="75"/>
  <c r="AO109" i="75" s="1"/>
  <c r="C110" i="5" s="1"/>
  <c r="AC32" i="75"/>
  <c r="AE32" i="75" s="1"/>
  <c r="AR32" i="75" s="1"/>
  <c r="AL132" i="75"/>
  <c r="AH99" i="75"/>
  <c r="E114" i="75"/>
  <c r="AO132" i="75"/>
  <c r="E137" i="75"/>
  <c r="AO137" i="75" s="1"/>
  <c r="C138" i="5" s="1"/>
  <c r="AH90" i="75"/>
  <c r="AO188" i="75"/>
  <c r="C189" i="5" s="1"/>
  <c r="X108" i="75"/>
  <c r="AO108" i="75" s="1"/>
  <c r="C109" i="5" s="1"/>
  <c r="AC173" i="75"/>
  <c r="AE173" i="75" s="1"/>
  <c r="AR173" i="75" s="1"/>
  <c r="F174" i="5" s="1"/>
  <c r="AH161" i="75"/>
  <c r="AH100" i="75"/>
  <c r="AC16" i="75"/>
  <c r="AE16" i="75" s="1"/>
  <c r="AR16" i="75" s="1"/>
  <c r="F17" i="5" s="1"/>
  <c r="AR67" i="75"/>
  <c r="F68" i="5" s="1"/>
  <c r="AC46" i="75"/>
  <c r="AE46" i="75" s="1"/>
  <c r="AR46" i="75" s="1"/>
  <c r="F47" i="5" s="1"/>
  <c r="X163" i="75"/>
  <c r="AO163" i="75" s="1"/>
  <c r="C164" i="5" s="1"/>
  <c r="AO138" i="75"/>
  <c r="C139" i="5" s="1"/>
  <c r="AC34" i="75"/>
  <c r="AE34" i="75" s="1"/>
  <c r="AR34" i="75" s="1"/>
  <c r="F35" i="5" s="1"/>
  <c r="AL165" i="75"/>
  <c r="J115" i="5"/>
  <c r="AM115" i="5" s="1"/>
  <c r="R100" i="4"/>
  <c r="AC101" i="5" s="1"/>
  <c r="AR71" i="75"/>
  <c r="F72" i="5" s="1"/>
  <c r="AC60" i="75"/>
  <c r="AE60" i="75" s="1"/>
  <c r="AR60" i="75" s="1"/>
  <c r="F61" i="5" s="1"/>
  <c r="X60" i="75"/>
  <c r="AO60" i="75" s="1"/>
  <c r="E9" i="75"/>
  <c r="AH149" i="75"/>
  <c r="AC51" i="75"/>
  <c r="AE51" i="75" s="1"/>
  <c r="AR51" i="75" s="1"/>
  <c r="F52" i="5" s="1"/>
  <c r="X154" i="75"/>
  <c r="AO154" i="75" s="1"/>
  <c r="AH50" i="75"/>
  <c r="AC138" i="75"/>
  <c r="AE138" i="75" s="1"/>
  <c r="AR138" i="75" s="1"/>
  <c r="F139" i="5" s="1"/>
  <c r="AO191" i="75"/>
  <c r="C192" i="5" s="1"/>
  <c r="AI147" i="75"/>
  <c r="AI57" i="75"/>
  <c r="AC47" i="75"/>
  <c r="AE47" i="75" s="1"/>
  <c r="AR47" i="75" s="1"/>
  <c r="F48" i="5" s="1"/>
  <c r="AI46" i="75"/>
  <c r="X193" i="75"/>
  <c r="AO193" i="75" s="1"/>
  <c r="AL90" i="75"/>
  <c r="X119" i="75"/>
  <c r="AO119" i="75" s="1"/>
  <c r="AI129" i="75"/>
  <c r="AS33" i="75"/>
  <c r="AU33" i="75" s="1"/>
  <c r="G34" i="5" s="1"/>
  <c r="X84" i="75"/>
  <c r="AO84" i="75" s="1"/>
  <c r="J38" i="5"/>
  <c r="AM38" i="5" s="1"/>
  <c r="H121" i="4"/>
  <c r="AA122" i="5" s="1"/>
  <c r="H170" i="4"/>
  <c r="AA171" i="5" s="1"/>
  <c r="C133" i="84"/>
  <c r="F133" i="84" s="1"/>
  <c r="J130" i="5"/>
  <c r="AM130" i="5" s="1"/>
  <c r="Z131" i="5"/>
  <c r="H130" i="4"/>
  <c r="AA131" i="5" s="1"/>
  <c r="H40" i="4"/>
  <c r="AA41" i="5" s="1"/>
  <c r="Z41" i="5"/>
  <c r="Y181" i="5"/>
  <c r="H180" i="4"/>
  <c r="AA181" i="5" s="1"/>
  <c r="Y170" i="5"/>
  <c r="H169" i="4"/>
  <c r="AA170" i="5" s="1"/>
  <c r="H117" i="4"/>
  <c r="AA118" i="5" s="1"/>
  <c r="Y118" i="5"/>
  <c r="Y94" i="5"/>
  <c r="H93" i="4"/>
  <c r="AA94" i="5" s="1"/>
  <c r="Y40" i="5"/>
  <c r="H39" i="4"/>
  <c r="AA40" i="5" s="1"/>
  <c r="Z32" i="5"/>
  <c r="H31" i="4"/>
  <c r="AA32" i="5" s="1"/>
  <c r="Z7" i="5"/>
  <c r="H6" i="4"/>
  <c r="AA7" i="5" s="1"/>
  <c r="X150" i="75"/>
  <c r="AO150" i="75" s="1"/>
  <c r="C151" i="5" s="1"/>
  <c r="AC157" i="75"/>
  <c r="AE157" i="75" s="1"/>
  <c r="AR157" i="75" s="1"/>
  <c r="F158" i="5" s="1"/>
  <c r="AQ85" i="75"/>
  <c r="E86" i="5" s="1"/>
  <c r="C51" i="84"/>
  <c r="F51" i="84" s="1"/>
  <c r="J53" i="5"/>
  <c r="AM53" i="5" s="1"/>
  <c r="Z8" i="5"/>
  <c r="H7" i="4"/>
  <c r="AA8" i="5" s="1"/>
  <c r="Z79" i="5"/>
  <c r="H78" i="4"/>
  <c r="AA79" i="5" s="1"/>
  <c r="AO149" i="75"/>
  <c r="C150" i="5" s="1"/>
  <c r="AL60" i="75"/>
  <c r="AC120" i="75"/>
  <c r="AE120" i="75" s="1"/>
  <c r="AR120" i="75" s="1"/>
  <c r="X104" i="75"/>
  <c r="AO104" i="75" s="1"/>
  <c r="C105" i="5" s="1"/>
  <c r="X142" i="75"/>
  <c r="AC158" i="75"/>
  <c r="AE158" i="75" s="1"/>
  <c r="AL157" i="75"/>
  <c r="AL94" i="75"/>
  <c r="AS136" i="75"/>
  <c r="AU136" i="75" s="1"/>
  <c r="G137" i="5" s="1"/>
  <c r="R189" i="4"/>
  <c r="AC190" i="5" s="1"/>
  <c r="R175" i="4"/>
  <c r="AC176" i="5" s="1"/>
  <c r="R155" i="4"/>
  <c r="AC156" i="5" s="1"/>
  <c r="M146" i="4"/>
  <c r="AB147" i="5" s="1"/>
  <c r="R112" i="4"/>
  <c r="AC113" i="5" s="1"/>
  <c r="W57" i="4"/>
  <c r="AD58" i="5" s="1"/>
  <c r="AC79" i="75"/>
  <c r="AE79" i="75" s="1"/>
  <c r="AR79" i="75" s="1"/>
  <c r="F80" i="5" s="1"/>
  <c r="AC131" i="75"/>
  <c r="AE131" i="75" s="1"/>
  <c r="AR131" i="75" s="1"/>
  <c r="F132" i="5" s="1"/>
  <c r="AQ51" i="75"/>
  <c r="E52" i="5" s="1"/>
  <c r="AH69" i="75"/>
  <c r="H183" i="4"/>
  <c r="AA184" i="5" s="1"/>
  <c r="R67" i="4"/>
  <c r="AC68" i="5" s="1"/>
  <c r="AO141" i="75"/>
  <c r="C142" i="5" s="1"/>
  <c r="AH27" i="75"/>
  <c r="AO50" i="75"/>
  <c r="C51" i="5" s="1"/>
  <c r="AL4" i="75"/>
  <c r="AO23" i="75"/>
  <c r="AO85" i="75"/>
  <c r="C86" i="5" s="1"/>
  <c r="AO99" i="75"/>
  <c r="C100" i="5" s="1"/>
  <c r="AH181" i="75"/>
  <c r="AC57" i="75"/>
  <c r="AE57" i="75" s="1"/>
  <c r="AR57" i="75" s="1"/>
  <c r="AC162" i="75"/>
  <c r="AE162" i="75" s="1"/>
  <c r="AR162" i="75" s="1"/>
  <c r="AC189" i="75"/>
  <c r="AE189" i="75" s="1"/>
  <c r="AR189" i="75" s="1"/>
  <c r="F190" i="5" s="1"/>
  <c r="AC4" i="75"/>
  <c r="AE4" i="75" s="1"/>
  <c r="AR4" i="75" s="1"/>
  <c r="AH5" i="75"/>
  <c r="AL8" i="75"/>
  <c r="AL129" i="75"/>
  <c r="AC94" i="75"/>
  <c r="AE94" i="75" s="1"/>
  <c r="AR94" i="75" s="1"/>
  <c r="F95" i="5" s="1"/>
  <c r="AC81" i="75"/>
  <c r="AE81" i="75" s="1"/>
  <c r="AR81" i="75" s="1"/>
  <c r="F82" i="5" s="1"/>
  <c r="AS84" i="75"/>
  <c r="AU84" i="75" s="1"/>
  <c r="G85" i="5" s="1"/>
  <c r="AI142" i="75"/>
  <c r="AI76" i="75"/>
  <c r="AO26" i="75"/>
  <c r="C27" i="5" s="1"/>
  <c r="X129" i="75"/>
  <c r="AO129" i="75" s="1"/>
  <c r="C130" i="5" s="1"/>
  <c r="AQ188" i="75"/>
  <c r="E189" i="5" s="1"/>
  <c r="J28" i="5"/>
  <c r="AM28" i="5" s="1"/>
  <c r="M3" i="3"/>
  <c r="O4" i="5" s="1"/>
  <c r="AM3" i="75"/>
  <c r="J121" i="5"/>
  <c r="AM121" i="5" s="1"/>
  <c r="AI185" i="3"/>
  <c r="U186" i="5" s="1"/>
  <c r="Q128" i="3"/>
  <c r="R128" i="3" s="1"/>
  <c r="P104" i="3"/>
  <c r="S104" i="3" s="1"/>
  <c r="M190" i="4"/>
  <c r="AB191" i="5" s="1"/>
  <c r="G184" i="4"/>
  <c r="Z185" i="5" s="1"/>
  <c r="R183" i="4"/>
  <c r="AC184" i="5" s="1"/>
  <c r="G181" i="4"/>
  <c r="H181" i="4" s="1"/>
  <c r="AA182" i="5" s="1"/>
  <c r="W101" i="4"/>
  <c r="W84" i="4"/>
  <c r="AD85" i="5" s="1"/>
  <c r="W76" i="4"/>
  <c r="W68" i="4"/>
  <c r="AD69" i="5" s="1"/>
  <c r="BB161" i="75"/>
  <c r="AN97" i="75"/>
  <c r="AN95" i="75"/>
  <c r="AS95" i="75" s="1"/>
  <c r="AU95" i="75" s="1"/>
  <c r="G96" i="5" s="1"/>
  <c r="AN94" i="75"/>
  <c r="AS94" i="75" s="1"/>
  <c r="AU94" i="75" s="1"/>
  <c r="AN81" i="75"/>
  <c r="AS81" i="75" s="1"/>
  <c r="AU81" i="75" s="1"/>
  <c r="G82" i="5" s="1"/>
  <c r="AN54" i="75"/>
  <c r="M182" i="4"/>
  <c r="AB183" i="5" s="1"/>
  <c r="M162" i="4"/>
  <c r="AB163" i="5" s="1"/>
  <c r="W29" i="4"/>
  <c r="W13" i="4"/>
  <c r="W189" i="3"/>
  <c r="R190" i="5" s="1"/>
  <c r="W173" i="3"/>
  <c r="R174" i="5" s="1"/>
  <c r="W149" i="3"/>
  <c r="R150" i="5" s="1"/>
  <c r="W133" i="3"/>
  <c r="W125" i="3"/>
  <c r="R126" i="5" s="1"/>
  <c r="W117" i="3"/>
  <c r="R118" i="5" s="1"/>
  <c r="W94" i="3"/>
  <c r="R95" i="5" s="1"/>
  <c r="W23" i="3"/>
  <c r="R24" i="5" s="1"/>
  <c r="W15" i="3"/>
  <c r="R16" i="5" s="1"/>
  <c r="W7" i="3"/>
  <c r="R8" i="5" s="1"/>
  <c r="R192" i="4"/>
  <c r="AC193" i="5" s="1"/>
  <c r="M188" i="4"/>
  <c r="AB189" i="5" s="1"/>
  <c r="W99" i="4"/>
  <c r="AD100" i="5" s="1"/>
  <c r="W82" i="4"/>
  <c r="AD83" i="5" s="1"/>
  <c r="W74" i="4"/>
  <c r="AD75" i="5" s="1"/>
  <c r="H177" i="3"/>
  <c r="N178" i="5" s="1"/>
  <c r="Z176" i="3"/>
  <c r="S177" i="5" s="1"/>
  <c r="AH172" i="3"/>
  <c r="AI172" i="3" s="1"/>
  <c r="U173" i="5" s="1"/>
  <c r="Z50" i="3"/>
  <c r="S51" i="5" s="1"/>
  <c r="AM67" i="75"/>
  <c r="AQ64" i="75"/>
  <c r="E65" i="5" s="1"/>
  <c r="AM51" i="75"/>
  <c r="BB47" i="75"/>
  <c r="BB34" i="75"/>
  <c r="BB4" i="75"/>
  <c r="AI184" i="3"/>
  <c r="U185" i="5" s="1"/>
  <c r="Q152" i="3"/>
  <c r="R152" i="3" s="1"/>
  <c r="W41" i="4"/>
  <c r="AD42" i="5" s="1"/>
  <c r="W36" i="4"/>
  <c r="AD37" i="5" s="1"/>
  <c r="Z111" i="3"/>
  <c r="S112" i="5" s="1"/>
  <c r="H152" i="4"/>
  <c r="AA153" i="5" s="1"/>
  <c r="Q144" i="3"/>
  <c r="R144" i="3" s="1"/>
  <c r="AI104" i="3"/>
  <c r="U105" i="5" s="1"/>
  <c r="R165" i="4"/>
  <c r="AC166" i="5" s="1"/>
  <c r="M53" i="4"/>
  <c r="AB54" i="5" s="1"/>
  <c r="Z31" i="5"/>
  <c r="H61" i="4"/>
  <c r="AA62" i="5" s="1"/>
  <c r="AI176" i="3"/>
  <c r="U177" i="5" s="1"/>
  <c r="AM7" i="75"/>
  <c r="AI82" i="3"/>
  <c r="U83" i="5" s="1"/>
  <c r="W106" i="4"/>
  <c r="G103" i="4"/>
  <c r="H103" i="4" s="1"/>
  <c r="AA104" i="5" s="1"/>
  <c r="M101" i="4"/>
  <c r="AB102" i="5" s="1"/>
  <c r="W100" i="4"/>
  <c r="G97" i="4"/>
  <c r="H97" i="4" s="1"/>
  <c r="AA98" i="5" s="1"/>
  <c r="G85" i="4"/>
  <c r="Z86" i="5" s="1"/>
  <c r="R82" i="4"/>
  <c r="AC83" i="5" s="1"/>
  <c r="W80" i="4"/>
  <c r="AD81" i="5" s="1"/>
  <c r="W78" i="4"/>
  <c r="AD79" i="5" s="1"/>
  <c r="W67" i="4"/>
  <c r="AD68" i="5" s="1"/>
  <c r="R66" i="4"/>
  <c r="AC67" i="5" s="1"/>
  <c r="M62" i="4"/>
  <c r="AB63" i="5" s="1"/>
  <c r="R61" i="4"/>
  <c r="AC62" i="5" s="1"/>
  <c r="R35" i="4"/>
  <c r="AC36" i="5" s="1"/>
  <c r="Z94" i="3"/>
  <c r="S95" i="5" s="1"/>
  <c r="Z55" i="3"/>
  <c r="S56" i="5" s="1"/>
  <c r="Z47" i="3"/>
  <c r="S48" i="5" s="1"/>
  <c r="Z174" i="5"/>
  <c r="H94" i="4"/>
  <c r="AA95" i="5" s="1"/>
  <c r="J15" i="5"/>
  <c r="AM15" i="5" s="1"/>
  <c r="H36" i="4"/>
  <c r="AA37" i="5" s="1"/>
  <c r="J39" i="75"/>
  <c r="L39" i="75" s="1"/>
  <c r="AR39" i="75" s="1"/>
  <c r="F40" i="5" s="1"/>
  <c r="R180" i="4"/>
  <c r="AC181" i="5" s="1"/>
  <c r="M178" i="4"/>
  <c r="AB179" i="5" s="1"/>
  <c r="R174" i="4"/>
  <c r="AC175" i="5" s="1"/>
  <c r="R172" i="4"/>
  <c r="AC173" i="5" s="1"/>
  <c r="R169" i="4"/>
  <c r="AC170" i="5" s="1"/>
  <c r="M165" i="4"/>
  <c r="AB166" i="5" s="1"/>
  <c r="M161" i="4"/>
  <c r="AB162" i="5" s="1"/>
  <c r="G155" i="4"/>
  <c r="G147" i="4"/>
  <c r="Z148" i="5" s="1"/>
  <c r="R146" i="4"/>
  <c r="AC147" i="5" s="1"/>
  <c r="M145" i="4"/>
  <c r="AB146" i="5" s="1"/>
  <c r="R133" i="4"/>
  <c r="AC134" i="5" s="1"/>
  <c r="W131" i="4"/>
  <c r="R127" i="4"/>
  <c r="AC128" i="5" s="1"/>
  <c r="M126" i="4"/>
  <c r="AB127" i="5" s="1"/>
  <c r="M123" i="4"/>
  <c r="AB124" i="5" s="1"/>
  <c r="G120" i="4"/>
  <c r="W83" i="4"/>
  <c r="AD84" i="5" s="1"/>
  <c r="G75" i="4"/>
  <c r="R72" i="4"/>
  <c r="AC73" i="5" s="1"/>
  <c r="M71" i="4"/>
  <c r="AB72" i="5" s="1"/>
  <c r="BB153" i="75"/>
  <c r="BB119" i="75"/>
  <c r="BB57" i="75"/>
  <c r="BB51" i="75"/>
  <c r="AO116" i="75"/>
  <c r="AK119" i="75"/>
  <c r="AL119" i="75" s="1"/>
  <c r="AC100" i="75"/>
  <c r="AE100" i="75" s="1"/>
  <c r="AR100" i="75" s="1"/>
  <c r="F101" i="5" s="1"/>
  <c r="X140" i="75"/>
  <c r="AO140" i="75" s="1"/>
  <c r="C141" i="5" s="1"/>
  <c r="AO169" i="75"/>
  <c r="C170" i="5" s="1"/>
  <c r="AL91" i="75"/>
  <c r="AI79" i="75"/>
  <c r="AL59" i="75"/>
  <c r="AO68" i="75"/>
  <c r="Y108" i="5"/>
  <c r="H107" i="4"/>
  <c r="AA108" i="5" s="1"/>
  <c r="AO115" i="75"/>
  <c r="AC163" i="75"/>
  <c r="AE163" i="75" s="1"/>
  <c r="AR163" i="75" s="1"/>
  <c r="F164" i="5" s="1"/>
  <c r="AC171" i="75"/>
  <c r="AE171" i="75" s="1"/>
  <c r="AR171" i="75" s="1"/>
  <c r="F172" i="5" s="1"/>
  <c r="AC134" i="75"/>
  <c r="AE134" i="75" s="1"/>
  <c r="AR134" i="75" s="1"/>
  <c r="F135" i="5" s="1"/>
  <c r="AL46" i="75"/>
  <c r="AC145" i="75"/>
  <c r="AE145" i="75" s="1"/>
  <c r="AR145" i="75" s="1"/>
  <c r="F146" i="5" s="1"/>
  <c r="AQ134" i="75"/>
  <c r="E135" i="5" s="1"/>
  <c r="AS75" i="75"/>
  <c r="AU75" i="75" s="1"/>
  <c r="G76" i="5" s="1"/>
  <c r="E93" i="75"/>
  <c r="AQ74" i="75"/>
  <c r="Z56" i="5"/>
  <c r="H55" i="4"/>
  <c r="AA56" i="5" s="1"/>
  <c r="AL189" i="75"/>
  <c r="AH188" i="75"/>
  <c r="AC148" i="75"/>
  <c r="AE148" i="75" s="1"/>
  <c r="AH142" i="75"/>
  <c r="AK69" i="75"/>
  <c r="AL69" i="75" s="1"/>
  <c r="AO52" i="75"/>
  <c r="C53" i="5" s="1"/>
  <c r="AI110" i="75"/>
  <c r="AK6" i="75"/>
  <c r="AL6" i="75" s="1"/>
  <c r="AQ16" i="75"/>
  <c r="E17" i="5" s="1"/>
  <c r="AL88" i="75"/>
  <c r="AL74" i="75"/>
  <c r="Z104" i="5"/>
  <c r="AC70" i="75"/>
  <c r="AE70" i="75" s="1"/>
  <c r="AR70" i="75" s="1"/>
  <c r="F71" i="5" s="1"/>
  <c r="AH52" i="75"/>
  <c r="AK192" i="75"/>
  <c r="AL192" i="75" s="1"/>
  <c r="AO44" i="75"/>
  <c r="C45" i="5" s="1"/>
  <c r="AS185" i="75"/>
  <c r="AU185" i="75" s="1"/>
  <c r="G186" i="5" s="1"/>
  <c r="Z156" i="5"/>
  <c r="H155" i="4"/>
  <c r="AA156" i="5" s="1"/>
  <c r="Z121" i="5"/>
  <c r="H120" i="4"/>
  <c r="AA121" i="5" s="1"/>
  <c r="AH116" i="75"/>
  <c r="X78" i="75"/>
  <c r="AO78" i="75" s="1"/>
  <c r="X183" i="75"/>
  <c r="AO183" i="75" s="1"/>
  <c r="C184" i="5" s="1"/>
  <c r="AL125" i="75"/>
  <c r="AC29" i="75"/>
  <c r="AE29" i="75" s="1"/>
  <c r="AR29" i="75" s="1"/>
  <c r="F30" i="5" s="1"/>
  <c r="AQ137" i="75"/>
  <c r="E138" i="5" s="1"/>
  <c r="AL115" i="75"/>
  <c r="R3" i="4"/>
  <c r="AC4" i="5" s="1"/>
  <c r="J108" i="5"/>
  <c r="AM108" i="5" s="1"/>
  <c r="H63" i="4"/>
  <c r="AA64" i="5" s="1"/>
  <c r="H106" i="4"/>
  <c r="AA107" i="5" s="1"/>
  <c r="H108" i="4"/>
  <c r="AA109" i="5" s="1"/>
  <c r="AM15" i="75"/>
  <c r="W64" i="4"/>
  <c r="AD65" i="5" s="1"/>
  <c r="G23" i="4"/>
  <c r="H187" i="3"/>
  <c r="N188" i="5" s="1"/>
  <c r="AH181" i="3"/>
  <c r="AI181" i="3" s="1"/>
  <c r="U182" i="5" s="1"/>
  <c r="Z178" i="3"/>
  <c r="S179" i="5" s="1"/>
  <c r="H178" i="3"/>
  <c r="N179" i="5" s="1"/>
  <c r="Z170" i="3"/>
  <c r="S171" i="5" s="1"/>
  <c r="H170" i="3"/>
  <c r="N171" i="5" s="1"/>
  <c r="AI49" i="3"/>
  <c r="U50" i="5" s="1"/>
  <c r="H45" i="3"/>
  <c r="N46" i="5" s="1"/>
  <c r="BB171" i="75"/>
  <c r="BB167" i="75"/>
  <c r="BB164" i="75"/>
  <c r="C160" i="84" s="1"/>
  <c r="F160" i="84" s="1"/>
  <c r="BB116" i="75"/>
  <c r="AY99" i="75"/>
  <c r="I100" i="5" s="1"/>
  <c r="E187" i="3"/>
  <c r="M188" i="5" s="1"/>
  <c r="Z185" i="3"/>
  <c r="S186" i="5" s="1"/>
  <c r="H185" i="3"/>
  <c r="N186" i="5" s="1"/>
  <c r="Z177" i="3"/>
  <c r="S178" i="5" s="1"/>
  <c r="Z169" i="3"/>
  <c r="S170" i="5" s="1"/>
  <c r="Z161" i="3"/>
  <c r="S162" i="5" s="1"/>
  <c r="Z153" i="3"/>
  <c r="S154" i="5" s="1"/>
  <c r="Z145" i="3"/>
  <c r="S146" i="5" s="1"/>
  <c r="Z137" i="3"/>
  <c r="S138" i="5" s="1"/>
  <c r="H137" i="3"/>
  <c r="N138" i="5" s="1"/>
  <c r="Z129" i="3"/>
  <c r="S130" i="5" s="1"/>
  <c r="Z121" i="3"/>
  <c r="S122" i="5" s="1"/>
  <c r="AI109" i="3"/>
  <c r="U110" i="5" s="1"/>
  <c r="AI101" i="3"/>
  <c r="U102" i="5" s="1"/>
  <c r="E93" i="3"/>
  <c r="Z91" i="3"/>
  <c r="S92" i="5" s="1"/>
  <c r="AI87" i="3"/>
  <c r="U88" i="5" s="1"/>
  <c r="E85" i="3"/>
  <c r="AI79" i="3"/>
  <c r="U80" i="5" s="1"/>
  <c r="Z75" i="3"/>
  <c r="S76" i="5" s="1"/>
  <c r="AI72" i="3"/>
  <c r="U73" i="5" s="1"/>
  <c r="AI71" i="3"/>
  <c r="U72" i="5" s="1"/>
  <c r="AI64" i="3"/>
  <c r="U65" i="5" s="1"/>
  <c r="E61" i="3"/>
  <c r="M62" i="5" s="1"/>
  <c r="Z59" i="3"/>
  <c r="S60" i="5" s="1"/>
  <c r="AI56" i="3"/>
  <c r="U57" i="5" s="1"/>
  <c r="Z51" i="3"/>
  <c r="S52" i="5" s="1"/>
  <c r="AH46" i="3"/>
  <c r="AI46" i="3" s="1"/>
  <c r="U47" i="5" s="1"/>
  <c r="Z43" i="3"/>
  <c r="S44" i="5" s="1"/>
  <c r="H43" i="3"/>
  <c r="N44" i="5" s="1"/>
  <c r="AL179" i="75"/>
  <c r="AL37" i="75"/>
  <c r="AH36" i="75"/>
  <c r="W161" i="4"/>
  <c r="R141" i="4"/>
  <c r="AC142" i="5" s="1"/>
  <c r="M140" i="4"/>
  <c r="AB141" i="5" s="1"/>
  <c r="G139" i="4"/>
  <c r="Z140" i="5" s="1"/>
  <c r="W137" i="4"/>
  <c r="AD138" i="5" s="1"/>
  <c r="M137" i="4"/>
  <c r="AB138" i="5" s="1"/>
  <c r="W126" i="4"/>
  <c r="AD127" i="5" s="1"/>
  <c r="W118" i="4"/>
  <c r="AD119" i="5" s="1"/>
  <c r="R114" i="4"/>
  <c r="AC115" i="5" s="1"/>
  <c r="R74" i="4"/>
  <c r="AC75" i="5" s="1"/>
  <c r="G72" i="4"/>
  <c r="M70" i="4"/>
  <c r="AB71" i="5" s="1"/>
  <c r="R69" i="4"/>
  <c r="AC70" i="5" s="1"/>
  <c r="R52" i="4"/>
  <c r="AC53" i="5" s="1"/>
  <c r="M48" i="4"/>
  <c r="R46" i="4"/>
  <c r="R12" i="4"/>
  <c r="AC13" i="5" s="1"/>
  <c r="M179" i="4"/>
  <c r="G178" i="4"/>
  <c r="Z179" i="5" s="1"/>
  <c r="W165" i="4"/>
  <c r="AD166" i="5" s="1"/>
  <c r="R125" i="4"/>
  <c r="AC126" i="5" s="1"/>
  <c r="W107" i="4"/>
  <c r="AD108" i="5" s="1"/>
  <c r="W45" i="4"/>
  <c r="AD46" i="5" s="1"/>
  <c r="W42" i="4"/>
  <c r="W33" i="4"/>
  <c r="AD34" i="5" s="1"/>
  <c r="W30" i="4"/>
  <c r="AD31" i="5" s="1"/>
  <c r="G24" i="4"/>
  <c r="Z25" i="5" s="1"/>
  <c r="W14" i="4"/>
  <c r="AD15" i="5" s="1"/>
  <c r="Z183" i="3"/>
  <c r="S184" i="5" s="1"/>
  <c r="W179" i="3"/>
  <c r="R180" i="5" s="1"/>
  <c r="W171" i="3"/>
  <c r="R172" i="5" s="1"/>
  <c r="W163" i="3"/>
  <c r="R164" i="5" s="1"/>
  <c r="W155" i="3"/>
  <c r="R156" i="5" s="1"/>
  <c r="Z151" i="3"/>
  <c r="S152" i="5" s="1"/>
  <c r="AI131" i="3"/>
  <c r="U132" i="5" s="1"/>
  <c r="E130" i="3"/>
  <c r="M131" i="5" s="1"/>
  <c r="H119" i="3"/>
  <c r="N120" i="5" s="1"/>
  <c r="AQ80" i="75"/>
  <c r="E81" i="5" s="1"/>
  <c r="BB33" i="75"/>
  <c r="H123" i="4"/>
  <c r="AA124" i="5" s="1"/>
  <c r="X80" i="4"/>
  <c r="AE81" i="5" s="1"/>
  <c r="Z37" i="5"/>
  <c r="J31" i="75"/>
  <c r="L31" i="75" s="1"/>
  <c r="W186" i="3"/>
  <c r="R187" i="5" s="1"/>
  <c r="AI5" i="3"/>
  <c r="U6" i="5" s="1"/>
  <c r="AH4" i="3"/>
  <c r="AI4" i="3" s="1"/>
  <c r="U5" i="5" s="1"/>
  <c r="X184" i="75"/>
  <c r="AO184" i="75" s="1"/>
  <c r="C185" i="5" s="1"/>
  <c r="AS80" i="75"/>
  <c r="AU80" i="75" s="1"/>
  <c r="G81" i="5" s="1"/>
  <c r="X45" i="75"/>
  <c r="AO45" i="75" s="1"/>
  <c r="C46" i="5" s="1"/>
  <c r="AQ190" i="75"/>
  <c r="E191" i="5" s="1"/>
  <c r="X128" i="75"/>
  <c r="AO128" i="75" s="1"/>
  <c r="AL151" i="75"/>
  <c r="AL161" i="75"/>
  <c r="X157" i="75"/>
  <c r="AO157" i="75" s="1"/>
  <c r="C158" i="5" s="1"/>
  <c r="AQ184" i="75"/>
  <c r="E185" i="5" s="1"/>
  <c r="J163" i="5"/>
  <c r="AM163" i="5" s="1"/>
  <c r="H179" i="4"/>
  <c r="AA180" i="5" s="1"/>
  <c r="J97" i="5"/>
  <c r="AM97" i="5" s="1"/>
  <c r="H15" i="4"/>
  <c r="AA16" i="5" s="1"/>
  <c r="H141" i="4"/>
  <c r="AA142" i="5" s="1"/>
  <c r="J84" i="5"/>
  <c r="AM84" i="5" s="1"/>
  <c r="Z153" i="5"/>
  <c r="J33" i="75"/>
  <c r="R187" i="4"/>
  <c r="AC188" i="5" s="1"/>
  <c r="M186" i="4"/>
  <c r="AB187" i="5" s="1"/>
  <c r="R181" i="4"/>
  <c r="AC182" i="5" s="1"/>
  <c r="G135" i="4"/>
  <c r="W63" i="4"/>
  <c r="W60" i="4"/>
  <c r="AD61" i="5" s="1"/>
  <c r="W37" i="4"/>
  <c r="AD38" i="5" s="1"/>
  <c r="W31" i="4"/>
  <c r="AD32" i="5" s="1"/>
  <c r="G22" i="4"/>
  <c r="W9" i="4"/>
  <c r="AD10" i="5" s="1"/>
  <c r="W185" i="3"/>
  <c r="R186" i="5" s="1"/>
  <c r="W177" i="3"/>
  <c r="R178" i="5" s="1"/>
  <c r="W169" i="3"/>
  <c r="R170" i="5" s="1"/>
  <c r="W161" i="3"/>
  <c r="R162" i="5" s="1"/>
  <c r="W145" i="3"/>
  <c r="R146" i="5" s="1"/>
  <c r="W137" i="3"/>
  <c r="W129" i="3"/>
  <c r="M116" i="3"/>
  <c r="O117" i="5" s="1"/>
  <c r="W105" i="3"/>
  <c r="R106" i="5" s="1"/>
  <c r="Z101" i="3"/>
  <c r="S102" i="5" s="1"/>
  <c r="W98" i="3"/>
  <c r="R99" i="5" s="1"/>
  <c r="W91" i="3"/>
  <c r="R92" i="5" s="1"/>
  <c r="M86" i="3"/>
  <c r="O87" i="5" s="1"/>
  <c r="W83" i="3"/>
  <c r="R84" i="5" s="1"/>
  <c r="Z79" i="3"/>
  <c r="S80" i="5" s="1"/>
  <c r="W43" i="3"/>
  <c r="R44" i="5" s="1"/>
  <c r="Z39" i="3"/>
  <c r="S40" i="5" s="1"/>
  <c r="W27" i="3"/>
  <c r="R28" i="5" s="1"/>
  <c r="W19" i="3"/>
  <c r="R20" i="5" s="1"/>
  <c r="E18" i="3"/>
  <c r="M19" i="5" s="1"/>
  <c r="H16" i="3"/>
  <c r="N17" i="5" s="1"/>
  <c r="AQ132" i="75"/>
  <c r="E133" i="5" s="1"/>
  <c r="AS90" i="75"/>
  <c r="AU90" i="75" s="1"/>
  <c r="G91" i="5" s="1"/>
  <c r="AQ71" i="75"/>
  <c r="E72" i="5" s="1"/>
  <c r="AC132" i="75"/>
  <c r="AE132" i="75" s="1"/>
  <c r="AR132" i="75" s="1"/>
  <c r="F133" i="5" s="1"/>
  <c r="AL61" i="75"/>
  <c r="Z15" i="5"/>
  <c r="J106" i="5"/>
  <c r="AM106" i="5" s="1"/>
  <c r="H90" i="4"/>
  <c r="AA91" i="5" s="1"/>
  <c r="W183" i="4"/>
  <c r="AD184" i="5" s="1"/>
  <c r="G182" i="4"/>
  <c r="Z183" i="5" s="1"/>
  <c r="W141" i="4"/>
  <c r="AD142" i="5" s="1"/>
  <c r="W122" i="4"/>
  <c r="AD123" i="5" s="1"/>
  <c r="G119" i="4"/>
  <c r="W108" i="4"/>
  <c r="AD109" i="5" s="1"/>
  <c r="G68" i="4"/>
  <c r="H68" i="4" s="1"/>
  <c r="AA69" i="5" s="1"/>
  <c r="W66" i="4"/>
  <c r="AD67" i="5" s="1"/>
  <c r="W52" i="4"/>
  <c r="AD53" i="5" s="1"/>
  <c r="W46" i="4"/>
  <c r="AD47" i="5" s="1"/>
  <c r="W43" i="4"/>
  <c r="AD44" i="5" s="1"/>
  <c r="W34" i="4"/>
  <c r="AD35" i="5" s="1"/>
  <c r="W23" i="4"/>
  <c r="W15" i="4"/>
  <c r="AD16" i="5" s="1"/>
  <c r="W12" i="4"/>
  <c r="AD13" i="5" s="1"/>
  <c r="W192" i="3"/>
  <c r="Z188" i="3"/>
  <c r="S189" i="5" s="1"/>
  <c r="W184" i="3"/>
  <c r="R185" i="5" s="1"/>
  <c r="AS158" i="75"/>
  <c r="AU158" i="75" s="1"/>
  <c r="AH40" i="75"/>
  <c r="X145" i="75"/>
  <c r="AO145" i="75" s="1"/>
  <c r="C146" i="5" s="1"/>
  <c r="AC23" i="75"/>
  <c r="AE23" i="75" s="1"/>
  <c r="AR23" i="75" s="1"/>
  <c r="F24" i="5" s="1"/>
  <c r="X179" i="75"/>
  <c r="AL9" i="75"/>
  <c r="AQ111" i="75"/>
  <c r="E112" i="5" s="1"/>
  <c r="X31" i="75"/>
  <c r="AO31" i="75" s="1"/>
  <c r="C32" i="5" s="1"/>
  <c r="AI178" i="75"/>
  <c r="AQ147" i="75"/>
  <c r="E148" i="5" s="1"/>
  <c r="AJ42" i="75"/>
  <c r="AL42" i="75" s="1"/>
  <c r="H73" i="4"/>
  <c r="AA74" i="5" s="1"/>
  <c r="J102" i="5"/>
  <c r="AM102" i="5" s="1"/>
  <c r="H105" i="4"/>
  <c r="AA106" i="5" s="1"/>
  <c r="J15" i="75"/>
  <c r="L15" i="75" s="1"/>
  <c r="AR15" i="75" s="1"/>
  <c r="F16" i="5" s="1"/>
  <c r="AI150" i="3"/>
  <c r="U151" i="5" s="1"/>
  <c r="AI142" i="3"/>
  <c r="U143" i="5" s="1"/>
  <c r="H116" i="3"/>
  <c r="AI25" i="3"/>
  <c r="U26" i="5" s="1"/>
  <c r="AH24" i="3"/>
  <c r="AI24" i="3" s="1"/>
  <c r="U25" i="5" s="1"/>
  <c r="Z21" i="3"/>
  <c r="S22" i="5" s="1"/>
  <c r="H21" i="3"/>
  <c r="N22" i="5" s="1"/>
  <c r="BB55" i="75"/>
  <c r="C68" i="84" s="1"/>
  <c r="F68" i="84" s="1"/>
  <c r="BE190" i="82"/>
  <c r="BA187" i="82"/>
  <c r="BA155" i="82"/>
  <c r="BB155" i="82" s="1"/>
  <c r="AN156" i="5" s="1"/>
  <c r="BA139" i="82"/>
  <c r="BB139" i="82" s="1"/>
  <c r="AN140" i="5" s="1"/>
  <c r="BE137" i="82"/>
  <c r="BD145" i="82"/>
  <c r="BE155" i="82"/>
  <c r="BE150" i="82"/>
  <c r="BA125" i="82"/>
  <c r="BA116" i="82"/>
  <c r="BB116" i="82" s="1"/>
  <c r="BA115" i="82"/>
  <c r="BB115" i="82" s="1"/>
  <c r="AN116" i="5" s="1"/>
  <c r="BC107" i="82"/>
  <c r="BE99" i="82"/>
  <c r="BA93" i="82"/>
  <c r="BB93" i="82" s="1"/>
  <c r="BC84" i="82"/>
  <c r="BC83" i="82"/>
  <c r="BA77" i="82"/>
  <c r="BB77" i="82" s="1"/>
  <c r="BA75" i="82"/>
  <c r="BB75" i="82" s="1"/>
  <c r="BD73" i="82"/>
  <c r="BE57" i="82"/>
  <c r="BD53" i="82"/>
  <c r="BE52" i="82"/>
  <c r="BA51" i="82"/>
  <c r="BB51" i="82" s="1"/>
  <c r="BE43" i="82"/>
  <c r="BE37" i="82"/>
  <c r="BE35" i="82"/>
  <c r="BE29" i="82"/>
  <c r="BD25" i="82"/>
  <c r="BE17" i="82"/>
  <c r="BD4" i="82"/>
  <c r="E136" i="3"/>
  <c r="M137" i="5" s="1"/>
  <c r="E23" i="3"/>
  <c r="M24" i="5" s="1"/>
  <c r="E7" i="3"/>
  <c r="E99" i="3"/>
  <c r="M100" i="5" s="1"/>
  <c r="E84" i="3"/>
  <c r="M85" i="5" s="1"/>
  <c r="E193" i="3"/>
  <c r="M194" i="5" s="1"/>
  <c r="E129" i="3"/>
  <c r="M130" i="5" s="1"/>
  <c r="E120" i="3"/>
  <c r="M121" i="5" s="1"/>
  <c r="M171" i="3"/>
  <c r="O172" i="5" s="1"/>
  <c r="M155" i="3"/>
  <c r="O156" i="5" s="1"/>
  <c r="E190" i="3"/>
  <c r="M191" i="5" s="1"/>
  <c r="E158" i="3"/>
  <c r="M159" i="5" s="1"/>
  <c r="E46" i="3"/>
  <c r="M47" i="5" s="1"/>
  <c r="M107" i="4"/>
  <c r="AB108" i="5" s="1"/>
  <c r="M11" i="4"/>
  <c r="AB12" i="5" s="1"/>
  <c r="X44" i="4"/>
  <c r="AE45" i="5" s="1"/>
  <c r="AF45" i="5" s="1"/>
  <c r="AD101" i="5"/>
  <c r="X100" i="4"/>
  <c r="AE101" i="5" s="1"/>
  <c r="AS74" i="75"/>
  <c r="AU74" i="75" s="1"/>
  <c r="G75" i="5" s="1"/>
  <c r="AN4" i="75"/>
  <c r="X18" i="4"/>
  <c r="AE19" i="5" s="1"/>
  <c r="Q190" i="3"/>
  <c r="R190" i="3" s="1"/>
  <c r="Q68" i="3"/>
  <c r="R68" i="3" s="1"/>
  <c r="Q32" i="3"/>
  <c r="R32" i="3" s="1"/>
  <c r="S32" i="3" s="1"/>
  <c r="Q33" i="5" s="1"/>
  <c r="Q102" i="3"/>
  <c r="R102" i="3" s="1"/>
  <c r="I109" i="5"/>
  <c r="AU62" i="75"/>
  <c r="G63" i="5" s="1"/>
  <c r="Q64" i="3"/>
  <c r="R64" i="3" s="1"/>
  <c r="P92" i="3"/>
  <c r="BC185" i="75"/>
  <c r="K186" i="5" s="1"/>
  <c r="AN56" i="75"/>
  <c r="AS56" i="75" s="1"/>
  <c r="AU56" i="75" s="1"/>
  <c r="G57" i="5" s="1"/>
  <c r="AN167" i="75"/>
  <c r="AS167" i="75" s="1"/>
  <c r="AU167" i="75" s="1"/>
  <c r="G168" i="5" s="1"/>
  <c r="Q182" i="3"/>
  <c r="R182" i="3" s="1"/>
  <c r="P40" i="3"/>
  <c r="S40" i="3" s="1"/>
  <c r="Q41" i="5" s="1"/>
  <c r="P110" i="3"/>
  <c r="Q20" i="3"/>
  <c r="R20" i="3" s="1"/>
  <c r="Q134" i="3"/>
  <c r="R134" i="3" s="1"/>
  <c r="W20" i="4"/>
  <c r="X20" i="4" s="1"/>
  <c r="AE21" i="5" s="1"/>
  <c r="AN10" i="75"/>
  <c r="AS10" i="75" s="1"/>
  <c r="AU10" i="75" s="1"/>
  <c r="AN51" i="75"/>
  <c r="AS51" i="75" s="1"/>
  <c r="AU51" i="75" s="1"/>
  <c r="G52" i="5" s="1"/>
  <c r="AS120" i="75"/>
  <c r="AU120" i="75" s="1"/>
  <c r="G121" i="5" s="1"/>
  <c r="AN166" i="75"/>
  <c r="AS166" i="75" s="1"/>
  <c r="X86" i="4"/>
  <c r="AE87" i="5" s="1"/>
  <c r="Q142" i="3"/>
  <c r="R142" i="3" s="1"/>
  <c r="Q52" i="3"/>
  <c r="R52" i="3" s="1"/>
  <c r="Q178" i="3"/>
  <c r="R178" i="3" s="1"/>
  <c r="AS133" i="75"/>
  <c r="AU133" i="75" s="1"/>
  <c r="G134" i="5" s="1"/>
  <c r="AN9" i="75"/>
  <c r="AS9" i="75" s="1"/>
  <c r="AU9" i="75" s="1"/>
  <c r="G10" i="5" s="1"/>
  <c r="Q24" i="3"/>
  <c r="R24" i="3" s="1"/>
  <c r="Q99" i="3"/>
  <c r="R99" i="3" s="1"/>
  <c r="P185" i="3"/>
  <c r="M159" i="3"/>
  <c r="O160" i="5" s="1"/>
  <c r="P193" i="3"/>
  <c r="S193" i="3" s="1"/>
  <c r="Q194" i="5" s="1"/>
  <c r="P130" i="3"/>
  <c r="W113" i="3"/>
  <c r="AS3" i="75"/>
  <c r="AU3" i="75" s="1"/>
  <c r="G4" i="5" s="1"/>
  <c r="AS88" i="75"/>
  <c r="AU88" i="75" s="1"/>
  <c r="G89" i="5" s="1"/>
  <c r="AS137" i="75"/>
  <c r="AU137" i="75" s="1"/>
  <c r="G138" i="5" s="1"/>
  <c r="AS114" i="75"/>
  <c r="AU114" i="75" s="1"/>
  <c r="G115" i="5" s="1"/>
  <c r="AS27" i="75"/>
  <c r="AU27" i="75" s="1"/>
  <c r="G28" i="5" s="1"/>
  <c r="S92" i="3"/>
  <c r="Q93" i="5" s="1"/>
  <c r="AN37" i="75"/>
  <c r="AS37" i="75" s="1"/>
  <c r="AU37" i="75" s="1"/>
  <c r="G38" i="5" s="1"/>
  <c r="AD18" i="5"/>
  <c r="X17" i="4"/>
  <c r="AE18" i="5" s="1"/>
  <c r="AF18" i="5" s="1"/>
  <c r="AS126" i="75"/>
  <c r="AN31" i="75"/>
  <c r="M143" i="3"/>
  <c r="O144" i="5" s="1"/>
  <c r="AS63" i="75"/>
  <c r="AU63" i="75" s="1"/>
  <c r="G64" i="5" s="1"/>
  <c r="AS61" i="75"/>
  <c r="AU61" i="75" s="1"/>
  <c r="G62" i="5" s="1"/>
  <c r="AS28" i="75"/>
  <c r="AU28" i="75" s="1"/>
  <c r="G29" i="5" s="1"/>
  <c r="AS125" i="75"/>
  <c r="AU125" i="75" s="1"/>
  <c r="G126" i="5" s="1"/>
  <c r="Z192" i="3"/>
  <c r="S193" i="5" s="1"/>
  <c r="W84" i="3"/>
  <c r="R85" i="5" s="1"/>
  <c r="W68" i="3"/>
  <c r="R69" i="5" s="1"/>
  <c r="M41" i="3"/>
  <c r="M8" i="3"/>
  <c r="O9" i="5" s="1"/>
  <c r="Z143" i="3"/>
  <c r="S144" i="5" s="1"/>
  <c r="Z135" i="3"/>
  <c r="S136" i="5" s="1"/>
  <c r="M101" i="3"/>
  <c r="O102" i="5" s="1"/>
  <c r="M79" i="3"/>
  <c r="O80" i="5" s="1"/>
  <c r="M63" i="3"/>
  <c r="O64" i="5" s="1"/>
  <c r="M7" i="3"/>
  <c r="O8" i="5" s="1"/>
  <c r="AS143" i="75"/>
  <c r="AU143" i="75" s="1"/>
  <c r="G144" i="5" s="1"/>
  <c r="W32" i="3"/>
  <c r="R33" i="5" s="1"/>
  <c r="AS31" i="75"/>
  <c r="AU31" i="75" s="1"/>
  <c r="G32" i="5" s="1"/>
  <c r="AS15" i="75"/>
  <c r="AU15" i="75" s="1"/>
  <c r="G16" i="5" s="1"/>
  <c r="I115" i="5"/>
  <c r="I155" i="5"/>
  <c r="AS78" i="75"/>
  <c r="Z106" i="3"/>
  <c r="S107" i="5" s="1"/>
  <c r="M104" i="3"/>
  <c r="O105" i="5" s="1"/>
  <c r="Z99" i="3"/>
  <c r="S100" i="5" s="1"/>
  <c r="Z92" i="3"/>
  <c r="S93" i="5" s="1"/>
  <c r="Z84" i="3"/>
  <c r="S85" i="5" s="1"/>
  <c r="Z76" i="3"/>
  <c r="S77" i="5" s="1"/>
  <c r="Z68" i="3"/>
  <c r="S69" i="5" s="1"/>
  <c r="M49" i="3"/>
  <c r="O50" i="5" s="1"/>
  <c r="M9" i="3"/>
  <c r="O10" i="5" s="1"/>
  <c r="AN163" i="75"/>
  <c r="AS163" i="75" s="1"/>
  <c r="AU163" i="75" s="1"/>
  <c r="G164" i="5" s="1"/>
  <c r="AS161" i="75"/>
  <c r="AU161" i="75" s="1"/>
  <c r="G162" i="5" s="1"/>
  <c r="AS135" i="75"/>
  <c r="AU135" i="75" s="1"/>
  <c r="G136" i="5" s="1"/>
  <c r="AS134" i="75"/>
  <c r="AU134" i="75" s="1"/>
  <c r="G135" i="5" s="1"/>
  <c r="AN110" i="75"/>
  <c r="AS110" i="75" s="1"/>
  <c r="AU110" i="75" s="1"/>
  <c r="G111" i="5" s="1"/>
  <c r="AS107" i="75"/>
  <c r="AU107" i="75" s="1"/>
  <c r="G108" i="5" s="1"/>
  <c r="AS54" i="75"/>
  <c r="AU54" i="75" s="1"/>
  <c r="G55" i="5" s="1"/>
  <c r="AN21" i="75"/>
  <c r="AS21" i="75" s="1"/>
  <c r="AU21" i="75" s="1"/>
  <c r="G22" i="5" s="1"/>
  <c r="AN19" i="75"/>
  <c r="AS19" i="75" s="1"/>
  <c r="AU19" i="75" s="1"/>
  <c r="G20" i="5" s="1"/>
  <c r="AY163" i="75"/>
  <c r="I164" i="5" s="1"/>
  <c r="AY147" i="75"/>
  <c r="BC147" i="75" s="1"/>
  <c r="K148" i="5" s="1"/>
  <c r="AY123" i="75"/>
  <c r="I124" i="5" s="1"/>
  <c r="AY91" i="75"/>
  <c r="I92" i="5" s="1"/>
  <c r="AY83" i="75"/>
  <c r="BC83" i="75" s="1"/>
  <c r="K84" i="5" s="1"/>
  <c r="AY19" i="75"/>
  <c r="I20" i="5" s="1"/>
  <c r="M189" i="3"/>
  <c r="O190" i="5" s="1"/>
  <c r="M167" i="3"/>
  <c r="O168" i="5" s="1"/>
  <c r="W106" i="3"/>
  <c r="R107" i="5" s="1"/>
  <c r="W99" i="3"/>
  <c r="R100" i="5" s="1"/>
  <c r="W185" i="4"/>
  <c r="AD186" i="5" s="1"/>
  <c r="W176" i="4"/>
  <c r="AD177" i="5" s="1"/>
  <c r="M94" i="3"/>
  <c r="O95" i="5" s="1"/>
  <c r="W190" i="3"/>
  <c r="R191" i="5" s="1"/>
  <c r="Z189" i="3"/>
  <c r="S190" i="5" s="1"/>
  <c r="AS36" i="75"/>
  <c r="AU36" i="75" s="1"/>
  <c r="G37" i="5" s="1"/>
  <c r="AN29" i="75"/>
  <c r="AS29" i="75" s="1"/>
  <c r="AU29" i="75" s="1"/>
  <c r="G30" i="5" s="1"/>
  <c r="AS23" i="75"/>
  <c r="AU23" i="75" s="1"/>
  <c r="G24" i="5" s="1"/>
  <c r="X101" i="4"/>
  <c r="AE102" i="5" s="1"/>
  <c r="AD102" i="5"/>
  <c r="W158" i="4"/>
  <c r="AD159" i="5" s="1"/>
  <c r="W156" i="4"/>
  <c r="AD157" i="5" s="1"/>
  <c r="W142" i="4"/>
  <c r="AD143" i="5" s="1"/>
  <c r="W47" i="4"/>
  <c r="AD48" i="5" s="1"/>
  <c r="W11" i="4"/>
  <c r="AD12" i="5" s="1"/>
  <c r="W140" i="3"/>
  <c r="W69" i="3"/>
  <c r="R70" i="5" s="1"/>
  <c r="W45" i="3"/>
  <c r="R46" i="5" s="1"/>
  <c r="W193" i="3"/>
  <c r="R194" i="5" s="1"/>
  <c r="W60" i="3"/>
  <c r="R61" i="5" s="1"/>
  <c r="W81" i="4"/>
  <c r="AD82" i="5" s="1"/>
  <c r="W79" i="4"/>
  <c r="AD80" i="5" s="1"/>
  <c r="W95" i="4"/>
  <c r="AD96" i="5" s="1"/>
  <c r="W179" i="4"/>
  <c r="AD180" i="5" s="1"/>
  <c r="W159" i="4"/>
  <c r="AD160" i="5" s="1"/>
  <c r="W151" i="4"/>
  <c r="AD152" i="5" s="1"/>
  <c r="W75" i="3"/>
  <c r="W177" i="4"/>
  <c r="AD178" i="5" s="1"/>
  <c r="W166" i="4"/>
  <c r="W130" i="4"/>
  <c r="AD131" i="5" s="1"/>
  <c r="W178" i="4"/>
  <c r="W152" i="4"/>
  <c r="AD153" i="5" s="1"/>
  <c r="W123" i="4"/>
  <c r="AD124" i="5" s="1"/>
  <c r="W61" i="4"/>
  <c r="AD62" i="5" s="1"/>
  <c r="W31" i="3"/>
  <c r="R32" i="5" s="1"/>
  <c r="W103" i="4"/>
  <c r="X103" i="4" s="1"/>
  <c r="AE104" i="5" s="1"/>
  <c r="W97" i="4"/>
  <c r="AD98" i="5" s="1"/>
  <c r="W187" i="3"/>
  <c r="R188" i="5" s="1"/>
  <c r="W180" i="3"/>
  <c r="R181" i="5" s="1"/>
  <c r="W38" i="3"/>
  <c r="R39" i="5" s="1"/>
  <c r="M53" i="3"/>
  <c r="O54" i="5" s="1"/>
  <c r="Z7" i="3"/>
  <c r="S8" i="5" s="1"/>
  <c r="Z187" i="3"/>
  <c r="S188" i="5" s="1"/>
  <c r="Z180" i="3"/>
  <c r="S181" i="5" s="1"/>
  <c r="M178" i="3"/>
  <c r="O179" i="5" s="1"/>
  <c r="Z172" i="3"/>
  <c r="S173" i="5" s="1"/>
  <c r="Z132" i="3"/>
  <c r="S133" i="5" s="1"/>
  <c r="M114" i="3"/>
  <c r="Z54" i="3"/>
  <c r="S55" i="5" s="1"/>
  <c r="Z30" i="3"/>
  <c r="S31" i="5" s="1"/>
  <c r="Z45" i="3"/>
  <c r="S46" i="5" s="1"/>
  <c r="G120" i="5"/>
  <c r="BC101" i="75"/>
  <c r="K102" i="5" s="1"/>
  <c r="I102" i="5"/>
  <c r="I175" i="5"/>
  <c r="BC174" i="75"/>
  <c r="K175" i="5" s="1"/>
  <c r="AU78" i="75"/>
  <c r="G79" i="5" s="1"/>
  <c r="AS97" i="75"/>
  <c r="AU97" i="75" s="1"/>
  <c r="G98" i="5" s="1"/>
  <c r="AN157" i="75"/>
  <c r="AS157" i="75" s="1"/>
  <c r="AU157" i="75" s="1"/>
  <c r="G158" i="5" s="1"/>
  <c r="AU190" i="75"/>
  <c r="G191" i="5" s="1"/>
  <c r="AY3" i="75"/>
  <c r="I4" i="5" s="1"/>
  <c r="AY107" i="75"/>
  <c r="BC107" i="75" s="1"/>
  <c r="K108" i="5" s="1"/>
  <c r="AN55" i="75"/>
  <c r="AS55" i="75" s="1"/>
  <c r="AU55" i="75" s="1"/>
  <c r="G56" i="5" s="1"/>
  <c r="AS193" i="75"/>
  <c r="AU193" i="75" s="1"/>
  <c r="G194" i="5" s="1"/>
  <c r="AN58" i="75"/>
  <c r="AS58" i="75" s="1"/>
  <c r="AU58" i="75" s="1"/>
  <c r="G59" i="5" s="1"/>
  <c r="AS69" i="75"/>
  <c r="AU69" i="75" s="1"/>
  <c r="G70" i="5" s="1"/>
  <c r="AY187" i="75"/>
  <c r="I188" i="5" s="1"/>
  <c r="AN189" i="75"/>
  <c r="AS189" i="75" s="1"/>
  <c r="AU189" i="75" s="1"/>
  <c r="G190" i="5" s="1"/>
  <c r="AN130" i="75"/>
  <c r="AS130" i="75" s="1"/>
  <c r="AU130" i="75" s="1"/>
  <c r="G131" i="5" s="1"/>
  <c r="AN87" i="75"/>
  <c r="AS87" i="75" s="1"/>
  <c r="AU87" i="75" s="1"/>
  <c r="G88" i="5" s="1"/>
  <c r="AN73" i="75"/>
  <c r="AS73" i="75" s="1"/>
  <c r="AU73" i="75" s="1"/>
  <c r="G74" i="5" s="1"/>
  <c r="AN57" i="75"/>
  <c r="AS57" i="75" s="1"/>
  <c r="AU57" i="75" s="1"/>
  <c r="G58" i="5" s="1"/>
  <c r="AU174" i="75"/>
  <c r="G175" i="5" s="1"/>
  <c r="AS49" i="75"/>
  <c r="AU49" i="75" s="1"/>
  <c r="G50" i="5" s="1"/>
  <c r="AY11" i="75"/>
  <c r="BC11" i="75" s="1"/>
  <c r="K12" i="5" s="1"/>
  <c r="AS145" i="75"/>
  <c r="AU145" i="75" s="1"/>
  <c r="G146" i="5" s="1"/>
  <c r="AY59" i="75"/>
  <c r="AY139" i="75"/>
  <c r="I140" i="5" s="1"/>
  <c r="AN123" i="75"/>
  <c r="AS123" i="75" s="1"/>
  <c r="AU123" i="75" s="1"/>
  <c r="G124" i="5" s="1"/>
  <c r="AY131" i="75"/>
  <c r="I132" i="5" s="1"/>
  <c r="AN148" i="75"/>
  <c r="AS148" i="75" s="1"/>
  <c r="AU148" i="75" s="1"/>
  <c r="G149" i="5" s="1"/>
  <c r="AS70" i="75"/>
  <c r="AU70" i="75" s="1"/>
  <c r="G71" i="5" s="1"/>
  <c r="AU126" i="75"/>
  <c r="G127" i="5" s="1"/>
  <c r="AN82" i="75"/>
  <c r="AS82" i="75" s="1"/>
  <c r="AU82" i="75" s="1"/>
  <c r="G83" i="5" s="1"/>
  <c r="AN165" i="75"/>
  <c r="AS165" i="75" s="1"/>
  <c r="AU165" i="75" s="1"/>
  <c r="G166" i="5" s="1"/>
  <c r="AN150" i="75"/>
  <c r="AS150" i="75" s="1"/>
  <c r="AU150" i="75" s="1"/>
  <c r="AN149" i="75"/>
  <c r="AS149" i="75" s="1"/>
  <c r="AU149" i="75" s="1"/>
  <c r="G150" i="5" s="1"/>
  <c r="AY67" i="75"/>
  <c r="I68" i="5" s="1"/>
  <c r="AS6" i="75"/>
  <c r="AU6" i="75" s="1"/>
  <c r="G7" i="5" s="1"/>
  <c r="AN96" i="75"/>
  <c r="AS96" i="75" s="1"/>
  <c r="AU96" i="75" s="1"/>
  <c r="G97" i="5" s="1"/>
  <c r="AN177" i="75"/>
  <c r="AS177" i="75" s="1"/>
  <c r="AU177" i="75" s="1"/>
  <c r="G178" i="5" s="1"/>
  <c r="AS91" i="75"/>
  <c r="AU91" i="75" s="1"/>
  <c r="G92" i="5" s="1"/>
  <c r="AN68" i="75"/>
  <c r="AS68" i="75" s="1"/>
  <c r="AU68" i="75" s="1"/>
  <c r="AV184" i="75"/>
  <c r="H185" i="5" s="1"/>
  <c r="AN171" i="75"/>
  <c r="AS171" i="75" s="1"/>
  <c r="AU171" i="75" s="1"/>
  <c r="G172" i="5" s="1"/>
  <c r="AY115" i="75"/>
  <c r="I116" i="5" s="1"/>
  <c r="AY43" i="75"/>
  <c r="I44" i="5" s="1"/>
  <c r="AS72" i="75"/>
  <c r="AU72" i="75" s="1"/>
  <c r="G73" i="5" s="1"/>
  <c r="AN7" i="75"/>
  <c r="AS7" i="75" s="1"/>
  <c r="AU7" i="75" s="1"/>
  <c r="G8" i="5" s="1"/>
  <c r="AN183" i="75"/>
  <c r="AS183" i="75" s="1"/>
  <c r="AU183" i="75" s="1"/>
  <c r="G184" i="5" s="1"/>
  <c r="AU86" i="75"/>
  <c r="G87" i="5" s="1"/>
  <c r="AN106" i="75"/>
  <c r="AS106" i="75" s="1"/>
  <c r="AU106" i="75" s="1"/>
  <c r="G107" i="5" s="1"/>
  <c r="AS112" i="75"/>
  <c r="AU112" i="75" s="1"/>
  <c r="G113" i="5" s="1"/>
  <c r="AS118" i="75"/>
  <c r="AU118" i="75" s="1"/>
  <c r="G119" i="5" s="1"/>
  <c r="AN162" i="75"/>
  <c r="AS162" i="75" s="1"/>
  <c r="AU162" i="75" s="1"/>
  <c r="G163" i="5" s="1"/>
  <c r="AY35" i="75"/>
  <c r="I36" i="5" s="1"/>
  <c r="AN98" i="75"/>
  <c r="AS98" i="75" s="1"/>
  <c r="AU98" i="75" s="1"/>
  <c r="G99" i="5" s="1"/>
  <c r="AN111" i="75"/>
  <c r="AS111" i="75" s="1"/>
  <c r="AU111" i="75" s="1"/>
  <c r="AN67" i="75"/>
  <c r="AS67" i="75" s="1"/>
  <c r="AU67" i="75" s="1"/>
  <c r="G68" i="5" s="1"/>
  <c r="M88" i="3"/>
  <c r="O89" i="5" s="1"/>
  <c r="M6" i="3"/>
  <c r="O7" i="5" s="1"/>
  <c r="M19" i="3"/>
  <c r="O20" i="5" s="1"/>
  <c r="BC37" i="75"/>
  <c r="K38" i="5" s="1"/>
  <c r="I38" i="5"/>
  <c r="AS176" i="75"/>
  <c r="AU176" i="75" s="1"/>
  <c r="G177" i="5" s="1"/>
  <c r="AS71" i="75"/>
  <c r="AU71" i="75" s="1"/>
  <c r="G72" i="5" s="1"/>
  <c r="AS83" i="75"/>
  <c r="AU83" i="75" s="1"/>
  <c r="G84" i="5" s="1"/>
  <c r="AS192" i="75"/>
  <c r="AU192" i="75" s="1"/>
  <c r="AS181" i="75"/>
  <c r="AU181" i="75" s="1"/>
  <c r="G182" i="5" s="1"/>
  <c r="AS169" i="75"/>
  <c r="AU169" i="75" s="1"/>
  <c r="G170" i="5" s="1"/>
  <c r="AS173" i="75"/>
  <c r="AU173" i="75" s="1"/>
  <c r="G174" i="5" s="1"/>
  <c r="AS32" i="75"/>
  <c r="AU32" i="75" s="1"/>
  <c r="G33" i="5" s="1"/>
  <c r="I30" i="5"/>
  <c r="AS109" i="75"/>
  <c r="AU109" i="75" s="1"/>
  <c r="G110" i="5" s="1"/>
  <c r="AS104" i="75"/>
  <c r="AU104" i="75" s="1"/>
  <c r="G105" i="5" s="1"/>
  <c r="AS4" i="75"/>
  <c r="AU4" i="75" s="1"/>
  <c r="G5" i="5" s="1"/>
  <c r="AC47" i="5"/>
  <c r="X46" i="4"/>
  <c r="AE47" i="5" s="1"/>
  <c r="C101" i="5"/>
  <c r="C107" i="5"/>
  <c r="AV106" i="75"/>
  <c r="H107" i="5" s="1"/>
  <c r="X74" i="75"/>
  <c r="AO74" i="75" s="1"/>
  <c r="C75" i="5" s="1"/>
  <c r="AI74" i="75"/>
  <c r="C180" i="84"/>
  <c r="F180" i="84" s="1"/>
  <c r="J183" i="5"/>
  <c r="AM183" i="5" s="1"/>
  <c r="H41" i="4"/>
  <c r="AA42" i="5" s="1"/>
  <c r="Z42" i="5"/>
  <c r="H79" i="4"/>
  <c r="AA80" i="5" s="1"/>
  <c r="Z80" i="5"/>
  <c r="Z162" i="5"/>
  <c r="H161" i="4"/>
  <c r="AA162" i="5" s="1"/>
  <c r="Z177" i="5"/>
  <c r="H176" i="4"/>
  <c r="AA177" i="5" s="1"/>
  <c r="Z110" i="5"/>
  <c r="H109" i="4"/>
  <c r="AA110" i="5" s="1"/>
  <c r="Z76" i="5"/>
  <c r="H75" i="4"/>
  <c r="AA76" i="5" s="1"/>
  <c r="Z73" i="5"/>
  <c r="H72" i="4"/>
  <c r="AA73" i="5" s="1"/>
  <c r="AB49" i="5"/>
  <c r="X48" i="4"/>
  <c r="AE49" i="5" s="1"/>
  <c r="AC37" i="75"/>
  <c r="AE37" i="75" s="1"/>
  <c r="AO123" i="75"/>
  <c r="C132" i="84"/>
  <c r="F132" i="84" s="1"/>
  <c r="J125" i="5"/>
  <c r="AM125" i="5" s="1"/>
  <c r="X179" i="4"/>
  <c r="AE180" i="5" s="1"/>
  <c r="AF180" i="5" s="1"/>
  <c r="AC115" i="75"/>
  <c r="AE115" i="75" s="1"/>
  <c r="AR115" i="75" s="1"/>
  <c r="F116" i="5" s="1"/>
  <c r="AH51" i="75"/>
  <c r="AC179" i="75"/>
  <c r="AE179" i="75" s="1"/>
  <c r="AR179" i="75" s="1"/>
  <c r="BC106" i="75"/>
  <c r="K107" i="5" s="1"/>
  <c r="AV41" i="75"/>
  <c r="H42" i="5" s="1"/>
  <c r="L42" i="5" s="1"/>
  <c r="AV132" i="75"/>
  <c r="H133" i="5" s="1"/>
  <c r="AR31" i="75"/>
  <c r="AL12" i="75"/>
  <c r="X46" i="75"/>
  <c r="AO46" i="75" s="1"/>
  <c r="AL93" i="75"/>
  <c r="E142" i="75"/>
  <c r="AO142" i="75" s="1"/>
  <c r="C143" i="5" s="1"/>
  <c r="AJ43" i="75"/>
  <c r="AL43" i="75" s="1"/>
  <c r="AC43" i="75"/>
  <c r="AE43" i="75" s="1"/>
  <c r="AR43" i="75" s="1"/>
  <c r="Z82" i="5"/>
  <c r="H81" i="4"/>
  <c r="AA82" i="5" s="1"/>
  <c r="Y185" i="5"/>
  <c r="H184" i="4"/>
  <c r="AA185" i="5" s="1"/>
  <c r="Y179" i="5"/>
  <c r="H178" i="4"/>
  <c r="AA179" i="5" s="1"/>
  <c r="AR168" i="75"/>
  <c r="F169" i="5" s="1"/>
  <c r="AE95" i="75"/>
  <c r="AR95" i="75" s="1"/>
  <c r="F96" i="5" s="1"/>
  <c r="AK190" i="75"/>
  <c r="AL190" i="75" s="1"/>
  <c r="AO136" i="75"/>
  <c r="C137" i="5" s="1"/>
  <c r="AC74" i="75"/>
  <c r="AE74" i="75" s="1"/>
  <c r="AR74" i="75" s="1"/>
  <c r="F75" i="5" s="1"/>
  <c r="AC146" i="75"/>
  <c r="AE146" i="75" s="1"/>
  <c r="AR146" i="75" s="1"/>
  <c r="F147" i="5" s="1"/>
  <c r="AK146" i="75"/>
  <c r="AL146" i="75" s="1"/>
  <c r="AO112" i="75"/>
  <c r="C115" i="84"/>
  <c r="F115" i="84" s="1"/>
  <c r="J109" i="5"/>
  <c r="AM109" i="5" s="1"/>
  <c r="AJ107" i="75"/>
  <c r="AL107" i="75" s="1"/>
  <c r="AC107" i="75"/>
  <c r="AE107" i="75" s="1"/>
  <c r="AR107" i="75" s="1"/>
  <c r="AR187" i="75"/>
  <c r="F188" i="5" s="1"/>
  <c r="X29" i="75"/>
  <c r="AO29" i="75" s="1"/>
  <c r="C30" i="5" s="1"/>
  <c r="AO3" i="75"/>
  <c r="AS25" i="75"/>
  <c r="AU25" i="75" s="1"/>
  <c r="G26" i="5" s="1"/>
  <c r="X39" i="75"/>
  <c r="AO39" i="75" s="1"/>
  <c r="D76" i="5"/>
  <c r="AR91" i="75"/>
  <c r="F92" i="5" s="1"/>
  <c r="X62" i="75"/>
  <c r="AO62" i="75" s="1"/>
  <c r="C63" i="5" s="1"/>
  <c r="X105" i="75"/>
  <c r="AO105" i="75" s="1"/>
  <c r="C106" i="5" s="1"/>
  <c r="AC113" i="75"/>
  <c r="AE113" i="75" s="1"/>
  <c r="AR113" i="75" s="1"/>
  <c r="F114" i="5" s="1"/>
  <c r="AI130" i="75"/>
  <c r="AO80" i="75"/>
  <c r="AV80" i="75" s="1"/>
  <c r="H81" i="5" s="1"/>
  <c r="AO79" i="75"/>
  <c r="C80" i="5" s="1"/>
  <c r="AR181" i="75"/>
  <c r="I82" i="5"/>
  <c r="AV191" i="75"/>
  <c r="H192" i="5" s="1"/>
  <c r="AC35" i="75"/>
  <c r="AE35" i="75" s="1"/>
  <c r="AR35" i="75" s="1"/>
  <c r="F36" i="5" s="1"/>
  <c r="AO94" i="75"/>
  <c r="AO96" i="75"/>
  <c r="AK53" i="75"/>
  <c r="AL53" i="75" s="1"/>
  <c r="AS46" i="75"/>
  <c r="AU46" i="75" s="1"/>
  <c r="G47" i="5" s="1"/>
  <c r="AR158" i="75"/>
  <c r="F159" i="5" s="1"/>
  <c r="AJ54" i="75"/>
  <c r="AC54" i="75"/>
  <c r="AE54" i="75" s="1"/>
  <c r="AR54" i="75" s="1"/>
  <c r="F55" i="5" s="1"/>
  <c r="AJ123" i="75"/>
  <c r="AL123" i="75" s="1"/>
  <c r="AC123" i="75"/>
  <c r="AE123" i="75" s="1"/>
  <c r="AR123" i="75" s="1"/>
  <c r="F124" i="5" s="1"/>
  <c r="AL51" i="75"/>
  <c r="AB68" i="5"/>
  <c r="N121" i="5"/>
  <c r="AC69" i="5"/>
  <c r="X68" i="4"/>
  <c r="AE69" i="5" s="1"/>
  <c r="AO19" i="75"/>
  <c r="AR76" i="75"/>
  <c r="E69" i="75"/>
  <c r="AH123" i="75"/>
  <c r="AC3" i="75"/>
  <c r="AE3" i="75" s="1"/>
  <c r="AH176" i="75"/>
  <c r="X49" i="75"/>
  <c r="AK31" i="75"/>
  <c r="AL31" i="75" s="1"/>
  <c r="AS159" i="75"/>
  <c r="AU159" i="75" s="1"/>
  <c r="G160" i="5" s="1"/>
  <c r="AK25" i="75"/>
  <c r="AL25" i="75" s="1"/>
  <c r="AC25" i="75"/>
  <c r="AE25" i="75" s="1"/>
  <c r="AR25" i="75" s="1"/>
  <c r="F26" i="5" s="1"/>
  <c r="AS8" i="75"/>
  <c r="AU8" i="75" s="1"/>
  <c r="G9" i="5" s="1"/>
  <c r="X28" i="75"/>
  <c r="AO28" i="75" s="1"/>
  <c r="C29" i="5" s="1"/>
  <c r="AI28" i="75"/>
  <c r="Z144" i="5"/>
  <c r="AE84" i="75"/>
  <c r="AR84" i="75" s="1"/>
  <c r="F85" i="5" s="1"/>
  <c r="AS139" i="75"/>
  <c r="AU139" i="75" s="1"/>
  <c r="X10" i="75"/>
  <c r="AO10" i="75" s="1"/>
  <c r="C11" i="5" s="1"/>
  <c r="AQ185" i="75"/>
  <c r="E186" i="5" s="1"/>
  <c r="AU166" i="75"/>
  <c r="G167" i="5" s="1"/>
  <c r="X76" i="75"/>
  <c r="AO76" i="75" s="1"/>
  <c r="C77" i="5" s="1"/>
  <c r="AC160" i="75"/>
  <c r="AE160" i="75" s="1"/>
  <c r="AR160" i="75" s="1"/>
  <c r="F161" i="5" s="1"/>
  <c r="X178" i="75"/>
  <c r="AO178" i="75" s="1"/>
  <c r="AQ103" i="75"/>
  <c r="E104" i="5" s="1"/>
  <c r="E36" i="75"/>
  <c r="AO36" i="75" s="1"/>
  <c r="C37" i="5" s="1"/>
  <c r="X7" i="75"/>
  <c r="AO7" i="75" s="1"/>
  <c r="AI168" i="75"/>
  <c r="AY155" i="75"/>
  <c r="I156" i="5" s="1"/>
  <c r="AY179" i="75"/>
  <c r="I180" i="5" s="1"/>
  <c r="J3" i="75"/>
  <c r="L3" i="75" s="1"/>
  <c r="H80" i="4"/>
  <c r="AA81" i="5" s="1"/>
  <c r="J7" i="5"/>
  <c r="AM7" i="5" s="1"/>
  <c r="H160" i="4"/>
  <c r="AA161" i="5" s="1"/>
  <c r="X139" i="4"/>
  <c r="AE140" i="5" s="1"/>
  <c r="L33" i="75"/>
  <c r="AR33" i="75" s="1"/>
  <c r="L10" i="75"/>
  <c r="AR10" i="75" s="1"/>
  <c r="F11" i="5" s="1"/>
  <c r="AQ120" i="75"/>
  <c r="E121" i="5" s="1"/>
  <c r="M180" i="4"/>
  <c r="AB181" i="5" s="1"/>
  <c r="R136" i="4"/>
  <c r="AC137" i="5" s="1"/>
  <c r="AS93" i="75"/>
  <c r="AU93" i="75" s="1"/>
  <c r="G94" i="5" s="1"/>
  <c r="AS168" i="75"/>
  <c r="AU168" i="75" s="1"/>
  <c r="G169" i="5" s="1"/>
  <c r="AN38" i="75"/>
  <c r="AS38" i="75" s="1"/>
  <c r="AU38" i="75" s="1"/>
  <c r="G39" i="5" s="1"/>
  <c r="AY171" i="75"/>
  <c r="I172" i="5" s="1"/>
  <c r="AS12" i="75"/>
  <c r="AU12" i="75" s="1"/>
  <c r="G13" i="5" s="1"/>
  <c r="AL124" i="75"/>
  <c r="X131" i="75"/>
  <c r="AO131" i="75" s="1"/>
  <c r="C132" i="5" s="1"/>
  <c r="AS186" i="75"/>
  <c r="AU186" i="75" s="1"/>
  <c r="G187" i="5" s="1"/>
  <c r="AS103" i="75"/>
  <c r="AU103" i="75" s="1"/>
  <c r="G104" i="5" s="1"/>
  <c r="AS35" i="75"/>
  <c r="AU35" i="75" s="1"/>
  <c r="G36" i="5" s="1"/>
  <c r="AU102" i="75"/>
  <c r="G103" i="5" s="1"/>
  <c r="AS180" i="75"/>
  <c r="AU180" i="75" s="1"/>
  <c r="G181" i="5" s="1"/>
  <c r="E179" i="75"/>
  <c r="AY75" i="75"/>
  <c r="I76" i="5" s="1"/>
  <c r="X8" i="75"/>
  <c r="AO8" i="75" s="1"/>
  <c r="L37" i="75"/>
  <c r="G186" i="4"/>
  <c r="R185" i="4"/>
  <c r="AC186" i="5" s="1"/>
  <c r="AI6" i="3"/>
  <c r="U7" i="5" s="1"/>
  <c r="AS146" i="75"/>
  <c r="AU146" i="75" s="1"/>
  <c r="G147" i="5" s="1"/>
  <c r="X84" i="4"/>
  <c r="AE85" i="5" s="1"/>
  <c r="AI157" i="75"/>
  <c r="AQ173" i="75"/>
  <c r="E174" i="5" s="1"/>
  <c r="M193" i="4"/>
  <c r="AB194" i="5" s="1"/>
  <c r="AC169" i="75"/>
  <c r="AE169" i="75" s="1"/>
  <c r="AR169" i="75" s="1"/>
  <c r="AQ129" i="75"/>
  <c r="E130" i="5" s="1"/>
  <c r="AS142" i="75"/>
  <c r="AU142" i="75" s="1"/>
  <c r="G143" i="5" s="1"/>
  <c r="AJ7" i="75"/>
  <c r="AL7" i="75" s="1"/>
  <c r="AJ15" i="75"/>
  <c r="AL15" i="75" s="1"/>
  <c r="AH55" i="75"/>
  <c r="AQ78" i="75"/>
  <c r="E79" i="5" s="1"/>
  <c r="AL126" i="75"/>
  <c r="AL120" i="75"/>
  <c r="AQ45" i="75"/>
  <c r="E46" i="5" s="1"/>
  <c r="AQ98" i="75"/>
  <c r="E99" i="5" s="1"/>
  <c r="X10" i="4"/>
  <c r="AE11" i="5" s="1"/>
  <c r="AS45" i="75"/>
  <c r="AU45" i="75" s="1"/>
  <c r="G46" i="5" s="1"/>
  <c r="AS101" i="75"/>
  <c r="AU101" i="75" s="1"/>
  <c r="G102" i="5" s="1"/>
  <c r="AC174" i="75"/>
  <c r="AE174" i="75" s="1"/>
  <c r="AR174" i="75" s="1"/>
  <c r="F175" i="5" s="1"/>
  <c r="AK38" i="75"/>
  <c r="E54" i="75"/>
  <c r="AO54" i="75" s="1"/>
  <c r="AC78" i="75"/>
  <c r="AE78" i="75" s="1"/>
  <c r="AR78" i="75" s="1"/>
  <c r="F79" i="5" s="1"/>
  <c r="AY51" i="75"/>
  <c r="I52" i="5" s="1"/>
  <c r="AS24" i="75"/>
  <c r="AU24" i="75" s="1"/>
  <c r="G25" i="5" s="1"/>
  <c r="W175" i="4"/>
  <c r="AD176" i="5" s="1"/>
  <c r="AQ102" i="75"/>
  <c r="E103" i="5" s="1"/>
  <c r="AM131" i="75"/>
  <c r="W189" i="4"/>
  <c r="R162" i="4"/>
  <c r="AC163" i="5" s="1"/>
  <c r="G162" i="4"/>
  <c r="H162" i="4" s="1"/>
  <c r="AA163" i="5" s="1"/>
  <c r="R161" i="4"/>
  <c r="AC162" i="5" s="1"/>
  <c r="M160" i="4"/>
  <c r="AB161" i="5" s="1"/>
  <c r="R159" i="4"/>
  <c r="AC160" i="5" s="1"/>
  <c r="G159" i="4"/>
  <c r="M158" i="4"/>
  <c r="AB159" i="5" s="1"/>
  <c r="W157" i="4"/>
  <c r="AD158" i="5" s="1"/>
  <c r="M157" i="4"/>
  <c r="AB158" i="5" s="1"/>
  <c r="M155" i="4"/>
  <c r="AB156" i="5" s="1"/>
  <c r="W154" i="4"/>
  <c r="AD155" i="5" s="1"/>
  <c r="G154" i="4"/>
  <c r="M143" i="4"/>
  <c r="AB144" i="5" s="1"/>
  <c r="R142" i="4"/>
  <c r="G142" i="4"/>
  <c r="Z143" i="5" s="1"/>
  <c r="G137" i="4"/>
  <c r="Z138" i="5" s="1"/>
  <c r="M135" i="4"/>
  <c r="AB136" i="5" s="1"/>
  <c r="W134" i="4"/>
  <c r="AD135" i="5" s="1"/>
  <c r="G133" i="4"/>
  <c r="R63" i="4"/>
  <c r="AC64" i="5" s="1"/>
  <c r="W59" i="4"/>
  <c r="AD60" i="5" s="1"/>
  <c r="G47" i="4"/>
  <c r="Z48" i="5" s="1"/>
  <c r="R22" i="4"/>
  <c r="AC23" i="5" s="1"/>
  <c r="Z193" i="3"/>
  <c r="S194" i="5" s="1"/>
  <c r="M191" i="3"/>
  <c r="AI189" i="3"/>
  <c r="U190" i="5" s="1"/>
  <c r="AI188" i="3"/>
  <c r="U189" i="5" s="1"/>
  <c r="W188" i="3"/>
  <c r="R189" i="5" s="1"/>
  <c r="M160" i="3"/>
  <c r="O161" i="5" s="1"/>
  <c r="M153" i="3"/>
  <c r="H122" i="3"/>
  <c r="N123" i="5" s="1"/>
  <c r="M98" i="3"/>
  <c r="O99" i="5" s="1"/>
  <c r="E39" i="3"/>
  <c r="M40" i="5" s="1"/>
  <c r="Z38" i="3"/>
  <c r="S39" i="5" s="1"/>
  <c r="W34" i="3"/>
  <c r="R35" i="5" s="1"/>
  <c r="Z31" i="3"/>
  <c r="S32" i="5" s="1"/>
  <c r="H31" i="3"/>
  <c r="N32" i="5" s="1"/>
  <c r="M29" i="3"/>
  <c r="AH26" i="3"/>
  <c r="AI26" i="3" s="1"/>
  <c r="W26" i="3"/>
  <c r="R27" i="5" s="1"/>
  <c r="E25" i="3"/>
  <c r="Z23" i="3"/>
  <c r="S24" i="5" s="1"/>
  <c r="W18" i="3"/>
  <c r="R19" i="5" s="1"/>
  <c r="Z15" i="3"/>
  <c r="S16" i="5" s="1"/>
  <c r="H15" i="3"/>
  <c r="N16" i="5" s="1"/>
  <c r="AI12" i="3"/>
  <c r="U13" i="5" s="1"/>
  <c r="W10" i="3"/>
  <c r="Z8" i="3"/>
  <c r="S9" i="5" s="1"/>
  <c r="H8" i="3"/>
  <c r="N9" i="5" s="1"/>
  <c r="H7" i="3"/>
  <c r="N8" i="5" s="1"/>
  <c r="BB188" i="75"/>
  <c r="W119" i="4"/>
  <c r="AD120" i="5" s="1"/>
  <c r="W109" i="3"/>
  <c r="R110" i="5" s="1"/>
  <c r="AI96" i="3"/>
  <c r="U97" i="5" s="1"/>
  <c r="AI89" i="3"/>
  <c r="U90" i="5" s="1"/>
  <c r="AI88" i="3"/>
  <c r="U89" i="5" s="1"/>
  <c r="W87" i="3"/>
  <c r="R88" i="5" s="1"/>
  <c r="AI81" i="3"/>
  <c r="U82" i="5" s="1"/>
  <c r="W79" i="3"/>
  <c r="R80" i="5" s="1"/>
  <c r="AI73" i="3"/>
  <c r="U74" i="5" s="1"/>
  <c r="W71" i="3"/>
  <c r="R72" i="5" s="1"/>
  <c r="W63" i="3"/>
  <c r="R64" i="5" s="1"/>
  <c r="W55" i="3"/>
  <c r="R56" i="5" s="1"/>
  <c r="AI50" i="3"/>
  <c r="U51" i="5" s="1"/>
  <c r="R140" i="4"/>
  <c r="AC141" i="5" s="1"/>
  <c r="W98" i="4"/>
  <c r="AD99" i="5" s="1"/>
  <c r="W92" i="4"/>
  <c r="W65" i="4"/>
  <c r="AD66" i="5" s="1"/>
  <c r="H183" i="3"/>
  <c r="N184" i="5" s="1"/>
  <c r="M182" i="3"/>
  <c r="O183" i="5" s="1"/>
  <c r="M174" i="3"/>
  <c r="O175" i="5" s="1"/>
  <c r="H160" i="3"/>
  <c r="N161" i="5" s="1"/>
  <c r="M158" i="3"/>
  <c r="O159" i="5" s="1"/>
  <c r="E147" i="3"/>
  <c r="Z113" i="3"/>
  <c r="S114" i="5" s="1"/>
  <c r="H113" i="3"/>
  <c r="N114" i="5" s="1"/>
  <c r="W110" i="4"/>
  <c r="R94" i="4"/>
  <c r="AC95" i="5" s="1"/>
  <c r="W71" i="4"/>
  <c r="W53" i="4"/>
  <c r="G53" i="4"/>
  <c r="Z54" i="5" s="1"/>
  <c r="G27" i="4"/>
  <c r="W131" i="3"/>
  <c r="Z128" i="3"/>
  <c r="S129" i="5" s="1"/>
  <c r="M126" i="3"/>
  <c r="O127" i="5" s="1"/>
  <c r="AH123" i="3"/>
  <c r="AI123" i="3" s="1"/>
  <c r="U124" i="5" s="1"/>
  <c r="W123" i="3"/>
  <c r="R124" i="5" s="1"/>
  <c r="E122" i="3"/>
  <c r="E114" i="3"/>
  <c r="M115" i="5" s="1"/>
  <c r="BB54" i="75"/>
  <c r="R157" i="4"/>
  <c r="AC158" i="5" s="1"/>
  <c r="H135" i="3"/>
  <c r="N136" i="5" s="1"/>
  <c r="M133" i="3"/>
  <c r="AI129" i="3"/>
  <c r="U130" i="5" s="1"/>
  <c r="H73" i="3"/>
  <c r="AM33" i="75"/>
  <c r="AM88" i="75"/>
  <c r="AM172" i="75"/>
  <c r="W184" i="4"/>
  <c r="AD185" i="5" s="1"/>
  <c r="W153" i="4"/>
  <c r="AD154" i="5" s="1"/>
  <c r="M35" i="4"/>
  <c r="AI193" i="3"/>
  <c r="U194" i="5" s="1"/>
  <c r="AH191" i="3"/>
  <c r="AI191" i="3" s="1"/>
  <c r="U192" i="5" s="1"/>
  <c r="Z165" i="3"/>
  <c r="S166" i="5" s="1"/>
  <c r="H165" i="3"/>
  <c r="N166" i="5" s="1"/>
  <c r="AI161" i="3"/>
  <c r="U162" i="5" s="1"/>
  <c r="W160" i="3"/>
  <c r="R161" i="5" s="1"/>
  <c r="E159" i="3"/>
  <c r="Z157" i="3"/>
  <c r="S158" i="5" s="1"/>
  <c r="H157" i="3"/>
  <c r="N158" i="5" s="1"/>
  <c r="AH153" i="3"/>
  <c r="AI153" i="3" s="1"/>
  <c r="U154" i="5" s="1"/>
  <c r="W153" i="3"/>
  <c r="R154" i="5" s="1"/>
  <c r="H150" i="3"/>
  <c r="N151" i="5" s="1"/>
  <c r="M148" i="3"/>
  <c r="O149" i="5" s="1"/>
  <c r="AI147" i="3"/>
  <c r="U148" i="5" s="1"/>
  <c r="AI146" i="3"/>
  <c r="U147" i="5" s="1"/>
  <c r="AH145" i="3"/>
  <c r="AI145" i="3" s="1"/>
  <c r="U146" i="5" s="1"/>
  <c r="AI144" i="3"/>
  <c r="U145" i="5" s="1"/>
  <c r="W143" i="3"/>
  <c r="R144" i="5" s="1"/>
  <c r="W135" i="3"/>
  <c r="R136" i="5" s="1"/>
  <c r="AI113" i="3"/>
  <c r="U114" i="5" s="1"/>
  <c r="BB131" i="75"/>
  <c r="AM19" i="75"/>
  <c r="AM89" i="75"/>
  <c r="W127" i="4"/>
  <c r="AI183" i="3"/>
  <c r="U184" i="5" s="1"/>
  <c r="H171" i="3"/>
  <c r="N172" i="5" s="1"/>
  <c r="AI169" i="3"/>
  <c r="U170" i="5" s="1"/>
  <c r="AH166" i="3"/>
  <c r="AI166" i="3" s="1"/>
  <c r="U167" i="5" s="1"/>
  <c r="Z163" i="3"/>
  <c r="S164" i="5" s="1"/>
  <c r="W157" i="3"/>
  <c r="R158" i="5" s="1"/>
  <c r="H155" i="3"/>
  <c r="N156" i="5" s="1"/>
  <c r="AH151" i="3"/>
  <c r="AI151" i="3" s="1"/>
  <c r="U152" i="5" s="1"/>
  <c r="E150" i="3"/>
  <c r="M151" i="5" s="1"/>
  <c r="H148" i="3"/>
  <c r="N149" i="5" s="1"/>
  <c r="BB10" i="75"/>
  <c r="G51" i="5"/>
  <c r="AV50" i="75"/>
  <c r="H51" i="5" s="1"/>
  <c r="AS175" i="75"/>
  <c r="AU175" i="75" s="1"/>
  <c r="G176" i="5" s="1"/>
  <c r="AV81" i="75"/>
  <c r="H82" i="5" s="1"/>
  <c r="AV113" i="75"/>
  <c r="H114" i="5" s="1"/>
  <c r="AJ94" i="3"/>
  <c r="V95" i="5" s="1"/>
  <c r="AI190" i="3"/>
  <c r="U191" i="5" s="1"/>
  <c r="Z186" i="3"/>
  <c r="S187" i="5" s="1"/>
  <c r="H186" i="3"/>
  <c r="N187" i="5" s="1"/>
  <c r="M184" i="3"/>
  <c r="O185" i="5" s="1"/>
  <c r="W181" i="3"/>
  <c r="R182" i="5" s="1"/>
  <c r="Z179" i="3"/>
  <c r="S180" i="5" s="1"/>
  <c r="AI175" i="3"/>
  <c r="U176" i="5" s="1"/>
  <c r="W174" i="3"/>
  <c r="R175" i="5" s="1"/>
  <c r="M169" i="3"/>
  <c r="O170" i="5" s="1"/>
  <c r="M155" i="5"/>
  <c r="H192" i="3"/>
  <c r="N193" i="5" s="1"/>
  <c r="AI34" i="3"/>
  <c r="U35" i="5" s="1"/>
  <c r="E24" i="3"/>
  <c r="P19" i="3"/>
  <c r="Q19" i="3"/>
  <c r="R19" i="3" s="1"/>
  <c r="Q80" i="3"/>
  <c r="R80" i="3" s="1"/>
  <c r="P80" i="3"/>
  <c r="P56" i="3"/>
  <c r="Q56" i="3"/>
  <c r="R56" i="3" s="1"/>
  <c r="S56" i="3" s="1"/>
  <c r="Q57" i="5" s="1"/>
  <c r="P41" i="3"/>
  <c r="Q41" i="3"/>
  <c r="R41" i="3" s="1"/>
  <c r="AH40" i="3"/>
  <c r="AI40" i="3" s="1"/>
  <c r="U41" i="5" s="1"/>
  <c r="W40" i="3"/>
  <c r="R41" i="5" s="1"/>
  <c r="W39" i="3"/>
  <c r="R40" i="5" s="1"/>
  <c r="H22" i="3"/>
  <c r="N23" i="5" s="1"/>
  <c r="M20" i="3"/>
  <c r="O21" i="5" s="1"/>
  <c r="Q18" i="3"/>
  <c r="R18" i="3" s="1"/>
  <c r="P18" i="3"/>
  <c r="W16" i="3"/>
  <c r="R17" i="5" s="1"/>
  <c r="Z14" i="3"/>
  <c r="S15" i="5" s="1"/>
  <c r="P109" i="3"/>
  <c r="Q109" i="3"/>
  <c r="R109" i="3" s="1"/>
  <c r="AH108" i="3"/>
  <c r="AI108" i="3" s="1"/>
  <c r="W108" i="3"/>
  <c r="R109" i="5" s="1"/>
  <c r="W107" i="3"/>
  <c r="R108" i="5" s="1"/>
  <c r="Z105" i="3"/>
  <c r="M103" i="3"/>
  <c r="O104" i="5" s="1"/>
  <c r="P101" i="3"/>
  <c r="Q101" i="3"/>
  <c r="R101" i="3" s="1"/>
  <c r="W100" i="3"/>
  <c r="R101" i="5" s="1"/>
  <c r="Z98" i="3"/>
  <c r="S99" i="5" s="1"/>
  <c r="H98" i="3"/>
  <c r="N99" i="5" s="1"/>
  <c r="M96" i="3"/>
  <c r="O97" i="5" s="1"/>
  <c r="H91" i="3"/>
  <c r="N92" i="5" s="1"/>
  <c r="M89" i="3"/>
  <c r="O90" i="5" s="1"/>
  <c r="Q87" i="3"/>
  <c r="R87" i="3" s="1"/>
  <c r="P87" i="3"/>
  <c r="AH86" i="3"/>
  <c r="AI86" i="3" s="1"/>
  <c r="U87" i="5" s="1"/>
  <c r="Z83" i="3"/>
  <c r="S84" i="5" s="1"/>
  <c r="P79" i="3"/>
  <c r="Q79" i="3"/>
  <c r="R79" i="3" s="1"/>
  <c r="S79" i="3" s="1"/>
  <c r="Q80" i="5" s="1"/>
  <c r="AH78" i="3"/>
  <c r="AI78" i="3" s="1"/>
  <c r="U79" i="5" s="1"/>
  <c r="W78" i="3"/>
  <c r="R79" i="5" s="1"/>
  <c r="W77" i="3"/>
  <c r="R78" i="5" s="1"/>
  <c r="H75" i="3"/>
  <c r="N76" i="5" s="1"/>
  <c r="AH70" i="3"/>
  <c r="AI70" i="3" s="1"/>
  <c r="U71" i="5" s="1"/>
  <c r="W70" i="3"/>
  <c r="R71" i="5" s="1"/>
  <c r="Z67" i="3"/>
  <c r="S68" i="5" s="1"/>
  <c r="W62" i="3"/>
  <c r="R63" i="5" s="1"/>
  <c r="AI55" i="3"/>
  <c r="U56" i="5" s="1"/>
  <c r="AH54" i="3"/>
  <c r="AI54" i="3" s="1"/>
  <c r="U55" i="5" s="1"/>
  <c r="W53" i="3"/>
  <c r="R54" i="5" s="1"/>
  <c r="H51" i="3"/>
  <c r="N52" i="5" s="1"/>
  <c r="M50" i="3"/>
  <c r="O51" i="5" s="1"/>
  <c r="AI48" i="3"/>
  <c r="U49" i="5" s="1"/>
  <c r="AH47" i="3"/>
  <c r="AI47" i="3" s="1"/>
  <c r="U48" i="5" s="1"/>
  <c r="W47" i="3"/>
  <c r="R48" i="5" s="1"/>
  <c r="W46" i="3"/>
  <c r="R47" i="5" s="1"/>
  <c r="R105" i="5"/>
  <c r="AJ104" i="3"/>
  <c r="V105" i="5" s="1"/>
  <c r="AI132" i="3"/>
  <c r="U133" i="5" s="1"/>
  <c r="AI116" i="3"/>
  <c r="U117" i="5" s="1"/>
  <c r="H112" i="3"/>
  <c r="N113" i="5" s="1"/>
  <c r="M110" i="3"/>
  <c r="O111" i="5" s="1"/>
  <c r="AH130" i="3"/>
  <c r="AI130" i="3" s="1"/>
  <c r="U131" i="5" s="1"/>
  <c r="W130" i="3"/>
  <c r="R131" i="5" s="1"/>
  <c r="Z127" i="3"/>
  <c r="S128" i="5" s="1"/>
  <c r="H127" i="3"/>
  <c r="N128" i="5" s="1"/>
  <c r="AH122" i="3"/>
  <c r="AI122" i="3" s="1"/>
  <c r="U123" i="5" s="1"/>
  <c r="W121" i="3"/>
  <c r="R122" i="5" s="1"/>
  <c r="Z119" i="3"/>
  <c r="S120" i="5" s="1"/>
  <c r="Q115" i="3"/>
  <c r="R115" i="3" s="1"/>
  <c r="P115" i="3"/>
  <c r="S115" i="3" s="1"/>
  <c r="Q116" i="5" s="1"/>
  <c r="AH114" i="3"/>
  <c r="AI114" i="3" s="1"/>
  <c r="U115" i="5" s="1"/>
  <c r="AI102" i="3"/>
  <c r="U103" i="5" s="1"/>
  <c r="P88" i="3"/>
  <c r="S88" i="3" s="1"/>
  <c r="Q89" i="5" s="1"/>
  <c r="W144" i="3"/>
  <c r="R145" i="5" s="1"/>
  <c r="M140" i="3"/>
  <c r="O141" i="5" s="1"/>
  <c r="Z134" i="3"/>
  <c r="S135" i="5" s="1"/>
  <c r="Q183" i="3"/>
  <c r="R183" i="3" s="1"/>
  <c r="P183" i="3"/>
  <c r="S183" i="3" s="1"/>
  <c r="Q184" i="5" s="1"/>
  <c r="P176" i="3"/>
  <c r="Q176" i="3"/>
  <c r="R176" i="3" s="1"/>
  <c r="AI168" i="3"/>
  <c r="U169" i="5" s="1"/>
  <c r="P168" i="3"/>
  <c r="Q168" i="3"/>
  <c r="R168" i="3" s="1"/>
  <c r="W167" i="3"/>
  <c r="R168" i="5" s="1"/>
  <c r="P160" i="3"/>
  <c r="Q160" i="3"/>
  <c r="R160" i="3" s="1"/>
  <c r="S160" i="3" s="1"/>
  <c r="Q161" i="5" s="1"/>
  <c r="AH159" i="3"/>
  <c r="AI159" i="3" s="1"/>
  <c r="U160" i="5" s="1"/>
  <c r="W159" i="3"/>
  <c r="R160" i="5" s="1"/>
  <c r="W158" i="3"/>
  <c r="R159" i="5" s="1"/>
  <c r="Z156" i="3"/>
  <c r="S157" i="5" s="1"/>
  <c r="M154" i="3"/>
  <c r="O155" i="5" s="1"/>
  <c r="AH152" i="3"/>
  <c r="AI152" i="3" s="1"/>
  <c r="U153" i="5" s="1"/>
  <c r="W152" i="3"/>
  <c r="R153" i="5" s="1"/>
  <c r="W151" i="3"/>
  <c r="R152" i="5" s="1"/>
  <c r="Z149" i="3"/>
  <c r="S150" i="5" s="1"/>
  <c r="H149" i="3"/>
  <c r="N150" i="5" s="1"/>
  <c r="Q145" i="3"/>
  <c r="R145" i="3" s="1"/>
  <c r="P145" i="3"/>
  <c r="M13" i="3"/>
  <c r="O14" i="5" s="1"/>
  <c r="M190" i="3"/>
  <c r="H184" i="3"/>
  <c r="E128" i="3"/>
  <c r="M129" i="5" s="1"/>
  <c r="M124" i="3"/>
  <c r="O125" i="5" s="1"/>
  <c r="H111" i="3"/>
  <c r="N112" i="5" s="1"/>
  <c r="M35" i="3"/>
  <c r="O36" i="5" s="1"/>
  <c r="M27" i="3"/>
  <c r="O28" i="5" s="1"/>
  <c r="M12" i="3"/>
  <c r="O13" i="5" s="1"/>
  <c r="H190" i="3"/>
  <c r="N191" i="5" s="1"/>
  <c r="S33" i="3"/>
  <c r="Q34" i="5" s="1"/>
  <c r="AI19" i="3"/>
  <c r="U20" i="5" s="1"/>
  <c r="AI117" i="3"/>
  <c r="U118" i="5" s="1"/>
  <c r="W118" i="3"/>
  <c r="AJ118" i="3" s="1"/>
  <c r="H109" i="3"/>
  <c r="N110" i="5" s="1"/>
  <c r="M33" i="3"/>
  <c r="O34" i="5" s="1"/>
  <c r="H11" i="3"/>
  <c r="N12" i="5" s="1"/>
  <c r="H41" i="3"/>
  <c r="N42" i="5" s="1"/>
  <c r="M39" i="3"/>
  <c r="O40" i="5" s="1"/>
  <c r="AI27" i="3"/>
  <c r="U28" i="5" s="1"/>
  <c r="AI103" i="3"/>
  <c r="U104" i="5" s="1"/>
  <c r="AI177" i="3"/>
  <c r="U178" i="5" s="1"/>
  <c r="AI192" i="3"/>
  <c r="U193" i="5" s="1"/>
  <c r="AI125" i="3"/>
  <c r="U126" i="5" s="1"/>
  <c r="M193" i="3"/>
  <c r="O194" i="5" s="1"/>
  <c r="M106" i="3"/>
  <c r="O107" i="5" s="1"/>
  <c r="M92" i="3"/>
  <c r="O93" i="5" s="1"/>
  <c r="E88" i="3"/>
  <c r="M89" i="5" s="1"/>
  <c r="H86" i="3"/>
  <c r="N87" i="5" s="1"/>
  <c r="M84" i="3"/>
  <c r="O85" i="5" s="1"/>
  <c r="H10" i="3"/>
  <c r="N11" i="5" s="1"/>
  <c r="AI80" i="3"/>
  <c r="U81" i="5" s="1"/>
  <c r="AI95" i="3"/>
  <c r="U96" i="5" s="1"/>
  <c r="AI154" i="3"/>
  <c r="U155" i="5" s="1"/>
  <c r="AI36" i="3"/>
  <c r="U37" i="5" s="1"/>
  <c r="H180" i="3"/>
  <c r="N181" i="5" s="1"/>
  <c r="H173" i="3"/>
  <c r="N174" i="5" s="1"/>
  <c r="H76" i="3"/>
  <c r="N77" i="5" s="1"/>
  <c r="M51" i="3"/>
  <c r="O52" i="5" s="1"/>
  <c r="E48" i="3"/>
  <c r="M49" i="5" s="1"/>
  <c r="H38" i="3"/>
  <c r="N39" i="5" s="1"/>
  <c r="W4" i="3"/>
  <c r="F171" i="5"/>
  <c r="F93" i="5"/>
  <c r="AV92" i="75"/>
  <c r="H93" i="5" s="1"/>
  <c r="AV152" i="75"/>
  <c r="H153" i="5" s="1"/>
  <c r="C153" i="5"/>
  <c r="D46" i="5"/>
  <c r="D35" i="5"/>
  <c r="AV34" i="75"/>
  <c r="H35" i="5" s="1"/>
  <c r="AR148" i="75"/>
  <c r="F27" i="5"/>
  <c r="AV26" i="75"/>
  <c r="H27" i="5" s="1"/>
  <c r="D67" i="5"/>
  <c r="AV137" i="75"/>
  <c r="H138" i="5" s="1"/>
  <c r="D138" i="5"/>
  <c r="F33" i="5"/>
  <c r="AV32" i="75"/>
  <c r="H33" i="5" s="1"/>
  <c r="F44" i="5"/>
  <c r="AV43" i="75"/>
  <c r="H44" i="5" s="1"/>
  <c r="AV97" i="75"/>
  <c r="H98" i="5" s="1"/>
  <c r="D98" i="5"/>
  <c r="D59" i="5"/>
  <c r="F182" i="5"/>
  <c r="D174" i="5"/>
  <c r="C52" i="5"/>
  <c r="F103" i="5"/>
  <c r="D178" i="5"/>
  <c r="D105" i="5"/>
  <c r="AV104" i="75"/>
  <c r="H105" i="5" s="1"/>
  <c r="D143" i="5"/>
  <c r="AV108" i="75"/>
  <c r="H109" i="5" s="1"/>
  <c r="L109" i="5" s="1"/>
  <c r="C181" i="5"/>
  <c r="F74" i="5"/>
  <c r="AV156" i="75"/>
  <c r="H157" i="5" s="1"/>
  <c r="D157" i="5"/>
  <c r="C162" i="5"/>
  <c r="D169" i="5"/>
  <c r="AB40" i="5"/>
  <c r="AC26" i="5"/>
  <c r="X25" i="4"/>
  <c r="AE26" i="5" s="1"/>
  <c r="AB13" i="5"/>
  <c r="X65" i="4"/>
  <c r="AE66" i="5" s="1"/>
  <c r="AC66" i="5"/>
  <c r="J38" i="75"/>
  <c r="L38" i="75" s="1"/>
  <c r="AR38" i="75" s="1"/>
  <c r="F39" i="5" s="1"/>
  <c r="AJ38" i="75"/>
  <c r="AL38" i="75" s="1"/>
  <c r="H159" i="4"/>
  <c r="AA160" i="5" s="1"/>
  <c r="Z160" i="5"/>
  <c r="Y157" i="5"/>
  <c r="H156" i="4"/>
  <c r="AA157" i="5" s="1"/>
  <c r="AC143" i="5"/>
  <c r="H137" i="4"/>
  <c r="AA138" i="5" s="1"/>
  <c r="H136" i="4"/>
  <c r="AA137" i="5" s="1"/>
  <c r="Y137" i="5"/>
  <c r="AV121" i="75"/>
  <c r="H122" i="5" s="1"/>
  <c r="AV11" i="75"/>
  <c r="H12" i="5" s="1"/>
  <c r="AC161" i="75"/>
  <c r="AE161" i="75" s="1"/>
  <c r="AR161" i="75" s="1"/>
  <c r="F162" i="5" s="1"/>
  <c r="AV144" i="75"/>
  <c r="H145" i="5" s="1"/>
  <c r="AV90" i="75"/>
  <c r="H91" i="5" s="1"/>
  <c r="AV151" i="75"/>
  <c r="H152" i="5" s="1"/>
  <c r="AC85" i="75"/>
  <c r="AE85" i="75" s="1"/>
  <c r="AR85" i="75" s="1"/>
  <c r="AV85" i="75" s="1"/>
  <c r="H86" i="5" s="1"/>
  <c r="X40" i="75"/>
  <c r="AO40" i="75" s="1"/>
  <c r="C41" i="5" s="1"/>
  <c r="AS122" i="75"/>
  <c r="AU122" i="75" s="1"/>
  <c r="G123" i="5" s="1"/>
  <c r="AV18" i="75"/>
  <c r="H19" i="5" s="1"/>
  <c r="AV89" i="75"/>
  <c r="H90" i="5" s="1"/>
  <c r="AV36" i="75"/>
  <c r="H37" i="5" s="1"/>
  <c r="AJ174" i="75"/>
  <c r="AL174" i="75" s="1"/>
  <c r="AV70" i="75"/>
  <c r="H71" i="5" s="1"/>
  <c r="AK158" i="75"/>
  <c r="AL158" i="75" s="1"/>
  <c r="AE190" i="75"/>
  <c r="AR190" i="75" s="1"/>
  <c r="F191" i="5" s="1"/>
  <c r="AV47" i="75"/>
  <c r="H48" i="5" s="1"/>
  <c r="AC178" i="75"/>
  <c r="AE178" i="75" s="1"/>
  <c r="AR178" i="75" s="1"/>
  <c r="F179" i="5" s="1"/>
  <c r="X48" i="75"/>
  <c r="AO48" i="75" s="1"/>
  <c r="C49" i="5" s="1"/>
  <c r="AS59" i="75"/>
  <c r="AU59" i="75" s="1"/>
  <c r="AO49" i="75"/>
  <c r="C50" i="5" s="1"/>
  <c r="AK156" i="75"/>
  <c r="AL156" i="75" s="1"/>
  <c r="AI63" i="75"/>
  <c r="X63" i="75"/>
  <c r="AO63" i="75" s="1"/>
  <c r="C64" i="5" s="1"/>
  <c r="AH20" i="75"/>
  <c r="X20" i="75"/>
  <c r="AO20" i="75" s="1"/>
  <c r="D82" i="5"/>
  <c r="C175" i="5"/>
  <c r="AC112" i="75"/>
  <c r="AE112" i="75" s="1"/>
  <c r="AR112" i="75" s="1"/>
  <c r="F113" i="5" s="1"/>
  <c r="AO37" i="75"/>
  <c r="C38" i="5" s="1"/>
  <c r="X53" i="75"/>
  <c r="AO53" i="75" s="1"/>
  <c r="X69" i="75"/>
  <c r="AL70" i="75"/>
  <c r="E185" i="75"/>
  <c r="AS170" i="75"/>
  <c r="AU170" i="75" s="1"/>
  <c r="G171" i="5" s="1"/>
  <c r="AH6" i="75"/>
  <c r="X6" i="75"/>
  <c r="AO6" i="75" s="1"/>
  <c r="C7" i="5" s="1"/>
  <c r="AC138" i="5"/>
  <c r="R140" i="5"/>
  <c r="AJ139" i="3"/>
  <c r="V140" i="5" s="1"/>
  <c r="X25" i="75"/>
  <c r="AO25" i="75" s="1"/>
  <c r="AS16" i="75"/>
  <c r="AU16" i="75" s="1"/>
  <c r="G17" i="5" s="1"/>
  <c r="AS77" i="75"/>
  <c r="AU77" i="75" s="1"/>
  <c r="G78" i="5" s="1"/>
  <c r="X173" i="75"/>
  <c r="AO173" i="75" s="1"/>
  <c r="C174" i="5" s="1"/>
  <c r="AC111" i="75"/>
  <c r="AE111" i="75" s="1"/>
  <c r="AR111" i="75" s="1"/>
  <c r="F112" i="5" s="1"/>
  <c r="AB188" i="5"/>
  <c r="AH13" i="75"/>
  <c r="X13" i="75"/>
  <c r="AO13" i="75" s="1"/>
  <c r="C14" i="5" s="1"/>
  <c r="U18" i="5"/>
  <c r="AJ17" i="3"/>
  <c r="V18" i="5" s="1"/>
  <c r="AS79" i="75"/>
  <c r="AU79" i="75" s="1"/>
  <c r="G80" i="5" s="1"/>
  <c r="X146" i="75"/>
  <c r="AO146" i="75" s="1"/>
  <c r="AC62" i="75"/>
  <c r="AE62" i="75" s="1"/>
  <c r="AR62" i="75" s="1"/>
  <c r="F63" i="5" s="1"/>
  <c r="AI69" i="75"/>
  <c r="AI169" i="75"/>
  <c r="AQ171" i="75"/>
  <c r="E172" i="5" s="1"/>
  <c r="AB99" i="5"/>
  <c r="AS115" i="75"/>
  <c r="AU115" i="75" s="1"/>
  <c r="G116" i="5" s="1"/>
  <c r="AS141" i="75"/>
  <c r="AU141" i="75" s="1"/>
  <c r="X143" i="75"/>
  <c r="AO143" i="75" s="1"/>
  <c r="AL26" i="75"/>
  <c r="E176" i="75"/>
  <c r="AO176" i="75" s="1"/>
  <c r="C177" i="5" s="1"/>
  <c r="X125" i="75"/>
  <c r="AO125" i="75" s="1"/>
  <c r="AQ23" i="75"/>
  <c r="E24" i="5" s="1"/>
  <c r="AQ161" i="75"/>
  <c r="E162" i="5" s="1"/>
  <c r="AQ109" i="75"/>
  <c r="AQ4" i="75"/>
  <c r="E5" i="5" s="1"/>
  <c r="X42" i="75"/>
  <c r="AO42" i="75" s="1"/>
  <c r="C43" i="5" s="1"/>
  <c r="X21" i="75"/>
  <c r="AO21" i="75" s="1"/>
  <c r="Z3" i="3"/>
  <c r="S4" i="5" s="1"/>
  <c r="J65" i="5"/>
  <c r="AM65" i="5" s="1"/>
  <c r="AC45" i="5"/>
  <c r="M60" i="5"/>
  <c r="W163" i="4"/>
  <c r="X163" i="4" s="1"/>
  <c r="AE164" i="5" s="1"/>
  <c r="J43" i="5"/>
  <c r="AM43" i="5" s="1"/>
  <c r="AQ3" i="75"/>
  <c r="E4" i="5" s="1"/>
  <c r="H19" i="4"/>
  <c r="AA20" i="5" s="1"/>
  <c r="C98" i="84"/>
  <c r="F98" i="84" s="1"/>
  <c r="J99" i="5"/>
  <c r="AM99" i="5" s="1"/>
  <c r="Z33" i="5"/>
  <c r="H32" i="4"/>
  <c r="AA33" i="5" s="1"/>
  <c r="AS187" i="75"/>
  <c r="AU187" i="75" s="1"/>
  <c r="G188" i="5" s="1"/>
  <c r="AJ3" i="75"/>
  <c r="AL3" i="75" s="1"/>
  <c r="AL110" i="75"/>
  <c r="E15" i="75"/>
  <c r="AQ183" i="75"/>
  <c r="E184" i="5" s="1"/>
  <c r="X124" i="75"/>
  <c r="AO124" i="75" s="1"/>
  <c r="AL92" i="75"/>
  <c r="X66" i="75"/>
  <c r="AO66" i="75" s="1"/>
  <c r="C67" i="5" s="1"/>
  <c r="AS147" i="75"/>
  <c r="AU147" i="75" s="1"/>
  <c r="G148" i="5" s="1"/>
  <c r="AI133" i="75"/>
  <c r="X122" i="75"/>
  <c r="AO122" i="75" s="1"/>
  <c r="C123" i="5" s="1"/>
  <c r="AI77" i="75"/>
  <c r="X185" i="75"/>
  <c r="X9" i="75"/>
  <c r="X87" i="75"/>
  <c r="AO87" i="75" s="1"/>
  <c r="AL44" i="75"/>
  <c r="J60" i="5"/>
  <c r="AM60" i="5" s="1"/>
  <c r="J138" i="5"/>
  <c r="AM138" i="5" s="1"/>
  <c r="Z20" i="5"/>
  <c r="H131" i="4"/>
  <c r="AA132" i="5" s="1"/>
  <c r="C128" i="84"/>
  <c r="F128" i="84" s="1"/>
  <c r="J124" i="5"/>
  <c r="AM124" i="5" s="1"/>
  <c r="C81" i="84"/>
  <c r="F81" i="84" s="1"/>
  <c r="BC80" i="75"/>
  <c r="K81" i="5" s="1"/>
  <c r="J81" i="5"/>
  <c r="AM81" i="5" s="1"/>
  <c r="X134" i="75"/>
  <c r="AO134" i="75" s="1"/>
  <c r="AS22" i="75"/>
  <c r="AU22" i="75" s="1"/>
  <c r="G23" i="5" s="1"/>
  <c r="AC77" i="75"/>
  <c r="AE77" i="75" s="1"/>
  <c r="AR77" i="75" s="1"/>
  <c r="AS160" i="75"/>
  <c r="AU160" i="75" s="1"/>
  <c r="G161" i="5" s="1"/>
  <c r="X182" i="75"/>
  <c r="AO182" i="75" s="1"/>
  <c r="C183" i="5" s="1"/>
  <c r="AL11" i="75"/>
  <c r="J17" i="5"/>
  <c r="AM17" i="5" s="1"/>
  <c r="BC137" i="75"/>
  <c r="K138" i="5" s="1"/>
  <c r="H42" i="4"/>
  <c r="AA43" i="5" s="1"/>
  <c r="Z58" i="5"/>
  <c r="H57" i="4"/>
  <c r="AA58" i="5" s="1"/>
  <c r="AO93" i="75"/>
  <c r="C94" i="5" s="1"/>
  <c r="AL102" i="75"/>
  <c r="X168" i="75"/>
  <c r="AO168" i="75" s="1"/>
  <c r="C169" i="5" s="1"/>
  <c r="AQ82" i="75"/>
  <c r="E83" i="5" s="1"/>
  <c r="AQ116" i="75"/>
  <c r="E117" i="5" s="1"/>
  <c r="X114" i="75"/>
  <c r="AO114" i="75" s="1"/>
  <c r="C115" i="5" s="1"/>
  <c r="AI42" i="75"/>
  <c r="AH3" i="75"/>
  <c r="J145" i="5"/>
  <c r="AM145" i="5" s="1"/>
  <c r="H185" i="4"/>
  <c r="AA186" i="5" s="1"/>
  <c r="X37" i="4"/>
  <c r="AE38" i="5" s="1"/>
  <c r="X64" i="4"/>
  <c r="AE65" i="5" s="1"/>
  <c r="AF65" i="5" s="1"/>
  <c r="J101" i="5"/>
  <c r="AM101" i="5" s="1"/>
  <c r="Z106" i="5"/>
  <c r="AJ124" i="3"/>
  <c r="Z45" i="5"/>
  <c r="H44" i="4"/>
  <c r="AA45" i="5" s="1"/>
  <c r="L7" i="75"/>
  <c r="AR7" i="75" s="1"/>
  <c r="F8" i="5" s="1"/>
  <c r="S61" i="3"/>
  <c r="Q62" i="5" s="1"/>
  <c r="S97" i="3"/>
  <c r="Q98" i="5" s="1"/>
  <c r="H124" i="4"/>
  <c r="AA125" i="5" s="1"/>
  <c r="W164" i="4"/>
  <c r="AD165" i="5" s="1"/>
  <c r="X15" i="4"/>
  <c r="AE16" i="5" s="1"/>
  <c r="S75" i="3"/>
  <c r="Q76" i="5" s="1"/>
  <c r="M131" i="4"/>
  <c r="AB132" i="5" s="1"/>
  <c r="M117" i="4"/>
  <c r="W51" i="4"/>
  <c r="AD52" i="5" s="1"/>
  <c r="M28" i="4"/>
  <c r="AB29" i="5" s="1"/>
  <c r="M6" i="4"/>
  <c r="AB7" i="5" s="1"/>
  <c r="W192" i="4"/>
  <c r="G192" i="4"/>
  <c r="H192" i="4" s="1"/>
  <c r="AA193" i="5" s="1"/>
  <c r="W188" i="4"/>
  <c r="X188" i="4" s="1"/>
  <c r="AE189" i="5" s="1"/>
  <c r="W174" i="4"/>
  <c r="AD175" i="5" s="1"/>
  <c r="W171" i="4"/>
  <c r="AD172" i="5" s="1"/>
  <c r="M168" i="4"/>
  <c r="AB169" i="5" s="1"/>
  <c r="R158" i="4"/>
  <c r="W140" i="4"/>
  <c r="AD141" i="5" s="1"/>
  <c r="W112" i="4"/>
  <c r="W104" i="4"/>
  <c r="W102" i="4"/>
  <c r="G86" i="4"/>
  <c r="M74" i="4"/>
  <c r="X74" i="4" s="1"/>
  <c r="AE75" i="5" s="1"/>
  <c r="W58" i="4"/>
  <c r="AD59" i="5" s="1"/>
  <c r="G49" i="4"/>
  <c r="M29" i="4"/>
  <c r="AB30" i="5" s="1"/>
  <c r="M7" i="4"/>
  <c r="AB8" i="5" s="1"/>
  <c r="M172" i="3"/>
  <c r="O173" i="5" s="1"/>
  <c r="H168" i="3"/>
  <c r="N169" i="5" s="1"/>
  <c r="M166" i="3"/>
  <c r="O167" i="5" s="1"/>
  <c r="H153" i="3"/>
  <c r="N154" i="5" s="1"/>
  <c r="M137" i="3"/>
  <c r="O138" i="5" s="1"/>
  <c r="M131" i="3"/>
  <c r="O132" i="5" s="1"/>
  <c r="W127" i="3"/>
  <c r="H125" i="3"/>
  <c r="N126" i="5" s="1"/>
  <c r="M123" i="3"/>
  <c r="M72" i="3"/>
  <c r="O73" i="5" s="1"/>
  <c r="H67" i="3"/>
  <c r="N68" i="5" s="1"/>
  <c r="H66" i="3"/>
  <c r="N67" i="5" s="1"/>
  <c r="M65" i="3"/>
  <c r="O66" i="5" s="1"/>
  <c r="M59" i="3"/>
  <c r="O60" i="5" s="1"/>
  <c r="M45" i="3"/>
  <c r="O46" i="5" s="1"/>
  <c r="H25" i="3"/>
  <c r="N26" i="5" s="1"/>
  <c r="R176" i="4"/>
  <c r="M173" i="4"/>
  <c r="AB174" i="5" s="1"/>
  <c r="M169" i="4"/>
  <c r="AB170" i="5" s="1"/>
  <c r="W160" i="4"/>
  <c r="AD161" i="5" s="1"/>
  <c r="R156" i="4"/>
  <c r="M150" i="4"/>
  <c r="W149" i="4"/>
  <c r="W138" i="4"/>
  <c r="AD139" i="5" s="1"/>
  <c r="W120" i="4"/>
  <c r="M118" i="4"/>
  <c r="W70" i="4"/>
  <c r="W55" i="4"/>
  <c r="AD56" i="5" s="1"/>
  <c r="W38" i="4"/>
  <c r="M30" i="4"/>
  <c r="M8" i="4"/>
  <c r="AB9" i="5" s="1"/>
  <c r="M177" i="3"/>
  <c r="O178" i="5" s="1"/>
  <c r="M170" i="3"/>
  <c r="O171" i="5" s="1"/>
  <c r="E168" i="3"/>
  <c r="M169" i="5" s="1"/>
  <c r="H166" i="3"/>
  <c r="N167" i="5" s="1"/>
  <c r="M165" i="3"/>
  <c r="O166" i="5" s="1"/>
  <c r="M157" i="3"/>
  <c r="O158" i="5" s="1"/>
  <c r="H152" i="3"/>
  <c r="N153" i="5" s="1"/>
  <c r="M150" i="3"/>
  <c r="O151" i="5" s="1"/>
  <c r="M129" i="3"/>
  <c r="O130" i="5" s="1"/>
  <c r="E125" i="3"/>
  <c r="M126" i="5" s="1"/>
  <c r="M108" i="3"/>
  <c r="O109" i="5" s="1"/>
  <c r="E104" i="3"/>
  <c r="E97" i="3"/>
  <c r="M98" i="5" s="1"/>
  <c r="M71" i="3"/>
  <c r="O72" i="5" s="1"/>
  <c r="E67" i="3"/>
  <c r="H65" i="3"/>
  <c r="N66" i="5" s="1"/>
  <c r="M64" i="3"/>
  <c r="O65" i="5" s="1"/>
  <c r="M57" i="3"/>
  <c r="O58" i="5" s="1"/>
  <c r="W54" i="3"/>
  <c r="R55" i="5" s="1"/>
  <c r="BB156" i="75"/>
  <c r="BB78" i="75"/>
  <c r="C77" i="84" s="1"/>
  <c r="F77" i="84" s="1"/>
  <c r="BB74" i="75"/>
  <c r="W186" i="4"/>
  <c r="AD187" i="5" s="1"/>
  <c r="W182" i="4"/>
  <c r="W181" i="4"/>
  <c r="W180" i="4"/>
  <c r="G163" i="4"/>
  <c r="Z164" i="5" s="1"/>
  <c r="G134" i="4"/>
  <c r="M129" i="4"/>
  <c r="AB130" i="5" s="1"/>
  <c r="W117" i="4"/>
  <c r="AD118" i="5" s="1"/>
  <c r="W109" i="4"/>
  <c r="AD110" i="5" s="1"/>
  <c r="W105" i="4"/>
  <c r="AD106" i="5" s="1"/>
  <c r="M97" i="4"/>
  <c r="AB98" i="5" s="1"/>
  <c r="M57" i="4"/>
  <c r="AB58" i="5" s="1"/>
  <c r="G25" i="4"/>
  <c r="H25" i="4" s="1"/>
  <c r="AA26" i="5" s="1"/>
  <c r="AF26" i="5" s="1"/>
  <c r="G21" i="4"/>
  <c r="M9" i="4"/>
  <c r="AB10" i="5" s="1"/>
  <c r="M188" i="3"/>
  <c r="O189" i="5" s="1"/>
  <c r="M156" i="3"/>
  <c r="O157" i="5" s="1"/>
  <c r="E153" i="3"/>
  <c r="M154" i="5" s="1"/>
  <c r="M149" i="3"/>
  <c r="O150" i="5" s="1"/>
  <c r="M142" i="3"/>
  <c r="O143" i="5" s="1"/>
  <c r="W138" i="3"/>
  <c r="R139" i="5" s="1"/>
  <c r="E138" i="3"/>
  <c r="M139" i="5" s="1"/>
  <c r="M85" i="3"/>
  <c r="O86" i="5" s="1"/>
  <c r="M77" i="3"/>
  <c r="O78" i="5" s="1"/>
  <c r="M70" i="3"/>
  <c r="O71" i="5" s="1"/>
  <c r="E52" i="3"/>
  <c r="M53" i="5" s="1"/>
  <c r="BB163" i="75"/>
  <c r="W190" i="4"/>
  <c r="G190" i="4"/>
  <c r="Z191" i="5" s="1"/>
  <c r="R177" i="4"/>
  <c r="G175" i="4"/>
  <c r="H175" i="4" s="1"/>
  <c r="AA176" i="5" s="1"/>
  <c r="W155" i="4"/>
  <c r="AD156" i="5" s="1"/>
  <c r="W145" i="4"/>
  <c r="AD146" i="5" s="1"/>
  <c r="W121" i="4"/>
  <c r="AD122" i="5" s="1"/>
  <c r="M115" i="4"/>
  <c r="AB116" i="5" s="1"/>
  <c r="W88" i="4"/>
  <c r="W75" i="4"/>
  <c r="AD76" i="5" s="1"/>
  <c r="W39" i="4"/>
  <c r="AD40" i="5" s="1"/>
  <c r="G26" i="4"/>
  <c r="H26" i="4" s="1"/>
  <c r="AA27" i="5" s="1"/>
  <c r="G4" i="4"/>
  <c r="H128" i="3"/>
  <c r="N129" i="5" s="1"/>
  <c r="H100" i="3"/>
  <c r="N101" i="5" s="1"/>
  <c r="W95" i="3"/>
  <c r="W80" i="3"/>
  <c r="E79" i="3"/>
  <c r="BB177" i="75"/>
  <c r="M93" i="4"/>
  <c r="AB94" i="5" s="1"/>
  <c r="M32" i="4"/>
  <c r="AB33" i="5" s="1"/>
  <c r="W191" i="4"/>
  <c r="X191" i="4" s="1"/>
  <c r="AE192" i="5" s="1"/>
  <c r="W187" i="4"/>
  <c r="AD188" i="5" s="1"/>
  <c r="R178" i="4"/>
  <c r="AC179" i="5" s="1"/>
  <c r="W173" i="4"/>
  <c r="AD174" i="5" s="1"/>
  <c r="W162" i="4"/>
  <c r="AD163" i="5" s="1"/>
  <c r="R160" i="4"/>
  <c r="AC161" i="5" s="1"/>
  <c r="M159" i="4"/>
  <c r="AB160" i="5" s="1"/>
  <c r="W146" i="4"/>
  <c r="X146" i="4" s="1"/>
  <c r="AE147" i="5" s="1"/>
  <c r="W143" i="4"/>
  <c r="AD144" i="5" s="1"/>
  <c r="W132" i="4"/>
  <c r="AD133" i="5" s="1"/>
  <c r="M116" i="4"/>
  <c r="AB117" i="5" s="1"/>
  <c r="W40" i="4"/>
  <c r="M186" i="3"/>
  <c r="O187" i="5" s="1"/>
  <c r="H182" i="3"/>
  <c r="N183" i="5" s="1"/>
  <c r="H181" i="3"/>
  <c r="N182" i="5" s="1"/>
  <c r="M180" i="3"/>
  <c r="O181" i="5" s="1"/>
  <c r="E177" i="3"/>
  <c r="M161" i="3"/>
  <c r="O162" i="5" s="1"/>
  <c r="M146" i="3"/>
  <c r="O147" i="5" s="1"/>
  <c r="M90" i="3"/>
  <c r="O91" i="5" s="1"/>
  <c r="H83" i="3"/>
  <c r="N84" i="5" s="1"/>
  <c r="M74" i="3"/>
  <c r="O75" i="5" s="1"/>
  <c r="H49" i="3"/>
  <c r="N50" i="5" s="1"/>
  <c r="M47" i="3"/>
  <c r="O48" i="5" s="1"/>
  <c r="M34" i="3"/>
  <c r="O35" i="5" s="1"/>
  <c r="M26" i="3"/>
  <c r="O27" i="5" s="1"/>
  <c r="BB187" i="75"/>
  <c r="BB181" i="75"/>
  <c r="BC181" i="75" s="1"/>
  <c r="K182" i="5" s="1"/>
  <c r="BB179" i="75"/>
  <c r="BC179" i="75" s="1"/>
  <c r="K180" i="5" s="1"/>
  <c r="BB36" i="75"/>
  <c r="C32" i="84" s="1"/>
  <c r="F32" i="84" s="1"/>
  <c r="F150" i="5"/>
  <c r="AV149" i="75"/>
  <c r="H150" i="5" s="1"/>
  <c r="AV99" i="75"/>
  <c r="H100" i="5" s="1"/>
  <c r="AV61" i="75"/>
  <c r="H62" i="5" s="1"/>
  <c r="C34" i="5"/>
  <c r="D141" i="5"/>
  <c r="AV140" i="75"/>
  <c r="H141" i="5" s="1"/>
  <c r="F165" i="5"/>
  <c r="AV164" i="75"/>
  <c r="H165" i="5" s="1"/>
  <c r="AV88" i="75"/>
  <c r="H89" i="5" s="1"/>
  <c r="F89" i="5"/>
  <c r="F186" i="5"/>
  <c r="F28" i="5"/>
  <c r="AV27" i="75"/>
  <c r="H28" i="5" s="1"/>
  <c r="L28" i="5" s="1"/>
  <c r="F115" i="5"/>
  <c r="C65" i="5"/>
  <c r="F168" i="5"/>
  <c r="C95" i="5"/>
  <c r="F45" i="5"/>
  <c r="F118" i="5"/>
  <c r="AV117" i="75"/>
  <c r="H118" i="5" s="1"/>
  <c r="F87" i="5"/>
  <c r="AV86" i="75"/>
  <c r="H87" i="5" s="1"/>
  <c r="F32" i="5"/>
  <c r="AV31" i="75"/>
  <c r="H32" i="5" s="1"/>
  <c r="F9" i="5"/>
  <c r="D126" i="5"/>
  <c r="D172" i="5"/>
  <c r="F14" i="5"/>
  <c r="F111" i="5"/>
  <c r="AV110" i="75"/>
  <c r="H111" i="5" s="1"/>
  <c r="C113" i="5"/>
  <c r="C155" i="5"/>
  <c r="AV154" i="75"/>
  <c r="H155" i="5" s="1"/>
  <c r="L155" i="5" s="1"/>
  <c r="AV176" i="75"/>
  <c r="H177" i="5" s="1"/>
  <c r="D177" i="5"/>
  <c r="L82" i="5"/>
  <c r="C72" i="5"/>
  <c r="F137" i="5"/>
  <c r="AV52" i="75"/>
  <c r="H53" i="5" s="1"/>
  <c r="F53" i="5"/>
  <c r="F25" i="5"/>
  <c r="F57" i="5"/>
  <c r="AV56" i="75"/>
  <c r="H57" i="5" s="1"/>
  <c r="C156" i="5"/>
  <c r="AV155" i="75"/>
  <c r="H156" i="5" s="1"/>
  <c r="AV175" i="75"/>
  <c r="H176" i="5" s="1"/>
  <c r="C176" i="5"/>
  <c r="F136" i="5"/>
  <c r="AV135" i="75"/>
  <c r="H136" i="5" s="1"/>
  <c r="AV127" i="75"/>
  <c r="H128" i="5" s="1"/>
  <c r="C160" i="5"/>
  <c r="AV159" i="75"/>
  <c r="H160" i="5" s="1"/>
  <c r="F102" i="5"/>
  <c r="AV101" i="75"/>
  <c r="H102" i="5" s="1"/>
  <c r="L102" i="5" s="1"/>
  <c r="C68" i="5"/>
  <c r="AV67" i="75"/>
  <c r="H68" i="5" s="1"/>
  <c r="E75" i="5"/>
  <c r="AV74" i="75"/>
  <c r="H75" i="5" s="1"/>
  <c r="AV12" i="75"/>
  <c r="H13" i="5" s="1"/>
  <c r="C112" i="5"/>
  <c r="F86" i="5"/>
  <c r="C191" i="5"/>
  <c r="F58" i="5"/>
  <c r="AV57" i="75"/>
  <c r="H58" i="5" s="1"/>
  <c r="F163" i="5"/>
  <c r="F180" i="5"/>
  <c r="D43" i="5"/>
  <c r="C124" i="5"/>
  <c r="AV123" i="75"/>
  <c r="H124" i="5" s="1"/>
  <c r="C69" i="5"/>
  <c r="F6" i="5"/>
  <c r="AV5" i="75"/>
  <c r="H6" i="5" s="1"/>
  <c r="AV19" i="75"/>
  <c r="H20" i="5" s="1"/>
  <c r="C20" i="5"/>
  <c r="C4" i="5"/>
  <c r="F183" i="5"/>
  <c r="F166" i="5"/>
  <c r="F121" i="5"/>
  <c r="AV120" i="75"/>
  <c r="H121" i="5" s="1"/>
  <c r="C18" i="5"/>
  <c r="AV17" i="75"/>
  <c r="H18" i="5" s="1"/>
  <c r="C154" i="5"/>
  <c r="AV153" i="75"/>
  <c r="H154" i="5" s="1"/>
  <c r="F167" i="5"/>
  <c r="AV166" i="75"/>
  <c r="H167" i="5" s="1"/>
  <c r="F5" i="5"/>
  <c r="AV4" i="75"/>
  <c r="H5" i="5" s="1"/>
  <c r="C97" i="5"/>
  <c r="AV96" i="75"/>
  <c r="H97" i="5" s="1"/>
  <c r="F173" i="5"/>
  <c r="AV172" i="75"/>
  <c r="H173" i="5" s="1"/>
  <c r="D190" i="5"/>
  <c r="AV189" i="75"/>
  <c r="H190" i="5" s="1"/>
  <c r="C148" i="5"/>
  <c r="F64" i="5"/>
  <c r="F73" i="5"/>
  <c r="C24" i="5"/>
  <c r="F189" i="5"/>
  <c r="AV188" i="75"/>
  <c r="H189" i="5" s="1"/>
  <c r="C47" i="5"/>
  <c r="C61" i="5"/>
  <c r="AV60" i="75"/>
  <c r="H61" i="5" s="1"/>
  <c r="C92" i="5"/>
  <c r="AV91" i="75"/>
  <c r="H92" i="5" s="1"/>
  <c r="F77" i="5"/>
  <c r="C81" i="5"/>
  <c r="C133" i="5"/>
  <c r="C117" i="5"/>
  <c r="C116" i="5"/>
  <c r="F127" i="5"/>
  <c r="BC152" i="75"/>
  <c r="K153" i="5" s="1"/>
  <c r="AV49" i="75"/>
  <c r="H50" i="5" s="1"/>
  <c r="BC165" i="75"/>
  <c r="K166" i="5" s="1"/>
  <c r="AV163" i="75"/>
  <c r="H164" i="5" s="1"/>
  <c r="AV48" i="75"/>
  <c r="H49" i="5" s="1"/>
  <c r="X133" i="75"/>
  <c r="AO133" i="75" s="1"/>
  <c r="AH133" i="75"/>
  <c r="AJ30" i="75"/>
  <c r="AL30" i="75" s="1"/>
  <c r="AC30" i="75"/>
  <c r="AE30" i="75" s="1"/>
  <c r="AR30" i="75" s="1"/>
  <c r="AL175" i="75"/>
  <c r="AH155" i="75"/>
  <c r="AS44" i="75"/>
  <c r="AU44" i="75" s="1"/>
  <c r="G45" i="5" s="1"/>
  <c r="AC14" i="75"/>
  <c r="AE14" i="75" s="1"/>
  <c r="AR14" i="75" s="1"/>
  <c r="AK14" i="75"/>
  <c r="AL14" i="75" s="1"/>
  <c r="X22" i="75"/>
  <c r="AO22" i="75" s="1"/>
  <c r="AI22" i="75"/>
  <c r="AC93" i="75"/>
  <c r="AE93" i="75" s="1"/>
  <c r="AR93" i="75" s="1"/>
  <c r="F94" i="5" s="1"/>
  <c r="AJ145" i="75"/>
  <c r="AL145" i="75" s="1"/>
  <c r="AC28" i="75"/>
  <c r="AE28" i="75" s="1"/>
  <c r="AR28" i="75" s="1"/>
  <c r="AS42" i="75"/>
  <c r="AU42" i="75" s="1"/>
  <c r="G43" i="5" s="1"/>
  <c r="AS105" i="75"/>
  <c r="AU105" i="75" s="1"/>
  <c r="G106" i="5" s="1"/>
  <c r="AK64" i="75"/>
  <c r="AL64" i="75" s="1"/>
  <c r="AC64" i="75"/>
  <c r="AE64" i="75" s="1"/>
  <c r="AR64" i="75" s="1"/>
  <c r="F65" i="5" s="1"/>
  <c r="AI122" i="75"/>
  <c r="AS182" i="75"/>
  <c r="AU182" i="75" s="1"/>
  <c r="G183" i="5" s="1"/>
  <c r="AS30" i="75"/>
  <c r="AU30" i="75" s="1"/>
  <c r="G31" i="5" s="1"/>
  <c r="X15" i="75"/>
  <c r="X65" i="75"/>
  <c r="AO65" i="75" s="1"/>
  <c r="AL54" i="75"/>
  <c r="U32" i="5"/>
  <c r="AI3" i="3"/>
  <c r="U4" i="5" s="1"/>
  <c r="AC40" i="75"/>
  <c r="AE40" i="75" s="1"/>
  <c r="AR40" i="75" s="1"/>
  <c r="X55" i="75"/>
  <c r="AO55" i="75" s="1"/>
  <c r="AJ48" i="3"/>
  <c r="V49" i="5" s="1"/>
  <c r="L81" i="5"/>
  <c r="W3" i="3"/>
  <c r="S113" i="3"/>
  <c r="Q114" i="5" s="1"/>
  <c r="S159" i="3"/>
  <c r="Q160" i="5" s="1"/>
  <c r="AB62" i="5"/>
  <c r="AB81" i="5"/>
  <c r="X78" i="4"/>
  <c r="AE79" i="5" s="1"/>
  <c r="M171" i="4"/>
  <c r="AB172" i="5" s="1"/>
  <c r="W170" i="4"/>
  <c r="X170" i="4" s="1"/>
  <c r="AE171" i="5" s="1"/>
  <c r="AF171" i="5" s="1"/>
  <c r="W150" i="4"/>
  <c r="AD151" i="5" s="1"/>
  <c r="S147" i="3"/>
  <c r="S125" i="3"/>
  <c r="Q126" i="5" s="1"/>
  <c r="M147" i="4"/>
  <c r="AB148" i="5" s="1"/>
  <c r="M130" i="4"/>
  <c r="G191" i="4"/>
  <c r="Z192" i="5" s="1"/>
  <c r="M152" i="4"/>
  <c r="AB153" i="5" s="1"/>
  <c r="M148" i="4"/>
  <c r="AB149" i="5" s="1"/>
  <c r="W147" i="4"/>
  <c r="AD148" i="5" s="1"/>
  <c r="M172" i="4"/>
  <c r="G165" i="4"/>
  <c r="H165" i="4" s="1"/>
  <c r="AA166" i="5" s="1"/>
  <c r="R164" i="4"/>
  <c r="AC165" i="5" s="1"/>
  <c r="M149" i="4"/>
  <c r="AB150" i="5" s="1"/>
  <c r="W148" i="4"/>
  <c r="AD149" i="5" s="1"/>
  <c r="G187" i="4"/>
  <c r="W193" i="4"/>
  <c r="AD194" i="5" s="1"/>
  <c r="G188" i="4"/>
  <c r="Z189" i="5" s="1"/>
  <c r="W168" i="4"/>
  <c r="W167" i="4"/>
  <c r="G189" i="4"/>
  <c r="Z190" i="5" s="1"/>
  <c r="W172" i="4"/>
  <c r="AD173" i="5" s="1"/>
  <c r="M170" i="4"/>
  <c r="AB171" i="5" s="1"/>
  <c r="W169" i="4"/>
  <c r="AD170" i="5" s="1"/>
  <c r="M151" i="4"/>
  <c r="AB152" i="5" s="1"/>
  <c r="M132" i="4"/>
  <c r="AB133" i="5" s="1"/>
  <c r="G111" i="4"/>
  <c r="G88" i="4"/>
  <c r="M76" i="4"/>
  <c r="AB77" i="5" s="1"/>
  <c r="G70" i="4"/>
  <c r="Z71" i="5" s="1"/>
  <c r="M56" i="4"/>
  <c r="AB57" i="5" s="1"/>
  <c r="W129" i="4"/>
  <c r="W128" i="4"/>
  <c r="X128" i="4" s="1"/>
  <c r="AE129" i="5" s="1"/>
  <c r="AF129" i="5" s="1"/>
  <c r="W116" i="4"/>
  <c r="W115" i="4"/>
  <c r="AD116" i="5" s="1"/>
  <c r="W114" i="4"/>
  <c r="W113" i="4"/>
  <c r="G51" i="4"/>
  <c r="Z52" i="5" s="1"/>
  <c r="M31" i="4"/>
  <c r="AB32" i="5" s="1"/>
  <c r="G146" i="4"/>
  <c r="G145" i="4"/>
  <c r="Z146" i="5" s="1"/>
  <c r="G144" i="4"/>
  <c r="H144" i="4" s="1"/>
  <c r="AA145" i="5" s="1"/>
  <c r="G128" i="4"/>
  <c r="G127" i="4"/>
  <c r="Z128" i="5" s="1"/>
  <c r="G126" i="4"/>
  <c r="Z127" i="5" s="1"/>
  <c r="G125" i="4"/>
  <c r="G113" i="4"/>
  <c r="H113" i="4" s="1"/>
  <c r="AA114" i="5" s="1"/>
  <c r="M94" i="4"/>
  <c r="AB95" i="5" s="1"/>
  <c r="W93" i="4"/>
  <c r="AD94" i="5" s="1"/>
  <c r="M90" i="4"/>
  <c r="AB91" i="5" s="1"/>
  <c r="W89" i="4"/>
  <c r="G89" i="4"/>
  <c r="M72" i="4"/>
  <c r="AB73" i="5" s="1"/>
  <c r="G71" i="4"/>
  <c r="H71" i="4" s="1"/>
  <c r="AA72" i="5" s="1"/>
  <c r="G52" i="4"/>
  <c r="H52" i="4" s="1"/>
  <c r="AA53" i="5" s="1"/>
  <c r="S163" i="3"/>
  <c r="Q164" i="5" s="1"/>
  <c r="M95" i="4"/>
  <c r="AB96" i="5" s="1"/>
  <c r="M33" i="4"/>
  <c r="M96" i="4"/>
  <c r="W94" i="4"/>
  <c r="M91" i="4"/>
  <c r="AB92" i="5" s="1"/>
  <c r="W90" i="4"/>
  <c r="AD91" i="5" s="1"/>
  <c r="W87" i="4"/>
  <c r="AD88" i="5" s="1"/>
  <c r="M73" i="4"/>
  <c r="AB74" i="5" s="1"/>
  <c r="W72" i="4"/>
  <c r="AD73" i="5" s="1"/>
  <c r="G67" i="4"/>
  <c r="Z68" i="5" s="1"/>
  <c r="G46" i="4"/>
  <c r="G45" i="4"/>
  <c r="H45" i="4" s="1"/>
  <c r="AA46" i="5" s="1"/>
  <c r="M34" i="4"/>
  <c r="AB35" i="5" s="1"/>
  <c r="W111" i="4"/>
  <c r="X111" i="4" s="1"/>
  <c r="AE112" i="5" s="1"/>
  <c r="M92" i="4"/>
  <c r="AB93" i="5" s="1"/>
  <c r="W91" i="4"/>
  <c r="M75" i="4"/>
  <c r="AB76" i="5" s="1"/>
  <c r="W73" i="4"/>
  <c r="AD74" i="5" s="1"/>
  <c r="G69" i="4"/>
  <c r="M55" i="4"/>
  <c r="AB56" i="5" s="1"/>
  <c r="W54" i="4"/>
  <c r="G54" i="4"/>
  <c r="G48" i="4"/>
  <c r="H48" i="4" s="1"/>
  <c r="AA49" i="5" s="1"/>
  <c r="AF49" i="5" s="1"/>
  <c r="M36" i="4"/>
  <c r="X36" i="4" s="1"/>
  <c r="AE37" i="5" s="1"/>
  <c r="AF37" i="5" s="1"/>
  <c r="H193" i="3"/>
  <c r="N194" i="5" s="1"/>
  <c r="H188" i="3"/>
  <c r="N189" i="5" s="1"/>
  <c r="M187" i="3"/>
  <c r="O188" i="5" s="1"/>
  <c r="M181" i="3"/>
  <c r="AJ176" i="3"/>
  <c r="V177" i="5" s="1"/>
  <c r="M176" i="3"/>
  <c r="H172" i="3"/>
  <c r="N173" i="5" s="1"/>
  <c r="H161" i="3"/>
  <c r="N162" i="5" s="1"/>
  <c r="H156" i="3"/>
  <c r="N157" i="5" s="1"/>
  <c r="H136" i="3"/>
  <c r="N137" i="5" s="1"/>
  <c r="M135" i="3"/>
  <c r="O136" i="5" s="1"/>
  <c r="M130" i="3"/>
  <c r="O131" i="5" s="1"/>
  <c r="H123" i="3"/>
  <c r="N124" i="5" s="1"/>
  <c r="M122" i="3"/>
  <c r="O123" i="5" s="1"/>
  <c r="M115" i="3"/>
  <c r="O116" i="5" s="1"/>
  <c r="M102" i="3"/>
  <c r="O103" i="5" s="1"/>
  <c r="H93" i="3"/>
  <c r="N94" i="5" s="1"/>
  <c r="M91" i="3"/>
  <c r="H87" i="3"/>
  <c r="N88" i="5" s="1"/>
  <c r="E82" i="3"/>
  <c r="M78" i="3"/>
  <c r="O79" i="5" s="1"/>
  <c r="H60" i="3"/>
  <c r="N61" i="5" s="1"/>
  <c r="M58" i="3"/>
  <c r="O59" i="5" s="1"/>
  <c r="M52" i="3"/>
  <c r="O53" i="5" s="1"/>
  <c r="H47" i="3"/>
  <c r="N48" i="5" s="1"/>
  <c r="M46" i="3"/>
  <c r="O47" i="5" s="1"/>
  <c r="M40" i="3"/>
  <c r="O41" i="5" s="1"/>
  <c r="W37" i="3"/>
  <c r="M28" i="3"/>
  <c r="O29" i="5" s="1"/>
  <c r="W24" i="3"/>
  <c r="M21" i="3"/>
  <c r="O22" i="5" s="1"/>
  <c r="M14" i="3"/>
  <c r="O15" i="5" s="1"/>
  <c r="BB145" i="75"/>
  <c r="BC145" i="75" s="1"/>
  <c r="K146" i="5" s="1"/>
  <c r="N116" i="3"/>
  <c r="P117" i="5" s="1"/>
  <c r="H102" i="3"/>
  <c r="N103" i="5" s="1"/>
  <c r="H97" i="3"/>
  <c r="N98" i="5" s="1"/>
  <c r="W67" i="3"/>
  <c r="R68" i="5" s="1"/>
  <c r="H58" i="3"/>
  <c r="N59" i="5" s="1"/>
  <c r="E15" i="3"/>
  <c r="M16" i="5" s="1"/>
  <c r="H14" i="3"/>
  <c r="N15" i="5" s="1"/>
  <c r="BB60" i="75"/>
  <c r="J61" i="5" s="1"/>
  <c r="AM61" i="5" s="1"/>
  <c r="W28" i="4"/>
  <c r="X28" i="4" s="1"/>
  <c r="AE29" i="5" s="1"/>
  <c r="W27" i="4"/>
  <c r="W26" i="4"/>
  <c r="W6" i="4"/>
  <c r="AD7" i="5" s="1"/>
  <c r="W5" i="4"/>
  <c r="AD6" i="5" s="1"/>
  <c r="W4" i="4"/>
  <c r="M185" i="3"/>
  <c r="O186" i="5" s="1"/>
  <c r="H176" i="3"/>
  <c r="N177" i="5" s="1"/>
  <c r="M175" i="3"/>
  <c r="O176" i="5" s="1"/>
  <c r="M164" i="3"/>
  <c r="O165" i="5" s="1"/>
  <c r="M147" i="3"/>
  <c r="O148" i="5" s="1"/>
  <c r="H143" i="3"/>
  <c r="N144" i="5" s="1"/>
  <c r="H142" i="3"/>
  <c r="N143" i="5" s="1"/>
  <c r="M141" i="3"/>
  <c r="O142" i="5" s="1"/>
  <c r="M134" i="3"/>
  <c r="O135" i="5" s="1"/>
  <c r="H130" i="3"/>
  <c r="N131" i="5" s="1"/>
  <c r="M121" i="3"/>
  <c r="O122" i="5" s="1"/>
  <c r="BA130" i="83"/>
  <c r="BB130" i="83" s="1"/>
  <c r="BA79" i="83"/>
  <c r="BA71" i="83"/>
  <c r="B72" i="84" s="1"/>
  <c r="E72" i="84" s="1"/>
  <c r="BA40" i="83"/>
  <c r="BA32" i="83"/>
  <c r="AK34" i="5" s="1"/>
  <c r="AL34" i="5" s="1"/>
  <c r="AY191" i="75"/>
  <c r="I192" i="5" s="1"/>
  <c r="AY183" i="75"/>
  <c r="I184" i="5" s="1"/>
  <c r="AY175" i="75"/>
  <c r="I176" i="5" s="1"/>
  <c r="AY135" i="75"/>
  <c r="I136" i="5" s="1"/>
  <c r="AY127" i="75"/>
  <c r="I128" i="5" s="1"/>
  <c r="AY119" i="75"/>
  <c r="I120" i="5" s="1"/>
  <c r="AY103" i="75"/>
  <c r="I104" i="5" s="1"/>
  <c r="AY39" i="75"/>
  <c r="I40" i="5" s="1"/>
  <c r="AY31" i="75"/>
  <c r="I32" i="5" s="1"/>
  <c r="AY15" i="75"/>
  <c r="I16" i="5" s="1"/>
  <c r="AJ169" i="3"/>
  <c r="V170" i="5" s="1"/>
  <c r="H164" i="3"/>
  <c r="N165" i="5" s="1"/>
  <c r="AJ153" i="3"/>
  <c r="V154" i="5" s="1"/>
  <c r="AJ146" i="3"/>
  <c r="V147" i="5" s="1"/>
  <c r="M127" i="3"/>
  <c r="M113" i="3"/>
  <c r="O114" i="5" s="1"/>
  <c r="H108" i="3"/>
  <c r="N109" i="5" s="1"/>
  <c r="M107" i="3"/>
  <c r="O108" i="5" s="1"/>
  <c r="M100" i="3"/>
  <c r="O101" i="5" s="1"/>
  <c r="H96" i="3"/>
  <c r="N97" i="5" s="1"/>
  <c r="M95" i="3"/>
  <c r="O96" i="5" s="1"/>
  <c r="H90" i="3"/>
  <c r="N91" i="5" s="1"/>
  <c r="H84" i="3"/>
  <c r="N85" i="5" s="1"/>
  <c r="M83" i="3"/>
  <c r="O84" i="5" s="1"/>
  <c r="M75" i="3"/>
  <c r="O76" i="5" s="1"/>
  <c r="M69" i="3"/>
  <c r="O70" i="5" s="1"/>
  <c r="M56" i="3"/>
  <c r="O57" i="5" s="1"/>
  <c r="M44" i="3"/>
  <c r="O45" i="5" s="1"/>
  <c r="M38" i="3"/>
  <c r="O39" i="5" s="1"/>
  <c r="M25" i="3"/>
  <c r="O26" i="5" s="1"/>
  <c r="M18" i="3"/>
  <c r="O19" i="5" s="1"/>
  <c r="BB172" i="75"/>
  <c r="BB150" i="75"/>
  <c r="AJ163" i="3"/>
  <c r="V164" i="5" s="1"/>
  <c r="M152" i="3"/>
  <c r="O153" i="5" s="1"/>
  <c r="H147" i="3"/>
  <c r="N148" i="5" s="1"/>
  <c r="M145" i="3"/>
  <c r="O146" i="5" s="1"/>
  <c r="E143" i="3"/>
  <c r="M139" i="3"/>
  <c r="H121" i="3"/>
  <c r="N122" i="5" s="1"/>
  <c r="M119" i="3"/>
  <c r="O120" i="5" s="1"/>
  <c r="H70" i="3"/>
  <c r="N71" i="5" s="1"/>
  <c r="M62" i="3"/>
  <c r="O63" i="5" s="1"/>
  <c r="M43" i="3"/>
  <c r="O44" i="5" s="1"/>
  <c r="M32" i="3"/>
  <c r="O33" i="5" s="1"/>
  <c r="E28" i="3"/>
  <c r="M24" i="3"/>
  <c r="O25" i="5" s="1"/>
  <c r="W21" i="3"/>
  <c r="M17" i="3"/>
  <c r="O18" i="5" s="1"/>
  <c r="M11" i="3"/>
  <c r="O12" i="5" s="1"/>
  <c r="M5" i="3"/>
  <c r="O6" i="5" s="1"/>
  <c r="W191" i="3"/>
  <c r="M183" i="3"/>
  <c r="O184" i="5" s="1"/>
  <c r="M179" i="3"/>
  <c r="O180" i="5" s="1"/>
  <c r="E175" i="3"/>
  <c r="M173" i="3"/>
  <c r="O174" i="5" s="1"/>
  <c r="W170" i="3"/>
  <c r="AJ170" i="3" s="1"/>
  <c r="V171" i="5" s="1"/>
  <c r="M168" i="3"/>
  <c r="O169" i="5" s="1"/>
  <c r="W165" i="3"/>
  <c r="R166" i="5" s="1"/>
  <c r="M163" i="3"/>
  <c r="O164" i="5" s="1"/>
  <c r="H158" i="3"/>
  <c r="N159" i="5" s="1"/>
  <c r="W154" i="3"/>
  <c r="R155" i="5" s="1"/>
  <c r="M151" i="3"/>
  <c r="O152" i="5" s="1"/>
  <c r="M138" i="3"/>
  <c r="M132" i="3"/>
  <c r="O133" i="5" s="1"/>
  <c r="H126" i="3"/>
  <c r="N127" i="5" s="1"/>
  <c r="M118" i="3"/>
  <c r="O119" i="5" s="1"/>
  <c r="M111" i="3"/>
  <c r="O112" i="5" s="1"/>
  <c r="H107" i="3"/>
  <c r="N108" i="5" s="1"/>
  <c r="W101" i="3"/>
  <c r="R102" i="5" s="1"/>
  <c r="M99" i="3"/>
  <c r="O100" i="5" s="1"/>
  <c r="M81" i="3"/>
  <c r="O82" i="5" s="1"/>
  <c r="M73" i="3"/>
  <c r="O74" i="5" s="1"/>
  <c r="M67" i="3"/>
  <c r="O68" i="5" s="1"/>
  <c r="W64" i="3"/>
  <c r="M61" i="3"/>
  <c r="W57" i="3"/>
  <c r="AJ57" i="3" s="1"/>
  <c r="M55" i="3"/>
  <c r="O56" i="5" s="1"/>
  <c r="H44" i="3"/>
  <c r="N45" i="5" s="1"/>
  <c r="M42" i="3"/>
  <c r="O43" i="5" s="1"/>
  <c r="M37" i="3"/>
  <c r="O38" i="5" s="1"/>
  <c r="M31" i="3"/>
  <c r="O32" i="5" s="1"/>
  <c r="M23" i="3"/>
  <c r="O24" i="5" s="1"/>
  <c r="M16" i="3"/>
  <c r="O17" i="5" s="1"/>
  <c r="W13" i="3"/>
  <c r="R14" i="5" s="1"/>
  <c r="M10" i="3"/>
  <c r="O11" i="5" s="1"/>
  <c r="G101" i="4"/>
  <c r="Z102" i="5" s="1"/>
  <c r="G100" i="4"/>
  <c r="H100" i="4" s="1"/>
  <c r="AA101" i="5" s="1"/>
  <c r="AF101" i="5" s="1"/>
  <c r="G99" i="4"/>
  <c r="Z100" i="5" s="1"/>
  <c r="G77" i="4"/>
  <c r="Z78" i="5" s="1"/>
  <c r="G58" i="4"/>
  <c r="G38" i="4"/>
  <c r="H38" i="4" s="1"/>
  <c r="AA39" i="5" s="1"/>
  <c r="G11" i="4"/>
  <c r="H11" i="4" s="1"/>
  <c r="AA12" i="5" s="1"/>
  <c r="G10" i="4"/>
  <c r="Z11" i="5" s="1"/>
  <c r="AJ188" i="3"/>
  <c r="V189" i="5" s="1"/>
  <c r="AJ182" i="3"/>
  <c r="V183" i="5" s="1"/>
  <c r="H132" i="3"/>
  <c r="N133" i="5" s="1"/>
  <c r="E121" i="3"/>
  <c r="M122" i="5" s="1"/>
  <c r="M117" i="3"/>
  <c r="E113" i="3"/>
  <c r="E108" i="3"/>
  <c r="H105" i="3"/>
  <c r="N106" i="5" s="1"/>
  <c r="E100" i="3"/>
  <c r="M101" i="5" s="1"/>
  <c r="E96" i="3"/>
  <c r="M97" i="5" s="1"/>
  <c r="M93" i="3"/>
  <c r="O94" i="5" s="1"/>
  <c r="H81" i="3"/>
  <c r="N82" i="5" s="1"/>
  <c r="M80" i="3"/>
  <c r="O81" i="5" s="1"/>
  <c r="E76" i="3"/>
  <c r="M77" i="5" s="1"/>
  <c r="M66" i="3"/>
  <c r="O67" i="5" s="1"/>
  <c r="H62" i="3"/>
  <c r="N63" i="5" s="1"/>
  <c r="H61" i="3"/>
  <c r="N62" i="5" s="1"/>
  <c r="M60" i="3"/>
  <c r="O61" i="5" s="1"/>
  <c r="H55" i="3"/>
  <c r="N56" i="5" s="1"/>
  <c r="M54" i="3"/>
  <c r="O55" i="5" s="1"/>
  <c r="M48" i="3"/>
  <c r="O49" i="5" s="1"/>
  <c r="H42" i="3"/>
  <c r="N43" i="5" s="1"/>
  <c r="M36" i="3"/>
  <c r="W33" i="3"/>
  <c r="R34" i="5" s="1"/>
  <c r="M30" i="3"/>
  <c r="O31" i="5" s="1"/>
  <c r="H23" i="3"/>
  <c r="N24" i="5" s="1"/>
  <c r="M15" i="3"/>
  <c r="O16" i="5" s="1"/>
  <c r="BA159" i="82"/>
  <c r="BB159" i="82" s="1"/>
  <c r="D190" i="84" s="1"/>
  <c r="G190" i="84" s="1"/>
  <c r="BE152" i="82"/>
  <c r="BC146" i="82"/>
  <c r="BE136" i="82"/>
  <c r="BC135" i="82"/>
  <c r="BE104" i="82"/>
  <c r="BE103" i="82"/>
  <c r="BE98" i="82"/>
  <c r="BD96" i="82"/>
  <c r="BD87" i="82"/>
  <c r="BD79" i="82"/>
  <c r="BD58" i="82"/>
  <c r="BE39" i="82"/>
  <c r="BE34" i="82"/>
  <c r="BA31" i="82"/>
  <c r="BB31" i="82" s="1"/>
  <c r="BD24" i="82"/>
  <c r="BA23" i="82"/>
  <c r="BB23" i="82" s="1"/>
  <c r="AN24" i="5" s="1"/>
  <c r="BE15" i="82"/>
  <c r="BA7" i="82"/>
  <c r="BB7" i="82" s="1"/>
  <c r="BA107" i="82"/>
  <c r="BB107" i="82" s="1"/>
  <c r="BC51" i="82"/>
  <c r="BC155" i="82"/>
  <c r="BC54" i="82"/>
  <c r="BD86" i="82"/>
  <c r="BD150" i="82"/>
  <c r="BE182" i="82"/>
  <c r="BA141" i="82"/>
  <c r="BB141" i="82" s="1"/>
  <c r="D146" i="84" s="1"/>
  <c r="G146" i="84" s="1"/>
  <c r="BD132" i="82"/>
  <c r="BD117" i="82"/>
  <c r="BE116" i="82"/>
  <c r="BE93" i="82"/>
  <c r="BD84" i="82"/>
  <c r="BC77" i="82"/>
  <c r="BA69" i="82"/>
  <c r="BB69" i="82" s="1"/>
  <c r="D71" i="84" s="1"/>
  <c r="G71" i="84" s="1"/>
  <c r="BA61" i="82"/>
  <c r="BB61" i="82" s="1"/>
  <c r="BA53" i="82"/>
  <c r="BB53" i="82" s="1"/>
  <c r="BA37" i="82"/>
  <c r="BB37" i="82" s="1"/>
  <c r="AN38" i="5" s="1"/>
  <c r="BD12" i="82"/>
  <c r="BC73" i="82"/>
  <c r="BC156" i="82"/>
  <c r="BE153" i="82"/>
  <c r="BD148" i="82"/>
  <c r="BE145" i="82"/>
  <c r="BE139" i="82"/>
  <c r="BC124" i="82"/>
  <c r="BD113" i="82"/>
  <c r="BA100" i="82"/>
  <c r="BB100" i="82" s="1"/>
  <c r="BE97" i="82"/>
  <c r="BC92" i="82"/>
  <c r="BA84" i="82"/>
  <c r="BB84" i="82" s="1"/>
  <c r="D85" i="84" s="1"/>
  <c r="G85" i="84" s="1"/>
  <c r="BD52" i="82"/>
  <c r="BE49" i="82"/>
  <c r="BE41" i="82"/>
  <c r="BE28" i="82"/>
  <c r="BC19" i="82"/>
  <c r="BD17" i="82"/>
  <c r="BA12" i="82"/>
  <c r="BB12" i="82" s="1"/>
  <c r="BE11" i="82"/>
  <c r="BE9" i="82"/>
  <c r="BC4" i="82"/>
  <c r="BC35" i="82"/>
  <c r="BE187" i="82"/>
  <c r="BD22" i="82"/>
  <c r="BC94" i="82"/>
  <c r="BD158" i="82"/>
  <c r="BE59" i="82"/>
  <c r="BC30" i="82"/>
  <c r="BE27" i="82"/>
  <c r="BA35" i="82"/>
  <c r="BB35" i="82" s="1"/>
  <c r="AN36" i="5" s="1"/>
  <c r="BD99" i="82"/>
  <c r="BD94" i="82"/>
  <c r="BD137" i="82"/>
  <c r="BA43" i="82"/>
  <c r="BB43" i="82" s="1"/>
  <c r="BD43" i="82"/>
  <c r="BD38" i="82"/>
  <c r="BC43" i="82"/>
  <c r="BD107" i="82"/>
  <c r="BC38" i="82"/>
  <c r="BC78" i="82"/>
  <c r="BC110" i="82"/>
  <c r="BA38" i="82"/>
  <c r="BB38" i="82" s="1"/>
  <c r="BC139" i="82"/>
  <c r="BA123" i="82"/>
  <c r="BB123" i="82" s="1"/>
  <c r="D128" i="84" s="1"/>
  <c r="G128" i="84" s="1"/>
  <c r="BC99" i="82"/>
  <c r="BD168" i="82"/>
  <c r="BA182" i="82"/>
  <c r="BB182" i="82" s="1"/>
  <c r="D180" i="84" s="1"/>
  <c r="G180" i="84" s="1"/>
  <c r="BD174" i="82"/>
  <c r="BE131" i="82"/>
  <c r="BE192" i="82"/>
  <c r="BE160" i="82"/>
  <c r="BC136" i="82"/>
  <c r="BD104" i="82"/>
  <c r="BE88" i="82"/>
  <c r="BC80" i="82"/>
  <c r="BC64" i="82"/>
  <c r="BE40" i="82"/>
  <c r="BC32" i="82"/>
  <c r="BE16" i="82"/>
  <c r="BE8" i="82"/>
  <c r="BD136" i="82"/>
  <c r="BE56" i="82"/>
  <c r="BA48" i="82"/>
  <c r="BB48" i="82" s="1"/>
  <c r="D48" i="84" s="1"/>
  <c r="G48" i="84" s="1"/>
  <c r="BC24" i="82"/>
  <c r="BE128" i="82"/>
  <c r="BE147" i="82"/>
  <c r="BD89" i="82"/>
  <c r="BA4" i="82"/>
  <c r="BB4" i="82" s="1"/>
  <c r="AN5" i="5" s="1"/>
  <c r="BC41" i="82"/>
  <c r="BE12" i="82"/>
  <c r="BE84" i="82"/>
  <c r="BE81" i="82"/>
  <c r="BE65" i="82"/>
  <c r="BD57" i="82"/>
  <c r="BC49" i="82"/>
  <c r="BC17" i="82"/>
  <c r="BC9" i="82"/>
  <c r="BD41" i="82"/>
  <c r="BC97" i="82"/>
  <c r="BC153" i="82"/>
  <c r="BD28" i="82"/>
  <c r="BA52" i="82"/>
  <c r="BB52" i="82" s="1"/>
  <c r="D51" i="84" s="1"/>
  <c r="G51" i="84" s="1"/>
  <c r="BD9" i="82"/>
  <c r="BD97" i="82"/>
  <c r="BD153" i="82"/>
  <c r="BD71" i="82"/>
  <c r="BD49" i="82"/>
  <c r="BC52" i="82"/>
  <c r="BE161" i="82"/>
  <c r="BE129" i="82"/>
  <c r="BC113" i="82"/>
  <c r="BC105" i="82"/>
  <c r="BE105" i="82"/>
  <c r="BC143" i="82"/>
  <c r="BA135" i="82"/>
  <c r="BB135" i="82" s="1"/>
  <c r="D143" i="84" s="1"/>
  <c r="G143" i="84" s="1"/>
  <c r="BA127" i="82"/>
  <c r="BB127" i="82" s="1"/>
  <c r="BD103" i="82"/>
  <c r="BA87" i="82"/>
  <c r="BB87" i="82" s="1"/>
  <c r="D88" i="84" s="1"/>
  <c r="G88" i="84" s="1"/>
  <c r="BA130" i="82"/>
  <c r="BB130" i="82" s="1"/>
  <c r="D134" i="84" s="1"/>
  <c r="G134" i="84" s="1"/>
  <c r="BC159" i="82"/>
  <c r="BA151" i="82"/>
  <c r="BB151" i="82" s="1"/>
  <c r="D157" i="84" s="1"/>
  <c r="G157" i="84" s="1"/>
  <c r="BE115" i="82"/>
  <c r="BA172" i="82"/>
  <c r="BB172" i="82" s="1"/>
  <c r="AN173" i="5" s="1"/>
  <c r="BA169" i="82"/>
  <c r="BB169" i="82" s="1"/>
  <c r="D170" i="84" s="1"/>
  <c r="G170" i="84" s="1"/>
  <c r="BD125" i="82"/>
  <c r="BD190" i="82"/>
  <c r="BD155" i="82"/>
  <c r="BA13" i="82"/>
  <c r="BB13" i="82" s="1"/>
  <c r="D19" i="84" s="1"/>
  <c r="G19" i="84" s="1"/>
  <c r="BA5" i="82"/>
  <c r="BB5" i="82" s="1"/>
  <c r="D50" i="84" s="1"/>
  <c r="G50" i="84" s="1"/>
  <c r="BA103" i="82"/>
  <c r="BB103" i="82" s="1"/>
  <c r="BE172" i="82"/>
  <c r="BA189" i="82"/>
  <c r="BB189" i="82" s="1"/>
  <c r="D185" i="84" s="1"/>
  <c r="G185" i="84" s="1"/>
  <c r="BC177" i="82"/>
  <c r="BE157" i="82"/>
  <c r="BC149" i="82"/>
  <c r="BC39" i="82"/>
  <c r="BE36" i="82"/>
  <c r="BC33" i="82"/>
  <c r="BE14" i="82"/>
  <c r="BD7" i="82"/>
  <c r="BD15" i="82"/>
  <c r="BA98" i="82"/>
  <c r="BE76" i="82"/>
  <c r="BE68" i="82"/>
  <c r="BD50" i="82"/>
  <c r="BE46" i="82"/>
  <c r="BE44" i="82"/>
  <c r="BE26" i="82"/>
  <c r="BC14" i="82"/>
  <c r="BC12" i="82"/>
  <c r="BC10" i="82"/>
  <c r="BA15" i="82"/>
  <c r="BB15" i="82" s="1"/>
  <c r="BA143" i="82"/>
  <c r="BB143" i="82" s="1"/>
  <c r="D148" i="84" s="1"/>
  <c r="G148" i="84" s="1"/>
  <c r="BC15" i="82"/>
  <c r="BC103" i="82"/>
  <c r="BC96" i="82"/>
  <c r="BE95" i="82"/>
  <c r="BE91" i="82"/>
  <c r="BE90" i="82"/>
  <c r="BC89" i="82"/>
  <c r="BA89" i="82"/>
  <c r="BB89" i="82" s="1"/>
  <c r="AN90" i="5" s="1"/>
  <c r="BC87" i="82"/>
  <c r="BD83" i="82"/>
  <c r="BA79" i="82"/>
  <c r="BB79" i="82" s="1"/>
  <c r="BE75" i="82"/>
  <c r="BC74" i="82"/>
  <c r="BC70" i="82"/>
  <c r="BC67" i="82"/>
  <c r="BE55" i="82"/>
  <c r="BE47" i="82"/>
  <c r="BA45" i="82"/>
  <c r="BB45" i="82" s="1"/>
  <c r="AN46" i="5" s="1"/>
  <c r="BD19" i="82"/>
  <c r="BA132" i="82"/>
  <c r="BA108" i="82"/>
  <c r="BB108" i="82" s="1"/>
  <c r="AN109" i="5" s="1"/>
  <c r="BE102" i="82"/>
  <c r="BE101" i="82"/>
  <c r="BE100" i="82"/>
  <c r="BA92" i="82"/>
  <c r="BB92" i="82" s="1"/>
  <c r="D95" i="84" s="1"/>
  <c r="G95" i="84" s="1"/>
  <c r="BC86" i="82"/>
  <c r="BC85" i="82"/>
  <c r="BC82" i="82"/>
  <c r="BD39" i="82"/>
  <c r="BD3" i="82"/>
  <c r="BE154" i="82"/>
  <c r="BA149" i="82"/>
  <c r="BB149" i="82" s="1"/>
  <c r="D149" i="84" s="1"/>
  <c r="G149" i="84" s="1"/>
  <c r="BC148" i="82"/>
  <c r="BC141" i="82"/>
  <c r="BD124" i="82"/>
  <c r="BA101" i="82"/>
  <c r="BB101" i="82" s="1"/>
  <c r="D104" i="84" s="1"/>
  <c r="G104" i="84" s="1"/>
  <c r="BA81" i="82"/>
  <c r="BB81" i="82" s="1"/>
  <c r="BA41" i="82"/>
  <c r="BB41" i="82" s="1"/>
  <c r="BA39" i="82"/>
  <c r="BB39" i="82" s="1"/>
  <c r="AN40" i="5" s="1"/>
  <c r="BD180" i="82"/>
  <c r="BA179" i="82"/>
  <c r="BB179" i="82" s="1"/>
  <c r="D171" i="84" s="1"/>
  <c r="G171" i="84" s="1"/>
  <c r="BD171" i="82"/>
  <c r="BE169" i="82"/>
  <c r="BA166" i="82"/>
  <c r="BB166" i="82" s="1"/>
  <c r="D163" i="84" s="1"/>
  <c r="G163" i="84" s="1"/>
  <c r="BE162" i="82"/>
  <c r="BC158" i="82"/>
  <c r="BA156" i="82"/>
  <c r="BB156" i="82" s="1"/>
  <c r="AN157" i="5" s="1"/>
  <c r="BD152" i="82"/>
  <c r="BC145" i="82"/>
  <c r="BE144" i="82"/>
  <c r="BE142" i="82"/>
  <c r="BE140" i="82"/>
  <c r="BC138" i="82"/>
  <c r="BC137" i="82"/>
  <c r="BE134" i="82"/>
  <c r="BA133" i="82"/>
  <c r="BB133" i="82" s="1"/>
  <c r="D135" i="84" s="1"/>
  <c r="G135" i="84" s="1"/>
  <c r="BE126" i="82"/>
  <c r="BA124" i="82"/>
  <c r="BB124" i="82" s="1"/>
  <c r="AN125" i="5" s="1"/>
  <c r="BE107" i="82"/>
  <c r="BC192" i="82"/>
  <c r="BD192" i="82"/>
  <c r="BA192" i="82"/>
  <c r="BB192" i="82" s="1"/>
  <c r="D191" i="84" s="1"/>
  <c r="G191" i="84" s="1"/>
  <c r="BE188" i="82"/>
  <c r="BE177" i="82"/>
  <c r="BA176" i="82"/>
  <c r="BB176" i="82" s="1"/>
  <c r="D174" i="84" s="1"/>
  <c r="G174" i="84" s="1"/>
  <c r="BA174" i="82"/>
  <c r="BB174" i="82" s="1"/>
  <c r="D168" i="84" s="1"/>
  <c r="G168" i="84" s="1"/>
  <c r="BD172" i="82"/>
  <c r="BA171" i="82"/>
  <c r="BB171" i="82" s="1"/>
  <c r="D169" i="84" s="1"/>
  <c r="G169" i="84" s="1"/>
  <c r="BE171" i="82"/>
  <c r="BA170" i="82"/>
  <c r="BB170" i="82" s="1"/>
  <c r="BA168" i="82"/>
  <c r="BB168" i="82" s="1"/>
  <c r="D166" i="84" s="1"/>
  <c r="G166" i="84" s="1"/>
  <c r="BE165" i="82"/>
  <c r="BA164" i="82"/>
  <c r="BB164" i="82" s="1"/>
  <c r="D160" i="84" s="1"/>
  <c r="G160" i="84" s="1"/>
  <c r="BE163" i="82"/>
  <c r="BC160" i="82"/>
  <c r="BD160" i="82"/>
  <c r="BA136" i="82"/>
  <c r="BB136" i="82" s="1"/>
  <c r="AN131" i="5"/>
  <c r="BC126" i="82"/>
  <c r="BD126" i="82"/>
  <c r="BA126" i="82"/>
  <c r="BB126" i="82" s="1"/>
  <c r="AN127" i="5" s="1"/>
  <c r="BA112" i="82"/>
  <c r="BB112" i="82" s="1"/>
  <c r="AN113" i="5" s="1"/>
  <c r="BC104" i="82"/>
  <c r="BA97" i="82"/>
  <c r="BB97" i="82" s="1"/>
  <c r="AN98" i="5" s="1"/>
  <c r="BC88" i="82"/>
  <c r="BD88" i="82"/>
  <c r="BE80" i="82"/>
  <c r="BE73" i="82"/>
  <c r="BE72" i="82"/>
  <c r="BA64" i="82"/>
  <c r="BB64" i="82" s="1"/>
  <c r="BE63" i="82"/>
  <c r="BA58" i="82"/>
  <c r="BB58" i="82" s="1"/>
  <c r="BA49" i="82"/>
  <c r="BB49" i="82" s="1"/>
  <c r="AN50" i="5" s="1"/>
  <c r="BC40" i="82"/>
  <c r="BD40" i="82"/>
  <c r="BC28" i="82"/>
  <c r="BA28" i="82"/>
  <c r="BB28" i="82" s="1"/>
  <c r="BE20" i="82"/>
  <c r="BA17" i="82"/>
  <c r="BB17" i="82" s="1"/>
  <c r="BC16" i="82"/>
  <c r="BD16" i="82"/>
  <c r="BA9" i="82"/>
  <c r="BB9" i="82" s="1"/>
  <c r="D7" i="84" s="1"/>
  <c r="G7" i="84" s="1"/>
  <c r="BC8" i="82"/>
  <c r="BD8" i="82"/>
  <c r="BA8" i="82"/>
  <c r="BB8" i="82" s="1"/>
  <c r="D6" i="84" s="1"/>
  <c r="G6" i="84" s="1"/>
  <c r="BC3" i="82"/>
  <c r="BA3" i="82"/>
  <c r="BB3" i="82" s="1"/>
  <c r="AN4" i="5" s="1"/>
  <c r="BE3" i="82"/>
  <c r="BA83" i="82"/>
  <c r="BB83" i="82" s="1"/>
  <c r="BA147" i="82"/>
  <c r="BB147" i="82" s="1"/>
  <c r="AN148" i="5" s="1"/>
  <c r="BE96" i="82"/>
  <c r="BD11" i="82"/>
  <c r="BE83" i="82"/>
  <c r="BC46" i="82"/>
  <c r="BE89" i="82"/>
  <c r="BC129" i="82"/>
  <c r="BA95" i="82"/>
  <c r="BB95" i="82" s="1"/>
  <c r="D106" i="84" s="1"/>
  <c r="G106" i="84" s="1"/>
  <c r="BC36" i="82"/>
  <c r="BE175" i="82"/>
  <c r="BA167" i="82"/>
  <c r="BB167" i="82" s="1"/>
  <c r="D31" i="84" s="1"/>
  <c r="G31" i="84" s="1"/>
  <c r="BE166" i="82"/>
  <c r="BC161" i="82"/>
  <c r="BC65" i="82"/>
  <c r="BC62" i="82"/>
  <c r="BE60" i="82"/>
  <c r="BC59" i="82"/>
  <c r="BC18" i="82"/>
  <c r="BA91" i="82"/>
  <c r="BB91" i="82" s="1"/>
  <c r="D94" i="84" s="1"/>
  <c r="G94" i="84" s="1"/>
  <c r="BC48" i="82"/>
  <c r="BA36" i="82"/>
  <c r="BB36" i="82" s="1"/>
  <c r="D32" i="84" s="1"/>
  <c r="G32" i="84" s="1"/>
  <c r="BC11" i="82"/>
  <c r="BD67" i="82"/>
  <c r="BD91" i="82"/>
  <c r="BD123" i="82"/>
  <c r="BA157" i="82"/>
  <c r="BB157" i="82" s="1"/>
  <c r="D153" i="84" s="1"/>
  <c r="G153" i="84" s="1"/>
  <c r="BD102" i="82"/>
  <c r="BD134" i="82"/>
  <c r="BD129" i="82"/>
  <c r="BD36" i="82"/>
  <c r="BD92" i="82"/>
  <c r="BE124" i="82"/>
  <c r="BE156" i="82"/>
  <c r="BC79" i="82"/>
  <c r="BC13" i="82"/>
  <c r="BA102" i="82"/>
  <c r="BB102" i="82" s="1"/>
  <c r="D105" i="84" s="1"/>
  <c r="G105" i="84" s="1"/>
  <c r="BE185" i="82"/>
  <c r="BE184" i="82"/>
  <c r="BE179" i="82"/>
  <c r="BA113" i="82"/>
  <c r="BB113" i="82" s="1"/>
  <c r="BE113" i="82"/>
  <c r="BA57" i="82"/>
  <c r="BB57" i="82" s="1"/>
  <c r="D55" i="84" s="1"/>
  <c r="G55" i="84" s="1"/>
  <c r="BA11" i="82"/>
  <c r="BB11" i="82" s="1"/>
  <c r="AN12" i="5" s="1"/>
  <c r="BB99" i="82"/>
  <c r="AN100" i="5" s="1"/>
  <c r="BD48" i="82"/>
  <c r="BC144" i="82"/>
  <c r="BA44" i="82"/>
  <c r="BB44" i="82" s="1"/>
  <c r="D74" i="84" s="1"/>
  <c r="G74" i="84" s="1"/>
  <c r="BC91" i="82"/>
  <c r="BC123" i="82"/>
  <c r="BD147" i="82"/>
  <c r="BA85" i="82"/>
  <c r="BB85" i="82" s="1"/>
  <c r="AN86" i="5" s="1"/>
  <c r="BC102" i="82"/>
  <c r="BC134" i="82"/>
  <c r="BC76" i="82"/>
  <c r="BE92" i="82"/>
  <c r="BE79" i="82"/>
  <c r="BD189" i="82"/>
  <c r="BC187" i="82"/>
  <c r="BA161" i="82"/>
  <c r="BB161" i="82" s="1"/>
  <c r="BD68" i="82"/>
  <c r="BE67" i="82"/>
  <c r="BC27" i="82"/>
  <c r="BA27" i="82"/>
  <c r="BB27" i="82" s="1"/>
  <c r="AN28" i="5" s="1"/>
  <c r="BE48" i="82"/>
  <c r="BD144" i="82"/>
  <c r="BB132" i="82"/>
  <c r="D144" i="84" s="1"/>
  <c r="G144" i="84" s="1"/>
  <c r="BD75" i="82"/>
  <c r="BE123" i="82"/>
  <c r="BC147" i="82"/>
  <c r="BC81" i="82"/>
  <c r="BC44" i="82"/>
  <c r="BD76" i="82"/>
  <c r="BC100" i="82"/>
  <c r="BC140" i="82"/>
  <c r="BD47" i="82"/>
  <c r="BB187" i="82"/>
  <c r="D183" i="84" s="1"/>
  <c r="G183" i="84" s="1"/>
  <c r="BC56" i="82"/>
  <c r="BC128" i="82"/>
  <c r="BA76" i="82"/>
  <c r="BB76" i="82" s="1"/>
  <c r="D82" i="84" s="1"/>
  <c r="G82" i="84" s="1"/>
  <c r="BA140" i="82"/>
  <c r="BB140" i="82" s="1"/>
  <c r="D145" i="84" s="1"/>
  <c r="G145" i="84" s="1"/>
  <c r="BC75" i="82"/>
  <c r="BD131" i="82"/>
  <c r="BD142" i="82"/>
  <c r="BD81" i="82"/>
  <c r="BD105" i="82"/>
  <c r="BD161" i="82"/>
  <c r="BA47" i="82"/>
  <c r="BB47" i="82" s="1"/>
  <c r="D44" i="84" s="1"/>
  <c r="G44" i="84" s="1"/>
  <c r="BD44" i="82"/>
  <c r="BD100" i="82"/>
  <c r="BD140" i="82"/>
  <c r="BD56" i="82"/>
  <c r="BD128" i="82"/>
  <c r="BC152" i="82"/>
  <c r="BD27" i="82"/>
  <c r="BC131" i="82"/>
  <c r="BB125" i="82"/>
  <c r="D127" i="84" s="1"/>
  <c r="G127" i="84" s="1"/>
  <c r="BC142" i="82"/>
  <c r="BC57" i="82"/>
  <c r="BA55" i="82"/>
  <c r="BB55" i="82" s="1"/>
  <c r="AN56" i="5" s="1"/>
  <c r="BC55" i="82"/>
  <c r="BC95" i="82"/>
  <c r="BA131" i="82"/>
  <c r="BB131" i="82" s="1"/>
  <c r="D138" i="84" s="1"/>
  <c r="G138" i="84" s="1"/>
  <c r="D114" i="84"/>
  <c r="G114" i="84" s="1"/>
  <c r="AN108" i="5"/>
  <c r="D49" i="84"/>
  <c r="G49" i="84" s="1"/>
  <c r="AN52" i="5"/>
  <c r="D118" i="84"/>
  <c r="G118" i="84" s="1"/>
  <c r="BD64" i="82"/>
  <c r="BE168" i="82"/>
  <c r="AN117" i="5"/>
  <c r="D117" i="84"/>
  <c r="G117" i="84" s="1"/>
  <c r="BC171" i="82"/>
  <c r="BC174" i="82"/>
  <c r="BD177" i="82"/>
  <c r="D91" i="84"/>
  <c r="G91" i="84" s="1"/>
  <c r="AN32" i="5"/>
  <c r="BD167" i="82"/>
  <c r="BD183" i="82"/>
  <c r="BC183" i="82"/>
  <c r="BC181" i="82"/>
  <c r="BE181" i="82"/>
  <c r="BC180" i="82"/>
  <c r="BC178" i="82"/>
  <c r="BA178" i="82"/>
  <c r="BB178" i="82" s="1"/>
  <c r="BE178" i="82"/>
  <c r="BC114" i="82"/>
  <c r="BE114" i="82"/>
  <c r="BC111" i="82"/>
  <c r="BA110" i="82"/>
  <c r="BB110" i="82" s="1"/>
  <c r="BE109" i="82"/>
  <c r="BD109" i="82"/>
  <c r="BC109" i="82"/>
  <c r="BD108" i="82"/>
  <c r="BE66" i="82"/>
  <c r="BD66" i="82"/>
  <c r="BC66" i="82"/>
  <c r="BA25" i="82"/>
  <c r="BB25" i="82" s="1"/>
  <c r="BA24" i="82"/>
  <c r="BB24" i="82" s="1"/>
  <c r="BE23" i="82"/>
  <c r="BA22" i="82"/>
  <c r="BB22" i="82" s="1"/>
  <c r="BE21" i="82"/>
  <c r="BD21" i="82"/>
  <c r="D34" i="84"/>
  <c r="G34" i="84" s="1"/>
  <c r="AN44" i="5"/>
  <c r="BE61" i="82"/>
  <c r="BC61" i="82"/>
  <c r="BA59" i="82"/>
  <c r="BB59" i="82" s="1"/>
  <c r="BE64" i="82"/>
  <c r="BC112" i="82"/>
  <c r="BC176" i="82"/>
  <c r="BA60" i="82"/>
  <c r="BB60" i="82" s="1"/>
  <c r="BA180" i="82"/>
  <c r="BB180" i="82" s="1"/>
  <c r="D78" i="84"/>
  <c r="G78" i="84" s="1"/>
  <c r="AN78" i="5"/>
  <c r="BE110" i="82"/>
  <c r="BE174" i="82"/>
  <c r="BE180" i="82"/>
  <c r="BD23" i="82"/>
  <c r="BE191" i="82"/>
  <c r="BC191" i="82"/>
  <c r="BD191" i="82"/>
  <c r="BE186" i="82"/>
  <c r="BA186" i="82"/>
  <c r="BB186" i="82" s="1"/>
  <c r="BC186" i="82"/>
  <c r="BE122" i="82"/>
  <c r="BA122" i="82"/>
  <c r="BB122" i="82" s="1"/>
  <c r="BC122" i="82"/>
  <c r="BA121" i="82"/>
  <c r="BB121" i="82" s="1"/>
  <c r="BA120" i="82"/>
  <c r="BB120" i="82" s="1"/>
  <c r="BC119" i="82"/>
  <c r="BD119" i="82"/>
  <c r="BA118" i="82"/>
  <c r="BB118" i="82" s="1"/>
  <c r="BC117" i="82"/>
  <c r="BE117" i="82"/>
  <c r="BC116" i="82"/>
  <c r="BC71" i="82"/>
  <c r="BE71" i="82"/>
  <c r="BA70" i="82"/>
  <c r="BB70" i="82" s="1"/>
  <c r="BE69" i="82"/>
  <c r="BD69" i="82"/>
  <c r="BC69" i="82"/>
  <c r="BA33" i="82"/>
  <c r="BB33" i="82" s="1"/>
  <c r="BA32" i="82"/>
  <c r="BB32" i="82" s="1"/>
  <c r="BD31" i="82"/>
  <c r="BA30" i="82"/>
  <c r="BB30" i="82" s="1"/>
  <c r="BD29" i="82"/>
  <c r="BC29" i="82"/>
  <c r="BD26" i="82"/>
  <c r="BC26" i="82"/>
  <c r="BA26" i="82"/>
  <c r="BB26" i="82" s="1"/>
  <c r="BC175" i="82"/>
  <c r="BD175" i="82"/>
  <c r="BE170" i="82"/>
  <c r="BD170" i="82"/>
  <c r="BC170" i="82"/>
  <c r="BA67" i="82"/>
  <c r="BB67" i="82" s="1"/>
  <c r="BE24" i="82"/>
  <c r="BC72" i="82"/>
  <c r="BD112" i="82"/>
  <c r="BD176" i="82"/>
  <c r="D4" i="84"/>
  <c r="G4" i="84" s="1"/>
  <c r="BA68" i="82"/>
  <c r="BB68" i="82" s="1"/>
  <c r="BA188" i="82"/>
  <c r="BB188" i="82" s="1"/>
  <c r="BD115" i="82"/>
  <c r="BD179" i="82"/>
  <c r="BA21" i="82"/>
  <c r="BB21" i="82" s="1"/>
  <c r="BD30" i="82"/>
  <c r="BE70" i="82"/>
  <c r="BD118" i="82"/>
  <c r="BC182" i="82"/>
  <c r="BD33" i="82"/>
  <c r="BC121" i="82"/>
  <c r="BC185" i="82"/>
  <c r="BA111" i="82"/>
  <c r="BB111" i="82" s="1"/>
  <c r="BA175" i="82"/>
  <c r="BB175" i="82" s="1"/>
  <c r="BC60" i="82"/>
  <c r="BC188" i="82"/>
  <c r="BC23" i="82"/>
  <c r="BD111" i="82"/>
  <c r="BE183" i="82"/>
  <c r="BD61" i="82"/>
  <c r="BA190" i="82"/>
  <c r="BB190" i="82" s="1"/>
  <c r="BA177" i="82"/>
  <c r="BB177" i="82" s="1"/>
  <c r="BA128" i="82"/>
  <c r="BB128" i="82" s="1"/>
  <c r="BE127" i="82"/>
  <c r="BD127" i="82"/>
  <c r="BC127" i="82"/>
  <c r="BE125" i="82"/>
  <c r="BC125" i="82"/>
  <c r="BA114" i="82"/>
  <c r="BB114" i="82" s="1"/>
  <c r="BA106" i="82"/>
  <c r="BB106" i="82" s="1"/>
  <c r="BE82" i="82"/>
  <c r="BD82" i="82"/>
  <c r="BA80" i="82"/>
  <c r="BB80" i="82" s="1"/>
  <c r="BA78" i="82"/>
  <c r="BB78" i="82" s="1"/>
  <c r="BE77" i="82"/>
  <c r="BD77" i="82"/>
  <c r="BA74" i="82"/>
  <c r="BB74" i="82" s="1"/>
  <c r="BE74" i="82"/>
  <c r="BD74" i="82"/>
  <c r="BD34" i="82"/>
  <c r="BC34" i="82"/>
  <c r="BA18" i="82"/>
  <c r="BB18" i="82" s="1"/>
  <c r="BE173" i="82"/>
  <c r="BD173" i="82"/>
  <c r="BC173" i="82"/>
  <c r="D76" i="84"/>
  <c r="G76" i="84" s="1"/>
  <c r="AN76" i="5"/>
  <c r="BD72" i="82"/>
  <c r="BE112" i="82"/>
  <c r="BE176" i="82"/>
  <c r="D11" i="84"/>
  <c r="G11" i="84" s="1"/>
  <c r="AN13" i="5"/>
  <c r="BC115" i="82"/>
  <c r="BC179" i="82"/>
  <c r="BA29" i="82"/>
  <c r="BB29" i="82" s="1"/>
  <c r="D90" i="84"/>
  <c r="G90" i="84" s="1"/>
  <c r="AN94" i="5"/>
  <c r="BE30" i="82"/>
  <c r="BC118" i="82"/>
  <c r="BD182" i="82"/>
  <c r="BE33" i="82"/>
  <c r="BD121" i="82"/>
  <c r="BD185" i="82"/>
  <c r="BA119" i="82"/>
  <c r="BB119" i="82" s="1"/>
  <c r="BA183" i="82"/>
  <c r="BB183" i="82" s="1"/>
  <c r="BC20" i="82"/>
  <c r="BD60" i="82"/>
  <c r="BC164" i="82"/>
  <c r="BD188" i="82"/>
  <c r="BC31" i="82"/>
  <c r="BE111" i="82"/>
  <c r="BD178" i="82"/>
  <c r="D38" i="84"/>
  <c r="G38" i="84" s="1"/>
  <c r="AN39" i="5"/>
  <c r="BA72" i="82"/>
  <c r="BB72" i="82" s="1"/>
  <c r="BA185" i="82"/>
  <c r="BB185" i="82" s="1"/>
  <c r="BA184" i="82"/>
  <c r="BB184" i="82" s="1"/>
  <c r="BD135" i="82"/>
  <c r="BE135" i="82"/>
  <c r="BA134" i="82"/>
  <c r="BB134" i="82" s="1"/>
  <c r="BE133" i="82"/>
  <c r="BD133" i="82"/>
  <c r="BC133" i="82"/>
  <c r="BC132" i="82"/>
  <c r="BE132" i="82"/>
  <c r="BE130" i="82"/>
  <c r="BD130" i="82"/>
  <c r="BC130" i="82"/>
  <c r="BA88" i="82"/>
  <c r="BB88" i="82" s="1"/>
  <c r="BE87" i="82"/>
  <c r="BA86" i="82"/>
  <c r="BB86" i="82" s="1"/>
  <c r="BE85" i="82"/>
  <c r="BD85" i="82"/>
  <c r="BA66" i="82"/>
  <c r="BB66" i="82" s="1"/>
  <c r="BE42" i="82"/>
  <c r="BD42" i="82"/>
  <c r="BC42" i="82"/>
  <c r="BA40" i="82"/>
  <c r="BB40" i="82" s="1"/>
  <c r="BD37" i="82"/>
  <c r="BC37" i="82"/>
  <c r="BA162" i="82"/>
  <c r="BB162" i="82" s="1"/>
  <c r="BD162" i="82"/>
  <c r="BC162" i="82"/>
  <c r="BA19" i="82"/>
  <c r="BB19" i="82" s="1"/>
  <c r="D84" i="84"/>
  <c r="G84" i="84" s="1"/>
  <c r="AN84" i="5"/>
  <c r="BD32" i="82"/>
  <c r="BC120" i="82"/>
  <c r="BC184" i="82"/>
  <c r="BA20" i="82"/>
  <c r="BB20" i="82" s="1"/>
  <c r="BD163" i="82"/>
  <c r="BA165" i="82"/>
  <c r="BB165" i="82" s="1"/>
  <c r="BE118" i="82"/>
  <c r="BD166" i="82"/>
  <c r="BE121" i="82"/>
  <c r="BC169" i="82"/>
  <c r="BA63" i="82"/>
  <c r="BB63" i="82" s="1"/>
  <c r="BA191" i="82"/>
  <c r="BB191" i="82" s="1"/>
  <c r="BD20" i="82"/>
  <c r="BC108" i="82"/>
  <c r="BD164" i="82"/>
  <c r="BE31" i="82"/>
  <c r="BD63" i="82"/>
  <c r="BE119" i="82"/>
  <c r="BD186" i="82"/>
  <c r="BA62" i="82"/>
  <c r="BB62" i="82" s="1"/>
  <c r="BE193" i="82"/>
  <c r="BE189" i="82"/>
  <c r="BA145" i="82"/>
  <c r="BB145" i="82" s="1"/>
  <c r="BA144" i="82"/>
  <c r="BB144" i="82" s="1"/>
  <c r="BE143" i="82"/>
  <c r="BD143" i="82"/>
  <c r="BA142" i="82"/>
  <c r="BB142" i="82" s="1"/>
  <c r="BE141" i="82"/>
  <c r="BD141" i="82"/>
  <c r="BA138" i="82"/>
  <c r="BB138" i="82" s="1"/>
  <c r="BE138" i="82"/>
  <c r="BD138" i="82"/>
  <c r="BD90" i="82"/>
  <c r="BC90" i="82"/>
  <c r="BA90" i="82"/>
  <c r="BB90" i="82" s="1"/>
  <c r="BA82" i="82"/>
  <c r="BB82" i="82" s="1"/>
  <c r="BA73" i="82"/>
  <c r="BB73" i="82" s="1"/>
  <c r="BC47" i="82"/>
  <c r="BA46" i="82"/>
  <c r="BB46" i="82" s="1"/>
  <c r="BE45" i="82"/>
  <c r="BD45" i="82"/>
  <c r="BC45" i="82"/>
  <c r="AN160" i="5"/>
  <c r="D17" i="84"/>
  <c r="G17" i="84" s="1"/>
  <c r="BD165" i="82"/>
  <c r="BC165" i="82"/>
  <c r="BE106" i="82"/>
  <c r="BD106" i="82"/>
  <c r="BC106" i="82"/>
  <c r="BE32" i="82"/>
  <c r="BD120" i="82"/>
  <c r="BD184" i="82"/>
  <c r="BD59" i="82"/>
  <c r="BC163" i="82"/>
  <c r="BD187" i="82"/>
  <c r="BA109" i="82"/>
  <c r="BB109" i="82" s="1"/>
  <c r="BA173" i="82"/>
  <c r="BB173" i="82" s="1"/>
  <c r="BD62" i="82"/>
  <c r="BC166" i="82"/>
  <c r="BC190" i="82"/>
  <c r="BD169" i="82"/>
  <c r="AN8" i="5"/>
  <c r="D8" i="84"/>
  <c r="G8" i="84" s="1"/>
  <c r="BA71" i="82"/>
  <c r="BB71" i="82" s="1"/>
  <c r="BC68" i="82"/>
  <c r="BE108" i="82"/>
  <c r="BE164" i="82"/>
  <c r="BC63" i="82"/>
  <c r="BD114" i="82"/>
  <c r="BD181" i="82"/>
  <c r="D136" i="84"/>
  <c r="G136" i="84" s="1"/>
  <c r="AN137" i="5"/>
  <c r="BA153" i="82"/>
  <c r="BB153" i="82" s="1"/>
  <c r="BA152" i="82"/>
  <c r="BB152" i="82" s="1"/>
  <c r="BE151" i="82"/>
  <c r="BC151" i="82"/>
  <c r="BD151" i="82"/>
  <c r="BA150" i="82"/>
  <c r="BB150" i="82" s="1"/>
  <c r="BE149" i="82"/>
  <c r="BD149" i="82"/>
  <c r="BE148" i="82"/>
  <c r="BA146" i="82"/>
  <c r="BB146" i="82" s="1"/>
  <c r="BE146" i="82"/>
  <c r="BD146" i="82"/>
  <c r="BA137" i="82"/>
  <c r="BB137" i="82" s="1"/>
  <c r="BA129" i="82"/>
  <c r="BB129" i="82" s="1"/>
  <c r="BA96" i="82"/>
  <c r="BB96" i="82" s="1"/>
  <c r="BD95" i="82"/>
  <c r="BA94" i="82"/>
  <c r="BB94" i="82" s="1"/>
  <c r="BD93" i="82"/>
  <c r="BC93" i="82"/>
  <c r="BA56" i="82"/>
  <c r="BB56" i="82" s="1"/>
  <c r="BD55" i="82"/>
  <c r="BA54" i="82"/>
  <c r="BB54" i="82" s="1"/>
  <c r="BC53" i="82"/>
  <c r="BE53" i="82"/>
  <c r="BC50" i="82"/>
  <c r="BA50" i="82"/>
  <c r="BB50" i="82" s="1"/>
  <c r="BE50" i="82"/>
  <c r="BA42" i="82"/>
  <c r="BB42" i="82" s="1"/>
  <c r="BA34" i="82"/>
  <c r="BB34" i="82" s="1"/>
  <c r="BC7" i="82"/>
  <c r="BE7" i="82"/>
  <c r="BA6" i="82"/>
  <c r="BB6" i="82" s="1"/>
  <c r="BE5" i="82"/>
  <c r="BD5" i="82"/>
  <c r="BC5" i="82"/>
  <c r="D2" i="84"/>
  <c r="D59" i="84"/>
  <c r="G59" i="84" s="1"/>
  <c r="AN62" i="5"/>
  <c r="BE167" i="82"/>
  <c r="BC167" i="82"/>
  <c r="D103" i="84"/>
  <c r="G103" i="84" s="1"/>
  <c r="BA65" i="82"/>
  <c r="BB65" i="82" s="1"/>
  <c r="BE18" i="82"/>
  <c r="BD18" i="82"/>
  <c r="BA163" i="82"/>
  <c r="BB163" i="82" s="1"/>
  <c r="BE120" i="82"/>
  <c r="BC168" i="82"/>
  <c r="AN101" i="5"/>
  <c r="D101" i="84"/>
  <c r="G101" i="84" s="1"/>
  <c r="D52" i="84"/>
  <c r="G52" i="84" s="1"/>
  <c r="AN54" i="5"/>
  <c r="BA117" i="82"/>
  <c r="BB117" i="82" s="1"/>
  <c r="BA181" i="82"/>
  <c r="BB181" i="82" s="1"/>
  <c r="BC22" i="82"/>
  <c r="BC25" i="82"/>
  <c r="BD65" i="82"/>
  <c r="AN16" i="5"/>
  <c r="D16" i="84"/>
  <c r="G16" i="84" s="1"/>
  <c r="AN80" i="5"/>
  <c r="D80" i="84"/>
  <c r="G80" i="84" s="1"/>
  <c r="AN144" i="5"/>
  <c r="BD116" i="82"/>
  <c r="BC172" i="82"/>
  <c r="BD122" i="82"/>
  <c r="BC21" i="82"/>
  <c r="BA160" i="82"/>
  <c r="BB160" i="82" s="1"/>
  <c r="BE159" i="82"/>
  <c r="BD159" i="82"/>
  <c r="BA158" i="82"/>
  <c r="BB158" i="82" s="1"/>
  <c r="BD157" i="82"/>
  <c r="BC157" i="82"/>
  <c r="BD156" i="82"/>
  <c r="BD154" i="82"/>
  <c r="BA154" i="82"/>
  <c r="BB154" i="82" s="1"/>
  <c r="BC154" i="82"/>
  <c r="BA105" i="82"/>
  <c r="BB105" i="82" s="1"/>
  <c r="BA104" i="82"/>
  <c r="BB104" i="82" s="1"/>
  <c r="BD101" i="82"/>
  <c r="BC101" i="82"/>
  <c r="BB98" i="82"/>
  <c r="BD98" i="82"/>
  <c r="BC98" i="82"/>
  <c r="BE58" i="82"/>
  <c r="BC58" i="82"/>
  <c r="BA16" i="82"/>
  <c r="BB16" i="82" s="1"/>
  <c r="BA14" i="82"/>
  <c r="BB14" i="82" s="1"/>
  <c r="BE13" i="82"/>
  <c r="BD13" i="82"/>
  <c r="BA10" i="82"/>
  <c r="BB10" i="82" s="1"/>
  <c r="BE10" i="82"/>
  <c r="BD10" i="82"/>
  <c r="BC189" i="82"/>
  <c r="BC193" i="82"/>
  <c r="BD193" i="82"/>
  <c r="BA193" i="82"/>
  <c r="BB193" i="82" s="1"/>
  <c r="AJ69" i="3"/>
  <c r="V70" i="5" s="1"/>
  <c r="AJ59" i="3"/>
  <c r="V60" i="5" s="1"/>
  <c r="AJ8" i="3"/>
  <c r="V9" i="5" s="1"/>
  <c r="I49" i="5"/>
  <c r="BC48" i="75"/>
  <c r="K49" i="5" s="1"/>
  <c r="I17" i="5"/>
  <c r="AY151" i="75"/>
  <c r="I152" i="5" s="1"/>
  <c r="AY87" i="75"/>
  <c r="I88" i="5" s="1"/>
  <c r="BA63" i="83"/>
  <c r="B63" i="84" s="1"/>
  <c r="E63" i="84" s="1"/>
  <c r="BA55" i="83"/>
  <c r="BB55" i="83" s="1"/>
  <c r="BA47" i="83"/>
  <c r="AK49" i="5" s="1"/>
  <c r="AL49" i="5" s="1"/>
  <c r="BA39" i="83"/>
  <c r="B37" i="84" s="1"/>
  <c r="E37" i="84" s="1"/>
  <c r="BA31" i="83"/>
  <c r="B35" i="84" s="1"/>
  <c r="E35" i="84" s="1"/>
  <c r="BA23" i="83"/>
  <c r="AK25" i="5" s="1"/>
  <c r="AL25" i="5" s="1"/>
  <c r="BA15" i="83"/>
  <c r="AK17" i="5" s="1"/>
  <c r="AL17" i="5" s="1"/>
  <c r="AY143" i="75"/>
  <c r="I144" i="5" s="1"/>
  <c r="I182" i="5"/>
  <c r="I28" i="5"/>
  <c r="AY111" i="75"/>
  <c r="I112" i="5" s="1"/>
  <c r="BC129" i="75"/>
  <c r="K130" i="5" s="1"/>
  <c r="AY55" i="75"/>
  <c r="I56" i="5" s="1"/>
  <c r="AY167" i="75"/>
  <c r="I168" i="5" s="1"/>
  <c r="AY79" i="75"/>
  <c r="I80" i="5" s="1"/>
  <c r="AY71" i="75"/>
  <c r="I72" i="5" s="1"/>
  <c r="I160" i="5"/>
  <c r="BC159" i="75"/>
  <c r="K160" i="5" s="1"/>
  <c r="BC157" i="75"/>
  <c r="K158" i="5" s="1"/>
  <c r="I158" i="5"/>
  <c r="BC68" i="75"/>
  <c r="K69" i="5" s="1"/>
  <c r="I69" i="5"/>
  <c r="I98" i="5"/>
  <c r="BC97" i="75"/>
  <c r="K98" i="5" s="1"/>
  <c r="BC162" i="75"/>
  <c r="K163" i="5" s="1"/>
  <c r="I163" i="5"/>
  <c r="BC46" i="75"/>
  <c r="K47" i="5" s="1"/>
  <c r="I47" i="5"/>
  <c r="BC124" i="75"/>
  <c r="K125" i="5" s="1"/>
  <c r="BC110" i="75"/>
  <c r="K111" i="5" s="1"/>
  <c r="BC123" i="75"/>
  <c r="K124" i="5" s="1"/>
  <c r="BC28" i="75"/>
  <c r="K29" i="5" s="1"/>
  <c r="BC64" i="75"/>
  <c r="K65" i="5" s="1"/>
  <c r="I84" i="5"/>
  <c r="I167" i="5"/>
  <c r="BC166" i="75"/>
  <c r="K167" i="5" s="1"/>
  <c r="I74" i="5"/>
  <c r="BC73" i="75"/>
  <c r="K74" i="5" s="1"/>
  <c r="BC105" i="75"/>
  <c r="K106" i="5" s="1"/>
  <c r="I106" i="5"/>
  <c r="BC45" i="75"/>
  <c r="K46" i="5" s="1"/>
  <c r="I46" i="5"/>
  <c r="BC192" i="75"/>
  <c r="K193" i="5" s="1"/>
  <c r="I193" i="5"/>
  <c r="I43" i="5"/>
  <c r="BC42" i="75"/>
  <c r="K43" i="5" s="1"/>
  <c r="I12" i="5"/>
  <c r="I121" i="5"/>
  <c r="BC120" i="75"/>
  <c r="K121" i="5" s="1"/>
  <c r="BC23" i="75"/>
  <c r="K24" i="5" s="1"/>
  <c r="BC36" i="75"/>
  <c r="K37" i="5" s="1"/>
  <c r="L37" i="5" s="1"/>
  <c r="BC6" i="75"/>
  <c r="K7" i="5" s="1"/>
  <c r="BC52" i="75"/>
  <c r="K53" i="5" s="1"/>
  <c r="I53" i="5"/>
  <c r="I99" i="5"/>
  <c r="BC98" i="75"/>
  <c r="K99" i="5" s="1"/>
  <c r="BC24" i="75"/>
  <c r="K25" i="5" s="1"/>
  <c r="I25" i="5"/>
  <c r="I185" i="5"/>
  <c r="BC184" i="75"/>
  <c r="K185" i="5" s="1"/>
  <c r="L185" i="5" s="1"/>
  <c r="I190" i="5"/>
  <c r="BC189" i="75"/>
  <c r="K190" i="5" s="1"/>
  <c r="BC93" i="75"/>
  <c r="K94" i="5" s="1"/>
  <c r="I94" i="5"/>
  <c r="BC30" i="75"/>
  <c r="K31" i="5" s="1"/>
  <c r="I31" i="5"/>
  <c r="I103" i="5"/>
  <c r="BC102" i="75"/>
  <c r="K103" i="5" s="1"/>
  <c r="BC66" i="75"/>
  <c r="K67" i="5" s="1"/>
  <c r="I67" i="5"/>
  <c r="BC26" i="75"/>
  <c r="K27" i="5" s="1"/>
  <c r="L27" i="5" s="1"/>
  <c r="I27" i="5"/>
  <c r="I134" i="5"/>
  <c r="BC133" i="75"/>
  <c r="K134" i="5" s="1"/>
  <c r="I170" i="5"/>
  <c r="BC169" i="75"/>
  <c r="K170" i="5" s="1"/>
  <c r="BC14" i="75"/>
  <c r="K15" i="5" s="1"/>
  <c r="I15" i="5"/>
  <c r="I73" i="5"/>
  <c r="BC72" i="75"/>
  <c r="K73" i="5" s="1"/>
  <c r="I145" i="5"/>
  <c r="BC144" i="75"/>
  <c r="K145" i="5" s="1"/>
  <c r="BC96" i="75"/>
  <c r="K97" i="5" s="1"/>
  <c r="I97" i="5"/>
  <c r="BC186" i="75"/>
  <c r="K187" i="5" s="1"/>
  <c r="X119" i="4"/>
  <c r="AE120" i="5" s="1"/>
  <c r="AB140" i="5"/>
  <c r="X105" i="4"/>
  <c r="AE106" i="5" s="1"/>
  <c r="AF106" i="5" s="1"/>
  <c r="X154" i="4"/>
  <c r="AE155" i="5" s="1"/>
  <c r="X123" i="4"/>
  <c r="AE124" i="5" s="1"/>
  <c r="AF124" i="5" s="1"/>
  <c r="M3" i="4"/>
  <c r="AB4" i="5" s="1"/>
  <c r="AB11" i="5"/>
  <c r="X16" i="4"/>
  <c r="AE17" i="5" s="1"/>
  <c r="X144" i="4"/>
  <c r="AE145" i="5" s="1"/>
  <c r="X185" i="4"/>
  <c r="AE186" i="5" s="1"/>
  <c r="AF186" i="5" s="1"/>
  <c r="AJ102" i="3"/>
  <c r="V103" i="5" s="1"/>
  <c r="X99" i="4"/>
  <c r="AE100" i="5" s="1"/>
  <c r="X49" i="4"/>
  <c r="AE50" i="5" s="1"/>
  <c r="X121" i="4"/>
  <c r="AE122" i="5" s="1"/>
  <c r="AF122" i="5" s="1"/>
  <c r="AB180" i="5"/>
  <c r="AB87" i="5"/>
  <c r="AB173" i="5"/>
  <c r="AB151" i="5"/>
  <c r="X130" i="4"/>
  <c r="AE131" i="5" s="1"/>
  <c r="AF131" i="5" s="1"/>
  <c r="AB131" i="5"/>
  <c r="AB119" i="5"/>
  <c r="X118" i="4"/>
  <c r="AE119" i="5" s="1"/>
  <c r="AF119" i="5" s="1"/>
  <c r="AB97" i="5"/>
  <c r="X96" i="4"/>
  <c r="AE97" i="5" s="1"/>
  <c r="AF97" i="5" s="1"/>
  <c r="X35" i="4"/>
  <c r="AE36" i="5" s="1"/>
  <c r="AF36" i="5" s="1"/>
  <c r="AB36" i="5"/>
  <c r="X34" i="4"/>
  <c r="AE35" i="5" s="1"/>
  <c r="AB34" i="5"/>
  <c r="X33" i="4"/>
  <c r="AE34" i="5" s="1"/>
  <c r="AF34" i="5" s="1"/>
  <c r="X30" i="4"/>
  <c r="AE31" i="5" s="1"/>
  <c r="AF31" i="5" s="1"/>
  <c r="AB31" i="5"/>
  <c r="X29" i="4"/>
  <c r="AE30" i="5" s="1"/>
  <c r="X13" i="4"/>
  <c r="AE14" i="5" s="1"/>
  <c r="AF14" i="5" s="1"/>
  <c r="X60" i="4"/>
  <c r="AE61" i="5" s="1"/>
  <c r="AF61" i="5" s="1"/>
  <c r="X8" i="4"/>
  <c r="AE9" i="5" s="1"/>
  <c r="AF9" i="5" s="1"/>
  <c r="X14" i="4"/>
  <c r="AE15" i="5" s="1"/>
  <c r="AF15" i="5" s="1"/>
  <c r="X42" i="4"/>
  <c r="AE43" i="5" s="1"/>
  <c r="AF43" i="5" s="1"/>
  <c r="X131" i="4"/>
  <c r="AE132" i="5" s="1"/>
  <c r="AF132" i="5" s="1"/>
  <c r="X152" i="4"/>
  <c r="AE153" i="5" s="1"/>
  <c r="AF153" i="5" s="1"/>
  <c r="X63" i="4"/>
  <c r="AE64" i="5" s="1"/>
  <c r="AF64" i="5" s="1"/>
  <c r="X161" i="4"/>
  <c r="AE162" i="5" s="1"/>
  <c r="X183" i="4"/>
  <c r="AE184" i="5" s="1"/>
  <c r="AF184" i="5" s="1"/>
  <c r="X77" i="4"/>
  <c r="AE78" i="5" s="1"/>
  <c r="X21" i="4"/>
  <c r="AE22" i="5" s="1"/>
  <c r="AB85" i="5"/>
  <c r="X85" i="4"/>
  <c r="AE86" i="5" s="1"/>
  <c r="X124" i="4"/>
  <c r="AE125" i="5" s="1"/>
  <c r="X24" i="4"/>
  <c r="AE25" i="5" s="1"/>
  <c r="X106" i="4"/>
  <c r="AE107" i="5" s="1"/>
  <c r="AF107" i="5" s="1"/>
  <c r="X50" i="4"/>
  <c r="AE51" i="5" s="1"/>
  <c r="AF51" i="5" s="1"/>
  <c r="X141" i="4"/>
  <c r="AE142" i="5" s="1"/>
  <c r="AF142" i="5" s="1"/>
  <c r="X76" i="4"/>
  <c r="AE77" i="5" s="1"/>
  <c r="T89" i="5"/>
  <c r="AJ88" i="3"/>
  <c r="V89" i="5" s="1"/>
  <c r="AJ52" i="3"/>
  <c r="V53" i="5" s="1"/>
  <c r="AJ86" i="3"/>
  <c r="V87" i="5" s="1"/>
  <c r="Z147" i="5"/>
  <c r="H146" i="4"/>
  <c r="AA147" i="5" s="1"/>
  <c r="Z112" i="5"/>
  <c r="H111" i="4"/>
  <c r="AA112" i="5" s="1"/>
  <c r="Z55" i="5"/>
  <c r="H54" i="4"/>
  <c r="AA55" i="5" s="1"/>
  <c r="Z28" i="5"/>
  <c r="H27" i="4"/>
  <c r="AA28" i="5" s="1"/>
  <c r="Z194" i="5"/>
  <c r="H193" i="4"/>
  <c r="AA194" i="5" s="1"/>
  <c r="Z168" i="5"/>
  <c r="H167" i="4"/>
  <c r="AA168" i="5" s="1"/>
  <c r="Z90" i="5"/>
  <c r="H89" i="4"/>
  <c r="AA90" i="5" s="1"/>
  <c r="Z27" i="5"/>
  <c r="Z167" i="5"/>
  <c r="H166" i="4"/>
  <c r="AA167" i="5" s="1"/>
  <c r="Z89" i="5"/>
  <c r="H88" i="4"/>
  <c r="AA89" i="5" s="1"/>
  <c r="Z5" i="5"/>
  <c r="H4" i="4"/>
  <c r="AA5" i="5" s="1"/>
  <c r="Z129" i="5"/>
  <c r="H128" i="4"/>
  <c r="AA129" i="5" s="1"/>
  <c r="Z113" i="5"/>
  <c r="H171" i="4"/>
  <c r="AA172" i="5" s="1"/>
  <c r="Z125" i="5"/>
  <c r="Z150" i="5"/>
  <c r="H87" i="4"/>
  <c r="AA88" i="5" s="1"/>
  <c r="H59" i="4"/>
  <c r="AA60" i="5" s="1"/>
  <c r="H140" i="4"/>
  <c r="AA141" i="5" s="1"/>
  <c r="H174" i="4"/>
  <c r="AA175" i="5" s="1"/>
  <c r="H16" i="4"/>
  <c r="AA17" i="5" s="1"/>
  <c r="H115" i="4"/>
  <c r="AA116" i="5" s="1"/>
  <c r="H114" i="4"/>
  <c r="AA115" i="5" s="1"/>
  <c r="H5" i="4"/>
  <c r="AA6" i="5" s="1"/>
  <c r="H150" i="4"/>
  <c r="AA151" i="5" s="1"/>
  <c r="H189" i="4"/>
  <c r="AA190" i="5" s="1"/>
  <c r="Z188" i="5"/>
  <c r="H187" i="4"/>
  <c r="AA188" i="5" s="1"/>
  <c r="Z165" i="5"/>
  <c r="H164" i="4"/>
  <c r="AA165" i="5" s="1"/>
  <c r="Z145" i="5"/>
  <c r="H126" i="4"/>
  <c r="AA127" i="5" s="1"/>
  <c r="Z126" i="5"/>
  <c r="H125" i="4"/>
  <c r="AA126" i="5" s="1"/>
  <c r="Z111" i="5"/>
  <c r="H110" i="4"/>
  <c r="AA111" i="5" s="1"/>
  <c r="Z87" i="5"/>
  <c r="H86" i="4"/>
  <c r="AA87" i="5" s="1"/>
  <c r="AF87" i="5" s="1"/>
  <c r="H69" i="4"/>
  <c r="AA70" i="5" s="1"/>
  <c r="Z70" i="5"/>
  <c r="Z50" i="5"/>
  <c r="H49" i="4"/>
  <c r="AA50" i="5" s="1"/>
  <c r="Z47" i="5"/>
  <c r="H46" i="4"/>
  <c r="AA47" i="5" s="1"/>
  <c r="Z24" i="5"/>
  <c r="H23" i="4"/>
  <c r="AA24" i="5" s="1"/>
  <c r="Z23" i="5"/>
  <c r="H22" i="4"/>
  <c r="AA23" i="5" s="1"/>
  <c r="Z22" i="5"/>
  <c r="H21" i="4"/>
  <c r="AA22" i="5" s="1"/>
  <c r="Z21" i="5"/>
  <c r="H20" i="4"/>
  <c r="AA21" i="5" s="1"/>
  <c r="AF21" i="5" s="1"/>
  <c r="H24" i="4"/>
  <c r="AA25" i="5" s="1"/>
  <c r="H74" i="4"/>
  <c r="AA75" i="5" s="1"/>
  <c r="H182" i="4"/>
  <c r="AA183" i="5" s="1"/>
  <c r="H82" i="4"/>
  <c r="AA83" i="5" s="1"/>
  <c r="AF16" i="5"/>
  <c r="H28" i="4"/>
  <c r="AA29" i="5" s="1"/>
  <c r="Z117" i="5"/>
  <c r="H132" i="4"/>
  <c r="AA133" i="5" s="1"/>
  <c r="G172" i="4"/>
  <c r="Z173" i="5" s="1"/>
  <c r="Z9" i="5"/>
  <c r="Z53" i="5"/>
  <c r="H190" i="4"/>
  <c r="AA191" i="5" s="1"/>
  <c r="Z51" i="5"/>
  <c r="Z158" i="5"/>
  <c r="Z193" i="5"/>
  <c r="H18" i="4"/>
  <c r="AA19" i="5" s="1"/>
  <c r="AF19" i="5" s="1"/>
  <c r="H56" i="4"/>
  <c r="AA57" i="5" s="1"/>
  <c r="H102" i="4"/>
  <c r="AA103" i="5" s="1"/>
  <c r="H43" i="4"/>
  <c r="AA44" i="5" s="1"/>
  <c r="G3" i="4"/>
  <c r="Z4" i="5" s="1"/>
  <c r="Z176" i="5"/>
  <c r="H154" i="4"/>
  <c r="AA155" i="5" s="1"/>
  <c r="Z155" i="5"/>
  <c r="Z136" i="5"/>
  <c r="H135" i="4"/>
  <c r="AA136" i="5" s="1"/>
  <c r="Z135" i="5"/>
  <c r="H134" i="4"/>
  <c r="AA135" i="5" s="1"/>
  <c r="Z134" i="5"/>
  <c r="H133" i="4"/>
  <c r="AA134" i="5" s="1"/>
  <c r="Z120" i="5"/>
  <c r="H119" i="4"/>
  <c r="AA120" i="5" s="1"/>
  <c r="H101" i="4"/>
  <c r="AA102" i="5" s="1"/>
  <c r="AF102" i="5" s="1"/>
  <c r="Z101" i="5"/>
  <c r="H58" i="4"/>
  <c r="AA59" i="5" s="1"/>
  <c r="Z59" i="5"/>
  <c r="Z39" i="5"/>
  <c r="Z12" i="5"/>
  <c r="AF66" i="5"/>
  <c r="H142" i="4"/>
  <c r="AA143" i="5" s="1"/>
  <c r="Z98" i="5"/>
  <c r="H84" i="4"/>
  <c r="AA85" i="5" s="1"/>
  <c r="AF85" i="5" s="1"/>
  <c r="H139" i="4"/>
  <c r="AA140" i="5" s="1"/>
  <c r="AF140" i="5" s="1"/>
  <c r="AJ85" i="3"/>
  <c r="V86" i="5" s="1"/>
  <c r="Z163" i="5"/>
  <c r="H76" i="4"/>
  <c r="AA77" i="5" s="1"/>
  <c r="H47" i="4"/>
  <c r="AA48" i="5" s="1"/>
  <c r="H153" i="4"/>
  <c r="AA154" i="5" s="1"/>
  <c r="H188" i="4"/>
  <c r="AA189" i="5" s="1"/>
  <c r="AJ173" i="3"/>
  <c r="V174" i="5" s="1"/>
  <c r="AJ96" i="3"/>
  <c r="V97" i="5" s="1"/>
  <c r="H12" i="4"/>
  <c r="AA13" i="5" s="1"/>
  <c r="H37" i="4"/>
  <c r="AA38" i="5" s="1"/>
  <c r="H98" i="4"/>
  <c r="AA99" i="5" s="1"/>
  <c r="H34" i="4"/>
  <c r="AA35" i="5" s="1"/>
  <c r="H138" i="4"/>
  <c r="AA139" i="5" s="1"/>
  <c r="H148" i="4"/>
  <c r="AA149" i="5" s="1"/>
  <c r="H29" i="4"/>
  <c r="AA30" i="5" s="1"/>
  <c r="H85" i="4"/>
  <c r="AA86" i="5" s="1"/>
  <c r="H67" i="4"/>
  <c r="AA68" i="5" s="1"/>
  <c r="AF81" i="5"/>
  <c r="AF69" i="5"/>
  <c r="AJ70" i="3"/>
  <c r="V71" i="5" s="1"/>
  <c r="AJ156" i="3"/>
  <c r="V157" i="5" s="1"/>
  <c r="AJ132" i="3"/>
  <c r="V133" i="5" s="1"/>
  <c r="T186" i="5"/>
  <c r="AJ185" i="3"/>
  <c r="AJ115" i="3"/>
  <c r="V116" i="5" s="1"/>
  <c r="S102" i="3"/>
  <c r="Q103" i="5" s="1"/>
  <c r="P106" i="3"/>
  <c r="S106" i="3" s="1"/>
  <c r="Q107" i="5" s="1"/>
  <c r="Q136" i="3"/>
  <c r="R136" i="3" s="1"/>
  <c r="S136" i="3" s="1"/>
  <c r="Q137" i="5" s="1"/>
  <c r="Q116" i="3"/>
  <c r="R116" i="3" s="1"/>
  <c r="S116" i="3" s="1"/>
  <c r="Q117" i="5" s="1"/>
  <c r="S45" i="3"/>
  <c r="Q46" i="5" s="1"/>
  <c r="P16" i="3"/>
  <c r="S16" i="3" s="1"/>
  <c r="Q17" i="5" s="1"/>
  <c r="Q12" i="3"/>
  <c r="R12" i="3" s="1"/>
  <c r="S12" i="3" s="1"/>
  <c r="Q13" i="5" s="1"/>
  <c r="S13" i="3"/>
  <c r="Q14" i="5" s="1"/>
  <c r="Q7" i="3"/>
  <c r="R7" i="3" s="1"/>
  <c r="S7" i="3" s="1"/>
  <c r="Q8" i="5" s="1"/>
  <c r="Q63" i="3"/>
  <c r="R63" i="3" s="1"/>
  <c r="S63" i="3" s="1"/>
  <c r="Q64" i="5" s="1"/>
  <c r="P124" i="3"/>
  <c r="S124" i="3" s="1"/>
  <c r="Q125" i="5" s="1"/>
  <c r="Q70" i="3"/>
  <c r="R70" i="3" s="1"/>
  <c r="S70" i="3" s="1"/>
  <c r="Q71" i="5" s="1"/>
  <c r="Q146" i="3"/>
  <c r="R146" i="3" s="1"/>
  <c r="S146" i="3" s="1"/>
  <c r="Q147" i="5" s="1"/>
  <c r="Q17" i="3"/>
  <c r="R17" i="3" s="1"/>
  <c r="S17" i="3" s="1"/>
  <c r="Q18" i="5" s="1"/>
  <c r="P167" i="3"/>
  <c r="S167" i="3" s="1"/>
  <c r="Q168" i="5" s="1"/>
  <c r="P164" i="3"/>
  <c r="S164" i="3" s="1"/>
  <c r="Q165" i="5" s="1"/>
  <c r="P3" i="3"/>
  <c r="S3" i="3" s="1"/>
  <c r="Q4" i="5" s="1"/>
  <c r="S134" i="3"/>
  <c r="Q135" i="5" s="1"/>
  <c r="P158" i="3"/>
  <c r="S158" i="3" s="1"/>
  <c r="Q159" i="5" s="1"/>
  <c r="Q30" i="3"/>
  <c r="R30" i="3" s="1"/>
  <c r="S30" i="3" s="1"/>
  <c r="Q31" i="5" s="1"/>
  <c r="Q189" i="3"/>
  <c r="R189" i="3" s="1"/>
  <c r="S189" i="3" s="1"/>
  <c r="Q190" i="5" s="1"/>
  <c r="P173" i="3"/>
  <c r="S173" i="3" s="1"/>
  <c r="S103" i="3"/>
  <c r="Q104" i="5" s="1"/>
  <c r="S161" i="3"/>
  <c r="Q162" i="5" s="1"/>
  <c r="P36" i="3"/>
  <c r="S36" i="3" s="1"/>
  <c r="Q37" i="5" s="1"/>
  <c r="S186" i="3"/>
  <c r="Q187" i="5" s="1"/>
  <c r="S38" i="3"/>
  <c r="Q39" i="5" s="1"/>
  <c r="Q54" i="3"/>
  <c r="R54" i="3" s="1"/>
  <c r="S54" i="3" s="1"/>
  <c r="Q55" i="5" s="1"/>
  <c r="P89" i="3"/>
  <c r="S89" i="3" s="1"/>
  <c r="Q90" i="5" s="1"/>
  <c r="S78" i="3"/>
  <c r="Q79" i="5" s="1"/>
  <c r="Q135" i="3"/>
  <c r="R135" i="3" s="1"/>
  <c r="S135" i="3" s="1"/>
  <c r="Q136" i="5" s="1"/>
  <c r="P138" i="3"/>
  <c r="S138" i="3" s="1"/>
  <c r="Q139" i="5" s="1"/>
  <c r="S58" i="3"/>
  <c r="Q59" i="5" s="1"/>
  <c r="BA7" i="83"/>
  <c r="BB7" i="83" s="1"/>
  <c r="Q29" i="3"/>
  <c r="R29" i="3" s="1"/>
  <c r="S29" i="3" s="1"/>
  <c r="Q30" i="5" s="1"/>
  <c r="Q55" i="3"/>
  <c r="R55" i="3" s="1"/>
  <c r="S55" i="3" s="1"/>
  <c r="Q184" i="3"/>
  <c r="R184" i="3" s="1"/>
  <c r="S184" i="3" s="1"/>
  <c r="Q185" i="5" s="1"/>
  <c r="P100" i="3"/>
  <c r="S100" i="3" s="1"/>
  <c r="Q101" i="5" s="1"/>
  <c r="S176" i="3"/>
  <c r="Q177" i="5" s="1"/>
  <c r="S110" i="3"/>
  <c r="Q111" i="5" s="1"/>
  <c r="Q140" i="3"/>
  <c r="R140" i="3" s="1"/>
  <c r="S140" i="3" s="1"/>
  <c r="Q169" i="3"/>
  <c r="R169" i="3" s="1"/>
  <c r="S169" i="3" s="1"/>
  <c r="P77" i="3"/>
  <c r="S77" i="3" s="1"/>
  <c r="Q49" i="3"/>
  <c r="R49" i="3" s="1"/>
  <c r="S49" i="3" s="1"/>
  <c r="Q50" i="5" s="1"/>
  <c r="Q83" i="3"/>
  <c r="R83" i="3" s="1"/>
  <c r="S83" i="3" s="1"/>
  <c r="Q84" i="5" s="1"/>
  <c r="P172" i="3"/>
  <c r="S172" i="3" s="1"/>
  <c r="Q173" i="5" s="1"/>
  <c r="S42" i="3"/>
  <c r="Q43" i="5" s="1"/>
  <c r="Q60" i="3"/>
  <c r="R60" i="3" s="1"/>
  <c r="S60" i="3" s="1"/>
  <c r="Q61" i="5" s="1"/>
  <c r="P155" i="3"/>
  <c r="S155" i="3" s="1"/>
  <c r="Q156" i="5" s="1"/>
  <c r="P181" i="3"/>
  <c r="S181" i="3" s="1"/>
  <c r="Q182" i="5" s="1"/>
  <c r="S128" i="3"/>
  <c r="Q129" i="5" s="1"/>
  <c r="P123" i="3"/>
  <c r="S123" i="3" s="1"/>
  <c r="S46" i="3"/>
  <c r="Q47" i="5" s="1"/>
  <c r="Q95" i="3"/>
  <c r="R95" i="3" s="1"/>
  <c r="S95" i="3" s="1"/>
  <c r="Q96" i="5" s="1"/>
  <c r="S139" i="3"/>
  <c r="Q140" i="5" s="1"/>
  <c r="BA67" i="83"/>
  <c r="AK69" i="5" s="1"/>
  <c r="AL69" i="5" s="1"/>
  <c r="BA59" i="83"/>
  <c r="AK61" i="5" s="1"/>
  <c r="AL61" i="5" s="1"/>
  <c r="BA51" i="83"/>
  <c r="AK53" i="5" s="1"/>
  <c r="AL53" i="5" s="1"/>
  <c r="BA43" i="83"/>
  <c r="B74" i="84" s="1"/>
  <c r="E74" i="84" s="1"/>
  <c r="BA35" i="83"/>
  <c r="AK37" i="5" s="1"/>
  <c r="AL37" i="5" s="1"/>
  <c r="BA27" i="83"/>
  <c r="AK29" i="5" s="1"/>
  <c r="AL29" i="5" s="1"/>
  <c r="BA19" i="83"/>
  <c r="BB19" i="83" s="1"/>
  <c r="BA11" i="83"/>
  <c r="BB11" i="83" s="1"/>
  <c r="S59" i="3"/>
  <c r="Q60" i="5" s="1"/>
  <c r="Q23" i="3"/>
  <c r="R23" i="3" s="1"/>
  <c r="S23" i="3" s="1"/>
  <c r="Q24" i="5" s="1"/>
  <c r="Q28" i="3"/>
  <c r="R28" i="3" s="1"/>
  <c r="S28" i="3" s="1"/>
  <c r="Q29" i="5" s="1"/>
  <c r="P131" i="3"/>
  <c r="S131" i="3" s="1"/>
  <c r="Q132" i="5" s="1"/>
  <c r="BA3" i="83"/>
  <c r="BB3" i="83" s="1"/>
  <c r="Q84" i="3"/>
  <c r="R84" i="3" s="1"/>
  <c r="S84" i="3" s="1"/>
  <c r="Q85" i="5" s="1"/>
  <c r="Q94" i="3"/>
  <c r="R94" i="3" s="1"/>
  <c r="S94" i="3" s="1"/>
  <c r="Q114" i="3"/>
  <c r="R114" i="3" s="1"/>
  <c r="S114" i="3" s="1"/>
  <c r="Q115" i="5" s="1"/>
  <c r="T136" i="5"/>
  <c r="AJ135" i="3"/>
  <c r="V136" i="5" s="1"/>
  <c r="T29" i="5"/>
  <c r="AJ28" i="3"/>
  <c r="V29" i="5" s="1"/>
  <c r="S157" i="3"/>
  <c r="Q158" i="5" s="1"/>
  <c r="T148" i="5"/>
  <c r="AJ147" i="3"/>
  <c r="V148" i="5" s="1"/>
  <c r="T52" i="5"/>
  <c r="AJ51" i="3"/>
  <c r="V52" i="5" s="1"/>
  <c r="S178" i="3"/>
  <c r="Q179" i="5" s="1"/>
  <c r="T176" i="5"/>
  <c r="T92" i="5"/>
  <c r="S180" i="3"/>
  <c r="Q181" i="5" s="1"/>
  <c r="S165" i="3"/>
  <c r="Q166" i="5" s="1"/>
  <c r="Q166" i="3"/>
  <c r="R166" i="3" s="1"/>
  <c r="S166" i="3" s="1"/>
  <c r="Q167" i="5" s="1"/>
  <c r="S18" i="3"/>
  <c r="Q19" i="5" s="1"/>
  <c r="Q8" i="3"/>
  <c r="R8" i="3" s="1"/>
  <c r="S8" i="3" s="1"/>
  <c r="Q9" i="5" s="1"/>
  <c r="Q53" i="3"/>
  <c r="R53" i="3" s="1"/>
  <c r="S53" i="3" s="1"/>
  <c r="Q54" i="5" s="1"/>
  <c r="S80" i="3"/>
  <c r="Q81" i="5" s="1"/>
  <c r="Q162" i="3"/>
  <c r="R162" i="3" s="1"/>
  <c r="S162" i="3" s="1"/>
  <c r="Q163" i="5" s="1"/>
  <c r="S120" i="3"/>
  <c r="Q121" i="5" s="1"/>
  <c r="P187" i="3"/>
  <c r="S187" i="3" s="1"/>
  <c r="Q188" i="5" s="1"/>
  <c r="S171" i="3"/>
  <c r="Q172" i="5" s="1"/>
  <c r="S190" i="3"/>
  <c r="Q191" i="5" s="1"/>
  <c r="S152" i="3"/>
  <c r="Q153" i="5" s="1"/>
  <c r="S121" i="3"/>
  <c r="Q122" i="5" s="1"/>
  <c r="S96" i="3"/>
  <c r="S15" i="3"/>
  <c r="Q16" i="5" s="1"/>
  <c r="Q31" i="3"/>
  <c r="R31" i="3" s="1"/>
  <c r="S31" i="3" s="1"/>
  <c r="S142" i="3"/>
  <c r="Q143" i="5" s="1"/>
  <c r="S22" i="3"/>
  <c r="Q23" i="5" s="1"/>
  <c r="S81" i="3"/>
  <c r="Q82" i="5" s="1"/>
  <c r="Q154" i="3"/>
  <c r="R154" i="3" s="1"/>
  <c r="S154" i="3" s="1"/>
  <c r="Q155" i="5" s="1"/>
  <c r="Q112" i="3"/>
  <c r="R112" i="3" s="1"/>
  <c r="S112" i="3" s="1"/>
  <c r="Q113" i="5" s="1"/>
  <c r="S34" i="3"/>
  <c r="Q35" i="5" s="1"/>
  <c r="P44" i="3"/>
  <c r="S44" i="3" s="1"/>
  <c r="Q45" i="5" s="1"/>
  <c r="S11" i="3"/>
  <c r="Q12" i="5" s="1"/>
  <c r="S6" i="3"/>
  <c r="Q7" i="5" s="1"/>
  <c r="Q21" i="3"/>
  <c r="R21" i="3" s="1"/>
  <c r="S21" i="3" s="1"/>
  <c r="Q22" i="5" s="1"/>
  <c r="Q71" i="3"/>
  <c r="R71" i="3" s="1"/>
  <c r="S71" i="3" s="1"/>
  <c r="Q72" i="5" s="1"/>
  <c r="P72" i="3"/>
  <c r="S72" i="3" s="1"/>
  <c r="Q73" i="5" s="1"/>
  <c r="P35" i="3"/>
  <c r="S35" i="3" s="1"/>
  <c r="Q36" i="5" s="1"/>
  <c r="Q98" i="3"/>
  <c r="R98" i="3" s="1"/>
  <c r="S98" i="3" s="1"/>
  <c r="Q99" i="5" s="1"/>
  <c r="P108" i="3"/>
  <c r="S108" i="3" s="1"/>
  <c r="Q65" i="3"/>
  <c r="R65" i="3" s="1"/>
  <c r="S65" i="3" s="1"/>
  <c r="Q66" i="5" s="1"/>
  <c r="S185" i="3"/>
  <c r="Q186" i="5" s="1"/>
  <c r="Q143" i="3"/>
  <c r="R143" i="3" s="1"/>
  <c r="S143" i="3" s="1"/>
  <c r="Q144" i="5" s="1"/>
  <c r="Q93" i="3"/>
  <c r="R93" i="3" s="1"/>
  <c r="S93" i="3" s="1"/>
  <c r="Q94" i="5" s="1"/>
  <c r="S130" i="3"/>
  <c r="Q131" i="5" s="1"/>
  <c r="S90" i="3"/>
  <c r="Q91" i="5" s="1"/>
  <c r="S74" i="3"/>
  <c r="Q75" i="5" s="1"/>
  <c r="S5" i="3"/>
  <c r="Q6" i="5" s="1"/>
  <c r="S51" i="3"/>
  <c r="Q52" i="5" s="1"/>
  <c r="Q62" i="3"/>
  <c r="R62" i="3" s="1"/>
  <c r="S62" i="3" s="1"/>
  <c r="Q63" i="5" s="1"/>
  <c r="Q148" i="3"/>
  <c r="R148" i="3" s="1"/>
  <c r="S148" i="3" s="1"/>
  <c r="Q149" i="5" s="1"/>
  <c r="S52" i="3"/>
  <c r="Q53" i="5" s="1"/>
  <c r="Q82" i="3"/>
  <c r="R82" i="3" s="1"/>
  <c r="S82" i="3" s="1"/>
  <c r="Q83" i="5" s="1"/>
  <c r="P192" i="3"/>
  <c r="S192" i="3" s="1"/>
  <c r="Q193" i="5" s="1"/>
  <c r="Q118" i="3"/>
  <c r="R118" i="3" s="1"/>
  <c r="S118" i="3" s="1"/>
  <c r="Q119" i="5" s="1"/>
  <c r="Q175" i="3"/>
  <c r="R175" i="3" s="1"/>
  <c r="S175" i="3" s="1"/>
  <c r="Q176" i="5" s="1"/>
  <c r="T183" i="5"/>
  <c r="S129" i="3"/>
  <c r="Q130" i="5" s="1"/>
  <c r="S109" i="3"/>
  <c r="Q110" i="5" s="1"/>
  <c r="S50" i="3"/>
  <c r="Q51" i="5" s="1"/>
  <c r="S4" i="3"/>
  <c r="Q5" i="5" s="1"/>
  <c r="S76" i="3"/>
  <c r="Q77" i="5" s="1"/>
  <c r="Q48" i="3"/>
  <c r="R48" i="3" s="1"/>
  <c r="S48" i="3" s="1"/>
  <c r="Q49" i="5" s="1"/>
  <c r="Q150" i="3"/>
  <c r="R150" i="3" s="1"/>
  <c r="S150" i="3" s="1"/>
  <c r="Q151" i="5" s="1"/>
  <c r="Q170" i="3"/>
  <c r="R170" i="3" s="1"/>
  <c r="S170" i="3" s="1"/>
  <c r="Q171" i="5" s="1"/>
  <c r="S47" i="3"/>
  <c r="Q48" i="5" s="1"/>
  <c r="S41" i="3"/>
  <c r="Q42" i="5" s="1"/>
  <c r="S145" i="3"/>
  <c r="Q146" i="5" s="1"/>
  <c r="Q132" i="3"/>
  <c r="R132" i="3" s="1"/>
  <c r="S132" i="3" s="1"/>
  <c r="Q133" i="5" s="1"/>
  <c r="Q111" i="3"/>
  <c r="R111" i="3" s="1"/>
  <c r="S111" i="3" s="1"/>
  <c r="Q112" i="5" s="1"/>
  <c r="P122" i="3"/>
  <c r="S122" i="3" s="1"/>
  <c r="Q123" i="5" s="1"/>
  <c r="T152" i="5"/>
  <c r="S66" i="3"/>
  <c r="Q67" i="5" s="1"/>
  <c r="P26" i="3"/>
  <c r="S26" i="3" s="1"/>
  <c r="Q27" i="5" s="1"/>
  <c r="P141" i="3"/>
  <c r="S141" i="3" s="1"/>
  <c r="Q142" i="5" s="1"/>
  <c r="Q153" i="3"/>
  <c r="R153" i="3" s="1"/>
  <c r="S153" i="3" s="1"/>
  <c r="Q154" i="5" s="1"/>
  <c r="S25" i="3"/>
  <c r="Q26" i="5" s="1"/>
  <c r="AJ22" i="3"/>
  <c r="V23" i="5" s="1"/>
  <c r="AJ123" i="3"/>
  <c r="V124" i="5" s="1"/>
  <c r="S64" i="3"/>
  <c r="Q65" i="5" s="1"/>
  <c r="S119" i="3"/>
  <c r="Q120" i="5" s="1"/>
  <c r="S91" i="3"/>
  <c r="Q92" i="5" s="1"/>
  <c r="P43" i="3"/>
  <c r="S43" i="3" s="1"/>
  <c r="Q44" i="5" s="1"/>
  <c r="S20" i="3"/>
  <c r="Q21" i="5" s="1"/>
  <c r="S85" i="3"/>
  <c r="S144" i="3"/>
  <c r="S86" i="3"/>
  <c r="Q87" i="5" s="1"/>
  <c r="Q148" i="5"/>
  <c r="Q105" i="5"/>
  <c r="S182" i="3"/>
  <c r="Q183" i="5" s="1"/>
  <c r="S99" i="3"/>
  <c r="Q100" i="5" s="1"/>
  <c r="S24" i="3"/>
  <c r="Q25" i="5" s="1"/>
  <c r="S9" i="3"/>
  <c r="Q10" i="5" s="1"/>
  <c r="S137" i="3"/>
  <c r="Q138" i="5" s="1"/>
  <c r="S188" i="3"/>
  <c r="Q189" i="5" s="1"/>
  <c r="S151" i="3"/>
  <c r="S73" i="3"/>
  <c r="Q74" i="5" s="1"/>
  <c r="S68" i="3"/>
  <c r="Q69" i="5" s="1"/>
  <c r="S133" i="3"/>
  <c r="Q134" i="5" s="1"/>
  <c r="S127" i="3"/>
  <c r="Q128" i="5" s="1"/>
  <c r="S27" i="3"/>
  <c r="Q28" i="5" s="1"/>
  <c r="Q70" i="5"/>
  <c r="S117" i="3"/>
  <c r="Q118" i="5" s="1"/>
  <c r="Q174" i="3"/>
  <c r="R174" i="3" s="1"/>
  <c r="S174" i="3" s="1"/>
  <c r="Q175" i="5" s="1"/>
  <c r="Q149" i="3"/>
  <c r="R149" i="3" s="1"/>
  <c r="S149" i="3" s="1"/>
  <c r="Q150" i="5" s="1"/>
  <c r="Q156" i="3"/>
  <c r="R156" i="3" s="1"/>
  <c r="S156" i="3" s="1"/>
  <c r="P177" i="3"/>
  <c r="S177" i="3" s="1"/>
  <c r="Q178" i="5" s="1"/>
  <c r="BA75" i="83"/>
  <c r="B82" i="84" s="1"/>
  <c r="E82" i="84" s="1"/>
  <c r="BA95" i="83"/>
  <c r="B97" i="84" s="1"/>
  <c r="E97" i="84" s="1"/>
  <c r="T13" i="5"/>
  <c r="AJ12" i="3"/>
  <c r="V13" i="5" s="1"/>
  <c r="T161" i="5"/>
  <c r="T16" i="5"/>
  <c r="AJ15" i="3"/>
  <c r="T167" i="5"/>
  <c r="T19" i="5"/>
  <c r="AJ18" i="3"/>
  <c r="T191" i="5"/>
  <c r="AJ190" i="3"/>
  <c r="T57" i="5"/>
  <c r="AJ56" i="3"/>
  <c r="T135" i="5"/>
  <c r="AJ134" i="3"/>
  <c r="T173" i="5"/>
  <c r="AJ164" i="3"/>
  <c r="T165" i="5"/>
  <c r="T158" i="5"/>
  <c r="T151" i="5"/>
  <c r="AJ150" i="3"/>
  <c r="T127" i="5"/>
  <c r="AJ126" i="3"/>
  <c r="T17" i="5"/>
  <c r="AJ140" i="3"/>
  <c r="V141" i="5" s="1"/>
  <c r="T194" i="5"/>
  <c r="AJ193" i="3"/>
  <c r="T182" i="5"/>
  <c r="AJ181" i="3"/>
  <c r="T175" i="5"/>
  <c r="AJ174" i="3"/>
  <c r="T146" i="5"/>
  <c r="AJ145" i="3"/>
  <c r="T172" i="5"/>
  <c r="AJ171" i="3"/>
  <c r="T149" i="5"/>
  <c r="AJ148" i="3"/>
  <c r="V149" i="5" s="1"/>
  <c r="T143" i="5"/>
  <c r="AJ142" i="3"/>
  <c r="V143" i="5" s="1"/>
  <c r="AJ189" i="3"/>
  <c r="T190" i="5"/>
  <c r="T162" i="5"/>
  <c r="T153" i="5"/>
  <c r="AJ152" i="3"/>
  <c r="T100" i="5"/>
  <c r="AJ99" i="3"/>
  <c r="V100" i="5" s="1"/>
  <c r="AJ149" i="3"/>
  <c r="T150" i="5"/>
  <c r="T77" i="5"/>
  <c r="AJ76" i="3"/>
  <c r="V77" i="5" s="1"/>
  <c r="T69" i="5"/>
  <c r="AJ20" i="3"/>
  <c r="AJ106" i="3"/>
  <c r="T189" i="5"/>
  <c r="T147" i="5"/>
  <c r="T145" i="5"/>
  <c r="T80" i="5"/>
  <c r="AJ79" i="3"/>
  <c r="T46" i="5"/>
  <c r="T164" i="5"/>
  <c r="T154" i="5"/>
  <c r="T79" i="5"/>
  <c r="T50" i="5"/>
  <c r="AJ49" i="3"/>
  <c r="V50" i="5" s="1"/>
  <c r="T43" i="5"/>
  <c r="AJ42" i="3"/>
  <c r="AJ36" i="3"/>
  <c r="T37" i="5"/>
  <c r="T15" i="5"/>
  <c r="AJ46" i="3"/>
  <c r="AJ122" i="3"/>
  <c r="T123" i="5"/>
  <c r="T117" i="5"/>
  <c r="AJ116" i="3"/>
  <c r="T113" i="5"/>
  <c r="AJ112" i="3"/>
  <c r="AJ58" i="3"/>
  <c r="T59" i="5"/>
  <c r="T45" i="5"/>
  <c r="AJ44" i="3"/>
  <c r="T26" i="5"/>
  <c r="AJ25" i="3"/>
  <c r="AJ23" i="3"/>
  <c r="V24" i="5" s="1"/>
  <c r="AJ155" i="3"/>
  <c r="V156" i="5" s="1"/>
  <c r="T156" i="5"/>
  <c r="AJ125" i="3"/>
  <c r="T126" i="5"/>
  <c r="AJ84" i="3"/>
  <c r="T85" i="5"/>
  <c r="AJ114" i="3"/>
  <c r="T177" i="5"/>
  <c r="AJ143" i="3"/>
  <c r="V144" i="5" s="1"/>
  <c r="T144" i="5"/>
  <c r="T129" i="5"/>
  <c r="AJ128" i="3"/>
  <c r="T112" i="5"/>
  <c r="AJ111" i="3"/>
  <c r="T94" i="5"/>
  <c r="AJ93" i="3"/>
  <c r="T67" i="5"/>
  <c r="AJ66" i="3"/>
  <c r="V67" i="5" s="1"/>
  <c r="T122" i="5"/>
  <c r="AJ121" i="3"/>
  <c r="AJ43" i="3"/>
  <c r="T44" i="5"/>
  <c r="AJ72" i="3"/>
  <c r="V73" i="5" s="1"/>
  <c r="T170" i="5"/>
  <c r="T120" i="5"/>
  <c r="AJ119" i="3"/>
  <c r="V120" i="5" s="1"/>
  <c r="T110" i="5"/>
  <c r="T42" i="5"/>
  <c r="AJ41" i="3"/>
  <c r="T39" i="5"/>
  <c r="AJ38" i="3"/>
  <c r="T36" i="5"/>
  <c r="AJ35" i="3"/>
  <c r="T28" i="5"/>
  <c r="AJ120" i="3"/>
  <c r="V121" i="5" s="1"/>
  <c r="AJ11" i="3"/>
  <c r="V12" i="5" s="1"/>
  <c r="N185" i="5"/>
  <c r="N184" i="3"/>
  <c r="P185" i="5" s="1"/>
  <c r="N22" i="3"/>
  <c r="P23" i="5" s="1"/>
  <c r="H189" i="3"/>
  <c r="N190" i="5" s="1"/>
  <c r="H179" i="3"/>
  <c r="N180" i="5" s="1"/>
  <c r="H174" i="3"/>
  <c r="N175" i="5" s="1"/>
  <c r="H162" i="3"/>
  <c r="N163" i="5" s="1"/>
  <c r="H19" i="3"/>
  <c r="N20" i="5" s="1"/>
  <c r="H4" i="3"/>
  <c r="N5" i="5" s="1"/>
  <c r="N71" i="3"/>
  <c r="P72" i="5" s="1"/>
  <c r="N102" i="3"/>
  <c r="P103" i="5" s="1"/>
  <c r="H191" i="3"/>
  <c r="N192" i="5" s="1"/>
  <c r="H3" i="3"/>
  <c r="N4" i="5" s="1"/>
  <c r="N74" i="5"/>
  <c r="N73" i="3"/>
  <c r="P74" i="5" s="1"/>
  <c r="BA118" i="83"/>
  <c r="AK120" i="5" s="1"/>
  <c r="AL120" i="5" s="1"/>
  <c r="N117" i="5"/>
  <c r="N80" i="3"/>
  <c r="P81" i="5" s="1"/>
  <c r="BA138" i="83"/>
  <c r="BB138" i="83" s="1"/>
  <c r="N50" i="3"/>
  <c r="P51" i="5" s="1"/>
  <c r="BA178" i="83"/>
  <c r="B171" i="84" s="1"/>
  <c r="E171" i="84" s="1"/>
  <c r="BA190" i="83"/>
  <c r="B189" i="84" s="1"/>
  <c r="E189" i="84" s="1"/>
  <c r="AJ167" i="3"/>
  <c r="AJ187" i="3"/>
  <c r="AJ179" i="3"/>
  <c r="R141" i="5"/>
  <c r="AJ117" i="3"/>
  <c r="V118" i="5" s="1"/>
  <c r="AD9" i="5"/>
  <c r="AJ97" i="3"/>
  <c r="V98" i="5" s="1"/>
  <c r="R73" i="5"/>
  <c r="R60" i="5"/>
  <c r="AJ159" i="3"/>
  <c r="AJ60" i="3"/>
  <c r="AJ89" i="3"/>
  <c r="AJ100" i="3"/>
  <c r="X175" i="4"/>
  <c r="AE176" i="5" s="1"/>
  <c r="AD179" i="5"/>
  <c r="X81" i="4"/>
  <c r="AE82" i="5" s="1"/>
  <c r="AF82" i="5" s="1"/>
  <c r="AJ186" i="3"/>
  <c r="AJ82" i="3"/>
  <c r="AD132" i="5"/>
  <c r="AJ98" i="3"/>
  <c r="R171" i="5"/>
  <c r="AJ32" i="3"/>
  <c r="AJ180" i="3"/>
  <c r="X19" i="4"/>
  <c r="AE20" i="5" s="1"/>
  <c r="AF20" i="5" s="1"/>
  <c r="AD43" i="5"/>
  <c r="AD57" i="5"/>
  <c r="V125" i="5"/>
  <c r="AJ177" i="3"/>
  <c r="AJ9" i="3"/>
  <c r="AJ34" i="3"/>
  <c r="AJ54" i="3"/>
  <c r="V55" i="5" s="1"/>
  <c r="X45" i="4"/>
  <c r="AE46" i="5" s="1"/>
  <c r="R51" i="5"/>
  <c r="AJ50" i="3"/>
  <c r="R6" i="5"/>
  <c r="R38" i="5"/>
  <c r="AJ37" i="3"/>
  <c r="R134" i="5"/>
  <c r="AJ133" i="3"/>
  <c r="R104" i="5"/>
  <c r="AJ103" i="3"/>
  <c r="AJ191" i="3"/>
  <c r="R192" i="5"/>
  <c r="AJ154" i="3"/>
  <c r="AJ127" i="3"/>
  <c r="R128" i="5"/>
  <c r="R119" i="5"/>
  <c r="AJ107" i="3"/>
  <c r="AJ80" i="3"/>
  <c r="R81" i="5"/>
  <c r="AJ75" i="3"/>
  <c r="R76" i="5"/>
  <c r="AJ67" i="3"/>
  <c r="R65" i="5"/>
  <c r="AJ64" i="3"/>
  <c r="R58" i="5"/>
  <c r="R25" i="5"/>
  <c r="AJ24" i="3"/>
  <c r="R22" i="5"/>
  <c r="AJ13" i="3"/>
  <c r="R5" i="5"/>
  <c r="AJ4" i="3"/>
  <c r="R169" i="5"/>
  <c r="R142" i="5"/>
  <c r="AJ141" i="3"/>
  <c r="R75" i="5"/>
  <c r="AJ74" i="3"/>
  <c r="R93" i="5"/>
  <c r="AJ92" i="3"/>
  <c r="R7" i="5"/>
  <c r="AJ6" i="3"/>
  <c r="R111" i="5"/>
  <c r="AJ110" i="3"/>
  <c r="R66" i="5"/>
  <c r="AJ65" i="3"/>
  <c r="R130" i="5"/>
  <c r="AJ129" i="3"/>
  <c r="R138" i="5"/>
  <c r="AJ137" i="3"/>
  <c r="R163" i="5"/>
  <c r="AJ162" i="3"/>
  <c r="R137" i="5"/>
  <c r="AJ136" i="3"/>
  <c r="AJ71" i="3"/>
  <c r="R132" i="5"/>
  <c r="AJ131" i="3"/>
  <c r="AJ63" i="3"/>
  <c r="AJ10" i="3"/>
  <c r="R11" i="5"/>
  <c r="R74" i="5"/>
  <c r="AJ73" i="3"/>
  <c r="R193" i="5"/>
  <c r="R30" i="5"/>
  <c r="AJ29" i="3"/>
  <c r="R62" i="5"/>
  <c r="AJ61" i="3"/>
  <c r="R114" i="5"/>
  <c r="R91" i="5"/>
  <c r="AJ90" i="3"/>
  <c r="R82" i="5"/>
  <c r="AJ81" i="3"/>
  <c r="X186" i="4"/>
  <c r="AE187" i="5" s="1"/>
  <c r="AD104" i="5"/>
  <c r="X43" i="4"/>
  <c r="AE44" i="5" s="1"/>
  <c r="AD86" i="5"/>
  <c r="X173" i="4"/>
  <c r="AE174" i="5" s="1"/>
  <c r="AF174" i="5" s="1"/>
  <c r="AD162" i="5"/>
  <c r="X108" i="4"/>
  <c r="AE109" i="5" s="1"/>
  <c r="AF109" i="5" s="1"/>
  <c r="AD64" i="5"/>
  <c r="X41" i="4"/>
  <c r="AE42" i="5" s="1"/>
  <c r="AF42" i="5" s="1"/>
  <c r="X168" i="4"/>
  <c r="AE169" i="5" s="1"/>
  <c r="AF169" i="5" s="1"/>
  <c r="AD169" i="5"/>
  <c r="AD150" i="5"/>
  <c r="X149" i="4"/>
  <c r="AE150" i="5" s="1"/>
  <c r="AF150" i="5" s="1"/>
  <c r="AD130" i="5"/>
  <c r="AD115" i="5"/>
  <c r="X114" i="4"/>
  <c r="AE115" i="5" s="1"/>
  <c r="X94" i="4"/>
  <c r="AE95" i="5" s="1"/>
  <c r="AF95" i="5" s="1"/>
  <c r="AD95" i="5"/>
  <c r="X91" i="4"/>
  <c r="AE92" i="5" s="1"/>
  <c r="AF92" i="5" s="1"/>
  <c r="AD92" i="5"/>
  <c r="X90" i="4"/>
  <c r="AE91" i="5" s="1"/>
  <c r="AF91" i="5" s="1"/>
  <c r="X55" i="4"/>
  <c r="AE56" i="5" s="1"/>
  <c r="AF56" i="5" s="1"/>
  <c r="BA185" i="83"/>
  <c r="AK187" i="5" s="1"/>
  <c r="AL187" i="5" s="1"/>
  <c r="BA137" i="83"/>
  <c r="B140" i="84" s="1"/>
  <c r="E140" i="84" s="1"/>
  <c r="AD125" i="5"/>
  <c r="X62" i="4"/>
  <c r="AE63" i="5" s="1"/>
  <c r="AF63" i="5" s="1"/>
  <c r="X7" i="4"/>
  <c r="AE8" i="5" s="1"/>
  <c r="AF8" i="5" s="1"/>
  <c r="W3" i="4"/>
  <c r="X3" i="4" s="1"/>
  <c r="AE4" i="5" s="1"/>
  <c r="X52" i="4"/>
  <c r="AE53" i="5" s="1"/>
  <c r="AF53" i="5" s="1"/>
  <c r="X6" i="4"/>
  <c r="AE7" i="5" s="1"/>
  <c r="AF7" i="5" s="1"/>
  <c r="AD14" i="5"/>
  <c r="X31" i="4"/>
  <c r="AE32" i="5" s="1"/>
  <c r="AF32" i="5" s="1"/>
  <c r="X132" i="4"/>
  <c r="AE133" i="5" s="1"/>
  <c r="AF133" i="5" s="1"/>
  <c r="X83" i="4"/>
  <c r="AE84" i="5" s="1"/>
  <c r="AF84" i="5" s="1"/>
  <c r="AD189" i="5"/>
  <c r="X115" i="4"/>
  <c r="AE116" i="5" s="1"/>
  <c r="X93" i="4"/>
  <c r="AE94" i="5" s="1"/>
  <c r="AF94" i="5" s="1"/>
  <c r="AD25" i="5"/>
  <c r="X126" i="4"/>
  <c r="AE127" i="5" s="1"/>
  <c r="AD77" i="5"/>
  <c r="X174" i="4"/>
  <c r="AE175" i="5" s="1"/>
  <c r="AD193" i="5"/>
  <c r="X192" i="4"/>
  <c r="AE193" i="5" s="1"/>
  <c r="AF193" i="5" s="1"/>
  <c r="AD191" i="5"/>
  <c r="X190" i="4"/>
  <c r="AE191" i="5" s="1"/>
  <c r="AD168" i="5"/>
  <c r="X167" i="4"/>
  <c r="AE168" i="5" s="1"/>
  <c r="AF168" i="5" s="1"/>
  <c r="X166" i="4"/>
  <c r="AE167" i="5" s="1"/>
  <c r="AF167" i="5" s="1"/>
  <c r="AD167" i="5"/>
  <c r="AD147" i="5"/>
  <c r="AD129" i="5"/>
  <c r="AD114" i="5"/>
  <c r="X113" i="4"/>
  <c r="AE114" i="5" s="1"/>
  <c r="X112" i="4"/>
  <c r="AE113" i="5" s="1"/>
  <c r="AF113" i="5" s="1"/>
  <c r="AD113" i="5"/>
  <c r="AD112" i="5"/>
  <c r="X89" i="4"/>
  <c r="AE90" i="5" s="1"/>
  <c r="AD90" i="5"/>
  <c r="X88" i="4"/>
  <c r="AE89" i="5" s="1"/>
  <c r="AD89" i="5"/>
  <c r="X87" i="4"/>
  <c r="AE88" i="5" s="1"/>
  <c r="AF88" i="5" s="1"/>
  <c r="X71" i="4"/>
  <c r="AE72" i="5" s="1"/>
  <c r="AD72" i="5"/>
  <c r="AD71" i="5"/>
  <c r="X70" i="4"/>
  <c r="AE71" i="5" s="1"/>
  <c r="X54" i="4"/>
  <c r="AE55" i="5" s="1"/>
  <c r="AD55" i="5"/>
  <c r="X53" i="4"/>
  <c r="AE54" i="5" s="1"/>
  <c r="AD54" i="5"/>
  <c r="X27" i="4"/>
  <c r="AE28" i="5" s="1"/>
  <c r="AD28" i="5"/>
  <c r="X26" i="4"/>
  <c r="AE27" i="5" s="1"/>
  <c r="AD27" i="5"/>
  <c r="X4" i="4"/>
  <c r="AE5" i="5" s="1"/>
  <c r="AF5" i="5" s="1"/>
  <c r="AD5" i="5"/>
  <c r="X122" i="4"/>
  <c r="AE123" i="5" s="1"/>
  <c r="AF123" i="5" s="1"/>
  <c r="AD107" i="5"/>
  <c r="AD93" i="5"/>
  <c r="X5" i="4"/>
  <c r="AE6" i="5" s="1"/>
  <c r="AF6" i="5" s="1"/>
  <c r="X57" i="4"/>
  <c r="AE58" i="5" s="1"/>
  <c r="AF58" i="5" s="1"/>
  <c r="X136" i="4"/>
  <c r="AE137" i="5" s="1"/>
  <c r="AF137" i="5" s="1"/>
  <c r="X164" i="4"/>
  <c r="AE165" i="5" s="1"/>
  <c r="BA54" i="83"/>
  <c r="B68" i="84" s="1"/>
  <c r="E68" i="84" s="1"/>
  <c r="BA14" i="83"/>
  <c r="AK16" i="5" s="1"/>
  <c r="AL16" i="5" s="1"/>
  <c r="X51" i="4"/>
  <c r="AE52" i="5" s="1"/>
  <c r="AD164" i="5"/>
  <c r="X153" i="4"/>
  <c r="AE154" i="5" s="1"/>
  <c r="BA90" i="83"/>
  <c r="BB90" i="83" s="1"/>
  <c r="AD30" i="5"/>
  <c r="AD78" i="5"/>
  <c r="X107" i="4"/>
  <c r="AE108" i="5" s="1"/>
  <c r="X82" i="4"/>
  <c r="AE83" i="5" s="1"/>
  <c r="AF83" i="5" s="1"/>
  <c r="X22" i="4"/>
  <c r="AE23" i="5" s="1"/>
  <c r="BA66" i="83"/>
  <c r="B69" i="84" s="1"/>
  <c r="E69" i="84" s="1"/>
  <c r="BA58" i="83"/>
  <c r="B58" i="84" s="1"/>
  <c r="E58" i="84" s="1"/>
  <c r="BA50" i="83"/>
  <c r="BB50" i="83" s="1"/>
  <c r="BA42" i="83"/>
  <c r="B34" i="84" s="1"/>
  <c r="E34" i="84" s="1"/>
  <c r="BA10" i="83"/>
  <c r="AK12" i="5" s="1"/>
  <c r="AL12" i="5" s="1"/>
  <c r="BA94" i="83"/>
  <c r="AK96" i="5" s="1"/>
  <c r="AL96" i="5" s="1"/>
  <c r="O177" i="5"/>
  <c r="N124" i="3"/>
  <c r="P125" i="5" s="1"/>
  <c r="BA186" i="83"/>
  <c r="AK188" i="5" s="1"/>
  <c r="AL188" i="5" s="1"/>
  <c r="N161" i="3"/>
  <c r="P162" i="5" s="1"/>
  <c r="BA155" i="83"/>
  <c r="B162" i="84" s="1"/>
  <c r="E162" i="84" s="1"/>
  <c r="BA103" i="83"/>
  <c r="B122" i="84" s="1"/>
  <c r="E122" i="84" s="1"/>
  <c r="BA183" i="83"/>
  <c r="BB183" i="83" s="1"/>
  <c r="BA147" i="83"/>
  <c r="BB147" i="83" s="1"/>
  <c r="BA175" i="83"/>
  <c r="BB175" i="83" s="1"/>
  <c r="BA167" i="83"/>
  <c r="BB167" i="83" s="1"/>
  <c r="BA115" i="83"/>
  <c r="BB115" i="83" s="1"/>
  <c r="N133" i="3"/>
  <c r="P134" i="5" s="1"/>
  <c r="O134" i="5"/>
  <c r="O42" i="5"/>
  <c r="N41" i="3"/>
  <c r="P42" i="5" s="1"/>
  <c r="N147" i="3"/>
  <c r="P148" i="5" s="1"/>
  <c r="BA52" i="83"/>
  <c r="B52" i="84" s="1"/>
  <c r="E52" i="84" s="1"/>
  <c r="BA12" i="83"/>
  <c r="BB12" i="83" s="1"/>
  <c r="N63" i="3"/>
  <c r="P64" i="5" s="1"/>
  <c r="BA80" i="83"/>
  <c r="BB80" i="83" s="1"/>
  <c r="BA72" i="83"/>
  <c r="AK74" i="5" s="1"/>
  <c r="AL74" i="5" s="1"/>
  <c r="O30" i="5"/>
  <c r="N29" i="3"/>
  <c r="P30" i="5" s="1"/>
  <c r="M176" i="5"/>
  <c r="O62" i="5"/>
  <c r="N61" i="3"/>
  <c r="P62" i="5" s="1"/>
  <c r="M8" i="5"/>
  <c r="N7" i="3"/>
  <c r="P8" i="5" s="1"/>
  <c r="C186" i="84"/>
  <c r="F186" i="84" s="1"/>
  <c r="BC190" i="75"/>
  <c r="K191" i="5" s="1"/>
  <c r="J191" i="5"/>
  <c r="AM191" i="5" s="1"/>
  <c r="C31" i="84"/>
  <c r="F31" i="84" s="1"/>
  <c r="J168" i="5"/>
  <c r="AM168" i="5" s="1"/>
  <c r="BC167" i="75"/>
  <c r="K168" i="5" s="1"/>
  <c r="C150" i="84"/>
  <c r="F150" i="84" s="1"/>
  <c r="J164" i="5"/>
  <c r="AM164" i="5" s="1"/>
  <c r="C162" i="84"/>
  <c r="F162" i="84" s="1"/>
  <c r="BC156" i="75"/>
  <c r="K157" i="5" s="1"/>
  <c r="L157" i="5" s="1"/>
  <c r="C154" i="84"/>
  <c r="F154" i="84" s="1"/>
  <c r="BC153" i="75"/>
  <c r="K154" i="5" s="1"/>
  <c r="L154" i="5" s="1"/>
  <c r="J154" i="5"/>
  <c r="AM154" i="5" s="1"/>
  <c r="N123" i="3"/>
  <c r="P124" i="5" s="1"/>
  <c r="O124" i="5"/>
  <c r="O118" i="5"/>
  <c r="N117" i="3"/>
  <c r="P118" i="5" s="1"/>
  <c r="O115" i="5"/>
  <c r="M114" i="5"/>
  <c r="N113" i="3"/>
  <c r="P114" i="5" s="1"/>
  <c r="O182" i="5"/>
  <c r="N169" i="3"/>
  <c r="P170" i="5" s="1"/>
  <c r="O137" i="5"/>
  <c r="M80" i="5"/>
  <c r="N37" i="3"/>
  <c r="P38" i="5" s="1"/>
  <c r="BA117" i="83"/>
  <c r="AK119" i="5" s="1"/>
  <c r="AL119" i="5" s="1"/>
  <c r="J42" i="5"/>
  <c r="AM42" i="5" s="1"/>
  <c r="E189" i="3"/>
  <c r="M190" i="5" s="1"/>
  <c r="E172" i="3"/>
  <c r="M173" i="5" s="1"/>
  <c r="E110" i="3"/>
  <c r="M111" i="5" s="1"/>
  <c r="E106" i="3"/>
  <c r="M107" i="5" s="1"/>
  <c r="BA150" i="83"/>
  <c r="BB150" i="83" s="1"/>
  <c r="BA110" i="83"/>
  <c r="AK112" i="5" s="1"/>
  <c r="AL112" i="5" s="1"/>
  <c r="BA78" i="83"/>
  <c r="AK80" i="5" s="1"/>
  <c r="AL80" i="5" s="1"/>
  <c r="M123" i="5"/>
  <c r="BB92" i="75"/>
  <c r="BC92" i="75" s="1"/>
  <c r="K93" i="5" s="1"/>
  <c r="L93" i="5" s="1"/>
  <c r="BB91" i="75"/>
  <c r="BB79" i="75"/>
  <c r="J80" i="5" s="1"/>
  <c r="AM80" i="5" s="1"/>
  <c r="BB69" i="75"/>
  <c r="BC69" i="75" s="1"/>
  <c r="K70" i="5" s="1"/>
  <c r="BB56" i="75"/>
  <c r="J57" i="5" s="1"/>
  <c r="AM57" i="5" s="1"/>
  <c r="BB25" i="75"/>
  <c r="C24" i="84" s="1"/>
  <c r="F24" i="84" s="1"/>
  <c r="BB21" i="75"/>
  <c r="C27" i="84" s="1"/>
  <c r="F27" i="84" s="1"/>
  <c r="BB19" i="75"/>
  <c r="J20" i="5" s="1"/>
  <c r="AM20" i="5" s="1"/>
  <c r="BA182" i="83"/>
  <c r="BB182" i="83" s="1"/>
  <c r="BA170" i="83"/>
  <c r="AK172" i="5" s="1"/>
  <c r="AL172" i="5" s="1"/>
  <c r="BA162" i="83"/>
  <c r="AK164" i="5" s="1"/>
  <c r="AL164" i="5" s="1"/>
  <c r="BA102" i="83"/>
  <c r="AK104" i="5" s="1"/>
  <c r="AL104" i="5" s="1"/>
  <c r="BC17" i="75"/>
  <c r="K18" i="5" s="1"/>
  <c r="N86" i="3"/>
  <c r="P87" i="5" s="1"/>
  <c r="J170" i="5"/>
  <c r="AM170" i="5" s="1"/>
  <c r="E173" i="3"/>
  <c r="M174" i="5" s="1"/>
  <c r="E151" i="3"/>
  <c r="N151" i="3" s="1"/>
  <c r="P152" i="5" s="1"/>
  <c r="E111" i="3"/>
  <c r="N111" i="3" s="1"/>
  <c r="P112" i="5" s="1"/>
  <c r="E107" i="3"/>
  <c r="M108" i="5" s="1"/>
  <c r="E32" i="3"/>
  <c r="M33" i="5" s="1"/>
  <c r="E16" i="3"/>
  <c r="M17" i="5" s="1"/>
  <c r="E8" i="3"/>
  <c r="M9" i="5" s="1"/>
  <c r="BA154" i="83"/>
  <c r="AK156" i="5" s="1"/>
  <c r="AL156" i="5" s="1"/>
  <c r="BA142" i="83"/>
  <c r="AK144" i="5" s="1"/>
  <c r="AL144" i="5" s="1"/>
  <c r="BA70" i="83"/>
  <c r="AK72" i="5" s="1"/>
  <c r="AL72" i="5" s="1"/>
  <c r="BA34" i="83"/>
  <c r="BB34" i="83" s="1"/>
  <c r="BA26" i="83"/>
  <c r="AK28" i="5" s="1"/>
  <c r="AL28" i="5" s="1"/>
  <c r="BA6" i="83"/>
  <c r="B8" i="84" s="1"/>
  <c r="E8" i="84" s="1"/>
  <c r="M72" i="5"/>
  <c r="M25" i="5"/>
  <c r="J18" i="5"/>
  <c r="AM18" i="5" s="1"/>
  <c r="E167" i="3"/>
  <c r="M168" i="5" s="1"/>
  <c r="E137" i="3"/>
  <c r="M138" i="5" s="1"/>
  <c r="E47" i="3"/>
  <c r="M48" i="5" s="1"/>
  <c r="BA134" i="83"/>
  <c r="BB134" i="83" s="1"/>
  <c r="BA122" i="83"/>
  <c r="BB122" i="83" s="1"/>
  <c r="BA82" i="83"/>
  <c r="B84" i="84" s="1"/>
  <c r="E84" i="84" s="1"/>
  <c r="BA62" i="83"/>
  <c r="AK64" i="5" s="1"/>
  <c r="AL64" i="5" s="1"/>
  <c r="BA18" i="83"/>
  <c r="B22" i="84" s="1"/>
  <c r="E22" i="84" s="1"/>
  <c r="J71" i="5"/>
  <c r="AM71" i="5" s="1"/>
  <c r="E20" i="3"/>
  <c r="M21" i="5" s="1"/>
  <c r="E9" i="3"/>
  <c r="M10" i="5" s="1"/>
  <c r="BA174" i="83"/>
  <c r="AK176" i="5" s="1"/>
  <c r="AL176" i="5" s="1"/>
  <c r="BA114" i="83"/>
  <c r="BB114" i="83" s="1"/>
  <c r="BA106" i="83"/>
  <c r="AK108" i="5" s="1"/>
  <c r="AL108" i="5" s="1"/>
  <c r="BC117" i="75"/>
  <c r="K118" i="5" s="1"/>
  <c r="L118" i="5" s="1"/>
  <c r="J153" i="5"/>
  <c r="AM153" i="5" s="1"/>
  <c r="J112" i="5"/>
  <c r="AM112" i="5" s="1"/>
  <c r="J118" i="5"/>
  <c r="AM118" i="5" s="1"/>
  <c r="N182" i="3"/>
  <c r="P183" i="5" s="1"/>
  <c r="N27" i="3"/>
  <c r="P28" i="5" s="1"/>
  <c r="BA166" i="83"/>
  <c r="AK168" i="5" s="1"/>
  <c r="AL168" i="5" s="1"/>
  <c r="BA146" i="83"/>
  <c r="BB146" i="83" s="1"/>
  <c r="BA46" i="83"/>
  <c r="AK48" i="5" s="1"/>
  <c r="AL48" i="5" s="1"/>
  <c r="N34" i="3"/>
  <c r="P35" i="5" s="1"/>
  <c r="J46" i="5"/>
  <c r="AM46" i="5" s="1"/>
  <c r="J24" i="5"/>
  <c r="AM24" i="5" s="1"/>
  <c r="J88" i="5"/>
  <c r="AM88" i="5" s="1"/>
  <c r="E188" i="3"/>
  <c r="M189" i="5" s="1"/>
  <c r="E171" i="3"/>
  <c r="M172" i="5" s="1"/>
  <c r="E118" i="3"/>
  <c r="M119" i="5" s="1"/>
  <c r="E105" i="3"/>
  <c r="M106" i="5" s="1"/>
  <c r="E68" i="3"/>
  <c r="M69" i="5" s="1"/>
  <c r="BB82" i="75"/>
  <c r="BC82" i="75" s="1"/>
  <c r="K83" i="5" s="1"/>
  <c r="BA158" i="83"/>
  <c r="AK160" i="5" s="1"/>
  <c r="AL160" i="5" s="1"/>
  <c r="BA126" i="83"/>
  <c r="B126" i="84" s="1"/>
  <c r="E126" i="84" s="1"/>
  <c r="BA98" i="83"/>
  <c r="B99" i="84" s="1"/>
  <c r="E99" i="84" s="1"/>
  <c r="BA86" i="83"/>
  <c r="B88" i="84" s="1"/>
  <c r="E88" i="84" s="1"/>
  <c r="BA74" i="83"/>
  <c r="BB74" i="83" s="1"/>
  <c r="BA38" i="83"/>
  <c r="B39" i="84" s="1"/>
  <c r="E39" i="84" s="1"/>
  <c r="BA30" i="83"/>
  <c r="B91" i="84" s="1"/>
  <c r="E91" i="84" s="1"/>
  <c r="BA22" i="83"/>
  <c r="B20" i="84" s="1"/>
  <c r="E20" i="84" s="1"/>
  <c r="O191" i="5"/>
  <c r="N190" i="3"/>
  <c r="P191" i="5" s="1"/>
  <c r="O192" i="5"/>
  <c r="N84" i="3"/>
  <c r="P85" i="5" s="1"/>
  <c r="O154" i="5"/>
  <c r="O139" i="5"/>
  <c r="N138" i="3"/>
  <c r="P139" i="5" s="1"/>
  <c r="O140" i="5"/>
  <c r="N139" i="3"/>
  <c r="P140" i="5" s="1"/>
  <c r="O37" i="5"/>
  <c r="N36" i="3"/>
  <c r="P37" i="5" s="1"/>
  <c r="N131" i="3"/>
  <c r="P132" i="5" s="1"/>
  <c r="N101" i="3"/>
  <c r="P102" i="5" s="1"/>
  <c r="M178" i="5"/>
  <c r="N159" i="3"/>
  <c r="P160" i="5" s="1"/>
  <c r="M160" i="5"/>
  <c r="M144" i="5"/>
  <c r="N143" i="3"/>
  <c r="P144" i="5" s="1"/>
  <c r="M109" i="5"/>
  <c r="N108" i="3"/>
  <c r="P109" i="5" s="1"/>
  <c r="M105" i="5"/>
  <c r="N104" i="3"/>
  <c r="P105" i="5" s="1"/>
  <c r="M83" i="5"/>
  <c r="N82" i="3"/>
  <c r="P83" i="5" s="1"/>
  <c r="M68" i="5"/>
  <c r="M29" i="5"/>
  <c r="N28" i="3"/>
  <c r="P29" i="5" s="1"/>
  <c r="BA145" i="83"/>
  <c r="B184" i="84" s="1"/>
  <c r="E184" i="84" s="1"/>
  <c r="BA189" i="83"/>
  <c r="AK191" i="5" s="1"/>
  <c r="AL191" i="5" s="1"/>
  <c r="BA153" i="83"/>
  <c r="AK155" i="5" s="1"/>
  <c r="AL155" i="5" s="1"/>
  <c r="BA101" i="83"/>
  <c r="AK103" i="5" s="1"/>
  <c r="AL103" i="5" s="1"/>
  <c r="BA157" i="83"/>
  <c r="BB157" i="83" s="1"/>
  <c r="BA133" i="83"/>
  <c r="AK135" i="5" s="1"/>
  <c r="AL135" i="5" s="1"/>
  <c r="BA113" i="83"/>
  <c r="AK115" i="5" s="1"/>
  <c r="AL115" i="5" s="1"/>
  <c r="M86" i="5"/>
  <c r="N98" i="3"/>
  <c r="P99" i="5" s="1"/>
  <c r="N58" i="3"/>
  <c r="P59" i="5" s="1"/>
  <c r="BA125" i="83"/>
  <c r="B125" i="84" s="1"/>
  <c r="E125" i="84" s="1"/>
  <c r="BA105" i="83"/>
  <c r="BB105" i="83" s="1"/>
  <c r="N38" i="3"/>
  <c r="P39" i="5" s="1"/>
  <c r="M132" i="5"/>
  <c r="E152" i="3"/>
  <c r="E144" i="3"/>
  <c r="N144" i="3" s="1"/>
  <c r="P145" i="5" s="1"/>
  <c r="E112" i="3"/>
  <c r="E83" i="3"/>
  <c r="E78" i="3"/>
  <c r="M79" i="5" s="1"/>
  <c r="E77" i="3"/>
  <c r="E69" i="3"/>
  <c r="M70" i="5" s="1"/>
  <c r="E62" i="3"/>
  <c r="E57" i="3"/>
  <c r="E55" i="3"/>
  <c r="M56" i="5" s="1"/>
  <c r="E33" i="3"/>
  <c r="N33" i="3" s="1"/>
  <c r="P34" i="5" s="1"/>
  <c r="E21" i="3"/>
  <c r="E13" i="3"/>
  <c r="M14" i="5" s="1"/>
  <c r="E11" i="3"/>
  <c r="E10" i="3"/>
  <c r="M28" i="5"/>
  <c r="E186" i="3"/>
  <c r="M187" i="5" s="1"/>
  <c r="E185" i="3"/>
  <c r="M186" i="5" s="1"/>
  <c r="E183" i="3"/>
  <c r="N183" i="3" s="1"/>
  <c r="P184" i="5" s="1"/>
  <c r="E164" i="3"/>
  <c r="M165" i="5" s="1"/>
  <c r="E162" i="3"/>
  <c r="M163" i="5" s="1"/>
  <c r="E156" i="3"/>
  <c r="M157" i="5" s="1"/>
  <c r="E155" i="3"/>
  <c r="M156" i="5" s="1"/>
  <c r="E134" i="3"/>
  <c r="M135" i="5" s="1"/>
  <c r="E115" i="3"/>
  <c r="M116" i="5" s="1"/>
  <c r="E92" i="3"/>
  <c r="N92" i="3" s="1"/>
  <c r="P93" i="5" s="1"/>
  <c r="E74" i="3"/>
  <c r="M75" i="5" s="1"/>
  <c r="E72" i="3"/>
  <c r="M73" i="5" s="1"/>
  <c r="E65" i="3"/>
  <c r="M66" i="5" s="1"/>
  <c r="E42" i="3"/>
  <c r="M43" i="5" s="1"/>
  <c r="E166" i="3"/>
  <c r="M167" i="5" s="1"/>
  <c r="E165" i="3"/>
  <c r="M166" i="5" s="1"/>
  <c r="E163" i="3"/>
  <c r="M164" i="5" s="1"/>
  <c r="E157" i="3"/>
  <c r="N157" i="3" s="1"/>
  <c r="P158" i="5" s="1"/>
  <c r="E149" i="3"/>
  <c r="M150" i="5" s="1"/>
  <c r="E142" i="3"/>
  <c r="M143" i="5" s="1"/>
  <c r="E141" i="3"/>
  <c r="M142" i="5" s="1"/>
  <c r="E135" i="3"/>
  <c r="M136" i="5" s="1"/>
  <c r="E126" i="3"/>
  <c r="M127" i="5" s="1"/>
  <c r="E103" i="3"/>
  <c r="M104" i="5" s="1"/>
  <c r="E95" i="3"/>
  <c r="M96" i="5" s="1"/>
  <c r="E81" i="3"/>
  <c r="M82" i="5" s="1"/>
  <c r="E75" i="3"/>
  <c r="M76" i="5" s="1"/>
  <c r="E60" i="3"/>
  <c r="M61" i="5" s="1"/>
  <c r="E53" i="3"/>
  <c r="M54" i="5" s="1"/>
  <c r="E45" i="3"/>
  <c r="E44" i="3"/>
  <c r="M45" i="5" s="1"/>
  <c r="E43" i="3"/>
  <c r="M44" i="5" s="1"/>
  <c r="E31" i="3"/>
  <c r="M32" i="5" s="1"/>
  <c r="E26" i="3"/>
  <c r="M27" i="5" s="1"/>
  <c r="E17" i="3"/>
  <c r="N17" i="3" s="1"/>
  <c r="P18" i="5" s="1"/>
  <c r="N4" i="3"/>
  <c r="P5" i="5" s="1"/>
  <c r="N87" i="3"/>
  <c r="P88" i="5" s="1"/>
  <c r="E3" i="3"/>
  <c r="M4" i="5" s="1"/>
  <c r="M175" i="5"/>
  <c r="N174" i="3"/>
  <c r="P175" i="5" s="1"/>
  <c r="M26" i="5"/>
  <c r="BA149" i="83"/>
  <c r="AK151" i="5" s="1"/>
  <c r="AL151" i="5" s="1"/>
  <c r="BA141" i="83"/>
  <c r="AK143" i="5" s="1"/>
  <c r="AL143" i="5" s="1"/>
  <c r="BA129" i="83"/>
  <c r="AK131" i="5" s="1"/>
  <c r="AL131" i="5" s="1"/>
  <c r="BA121" i="83"/>
  <c r="AK123" i="5" s="1"/>
  <c r="AL123" i="5" s="1"/>
  <c r="BA109" i="83"/>
  <c r="B120" i="84" s="1"/>
  <c r="E120" i="84" s="1"/>
  <c r="N170" i="3"/>
  <c r="P171" i="5" s="1"/>
  <c r="M147" i="5"/>
  <c r="M55" i="5"/>
  <c r="N6" i="3"/>
  <c r="P7" i="5" s="1"/>
  <c r="N12" i="3"/>
  <c r="P13" i="5" s="1"/>
  <c r="M148" i="5"/>
  <c r="N76" i="3"/>
  <c r="P77" i="5" s="1"/>
  <c r="N145" i="3"/>
  <c r="P146" i="5" s="1"/>
  <c r="BA2" i="83"/>
  <c r="AK4" i="5" s="1"/>
  <c r="AL4" i="5" s="1"/>
  <c r="M94" i="5"/>
  <c r="M31" i="5"/>
  <c r="N51" i="3"/>
  <c r="P52" i="5" s="1"/>
  <c r="N178" i="3"/>
  <c r="P179" i="5" s="1"/>
  <c r="M102" i="5"/>
  <c r="N48" i="3"/>
  <c r="P49" i="5" s="1"/>
  <c r="BA135" i="83"/>
  <c r="AK137" i="5" s="1"/>
  <c r="AL137" i="5" s="1"/>
  <c r="N99" i="3"/>
  <c r="P100" i="5" s="1"/>
  <c r="N94" i="3"/>
  <c r="P95" i="5" s="1"/>
  <c r="BA73" i="83"/>
  <c r="BB73" i="83" s="1"/>
  <c r="M57" i="5"/>
  <c r="M20" i="5"/>
  <c r="M141" i="5"/>
  <c r="N140" i="3"/>
  <c r="P141" i="5" s="1"/>
  <c r="BB79" i="83"/>
  <c r="B81" i="84"/>
  <c r="E81" i="84" s="1"/>
  <c r="AK73" i="5"/>
  <c r="AL73" i="5" s="1"/>
  <c r="M133" i="5"/>
  <c r="BA181" i="83"/>
  <c r="B180" i="84" s="1"/>
  <c r="E180" i="84" s="1"/>
  <c r="BA177" i="83"/>
  <c r="AK179" i="5" s="1"/>
  <c r="AL179" i="5" s="1"/>
  <c r="BA173" i="83"/>
  <c r="AK175" i="5" s="1"/>
  <c r="AL175" i="5" s="1"/>
  <c r="BA169" i="83"/>
  <c r="AK171" i="5" s="1"/>
  <c r="AL171" i="5" s="1"/>
  <c r="BA165" i="83"/>
  <c r="BB165" i="83" s="1"/>
  <c r="BA161" i="83"/>
  <c r="AK163" i="5" s="1"/>
  <c r="AL163" i="5" s="1"/>
  <c r="BA97" i="83"/>
  <c r="BB97" i="83" s="1"/>
  <c r="BA93" i="83"/>
  <c r="B96" i="84" s="1"/>
  <c r="E96" i="84" s="1"/>
  <c r="BA89" i="83"/>
  <c r="AK91" i="5" s="1"/>
  <c r="AL91" i="5" s="1"/>
  <c r="BA85" i="83"/>
  <c r="BB85" i="83" s="1"/>
  <c r="BA81" i="83"/>
  <c r="AK83" i="5" s="1"/>
  <c r="AL83" i="5" s="1"/>
  <c r="BA77" i="83"/>
  <c r="BB77" i="83" s="1"/>
  <c r="BA69" i="83"/>
  <c r="B65" i="84" s="1"/>
  <c r="E65" i="84" s="1"/>
  <c r="BA65" i="83"/>
  <c r="AK67" i="5" s="1"/>
  <c r="AL67" i="5" s="1"/>
  <c r="BA61" i="83"/>
  <c r="AK63" i="5" s="1"/>
  <c r="AL63" i="5" s="1"/>
  <c r="BA57" i="83"/>
  <c r="AK59" i="5" s="1"/>
  <c r="AL59" i="5" s="1"/>
  <c r="BA53" i="83"/>
  <c r="BB53" i="83" s="1"/>
  <c r="BA49" i="83"/>
  <c r="AK51" i="5" s="1"/>
  <c r="AL51" i="5" s="1"/>
  <c r="BA45" i="83"/>
  <c r="BB45" i="83" s="1"/>
  <c r="BA41" i="83"/>
  <c r="BB41" i="83" s="1"/>
  <c r="BA96" i="83"/>
  <c r="B103" i="84" s="1"/>
  <c r="E103" i="84" s="1"/>
  <c r="BA92" i="83"/>
  <c r="AK94" i="5" s="1"/>
  <c r="AL94" i="5" s="1"/>
  <c r="BA88" i="83"/>
  <c r="AK90" i="5" s="1"/>
  <c r="AL90" i="5" s="1"/>
  <c r="BA84" i="83"/>
  <c r="B87" i="84" s="1"/>
  <c r="E87" i="84" s="1"/>
  <c r="BA76" i="83"/>
  <c r="BA68" i="83"/>
  <c r="AK70" i="5" s="1"/>
  <c r="AL70" i="5" s="1"/>
  <c r="BA64" i="83"/>
  <c r="BA60" i="83"/>
  <c r="AK62" i="5" s="1"/>
  <c r="AL62" i="5" s="1"/>
  <c r="BA56" i="83"/>
  <c r="AK58" i="5" s="1"/>
  <c r="AL58" i="5" s="1"/>
  <c r="BA48" i="83"/>
  <c r="AK50" i="5" s="1"/>
  <c r="AL50" i="5" s="1"/>
  <c r="BA44" i="83"/>
  <c r="AK46" i="5" s="1"/>
  <c r="AL46" i="5" s="1"/>
  <c r="BA36" i="83"/>
  <c r="AK38" i="5" s="1"/>
  <c r="AL38" i="5" s="1"/>
  <c r="BA28" i="83"/>
  <c r="B12" i="84" s="1"/>
  <c r="E12" i="84" s="1"/>
  <c r="BA24" i="83"/>
  <c r="BB24" i="83" s="1"/>
  <c r="BA20" i="83"/>
  <c r="AK22" i="5" s="1"/>
  <c r="AL22" i="5" s="1"/>
  <c r="BA16" i="83"/>
  <c r="BB16" i="83" s="1"/>
  <c r="BA8" i="83"/>
  <c r="B7" i="84" s="1"/>
  <c r="E7" i="84" s="1"/>
  <c r="BA4" i="83"/>
  <c r="B50" i="84" s="1"/>
  <c r="E50" i="84" s="1"/>
  <c r="BA191" i="83"/>
  <c r="B191" i="84" s="1"/>
  <c r="E191" i="84" s="1"/>
  <c r="BA187" i="83"/>
  <c r="BB187" i="83" s="1"/>
  <c r="BA179" i="83"/>
  <c r="B177" i="84" s="1"/>
  <c r="E177" i="84" s="1"/>
  <c r="BA171" i="83"/>
  <c r="B113" i="84" s="1"/>
  <c r="E113" i="84" s="1"/>
  <c r="BA163" i="83"/>
  <c r="BB163" i="83" s="1"/>
  <c r="BA159" i="83"/>
  <c r="AK161" i="5" s="1"/>
  <c r="AL161" i="5" s="1"/>
  <c r="BA151" i="83"/>
  <c r="AK153" i="5" s="1"/>
  <c r="AL153" i="5" s="1"/>
  <c r="BA143" i="83"/>
  <c r="AK145" i="5" s="1"/>
  <c r="AL145" i="5" s="1"/>
  <c r="BA139" i="83"/>
  <c r="BB139" i="83" s="1"/>
  <c r="BA131" i="83"/>
  <c r="AK133" i="5" s="1"/>
  <c r="AL133" i="5" s="1"/>
  <c r="BA123" i="83"/>
  <c r="AK125" i="5" s="1"/>
  <c r="AL125" i="5" s="1"/>
  <c r="BA111" i="83"/>
  <c r="AK113" i="5" s="1"/>
  <c r="AL113" i="5" s="1"/>
  <c r="BA107" i="83"/>
  <c r="B115" i="84" s="1"/>
  <c r="E115" i="84" s="1"/>
  <c r="BA99" i="83"/>
  <c r="BA91" i="83"/>
  <c r="BA87" i="83"/>
  <c r="BA83" i="83"/>
  <c r="BA37" i="83"/>
  <c r="AK39" i="5" s="1"/>
  <c r="AL39" i="5" s="1"/>
  <c r="BA33" i="83"/>
  <c r="AK35" i="5" s="1"/>
  <c r="AL35" i="5" s="1"/>
  <c r="BA29" i="83"/>
  <c r="AK31" i="5" s="1"/>
  <c r="AL31" i="5" s="1"/>
  <c r="BA25" i="83"/>
  <c r="B26" i="84" s="1"/>
  <c r="E26" i="84" s="1"/>
  <c r="BA21" i="83"/>
  <c r="AK23" i="5" s="1"/>
  <c r="AL23" i="5" s="1"/>
  <c r="BA17" i="83"/>
  <c r="BB17" i="83" s="1"/>
  <c r="BA13" i="83"/>
  <c r="AK15" i="5" s="1"/>
  <c r="AL15" i="5" s="1"/>
  <c r="BA9" i="83"/>
  <c r="AK11" i="5" s="1"/>
  <c r="AL11" i="5" s="1"/>
  <c r="BA5" i="83"/>
  <c r="AK7" i="5" s="1"/>
  <c r="AL7" i="5" s="1"/>
  <c r="BB170" i="75"/>
  <c r="J171" i="5" s="1"/>
  <c r="AM171" i="5" s="1"/>
  <c r="BB141" i="75"/>
  <c r="BC141" i="75" s="1"/>
  <c r="K142" i="5" s="1"/>
  <c r="BB135" i="75"/>
  <c r="C143" i="84" s="1"/>
  <c r="F143" i="84" s="1"/>
  <c r="BB134" i="75"/>
  <c r="C139" i="84" s="1"/>
  <c r="F139" i="84" s="1"/>
  <c r="BA127" i="83"/>
  <c r="AK129" i="5" s="1"/>
  <c r="AL129" i="5" s="1"/>
  <c r="BA119" i="83"/>
  <c r="AK121" i="5" s="1"/>
  <c r="AL121" i="5" s="1"/>
  <c r="BB193" i="75"/>
  <c r="C192" i="84" s="1"/>
  <c r="F192" i="84" s="1"/>
  <c r="BB180" i="75"/>
  <c r="BC180" i="75" s="1"/>
  <c r="K181" i="5" s="1"/>
  <c r="BB178" i="75"/>
  <c r="C176" i="84" s="1"/>
  <c r="F176" i="84" s="1"/>
  <c r="BB149" i="75"/>
  <c r="J150" i="5" s="1"/>
  <c r="AM150" i="5" s="1"/>
  <c r="BB148" i="75"/>
  <c r="C159" i="84" s="1"/>
  <c r="F159" i="84" s="1"/>
  <c r="BB115" i="75"/>
  <c r="C118" i="84" s="1"/>
  <c r="F118" i="84" s="1"/>
  <c r="BB90" i="75"/>
  <c r="C141" i="84" s="1"/>
  <c r="F141" i="84" s="1"/>
  <c r="BB84" i="75"/>
  <c r="C85" i="84" s="1"/>
  <c r="F85" i="84" s="1"/>
  <c r="BB12" i="75"/>
  <c r="J13" i="5" s="1"/>
  <c r="AM13" i="5" s="1"/>
  <c r="BB9" i="75"/>
  <c r="BC9" i="75" s="1"/>
  <c r="K10" i="5" s="1"/>
  <c r="C82" i="84"/>
  <c r="F82" i="84" s="1"/>
  <c r="J77" i="5"/>
  <c r="AM77" i="5" s="1"/>
  <c r="BC76" i="75"/>
  <c r="K77" i="5" s="1"/>
  <c r="C49" i="84"/>
  <c r="F49" i="84" s="1"/>
  <c r="BC51" i="75"/>
  <c r="K52" i="5" s="1"/>
  <c r="J52" i="5"/>
  <c r="AM52" i="5" s="1"/>
  <c r="C4" i="84"/>
  <c r="F4" i="84" s="1"/>
  <c r="J5" i="5"/>
  <c r="AM5" i="5" s="1"/>
  <c r="BC4" i="75"/>
  <c r="K5" i="5" s="1"/>
  <c r="C74" i="84"/>
  <c r="F74" i="84" s="1"/>
  <c r="J45" i="5"/>
  <c r="AM45" i="5" s="1"/>
  <c r="BC44" i="75"/>
  <c r="K45" i="5" s="1"/>
  <c r="C144" i="84"/>
  <c r="F144" i="84" s="1"/>
  <c r="J133" i="5"/>
  <c r="AM133" i="5" s="1"/>
  <c r="BC132" i="75"/>
  <c r="K133" i="5" s="1"/>
  <c r="L133" i="5" s="1"/>
  <c r="C136" i="84"/>
  <c r="F136" i="84" s="1"/>
  <c r="BC136" i="75"/>
  <c r="K137" i="5" s="1"/>
  <c r="J137" i="5"/>
  <c r="AM137" i="5" s="1"/>
  <c r="C56" i="84"/>
  <c r="F56" i="84" s="1"/>
  <c r="J59" i="5"/>
  <c r="AM59" i="5" s="1"/>
  <c r="BC58" i="75"/>
  <c r="K59" i="5" s="1"/>
  <c r="C54" i="84"/>
  <c r="F54" i="84" s="1"/>
  <c r="J162" i="5"/>
  <c r="AM162" i="5" s="1"/>
  <c r="BC161" i="75"/>
  <c r="K162" i="5" s="1"/>
  <c r="C134" i="84"/>
  <c r="F134" i="84" s="1"/>
  <c r="J131" i="5"/>
  <c r="AM131" i="5" s="1"/>
  <c r="C59" i="84"/>
  <c r="F59" i="84" s="1"/>
  <c r="BC61" i="75"/>
  <c r="K62" i="5" s="1"/>
  <c r="L62" i="5" s="1"/>
  <c r="J62" i="5"/>
  <c r="AM62" i="5" s="1"/>
  <c r="C106" i="84"/>
  <c r="F106" i="84" s="1"/>
  <c r="J96" i="5"/>
  <c r="AM96" i="5" s="1"/>
  <c r="C147" i="84"/>
  <c r="F147" i="84" s="1"/>
  <c r="BC142" i="75"/>
  <c r="K143" i="5" s="1"/>
  <c r="J143" i="5"/>
  <c r="AM143" i="5" s="1"/>
  <c r="C14" i="84"/>
  <c r="F14" i="84" s="1"/>
  <c r="BC20" i="75"/>
  <c r="K21" i="5" s="1"/>
  <c r="J21" i="5"/>
  <c r="AM21" i="5" s="1"/>
  <c r="C177" i="84"/>
  <c r="F177" i="84" s="1"/>
  <c r="C149" i="84"/>
  <c r="F149" i="84" s="1"/>
  <c r="C73" i="84"/>
  <c r="F73" i="84" s="1"/>
  <c r="J75" i="5"/>
  <c r="AM75" i="5" s="1"/>
  <c r="BC74" i="75"/>
  <c r="K75" i="5" s="1"/>
  <c r="L75" i="5" s="1"/>
  <c r="C55" i="84"/>
  <c r="F55" i="84" s="1"/>
  <c r="J58" i="5"/>
  <c r="AM58" i="5" s="1"/>
  <c r="BC57" i="75"/>
  <c r="K58" i="5" s="1"/>
  <c r="L58" i="5" s="1"/>
  <c r="C155" i="84"/>
  <c r="F155" i="84" s="1"/>
  <c r="BC54" i="75"/>
  <c r="K55" i="5" s="1"/>
  <c r="J56" i="5"/>
  <c r="AM56" i="5" s="1"/>
  <c r="C145" i="84"/>
  <c r="F145" i="84" s="1"/>
  <c r="BC140" i="75"/>
  <c r="K141" i="5" s="1"/>
  <c r="L141" i="5" s="1"/>
  <c r="J141" i="5"/>
  <c r="AM141" i="5" s="1"/>
  <c r="C76" i="84"/>
  <c r="F76" i="84" s="1"/>
  <c r="BC75" i="75"/>
  <c r="K76" i="5" s="1"/>
  <c r="C140" i="84"/>
  <c r="F140" i="84" s="1"/>
  <c r="BC138" i="75"/>
  <c r="K139" i="5" s="1"/>
  <c r="C116" i="84"/>
  <c r="F116" i="84" s="1"/>
  <c r="BC119" i="75"/>
  <c r="K120" i="5" s="1"/>
  <c r="C181" i="84"/>
  <c r="F181" i="84" s="1"/>
  <c r="J187" i="5"/>
  <c r="AM187" i="5" s="1"/>
  <c r="C122" i="84"/>
  <c r="F122" i="84" s="1"/>
  <c r="J105" i="5"/>
  <c r="AM105" i="5" s="1"/>
  <c r="BC104" i="75"/>
  <c r="K105" i="5" s="1"/>
  <c r="L105" i="5" s="1"/>
  <c r="C5" i="84"/>
  <c r="F5" i="84" s="1"/>
  <c r="J184" i="5"/>
  <c r="AM184" i="5" s="1"/>
  <c r="C172" i="84"/>
  <c r="F172" i="84" s="1"/>
  <c r="BC173" i="75"/>
  <c r="K174" i="5" s="1"/>
  <c r="J174" i="5"/>
  <c r="AM174" i="5" s="1"/>
  <c r="C187" i="84"/>
  <c r="F187" i="84" s="1"/>
  <c r="J189" i="5"/>
  <c r="AM189" i="5" s="1"/>
  <c r="BC188" i="75"/>
  <c r="K189" i="5" s="1"/>
  <c r="C183" i="84"/>
  <c r="F183" i="84" s="1"/>
  <c r="J188" i="5"/>
  <c r="AM188" i="5" s="1"/>
  <c r="C171" i="84"/>
  <c r="F171" i="84" s="1"/>
  <c r="J180" i="5"/>
  <c r="AM180" i="5" s="1"/>
  <c r="C113" i="84"/>
  <c r="F113" i="84" s="1"/>
  <c r="J173" i="5"/>
  <c r="AM173" i="5" s="1"/>
  <c r="BC172" i="75"/>
  <c r="K173" i="5" s="1"/>
  <c r="L173" i="5" s="1"/>
  <c r="C148" i="84"/>
  <c r="F148" i="84" s="1"/>
  <c r="J144" i="5"/>
  <c r="AM144" i="5" s="1"/>
  <c r="C117" i="84"/>
  <c r="F117" i="84" s="1"/>
  <c r="BC116" i="75"/>
  <c r="K117" i="5" s="1"/>
  <c r="BC25" i="75"/>
  <c r="K26" i="5" s="1"/>
  <c r="J26" i="5"/>
  <c r="AM26" i="5" s="1"/>
  <c r="BC19" i="75"/>
  <c r="K20" i="5" s="1"/>
  <c r="L20" i="5" s="1"/>
  <c r="B116" i="84"/>
  <c r="E116" i="84" s="1"/>
  <c r="C157" i="84"/>
  <c r="F157" i="84" s="1"/>
  <c r="C174" i="84"/>
  <c r="F174" i="84" s="1"/>
  <c r="J177" i="5"/>
  <c r="AM177" i="5" s="1"/>
  <c r="BC176" i="75"/>
  <c r="K177" i="5" s="1"/>
  <c r="C89" i="84"/>
  <c r="F89" i="84" s="1"/>
  <c r="BC88" i="75"/>
  <c r="K89" i="5" s="1"/>
  <c r="L89" i="5" s="1"/>
  <c r="C130" i="84"/>
  <c r="F130" i="84" s="1"/>
  <c r="BC122" i="75"/>
  <c r="K123" i="5" s="1"/>
  <c r="C13" i="84"/>
  <c r="F13" i="84" s="1"/>
  <c r="BC18" i="75"/>
  <c r="K19" i="5" s="1"/>
  <c r="L19" i="5" s="1"/>
  <c r="J19" i="5"/>
  <c r="AM19" i="5" s="1"/>
  <c r="C92" i="84"/>
  <c r="F92" i="84" s="1"/>
  <c r="BC89" i="75"/>
  <c r="K90" i="5" s="1"/>
  <c r="C173" i="84"/>
  <c r="F173" i="84" s="1"/>
  <c r="J176" i="5"/>
  <c r="AM176" i="5" s="1"/>
  <c r="J55" i="5"/>
  <c r="AM55" i="5" s="1"/>
  <c r="C19" i="84"/>
  <c r="F19" i="84" s="1"/>
  <c r="BC13" i="75"/>
  <c r="K14" i="5" s="1"/>
  <c r="C69" i="84"/>
  <c r="F69" i="84" s="1"/>
  <c r="BC67" i="75"/>
  <c r="K68" i="5" s="1"/>
  <c r="L68" i="5" s="1"/>
  <c r="C34" i="84"/>
  <c r="F34" i="84" s="1"/>
  <c r="BC43" i="75"/>
  <c r="K44" i="5" s="1"/>
  <c r="J44" i="5"/>
  <c r="AM44" i="5" s="1"/>
  <c r="C182" i="84"/>
  <c r="F182" i="84" s="1"/>
  <c r="J186" i="5"/>
  <c r="AM186" i="5" s="1"/>
  <c r="B36" i="84"/>
  <c r="E36" i="84" s="1"/>
  <c r="BB40" i="83"/>
  <c r="BA192" i="83"/>
  <c r="B192" i="84" s="1"/>
  <c r="E192" i="84" s="1"/>
  <c r="BA188" i="83"/>
  <c r="AK190" i="5" s="1"/>
  <c r="AL190" i="5" s="1"/>
  <c r="BA184" i="83"/>
  <c r="B182" i="84" s="1"/>
  <c r="E182" i="84" s="1"/>
  <c r="BA180" i="83"/>
  <c r="AK182" i="5" s="1"/>
  <c r="AL182" i="5" s="1"/>
  <c r="BA176" i="83"/>
  <c r="B175" i="84" s="1"/>
  <c r="E175" i="84" s="1"/>
  <c r="BA172" i="83"/>
  <c r="B172" i="84" s="1"/>
  <c r="E172" i="84" s="1"/>
  <c r="BA168" i="83"/>
  <c r="B170" i="84" s="1"/>
  <c r="E170" i="84" s="1"/>
  <c r="BA164" i="83"/>
  <c r="B164" i="84" s="1"/>
  <c r="E164" i="84" s="1"/>
  <c r="BA160" i="83"/>
  <c r="AK162" i="5" s="1"/>
  <c r="AL162" i="5" s="1"/>
  <c r="BA156" i="83"/>
  <c r="BB156" i="83" s="1"/>
  <c r="BA152" i="83"/>
  <c r="AK154" i="5" s="1"/>
  <c r="AL154" i="5" s="1"/>
  <c r="BA148" i="83"/>
  <c r="B149" i="84" s="1"/>
  <c r="E149" i="84" s="1"/>
  <c r="BA144" i="83"/>
  <c r="AK146" i="5" s="1"/>
  <c r="AL146" i="5" s="1"/>
  <c r="BA140" i="83"/>
  <c r="B146" i="84" s="1"/>
  <c r="E146" i="84" s="1"/>
  <c r="BA136" i="83"/>
  <c r="AK138" i="5" s="1"/>
  <c r="AL138" i="5" s="1"/>
  <c r="BA132" i="83"/>
  <c r="BB132" i="83" s="1"/>
  <c r="BA128" i="83"/>
  <c r="BB128" i="83" s="1"/>
  <c r="BA124" i="83"/>
  <c r="B127" i="84" s="1"/>
  <c r="E127" i="84" s="1"/>
  <c r="BA120" i="83"/>
  <c r="AK122" i="5" s="1"/>
  <c r="AL122" i="5" s="1"/>
  <c r="BA116" i="83"/>
  <c r="B107" i="84" s="1"/>
  <c r="E107" i="84" s="1"/>
  <c r="BA112" i="83"/>
  <c r="BB112" i="83" s="1"/>
  <c r="BA108" i="83"/>
  <c r="AK110" i="5" s="1"/>
  <c r="AL110" i="5" s="1"/>
  <c r="BA104" i="83"/>
  <c r="BB104" i="83" s="1"/>
  <c r="BA100" i="83"/>
  <c r="BB100" i="83" s="1"/>
  <c r="J30" i="5"/>
  <c r="AM30" i="5" s="1"/>
  <c r="C78" i="84"/>
  <c r="F78" i="84" s="1"/>
  <c r="J78" i="5"/>
  <c r="AM78" i="5" s="1"/>
  <c r="C156" i="84"/>
  <c r="F156" i="84" s="1"/>
  <c r="BC158" i="75"/>
  <c r="K159" i="5" s="1"/>
  <c r="J159" i="5"/>
  <c r="AM159" i="5" s="1"/>
  <c r="C61" i="84"/>
  <c r="F61" i="84" s="1"/>
  <c r="J63" i="5"/>
  <c r="AM63" i="5" s="1"/>
  <c r="BC62" i="75"/>
  <c r="K63" i="5" s="1"/>
  <c r="C184" i="84"/>
  <c r="F184" i="84" s="1"/>
  <c r="J147" i="5"/>
  <c r="AM147" i="5" s="1"/>
  <c r="BC146" i="75"/>
  <c r="K147" i="5" s="1"/>
  <c r="BC95" i="75"/>
  <c r="K96" i="5" s="1"/>
  <c r="BC55" i="75"/>
  <c r="K56" i="5" s="1"/>
  <c r="C87" i="84"/>
  <c r="F87" i="84" s="1"/>
  <c r="J86" i="5"/>
  <c r="AM86" i="5" s="1"/>
  <c r="BC85" i="75"/>
  <c r="K86" i="5" s="1"/>
  <c r="C169" i="84"/>
  <c r="F169" i="84" s="1"/>
  <c r="BC171" i="75"/>
  <c r="K172" i="5" s="1"/>
  <c r="C129" i="84"/>
  <c r="F129" i="84" s="1"/>
  <c r="BC128" i="75"/>
  <c r="K129" i="5" s="1"/>
  <c r="J129" i="5"/>
  <c r="AM129" i="5" s="1"/>
  <c r="C96" i="84"/>
  <c r="F96" i="84" s="1"/>
  <c r="BC94" i="75"/>
  <c r="K95" i="5" s="1"/>
  <c r="J95" i="5"/>
  <c r="AM95" i="5" s="1"/>
  <c r="BC70" i="75"/>
  <c r="K71" i="5" s="1"/>
  <c r="L71" i="5" s="1"/>
  <c r="J90" i="5"/>
  <c r="AM90" i="5" s="1"/>
  <c r="BC130" i="75"/>
  <c r="K131" i="5" s="1"/>
  <c r="BB7" i="75"/>
  <c r="J8" i="5" s="1"/>
  <c r="AM8" i="5" s="1"/>
  <c r="J49" i="5"/>
  <c r="AM49" i="5" s="1"/>
  <c r="BB126" i="75"/>
  <c r="BC126" i="75" s="1"/>
  <c r="K127" i="5" s="1"/>
  <c r="BB125" i="75"/>
  <c r="BC125" i="75" s="1"/>
  <c r="K126" i="5" s="1"/>
  <c r="BB121" i="75"/>
  <c r="C131" i="84" s="1"/>
  <c r="F131" i="84" s="1"/>
  <c r="BB113" i="75"/>
  <c r="C60" i="84" s="1"/>
  <c r="F60" i="84" s="1"/>
  <c r="BB112" i="75"/>
  <c r="C111" i="84" s="1"/>
  <c r="F111" i="84" s="1"/>
  <c r="BB50" i="75"/>
  <c r="BB49" i="75"/>
  <c r="BC49" i="75" s="1"/>
  <c r="K50" i="5" s="1"/>
  <c r="L50" i="5" s="1"/>
  <c r="BB40" i="75"/>
  <c r="J41" i="5" s="1"/>
  <c r="AM41" i="5" s="1"/>
  <c r="BB38" i="75"/>
  <c r="J39" i="5" s="1"/>
  <c r="AM39" i="5" s="1"/>
  <c r="C39" i="84"/>
  <c r="F39" i="84" s="1"/>
  <c r="BC39" i="75"/>
  <c r="K40" i="5" s="1"/>
  <c r="J40" i="5"/>
  <c r="AM40" i="5" s="1"/>
  <c r="C138" i="84"/>
  <c r="F138" i="84" s="1"/>
  <c r="J132" i="5"/>
  <c r="AM132" i="5" s="1"/>
  <c r="BC131" i="75"/>
  <c r="K132" i="5" s="1"/>
  <c r="C175" i="84"/>
  <c r="F175" i="84" s="1"/>
  <c r="J178" i="5"/>
  <c r="AM178" i="5" s="1"/>
  <c r="BC177" i="75"/>
  <c r="K178" i="5" s="1"/>
  <c r="C23" i="84"/>
  <c r="F23" i="84" s="1"/>
  <c r="J23" i="5"/>
  <c r="AM23" i="5" s="1"/>
  <c r="C29" i="84"/>
  <c r="F29" i="84" s="1"/>
  <c r="BC34" i="75"/>
  <c r="K35" i="5" s="1"/>
  <c r="L35" i="5" s="1"/>
  <c r="J35" i="5"/>
  <c r="AM35" i="5" s="1"/>
  <c r="C30" i="84"/>
  <c r="F30" i="84" s="1"/>
  <c r="BC33" i="75"/>
  <c r="K34" i="5" s="1"/>
  <c r="J34" i="5"/>
  <c r="AM34" i="5" s="1"/>
  <c r="C52" i="84"/>
  <c r="F52" i="84" s="1"/>
  <c r="J54" i="5"/>
  <c r="AM54" i="5" s="1"/>
  <c r="BC53" i="75"/>
  <c r="K54" i="5" s="1"/>
  <c r="C67" i="84"/>
  <c r="F67" i="84" s="1"/>
  <c r="J72" i="5"/>
  <c r="AM72" i="5" s="1"/>
  <c r="J146" i="5"/>
  <c r="AM146" i="5" s="1"/>
  <c r="C99" i="84"/>
  <c r="F99" i="84" s="1"/>
  <c r="J100" i="5"/>
  <c r="AM100" i="5" s="1"/>
  <c r="BC22" i="75"/>
  <c r="K23" i="5" s="1"/>
  <c r="C15" i="84"/>
  <c r="F15" i="84" s="1"/>
  <c r="J29" i="5"/>
  <c r="AM29" i="5" s="1"/>
  <c r="C112" i="84"/>
  <c r="F112" i="84" s="1"/>
  <c r="J110" i="5"/>
  <c r="AM110" i="5" s="1"/>
  <c r="BC109" i="75"/>
  <c r="K110" i="5" s="1"/>
  <c r="C126" i="84"/>
  <c r="F126" i="84" s="1"/>
  <c r="BC127" i="75"/>
  <c r="K128" i="5" s="1"/>
  <c r="L128" i="5" s="1"/>
  <c r="J128" i="5"/>
  <c r="AM128" i="5" s="1"/>
  <c r="C161" i="84"/>
  <c r="F161" i="84" s="1"/>
  <c r="BC155" i="75"/>
  <c r="K156" i="5" s="1"/>
  <c r="L156" i="5" s="1"/>
  <c r="C66" i="84"/>
  <c r="F66" i="84" s="1"/>
  <c r="J64" i="5"/>
  <c r="AM64" i="5" s="1"/>
  <c r="BC63" i="75"/>
  <c r="K64" i="5" s="1"/>
  <c r="C167" i="84"/>
  <c r="F167" i="84" s="1"/>
  <c r="BC35" i="75"/>
  <c r="K36" i="5" s="1"/>
  <c r="J36" i="5"/>
  <c r="AM36" i="5" s="1"/>
  <c r="C86" i="84"/>
  <c r="F86" i="84" s="1"/>
  <c r="J87" i="5"/>
  <c r="AM87" i="5" s="1"/>
  <c r="BC86" i="75"/>
  <c r="K87" i="5" s="1"/>
  <c r="C50" i="84"/>
  <c r="F50" i="84" s="1"/>
  <c r="BC5" i="75"/>
  <c r="K6" i="5" s="1"/>
  <c r="L6" i="5" s="1"/>
  <c r="C6" i="84"/>
  <c r="F6" i="84" s="1"/>
  <c r="BC8" i="75"/>
  <c r="K9" i="5" s="1"/>
  <c r="J9" i="5"/>
  <c r="AM9" i="5" s="1"/>
  <c r="C142" i="84"/>
  <c r="F142" i="84" s="1"/>
  <c r="J140" i="5"/>
  <c r="AM140" i="5" s="1"/>
  <c r="BC139" i="75"/>
  <c r="K140" i="5" s="1"/>
  <c r="C45" i="84"/>
  <c r="F45" i="84" s="1"/>
  <c r="BC65" i="75"/>
  <c r="K66" i="5" s="1"/>
  <c r="C9" i="84"/>
  <c r="F9" i="84" s="1"/>
  <c r="J11" i="5"/>
  <c r="AM11" i="5" s="1"/>
  <c r="BC10" i="75"/>
  <c r="K11" i="5" s="1"/>
  <c r="C16" i="84"/>
  <c r="F16" i="84" s="1"/>
  <c r="C91" i="84"/>
  <c r="F91" i="84" s="1"/>
  <c r="BC31" i="75"/>
  <c r="K32" i="5" s="1"/>
  <c r="L32" i="5" s="1"/>
  <c r="C151" i="84"/>
  <c r="F151" i="84" s="1"/>
  <c r="J151" i="5"/>
  <c r="AM151" i="5" s="1"/>
  <c r="BC150" i="75"/>
  <c r="K151" i="5" s="1"/>
  <c r="C44" i="84"/>
  <c r="F44" i="84" s="1"/>
  <c r="BC47" i="75"/>
  <c r="K48" i="5" s="1"/>
  <c r="L48" i="5" s="1"/>
  <c r="J48" i="5"/>
  <c r="AM48" i="5" s="1"/>
  <c r="C119" i="84"/>
  <c r="F119" i="84" s="1"/>
  <c r="BC118" i="75"/>
  <c r="K119" i="5" s="1"/>
  <c r="C94" i="84"/>
  <c r="F94" i="84" s="1"/>
  <c r="J92" i="5"/>
  <c r="AM92" i="5" s="1"/>
  <c r="J98" i="5"/>
  <c r="AM98" i="5" s="1"/>
  <c r="J120" i="5"/>
  <c r="AM120" i="5" s="1"/>
  <c r="J31" i="5"/>
  <c r="AM31" i="5" s="1"/>
  <c r="C189" i="84"/>
  <c r="F189" i="84" s="1"/>
  <c r="BC191" i="75"/>
  <c r="K192" i="5" s="1"/>
  <c r="J192" i="5"/>
  <c r="AM192" i="5" s="1"/>
  <c r="J107" i="5"/>
  <c r="AM107" i="5" s="1"/>
  <c r="J117" i="5"/>
  <c r="AM117" i="5" s="1"/>
  <c r="J82" i="5"/>
  <c r="AM82" i="5" s="1"/>
  <c r="J181" i="5"/>
  <c r="AM181" i="5" s="1"/>
  <c r="J148" i="5"/>
  <c r="AM148" i="5" s="1"/>
  <c r="J94" i="5"/>
  <c r="AM94" i="5" s="1"/>
  <c r="J158" i="5"/>
  <c r="AM158" i="5" s="1"/>
  <c r="J167" i="5"/>
  <c r="AM167" i="5" s="1"/>
  <c r="J47" i="5"/>
  <c r="AM47" i="5" s="1"/>
  <c r="J160" i="5"/>
  <c r="AM160" i="5" s="1"/>
  <c r="J119" i="5"/>
  <c r="AM119" i="5" s="1"/>
  <c r="BC163" i="75"/>
  <c r="K164" i="5" s="1"/>
  <c r="L164" i="5" s="1"/>
  <c r="J68" i="5"/>
  <c r="AM68" i="5" s="1"/>
  <c r="J69" i="5"/>
  <c r="AM69" i="5" s="1"/>
  <c r="J37" i="5"/>
  <c r="AM37" i="5" s="1"/>
  <c r="AK33" i="5"/>
  <c r="AL33" i="5" s="1"/>
  <c r="BB31" i="83"/>
  <c r="J22" i="5"/>
  <c r="AM22" i="5" s="1"/>
  <c r="J12" i="5"/>
  <c r="AM12" i="5" s="1"/>
  <c r="J152" i="5"/>
  <c r="AM152" i="5" s="1"/>
  <c r="J172" i="5"/>
  <c r="AM172" i="5" s="1"/>
  <c r="BC168" i="75"/>
  <c r="K169" i="5" s="1"/>
  <c r="J27" i="5"/>
  <c r="AM27" i="5" s="1"/>
  <c r="J157" i="5"/>
  <c r="AM157" i="5" s="1"/>
  <c r="J190" i="5"/>
  <c r="AM190" i="5" s="1"/>
  <c r="J134" i="5"/>
  <c r="AM134" i="5" s="1"/>
  <c r="J161" i="5"/>
  <c r="AM161" i="5" s="1"/>
  <c r="J76" i="5"/>
  <c r="AM76" i="5" s="1"/>
  <c r="BC182" i="75"/>
  <c r="K183" i="5" s="1"/>
  <c r="J25" i="5"/>
  <c r="AM25" i="5" s="1"/>
  <c r="BC99" i="75"/>
  <c r="K100" i="5" s="1"/>
  <c r="L100" i="5" s="1"/>
  <c r="AK81" i="5"/>
  <c r="AL81" i="5" s="1"/>
  <c r="J89" i="5"/>
  <c r="AM89" i="5" s="1"/>
  <c r="J156" i="5"/>
  <c r="AM156" i="5" s="1"/>
  <c r="BC32" i="75"/>
  <c r="K33" i="5" s="1"/>
  <c r="L33" i="5" s="1"/>
  <c r="J32" i="5"/>
  <c r="AM32" i="5" s="1"/>
  <c r="B48" i="84"/>
  <c r="E48" i="84" s="1"/>
  <c r="AK42" i="5"/>
  <c r="AL42" i="5" s="1"/>
  <c r="BC3" i="75"/>
  <c r="K4" i="5" s="1"/>
  <c r="C2" i="84"/>
  <c r="AN93" i="5" l="1"/>
  <c r="D33" i="84"/>
  <c r="G33" i="84" s="1"/>
  <c r="D125" i="84"/>
  <c r="G125" i="84" s="1"/>
  <c r="D161" i="84"/>
  <c r="G161" i="84" s="1"/>
  <c r="AN85" i="5"/>
  <c r="AN70" i="5"/>
  <c r="D142" i="84"/>
  <c r="G142" i="84" s="1"/>
  <c r="AN177" i="5"/>
  <c r="AN124" i="5"/>
  <c r="AN49" i="5"/>
  <c r="AN183" i="5"/>
  <c r="D42" i="84"/>
  <c r="G42" i="84" s="1"/>
  <c r="D68" i="84"/>
  <c r="G68" i="84" s="1"/>
  <c r="H68" i="84" s="1"/>
  <c r="AJ56" i="5" s="1"/>
  <c r="D115" i="84"/>
  <c r="G115" i="84" s="1"/>
  <c r="H115" i="84" s="1"/>
  <c r="AJ109" i="5" s="1"/>
  <c r="D132" i="84"/>
  <c r="G132" i="84" s="1"/>
  <c r="AN142" i="5"/>
  <c r="AN169" i="5"/>
  <c r="AN141" i="5"/>
  <c r="AN180" i="5"/>
  <c r="D167" i="84"/>
  <c r="G167" i="84" s="1"/>
  <c r="AN175" i="5"/>
  <c r="D113" i="84"/>
  <c r="G113" i="84" s="1"/>
  <c r="AN158" i="5"/>
  <c r="AN77" i="5"/>
  <c r="AN14" i="5"/>
  <c r="AN6" i="5"/>
  <c r="AN9" i="5"/>
  <c r="AN96" i="5"/>
  <c r="D39" i="84"/>
  <c r="G39" i="84" s="1"/>
  <c r="AN45" i="5"/>
  <c r="C194" i="5"/>
  <c r="AV193" i="75"/>
  <c r="H194" i="5" s="1"/>
  <c r="AV84" i="75"/>
  <c r="H85" i="5" s="1"/>
  <c r="C85" i="5"/>
  <c r="G95" i="5"/>
  <c r="AV94" i="75"/>
  <c r="H95" i="5" s="1"/>
  <c r="L95" i="5" s="1"/>
  <c r="C120" i="5"/>
  <c r="AV119" i="75"/>
  <c r="H120" i="5" s="1"/>
  <c r="C100" i="84"/>
  <c r="F100" i="84" s="1"/>
  <c r="C22" i="84"/>
  <c r="F22" i="84" s="1"/>
  <c r="L5" i="5"/>
  <c r="N70" i="3"/>
  <c r="P71" i="5" s="1"/>
  <c r="N88" i="3"/>
  <c r="P89" i="5" s="1"/>
  <c r="N18" i="3"/>
  <c r="P19" i="5" s="1"/>
  <c r="AF115" i="5"/>
  <c r="AD171" i="5"/>
  <c r="X69" i="4"/>
  <c r="AE70" i="5" s="1"/>
  <c r="AF70" i="5" s="1"/>
  <c r="AJ183" i="3"/>
  <c r="V184" i="5" s="1"/>
  <c r="AJ130" i="3"/>
  <c r="V131" i="5" s="1"/>
  <c r="Z69" i="5"/>
  <c r="Z49" i="5"/>
  <c r="X157" i="4"/>
  <c r="AE158" i="5" s="1"/>
  <c r="AF158" i="5" s="1"/>
  <c r="AO9" i="75"/>
  <c r="BC91" i="75"/>
  <c r="K92" i="5" s="1"/>
  <c r="L92" i="5" s="1"/>
  <c r="N176" i="3"/>
  <c r="P177" i="5" s="1"/>
  <c r="X151" i="4"/>
  <c r="AE152" i="5" s="1"/>
  <c r="AF152" i="5" s="1"/>
  <c r="AF27" i="5"/>
  <c r="X193" i="4"/>
  <c r="AE194" i="5" s="1"/>
  <c r="AF194" i="5" s="1"/>
  <c r="AJ113" i="3"/>
  <c r="AJ87" i="3"/>
  <c r="AJ172" i="3"/>
  <c r="Z182" i="5"/>
  <c r="H77" i="4"/>
  <c r="AA78" i="5" s="1"/>
  <c r="X135" i="4"/>
  <c r="AE136" i="5" s="1"/>
  <c r="X140" i="4"/>
  <c r="AE141" i="5" s="1"/>
  <c r="AJ21" i="3"/>
  <c r="AF79" i="5"/>
  <c r="AV171" i="75"/>
  <c r="H172" i="5" s="1"/>
  <c r="X137" i="4"/>
  <c r="AE138" i="5" s="1"/>
  <c r="AF138" i="5" s="1"/>
  <c r="X12" i="4"/>
  <c r="AE13" i="5" s="1"/>
  <c r="N130" i="3"/>
  <c r="P131" i="5" s="1"/>
  <c r="N49" i="3"/>
  <c r="P50" i="5" s="1"/>
  <c r="X72" i="4"/>
  <c r="AE73" i="5" s="1"/>
  <c r="AF73" i="5" s="1"/>
  <c r="AJ62" i="3"/>
  <c r="AJ19" i="3"/>
  <c r="AJ45" i="3"/>
  <c r="AJ166" i="3"/>
  <c r="H53" i="4"/>
  <c r="AA54" i="5" s="1"/>
  <c r="H145" i="4"/>
  <c r="AA146" i="5" s="1"/>
  <c r="AB75" i="5"/>
  <c r="X159" i="4"/>
  <c r="AE160" i="5" s="1"/>
  <c r="AF160" i="5" s="1"/>
  <c r="AV136" i="75"/>
  <c r="H137" i="5" s="1"/>
  <c r="L137" i="5" s="1"/>
  <c r="AV138" i="75"/>
  <c r="H139" i="5" s="1"/>
  <c r="X67" i="4"/>
  <c r="AE68" i="5" s="1"/>
  <c r="AF68" i="5" s="1"/>
  <c r="X129" i="4"/>
  <c r="AE130" i="5" s="1"/>
  <c r="AF130" i="5" s="1"/>
  <c r="AJ184" i="3"/>
  <c r="AJ91" i="3"/>
  <c r="V92" i="5" s="1"/>
  <c r="AV23" i="75"/>
  <c r="H24" i="5" s="1"/>
  <c r="AO179" i="75"/>
  <c r="AV75" i="75"/>
  <c r="H76" i="5" s="1"/>
  <c r="L76" i="5" s="1"/>
  <c r="X133" i="4"/>
  <c r="AE134" i="5" s="1"/>
  <c r="AF134" i="5" s="1"/>
  <c r="J70" i="5"/>
  <c r="AM70" i="5" s="1"/>
  <c r="N158" i="3"/>
  <c r="P159" i="5" s="1"/>
  <c r="X125" i="4"/>
  <c r="AE126" i="5" s="1"/>
  <c r="AF126" i="5" s="1"/>
  <c r="L192" i="5"/>
  <c r="C125" i="84"/>
  <c r="F125" i="84" s="1"/>
  <c r="BC78" i="75"/>
  <c r="K79" i="5" s="1"/>
  <c r="L172" i="5"/>
  <c r="L44" i="5"/>
  <c r="C7" i="84"/>
  <c r="F7" i="84" s="1"/>
  <c r="L120" i="5"/>
  <c r="L52" i="5"/>
  <c r="N119" i="3"/>
  <c r="P120" i="5" s="1"/>
  <c r="N128" i="3"/>
  <c r="P129" i="5" s="1"/>
  <c r="N168" i="3"/>
  <c r="P169" i="5" s="1"/>
  <c r="N180" i="3"/>
  <c r="P181" i="5" s="1"/>
  <c r="N114" i="3"/>
  <c r="P115" i="5" s="1"/>
  <c r="BC60" i="75"/>
  <c r="K61" i="5" s="1"/>
  <c r="L61" i="5" s="1"/>
  <c r="X160" i="4"/>
  <c r="AE161" i="5" s="1"/>
  <c r="AF161" i="5" s="1"/>
  <c r="AJ5" i="3"/>
  <c r="N192" i="3"/>
  <c r="P193" i="5" s="1"/>
  <c r="N122" i="3"/>
  <c r="P123" i="5" s="1"/>
  <c r="AJ178" i="3"/>
  <c r="AJ68" i="3"/>
  <c r="Z26" i="5"/>
  <c r="Z72" i="5"/>
  <c r="AV112" i="75"/>
  <c r="H113" i="5" s="1"/>
  <c r="N39" i="3"/>
  <c r="P40" i="5" s="1"/>
  <c r="C71" i="84"/>
  <c r="F71" i="84" s="1"/>
  <c r="AF72" i="5"/>
  <c r="C146" i="84"/>
  <c r="F146" i="84" s="1"/>
  <c r="L90" i="5"/>
  <c r="C11" i="84"/>
  <c r="F11" i="84" s="1"/>
  <c r="J79" i="5"/>
  <c r="AM79" i="5" s="1"/>
  <c r="N66" i="3"/>
  <c r="P67" i="5" s="1"/>
  <c r="N189" i="3"/>
  <c r="P190" i="5" s="1"/>
  <c r="N97" i="3"/>
  <c r="P98" i="5" s="1"/>
  <c r="C57" i="84"/>
  <c r="F57" i="84" s="1"/>
  <c r="BC164" i="75"/>
  <c r="K165" i="5" s="1"/>
  <c r="L165" i="5" s="1"/>
  <c r="AF108" i="5"/>
  <c r="X9" i="4"/>
  <c r="AE10" i="5" s="1"/>
  <c r="AF10" i="5" s="1"/>
  <c r="X171" i="4"/>
  <c r="AE172" i="5" s="1"/>
  <c r="AJ101" i="3"/>
  <c r="X165" i="4"/>
  <c r="AE166" i="5" s="1"/>
  <c r="N90" i="3"/>
  <c r="P91" i="5" s="1"/>
  <c r="AJ27" i="3"/>
  <c r="AJ161" i="3"/>
  <c r="H163" i="4"/>
  <c r="AA164" i="5" s="1"/>
  <c r="X178" i="4"/>
  <c r="AE179" i="5" s="1"/>
  <c r="AF179" i="5" s="1"/>
  <c r="L145" i="5"/>
  <c r="AV95" i="75"/>
  <c r="H96" i="5" s="1"/>
  <c r="AV131" i="75"/>
  <c r="H132" i="5" s="1"/>
  <c r="L132" i="5" s="1"/>
  <c r="AV100" i="75"/>
  <c r="H101" i="5" s="1"/>
  <c r="L101" i="5" s="1"/>
  <c r="AF104" i="5"/>
  <c r="H147" i="4"/>
  <c r="AA148" i="5" s="1"/>
  <c r="N69" i="3"/>
  <c r="P70" i="5" s="1"/>
  <c r="J127" i="5"/>
  <c r="AM127" i="5" s="1"/>
  <c r="J10" i="5"/>
  <c r="AM10" i="5" s="1"/>
  <c r="AF28" i="5"/>
  <c r="L87" i="5"/>
  <c r="BC149" i="75"/>
  <c r="K150" i="5" s="1"/>
  <c r="L150" i="5" s="1"/>
  <c r="J165" i="5"/>
  <c r="AM165" i="5" s="1"/>
  <c r="BC15" i="75"/>
  <c r="K16" i="5" s="1"/>
  <c r="L177" i="5"/>
  <c r="L139" i="5"/>
  <c r="N193" i="3"/>
  <c r="P194" i="5" s="1"/>
  <c r="N79" i="3"/>
  <c r="P80" i="5" s="1"/>
  <c r="N181" i="3"/>
  <c r="P182" i="5" s="1"/>
  <c r="AF165" i="5"/>
  <c r="X75" i="4"/>
  <c r="AE76" i="5" s="1"/>
  <c r="AF76" i="5" s="1"/>
  <c r="AJ7" i="3"/>
  <c r="AJ30" i="3"/>
  <c r="H3" i="4"/>
  <c r="AA4" i="5" s="1"/>
  <c r="AF4" i="5" s="1"/>
  <c r="AF47" i="5"/>
  <c r="AF162" i="5"/>
  <c r="AJ47" i="3"/>
  <c r="V48" i="5" s="1"/>
  <c r="AV63" i="75"/>
  <c r="H64" i="5" s="1"/>
  <c r="L64" i="5" s="1"/>
  <c r="AV167" i="75"/>
  <c r="H168" i="5" s="1"/>
  <c r="AV174" i="75"/>
  <c r="H175" i="5" s="1"/>
  <c r="AV51" i="75"/>
  <c r="H52" i="5" s="1"/>
  <c r="G159" i="5"/>
  <c r="AV158" i="75"/>
  <c r="H159" i="5" s="1"/>
  <c r="AV78" i="75"/>
  <c r="H79" i="5" s="1"/>
  <c r="C79" i="5"/>
  <c r="C179" i="5"/>
  <c r="AV178" i="75"/>
  <c r="H179" i="5" s="1"/>
  <c r="U27" i="5"/>
  <c r="AJ26" i="3"/>
  <c r="C129" i="5"/>
  <c r="AV128" i="75"/>
  <c r="H129" i="5" s="1"/>
  <c r="L79" i="5"/>
  <c r="AD24" i="5"/>
  <c r="X23" i="4"/>
  <c r="AE24" i="5" s="1"/>
  <c r="AF24" i="5" s="1"/>
  <c r="I108" i="5"/>
  <c r="C127" i="84"/>
  <c r="F127" i="84" s="1"/>
  <c r="AO69" i="75"/>
  <c r="X66" i="4"/>
  <c r="AE67" i="5" s="1"/>
  <c r="AF67" i="5" s="1"/>
  <c r="L129" i="5"/>
  <c r="AV76" i="75"/>
  <c r="H77" i="5" s="1"/>
  <c r="L77" i="5" s="1"/>
  <c r="AR37" i="75"/>
  <c r="F38" i="5" s="1"/>
  <c r="N153" i="3"/>
  <c r="P154" i="5" s="1"/>
  <c r="N120" i="3"/>
  <c r="P121" i="5" s="1"/>
  <c r="N95" i="3"/>
  <c r="P96" i="5" s="1"/>
  <c r="X116" i="4"/>
  <c r="AE117" i="5" s="1"/>
  <c r="AF117" i="5" s="1"/>
  <c r="G11" i="5"/>
  <c r="AV10" i="75"/>
  <c r="H11" i="5" s="1"/>
  <c r="L11" i="5" s="1"/>
  <c r="AD21" i="5"/>
  <c r="AV145" i="75"/>
  <c r="H146" i="5" s="1"/>
  <c r="L146" i="5" s="1"/>
  <c r="AK15" i="3"/>
  <c r="W16" i="5" s="1"/>
  <c r="AV118" i="75"/>
  <c r="H119" i="5" s="1"/>
  <c r="L119" i="5" s="1"/>
  <c r="AF25" i="5"/>
  <c r="AJ151" i="3"/>
  <c r="V152" i="5" s="1"/>
  <c r="AV46" i="75"/>
  <c r="H47" i="5" s="1"/>
  <c r="L47" i="5" s="1"/>
  <c r="AV162" i="75"/>
  <c r="H163" i="5" s="1"/>
  <c r="L163" i="5" s="1"/>
  <c r="AV126" i="75"/>
  <c r="H127" i="5" s="1"/>
  <c r="L127" i="5" s="1"/>
  <c r="X142" i="4"/>
  <c r="AE143" i="5" s="1"/>
  <c r="AF143" i="5" s="1"/>
  <c r="L167" i="5"/>
  <c r="AF141" i="5"/>
  <c r="L24" i="5"/>
  <c r="BC103" i="75"/>
  <c r="K104" i="5" s="1"/>
  <c r="X11" i="4"/>
  <c r="AE12" i="5" s="1"/>
  <c r="AF12" i="5" s="1"/>
  <c r="L153" i="5"/>
  <c r="AV24" i="75"/>
  <c r="H25" i="5" s="1"/>
  <c r="L25" i="5" s="1"/>
  <c r="AJ3" i="3"/>
  <c r="AV186" i="75"/>
  <c r="H187" i="5" s="1"/>
  <c r="BC71" i="75"/>
  <c r="K72" i="5" s="1"/>
  <c r="AD29" i="5"/>
  <c r="X147" i="4"/>
  <c r="AE148" i="5" s="1"/>
  <c r="AF148" i="5" s="1"/>
  <c r="R4" i="5"/>
  <c r="X61" i="4"/>
  <c r="AE62" i="5" s="1"/>
  <c r="AF62" i="5" s="1"/>
  <c r="BC175" i="75"/>
  <c r="K176" i="5" s="1"/>
  <c r="L176" i="5" s="1"/>
  <c r="AD4" i="5"/>
  <c r="X145" i="4"/>
  <c r="AE146" i="5" s="1"/>
  <c r="AF146" i="5" s="1"/>
  <c r="X143" i="4"/>
  <c r="AE144" i="5" s="1"/>
  <c r="AF144" i="5" s="1"/>
  <c r="AD117" i="5"/>
  <c r="X109" i="4"/>
  <c r="AE110" i="5" s="1"/>
  <c r="AF110" i="5" s="1"/>
  <c r="L111" i="5"/>
  <c r="AD192" i="5"/>
  <c r="AF120" i="5"/>
  <c r="AJ158" i="3"/>
  <c r="BC143" i="75"/>
  <c r="K144" i="5" s="1"/>
  <c r="L12" i="5"/>
  <c r="I148" i="5"/>
  <c r="L168" i="5"/>
  <c r="X117" i="4"/>
  <c r="AE118" i="5" s="1"/>
  <c r="AF118" i="5" s="1"/>
  <c r="X79" i="4"/>
  <c r="AE80" i="5" s="1"/>
  <c r="AF80" i="5" s="1"/>
  <c r="AJ31" i="3"/>
  <c r="V32" i="5" s="1"/>
  <c r="X59" i="4"/>
  <c r="AE60" i="5" s="1"/>
  <c r="AF60" i="5" s="1"/>
  <c r="X148" i="4"/>
  <c r="AE149" i="5" s="1"/>
  <c r="AF149" i="5" s="1"/>
  <c r="BB32" i="83"/>
  <c r="B30" i="84"/>
  <c r="E30" i="84" s="1"/>
  <c r="X58" i="4"/>
  <c r="AE59" i="5" s="1"/>
  <c r="AJ33" i="3"/>
  <c r="AJ109" i="3"/>
  <c r="V110" i="5" s="1"/>
  <c r="AJ16" i="3"/>
  <c r="V17" i="5" s="1"/>
  <c r="AJ160" i="3"/>
  <c r="V161" i="5" s="1"/>
  <c r="AF38" i="5"/>
  <c r="AF50" i="5"/>
  <c r="X138" i="4"/>
  <c r="AE139" i="5" s="1"/>
  <c r="AJ144" i="3"/>
  <c r="V145" i="5" s="1"/>
  <c r="AJ138" i="3"/>
  <c r="AJ78" i="3"/>
  <c r="AK78" i="3" s="1"/>
  <c r="W79" i="5" s="1"/>
  <c r="AF13" i="5"/>
  <c r="AF75" i="5"/>
  <c r="X97" i="4"/>
  <c r="AE98" i="5" s="1"/>
  <c r="AF98" i="5" s="1"/>
  <c r="X47" i="4"/>
  <c r="AE48" i="5" s="1"/>
  <c r="AF48" i="5" s="1"/>
  <c r="X184" i="4"/>
  <c r="AE185" i="5" s="1"/>
  <c r="AF185" i="5" s="1"/>
  <c r="N30" i="3"/>
  <c r="P31" i="5" s="1"/>
  <c r="N14" i="3"/>
  <c r="P15" i="5" s="1"/>
  <c r="AJ157" i="3"/>
  <c r="N31" i="3"/>
  <c r="P32" i="5" s="1"/>
  <c r="N45" i="3"/>
  <c r="P46" i="5" s="1"/>
  <c r="N150" i="3"/>
  <c r="P151" i="5" s="1"/>
  <c r="N107" i="3"/>
  <c r="P108" i="5" s="1"/>
  <c r="N52" i="3"/>
  <c r="P53" i="5" s="1"/>
  <c r="AJ83" i="3"/>
  <c r="V84" i="5" s="1"/>
  <c r="N160" i="3"/>
  <c r="P161" i="5" s="1"/>
  <c r="N25" i="3"/>
  <c r="P26" i="5" s="1"/>
  <c r="N74" i="3"/>
  <c r="P75" i="5" s="1"/>
  <c r="BB71" i="83"/>
  <c r="N89" i="3"/>
  <c r="P90" i="5" s="1"/>
  <c r="G112" i="5"/>
  <c r="AV111" i="75"/>
  <c r="H112" i="5" s="1"/>
  <c r="G69" i="5"/>
  <c r="AV68" i="75"/>
  <c r="H69" i="5" s="1"/>
  <c r="L69" i="5" s="1"/>
  <c r="G151" i="5"/>
  <c r="AV150" i="75"/>
  <c r="H151" i="5" s="1"/>
  <c r="L151" i="5" s="1"/>
  <c r="L97" i="5"/>
  <c r="AV29" i="75"/>
  <c r="H30" i="5" s="1"/>
  <c r="L30" i="5" s="1"/>
  <c r="AV130" i="75"/>
  <c r="H131" i="5" s="1"/>
  <c r="L131" i="5" s="1"/>
  <c r="BC59" i="75"/>
  <c r="K60" i="5" s="1"/>
  <c r="I60" i="5"/>
  <c r="L138" i="5"/>
  <c r="L160" i="5"/>
  <c r="AV165" i="75"/>
  <c r="H166" i="5" s="1"/>
  <c r="L166" i="5" s="1"/>
  <c r="L18" i="5"/>
  <c r="AV103" i="75"/>
  <c r="H104" i="5" s="1"/>
  <c r="AV177" i="75"/>
  <c r="H178" i="5" s="1"/>
  <c r="L178" i="5" s="1"/>
  <c r="L96" i="5"/>
  <c r="L159" i="5"/>
  <c r="L189" i="5"/>
  <c r="L190" i="5"/>
  <c r="L98" i="5"/>
  <c r="L175" i="5"/>
  <c r="AV181" i="75"/>
  <c r="H182" i="5" s="1"/>
  <c r="L182" i="5" s="1"/>
  <c r="L187" i="5"/>
  <c r="AV72" i="75"/>
  <c r="H73" i="5" s="1"/>
  <c r="L73" i="5" s="1"/>
  <c r="BC187" i="75"/>
  <c r="K188" i="5" s="1"/>
  <c r="AV35" i="75"/>
  <c r="H36" i="5" s="1"/>
  <c r="L36" i="5" s="1"/>
  <c r="N187" i="3"/>
  <c r="P188" i="5" s="1"/>
  <c r="N23" i="3"/>
  <c r="P24" i="5" s="1"/>
  <c r="N146" i="3"/>
  <c r="P147" i="5" s="1"/>
  <c r="N96" i="3"/>
  <c r="P97" i="5" s="1"/>
  <c r="N148" i="3"/>
  <c r="P149" i="5" s="1"/>
  <c r="B138" i="84"/>
  <c r="E138" i="84" s="1"/>
  <c r="H138" i="84" s="1"/>
  <c r="AJ132" i="5" s="1"/>
  <c r="AK132" i="5"/>
  <c r="AL132" i="5" s="1"/>
  <c r="N43" i="3"/>
  <c r="P44" i="5" s="1"/>
  <c r="N54" i="3"/>
  <c r="P55" i="5" s="1"/>
  <c r="BC111" i="75"/>
  <c r="K112" i="5" s="1"/>
  <c r="AV83" i="75"/>
  <c r="H84" i="5" s="1"/>
  <c r="L84" i="5" s="1"/>
  <c r="AV71" i="75"/>
  <c r="H72" i="5" s="1"/>
  <c r="L72" i="5" s="1"/>
  <c r="L107" i="5"/>
  <c r="AV45" i="75"/>
  <c r="H46" i="5" s="1"/>
  <c r="L46" i="5" s="1"/>
  <c r="G193" i="5"/>
  <c r="AV192" i="75"/>
  <c r="H193" i="5" s="1"/>
  <c r="L193" i="5" s="1"/>
  <c r="C144" i="5"/>
  <c r="AV143" i="75"/>
  <c r="H144" i="5" s="1"/>
  <c r="L144" i="5" s="1"/>
  <c r="C9" i="5"/>
  <c r="AV8" i="75"/>
  <c r="H9" i="5" s="1"/>
  <c r="L9" i="5" s="1"/>
  <c r="F34" i="5"/>
  <c r="AV33" i="75"/>
  <c r="H34" i="5" s="1"/>
  <c r="L34" i="5" s="1"/>
  <c r="C8" i="5"/>
  <c r="AV7" i="75"/>
  <c r="H8" i="5" s="1"/>
  <c r="C70" i="5"/>
  <c r="AV69" i="75"/>
  <c r="H70" i="5" s="1"/>
  <c r="L70" i="5" s="1"/>
  <c r="AV21" i="75"/>
  <c r="H22" i="5" s="1"/>
  <c r="C22" i="5"/>
  <c r="F108" i="5"/>
  <c r="AV107" i="75"/>
  <c r="H108" i="5" s="1"/>
  <c r="L108" i="5" s="1"/>
  <c r="H186" i="4"/>
  <c r="AA187" i="5" s="1"/>
  <c r="AF187" i="5" s="1"/>
  <c r="Z187" i="5"/>
  <c r="G140" i="5"/>
  <c r="AV139" i="75"/>
  <c r="H140" i="5" s="1"/>
  <c r="L140" i="5" s="1"/>
  <c r="AV98" i="75"/>
  <c r="H99" i="5" s="1"/>
  <c r="L99" i="5" s="1"/>
  <c r="S101" i="3"/>
  <c r="Q102" i="5" s="1"/>
  <c r="S19" i="3"/>
  <c r="Q20" i="5" s="1"/>
  <c r="AD190" i="5"/>
  <c r="X189" i="4"/>
  <c r="AE190" i="5" s="1"/>
  <c r="AF190" i="5" s="1"/>
  <c r="AV39" i="75"/>
  <c r="H40" i="5" s="1"/>
  <c r="L40" i="5" s="1"/>
  <c r="C40" i="5"/>
  <c r="BC178" i="75"/>
  <c r="K179" i="5" s="1"/>
  <c r="L179" i="5" s="1"/>
  <c r="J149" i="5"/>
  <c r="AM149" i="5" s="1"/>
  <c r="C178" i="84"/>
  <c r="F178" i="84" s="1"/>
  <c r="N16" i="3"/>
  <c r="P17" i="5" s="1"/>
  <c r="M184" i="5"/>
  <c r="AF112" i="5"/>
  <c r="H99" i="4"/>
  <c r="AA100" i="5" s="1"/>
  <c r="AF100" i="5" s="1"/>
  <c r="X169" i="4"/>
  <c r="AE170" i="5" s="1"/>
  <c r="AF170" i="5" s="1"/>
  <c r="AJ95" i="3"/>
  <c r="AJ39" i="3"/>
  <c r="X98" i="4"/>
  <c r="AE99" i="5" s="1"/>
  <c r="AF99" i="5" s="1"/>
  <c r="X134" i="4"/>
  <c r="AE135" i="5" s="1"/>
  <c r="AV168" i="75"/>
  <c r="H169" i="5" s="1"/>
  <c r="L169" i="5" s="1"/>
  <c r="AV180" i="75"/>
  <c r="H181" i="5" s="1"/>
  <c r="L181" i="5" s="1"/>
  <c r="AV58" i="75"/>
  <c r="H59" i="5" s="1"/>
  <c r="L59" i="5" s="1"/>
  <c r="AD128" i="5"/>
  <c r="X127" i="4"/>
  <c r="AE128" i="5" s="1"/>
  <c r="BC170" i="75"/>
  <c r="K171" i="5" s="1"/>
  <c r="BC38" i="75"/>
  <c r="K39" i="5" s="1"/>
  <c r="J136" i="5"/>
  <c r="AM136" i="5" s="1"/>
  <c r="BB39" i="83"/>
  <c r="N9" i="3"/>
  <c r="P10" i="5" s="1"/>
  <c r="AF147" i="5"/>
  <c r="AF127" i="5"/>
  <c r="X95" i="4"/>
  <c r="AE96" i="5" s="1"/>
  <c r="AF96" i="5" s="1"/>
  <c r="AK163" i="3"/>
  <c r="W164" i="5" s="1"/>
  <c r="H10" i="4"/>
  <c r="AA11" i="5" s="1"/>
  <c r="AF11" i="5" s="1"/>
  <c r="H191" i="4"/>
  <c r="AA192" i="5" s="1"/>
  <c r="H70" i="4"/>
  <c r="AA71" i="5" s="1"/>
  <c r="AF71" i="5" s="1"/>
  <c r="X32" i="4"/>
  <c r="AE33" i="5" s="1"/>
  <c r="AF33" i="5" s="1"/>
  <c r="AB37" i="5"/>
  <c r="AB118" i="5"/>
  <c r="BC87" i="75"/>
  <c r="K88" i="5" s="1"/>
  <c r="L53" i="5"/>
  <c r="L124" i="5"/>
  <c r="AO15" i="75"/>
  <c r="AV37" i="75"/>
  <c r="H38" i="5" s="1"/>
  <c r="L38" i="5" s="1"/>
  <c r="AV129" i="75"/>
  <c r="H130" i="5" s="1"/>
  <c r="L130" i="5" s="1"/>
  <c r="X110" i="4"/>
  <c r="AE111" i="5" s="1"/>
  <c r="AF111" i="5" s="1"/>
  <c r="AD111" i="5"/>
  <c r="C38" i="84"/>
  <c r="F38" i="84" s="1"/>
  <c r="J142" i="5"/>
  <c r="AM142" i="5" s="1"/>
  <c r="AF54" i="5"/>
  <c r="AF135" i="5"/>
  <c r="AF125" i="5"/>
  <c r="N100" i="3"/>
  <c r="P101" i="5" s="1"/>
  <c r="X73" i="4"/>
  <c r="AE74" i="5" s="1"/>
  <c r="AF74" i="5" s="1"/>
  <c r="AV102" i="75"/>
  <c r="H103" i="5" s="1"/>
  <c r="L103" i="5" s="1"/>
  <c r="AR3" i="75"/>
  <c r="F4" i="5" s="1"/>
  <c r="AV147" i="75"/>
  <c r="H148" i="5" s="1"/>
  <c r="L148" i="5" s="1"/>
  <c r="AJ105" i="3"/>
  <c r="S106" i="5"/>
  <c r="N46" i="3"/>
  <c r="P47" i="5" s="1"/>
  <c r="AJ14" i="3"/>
  <c r="N132" i="3"/>
  <c r="P133" i="5" s="1"/>
  <c r="N13" i="3"/>
  <c r="P14" i="5" s="1"/>
  <c r="N75" i="3"/>
  <c r="P76" i="5" s="1"/>
  <c r="N93" i="3"/>
  <c r="P94" i="5" s="1"/>
  <c r="AK88" i="3"/>
  <c r="W89" i="5" s="1"/>
  <c r="AJ175" i="3"/>
  <c r="V176" i="5" s="1"/>
  <c r="N125" i="3"/>
  <c r="P126" i="5" s="1"/>
  <c r="N5" i="3"/>
  <c r="P6" i="5" s="1"/>
  <c r="AJ192" i="3"/>
  <c r="R96" i="5"/>
  <c r="AJ165" i="3"/>
  <c r="AK165" i="3" s="1"/>
  <c r="W166" i="5" s="1"/>
  <c r="AK69" i="3"/>
  <c r="W70" i="5" s="1"/>
  <c r="X70" i="5" s="1"/>
  <c r="AK104" i="3"/>
  <c r="W105" i="5" s="1"/>
  <c r="N154" i="3"/>
  <c r="P155" i="5" s="1"/>
  <c r="N149" i="3"/>
  <c r="P150" i="5" s="1"/>
  <c r="N78" i="3"/>
  <c r="P79" i="5" s="1"/>
  <c r="N164" i="3"/>
  <c r="P165" i="5" s="1"/>
  <c r="N35" i="3"/>
  <c r="P36" i="5" s="1"/>
  <c r="N109" i="3"/>
  <c r="P110" i="5" s="1"/>
  <c r="N67" i="3"/>
  <c r="P68" i="5" s="1"/>
  <c r="N15" i="3"/>
  <c r="P16" i="5" s="1"/>
  <c r="N64" i="3"/>
  <c r="P65" i="5" s="1"/>
  <c r="AJ108" i="3"/>
  <c r="V109" i="5" s="1"/>
  <c r="U109" i="5"/>
  <c r="N56" i="3"/>
  <c r="P57" i="5" s="1"/>
  <c r="N72" i="3"/>
  <c r="P73" i="5" s="1"/>
  <c r="N32" i="3"/>
  <c r="P33" i="5" s="1"/>
  <c r="N135" i="3"/>
  <c r="P136" i="5" s="1"/>
  <c r="N171" i="3"/>
  <c r="P172" i="5" s="1"/>
  <c r="N129" i="3"/>
  <c r="P130" i="5" s="1"/>
  <c r="N177" i="3"/>
  <c r="P178" i="5" s="1"/>
  <c r="N136" i="3"/>
  <c r="P137" i="5" s="1"/>
  <c r="N121" i="3"/>
  <c r="P122" i="5" s="1"/>
  <c r="S168" i="3"/>
  <c r="Q169" i="5" s="1"/>
  <c r="AJ77" i="3"/>
  <c r="V78" i="5" s="1"/>
  <c r="M112" i="5"/>
  <c r="N175" i="3"/>
  <c r="P176" i="5" s="1"/>
  <c r="AJ168" i="3"/>
  <c r="V169" i="5" s="1"/>
  <c r="AJ40" i="3"/>
  <c r="AJ53" i="3"/>
  <c r="AJ55" i="3"/>
  <c r="V56" i="5" s="1"/>
  <c r="S87" i="3"/>
  <c r="Q88" i="5" s="1"/>
  <c r="C147" i="5"/>
  <c r="AV146" i="75"/>
  <c r="H147" i="5" s="1"/>
  <c r="L147" i="5" s="1"/>
  <c r="AV53" i="75"/>
  <c r="H54" i="5" s="1"/>
  <c r="L54" i="5" s="1"/>
  <c r="C54" i="5"/>
  <c r="C88" i="5"/>
  <c r="AV87" i="75"/>
  <c r="H88" i="5" s="1"/>
  <c r="L88" i="5" s="1"/>
  <c r="AV9" i="75"/>
  <c r="H10" i="5" s="1"/>
  <c r="L10" i="5" s="1"/>
  <c r="C10" i="5"/>
  <c r="C125" i="5"/>
  <c r="AV124" i="75"/>
  <c r="H125" i="5" s="1"/>
  <c r="L125" i="5" s="1"/>
  <c r="C26" i="5"/>
  <c r="AV25" i="75"/>
  <c r="H26" i="5" s="1"/>
  <c r="L26" i="5" s="1"/>
  <c r="C126" i="5"/>
  <c r="AV125" i="75"/>
  <c r="H126" i="5" s="1"/>
  <c r="L126" i="5" s="1"/>
  <c r="AC159" i="5"/>
  <c r="X158" i="4"/>
  <c r="AE159" i="5" s="1"/>
  <c r="AF159" i="5" s="1"/>
  <c r="F78" i="5"/>
  <c r="AV77" i="75"/>
  <c r="H78" i="5" s="1"/>
  <c r="L78" i="5" s="1"/>
  <c r="N59" i="3"/>
  <c r="P60" i="5" s="1"/>
  <c r="AV109" i="75"/>
  <c r="H110" i="5" s="1"/>
  <c r="L110" i="5" s="1"/>
  <c r="E110" i="5"/>
  <c r="AV148" i="75"/>
  <c r="H149" i="5" s="1"/>
  <c r="F149" i="5"/>
  <c r="N20" i="3"/>
  <c r="P21" i="5" s="1"/>
  <c r="N137" i="3"/>
  <c r="P138" i="5" s="1"/>
  <c r="AD39" i="5"/>
  <c r="X38" i="4"/>
  <c r="AE39" i="5" s="1"/>
  <c r="AF39" i="5" s="1"/>
  <c r="AC157" i="5"/>
  <c r="X156" i="4"/>
  <c r="AE157" i="5" s="1"/>
  <c r="AF157" i="5" s="1"/>
  <c r="AK185" i="3"/>
  <c r="W186" i="5" s="1"/>
  <c r="AV161" i="75"/>
  <c r="H162" i="5" s="1"/>
  <c r="L162" i="5" s="1"/>
  <c r="AV116" i="75"/>
  <c r="H117" i="5" s="1"/>
  <c r="L117" i="5" s="1"/>
  <c r="AC178" i="5"/>
  <c r="X177" i="4"/>
  <c r="AE178" i="5" s="1"/>
  <c r="AF178" i="5" s="1"/>
  <c r="C135" i="5"/>
  <c r="AV134" i="75"/>
  <c r="H135" i="5" s="1"/>
  <c r="AO185" i="75"/>
  <c r="G60" i="5"/>
  <c r="AV59" i="75"/>
  <c r="H60" i="5" s="1"/>
  <c r="AV115" i="75"/>
  <c r="H116" i="5" s="1"/>
  <c r="AV38" i="75"/>
  <c r="H39" i="5" s="1"/>
  <c r="AV173" i="75"/>
  <c r="H174" i="5" s="1"/>
  <c r="L174" i="5" s="1"/>
  <c r="N188" i="3"/>
  <c r="P189" i="5" s="1"/>
  <c r="AF89" i="5"/>
  <c r="X150" i="4"/>
  <c r="AE151" i="5" s="1"/>
  <c r="AF151" i="5" s="1"/>
  <c r="L121" i="5"/>
  <c r="BC183" i="75"/>
  <c r="K184" i="5" s="1"/>
  <c r="AV122" i="75"/>
  <c r="H123" i="5" s="1"/>
  <c r="L123" i="5" s="1"/>
  <c r="AD103" i="5"/>
  <c r="X102" i="4"/>
  <c r="AE103" i="5" s="1"/>
  <c r="AF103" i="5" s="1"/>
  <c r="C55" i="5"/>
  <c r="AV54" i="75"/>
  <c r="H55" i="5" s="1"/>
  <c r="L55" i="5" s="1"/>
  <c r="C21" i="5"/>
  <c r="AV20" i="75"/>
  <c r="H21" i="5" s="1"/>
  <c r="L21" i="5" s="1"/>
  <c r="AV82" i="75"/>
  <c r="H83" i="5" s="1"/>
  <c r="L83" i="5" s="1"/>
  <c r="AV157" i="75"/>
  <c r="H158" i="5" s="1"/>
  <c r="L158" i="5" s="1"/>
  <c r="X162" i="4"/>
  <c r="AE163" i="5" s="1"/>
  <c r="AF163" i="5" s="1"/>
  <c r="AV66" i="75"/>
  <c r="H67" i="5" s="1"/>
  <c r="L67" i="5" s="1"/>
  <c r="Z46" i="5"/>
  <c r="H127" i="4"/>
  <c r="AA128" i="5" s="1"/>
  <c r="Z166" i="5"/>
  <c r="AV6" i="75"/>
  <c r="H7" i="5" s="1"/>
  <c r="L7" i="5" s="1"/>
  <c r="AV42" i="75"/>
  <c r="H43" i="5" s="1"/>
  <c r="L43" i="5" s="1"/>
  <c r="AV190" i="75"/>
  <c r="H191" i="5" s="1"/>
  <c r="L191" i="5" s="1"/>
  <c r="C179" i="84"/>
  <c r="F179" i="84" s="1"/>
  <c r="J182" i="5"/>
  <c r="AM182" i="5" s="1"/>
  <c r="AD41" i="5"/>
  <c r="X40" i="4"/>
  <c r="AE41" i="5" s="1"/>
  <c r="AF41" i="5" s="1"/>
  <c r="AD181" i="5"/>
  <c r="X180" i="4"/>
  <c r="AE181" i="5" s="1"/>
  <c r="AF181" i="5" s="1"/>
  <c r="AD121" i="5"/>
  <c r="X120" i="4"/>
  <c r="AE121" i="5" s="1"/>
  <c r="AF121" i="5" s="1"/>
  <c r="AC177" i="5"/>
  <c r="X176" i="4"/>
  <c r="AE177" i="5" s="1"/>
  <c r="AF177" i="5" s="1"/>
  <c r="AD105" i="5"/>
  <c r="X104" i="4"/>
  <c r="AE105" i="5" s="1"/>
  <c r="AF105" i="5" s="1"/>
  <c r="N85" i="3"/>
  <c r="P86" i="5" s="1"/>
  <c r="X187" i="4"/>
  <c r="AE188" i="5" s="1"/>
  <c r="AF188" i="5" s="1"/>
  <c r="X155" i="4"/>
  <c r="AE156" i="5" s="1"/>
  <c r="AF156" i="5" s="1"/>
  <c r="AV160" i="75"/>
  <c r="H161" i="5" s="1"/>
  <c r="L161" i="5" s="1"/>
  <c r="AV170" i="75"/>
  <c r="H171" i="5" s="1"/>
  <c r="N26" i="3"/>
  <c r="P27" i="5" s="1"/>
  <c r="AF90" i="5"/>
  <c r="AK46" i="3"/>
  <c r="W47" i="5" s="1"/>
  <c r="X47" i="5" s="1"/>
  <c r="AV182" i="75"/>
  <c r="H183" i="5" s="1"/>
  <c r="L183" i="5" s="1"/>
  <c r="AV79" i="75"/>
  <c r="H80" i="5" s="1"/>
  <c r="AV114" i="75"/>
  <c r="H115" i="5" s="1"/>
  <c r="L115" i="5" s="1"/>
  <c r="AD182" i="5"/>
  <c r="X181" i="4"/>
  <c r="AE182" i="5" s="1"/>
  <c r="AF182" i="5" s="1"/>
  <c r="AV62" i="75"/>
  <c r="H63" i="5" s="1"/>
  <c r="L63" i="5" s="1"/>
  <c r="X39" i="4"/>
  <c r="AE40" i="5" s="1"/>
  <c r="AF40" i="5" s="1"/>
  <c r="AV73" i="75"/>
  <c r="H74" i="5" s="1"/>
  <c r="L74" i="5" s="1"/>
  <c r="L86" i="5"/>
  <c r="BC135" i="75"/>
  <c r="K136" i="5" s="1"/>
  <c r="L136" i="5" s="1"/>
  <c r="N141" i="3"/>
  <c r="P142" i="5" s="1"/>
  <c r="AF17" i="5"/>
  <c r="AV13" i="75"/>
  <c r="H14" i="5" s="1"/>
  <c r="L14" i="5" s="1"/>
  <c r="AV183" i="75"/>
  <c r="H184" i="5" s="1"/>
  <c r="X182" i="4"/>
  <c r="AE183" i="5" s="1"/>
  <c r="AF183" i="5" s="1"/>
  <c r="AD183" i="5"/>
  <c r="G142" i="5"/>
  <c r="AV141" i="75"/>
  <c r="H142" i="5" s="1"/>
  <c r="L142" i="5" s="1"/>
  <c r="AV142" i="75"/>
  <c r="H143" i="5" s="1"/>
  <c r="L143" i="5" s="1"/>
  <c r="AV187" i="75"/>
  <c r="H188" i="5" s="1"/>
  <c r="L188" i="5" s="1"/>
  <c r="AV16" i="75"/>
  <c r="H17" i="5" s="1"/>
  <c r="L17" i="5" s="1"/>
  <c r="F41" i="5"/>
  <c r="AV40" i="75"/>
  <c r="H41" i="5" s="1"/>
  <c r="C16" i="5"/>
  <c r="AV15" i="75"/>
  <c r="H16" i="5" s="1"/>
  <c r="L16" i="5" s="1"/>
  <c r="M46" i="5"/>
  <c r="H172" i="4"/>
  <c r="AA173" i="5" s="1"/>
  <c r="O128" i="5"/>
  <c r="N127" i="3"/>
  <c r="P128" i="5" s="1"/>
  <c r="F170" i="5"/>
  <c r="AV169" i="75"/>
  <c r="H170" i="5" s="1"/>
  <c r="L170" i="5" s="1"/>
  <c r="F31" i="5"/>
  <c r="AV30" i="75"/>
  <c r="H31" i="5" s="1"/>
  <c r="L31" i="5" s="1"/>
  <c r="C56" i="5"/>
  <c r="AV55" i="75"/>
  <c r="H56" i="5" s="1"/>
  <c r="L56" i="5" s="1"/>
  <c r="N165" i="3"/>
  <c r="P166" i="5" s="1"/>
  <c r="AF114" i="5"/>
  <c r="F29" i="5"/>
  <c r="AV28" i="75"/>
  <c r="H29" i="5" s="1"/>
  <c r="L29" i="5" s="1"/>
  <c r="M93" i="5"/>
  <c r="N173" i="3"/>
  <c r="P174" i="5" s="1"/>
  <c r="AF164" i="5"/>
  <c r="X92" i="4"/>
  <c r="AE93" i="5" s="1"/>
  <c r="AF93" i="5" s="1"/>
  <c r="L49" i="5"/>
  <c r="F15" i="5"/>
  <c r="AV14" i="75"/>
  <c r="H15" i="5" s="1"/>
  <c r="L15" i="5" s="1"/>
  <c r="C23" i="5"/>
  <c r="AV22" i="75"/>
  <c r="H23" i="5" s="1"/>
  <c r="L23" i="5" s="1"/>
  <c r="BC193" i="75"/>
  <c r="K194" i="5" s="1"/>
  <c r="L194" i="5" s="1"/>
  <c r="J93" i="5"/>
  <c r="AM93" i="5" s="1"/>
  <c r="M34" i="5"/>
  <c r="N8" i="3"/>
  <c r="P9" i="5" s="1"/>
  <c r="N40" i="3"/>
  <c r="P41" i="5" s="1"/>
  <c r="AV93" i="75"/>
  <c r="H94" i="5" s="1"/>
  <c r="L94" i="5" s="1"/>
  <c r="J50" i="5"/>
  <c r="AM50" i="5" s="1"/>
  <c r="J194" i="5"/>
  <c r="AM194" i="5" s="1"/>
  <c r="C46" i="84"/>
  <c r="F46" i="84" s="1"/>
  <c r="C95" i="84"/>
  <c r="F95" i="84" s="1"/>
  <c r="N185" i="3"/>
  <c r="P186" i="5" s="1"/>
  <c r="N105" i="3"/>
  <c r="P106" i="5" s="1"/>
  <c r="N103" i="3"/>
  <c r="P104" i="5" s="1"/>
  <c r="N134" i="3"/>
  <c r="P135" i="5" s="1"/>
  <c r="N68" i="3"/>
  <c r="P69" i="5" s="1"/>
  <c r="O92" i="5"/>
  <c r="N91" i="3"/>
  <c r="P92" i="5" s="1"/>
  <c r="N24" i="3"/>
  <c r="P25" i="5" s="1"/>
  <c r="BC21" i="75"/>
  <c r="K22" i="5" s="1"/>
  <c r="BC12" i="75"/>
  <c r="K13" i="5" s="1"/>
  <c r="L13" i="5" s="1"/>
  <c r="J91" i="5"/>
  <c r="AM91" i="5" s="1"/>
  <c r="AF175" i="5"/>
  <c r="Z114" i="5"/>
  <c r="H51" i="4"/>
  <c r="AA52" i="5" s="1"/>
  <c r="AF52" i="5" s="1"/>
  <c r="X56" i="4"/>
  <c r="AE57" i="5" s="1"/>
  <c r="C134" i="5"/>
  <c r="AV133" i="75"/>
  <c r="H134" i="5" s="1"/>
  <c r="L134" i="5" s="1"/>
  <c r="BC113" i="75"/>
  <c r="K114" i="5" s="1"/>
  <c r="L114" i="5" s="1"/>
  <c r="BC115" i="75"/>
  <c r="K116" i="5" s="1"/>
  <c r="AF44" i="5"/>
  <c r="AK58" i="3"/>
  <c r="W59" i="5" s="1"/>
  <c r="X59" i="5" s="1"/>
  <c r="AK134" i="3"/>
  <c r="W135" i="5" s="1"/>
  <c r="AF189" i="5"/>
  <c r="X172" i="4"/>
  <c r="AE173" i="5" s="1"/>
  <c r="AF139" i="5"/>
  <c r="C66" i="5"/>
  <c r="AV65" i="75"/>
  <c r="H66" i="5" s="1"/>
  <c r="L66" i="5" s="1"/>
  <c r="AV105" i="75"/>
  <c r="H106" i="5" s="1"/>
  <c r="L106" i="5" s="1"/>
  <c r="AV44" i="75"/>
  <c r="H45" i="5" s="1"/>
  <c r="L45" i="5" s="1"/>
  <c r="AV64" i="75"/>
  <c r="H65" i="5" s="1"/>
  <c r="L65" i="5" s="1"/>
  <c r="D109" i="84"/>
  <c r="G109" i="84" s="1"/>
  <c r="AN104" i="5"/>
  <c r="AN136" i="5"/>
  <c r="AN170" i="5"/>
  <c r="D162" i="84"/>
  <c r="G162" i="84" s="1"/>
  <c r="H162" i="84" s="1"/>
  <c r="AJ157" i="5" s="1"/>
  <c r="AN167" i="5"/>
  <c r="H103" i="84"/>
  <c r="AJ98" i="5" s="1"/>
  <c r="AN133" i="5"/>
  <c r="AN172" i="5"/>
  <c r="AN92" i="5"/>
  <c r="AN102" i="5"/>
  <c r="AN190" i="5"/>
  <c r="AN165" i="5"/>
  <c r="H170" i="84"/>
  <c r="AJ170" i="5" s="1"/>
  <c r="H180" i="84"/>
  <c r="AJ183" i="5" s="1"/>
  <c r="AN48" i="5"/>
  <c r="AN128" i="5"/>
  <c r="D126" i="84"/>
  <c r="G126" i="84" s="1"/>
  <c r="H126" i="84" s="1"/>
  <c r="AJ128" i="5" s="1"/>
  <c r="D87" i="84"/>
  <c r="G87" i="84" s="1"/>
  <c r="H87" i="84" s="1"/>
  <c r="AJ86" i="5" s="1"/>
  <c r="AN10" i="5"/>
  <c r="AN53" i="5"/>
  <c r="AN37" i="5"/>
  <c r="AN193" i="5"/>
  <c r="D10" i="84"/>
  <c r="G10" i="84" s="1"/>
  <c r="AN88" i="5"/>
  <c r="H48" i="84"/>
  <c r="AJ49" i="5" s="1"/>
  <c r="H84" i="84"/>
  <c r="AJ84" i="5" s="1"/>
  <c r="D111" i="84"/>
  <c r="G111" i="84" s="1"/>
  <c r="AN168" i="5"/>
  <c r="H191" i="84"/>
  <c r="AJ193" i="5" s="1"/>
  <c r="D178" i="84"/>
  <c r="G178" i="84" s="1"/>
  <c r="AN171" i="5"/>
  <c r="H88" i="84"/>
  <c r="AJ88" i="5" s="1"/>
  <c r="D92" i="84"/>
  <c r="G92" i="84" s="1"/>
  <c r="AN134" i="5"/>
  <c r="AN150" i="5"/>
  <c r="AN132" i="5"/>
  <c r="AN58" i="5"/>
  <c r="AN103" i="5"/>
  <c r="D188" i="84"/>
  <c r="G188" i="84" s="1"/>
  <c r="AN188" i="5"/>
  <c r="AN152" i="5"/>
  <c r="AN149" i="5"/>
  <c r="AN126" i="5"/>
  <c r="D99" i="84"/>
  <c r="G99" i="84" s="1"/>
  <c r="H99" i="84" s="1"/>
  <c r="AJ100" i="5" s="1"/>
  <c r="D46" i="84"/>
  <c r="G46" i="84" s="1"/>
  <c r="D15" i="84"/>
  <c r="G15" i="84" s="1"/>
  <c r="AN29" i="5"/>
  <c r="D20" i="84"/>
  <c r="G20" i="84" s="1"/>
  <c r="H20" i="84" s="1"/>
  <c r="AJ24" i="5" s="1"/>
  <c r="D18" i="84"/>
  <c r="G18" i="84" s="1"/>
  <c r="AN15" i="5"/>
  <c r="AN99" i="5"/>
  <c r="D98" i="84"/>
  <c r="G98" i="84" s="1"/>
  <c r="D150" i="84"/>
  <c r="G150" i="84" s="1"/>
  <c r="AN164" i="5"/>
  <c r="D41" i="84"/>
  <c r="G41" i="84" s="1"/>
  <c r="AN43" i="5"/>
  <c r="D53" i="84"/>
  <c r="G53" i="84" s="1"/>
  <c r="AN57" i="5"/>
  <c r="D140" i="84"/>
  <c r="G140" i="84" s="1"/>
  <c r="AN139" i="5"/>
  <c r="AN42" i="5"/>
  <c r="D36" i="84"/>
  <c r="G36" i="84" s="1"/>
  <c r="H36" i="84" s="1"/>
  <c r="AJ42" i="5" s="1"/>
  <c r="D81" i="84"/>
  <c r="G81" i="84" s="1"/>
  <c r="H81" i="84" s="1"/>
  <c r="AJ81" i="5" s="1"/>
  <c r="AN81" i="5"/>
  <c r="D120" i="84"/>
  <c r="G120" i="84" s="1"/>
  <c r="H120" i="84" s="1"/>
  <c r="AJ111" i="5" s="1"/>
  <c r="AN111" i="5"/>
  <c r="D25" i="84"/>
  <c r="G25" i="84" s="1"/>
  <c r="AN17" i="5"/>
  <c r="D75" i="84"/>
  <c r="G75" i="84" s="1"/>
  <c r="AN74" i="5"/>
  <c r="D89" i="84"/>
  <c r="G89" i="84" s="1"/>
  <c r="AN89" i="5"/>
  <c r="D5" i="84"/>
  <c r="G5" i="84" s="1"/>
  <c r="AN184" i="5"/>
  <c r="D79" i="84"/>
  <c r="G79" i="84" s="1"/>
  <c r="AN82" i="5"/>
  <c r="D70" i="84"/>
  <c r="G70" i="84" s="1"/>
  <c r="AN69" i="5"/>
  <c r="D40" i="84"/>
  <c r="G40" i="84" s="1"/>
  <c r="AN31" i="5"/>
  <c r="D65" i="84"/>
  <c r="G65" i="84" s="1"/>
  <c r="H65" i="84" s="1"/>
  <c r="AJ71" i="5" s="1"/>
  <c r="AN71" i="5"/>
  <c r="AN187" i="5"/>
  <c r="D181" i="84"/>
  <c r="G181" i="84" s="1"/>
  <c r="D47" i="84"/>
  <c r="G47" i="84" s="1"/>
  <c r="AN51" i="5"/>
  <c r="D184" i="84"/>
  <c r="G184" i="84" s="1"/>
  <c r="H184" i="84" s="1"/>
  <c r="AJ147" i="5" s="1"/>
  <c r="AN147" i="5"/>
  <c r="AN153" i="5"/>
  <c r="D165" i="84"/>
  <c r="G165" i="84" s="1"/>
  <c r="D83" i="84"/>
  <c r="G83" i="84" s="1"/>
  <c r="AN83" i="5"/>
  <c r="D61" i="84"/>
  <c r="G61" i="84" s="1"/>
  <c r="AN63" i="5"/>
  <c r="D189" i="84"/>
  <c r="G189" i="84" s="1"/>
  <c r="H189" i="84" s="1"/>
  <c r="AJ192" i="5" s="1"/>
  <c r="AN192" i="5"/>
  <c r="D164" i="84"/>
  <c r="G164" i="84" s="1"/>
  <c r="H164" i="84" s="1"/>
  <c r="AJ166" i="5" s="1"/>
  <c r="AN166" i="5"/>
  <c r="AN135" i="5"/>
  <c r="D139" i="84"/>
  <c r="G139" i="84" s="1"/>
  <c r="D116" i="84"/>
  <c r="G116" i="84" s="1"/>
  <c r="H116" i="84" s="1"/>
  <c r="AJ120" i="5" s="1"/>
  <c r="AN120" i="5"/>
  <c r="D69" i="84"/>
  <c r="G69" i="84" s="1"/>
  <c r="H69" i="84" s="1"/>
  <c r="AJ68" i="5" s="1"/>
  <c r="AN68" i="5"/>
  <c r="AN121" i="5"/>
  <c r="D124" i="84"/>
  <c r="G124" i="84" s="1"/>
  <c r="D60" i="84"/>
  <c r="G60" i="84" s="1"/>
  <c r="AN114" i="5"/>
  <c r="D122" i="84"/>
  <c r="G122" i="84" s="1"/>
  <c r="H122" i="84" s="1"/>
  <c r="AJ105" i="5" s="1"/>
  <c r="AN105" i="5"/>
  <c r="AN159" i="5"/>
  <c r="D156" i="84"/>
  <c r="G156" i="84" s="1"/>
  <c r="D96" i="84"/>
  <c r="G96" i="84" s="1"/>
  <c r="H96" i="84" s="1"/>
  <c r="AJ95" i="5" s="1"/>
  <c r="AN95" i="5"/>
  <c r="D154" i="84"/>
  <c r="G154" i="84" s="1"/>
  <c r="AN154" i="5"/>
  <c r="D141" i="84"/>
  <c r="G141" i="84" s="1"/>
  <c r="AN91" i="5"/>
  <c r="D147" i="84"/>
  <c r="G147" i="84" s="1"/>
  <c r="AN143" i="5"/>
  <c r="D129" i="84"/>
  <c r="G129" i="84" s="1"/>
  <c r="AN129" i="5"/>
  <c r="D27" i="84"/>
  <c r="G27" i="84" s="1"/>
  <c r="AN22" i="5"/>
  <c r="D21" i="84"/>
  <c r="G21" i="84" s="1"/>
  <c r="AN18" i="5"/>
  <c r="D35" i="84"/>
  <c r="G35" i="84" s="1"/>
  <c r="H35" i="84" s="1"/>
  <c r="AJ33" i="5" s="1"/>
  <c r="AN33" i="5"/>
  <c r="D131" i="84"/>
  <c r="G131" i="84" s="1"/>
  <c r="AN122" i="5"/>
  <c r="D23" i="84"/>
  <c r="G23" i="84" s="1"/>
  <c r="AN23" i="5"/>
  <c r="D123" i="84"/>
  <c r="G123" i="84" s="1"/>
  <c r="AN106" i="5"/>
  <c r="D3" i="84"/>
  <c r="G3" i="84" s="1"/>
  <c r="AN7" i="5"/>
  <c r="D14" i="84"/>
  <c r="G14" i="84" s="1"/>
  <c r="AN21" i="5"/>
  <c r="AN20" i="5"/>
  <c r="D22" i="84"/>
  <c r="G22" i="84" s="1"/>
  <c r="H22" i="84" s="1"/>
  <c r="AJ20" i="5" s="1"/>
  <c r="D64" i="84"/>
  <c r="G64" i="84" s="1"/>
  <c r="AN67" i="5"/>
  <c r="D73" i="84"/>
  <c r="G73" i="84" s="1"/>
  <c r="AN75" i="5"/>
  <c r="D110" i="84"/>
  <c r="G110" i="84" s="1"/>
  <c r="AN107" i="5"/>
  <c r="AN178" i="5"/>
  <c r="D175" i="84"/>
  <c r="G175" i="84" s="1"/>
  <c r="H175" i="84" s="1"/>
  <c r="AJ178" i="5" s="1"/>
  <c r="AN27" i="5"/>
  <c r="D26" i="84"/>
  <c r="G26" i="84" s="1"/>
  <c r="H26" i="84" s="1"/>
  <c r="AJ27" i="5" s="1"/>
  <c r="D30" i="84"/>
  <c r="G30" i="84" s="1"/>
  <c r="H30" i="84" s="1"/>
  <c r="AJ34" i="5" s="1"/>
  <c r="AN34" i="5"/>
  <c r="D177" i="84"/>
  <c r="G177" i="84" s="1"/>
  <c r="H177" i="84" s="1"/>
  <c r="AJ181" i="5" s="1"/>
  <c r="AN181" i="5"/>
  <c r="AN11" i="5"/>
  <c r="D9" i="84"/>
  <c r="G9" i="84" s="1"/>
  <c r="D97" i="84"/>
  <c r="G97" i="84" s="1"/>
  <c r="H97" i="84" s="1"/>
  <c r="AJ97" i="5" s="1"/>
  <c r="AN97" i="5"/>
  <c r="AN174" i="5"/>
  <c r="D172" i="84"/>
  <c r="G172" i="84" s="1"/>
  <c r="H172" i="84" s="1"/>
  <c r="AJ174" i="5" s="1"/>
  <c r="D66" i="84"/>
  <c r="G66" i="84" s="1"/>
  <c r="AN64" i="5"/>
  <c r="D62" i="84"/>
  <c r="G62" i="84" s="1"/>
  <c r="AN185" i="5"/>
  <c r="D108" i="84"/>
  <c r="G108" i="84" s="1"/>
  <c r="AN115" i="5"/>
  <c r="D56" i="84"/>
  <c r="G56" i="84" s="1"/>
  <c r="AN59" i="5"/>
  <c r="D130" i="84"/>
  <c r="G130" i="84" s="1"/>
  <c r="AN123" i="5"/>
  <c r="D57" i="84"/>
  <c r="G57" i="84" s="1"/>
  <c r="AN61" i="5"/>
  <c r="AN60" i="5"/>
  <c r="D58" i="84"/>
  <c r="G58" i="84" s="1"/>
  <c r="H58" i="84" s="1"/>
  <c r="AJ60" i="5" s="1"/>
  <c r="D28" i="84"/>
  <c r="G28" i="84" s="1"/>
  <c r="AN25" i="5"/>
  <c r="D152" i="84"/>
  <c r="G152" i="84" s="1"/>
  <c r="AN155" i="5"/>
  <c r="AN161" i="5"/>
  <c r="D158" i="84"/>
  <c r="G158" i="84" s="1"/>
  <c r="D179" i="84"/>
  <c r="G179" i="84" s="1"/>
  <c r="AN182" i="5"/>
  <c r="G2" i="84"/>
  <c r="D155" i="84"/>
  <c r="G155" i="84" s="1"/>
  <c r="AN55" i="5"/>
  <c r="D133" i="84"/>
  <c r="G133" i="84" s="1"/>
  <c r="AN130" i="5"/>
  <c r="D151" i="84"/>
  <c r="G151" i="84" s="1"/>
  <c r="AN151" i="5"/>
  <c r="D67" i="84"/>
  <c r="G67" i="84" s="1"/>
  <c r="AN72" i="5"/>
  <c r="D112" i="84"/>
  <c r="G112" i="84" s="1"/>
  <c r="AN110" i="5"/>
  <c r="AN145" i="5"/>
  <c r="D93" i="84"/>
  <c r="G93" i="84" s="1"/>
  <c r="D182" i="84"/>
  <c r="G182" i="84" s="1"/>
  <c r="H182" i="84" s="1"/>
  <c r="AJ186" i="5" s="1"/>
  <c r="AN186" i="5"/>
  <c r="D173" i="84"/>
  <c r="G173" i="84" s="1"/>
  <c r="AN176" i="5"/>
  <c r="D187" i="84"/>
  <c r="G187" i="84" s="1"/>
  <c r="AN189" i="5"/>
  <c r="D24" i="84"/>
  <c r="G24" i="84" s="1"/>
  <c r="AN26" i="5"/>
  <c r="D176" i="84"/>
  <c r="G176" i="84" s="1"/>
  <c r="AN179" i="5"/>
  <c r="D192" i="84"/>
  <c r="G192" i="84" s="1"/>
  <c r="H192" i="84" s="1"/>
  <c r="AJ194" i="5" s="1"/>
  <c r="AN194" i="5"/>
  <c r="D107" i="84"/>
  <c r="G107" i="84" s="1"/>
  <c r="H107" i="84" s="1"/>
  <c r="AJ118" i="5" s="1"/>
  <c r="AN118" i="5"/>
  <c r="D45" i="84"/>
  <c r="G45" i="84" s="1"/>
  <c r="AN66" i="5"/>
  <c r="D29" i="84"/>
  <c r="G29" i="84" s="1"/>
  <c r="AN35" i="5"/>
  <c r="D137" i="84"/>
  <c r="G137" i="84" s="1"/>
  <c r="AN138" i="5"/>
  <c r="D43" i="84"/>
  <c r="G43" i="84" s="1"/>
  <c r="AN47" i="5"/>
  <c r="D100" i="84"/>
  <c r="G100" i="84" s="1"/>
  <c r="AN146" i="5"/>
  <c r="D102" i="84"/>
  <c r="G102" i="84" s="1"/>
  <c r="AN163" i="5"/>
  <c r="D37" i="84"/>
  <c r="G37" i="84" s="1"/>
  <c r="AN41" i="5"/>
  <c r="AN87" i="5"/>
  <c r="D86" i="84"/>
  <c r="G86" i="84" s="1"/>
  <c r="D72" i="84"/>
  <c r="G72" i="84" s="1"/>
  <c r="H72" i="84" s="1"/>
  <c r="AJ73" i="5" s="1"/>
  <c r="AN73" i="5"/>
  <c r="D12" i="84"/>
  <c r="G12" i="84" s="1"/>
  <c r="H12" i="84" s="1"/>
  <c r="AJ30" i="5" s="1"/>
  <c r="AN30" i="5"/>
  <c r="D13" i="84"/>
  <c r="G13" i="84" s="1"/>
  <c r="AN19" i="5"/>
  <c r="D77" i="84"/>
  <c r="G77" i="84" s="1"/>
  <c r="AN79" i="5"/>
  <c r="AN191" i="5"/>
  <c r="D186" i="84"/>
  <c r="G186" i="84" s="1"/>
  <c r="D121" i="84"/>
  <c r="G121" i="84" s="1"/>
  <c r="AN112" i="5"/>
  <c r="D119" i="84"/>
  <c r="G119" i="84" s="1"/>
  <c r="AN119" i="5"/>
  <c r="D54" i="84"/>
  <c r="G54" i="84" s="1"/>
  <c r="AN162" i="5"/>
  <c r="D63" i="84"/>
  <c r="G63" i="84" s="1"/>
  <c r="H63" i="84" s="1"/>
  <c r="AJ65" i="5" s="1"/>
  <c r="AN65" i="5"/>
  <c r="AK65" i="5"/>
  <c r="AL65" i="5" s="1"/>
  <c r="BB63" i="83"/>
  <c r="AK180" i="5"/>
  <c r="AL180" i="5" s="1"/>
  <c r="BB178" i="83"/>
  <c r="AK5" i="5"/>
  <c r="AL5" i="5" s="1"/>
  <c r="B53" i="84"/>
  <c r="E53" i="84" s="1"/>
  <c r="B4" i="84"/>
  <c r="E4" i="84" s="1"/>
  <c r="H4" i="84" s="1"/>
  <c r="AJ5" i="5" s="1"/>
  <c r="AK57" i="5"/>
  <c r="AL57" i="5" s="1"/>
  <c r="AK70" i="3"/>
  <c r="W71" i="5" s="1"/>
  <c r="X71" i="5" s="1"/>
  <c r="AK102" i="3"/>
  <c r="W103" i="5" s="1"/>
  <c r="X103" i="5" s="1"/>
  <c r="AK41" i="5"/>
  <c r="AL41" i="5" s="1"/>
  <c r="BB47" i="83"/>
  <c r="B28" i="84"/>
  <c r="E28" i="84" s="1"/>
  <c r="BB23" i="83"/>
  <c r="BB15" i="83"/>
  <c r="B25" i="84"/>
  <c r="E25" i="84" s="1"/>
  <c r="AK44" i="5"/>
  <c r="AL44" i="5" s="1"/>
  <c r="B51" i="84"/>
  <c r="E51" i="84" s="1"/>
  <c r="H51" i="84" s="1"/>
  <c r="AJ53" i="5" s="1"/>
  <c r="BC151" i="75"/>
  <c r="K152" i="5" s="1"/>
  <c r="L152" i="5" s="1"/>
  <c r="BB95" i="83"/>
  <c r="H74" i="84"/>
  <c r="AJ45" i="5" s="1"/>
  <c r="H149" i="84"/>
  <c r="AJ150" i="5" s="1"/>
  <c r="H91" i="84"/>
  <c r="AJ32" i="5" s="1"/>
  <c r="AF155" i="5"/>
  <c r="AF22" i="5"/>
  <c r="BB67" i="83"/>
  <c r="BB190" i="83"/>
  <c r="AF35" i="5"/>
  <c r="B70" i="84"/>
  <c r="E70" i="84" s="1"/>
  <c r="AK192" i="5"/>
  <c r="AL192" i="5" s="1"/>
  <c r="B11" i="84"/>
  <c r="E11" i="84" s="1"/>
  <c r="H11" i="84" s="1"/>
  <c r="AJ13" i="5" s="1"/>
  <c r="B15" i="84"/>
  <c r="E15" i="84" s="1"/>
  <c r="BB27" i="83"/>
  <c r="AF136" i="5"/>
  <c r="AF145" i="5"/>
  <c r="AK56" i="5"/>
  <c r="AL56" i="5" s="1"/>
  <c r="V186" i="5"/>
  <c r="AF57" i="5"/>
  <c r="B62" i="84"/>
  <c r="E62" i="84" s="1"/>
  <c r="AF78" i="5"/>
  <c r="B6" i="84"/>
  <c r="E6" i="84" s="1"/>
  <c r="H6" i="84" s="1"/>
  <c r="AJ9" i="5" s="1"/>
  <c r="AK52" i="5"/>
  <c r="AL52" i="5" s="1"/>
  <c r="AK9" i="5"/>
  <c r="AL9" i="5" s="1"/>
  <c r="AF29" i="5"/>
  <c r="B57" i="84"/>
  <c r="E57" i="84" s="1"/>
  <c r="AF86" i="5"/>
  <c r="B49" i="84"/>
  <c r="E49" i="84" s="1"/>
  <c r="H49" i="84" s="1"/>
  <c r="AJ52" i="5" s="1"/>
  <c r="AF30" i="5"/>
  <c r="AF77" i="5"/>
  <c r="V16" i="5"/>
  <c r="BB118" i="83"/>
  <c r="AK13" i="5"/>
  <c r="AL13" i="5" s="1"/>
  <c r="AF59" i="5"/>
  <c r="AK21" i="5"/>
  <c r="AL21" i="5" s="1"/>
  <c r="AF192" i="5"/>
  <c r="AF172" i="5"/>
  <c r="AF55" i="5"/>
  <c r="AF116" i="5"/>
  <c r="B161" i="84"/>
  <c r="E161" i="84" s="1"/>
  <c r="H161" i="84" s="1"/>
  <c r="AJ156" i="5" s="1"/>
  <c r="BB18" i="83"/>
  <c r="H39" i="84"/>
  <c r="AJ40" i="5" s="1"/>
  <c r="B32" i="84"/>
  <c r="E32" i="84" s="1"/>
  <c r="H32" i="84" s="1"/>
  <c r="AJ37" i="5" s="1"/>
  <c r="AF154" i="5"/>
  <c r="AF46" i="5"/>
  <c r="AF176" i="5"/>
  <c r="AK105" i="5"/>
  <c r="AL105" i="5" s="1"/>
  <c r="BB35" i="83"/>
  <c r="BB59" i="83"/>
  <c r="AF23" i="5"/>
  <c r="BB103" i="83"/>
  <c r="AF191" i="5"/>
  <c r="AF166" i="5"/>
  <c r="X89" i="5"/>
  <c r="B118" i="84"/>
  <c r="E118" i="84" s="1"/>
  <c r="X105" i="5"/>
  <c r="V59" i="5"/>
  <c r="AK116" i="5"/>
  <c r="AL116" i="5" s="1"/>
  <c r="B14" i="84"/>
  <c r="E14" i="84" s="1"/>
  <c r="V135" i="5"/>
  <c r="AK147" i="3"/>
  <c r="W148" i="5" s="1"/>
  <c r="X148" i="5" s="1"/>
  <c r="Q174" i="5"/>
  <c r="AK173" i="3"/>
  <c r="W174" i="5" s="1"/>
  <c r="AK51" i="3"/>
  <c r="W52" i="5" s="1"/>
  <c r="X52" i="5" s="1"/>
  <c r="AK48" i="3"/>
  <c r="W49" i="5" s="1"/>
  <c r="X49" i="5" s="1"/>
  <c r="AK16" i="3"/>
  <c r="W17" i="5" s="1"/>
  <c r="X17" i="5" s="1"/>
  <c r="AK135" i="3"/>
  <c r="W136" i="5" s="1"/>
  <c r="AK146" i="3"/>
  <c r="W147" i="5" s="1"/>
  <c r="X147" i="5" s="1"/>
  <c r="AK132" i="3"/>
  <c r="W133" i="5" s="1"/>
  <c r="AK139" i="3"/>
  <c r="W140" i="5" s="1"/>
  <c r="X140" i="5" s="1"/>
  <c r="AK176" i="3"/>
  <c r="W177" i="5" s="1"/>
  <c r="X177" i="5" s="1"/>
  <c r="BB52" i="83"/>
  <c r="AK8" i="3"/>
  <c r="W9" i="5" s="1"/>
  <c r="AK182" i="3"/>
  <c r="W183" i="5" s="1"/>
  <c r="X183" i="5" s="1"/>
  <c r="AK17" i="3"/>
  <c r="W18" i="5" s="1"/>
  <c r="X18" i="5" s="1"/>
  <c r="Q124" i="5"/>
  <c r="AK123" i="3"/>
  <c r="W124" i="5" s="1"/>
  <c r="X124" i="5" s="1"/>
  <c r="Q56" i="5"/>
  <c r="AK55" i="3"/>
  <c r="W56" i="5" s="1"/>
  <c r="Q78" i="5"/>
  <c r="AK94" i="3"/>
  <c r="W95" i="5" s="1"/>
  <c r="X95" i="5" s="1"/>
  <c r="Q95" i="5"/>
  <c r="Q170" i="5"/>
  <c r="AK169" i="3"/>
  <c r="W170" i="5" s="1"/>
  <c r="X170" i="5" s="1"/>
  <c r="Q141" i="5"/>
  <c r="AK140" i="3"/>
  <c r="W141" i="5" s="1"/>
  <c r="X141" i="5" s="1"/>
  <c r="AK47" i="3"/>
  <c r="W48" i="5" s="1"/>
  <c r="AK130" i="3"/>
  <c r="W131" i="5" s="1"/>
  <c r="X131" i="5" s="1"/>
  <c r="BB51" i="83"/>
  <c r="AK138" i="3"/>
  <c r="W139" i="5" s="1"/>
  <c r="X139" i="5" s="1"/>
  <c r="BB43" i="83"/>
  <c r="AK49" i="3"/>
  <c r="W50" i="5" s="1"/>
  <c r="X50" i="5" s="1"/>
  <c r="AK119" i="3"/>
  <c r="W120" i="5" s="1"/>
  <c r="X120" i="5" s="1"/>
  <c r="AK115" i="3"/>
  <c r="W116" i="5" s="1"/>
  <c r="AK45" i="5"/>
  <c r="AL45" i="5" s="1"/>
  <c r="AK157" i="5"/>
  <c r="AL157" i="5" s="1"/>
  <c r="AK59" i="3"/>
  <c r="W60" i="5" s="1"/>
  <c r="Q109" i="5"/>
  <c r="Q32" i="5"/>
  <c r="AK31" i="3"/>
  <c r="W32" i="5" s="1"/>
  <c r="X32" i="5" s="1"/>
  <c r="AK97" i="3"/>
  <c r="W98" i="5" s="1"/>
  <c r="X98" i="5" s="1"/>
  <c r="AK12" i="3"/>
  <c r="W13" i="5" s="1"/>
  <c r="X13" i="5" s="1"/>
  <c r="H82" i="84"/>
  <c r="AJ77" i="5" s="1"/>
  <c r="AK66" i="3"/>
  <c r="W67" i="5" s="1"/>
  <c r="X67" i="5" s="1"/>
  <c r="AK23" i="3"/>
  <c r="W24" i="5" s="1"/>
  <c r="BB75" i="83"/>
  <c r="V139" i="5"/>
  <c r="AK28" i="3"/>
  <c r="W29" i="5" s="1"/>
  <c r="X29" i="5" s="1"/>
  <c r="AK76" i="3"/>
  <c r="W77" i="5" s="1"/>
  <c r="X77" i="5" s="1"/>
  <c r="AK22" i="3"/>
  <c r="W23" i="5" s="1"/>
  <c r="X23" i="5" s="1"/>
  <c r="AK148" i="3"/>
  <c r="W149" i="5" s="1"/>
  <c r="X149" i="5" s="1"/>
  <c r="AK91" i="3"/>
  <c r="W92" i="5" s="1"/>
  <c r="AK52" i="3"/>
  <c r="W53" i="5" s="1"/>
  <c r="X53" i="5" s="1"/>
  <c r="AK188" i="3"/>
  <c r="W189" i="5" s="1"/>
  <c r="AK124" i="3"/>
  <c r="W125" i="5" s="1"/>
  <c r="X125" i="5" s="1"/>
  <c r="AK96" i="3"/>
  <c r="W97" i="5" s="1"/>
  <c r="X97" i="5" s="1"/>
  <c r="Q97" i="5"/>
  <c r="BB154" i="83"/>
  <c r="B169" i="84"/>
  <c r="E169" i="84" s="1"/>
  <c r="H169" i="84" s="1"/>
  <c r="AJ172" i="5" s="1"/>
  <c r="BB54" i="83"/>
  <c r="B159" i="84"/>
  <c r="E159" i="84" s="1"/>
  <c r="B10" i="84"/>
  <c r="E10" i="84" s="1"/>
  <c r="BB170" i="83"/>
  <c r="AK14" i="5"/>
  <c r="AL14" i="5" s="1"/>
  <c r="V47" i="5"/>
  <c r="AK155" i="3"/>
  <c r="W156" i="5" s="1"/>
  <c r="AK178" i="3"/>
  <c r="W179" i="5" s="1"/>
  <c r="X179" i="5" s="1"/>
  <c r="AK153" i="3"/>
  <c r="W154" i="5" s="1"/>
  <c r="X154" i="5" s="1"/>
  <c r="Q157" i="5"/>
  <c r="AK156" i="3"/>
  <c r="W157" i="5" s="1"/>
  <c r="Q152" i="5"/>
  <c r="AK151" i="3"/>
  <c r="W152" i="5" s="1"/>
  <c r="X152" i="5" s="1"/>
  <c r="AK97" i="5"/>
  <c r="AL97" i="5" s="1"/>
  <c r="B31" i="84"/>
  <c r="E31" i="84" s="1"/>
  <c r="H31" i="84" s="1"/>
  <c r="AJ168" i="5" s="1"/>
  <c r="BB117" i="83"/>
  <c r="BB106" i="83"/>
  <c r="AK68" i="5"/>
  <c r="AL68" i="5" s="1"/>
  <c r="Q145" i="5"/>
  <c r="AK144" i="3"/>
  <c r="W145" i="5" s="1"/>
  <c r="X145" i="5" s="1"/>
  <c r="B119" i="84"/>
  <c r="E119" i="84" s="1"/>
  <c r="B114" i="84"/>
  <c r="E114" i="84" s="1"/>
  <c r="H114" i="84" s="1"/>
  <c r="AJ108" i="5" s="1"/>
  <c r="B19" i="84"/>
  <c r="E19" i="84" s="1"/>
  <c r="H19" i="84" s="1"/>
  <c r="AJ14" i="5" s="1"/>
  <c r="BB86" i="83"/>
  <c r="BB66" i="83"/>
  <c r="BB171" i="83"/>
  <c r="H171" i="84"/>
  <c r="AJ180" i="5" s="1"/>
  <c r="AK160" i="3"/>
  <c r="W161" i="5" s="1"/>
  <c r="AK86" i="3"/>
  <c r="W87" i="5" s="1"/>
  <c r="X87" i="5" s="1"/>
  <c r="Q86" i="5"/>
  <c r="AK85" i="3"/>
  <c r="W86" i="5" s="1"/>
  <c r="X86" i="5" s="1"/>
  <c r="AK77" i="5"/>
  <c r="AL77" i="5" s="1"/>
  <c r="B188" i="84"/>
  <c r="E188" i="84" s="1"/>
  <c r="B148" i="84"/>
  <c r="E148" i="84" s="1"/>
  <c r="H148" i="84" s="1"/>
  <c r="AJ144" i="5" s="1"/>
  <c r="X16" i="5"/>
  <c r="AK83" i="3"/>
  <c r="W84" i="5" s="1"/>
  <c r="V151" i="5"/>
  <c r="AK150" i="3"/>
  <c r="W151" i="5" s="1"/>
  <c r="X151" i="5" s="1"/>
  <c r="V167" i="5"/>
  <c r="AK166" i="3"/>
  <c r="W167" i="5" s="1"/>
  <c r="V158" i="5"/>
  <c r="AK157" i="3"/>
  <c r="W158" i="5" s="1"/>
  <c r="X158" i="5" s="1"/>
  <c r="AK56" i="3"/>
  <c r="W57" i="5" s="1"/>
  <c r="X57" i="5" s="1"/>
  <c r="V57" i="5"/>
  <c r="V191" i="5"/>
  <c r="AK190" i="3"/>
  <c r="W191" i="5" s="1"/>
  <c r="X191" i="5" s="1"/>
  <c r="AK164" i="3"/>
  <c r="W165" i="5" s="1"/>
  <c r="X165" i="5" s="1"/>
  <c r="V165" i="5"/>
  <c r="V127" i="5"/>
  <c r="AK126" i="3"/>
  <c r="W127" i="5" s="1"/>
  <c r="V19" i="5"/>
  <c r="AK18" i="3"/>
  <c r="W19" i="5" s="1"/>
  <c r="X19" i="5" s="1"/>
  <c r="AK117" i="3"/>
  <c r="W118" i="5" s="1"/>
  <c r="X118" i="5" s="1"/>
  <c r="V173" i="5"/>
  <c r="AK172" i="3"/>
  <c r="W173" i="5" s="1"/>
  <c r="V117" i="5"/>
  <c r="AK116" i="3"/>
  <c r="W117" i="5" s="1"/>
  <c r="X117" i="5" s="1"/>
  <c r="V175" i="5"/>
  <c r="AK174" i="3"/>
  <c r="W175" i="5" s="1"/>
  <c r="X175" i="5" s="1"/>
  <c r="AK169" i="5"/>
  <c r="AL169" i="5" s="1"/>
  <c r="AK84" i="3"/>
  <c r="W85" i="5" s="1"/>
  <c r="X85" i="5" s="1"/>
  <c r="V85" i="5"/>
  <c r="V43" i="5"/>
  <c r="AK42" i="3"/>
  <c r="W43" i="5" s="1"/>
  <c r="V88" i="5"/>
  <c r="AK99" i="3"/>
  <c r="W100" i="5" s="1"/>
  <c r="X100" i="5" s="1"/>
  <c r="AK72" i="3"/>
  <c r="W73" i="5" s="1"/>
  <c r="V42" i="5"/>
  <c r="AK41" i="3"/>
  <c r="W42" i="5" s="1"/>
  <c r="X42" i="5" s="1"/>
  <c r="AK44" i="3"/>
  <c r="W45" i="5" s="1"/>
  <c r="V45" i="5"/>
  <c r="V54" i="5"/>
  <c r="AK53" i="3"/>
  <c r="W54" i="5" s="1"/>
  <c r="AK152" i="3"/>
  <c r="W153" i="5" s="1"/>
  <c r="V153" i="5"/>
  <c r="V182" i="5"/>
  <c r="AK181" i="3"/>
  <c r="W182" i="5" s="1"/>
  <c r="X182" i="5" s="1"/>
  <c r="V26" i="5"/>
  <c r="AK25" i="3"/>
  <c r="W26" i="5" s="1"/>
  <c r="X26" i="5" s="1"/>
  <c r="V21" i="5"/>
  <c r="AK20" i="3"/>
  <c r="W21" i="5" s="1"/>
  <c r="AK143" i="3"/>
  <c r="W144" i="5" s="1"/>
  <c r="X144" i="5" s="1"/>
  <c r="V112" i="5"/>
  <c r="AK111" i="3"/>
  <c r="W112" i="5" s="1"/>
  <c r="X112" i="5" s="1"/>
  <c r="V115" i="5"/>
  <c r="AK114" i="3"/>
  <c r="W115" i="5" s="1"/>
  <c r="X115" i="5" s="1"/>
  <c r="V126" i="5"/>
  <c r="AK125" i="3"/>
  <c r="W126" i="5" s="1"/>
  <c r="X126" i="5" s="1"/>
  <c r="V123" i="5"/>
  <c r="AK122" i="3"/>
  <c r="W123" i="5" s="1"/>
  <c r="X123" i="5" s="1"/>
  <c r="AK68" i="3"/>
  <c r="W69" i="5" s="1"/>
  <c r="X69" i="5" s="1"/>
  <c r="V69" i="5"/>
  <c r="AK11" i="3"/>
  <c r="W12" i="5" s="1"/>
  <c r="V28" i="5"/>
  <c r="AK27" i="3"/>
  <c r="W28" i="5" s="1"/>
  <c r="X28" i="5" s="1"/>
  <c r="AK43" i="3"/>
  <c r="W44" i="5" s="1"/>
  <c r="V44" i="5"/>
  <c r="V162" i="5"/>
  <c r="AK161" i="3"/>
  <c r="W162" i="5" s="1"/>
  <c r="X162" i="5" s="1"/>
  <c r="AK171" i="3"/>
  <c r="W172" i="5" s="1"/>
  <c r="X172" i="5" s="1"/>
  <c r="V172" i="5"/>
  <c r="AK36" i="3"/>
  <c r="W37" i="5" s="1"/>
  <c r="X37" i="5" s="1"/>
  <c r="V37" i="5"/>
  <c r="B109" i="84"/>
  <c r="E109" i="84" s="1"/>
  <c r="H109" i="84" s="1"/>
  <c r="AJ104" i="5" s="1"/>
  <c r="AK120" i="3"/>
  <c r="W121" i="5" s="1"/>
  <c r="X121" i="5" s="1"/>
  <c r="AK170" i="3"/>
  <c r="W171" i="5" s="1"/>
  <c r="X171" i="5" s="1"/>
  <c r="AK109" i="3"/>
  <c r="W110" i="5" s="1"/>
  <c r="AK121" i="3"/>
  <c r="W122" i="5" s="1"/>
  <c r="X122" i="5" s="1"/>
  <c r="V122" i="5"/>
  <c r="V129" i="5"/>
  <c r="AK128" i="3"/>
  <c r="W129" i="5" s="1"/>
  <c r="X129" i="5" s="1"/>
  <c r="V15" i="5"/>
  <c r="AK14" i="3"/>
  <c r="W15" i="5" s="1"/>
  <c r="V79" i="5"/>
  <c r="V39" i="5"/>
  <c r="AK38" i="3"/>
  <c r="W39" i="5" s="1"/>
  <c r="X39" i="5" s="1"/>
  <c r="V80" i="5"/>
  <c r="AK79" i="3"/>
  <c r="W80" i="5" s="1"/>
  <c r="X80" i="5" s="1"/>
  <c r="B142" i="84"/>
  <c r="E142" i="84" s="1"/>
  <c r="H142" i="84" s="1"/>
  <c r="AJ140" i="5" s="1"/>
  <c r="B173" i="84"/>
  <c r="E173" i="84" s="1"/>
  <c r="H173" i="84" s="1"/>
  <c r="AJ176" i="5" s="1"/>
  <c r="V179" i="5"/>
  <c r="V36" i="5"/>
  <c r="AK35" i="3"/>
  <c r="W36" i="5" s="1"/>
  <c r="AK112" i="3"/>
  <c r="W113" i="5" s="1"/>
  <c r="V113" i="5"/>
  <c r="V46" i="5"/>
  <c r="AK45" i="3"/>
  <c r="W46" i="5" s="1"/>
  <c r="X46" i="5" s="1"/>
  <c r="AK145" i="3"/>
  <c r="W146" i="5" s="1"/>
  <c r="X146" i="5" s="1"/>
  <c r="V146" i="5"/>
  <c r="V194" i="5"/>
  <c r="AK193" i="3"/>
  <c r="W194" i="5" s="1"/>
  <c r="X194" i="5" s="1"/>
  <c r="V94" i="5"/>
  <c r="AK93" i="3"/>
  <c r="W94" i="5" s="1"/>
  <c r="AK140" i="5"/>
  <c r="AL140" i="5" s="1"/>
  <c r="AK100" i="5"/>
  <c r="AL100" i="5" s="1"/>
  <c r="AK183" i="3"/>
  <c r="W184" i="5" s="1"/>
  <c r="X184" i="5" s="1"/>
  <c r="AK142" i="3"/>
  <c r="W143" i="5" s="1"/>
  <c r="V27" i="5"/>
  <c r="AK26" i="3"/>
  <c r="W27" i="5" s="1"/>
  <c r="AK106" i="3"/>
  <c r="W107" i="5" s="1"/>
  <c r="V107" i="5"/>
  <c r="V150" i="5"/>
  <c r="AK149" i="3"/>
  <c r="W150" i="5" s="1"/>
  <c r="X150" i="5" s="1"/>
  <c r="V190" i="5"/>
  <c r="AK189" i="3"/>
  <c r="W190" i="5" s="1"/>
  <c r="X190" i="5" s="1"/>
  <c r="N179" i="3"/>
  <c r="P180" i="5" s="1"/>
  <c r="N3" i="3"/>
  <c r="P4" i="5" s="1"/>
  <c r="N191" i="3"/>
  <c r="P192" i="5" s="1"/>
  <c r="AK32" i="5"/>
  <c r="AL32" i="5" s="1"/>
  <c r="AK148" i="5"/>
  <c r="AL148" i="5" s="1"/>
  <c r="B66" i="84"/>
  <c r="E66" i="84" s="1"/>
  <c r="BB9" i="83"/>
  <c r="AK8" i="5"/>
  <c r="AL8" i="5" s="1"/>
  <c r="AK88" i="5"/>
  <c r="AL88" i="5" s="1"/>
  <c r="AK20" i="5"/>
  <c r="AL20" i="5" s="1"/>
  <c r="BB137" i="83"/>
  <c r="N19" i="3"/>
  <c r="P20" i="5" s="1"/>
  <c r="B147" i="84"/>
  <c r="E147" i="84" s="1"/>
  <c r="BB98" i="83"/>
  <c r="AK60" i="5"/>
  <c r="AL60" i="5" s="1"/>
  <c r="AK139" i="5"/>
  <c r="AL139" i="5" s="1"/>
  <c r="BB61" i="83"/>
  <c r="B76" i="84"/>
  <c r="E76" i="84" s="1"/>
  <c r="H76" i="84" s="1"/>
  <c r="AJ76" i="5" s="1"/>
  <c r="BB155" i="83"/>
  <c r="AK43" i="5"/>
  <c r="AL43" i="5" s="1"/>
  <c r="B21" i="84"/>
  <c r="E21" i="84" s="1"/>
  <c r="AK165" i="5"/>
  <c r="AL165" i="5" s="1"/>
  <c r="BB42" i="83"/>
  <c r="BB62" i="83"/>
  <c r="AK75" i="5"/>
  <c r="AL75" i="5" s="1"/>
  <c r="AK185" i="5"/>
  <c r="AL185" i="5" s="1"/>
  <c r="B16" i="84"/>
  <c r="E16" i="84" s="1"/>
  <c r="H16" i="84" s="1"/>
  <c r="AJ16" i="5" s="1"/>
  <c r="BB84" i="83"/>
  <c r="AK149" i="5"/>
  <c r="AL149" i="5" s="1"/>
  <c r="BB58" i="83"/>
  <c r="B44" i="84"/>
  <c r="E44" i="84" s="1"/>
  <c r="H44" i="84" s="1"/>
  <c r="AJ48" i="5" s="1"/>
  <c r="AK76" i="5"/>
  <c r="AL76" i="5" s="1"/>
  <c r="BB14" i="83"/>
  <c r="AK86" i="5"/>
  <c r="AL86" i="5" s="1"/>
  <c r="BB30" i="83"/>
  <c r="BB46" i="83"/>
  <c r="AK82" i="5"/>
  <c r="AL82" i="5" s="1"/>
  <c r="BB142" i="83"/>
  <c r="V41" i="5"/>
  <c r="AK40" i="3"/>
  <c r="W41" i="5" s="1"/>
  <c r="V168" i="5"/>
  <c r="AK167" i="3"/>
  <c r="W168" i="5" s="1"/>
  <c r="V35" i="5"/>
  <c r="AK34" i="3"/>
  <c r="W35" i="5" s="1"/>
  <c r="X35" i="5" s="1"/>
  <c r="V83" i="5"/>
  <c r="AK82" i="3"/>
  <c r="W83" i="5" s="1"/>
  <c r="X83" i="5" s="1"/>
  <c r="V101" i="5"/>
  <c r="AK100" i="3"/>
  <c r="W101" i="5" s="1"/>
  <c r="X101" i="5" s="1"/>
  <c r="V10" i="5"/>
  <c r="AK9" i="3"/>
  <c r="W10" i="5" s="1"/>
  <c r="V187" i="5"/>
  <c r="AK186" i="3"/>
  <c r="W187" i="5" s="1"/>
  <c r="AK89" i="3"/>
  <c r="W90" i="5" s="1"/>
  <c r="X90" i="5" s="1"/>
  <c r="V90" i="5"/>
  <c r="AK60" i="3"/>
  <c r="W61" i="5" s="1"/>
  <c r="V61" i="5"/>
  <c r="BB174" i="83"/>
  <c r="V178" i="5"/>
  <c r="AK177" i="3"/>
  <c r="W178" i="5" s="1"/>
  <c r="X178" i="5" s="1"/>
  <c r="V181" i="5"/>
  <c r="AK180" i="3"/>
  <c r="W181" i="5" s="1"/>
  <c r="X181" i="5" s="1"/>
  <c r="AK159" i="3"/>
  <c r="W160" i="5" s="1"/>
  <c r="X160" i="5" s="1"/>
  <c r="V160" i="5"/>
  <c r="AK54" i="3"/>
  <c r="W55" i="5" s="1"/>
  <c r="X55" i="5" s="1"/>
  <c r="V159" i="5"/>
  <c r="AK158" i="3"/>
  <c r="W159" i="5" s="1"/>
  <c r="X159" i="5" s="1"/>
  <c r="V185" i="5"/>
  <c r="AK184" i="3"/>
  <c r="W185" i="5" s="1"/>
  <c r="X185" i="5" s="1"/>
  <c r="AK19" i="3"/>
  <c r="W20" i="5" s="1"/>
  <c r="V20" i="5"/>
  <c r="AK32" i="3"/>
  <c r="W33" i="5" s="1"/>
  <c r="V33" i="5"/>
  <c r="B56" i="84"/>
  <c r="E56" i="84" s="1"/>
  <c r="AK54" i="5"/>
  <c r="AL54" i="5" s="1"/>
  <c r="B174" i="84"/>
  <c r="E174" i="84" s="1"/>
  <c r="H174" i="84" s="1"/>
  <c r="AJ177" i="5" s="1"/>
  <c r="BB82" i="83"/>
  <c r="AK40" i="5"/>
  <c r="AL40" i="5" s="1"/>
  <c r="V8" i="5"/>
  <c r="AK7" i="3"/>
  <c r="W8" i="5" s="1"/>
  <c r="X8" i="5" s="1"/>
  <c r="V31" i="5"/>
  <c r="AK30" i="3"/>
  <c r="W31" i="5" s="1"/>
  <c r="X31" i="5" s="1"/>
  <c r="AK179" i="3"/>
  <c r="W180" i="5" s="1"/>
  <c r="V180" i="5"/>
  <c r="BB69" i="83"/>
  <c r="AK71" i="5"/>
  <c r="AL71" i="5" s="1"/>
  <c r="BB57" i="83"/>
  <c r="AK183" i="5"/>
  <c r="AL183" i="5" s="1"/>
  <c r="B79" i="84"/>
  <c r="E79" i="84" s="1"/>
  <c r="B5" i="84"/>
  <c r="E5" i="84" s="1"/>
  <c r="V99" i="5"/>
  <c r="AK98" i="3"/>
  <c r="W99" i="5" s="1"/>
  <c r="X99" i="5" s="1"/>
  <c r="AK187" i="3"/>
  <c r="W188" i="5" s="1"/>
  <c r="X188" i="5" s="1"/>
  <c r="V188" i="5"/>
  <c r="AK73" i="3"/>
  <c r="W74" i="5" s="1"/>
  <c r="X74" i="5" s="1"/>
  <c r="V74" i="5"/>
  <c r="AK63" i="3"/>
  <c r="W64" i="5" s="1"/>
  <c r="X64" i="5" s="1"/>
  <c r="V64" i="5"/>
  <c r="V93" i="5"/>
  <c r="AK92" i="3"/>
  <c r="W93" i="5" s="1"/>
  <c r="X93" i="5" s="1"/>
  <c r="AK24" i="3"/>
  <c r="W25" i="5" s="1"/>
  <c r="X25" i="5" s="1"/>
  <c r="V25" i="5"/>
  <c r="V134" i="5"/>
  <c r="AK133" i="3"/>
  <c r="W134" i="5" s="1"/>
  <c r="X134" i="5" s="1"/>
  <c r="V30" i="5"/>
  <c r="AK29" i="3"/>
  <c r="W30" i="5" s="1"/>
  <c r="X30" i="5" s="1"/>
  <c r="V63" i="5"/>
  <c r="AK62" i="3"/>
  <c r="W63" i="5" s="1"/>
  <c r="V66" i="5"/>
  <c r="AK65" i="3"/>
  <c r="W66" i="5" s="1"/>
  <c r="V68" i="5"/>
  <c r="AK67" i="3"/>
  <c r="W68" i="5" s="1"/>
  <c r="V102" i="5"/>
  <c r="AK101" i="3"/>
  <c r="W102" i="5" s="1"/>
  <c r="X102" i="5" s="1"/>
  <c r="B3" i="84"/>
  <c r="E3" i="84" s="1"/>
  <c r="AK117" i="5"/>
  <c r="AL117" i="5" s="1"/>
  <c r="AK81" i="3"/>
  <c r="W82" i="5" s="1"/>
  <c r="V82" i="5"/>
  <c r="AK74" i="3"/>
  <c r="W75" i="5" s="1"/>
  <c r="X75" i="5" s="1"/>
  <c r="V75" i="5"/>
  <c r="V5" i="5"/>
  <c r="AK4" i="3"/>
  <c r="W5" i="5" s="1"/>
  <c r="X5" i="5" s="1"/>
  <c r="AK33" i="3"/>
  <c r="W34" i="5" s="1"/>
  <c r="X34" i="5" s="1"/>
  <c r="V34" i="5"/>
  <c r="V155" i="5"/>
  <c r="AK154" i="3"/>
  <c r="W155" i="5" s="1"/>
  <c r="V38" i="5"/>
  <c r="AK37" i="3"/>
  <c r="W38" i="5" s="1"/>
  <c r="X38" i="5" s="1"/>
  <c r="AK10" i="3"/>
  <c r="W11" i="5" s="1"/>
  <c r="V11" i="5"/>
  <c r="V132" i="5"/>
  <c r="AK131" i="3"/>
  <c r="W132" i="5" s="1"/>
  <c r="X132" i="5" s="1"/>
  <c r="AK162" i="3"/>
  <c r="W163" i="5" s="1"/>
  <c r="V163" i="5"/>
  <c r="V76" i="5"/>
  <c r="AK75" i="3"/>
  <c r="W76" i="5" s="1"/>
  <c r="X76" i="5" s="1"/>
  <c r="AK107" i="3"/>
  <c r="W108" i="5" s="1"/>
  <c r="X108" i="5" s="1"/>
  <c r="V108" i="5"/>
  <c r="BB5" i="83"/>
  <c r="V91" i="5"/>
  <c r="AK90" i="3"/>
  <c r="W91" i="5" s="1"/>
  <c r="X91" i="5" s="1"/>
  <c r="V111" i="5"/>
  <c r="AK110" i="3"/>
  <c r="W111" i="5" s="1"/>
  <c r="AK57" i="3"/>
  <c r="W58" i="5" s="1"/>
  <c r="V58" i="5"/>
  <c r="V6" i="5"/>
  <c r="AK5" i="3"/>
  <c r="W6" i="5" s="1"/>
  <c r="X6" i="5" s="1"/>
  <c r="V114" i="5"/>
  <c r="AK113" i="3"/>
  <c r="W114" i="5" s="1"/>
  <c r="X114" i="5" s="1"/>
  <c r="V72" i="5"/>
  <c r="AK71" i="3"/>
  <c r="W72" i="5" s="1"/>
  <c r="X72" i="5" s="1"/>
  <c r="AK137" i="3"/>
  <c r="W138" i="5" s="1"/>
  <c r="V138" i="5"/>
  <c r="AK13" i="3"/>
  <c r="W14" i="5" s="1"/>
  <c r="X14" i="5" s="1"/>
  <c r="V14" i="5"/>
  <c r="AK80" i="3"/>
  <c r="W81" i="5" s="1"/>
  <c r="X81" i="5" s="1"/>
  <c r="V81" i="5"/>
  <c r="V119" i="5"/>
  <c r="AK118" i="3"/>
  <c r="W119" i="5" s="1"/>
  <c r="AK191" i="3"/>
  <c r="W192" i="5" s="1"/>
  <c r="V192" i="5"/>
  <c r="BB186" i="83"/>
  <c r="V193" i="5"/>
  <c r="AK192" i="3"/>
  <c r="W193" i="5" s="1"/>
  <c r="X193" i="5" s="1"/>
  <c r="AK6" i="3"/>
  <c r="W7" i="5" s="1"/>
  <c r="X7" i="5" s="1"/>
  <c r="V7" i="5"/>
  <c r="AK141" i="3"/>
  <c r="W142" i="5" s="1"/>
  <c r="X142" i="5" s="1"/>
  <c r="V142" i="5"/>
  <c r="V65" i="5"/>
  <c r="AK64" i="3"/>
  <c r="W65" i="5" s="1"/>
  <c r="V104" i="5"/>
  <c r="AK103" i="3"/>
  <c r="W104" i="5" s="1"/>
  <c r="X104" i="5" s="1"/>
  <c r="V51" i="5"/>
  <c r="AK50" i="3"/>
  <c r="W51" i="5" s="1"/>
  <c r="X51" i="5" s="1"/>
  <c r="B186" i="84"/>
  <c r="E186" i="84" s="1"/>
  <c r="B108" i="84"/>
  <c r="E108" i="84" s="1"/>
  <c r="AK61" i="3"/>
  <c r="W62" i="5" s="1"/>
  <c r="X62" i="5" s="1"/>
  <c r="V62" i="5"/>
  <c r="AK136" i="3"/>
  <c r="W137" i="5" s="1"/>
  <c r="X137" i="5" s="1"/>
  <c r="V137" i="5"/>
  <c r="AK129" i="3"/>
  <c r="W130" i="5" s="1"/>
  <c r="V130" i="5"/>
  <c r="AK21" i="3"/>
  <c r="W22" i="5" s="1"/>
  <c r="V22" i="5"/>
  <c r="V96" i="5"/>
  <c r="AK95" i="3"/>
  <c r="W96" i="5" s="1"/>
  <c r="X96" i="5" s="1"/>
  <c r="AK127" i="3"/>
  <c r="W128" i="5" s="1"/>
  <c r="X128" i="5" s="1"/>
  <c r="V128" i="5"/>
  <c r="V4" i="5"/>
  <c r="AK3" i="3"/>
  <c r="W4" i="5" s="1"/>
  <c r="BB126" i="83"/>
  <c r="B80" i="84"/>
  <c r="E80" i="84" s="1"/>
  <c r="B77" i="84"/>
  <c r="E77" i="84" s="1"/>
  <c r="BB107" i="83"/>
  <c r="BB78" i="83"/>
  <c r="AK92" i="5"/>
  <c r="AL92" i="5" s="1"/>
  <c r="B83" i="84"/>
  <c r="E83" i="84" s="1"/>
  <c r="AK173" i="5"/>
  <c r="AL173" i="5" s="1"/>
  <c r="B181" i="84"/>
  <c r="E181" i="84" s="1"/>
  <c r="BB81" i="83"/>
  <c r="B111" i="84"/>
  <c r="E111" i="84" s="1"/>
  <c r="B183" i="84"/>
  <c r="E183" i="84" s="1"/>
  <c r="H183" i="84" s="1"/>
  <c r="AJ188" i="5" s="1"/>
  <c r="BB185" i="83"/>
  <c r="AK79" i="5"/>
  <c r="AL79" i="5" s="1"/>
  <c r="B73" i="84"/>
  <c r="E73" i="84" s="1"/>
  <c r="AK18" i="5"/>
  <c r="AL18" i="5" s="1"/>
  <c r="B117" i="84"/>
  <c r="E117" i="84" s="1"/>
  <c r="H117" i="84" s="1"/>
  <c r="AJ117" i="5" s="1"/>
  <c r="BB10" i="83"/>
  <c r="B59" i="84"/>
  <c r="E59" i="84" s="1"/>
  <c r="H59" i="84" s="1"/>
  <c r="AJ62" i="5" s="1"/>
  <c r="BB141" i="83"/>
  <c r="B55" i="84"/>
  <c r="E55" i="84" s="1"/>
  <c r="H55" i="84" s="1"/>
  <c r="AJ58" i="5" s="1"/>
  <c r="AK184" i="5"/>
  <c r="AL184" i="5" s="1"/>
  <c r="BB70" i="83"/>
  <c r="BB166" i="83"/>
  <c r="B94" i="84"/>
  <c r="E94" i="84" s="1"/>
  <c r="H94" i="84" s="1"/>
  <c r="AJ92" i="5" s="1"/>
  <c r="AK109" i="5"/>
  <c r="AL109" i="5" s="1"/>
  <c r="BB60" i="83"/>
  <c r="AK84" i="5"/>
  <c r="AL84" i="5" s="1"/>
  <c r="B67" i="84"/>
  <c r="E67" i="84" s="1"/>
  <c r="B131" i="84"/>
  <c r="E131" i="84" s="1"/>
  <c r="BB184" i="83"/>
  <c r="BB111" i="83"/>
  <c r="AK177" i="5"/>
  <c r="AL177" i="5" s="1"/>
  <c r="B190" i="84"/>
  <c r="E190" i="84" s="1"/>
  <c r="H190" i="84" s="1"/>
  <c r="AJ160" i="5" s="1"/>
  <c r="BB129" i="83"/>
  <c r="B156" i="84"/>
  <c r="E156" i="84" s="1"/>
  <c r="H156" i="84" s="1"/>
  <c r="AJ159" i="5" s="1"/>
  <c r="B110" i="84"/>
  <c r="E110" i="84" s="1"/>
  <c r="B157" i="84"/>
  <c r="E157" i="84" s="1"/>
  <c r="H157" i="84" s="1"/>
  <c r="AJ152" i="5" s="1"/>
  <c r="B134" i="84"/>
  <c r="E134" i="84" s="1"/>
  <c r="H134" i="84" s="1"/>
  <c r="AJ131" i="5" s="1"/>
  <c r="BB96" i="83"/>
  <c r="BB72" i="83"/>
  <c r="B106" i="84"/>
  <c r="E106" i="84" s="1"/>
  <c r="H106" i="84" s="1"/>
  <c r="AJ96" i="5" s="1"/>
  <c r="AK107" i="5"/>
  <c r="AL107" i="5" s="1"/>
  <c r="AK152" i="5"/>
  <c r="AL152" i="5" s="1"/>
  <c r="B158" i="84"/>
  <c r="E158" i="84" s="1"/>
  <c r="AK98" i="5"/>
  <c r="AL98" i="5" s="1"/>
  <c r="B75" i="84"/>
  <c r="E75" i="84" s="1"/>
  <c r="BB94" i="83"/>
  <c r="BB158" i="83"/>
  <c r="AK159" i="5"/>
  <c r="AL159" i="5" s="1"/>
  <c r="AK136" i="5"/>
  <c r="AL136" i="5" s="1"/>
  <c r="AK186" i="5"/>
  <c r="AL186" i="5" s="1"/>
  <c r="BB121" i="83"/>
  <c r="B102" i="84"/>
  <c r="E102" i="84" s="1"/>
  <c r="B17" i="84"/>
  <c r="E17" i="84" s="1"/>
  <c r="H17" i="84" s="1"/>
  <c r="AJ28" i="5" s="1"/>
  <c r="B167" i="84"/>
  <c r="E167" i="84" s="1"/>
  <c r="H167" i="84" s="1"/>
  <c r="AJ36" i="5" s="1"/>
  <c r="BB135" i="83"/>
  <c r="BB56" i="83"/>
  <c r="B130" i="84"/>
  <c r="E130" i="84" s="1"/>
  <c r="B166" i="84"/>
  <c r="E166" i="84" s="1"/>
  <c r="H166" i="84" s="1"/>
  <c r="AJ169" i="5" s="1"/>
  <c r="BB26" i="83"/>
  <c r="BB102" i="83"/>
  <c r="B143" i="84"/>
  <c r="E143" i="84" s="1"/>
  <c r="H143" i="84" s="1"/>
  <c r="AJ136" i="5" s="1"/>
  <c r="BB159" i="83"/>
  <c r="B136" i="84"/>
  <c r="E136" i="84" s="1"/>
  <c r="H136" i="84" s="1"/>
  <c r="AJ137" i="5" s="1"/>
  <c r="B27" i="84"/>
  <c r="E27" i="84" s="1"/>
  <c r="BB161" i="83"/>
  <c r="B46" i="84"/>
  <c r="E46" i="84" s="1"/>
  <c r="AK141" i="5"/>
  <c r="AL141" i="5" s="1"/>
  <c r="AK124" i="5"/>
  <c r="AL124" i="5" s="1"/>
  <c r="AK128" i="5"/>
  <c r="AL128" i="5" s="1"/>
  <c r="B128" i="84"/>
  <c r="E128" i="84" s="1"/>
  <c r="H128" i="84" s="1"/>
  <c r="AJ124" i="5" s="1"/>
  <c r="B100" i="84"/>
  <c r="E100" i="84" s="1"/>
  <c r="BB145" i="83"/>
  <c r="BB110" i="83"/>
  <c r="AK147" i="5"/>
  <c r="AL147" i="5" s="1"/>
  <c r="AK10" i="5"/>
  <c r="AL10" i="5" s="1"/>
  <c r="B90" i="84"/>
  <c r="E90" i="84" s="1"/>
  <c r="H90" i="84" s="1"/>
  <c r="AJ94" i="5" s="1"/>
  <c r="B121" i="84"/>
  <c r="E121" i="84" s="1"/>
  <c r="BB149" i="83"/>
  <c r="BB109" i="83"/>
  <c r="BB6" i="83"/>
  <c r="B151" i="84"/>
  <c r="E151" i="84" s="1"/>
  <c r="BB120" i="83"/>
  <c r="AK111" i="5"/>
  <c r="AL111" i="5" s="1"/>
  <c r="B42" i="84"/>
  <c r="E42" i="84" s="1"/>
  <c r="H42" i="84" s="1"/>
  <c r="AJ46" i="5" s="1"/>
  <c r="AK167" i="5"/>
  <c r="AL167" i="5" s="1"/>
  <c r="J85" i="5"/>
  <c r="AM85" i="5" s="1"/>
  <c r="H34" i="84"/>
  <c r="AJ44" i="5" s="1"/>
  <c r="N166" i="3"/>
  <c r="P167" i="5" s="1"/>
  <c r="C80" i="84"/>
  <c r="F80" i="84" s="1"/>
  <c r="BC79" i="75"/>
  <c r="K80" i="5" s="1"/>
  <c r="BC84" i="75"/>
  <c r="K85" i="5" s="1"/>
  <c r="L85" i="5" s="1"/>
  <c r="AK127" i="5"/>
  <c r="AL127" i="5" s="1"/>
  <c r="C83" i="84"/>
  <c r="F83" i="84" s="1"/>
  <c r="N106" i="3"/>
  <c r="P107" i="5" s="1"/>
  <c r="N167" i="3"/>
  <c r="P168" i="5" s="1"/>
  <c r="BB119" i="83"/>
  <c r="AK36" i="5"/>
  <c r="AL36" i="5" s="1"/>
  <c r="H7" i="84"/>
  <c r="AJ10" i="5" s="1"/>
  <c r="N47" i="3"/>
  <c r="P48" i="5" s="1"/>
  <c r="N110" i="3"/>
  <c r="P111" i="5" s="1"/>
  <c r="M152" i="5"/>
  <c r="J126" i="5"/>
  <c r="AM126" i="5" s="1"/>
  <c r="J83" i="5"/>
  <c r="AM83" i="5" s="1"/>
  <c r="J179" i="5"/>
  <c r="AM179" i="5" s="1"/>
  <c r="BC90" i="75"/>
  <c r="K91" i="5" s="1"/>
  <c r="L91" i="5" s="1"/>
  <c r="BB22" i="83"/>
  <c r="N118" i="3"/>
  <c r="P119" i="5" s="1"/>
  <c r="N44" i="3"/>
  <c r="P45" i="5" s="1"/>
  <c r="N126" i="3"/>
  <c r="P127" i="5" s="1"/>
  <c r="N172" i="3"/>
  <c r="P173" i="5" s="1"/>
  <c r="N186" i="3"/>
  <c r="P187" i="5" s="1"/>
  <c r="C53" i="84"/>
  <c r="F53" i="84" s="1"/>
  <c r="BC56" i="75"/>
  <c r="K57" i="5" s="1"/>
  <c r="L57" i="5" s="1"/>
  <c r="BB162" i="83"/>
  <c r="B150" i="84"/>
  <c r="E150" i="84" s="1"/>
  <c r="B179" i="84"/>
  <c r="E179" i="84" s="1"/>
  <c r="AK24" i="5"/>
  <c r="AL24" i="5" s="1"/>
  <c r="BB38" i="83"/>
  <c r="N115" i="3"/>
  <c r="P116" i="5" s="1"/>
  <c r="B93" i="84"/>
  <c r="E93" i="84" s="1"/>
  <c r="B24" i="84"/>
  <c r="E24" i="84" s="1"/>
  <c r="BB125" i="83"/>
  <c r="H140" i="84"/>
  <c r="AJ139" i="5" s="1"/>
  <c r="B13" i="84"/>
  <c r="E13" i="84" s="1"/>
  <c r="BB101" i="83"/>
  <c r="BB191" i="83"/>
  <c r="AK19" i="5"/>
  <c r="AL19" i="5" s="1"/>
  <c r="B129" i="84"/>
  <c r="E129" i="84" s="1"/>
  <c r="AK114" i="5"/>
  <c r="AL114" i="5" s="1"/>
  <c r="B61" i="84"/>
  <c r="E61" i="84" s="1"/>
  <c r="BB131" i="83"/>
  <c r="B105" i="84"/>
  <c r="E105" i="84" s="1"/>
  <c r="H105" i="84" s="1"/>
  <c r="AJ103" i="5" s="1"/>
  <c r="AK189" i="5"/>
  <c r="AL189" i="5" s="1"/>
  <c r="B60" i="84"/>
  <c r="E60" i="84" s="1"/>
  <c r="AK99" i="5"/>
  <c r="AL99" i="5" s="1"/>
  <c r="B144" i="84"/>
  <c r="E144" i="84" s="1"/>
  <c r="H144" i="84" s="1"/>
  <c r="AJ133" i="5" s="1"/>
  <c r="BB181" i="83"/>
  <c r="BB2" i="83"/>
  <c r="B2" i="84"/>
  <c r="E2" i="84" s="1"/>
  <c r="B47" i="84"/>
  <c r="E47" i="84" s="1"/>
  <c r="N60" i="3"/>
  <c r="P61" i="5" s="1"/>
  <c r="N142" i="3"/>
  <c r="P143" i="5" s="1"/>
  <c r="N155" i="3"/>
  <c r="P156" i="5" s="1"/>
  <c r="BB33" i="83"/>
  <c r="BB49" i="83"/>
  <c r="B152" i="84"/>
  <c r="E152" i="84" s="1"/>
  <c r="B29" i="84"/>
  <c r="E29" i="84" s="1"/>
  <c r="B133" i="84"/>
  <c r="E133" i="84" s="1"/>
  <c r="M145" i="5"/>
  <c r="BB153" i="83"/>
  <c r="M158" i="5"/>
  <c r="N156" i="3"/>
  <c r="P157" i="5" s="1"/>
  <c r="BB192" i="83"/>
  <c r="B40" i="84"/>
  <c r="E40" i="84" s="1"/>
  <c r="AK130" i="5"/>
  <c r="AL130" i="5" s="1"/>
  <c r="B64" i="84"/>
  <c r="E64" i="84" s="1"/>
  <c r="AK87" i="5"/>
  <c r="AL87" i="5" s="1"/>
  <c r="BB176" i="83"/>
  <c r="B123" i="84"/>
  <c r="E123" i="84" s="1"/>
  <c r="BB151" i="83"/>
  <c r="BB4" i="83"/>
  <c r="B9" i="84"/>
  <c r="E9" i="84" s="1"/>
  <c r="BB169" i="83"/>
  <c r="N53" i="3"/>
  <c r="P54" i="5" s="1"/>
  <c r="BB133" i="83"/>
  <c r="BB113" i="83"/>
  <c r="AK26" i="5"/>
  <c r="AL26" i="5" s="1"/>
  <c r="BB65" i="83"/>
  <c r="B86" i="84"/>
  <c r="E86" i="84" s="1"/>
  <c r="AK178" i="5"/>
  <c r="AL178" i="5" s="1"/>
  <c r="BB172" i="83"/>
  <c r="B165" i="84"/>
  <c r="E165" i="84" s="1"/>
  <c r="BB68" i="83"/>
  <c r="B178" i="84"/>
  <c r="E178" i="84" s="1"/>
  <c r="B139" i="84"/>
  <c r="E139" i="84" s="1"/>
  <c r="N55" i="3"/>
  <c r="P56" i="5" s="1"/>
  <c r="BB189" i="83"/>
  <c r="N65" i="3"/>
  <c r="P66" i="5" s="1"/>
  <c r="M18" i="5"/>
  <c r="N81" i="3"/>
  <c r="P82" i="5" s="1"/>
  <c r="N163" i="3"/>
  <c r="P164" i="5" s="1"/>
  <c r="X164" i="5" s="1"/>
  <c r="N42" i="3"/>
  <c r="P43" i="5" s="1"/>
  <c r="N162" i="3"/>
  <c r="P163" i="5" s="1"/>
  <c r="H125" i="84"/>
  <c r="AJ127" i="5" s="1"/>
  <c r="AK95" i="5"/>
  <c r="AL95" i="5" s="1"/>
  <c r="B98" i="84"/>
  <c r="E98" i="84" s="1"/>
  <c r="B187" i="84"/>
  <c r="E187" i="84" s="1"/>
  <c r="AK174" i="5"/>
  <c r="AL174" i="5" s="1"/>
  <c r="M11" i="5"/>
  <c r="N10" i="3"/>
  <c r="P11" i="5" s="1"/>
  <c r="M12" i="5"/>
  <c r="N11" i="3"/>
  <c r="P12" i="5" s="1"/>
  <c r="M78" i="5"/>
  <c r="N77" i="3"/>
  <c r="P78" i="5" s="1"/>
  <c r="M22" i="5"/>
  <c r="N21" i="3"/>
  <c r="P22" i="5" s="1"/>
  <c r="M84" i="5"/>
  <c r="N83" i="3"/>
  <c r="P84" i="5" s="1"/>
  <c r="M113" i="5"/>
  <c r="N112" i="3"/>
  <c r="P113" i="5" s="1"/>
  <c r="BB92" i="83"/>
  <c r="N57" i="3"/>
  <c r="P58" i="5" s="1"/>
  <c r="M58" i="5"/>
  <c r="M153" i="5"/>
  <c r="N152" i="3"/>
  <c r="P153" i="5" s="1"/>
  <c r="N62" i="3"/>
  <c r="P63" i="5" s="1"/>
  <c r="M63" i="5"/>
  <c r="AK55" i="5"/>
  <c r="AL55" i="5" s="1"/>
  <c r="AK193" i="5"/>
  <c r="AL193" i="5" s="1"/>
  <c r="BB13" i="83"/>
  <c r="B18" i="84"/>
  <c r="E18" i="84" s="1"/>
  <c r="BB173" i="83"/>
  <c r="BB177" i="83"/>
  <c r="B145" i="84"/>
  <c r="E145" i="84" s="1"/>
  <c r="H145" i="84" s="1"/>
  <c r="AJ141" i="5" s="1"/>
  <c r="AK194" i="5"/>
  <c r="AL194" i="5" s="1"/>
  <c r="BB93" i="83"/>
  <c r="BB25" i="83"/>
  <c r="BB89" i="83"/>
  <c r="BB124" i="83"/>
  <c r="BB127" i="83"/>
  <c r="BB108" i="83"/>
  <c r="AK6" i="5"/>
  <c r="AL6" i="5" s="1"/>
  <c r="BB44" i="83"/>
  <c r="BB88" i="83"/>
  <c r="B141" i="84"/>
  <c r="E141" i="84" s="1"/>
  <c r="AK106" i="5"/>
  <c r="AL106" i="5" s="1"/>
  <c r="B155" i="84"/>
  <c r="E155" i="84" s="1"/>
  <c r="AK27" i="5"/>
  <c r="AL27" i="5" s="1"/>
  <c r="AK126" i="5"/>
  <c r="AL126" i="5" s="1"/>
  <c r="B185" i="84"/>
  <c r="E185" i="84" s="1"/>
  <c r="H185" i="84" s="1"/>
  <c r="AJ190" i="5" s="1"/>
  <c r="B176" i="84"/>
  <c r="E176" i="84" s="1"/>
  <c r="B124" i="84"/>
  <c r="E124" i="84" s="1"/>
  <c r="BB140" i="83"/>
  <c r="BB8" i="83"/>
  <c r="B92" i="84"/>
  <c r="E92" i="84" s="1"/>
  <c r="B168" i="84"/>
  <c r="E168" i="84" s="1"/>
  <c r="H168" i="84" s="1"/>
  <c r="AJ175" i="5" s="1"/>
  <c r="B137" i="84"/>
  <c r="E137" i="84" s="1"/>
  <c r="BB188" i="83"/>
  <c r="B160" i="84"/>
  <c r="E160" i="84" s="1"/>
  <c r="H160" i="84" s="1"/>
  <c r="AJ165" i="5" s="1"/>
  <c r="AK142" i="5"/>
  <c r="AL142" i="5" s="1"/>
  <c r="BB48" i="83"/>
  <c r="H159" i="84"/>
  <c r="AJ149" i="5" s="1"/>
  <c r="AK66" i="5"/>
  <c r="AL66" i="5" s="1"/>
  <c r="BB64" i="83"/>
  <c r="B45" i="84"/>
  <c r="E45" i="84" s="1"/>
  <c r="BB148" i="83"/>
  <c r="AK85" i="5"/>
  <c r="AL85" i="5" s="1"/>
  <c r="BB83" i="83"/>
  <c r="B85" i="84"/>
  <c r="E85" i="84" s="1"/>
  <c r="H85" i="84" s="1"/>
  <c r="AJ85" i="5" s="1"/>
  <c r="AK118" i="5"/>
  <c r="AL118" i="5" s="1"/>
  <c r="AK150" i="5"/>
  <c r="AL150" i="5" s="1"/>
  <c r="AK89" i="5"/>
  <c r="AL89" i="5" s="1"/>
  <c r="B89" i="84"/>
  <c r="E89" i="84" s="1"/>
  <c r="BB87" i="83"/>
  <c r="AK30" i="5"/>
  <c r="AL30" i="5" s="1"/>
  <c r="BB28" i="83"/>
  <c r="AK78" i="5"/>
  <c r="AL78" i="5" s="1"/>
  <c r="BB76" i="83"/>
  <c r="B78" i="84"/>
  <c r="E78" i="84" s="1"/>
  <c r="H78" i="84" s="1"/>
  <c r="AJ78" i="5" s="1"/>
  <c r="AK93" i="5"/>
  <c r="AL93" i="5" s="1"/>
  <c r="BB91" i="83"/>
  <c r="B95" i="84"/>
  <c r="E95" i="84" s="1"/>
  <c r="H95" i="84" s="1"/>
  <c r="AJ93" i="5" s="1"/>
  <c r="BB36" i="83"/>
  <c r="B33" i="84"/>
  <c r="E33" i="84" s="1"/>
  <c r="H33" i="84" s="1"/>
  <c r="AJ38" i="5" s="1"/>
  <c r="BB152" i="83"/>
  <c r="BB180" i="83"/>
  <c r="B154" i="84"/>
  <c r="E154" i="84" s="1"/>
  <c r="H154" i="84" s="1"/>
  <c r="AJ154" i="5" s="1"/>
  <c r="B112" i="84"/>
  <c r="E112" i="84" s="1"/>
  <c r="BB123" i="83"/>
  <c r="BB143" i="83"/>
  <c r="BB179" i="83"/>
  <c r="BB20" i="83"/>
  <c r="B71" i="84"/>
  <c r="E71" i="84" s="1"/>
  <c r="H71" i="84" s="1"/>
  <c r="AJ70" i="5" s="1"/>
  <c r="BB29" i="83"/>
  <c r="AK101" i="5"/>
  <c r="AL101" i="5" s="1"/>
  <c r="B101" i="84"/>
  <c r="E101" i="84" s="1"/>
  <c r="H101" i="84" s="1"/>
  <c r="AJ101" i="5" s="1"/>
  <c r="BB99" i="83"/>
  <c r="BB116" i="83"/>
  <c r="B43" i="84"/>
  <c r="E43" i="84" s="1"/>
  <c r="B54" i="84"/>
  <c r="E54" i="84" s="1"/>
  <c r="B132" i="84"/>
  <c r="E132" i="84" s="1"/>
  <c r="AK181" i="5"/>
  <c r="AL181" i="5" s="1"/>
  <c r="B163" i="84"/>
  <c r="E163" i="84" s="1"/>
  <c r="H163" i="84" s="1"/>
  <c r="AJ167" i="5" s="1"/>
  <c r="B153" i="84"/>
  <c r="E153" i="84" s="1"/>
  <c r="H153" i="84" s="1"/>
  <c r="AJ158" i="5" s="1"/>
  <c r="AK47" i="5"/>
  <c r="AL47" i="5" s="1"/>
  <c r="H146" i="84"/>
  <c r="AJ142" i="5" s="1"/>
  <c r="B41" i="84"/>
  <c r="E41" i="84" s="1"/>
  <c r="H41" i="84" s="1"/>
  <c r="AJ43" i="5" s="1"/>
  <c r="J114" i="5"/>
  <c r="AM114" i="5" s="1"/>
  <c r="BC7" i="75"/>
  <c r="K8" i="5" s="1"/>
  <c r="L8" i="5" s="1"/>
  <c r="J116" i="5"/>
  <c r="AM116" i="5" s="1"/>
  <c r="B135" i="84"/>
  <c r="E135" i="84" s="1"/>
  <c r="H135" i="84" s="1"/>
  <c r="AJ134" i="5" s="1"/>
  <c r="B23" i="84"/>
  <c r="E23" i="84" s="1"/>
  <c r="H23" i="84" s="1"/>
  <c r="AJ23" i="5" s="1"/>
  <c r="BB136" i="83"/>
  <c r="H118" i="84"/>
  <c r="AJ116" i="5" s="1"/>
  <c r="C8" i="84"/>
  <c r="F8" i="84" s="1"/>
  <c r="H8" i="84" s="1"/>
  <c r="AJ8" i="5" s="1"/>
  <c r="B104" i="84"/>
  <c r="E104" i="84" s="1"/>
  <c r="H104" i="84" s="1"/>
  <c r="AJ102" i="5" s="1"/>
  <c r="AK134" i="5"/>
  <c r="AL134" i="5" s="1"/>
  <c r="BB21" i="83"/>
  <c r="J122" i="5"/>
  <c r="AM122" i="5" s="1"/>
  <c r="J135" i="5"/>
  <c r="AM135" i="5" s="1"/>
  <c r="AK102" i="5"/>
  <c r="AL102" i="5" s="1"/>
  <c r="BC121" i="75"/>
  <c r="K122" i="5" s="1"/>
  <c r="L122" i="5" s="1"/>
  <c r="BC134" i="75"/>
  <c r="K135" i="5" s="1"/>
  <c r="BB168" i="83"/>
  <c r="B38" i="84"/>
  <c r="E38" i="84" s="1"/>
  <c r="H38" i="84" s="1"/>
  <c r="AJ39" i="5" s="1"/>
  <c r="BB37" i="83"/>
  <c r="AK170" i="5"/>
  <c r="AL170" i="5" s="1"/>
  <c r="H127" i="84"/>
  <c r="AJ126" i="5" s="1"/>
  <c r="BC148" i="75"/>
  <c r="K149" i="5" s="1"/>
  <c r="L149" i="5" s="1"/>
  <c r="C47" i="84"/>
  <c r="F47" i="84" s="1"/>
  <c r="BC50" i="75"/>
  <c r="K51" i="5" s="1"/>
  <c r="L51" i="5" s="1"/>
  <c r="J51" i="5"/>
  <c r="AM51" i="5" s="1"/>
  <c r="H113" i="84"/>
  <c r="AJ173" i="5" s="1"/>
  <c r="BB144" i="83"/>
  <c r="BC40" i="75"/>
  <c r="K41" i="5" s="1"/>
  <c r="J113" i="5"/>
  <c r="AM113" i="5" s="1"/>
  <c r="BB160" i="83"/>
  <c r="AK166" i="5"/>
  <c r="AL166" i="5" s="1"/>
  <c r="BB164" i="83"/>
  <c r="C37" i="84"/>
  <c r="F37" i="84" s="1"/>
  <c r="BC112" i="75"/>
  <c r="K113" i="5" s="1"/>
  <c r="L113" i="5" s="1"/>
  <c r="AK158" i="5"/>
  <c r="AL158" i="5" s="1"/>
  <c r="H50" i="84"/>
  <c r="AJ6" i="5" s="1"/>
  <c r="H52" i="84"/>
  <c r="AJ54" i="5" s="1"/>
  <c r="F2" i="84"/>
  <c r="H40" i="84" l="1"/>
  <c r="AJ31" i="5" s="1"/>
  <c r="H54" i="84"/>
  <c r="AJ162" i="5" s="1"/>
  <c r="H43" i="84"/>
  <c r="AJ47" i="5" s="1"/>
  <c r="H60" i="84"/>
  <c r="AJ114" i="5" s="1"/>
  <c r="H132" i="84"/>
  <c r="AJ125" i="5" s="1"/>
  <c r="H5" i="84"/>
  <c r="AJ184" i="5" s="1"/>
  <c r="H86" i="84"/>
  <c r="AJ87" i="5" s="1"/>
  <c r="H141" i="84"/>
  <c r="AJ91" i="5" s="1"/>
  <c r="H37" i="84"/>
  <c r="AJ41" i="5" s="1"/>
  <c r="H73" i="84"/>
  <c r="AJ75" i="5" s="1"/>
  <c r="H62" i="84"/>
  <c r="AJ185" i="5" s="1"/>
  <c r="C180" i="5"/>
  <c r="AV179" i="75"/>
  <c r="H180" i="5" s="1"/>
  <c r="L180" i="5" s="1"/>
  <c r="AG75" i="5"/>
  <c r="AG160" i="5"/>
  <c r="AG150" i="5"/>
  <c r="AG129" i="5"/>
  <c r="AG28" i="5"/>
  <c r="AG165" i="5"/>
  <c r="AG141" i="5"/>
  <c r="AG164" i="5"/>
  <c r="AG90" i="5"/>
  <c r="AG37" i="5"/>
  <c r="AG115" i="5"/>
  <c r="AG98" i="5"/>
  <c r="AG120" i="5"/>
  <c r="AG185" i="5"/>
  <c r="AG35" i="5"/>
  <c r="AG42" i="5"/>
  <c r="AG118" i="5"/>
  <c r="AG32" i="5"/>
  <c r="AG50" i="5"/>
  <c r="AG81" i="5"/>
  <c r="AG132" i="5"/>
  <c r="AG93" i="5"/>
  <c r="AG19" i="5"/>
  <c r="AG18" i="5"/>
  <c r="AG137" i="5"/>
  <c r="AG6" i="5"/>
  <c r="AG159" i="5"/>
  <c r="AG175" i="5"/>
  <c r="AG96" i="5"/>
  <c r="AG5" i="5"/>
  <c r="AG102" i="5"/>
  <c r="AG100" i="5"/>
  <c r="AG53" i="5"/>
  <c r="AG95" i="5"/>
  <c r="AG64" i="5"/>
  <c r="AG101" i="5"/>
  <c r="AG76" i="5"/>
  <c r="AG179" i="5"/>
  <c r="X186" i="5"/>
  <c r="X79" i="5"/>
  <c r="AG146" i="5"/>
  <c r="X15" i="5"/>
  <c r="AG139" i="5"/>
  <c r="AG47" i="5"/>
  <c r="L41" i="5"/>
  <c r="AK168" i="3"/>
  <c r="W169" i="5" s="1"/>
  <c r="X169" i="5" s="1"/>
  <c r="L104" i="5"/>
  <c r="AG62" i="5"/>
  <c r="AG108" i="5"/>
  <c r="X27" i="5"/>
  <c r="L135" i="5"/>
  <c r="X161" i="5"/>
  <c r="AK175" i="3"/>
  <c r="W176" i="5" s="1"/>
  <c r="X176" i="5" s="1"/>
  <c r="AG25" i="5"/>
  <c r="AG105" i="5"/>
  <c r="AG13" i="5"/>
  <c r="L60" i="5"/>
  <c r="AG89" i="5"/>
  <c r="L112" i="5"/>
  <c r="AG140" i="5"/>
  <c r="L39" i="5"/>
  <c r="AG170" i="5"/>
  <c r="AG69" i="5"/>
  <c r="AG131" i="5"/>
  <c r="AF128" i="5"/>
  <c r="X65" i="5"/>
  <c r="X10" i="5"/>
  <c r="X41" i="5"/>
  <c r="X189" i="5"/>
  <c r="X155" i="5"/>
  <c r="X130" i="5"/>
  <c r="X24" i="5"/>
  <c r="X60" i="5"/>
  <c r="AG99" i="5"/>
  <c r="AG178" i="5"/>
  <c r="AG70" i="5"/>
  <c r="AG182" i="5"/>
  <c r="X4" i="5"/>
  <c r="X33" i="5"/>
  <c r="X21" i="5"/>
  <c r="X92" i="5"/>
  <c r="X44" i="5"/>
  <c r="X180" i="5"/>
  <c r="X133" i="5"/>
  <c r="AG67" i="5"/>
  <c r="AG59" i="5"/>
  <c r="AG34" i="5"/>
  <c r="AG193" i="5"/>
  <c r="AG194" i="5"/>
  <c r="L22" i="5"/>
  <c r="AG38" i="5"/>
  <c r="AG72" i="5"/>
  <c r="AG114" i="5"/>
  <c r="AG121" i="5"/>
  <c r="AG147" i="5"/>
  <c r="AG148" i="5"/>
  <c r="X166" i="5"/>
  <c r="AG181" i="5"/>
  <c r="X9" i="5"/>
  <c r="X136" i="5"/>
  <c r="AG71" i="5"/>
  <c r="V40" i="5"/>
  <c r="AK39" i="3"/>
  <c r="W40" i="5" s="1"/>
  <c r="X40" i="5" s="1"/>
  <c r="AG144" i="5"/>
  <c r="AG77" i="5"/>
  <c r="AG49" i="5"/>
  <c r="L116" i="5"/>
  <c r="X138" i="5"/>
  <c r="X68" i="5"/>
  <c r="AG152" i="5"/>
  <c r="AG124" i="5"/>
  <c r="AG52" i="5"/>
  <c r="X135" i="5"/>
  <c r="AV3" i="75"/>
  <c r="H4" i="5" s="1"/>
  <c r="L4" i="5" s="1"/>
  <c r="L80" i="5"/>
  <c r="AG190" i="5"/>
  <c r="AG162" i="5"/>
  <c r="X73" i="5"/>
  <c r="L171" i="5"/>
  <c r="AG125" i="5"/>
  <c r="AG158" i="5"/>
  <c r="L184" i="5"/>
  <c r="AG7" i="5"/>
  <c r="AG183" i="5"/>
  <c r="AG14" i="5"/>
  <c r="X56" i="5"/>
  <c r="X116" i="5"/>
  <c r="X94" i="5"/>
  <c r="AK108" i="3"/>
  <c r="W109" i="5" s="1"/>
  <c r="X109" i="5" s="1"/>
  <c r="X174" i="5"/>
  <c r="X36" i="5"/>
  <c r="V166" i="5"/>
  <c r="AK77" i="3"/>
  <c r="W78" i="5" s="1"/>
  <c r="X78" i="5" s="1"/>
  <c r="X110" i="5"/>
  <c r="AK87" i="3"/>
  <c r="W88" i="5" s="1"/>
  <c r="X88" i="5" s="1"/>
  <c r="V106" i="5"/>
  <c r="AK105" i="3"/>
  <c r="W106" i="5" s="1"/>
  <c r="X106" i="5" s="1"/>
  <c r="AG26" i="5"/>
  <c r="AG151" i="5"/>
  <c r="AG142" i="5"/>
  <c r="AG55" i="5"/>
  <c r="AG74" i="5"/>
  <c r="AG16" i="5"/>
  <c r="AG103" i="5"/>
  <c r="AG83" i="5"/>
  <c r="AG123" i="5"/>
  <c r="AG145" i="5"/>
  <c r="AG17" i="5"/>
  <c r="AG188" i="5"/>
  <c r="AG117" i="5"/>
  <c r="AG177" i="5"/>
  <c r="C186" i="5"/>
  <c r="AV185" i="75"/>
  <c r="H186" i="5" s="1"/>
  <c r="L186" i="5" s="1"/>
  <c r="X143" i="5"/>
  <c r="AG126" i="5"/>
  <c r="AG97" i="5"/>
  <c r="AG87" i="5"/>
  <c r="AF173" i="5"/>
  <c r="AG134" i="5"/>
  <c r="AG31" i="5"/>
  <c r="H121" i="84"/>
  <c r="AJ112" i="5" s="1"/>
  <c r="H61" i="84"/>
  <c r="AJ63" i="5" s="1"/>
  <c r="H150" i="84"/>
  <c r="AJ164" i="5" s="1"/>
  <c r="H24" i="84"/>
  <c r="AJ26" i="5" s="1"/>
  <c r="H111" i="84"/>
  <c r="AJ113" i="5" s="1"/>
  <c r="H3" i="84"/>
  <c r="AJ7" i="5" s="1"/>
  <c r="H147" i="84"/>
  <c r="AJ143" i="5" s="1"/>
  <c r="H130" i="84"/>
  <c r="AJ123" i="5" s="1"/>
  <c r="H112" i="84"/>
  <c r="AJ110" i="5" s="1"/>
  <c r="H165" i="84"/>
  <c r="AJ153" i="5" s="1"/>
  <c r="H133" i="84"/>
  <c r="AJ130" i="5" s="1"/>
  <c r="H89" i="84"/>
  <c r="AJ89" i="5" s="1"/>
  <c r="H45" i="84"/>
  <c r="AJ66" i="5" s="1"/>
  <c r="H77" i="84"/>
  <c r="AJ79" i="5" s="1"/>
  <c r="H92" i="84"/>
  <c r="AJ90" i="5" s="1"/>
  <c r="H155" i="84"/>
  <c r="AJ55" i="5" s="1"/>
  <c r="H18" i="84"/>
  <c r="AJ15" i="5" s="1"/>
  <c r="H187" i="84"/>
  <c r="AJ189" i="5" s="1"/>
  <c r="H13" i="84"/>
  <c r="AJ19" i="5" s="1"/>
  <c r="H188" i="84"/>
  <c r="AJ148" i="5" s="1"/>
  <c r="H176" i="84"/>
  <c r="AJ179" i="5" s="1"/>
  <c r="H139" i="84"/>
  <c r="AJ135" i="5" s="1"/>
  <c r="H123" i="84"/>
  <c r="AJ106" i="5" s="1"/>
  <c r="H102" i="84"/>
  <c r="AJ163" i="5" s="1"/>
  <c r="H178" i="84"/>
  <c r="AJ171" i="5" s="1"/>
  <c r="H158" i="84"/>
  <c r="AJ161" i="5" s="1"/>
  <c r="H15" i="84"/>
  <c r="AJ29" i="5" s="1"/>
  <c r="H151" i="84"/>
  <c r="AJ151" i="5" s="1"/>
  <c r="H46" i="84"/>
  <c r="AJ50" i="5" s="1"/>
  <c r="H75" i="84"/>
  <c r="AJ74" i="5" s="1"/>
  <c r="H21" i="84"/>
  <c r="AJ18" i="5" s="1"/>
  <c r="H10" i="84"/>
  <c r="AJ12" i="5" s="1"/>
  <c r="H29" i="84"/>
  <c r="AJ35" i="5" s="1"/>
  <c r="H179" i="84"/>
  <c r="AJ182" i="5" s="1"/>
  <c r="H100" i="84"/>
  <c r="AJ146" i="5" s="1"/>
  <c r="H27" i="84"/>
  <c r="AJ22" i="5" s="1"/>
  <c r="H108" i="84"/>
  <c r="AJ115" i="5" s="1"/>
  <c r="H57" i="84"/>
  <c r="AJ61" i="5" s="1"/>
  <c r="H70" i="84"/>
  <c r="AJ69" i="5" s="1"/>
  <c r="H64" i="84"/>
  <c r="AJ67" i="5" s="1"/>
  <c r="H98" i="84"/>
  <c r="AJ99" i="5" s="1"/>
  <c r="H9" i="84"/>
  <c r="AJ11" i="5" s="1"/>
  <c r="H152" i="84"/>
  <c r="AJ155" i="5" s="1"/>
  <c r="H181" i="84"/>
  <c r="AJ187" i="5" s="1"/>
  <c r="H28" i="84"/>
  <c r="AJ25" i="5" s="1"/>
  <c r="H14" i="84"/>
  <c r="AJ21" i="5" s="1"/>
  <c r="H129" i="84"/>
  <c r="AJ129" i="5" s="1"/>
  <c r="H93" i="84"/>
  <c r="AJ145" i="5" s="1"/>
  <c r="H131" i="84"/>
  <c r="AJ122" i="5" s="1"/>
  <c r="H79" i="84"/>
  <c r="AJ82" i="5" s="1"/>
  <c r="H56" i="84"/>
  <c r="AJ59" i="5" s="1"/>
  <c r="H53" i="84"/>
  <c r="AJ57" i="5" s="1"/>
  <c r="H67" i="84"/>
  <c r="AJ72" i="5" s="1"/>
  <c r="H186" i="84"/>
  <c r="AJ191" i="5" s="1"/>
  <c r="H137" i="84"/>
  <c r="AJ138" i="5" s="1"/>
  <c r="H124" i="84"/>
  <c r="AJ121" i="5" s="1"/>
  <c r="H110" i="84"/>
  <c r="AJ107" i="5" s="1"/>
  <c r="H66" i="84"/>
  <c r="AJ64" i="5" s="1"/>
  <c r="D194" i="84"/>
  <c r="D195" i="84"/>
  <c r="H119" i="84"/>
  <c r="AJ119" i="5" s="1"/>
  <c r="H25" i="84"/>
  <c r="AJ17" i="5" s="1"/>
  <c r="X173" i="5"/>
  <c r="X43" i="5"/>
  <c r="X45" i="5"/>
  <c r="X48" i="5"/>
  <c r="X82" i="5"/>
  <c r="X127" i="5"/>
  <c r="X66" i="5"/>
  <c r="X113" i="5"/>
  <c r="X156" i="5"/>
  <c r="H83" i="84"/>
  <c r="AJ83" i="5" s="1"/>
  <c r="AG30" i="5"/>
  <c r="X63" i="5"/>
  <c r="X54" i="5"/>
  <c r="AG86" i="5"/>
  <c r="AG23" i="5"/>
  <c r="AG29" i="5"/>
  <c r="AG191" i="5"/>
  <c r="AG154" i="5"/>
  <c r="AG172" i="5"/>
  <c r="AG46" i="5"/>
  <c r="X107" i="5"/>
  <c r="X84" i="5"/>
  <c r="X58" i="5"/>
  <c r="X187" i="5"/>
  <c r="AG51" i="5"/>
  <c r="X61" i="5"/>
  <c r="X12" i="5"/>
  <c r="X157" i="5"/>
  <c r="X11" i="5"/>
  <c r="AG85" i="5"/>
  <c r="X167" i="5"/>
  <c r="X119" i="5"/>
  <c r="X168" i="5"/>
  <c r="X111" i="5"/>
  <c r="X22" i="5"/>
  <c r="AG57" i="5"/>
  <c r="X163" i="5"/>
  <c r="AG122" i="5"/>
  <c r="AG91" i="5"/>
  <c r="X153" i="5"/>
  <c r="AG149" i="5"/>
  <c r="X20" i="5"/>
  <c r="X192" i="5"/>
  <c r="AG8" i="5"/>
  <c r="H80" i="84"/>
  <c r="AJ80" i="5" s="1"/>
  <c r="H47" i="84"/>
  <c r="AJ51" i="5" s="1"/>
  <c r="B195" i="84"/>
  <c r="B194" i="84"/>
  <c r="C194" i="84"/>
  <c r="C195" i="84"/>
  <c r="H2" i="84"/>
  <c r="AJ4" i="5" s="1"/>
  <c r="AG184" i="5" l="1"/>
  <c r="AG186" i="5"/>
  <c r="AG128" i="5"/>
  <c r="AG171" i="5"/>
  <c r="AG104" i="5"/>
  <c r="AG39" i="5"/>
  <c r="AG80" i="5"/>
  <c r="AG112" i="5"/>
  <c r="AH154" i="5"/>
  <c r="AH31" i="5"/>
  <c r="AH186" i="5"/>
  <c r="AH83" i="5"/>
  <c r="AG106" i="5"/>
  <c r="AG109" i="5"/>
  <c r="AH158" i="5"/>
  <c r="AG135" i="5"/>
  <c r="AH77" i="5"/>
  <c r="AG166" i="5"/>
  <c r="AH194" i="5"/>
  <c r="AG44" i="5"/>
  <c r="AH99" i="5"/>
  <c r="AG65" i="5"/>
  <c r="AH89" i="5"/>
  <c r="AG27" i="5"/>
  <c r="AH149" i="5"/>
  <c r="AG168" i="5"/>
  <c r="AH51" i="5"/>
  <c r="AH191" i="5"/>
  <c r="AG156" i="5"/>
  <c r="AH134" i="5"/>
  <c r="AH103" i="5"/>
  <c r="AG94" i="5"/>
  <c r="AH125" i="5"/>
  <c r="AH52" i="5"/>
  <c r="AH144" i="5"/>
  <c r="AH148" i="5"/>
  <c r="AH193" i="5"/>
  <c r="AG92" i="5"/>
  <c r="AG60" i="5"/>
  <c r="AH128" i="5"/>
  <c r="AH108" i="5"/>
  <c r="AH146" i="5"/>
  <c r="AH101" i="5"/>
  <c r="AH100" i="5"/>
  <c r="AH175" i="5"/>
  <c r="AH18" i="5"/>
  <c r="AH81" i="5"/>
  <c r="AH42" i="5"/>
  <c r="AH98" i="5"/>
  <c r="AH164" i="5"/>
  <c r="AH129" i="5"/>
  <c r="AH16" i="5"/>
  <c r="AG88" i="5"/>
  <c r="AH171" i="5"/>
  <c r="AH124" i="5"/>
  <c r="AG40" i="5"/>
  <c r="AH147" i="5"/>
  <c r="AH34" i="5"/>
  <c r="AG21" i="5"/>
  <c r="AG24" i="5"/>
  <c r="AH131" i="5"/>
  <c r="AH13" i="5"/>
  <c r="AH62" i="5"/>
  <c r="AG79" i="5"/>
  <c r="AG119" i="5"/>
  <c r="AH23" i="5"/>
  <c r="AG66" i="5"/>
  <c r="AH117" i="5"/>
  <c r="AH74" i="5"/>
  <c r="AG110" i="5"/>
  <c r="AG56" i="5"/>
  <c r="AG73" i="5"/>
  <c r="AH152" i="5"/>
  <c r="AH121" i="5"/>
  <c r="AH59" i="5"/>
  <c r="AG33" i="5"/>
  <c r="AG130" i="5"/>
  <c r="AH69" i="5"/>
  <c r="AH105" i="5"/>
  <c r="AH104" i="5"/>
  <c r="AH64" i="5"/>
  <c r="AH102" i="5"/>
  <c r="AH159" i="5"/>
  <c r="AH19" i="5"/>
  <c r="AH50" i="5"/>
  <c r="AH35" i="5"/>
  <c r="AH115" i="5"/>
  <c r="AH141" i="5"/>
  <c r="AH150" i="5"/>
  <c r="AH29" i="5"/>
  <c r="AH188" i="5"/>
  <c r="AH14" i="5"/>
  <c r="AG68" i="5"/>
  <c r="AH114" i="5"/>
  <c r="AG155" i="5"/>
  <c r="AH170" i="5"/>
  <c r="AH25" i="5"/>
  <c r="AG111" i="5"/>
  <c r="AG43" i="5"/>
  <c r="AG187" i="5"/>
  <c r="AG113" i="5"/>
  <c r="AH177" i="5"/>
  <c r="AG167" i="5"/>
  <c r="AH122" i="5"/>
  <c r="AH55" i="5"/>
  <c r="AG78" i="5"/>
  <c r="AH162" i="5"/>
  <c r="AH71" i="5"/>
  <c r="AH67" i="5"/>
  <c r="AG163" i="5"/>
  <c r="AG11" i="5"/>
  <c r="AG107" i="5"/>
  <c r="AG54" i="5"/>
  <c r="AG82" i="5"/>
  <c r="AG169" i="5"/>
  <c r="AH17" i="5"/>
  <c r="AH142" i="5"/>
  <c r="AH183" i="5"/>
  <c r="AH190" i="5"/>
  <c r="AG138" i="5"/>
  <c r="AG136" i="5"/>
  <c r="AH72" i="5"/>
  <c r="AG15" i="5"/>
  <c r="AH182" i="5"/>
  <c r="AG189" i="5"/>
  <c r="AH39" i="5"/>
  <c r="AG176" i="5"/>
  <c r="AH179" i="5"/>
  <c r="AH95" i="5"/>
  <c r="AH5" i="5"/>
  <c r="AH6" i="5"/>
  <c r="AH93" i="5"/>
  <c r="AH32" i="5"/>
  <c r="AH185" i="5"/>
  <c r="AH37" i="5"/>
  <c r="AH165" i="5"/>
  <c r="AH160" i="5"/>
  <c r="AH91" i="5"/>
  <c r="AG58" i="5"/>
  <c r="AH85" i="5"/>
  <c r="AH86" i="5"/>
  <c r="AH8" i="5"/>
  <c r="AG157" i="5"/>
  <c r="AG63" i="5"/>
  <c r="AG48" i="5"/>
  <c r="AH126" i="5"/>
  <c r="AH145" i="5"/>
  <c r="AH151" i="5"/>
  <c r="AG36" i="5"/>
  <c r="AH7" i="5"/>
  <c r="AH80" i="5"/>
  <c r="AG9" i="5"/>
  <c r="AH38" i="5"/>
  <c r="AG133" i="5"/>
  <c r="AH70" i="5"/>
  <c r="AG161" i="5"/>
  <c r="AH47" i="5"/>
  <c r="AG20" i="5"/>
  <c r="AG61" i="5"/>
  <c r="AG153" i="5"/>
  <c r="AG84" i="5"/>
  <c r="AG127" i="5"/>
  <c r="AH57" i="5"/>
  <c r="AH46" i="5"/>
  <c r="AG192" i="5"/>
  <c r="AG22" i="5"/>
  <c r="AG12" i="5"/>
  <c r="AH172" i="5"/>
  <c r="AH30" i="5"/>
  <c r="AG45" i="5"/>
  <c r="AG143" i="5"/>
  <c r="AH123" i="5"/>
  <c r="AH26" i="5"/>
  <c r="AG174" i="5"/>
  <c r="AH184" i="5"/>
  <c r="AG4" i="5"/>
  <c r="AH49" i="5"/>
  <c r="AH181" i="5"/>
  <c r="AG180" i="5"/>
  <c r="AH178" i="5"/>
  <c r="AG10" i="5"/>
  <c r="AI82" i="5" s="1"/>
  <c r="AH112" i="5"/>
  <c r="AH139" i="5"/>
  <c r="AH76" i="5"/>
  <c r="AH53" i="5"/>
  <c r="AH96" i="5"/>
  <c r="AH137" i="5"/>
  <c r="AH132" i="5"/>
  <c r="AH118" i="5"/>
  <c r="AH120" i="5"/>
  <c r="AH90" i="5"/>
  <c r="AH28" i="5"/>
  <c r="AH75" i="5"/>
  <c r="AH140" i="5"/>
  <c r="AG41" i="5"/>
  <c r="AG173" i="5"/>
  <c r="AG116" i="5"/>
  <c r="AH169" i="5"/>
  <c r="AH97" i="5"/>
  <c r="AH87" i="5"/>
  <c r="AH133" i="5"/>
  <c r="AI178" i="5"/>
  <c r="AI48" i="5" l="1"/>
  <c r="AI41" i="5"/>
  <c r="AI138" i="5"/>
  <c r="AI125" i="5"/>
  <c r="AI179" i="5"/>
  <c r="AI169" i="5"/>
  <c r="AI46" i="5"/>
  <c r="AI33" i="5"/>
  <c r="AI186" i="5"/>
  <c r="AI103" i="5"/>
  <c r="AI181" i="5"/>
  <c r="AI101" i="5"/>
  <c r="AI95" i="5"/>
  <c r="AI84" i="5"/>
  <c r="AI149" i="5"/>
  <c r="AI192" i="5"/>
  <c r="AI188" i="5"/>
  <c r="AI65" i="5"/>
  <c r="AI110" i="5"/>
  <c r="AI147" i="5"/>
  <c r="AI193" i="5"/>
  <c r="AI39" i="5"/>
  <c r="AI89" i="5"/>
  <c r="AI6" i="5"/>
  <c r="AI100" i="5"/>
  <c r="AI121" i="5"/>
  <c r="AI166" i="5"/>
  <c r="AI129" i="5"/>
  <c r="AI80" i="5"/>
  <c r="AI17" i="5"/>
  <c r="AI174" i="5"/>
  <c r="AI131" i="5"/>
  <c r="AI42" i="5"/>
  <c r="AI30" i="5"/>
  <c r="AI54" i="5"/>
  <c r="AI92" i="5"/>
  <c r="AI184" i="5"/>
  <c r="AI148" i="5"/>
  <c r="AI73" i="5"/>
  <c r="AI86" i="5"/>
  <c r="AI171" i="5"/>
  <c r="AI182" i="5"/>
  <c r="AI66" i="5"/>
  <c r="AI11" i="5"/>
  <c r="AI97" i="5"/>
  <c r="AI75" i="5"/>
  <c r="AH136" i="5"/>
  <c r="AI133" i="5"/>
  <c r="AI117" i="5"/>
  <c r="AI144" i="5"/>
  <c r="AI122" i="5"/>
  <c r="AI107" i="5"/>
  <c r="AI72" i="5"/>
  <c r="AI183" i="5"/>
  <c r="AI8" i="5"/>
  <c r="AI4" i="5"/>
  <c r="AI165" i="5"/>
  <c r="AI78" i="5"/>
  <c r="AI12" i="5"/>
  <c r="AI94" i="5"/>
  <c r="AI70" i="5"/>
  <c r="AI168" i="5"/>
  <c r="AI5" i="5"/>
  <c r="AI91" i="5"/>
  <c r="AI18" i="5"/>
  <c r="AI185" i="5"/>
  <c r="AI140" i="5"/>
  <c r="AI105" i="5"/>
  <c r="AI172" i="5"/>
  <c r="AI81" i="5"/>
  <c r="AI114" i="5"/>
  <c r="AH192" i="5"/>
  <c r="AH84" i="5"/>
  <c r="AH36" i="5"/>
  <c r="AH48" i="5"/>
  <c r="AH189" i="5"/>
  <c r="AH107" i="5"/>
  <c r="AH187" i="5"/>
  <c r="AH33" i="5"/>
  <c r="AH73" i="5"/>
  <c r="AH79" i="5"/>
  <c r="AH24" i="5"/>
  <c r="AH40" i="5"/>
  <c r="AH94" i="5"/>
  <c r="AH27" i="5"/>
  <c r="AH44" i="5"/>
  <c r="AH135" i="5"/>
  <c r="AI189" i="5"/>
  <c r="AI124" i="5"/>
  <c r="AI44" i="5"/>
  <c r="AI177" i="5"/>
  <c r="AI21" i="5"/>
  <c r="AI135" i="5"/>
  <c r="AI63" i="5"/>
  <c r="AI64" i="5"/>
  <c r="AI156" i="5"/>
  <c r="AI160" i="5"/>
  <c r="AI132" i="5"/>
  <c r="AI13" i="5"/>
  <c r="AI36" i="5"/>
  <c r="AI56" i="5"/>
  <c r="AI49" i="5"/>
  <c r="AI69" i="5"/>
  <c r="AI106" i="5"/>
  <c r="AI153" i="5"/>
  <c r="AI87" i="5"/>
  <c r="AI14" i="5"/>
  <c r="AI47" i="5"/>
  <c r="AI191" i="5"/>
  <c r="AI158" i="5"/>
  <c r="AI98" i="5"/>
  <c r="AH4" i="5"/>
  <c r="AH153" i="5"/>
  <c r="AH161" i="5"/>
  <c r="AH9" i="5"/>
  <c r="AH63" i="5"/>
  <c r="AH11" i="5"/>
  <c r="AH167" i="5"/>
  <c r="AH43" i="5"/>
  <c r="AH155" i="5"/>
  <c r="AH56" i="5"/>
  <c r="AH66" i="5"/>
  <c r="AH21" i="5"/>
  <c r="AH60" i="5"/>
  <c r="AI180" i="5"/>
  <c r="AI142" i="5"/>
  <c r="AI130" i="5"/>
  <c r="AI152" i="5"/>
  <c r="AI116" i="5"/>
  <c r="AI38" i="5"/>
  <c r="AI62" i="5"/>
  <c r="AI163" i="5"/>
  <c r="AI151" i="5"/>
  <c r="AI60" i="5"/>
  <c r="AI109" i="5"/>
  <c r="AI55" i="5"/>
  <c r="AI19" i="5"/>
  <c r="AI139" i="5"/>
  <c r="AI157" i="5"/>
  <c r="AI88" i="5"/>
  <c r="AH116" i="5"/>
  <c r="AH15" i="5"/>
  <c r="AI93" i="5"/>
  <c r="AI9" i="5"/>
  <c r="AI126" i="5"/>
  <c r="AI111" i="5"/>
  <c r="AI53" i="5"/>
  <c r="AI146" i="5"/>
  <c r="AI28" i="5"/>
  <c r="AI32" i="5"/>
  <c r="AI16" i="5"/>
  <c r="AI51" i="5"/>
  <c r="AI150" i="5"/>
  <c r="AI104" i="5"/>
  <c r="AI27" i="5"/>
  <c r="AI71" i="5"/>
  <c r="AI74" i="5"/>
  <c r="AI15" i="5"/>
  <c r="AI145" i="5"/>
  <c r="AI37" i="5"/>
  <c r="AI25" i="5"/>
  <c r="AI137" i="5"/>
  <c r="AI119" i="5"/>
  <c r="AI22" i="5"/>
  <c r="AI31" i="5"/>
  <c r="AI83" i="5"/>
  <c r="AH173" i="5"/>
  <c r="AH143" i="5"/>
  <c r="AH12" i="5"/>
  <c r="AH61" i="5"/>
  <c r="AH157" i="5"/>
  <c r="AH58" i="5"/>
  <c r="AH176" i="5"/>
  <c r="AH82" i="5"/>
  <c r="AH163" i="5"/>
  <c r="AH78" i="5"/>
  <c r="AH111" i="5"/>
  <c r="AH110" i="5"/>
  <c r="AH92" i="5"/>
  <c r="AH168" i="5"/>
  <c r="AH65" i="5"/>
  <c r="AH166" i="5"/>
  <c r="AH109" i="5"/>
  <c r="AI194" i="5"/>
  <c r="AI134" i="5"/>
  <c r="AI123" i="5"/>
  <c r="AI7" i="5"/>
  <c r="AI175" i="5"/>
  <c r="AI154" i="5"/>
  <c r="AI113" i="5"/>
  <c r="AI35" i="5"/>
  <c r="AI61" i="5"/>
  <c r="AI96" i="5"/>
  <c r="AI40" i="5"/>
  <c r="AH180" i="5"/>
  <c r="AH10" i="5"/>
  <c r="AH138" i="5"/>
  <c r="AI26" i="5"/>
  <c r="AI108" i="5"/>
  <c r="AI76" i="5"/>
  <c r="AI112" i="5"/>
  <c r="AI50" i="5"/>
  <c r="AI118" i="5"/>
  <c r="AI34" i="5"/>
  <c r="AI43" i="5"/>
  <c r="AI99" i="5"/>
  <c r="AI159" i="5"/>
  <c r="AI136" i="5"/>
  <c r="AI20" i="5"/>
  <c r="AI10" i="5"/>
  <c r="AI120" i="5"/>
  <c r="AI45" i="5"/>
  <c r="AI155" i="5"/>
  <c r="AI190" i="5"/>
  <c r="AI77" i="5"/>
  <c r="AI115" i="5"/>
  <c r="AI127" i="5"/>
  <c r="AI173" i="5"/>
  <c r="AI68" i="5"/>
  <c r="AI59" i="5"/>
  <c r="AI143" i="5"/>
  <c r="AI85" i="5"/>
  <c r="AI167" i="5"/>
  <c r="AI90" i="5"/>
  <c r="AI128" i="5"/>
  <c r="AI57" i="5"/>
  <c r="AI24" i="5"/>
  <c r="AI52" i="5"/>
  <c r="AI67" i="5"/>
  <c r="AI58" i="5"/>
  <c r="AI187" i="5"/>
  <c r="AI141" i="5"/>
  <c r="AI162" i="5"/>
  <c r="AI79" i="5"/>
  <c r="AI161" i="5"/>
  <c r="AI176" i="5"/>
  <c r="AI102" i="5"/>
  <c r="AI23" i="5"/>
  <c r="AI170" i="5"/>
  <c r="AI164" i="5"/>
  <c r="AI29" i="5"/>
  <c r="AH174" i="5"/>
  <c r="AH45" i="5"/>
  <c r="AH22" i="5"/>
  <c r="AH127" i="5"/>
  <c r="AH20" i="5"/>
  <c r="AH54" i="5"/>
  <c r="AH113" i="5"/>
  <c r="AH68" i="5"/>
  <c r="AH130" i="5"/>
  <c r="AH119" i="5"/>
  <c r="AH88" i="5"/>
  <c r="AH156" i="5"/>
  <c r="AH106" i="5"/>
  <c r="AH41" i="5"/>
</calcChain>
</file>

<file path=xl/comments1.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2017 at 25/8/2017</t>
        </r>
      </text>
    </comment>
    <comment ref="X163" authorId="0" shapeId="0">
      <text>
        <r>
          <rPr>
            <b/>
            <sz val="9"/>
            <color indexed="81"/>
            <rFont val="Tahoma"/>
            <family val="2"/>
          </rPr>
          <t>Luca Vernaccini:</t>
        </r>
        <r>
          <rPr>
            <sz val="9"/>
            <color indexed="81"/>
            <rFont val="Tahoma"/>
            <family val="2"/>
          </rPr>
          <t xml:space="preserve">
EMRO, WHO (2012)</t>
        </r>
      </text>
    </comment>
    <comment ref="AY188" authorId="0" shapeId="0">
      <text>
        <r>
          <rPr>
            <b/>
            <sz val="9"/>
            <color indexed="81"/>
            <rFont val="Tahoma"/>
            <family val="2"/>
          </rPr>
          <t>Luca Vernaccini:</t>
        </r>
        <r>
          <rPr>
            <sz val="9"/>
            <color indexed="81"/>
            <rFont val="Tahoma"/>
            <family val="2"/>
          </rPr>
          <t xml:space="preserve">
CIA Factbook, 2013</t>
        </r>
      </text>
    </comment>
  </commentList>
</comments>
</file>

<file path=xl/comments2.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List>
</comments>
</file>

<file path=xl/comments3.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mments4.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mments5.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nnections.xml><?xml version="1.0" encoding="utf-8"?>
<connections xmlns="http://schemas.openxmlformats.org/spreadsheetml/2006/main">
  <connection id="1"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<sst xmlns="http://schemas.openxmlformats.org/spreadsheetml/2006/main" count="20413" uniqueCount="1139">
  <si>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</si>
  <si>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</si>
  <si>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</si>
  <si>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</si>
  <si>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</si>
  <si>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</si>
  <si>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</si>
  <si>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</si>
  <si>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</si>
  <si>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</si>
  <si>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</si>
  <si>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</si>
  <si>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</si>
  <si>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</si>
  <si>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</si>
  <si>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</si>
  <si>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</si>
  <si>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</si>
  <si>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</si>
  <si>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</si>
  <si>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</si>
  <si>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</si>
  <si>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</si>
  <si>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</si>
  <si>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</si>
  <si>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</si>
  <si>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</si>
  <si>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</si>
  <si>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</si>
  <si>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</si>
  <si>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</si>
  <si>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</si>
  <si>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</si>
  <si>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</si>
  <si>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</si>
  <si>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</si>
  <si>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</si>
  <si>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</si>
  <si>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</si>
  <si>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</si>
  <si>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</si>
  <si>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</si>
  <si>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</si>
  <si>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</si>
  <si>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</si>
  <si>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</si>
  <si>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</si>
  <si>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</si>
  <si>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</si>
  <si>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</si>
  <si>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</si>
  <si>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</si>
  <si>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</si>
  <si>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</si>
  <si>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</si>
  <si>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</si>
  <si>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</si>
  <si>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</si>
  <si>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</si>
  <si>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</si>
  <si>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</si>
  <si>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</si>
  <si>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</si>
  <si>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</si>
  <si>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</si>
  <si>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</si>
  <si>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</si>
  <si>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</si>
  <si>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</si>
  <si>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</si>
  <si>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</si>
  <si>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</si>
  <si>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</si>
  <si>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</si>
  <si>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</si>
  <si>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</si>
  <si>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</si>
  <si>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</si>
  <si>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</si>
  <si>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</si>
  <si>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</si>
  <si>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</si>
  <si>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</si>
  <si>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</si>
  <si>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</si>
  <si>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</si>
  <si>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</si>
  <si>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</si>
  <si>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</si>
  <si>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</si>
  <si>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</si>
  <si>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</si>
  <si>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</si>
  <si>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</si>
  <si>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</si>
  <si>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</si>
  <si>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</si>
  <si>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</si>
  <si>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</si>
  <si>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</si>
  <si>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</si>
  <si>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</si>
  <si>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</si>
  <si>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</si>
  <si>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</si>
  <si>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</si>
  <si>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</si>
  <si>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</si>
  <si>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</si>
  <si>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</si>
  <si>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</si>
  <si>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</si>
  <si>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</si>
  <si>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</si>
  <si>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</si>
  <si>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</si>
  <si>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</si>
  <si>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</si>
  <si>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</si>
  <si>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</si>
  <si>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</si>
  <si>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</si>
  <si>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</si>
  <si>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</si>
  <si>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</si>
  <si>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</si>
  <si>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</si>
  <si>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</si>
  <si>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</si>
  <si>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</si>
  <si>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</si>
  <si>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</si>
  <si>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</si>
  <si>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</si>
  <si>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</si>
  <si>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</si>
  <si>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</si>
  <si>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</si>
  <si>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</si>
  <si>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</si>
  <si>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</si>
  <si>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</si>
  <si>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</si>
  <si>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</si>
  <si>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</si>
  <si>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</si>
  <si>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</si>
  <si>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</si>
  <si>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</si>
  <si>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</si>
  <si>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</si>
  <si>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</si>
  <si>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</si>
  <si>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</si>
  <si>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</si>
  <si>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</si>
  <si>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</si>
  <si>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</si>
  <si>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</si>
  <si>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</si>
  <si>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</si>
  <si>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</si>
  <si>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</si>
  <si>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</si>
  <si>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</si>
  <si>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</si>
  <si>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</si>
  <si>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</si>
  <si>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</si>
  <si>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</si>
  <si>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</si>
  <si>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</si>
  <si>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</si>
  <si>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</si>
  <si>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</si>
  <si>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</si>
  <si>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</si>
  <si>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</si>
  <si>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</si>
  <si>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</si>
  <si>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</si>
  <si>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</si>
  <si>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</si>
  <si>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</si>
  <si>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</si>
  <si>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</si>
  <si>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</si>
  <si>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</si>
  <si>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</si>
  <si>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</si>
  <si>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</si>
  <si>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</si>
  <si>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</si>
  <si>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</si>
  <si>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</si>
  <si>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</si>
  <si>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</si>
  <si>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</si>
  <si>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</si>
  <si>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</si>
  <si>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</si>
  <si>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</si>
  <si>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</si>
  <si>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</si>
  <si>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</si>
  <si>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</si>
  <si>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</si>
  <si>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</si>
  <si>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</si>
  <si>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</si>
  <si>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</si>
  <si>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</si>
  <si>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</si>
  <si>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</si>
  <si>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</si>
  <si>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</si>
  <si>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</si>
  <si>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</si>
  <si>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</si>
  <si>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</si>
  <si>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</si>
  <si>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</si>
  <si>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</si>
  <si>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</si>
  <si>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</si>
  <si>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</si>
  <si>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</si>
  <si>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</si>
  <si>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</si>
  <si>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</si>
  <si>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</si>
  <si>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</si>
  <si>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</si>
  <si>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</si>
  <si>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</si>
  <si>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</si>
  <si>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</si>
  <si>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</si>
  <si>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</si>
  <si>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</si>
  <si>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</si>
  <si>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</si>
  <si>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</si>
  <si>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</si>
  <si>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</si>
  <si>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</si>
  <si>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</si>
  <si>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</si>
  <si>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</si>
  <si>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</si>
  <si>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</si>
  <si>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</si>
  <si>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</si>
  <si>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</si>
  <si>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</si>
  <si>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</si>
  <si>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</si>
  <si>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</si>
  <si>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</si>
  <si>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</si>
  <si>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</si>
  <si>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</si>
  <si>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</si>
  <si>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</si>
  <si>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</si>
  <si>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</si>
  <si>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</si>
  <si>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</si>
  <si>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</si>
  <si>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</si>
  <si>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</si>
  <si>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</si>
  <si>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</si>
  <si>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</si>
  <si>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</si>
  <si>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</si>
  <si>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</si>
  <si>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</si>
  <si>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</si>
  <si>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</si>
  <si>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</si>
  <si>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</si>
  <si>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</si>
  <si>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</si>
  <si>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</si>
  <si>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</si>
  <si>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</si>
  <si>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</si>
  <si>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</si>
  <si>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</si>
  <si>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</si>
  <si>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</si>
  <si>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</si>
  <si>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</si>
  <si>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</si>
  <si>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</si>
  <si>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</si>
  <si>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</si>
  <si>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</si>
  <si>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</si>
  <si>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</si>
  <si>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</si>
  <si>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</si>
  <si>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</si>
  <si>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</si>
  <si>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</si>
  <si>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</si>
  <si>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</si>
  <si>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</si>
  <si>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Swaziland</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</si>
  <si>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</si>
  <si>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</si>
  <si>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</si>
  <si>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</si>
  <si>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</si>
  <si>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</si>
  <si>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</si>
  <si>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</si>
  <si>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</si>
  <si>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</si>
  <si>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</si>
  <si>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</si>
  <si>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</si>
  <si>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</si>
  <si>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</si>
  <si>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</si>
  <si>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</si>
  <si>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</si>
  <si>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</si>
  <si>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</si>
  <si>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</si>
  <si>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</si>
  <si>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</si>
  <si>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</si>
  <si>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</si>
  <si>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</si>
  <si>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</si>
  <si>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</si>
  <si>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</si>
  <si>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</si>
  <si>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</si>
  <si>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</si>
  <si>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</si>
  <si>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</si>
  <si>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</si>
  <si>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</si>
  <si>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</si>
  <si>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</si>
  <si>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</si>
  <si>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</si>
  <si>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</si>
  <si>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</si>
  <si>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</si>
  <si>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</si>
  <si>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</si>
  <si>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</si>
  <si>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</si>
  <si>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</si>
  <si>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</si>
  <si>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</si>
  <si>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</si>
  <si>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</si>
  <si>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</si>
  <si>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</si>
  <si>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</si>
  <si>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</si>
  <si>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</si>
  <si>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</si>
  <si>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</si>
  <si>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</si>
  <si>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</si>
  <si>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</si>
  <si>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</si>
  <si>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</si>
  <si>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</si>
  <si>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</si>
  <si>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</si>
  <si>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</si>
  <si>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</si>
  <si>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</si>
  <si>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</si>
  <si>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</si>
  <si>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</si>
  <si>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</si>
  <si>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</si>
  <si>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</si>
  <si>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</si>
  <si>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</si>
  <si>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</si>
  <si>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</si>
  <si>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</si>
  <si>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</si>
  <si>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</si>
  <si>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</si>
  <si>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</si>
  <si>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</si>
  <si>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Aid Dependency Index</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</si>
  <si>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</si>
  <si>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</si>
  <si>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</si>
  <si>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</si>
  <si>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</si>
  <si>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</si>
  <si>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</si>
  <si>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</si>
  <si>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</si>
  <si>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Tuberculosis prevalence</t>
  </si>
  <si>
    <t>Malaria mortality rate</t>
  </si>
  <si>
    <t>Corruption Perception Index</t>
  </si>
  <si>
    <t>Children U5</t>
  </si>
  <si>
    <t>Recent Shocks</t>
  </si>
  <si>
    <t>Food Security</t>
  </si>
  <si>
    <t>Vulnerable Groups</t>
  </si>
  <si>
    <t>DRR</t>
  </si>
  <si>
    <t>Governance</t>
  </si>
  <si>
    <t>Physical infrastructure</t>
  </si>
  <si>
    <t>Access to health care</t>
  </si>
  <si>
    <t>Average Dietary Energy Supply Adequacy</t>
  </si>
  <si>
    <t>Prevalence of Undernourishment</t>
  </si>
  <si>
    <t>Domestic Food Price Level Index</t>
  </si>
  <si>
    <t>Domestic Food Price Volatility Index</t>
  </si>
  <si>
    <t>Food Acces Score</t>
  </si>
  <si>
    <t>Aid Dependency</t>
  </si>
  <si>
    <t>Other Vulnerable Groups</t>
  </si>
  <si>
    <t>Natural Disasters % of total pop</t>
  </si>
  <si>
    <t>Development &amp; Deprivation</t>
  </si>
  <si>
    <t>Adult liteacy rate</t>
  </si>
  <si>
    <t>People affected by droughts (absolute)</t>
  </si>
  <si>
    <t>People affected by droughts (relative)</t>
  </si>
  <si>
    <t>Road density</t>
  </si>
  <si>
    <t>(table of contents)</t>
  </si>
  <si>
    <t xml:space="preserve">For further information: </t>
  </si>
  <si>
    <t>(home)</t>
  </si>
  <si>
    <t>Sheets</t>
  </si>
  <si>
    <t>Final table with the main dimensions</t>
  </si>
  <si>
    <t>Calculation table for the Vulnerability component</t>
  </si>
  <si>
    <t>Calculation table for the Lack of Coping Capacity component</t>
  </si>
  <si>
    <t>Physical exposure to earthquake MMI VI</t>
  </si>
  <si>
    <t>Physical exposure to earthquake MMI VIII</t>
  </si>
  <si>
    <t>Unit of Measurament</t>
  </si>
  <si>
    <t>Number</t>
  </si>
  <si>
    <t>Index</t>
  </si>
  <si>
    <t>HFA Scores Last recent</t>
  </si>
  <si>
    <t>No data</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</si>
  <si>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</si>
  <si>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</si>
  <si>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</si>
  <si>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</si>
  <si>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</si>
  <si>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</si>
  <si>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</si>
  <si>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</si>
  <si>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</si>
  <si>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</si>
  <si>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</si>
  <si>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</si>
  <si>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</si>
  <si>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</si>
  <si>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</si>
  <si>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</si>
  <si>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</si>
  <si>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</si>
  <si>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</si>
  <si>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</si>
  <si>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</si>
  <si>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</si>
  <si>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Table of Contents</t>
  </si>
  <si>
    <t>Hazard &amp; Exposure</t>
  </si>
  <si>
    <t>Calculation table for the Hazard &amp; Exposure component</t>
  </si>
  <si>
    <t>Lack of Coping Capacity</t>
  </si>
  <si>
    <t>USD</t>
  </si>
  <si>
    <t>% of GNI</t>
  </si>
  <si>
    <t>%</t>
  </si>
  <si>
    <t>per 100,000 people</t>
  </si>
  <si>
    <t>per 1,000 live births</t>
  </si>
  <si>
    <t>Malaria death rate</t>
  </si>
  <si>
    <t>Measles immunization coverage</t>
  </si>
  <si>
    <t>Improved Sanitation Facilities</t>
  </si>
  <si>
    <t>Improved Water Source</t>
  </si>
  <si>
    <t>HFA Scores</t>
  </si>
  <si>
    <t>One-year-olds fully immunized against measles</t>
  </si>
  <si>
    <t>Health expenditure per capita</t>
  </si>
  <si>
    <t>Mortality rate, under-5</t>
  </si>
  <si>
    <t>Income Gini coefficient</t>
  </si>
  <si>
    <t>People affected by Natural Disasters</t>
  </si>
  <si>
    <t>Internally displaced persons (IDPs)</t>
  </si>
  <si>
    <t>Refugees by country of asylum</t>
  </si>
  <si>
    <t>current int USD PPP</t>
  </si>
  <si>
    <t>Survey Year</t>
  </si>
  <si>
    <t>Humanitarian Aid (FTS)</t>
  </si>
  <si>
    <t>Development Aid (ODA)</t>
  </si>
  <si>
    <t>Socio-Economic Vulnerability</t>
  </si>
  <si>
    <t>CONCEPT AND METHODOLOGY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</si>
  <si>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</si>
  <si>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</si>
  <si>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</si>
  <si>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</si>
  <si>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</si>
  <si>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</si>
  <si>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</si>
  <si>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</si>
  <si>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</si>
  <si>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</si>
  <si>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</si>
  <si>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</si>
  <si>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</si>
  <si>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</si>
  <si>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</si>
  <si>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</si>
  <si>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</si>
  <si>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Storm Surge (absolute)</t>
  </si>
  <si>
    <t>HA.NAT.TC.CS-ABS</t>
  </si>
  <si>
    <t>Storm Surge (relative)</t>
  </si>
  <si>
    <t>HA.NAT.TC.CS-REL</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</si>
  <si>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</si>
  <si>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</si>
  <si>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</si>
  <si>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</si>
  <si>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</si>
  <si>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</si>
  <si>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</si>
  <si>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</si>
  <si>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</si>
  <si>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</si>
  <si>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</si>
  <si>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</si>
  <si>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</si>
  <si>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</si>
  <si>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</si>
  <si>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</si>
  <si>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</si>
  <si>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</si>
  <si>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</si>
  <si>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</si>
  <si>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</si>
  <si>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Global Trends Report United Nations Refugee Agency</t>
  </si>
  <si>
    <t>http://www.unhcr.org</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</si>
  <si>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</si>
  <si>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</si>
  <si>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</si>
  <si>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</si>
  <si>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</si>
  <si>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</si>
  <si>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</si>
  <si>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</si>
  <si>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</si>
  <si>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</si>
  <si>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</si>
  <si>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 xml:space="preserve">Domestic Food Price Volatility Index </t>
  </si>
  <si>
    <t>Capacity</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</si>
  <si>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</si>
  <si>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</si>
  <si>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</si>
  <si>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</si>
  <si>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</si>
  <si>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</si>
  <si>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</si>
  <si>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</si>
  <si>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</si>
  <si>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</si>
  <si>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</si>
  <si>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Internet Users (per 100 people)</t>
  </si>
  <si>
    <t>http://data.worldbank.org/indicator/IT.NET.USER.P2</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</si>
  <si>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</si>
  <si>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</si>
  <si>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</si>
  <si>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</si>
  <si>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</si>
  <si>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</si>
  <si>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</si>
  <si>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</si>
  <si>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</si>
  <si>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Food Security - Food Access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</si>
  <si>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</si>
  <si>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</si>
  <si>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</si>
  <si>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</si>
  <si>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</si>
  <si>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</si>
  <si>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</si>
  <si>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</si>
  <si>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VU.VG.UP.RET-REF-TOT</t>
  </si>
  <si>
    <t>VU.VGR.OG.HE.HIV</t>
  </si>
  <si>
    <t>Adult Prevalence of HIV-AIDS</t>
  </si>
  <si>
    <t>HIV prevalence among adults aged 15-49 years (%)</t>
  </si>
  <si>
    <t>VU.VGR.OG.HE.MAL</t>
  </si>
  <si>
    <t>Deaths due to malaria (per 100 000 population)</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</si>
  <si>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</si>
  <si>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</si>
  <si>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</si>
  <si>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</si>
  <si>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</si>
  <si>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</si>
  <si>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</si>
  <si>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</si>
  <si>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</si>
  <si>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</si>
  <si>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VU.VGR.OG.FS.FA.DFPLI</t>
  </si>
  <si>
    <t>VU.VGR.OG.FS.FA.DFPVI</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</si>
  <si>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</si>
  <si>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</si>
  <si>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</si>
  <si>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</si>
  <si>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</si>
  <si>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</si>
  <si>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</si>
  <si>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</si>
  <si>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</si>
  <si>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</si>
  <si>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</si>
  <si>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</si>
  <si>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</si>
  <si>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</si>
  <si>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</si>
  <si>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</si>
  <si>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</si>
  <si>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CC.INF.AHC.MEAS</t>
  </si>
  <si>
    <t>Measles Immunization Coverage</t>
  </si>
  <si>
    <t>Measles (MCV) immunization coverage among 1-year-olds (%)</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</si>
  <si>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</si>
  <si>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</si>
  <si>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</si>
  <si>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</si>
  <si>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</si>
  <si>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</si>
  <si>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</si>
  <si>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</si>
  <si>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</si>
  <si>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</si>
  <si>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</si>
  <si>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</si>
  <si>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</si>
  <si>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</si>
  <si>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</si>
  <si>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</si>
  <si>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</si>
  <si>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</si>
  <si>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</si>
  <si>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</si>
  <si>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</si>
  <si>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</si>
  <si>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</si>
  <si>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</si>
  <si>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</si>
  <si>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</si>
  <si>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</si>
  <si>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The death rate associated with malaria is the number of deaths caused by malaria per 100,000 people per year.</t>
  </si>
  <si>
    <t>Malaria is considered as one of the three pandemics of low- and middle- income countries.</t>
  </si>
  <si>
    <t>Target 6.c of the Millenium development Goals is to "have halted by 2015 and begun to reverse the incidence of malaria and other major diseases". Indicator 6.6 is defined as "Incidence and death rates associated with malaria".</t>
  </si>
  <si>
    <t>Tuberculosis is considered as one of the three pandemics of low- and middle- income countries.</t>
  </si>
  <si>
    <t>Target 6.c of the Millennium development Goals is to "have halted by 2015 and begun to reverse the incidence of malaria and other major diseases". Indicator 6.9 is defined as "incidence, prevalence and death rates associated with TB".</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</si>
  <si>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</si>
  <si>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</si>
  <si>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</si>
  <si>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</si>
  <si>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
Children Underweight is an MDG indicator (MDG 4).</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</si>
  <si>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</si>
  <si>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</si>
  <si>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</si>
  <si>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</si>
  <si>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</si>
  <si>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</si>
  <si>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This is the traditional FAO hunger indicator, adopted as official Millennium Development Goal indicator for Goal 1, Target 1.9.</t>
  </si>
  <si>
    <t>A measure of the monthly change in international prices of a basket of food commodities.</t>
  </si>
  <si>
    <t>Domestic Food Price Index refers to the economic aspect of the Food Access component.</t>
  </si>
  <si>
    <t>The indicator does not consider differences in shares of food expenditures over total expenditure across countries.</t>
  </si>
  <si>
    <t>The Domestic Food Price Volatility compares the variations of the Domestic Food Price Index across countries and time.</t>
  </si>
  <si>
    <t>Domestic Food Price Volatility refers to the price stability aspect of the Food Access component.</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</si>
  <si>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</si>
  <si>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</si>
  <si>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</si>
  <si>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</si>
  <si>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</si>
  <si>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</si>
  <si>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</si>
  <si>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</si>
  <si>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</si>
  <si>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</si>
  <si>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Internet users are people with access to the worldwide network.</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</si>
  <si>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</si>
  <si>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</si>
  <si>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</si>
  <si>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</si>
  <si>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</si>
  <si>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</si>
  <si>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</si>
  <si>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</si>
  <si>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</si>
  <si>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Per capita total expenditure on health (THE) expressed in Purchasing Power Parities (PPP) international dollar.</t>
  </si>
  <si>
    <t>The percentage of children under one year of age who have received at least one dose of measles-containing vaccine in a given year.</t>
  </si>
  <si>
    <t xml:space="preserve">The physical infrastructure component tries to assess the accessibility as well as the redundancy of the systems which are two crucial characteristics in a crisis situation.
Measles immunization coverage is a good proxy of health system performance.
</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</si>
  <si>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</si>
  <si>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</si>
  <si>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</si>
  <si>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</si>
  <si>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</si>
  <si>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</si>
  <si>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</si>
  <si>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</si>
  <si>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</si>
  <si>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</si>
  <si>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</si>
  <si>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</si>
  <si>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</si>
  <si>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</si>
  <si>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</si>
  <si>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</si>
  <si>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</si>
  <si>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</si>
  <si>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</si>
  <si>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</si>
  <si>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</si>
  <si>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</si>
  <si>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</si>
  <si>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</si>
  <si>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</si>
  <si>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</si>
  <si>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</si>
  <si>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</si>
  <si>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</si>
  <si>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</si>
  <si>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</si>
  <si>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</si>
  <si>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</si>
  <si>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</si>
  <si>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</si>
  <si>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</si>
  <si>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</si>
  <si>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</si>
  <si>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</si>
  <si>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</si>
  <si>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</si>
  <si>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</si>
  <si>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</si>
  <si>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</si>
  <si>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</si>
  <si>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</si>
  <si>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</si>
  <si>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</si>
  <si>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</si>
  <si>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</si>
  <si>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</si>
  <si>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</si>
  <si>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</si>
  <si>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</si>
  <si>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</si>
  <si>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</si>
  <si>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</si>
  <si>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</si>
  <si>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</si>
  <si>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</si>
  <si>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</si>
  <si>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</si>
  <si>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</si>
  <si>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</si>
  <si>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</si>
  <si>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</si>
  <si>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Regions</t>
  </si>
  <si>
    <t>USD Million</t>
  </si>
  <si>
    <t>http://data.worldbank.org/indicator/SP.POP.TOTL</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</si>
  <si>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</si>
  <si>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</si>
  <si>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</si>
  <si>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</si>
  <si>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</si>
  <si>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</si>
  <si>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</si>
  <si>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</si>
  <si>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</si>
  <si>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</si>
  <si>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</si>
  <si>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Gross domestic product based on purchasing-power-parity (PPP) per capita GDP (Current international dollar)</t>
  </si>
  <si>
    <t>Expressed in GDP in PPP dollars per person. Data are derived by dividing GDP in PPP dollars by total population. These data form the basis for the country weights used to generate the World Economic Outlook country group composites for the domestic economy.</t>
  </si>
  <si>
    <t>Due to a strong relationship of HDI and GDP per capita, missing values were imposed with the predicted value of HDI bades on the known GDP per capita for specific countries obtained from regression analysis executed on the rest of the set.</t>
  </si>
  <si>
    <t>Conflict Risk</t>
  </si>
  <si>
    <r>
      <rPr>
        <b/>
        <i/>
        <sz val="10"/>
        <color rgb="FF323232"/>
        <rFont val="Arial"/>
        <family val="2"/>
      </rPr>
      <t>Disclaimer</t>
    </r>
    <r>
      <rPr>
        <i/>
        <sz val="10"/>
        <color rgb="FF323232"/>
        <rFont val="Arial"/>
        <family val="2"/>
      </rPr>
      <t xml:space="preserve">
The depiction and use of geographic names and related data included in lists, tables on this spreadsheet are not warranted to be error free nor do they necessarily imply official endorsement or acceptance by the United Nations.</t>
    </r>
  </si>
  <si>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</si>
  <si>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</si>
  <si>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</si>
  <si>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</si>
  <si>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</si>
  <si>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</si>
  <si>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</si>
  <si>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</si>
  <si>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</si>
  <si>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</si>
  <si>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</si>
  <si>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</si>
  <si>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</si>
  <si>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</si>
  <si>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</si>
  <si>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</si>
  <si>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</si>
  <si>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GCRI Violent Conflict probability</t>
  </si>
  <si>
    <t>GCRI Violent Internal Conflict probability</t>
  </si>
  <si>
    <t>GCRI High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</si>
  <si>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</si>
  <si>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</si>
  <si>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</si>
  <si>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</si>
  <si>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</si>
  <si>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</si>
  <si>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</si>
  <si>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</si>
  <si>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The Global Conflict Risk Index (GCRI) is an indicator that assess the states' risk for violent internal conflicts.</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</si>
  <si>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</si>
  <si>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</si>
  <si>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</si>
  <si>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</si>
  <si>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JRC</t>
  </si>
  <si>
    <t>HA.HUM.GCRI-VC</t>
  </si>
  <si>
    <t>HA.HUM.GCRI-HVC</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</si>
  <si>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</si>
  <si>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</si>
  <si>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</si>
  <si>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</si>
  <si>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</si>
  <si>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</si>
  <si>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</si>
  <si>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</si>
  <si>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</si>
  <si>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</si>
  <si>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</si>
  <si>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</si>
  <si>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</si>
  <si>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</si>
  <si>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</si>
  <si>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</si>
  <si>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</si>
  <si>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</si>
  <si>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</si>
  <si>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</si>
  <si>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</si>
  <si>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</si>
  <si>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</si>
  <si>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</si>
  <si>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</si>
  <si>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</si>
  <si>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GCRI Highly Violent Conflict probability</t>
  </si>
  <si>
    <t>24 October 2014 v 3.0.3 - update of IDPs.</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</si>
  <si>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</si>
  <si>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</si>
  <si>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</si>
  <si>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</si>
  <si>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</si>
  <si>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</si>
  <si>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</si>
  <si>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</si>
  <si>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</si>
  <si>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</si>
  <si>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</si>
  <si>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</si>
  <si>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</si>
  <si>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</si>
  <si>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</si>
  <si>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</si>
  <si>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</si>
  <si>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</si>
  <si>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</si>
  <si>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</si>
  <si>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</si>
  <si>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</si>
  <si>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</si>
  <si>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</si>
  <si>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</si>
  <si>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</si>
  <si>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The INFORM initiative began in 2012 as a convergence of interests of UN agencies, donors, NGOs and research institutions to establish a common evidence-base for global humanitarian risk analysis. 
INFORM identifies the countries at a high risk of humanitarian crisis that are more likely to require international assistance. The INFORM model is based on risk concepts published in scientific literature and envisages three dimensions of risk: Hazards &amp; Exposure, Vulnerability and Lack of Coping Capacity. The INFORM model is split into different levels to provide a quick overview of the underlying factors leading to humanitarian risk. 
The INFORM index supports a proactive crisis management framework. It will be helpful for an objective allocation of resources for disaster management as well as for coordinated actions focused on anticipating, mitigating, and preparing for humanitarian emergencies.</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</si>
  <si>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</si>
  <si>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</si>
  <si>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</si>
  <si>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</si>
  <si>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</si>
  <si>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</si>
  <si>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</si>
  <si>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</si>
  <si>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</si>
  <si>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</si>
  <si>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</si>
  <si>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</si>
  <si>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</si>
  <si>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</si>
  <si>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D. Guha-Sapir, R. Below, Ph. Hoyois - EM-DAT: International Disaster Database – www.emdat.be – Université Catholique de Louvain – Brussels – Belgium.</t>
  </si>
  <si>
    <t>Annual Expected Exposed People to Cyclone Surge</t>
  </si>
  <si>
    <t>Earthquake Extensive (absolute)</t>
  </si>
  <si>
    <t>Earthquake Extensive (relative)</t>
  </si>
  <si>
    <t>Earthquake Intensive (absolute)</t>
  </si>
  <si>
    <t>Earthquake Intensive (relative)</t>
  </si>
  <si>
    <t>http://risk.preventionweb.net/capraviewer/download.jsp</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</si>
  <si>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</si>
  <si>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</si>
  <si>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</si>
  <si>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</si>
  <si>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</si>
  <si>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</si>
  <si>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</si>
  <si>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</si>
  <si>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</si>
  <si>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</si>
  <si>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</si>
  <si>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</si>
  <si>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</si>
  <si>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</si>
  <si>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</si>
  <si>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</si>
  <si>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</si>
  <si>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</si>
  <si>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</si>
  <si>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</si>
  <si>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2014-16</t>
  </si>
  <si>
    <t>GDP per capita PPP int USD (Estimated)</t>
  </si>
  <si>
    <t>Density of physicians (per 1,000 population)</t>
  </si>
  <si>
    <t>http://data.worldbank.org/indicator/SH.MED.PHYS.ZS</t>
  </si>
  <si>
    <t>Number of medical doctors (physicians), including generalist and specialist medical practitioners,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</si>
  <si>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</si>
  <si>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</si>
  <si>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</si>
  <si>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</si>
  <si>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</si>
  <si>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INFORM 2015</t>
  </si>
  <si>
    <t>http://www.inform-index.org/</t>
  </si>
  <si>
    <t>Earthquake is one of the rapid on-set hazards considered in the natural hazard category. The MMI 6 is considered as low intensity level.</t>
  </si>
  <si>
    <t xml:space="preserve">The indicator is dependent on quality of population estimates and the seismic hazard map. </t>
  </si>
  <si>
    <t>GSHAP</t>
  </si>
  <si>
    <t>http://www.seismo.ethz.ch/static/GSHAP/</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</si>
  <si>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</si>
  <si>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</si>
  <si>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</si>
  <si>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</si>
  <si>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</si>
  <si>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</si>
  <si>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</si>
  <si>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</si>
  <si>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</si>
  <si>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</si>
  <si>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</si>
  <si>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</si>
  <si>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</si>
  <si>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</si>
  <si>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</si>
  <si>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</si>
  <si>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</si>
  <si>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UNISDR Global Risk Assessment 2015: GVM and IAVCEI, UNEP, CIMNE and associates and INGENIAR, FEWS NET and CIMA Foundation. LandScan</t>
  </si>
  <si>
    <t>INFORM Id</t>
  </si>
  <si>
    <t>27 November 2015 v 0.2.5 - Version published.</t>
  </si>
  <si>
    <t>1 December 2015 v 0.2.6 - Corrected Cyclone Surge value for Chile.</t>
  </si>
  <si>
    <t>INFORM 2016</t>
  </si>
  <si>
    <t>The former Yugoslav Republic of Macedonia</t>
  </si>
  <si>
    <t>14 December 2015 v 0.2.7 - Corrected normalization parameters for Domestic Food Price Level Index (due to change in the data source).</t>
  </si>
  <si>
    <t>2007-15</t>
  </si>
  <si>
    <t>National Power Conflict Intensity (Highly Violent)</t>
  </si>
  <si>
    <t>Subnational Conflict Intensity (Highly Violent)</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</si>
  <si>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</si>
  <si>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Total Population (GHS-POP)</t>
  </si>
  <si>
    <t>Year</t>
  </si>
  <si>
    <t>Health expenditure per capita, PPP (constant 2011 international $)</t>
  </si>
  <si>
    <t>costant 2011 int USD PPP</t>
  </si>
  <si>
    <t>http://mdgs.un.org/unsd/mdg/SeriesDetail.aspx?srid=663</t>
  </si>
  <si>
    <t>United Nations site for the MDG Indicators</t>
  </si>
  <si>
    <t/>
  </si>
  <si>
    <t>CIA Factbook</t>
  </si>
  <si>
    <t>OSM</t>
  </si>
  <si>
    <t>IDMC</t>
  </si>
  <si>
    <t>IOM</t>
  </si>
  <si>
    <t>2010/2011 M</t>
  </si>
  <si>
    <t>2008/2009 D</t>
  </si>
  <si>
    <t>2005 N</t>
  </si>
  <si>
    <t>2010 D</t>
  </si>
  <si>
    <t>2006 D</t>
  </si>
  <si>
    <t>2011 D</t>
  </si>
  <si>
    <t>2012 M</t>
  </si>
  <si>
    <t>2005 M</t>
  </si>
  <si>
    <t>2011 M</t>
  </si>
  <si>
    <t>2011/2012 D</t>
  </si>
  <si>
    <t>2010 M</t>
  </si>
  <si>
    <t>2008 D</t>
  </si>
  <si>
    <t>2011/2012 M</t>
  </si>
  <si>
    <t>2012 N</t>
  </si>
  <si>
    <t>2012 D/M</t>
  </si>
  <si>
    <t>2013/2014 D</t>
  </si>
  <si>
    <t>2006 M</t>
  </si>
  <si>
    <t>2013 D</t>
  </si>
  <si>
    <t>2013/2014 N</t>
  </si>
  <si>
    <t>2014 D</t>
  </si>
  <si>
    <t>2012 D</t>
  </si>
  <si>
    <t>2009 D</t>
  </si>
  <si>
    <t>2005/2006 D</t>
  </si>
  <si>
    <t>2010 N</t>
  </si>
  <si>
    <t>2007 N</t>
  </si>
  <si>
    <t>2012/2013 D</t>
  </si>
  <si>
    <t>2013 M</t>
  </si>
  <si>
    <t>2011 N</t>
  </si>
  <si>
    <t>2014 M</t>
  </si>
  <si>
    <t>2009 N</t>
  </si>
  <si>
    <t>2005/2006 M</t>
  </si>
  <si>
    <t>2009/2010 D</t>
  </si>
  <si>
    <t>2007 M</t>
  </si>
  <si>
    <t>% of Missing Indicators</t>
  </si>
  <si>
    <t>Number of Missing Indicators</t>
  </si>
  <si>
    <t>Countries in HVC</t>
  </si>
  <si>
    <t>Because data on the incidences and prevalence of diseases (morbidity data) frequently are unavailable, mortality rates are often used to identify vulnerable populations. 
Under-five mortality rate is an MDG indicator (MDG 4).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</si>
  <si>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UN Inter-agency Group for Child Mortality Estimation (UNICEF, WHO, World Bank, UN DESA Population Division)</t>
  </si>
  <si>
    <t>www.childmortality.org</t>
  </si>
  <si>
    <t>World Health Organization, Global Database on Child Growth and Malnutrition.</t>
  </si>
  <si>
    <t>http://www.who.int/nutgrowthdb/en</t>
  </si>
  <si>
    <t>WHO</t>
  </si>
  <si>
    <t>Maternal Mortality Rate</t>
  </si>
  <si>
    <t>per 100,000 live births</t>
  </si>
  <si>
    <t>Maternal Mortality Ratio</t>
  </si>
  <si>
    <t>Ratio of maternal deaths per 100,000 live births</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</si>
  <si>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</si>
  <si>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</si>
  <si>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</si>
  <si>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The Maternal Mortality Estimation Group (composed of WHO, UNICEF, UNFPA, World Bank Group and the United Nations Population Division) prepares estimates and trends of this indicator.</t>
  </si>
  <si>
    <t>http://www.who.int/reproductivehealth/publications/monitoring/maternal-mortality-2015/en/</t>
  </si>
  <si>
    <t>EMRO, WHO</t>
  </si>
  <si>
    <t>WPRO, WHO</t>
  </si>
  <si>
    <t>Reference Year</t>
  </si>
  <si>
    <t>UNAIDS</t>
  </si>
  <si>
    <t>UNISDR</t>
  </si>
  <si>
    <t>Transparency International</t>
  </si>
  <si>
    <t>JRC, EC</t>
  </si>
  <si>
    <t>WHO/UNICEF</t>
  </si>
  <si>
    <t>UNHCR</t>
  </si>
  <si>
    <t>CRED</t>
  </si>
  <si>
    <t>UNHCR, UNWRA</t>
  </si>
  <si>
    <t>UNDP</t>
  </si>
  <si>
    <t>WHO, UNICEF, UNFPA, World Bank</t>
  </si>
  <si>
    <t>UNISDR, JRC</t>
  </si>
  <si>
    <t>HIIK</t>
  </si>
  <si>
    <t>OCHA</t>
  </si>
  <si>
    <t>OECD</t>
  </si>
  <si>
    <t>Indicator Date</t>
  </si>
  <si>
    <t>Indicator Source</t>
  </si>
  <si>
    <t>Indicator Data imputation</t>
  </si>
  <si>
    <t>Value from Ethiopia</t>
  </si>
  <si>
    <t>Value from Saudi Arabia</t>
  </si>
  <si>
    <t>Value from Rwanda</t>
  </si>
  <si>
    <t>Regional average (Southern Asia)</t>
  </si>
  <si>
    <t>Value from Barbados</t>
  </si>
  <si>
    <t>(0-50)</t>
  </si>
  <si>
    <t>(0-100%)</t>
  </si>
  <si>
    <t>(Yes/No)</t>
  </si>
  <si>
    <t>Value from Iraq</t>
  </si>
  <si>
    <t>Regional average (Northern Africa)</t>
  </si>
  <si>
    <t>Regional average (Eastern Africa)</t>
  </si>
  <si>
    <t>Value from Mauritius</t>
  </si>
  <si>
    <t>Value from Malaysia</t>
  </si>
  <si>
    <t>Regional average (Western Asia)</t>
  </si>
  <si>
    <t>Value from Saint Vincent and the Grenadines</t>
  </si>
  <si>
    <t>Regional average (Oceania)</t>
  </si>
  <si>
    <t>Value from Mauritania</t>
  </si>
  <si>
    <t>Value from CAR</t>
  </si>
  <si>
    <t>Value from Gabon</t>
  </si>
  <si>
    <t>x</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</si>
  <si>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</si>
  <si>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</si>
  <si>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</si>
  <si>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</si>
  <si>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</si>
  <si>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</si>
  <si>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</si>
  <si>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</si>
  <si>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</si>
  <si>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</si>
  <si>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</si>
  <si>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</si>
  <si>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</si>
  <si>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INFORM 2017</t>
  </si>
  <si>
    <t>2011-14</t>
  </si>
  <si>
    <t>2012-14</t>
  </si>
  <si>
    <t>http://data.worldbank.org/indicator/NY.GDP.PCAP.PP.CD</t>
  </si>
  <si>
    <t>GHSL Population Grid</t>
  </si>
  <si>
    <t>Global Human Settlement Layer Population Grid</t>
  </si>
  <si>
    <t>Joint Research Centre, European Commission</t>
  </si>
  <si>
    <t>http://ghslsys.jrc.ec.europa.eu/</t>
  </si>
  <si>
    <t>()</t>
  </si>
  <si>
    <t>(*) Reliability Index: 0 more reliable, 10 less reliable.</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</si>
  <si>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</si>
  <si>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</si>
  <si>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</si>
  <si>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</si>
  <si>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</si>
  <si>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</si>
  <si>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</si>
  <si>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</si>
  <si>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</si>
  <si>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</si>
  <si>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</si>
  <si>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</si>
  <si>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</si>
  <si>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</si>
  <si>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</si>
  <si>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</si>
  <si>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</si>
  <si>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</si>
  <si>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</si>
  <si>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</si>
  <si>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2015-17</t>
  </si>
  <si>
    <t>2005-2015</t>
  </si>
  <si>
    <t>2008-15</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</si>
  <si>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</si>
  <si>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2014 N</t>
  </si>
  <si>
    <t>2014/2015 D</t>
  </si>
  <si>
    <t>Lack of Reliability (*)</t>
  </si>
  <si>
    <t>Calculation table for the INFORM Lack of Reliability Index</t>
  </si>
  <si>
    <t>Lack of Reliability Index</t>
  </si>
  <si>
    <t>INDEX FOR RISK MANAGEMENT (INFORM 2018)</t>
  </si>
  <si>
    <t>INFORM 2018</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</si>
  <si>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</si>
  <si>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</si>
  <si>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</si>
  <si>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</si>
  <si>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</si>
  <si>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</si>
  <si>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</si>
  <si>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</si>
  <si>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</si>
  <si>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</si>
  <si>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</si>
  <si>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</si>
  <si>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</si>
  <si>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</si>
  <si>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1984-2016</t>
  </si>
  <si>
    <t>Data access</t>
  </si>
  <si>
    <t>http://www.unhcr.org; https://data2.unhcr.org/en/situations</t>
  </si>
  <si>
    <t>Global Trends Report and Operational Portal, UNHCR</t>
  </si>
  <si>
    <t>IDMC  Global  Report  on  Internal  Displacement  2017 Conflict 
Dataset, 22 May 2017.</t>
  </si>
  <si>
    <t>IndicatorId</t>
  </si>
  <si>
    <t>2003-15</t>
  </si>
  <si>
    <t>http://www.fao.org/giews/earthobservation/</t>
  </si>
  <si>
    <t>INFORM 2018 (a-z)</t>
  </si>
  <si>
    <t>2015</t>
  </si>
  <si>
    <t>31/12/2016</t>
  </si>
  <si>
    <t>30/06/2017</t>
  </si>
  <si>
    <t>(release: 1 September 2017 v 0.3.3)</t>
  </si>
  <si>
    <t>The Global Seismic Hazard Assessment Program (GSHAP) was launched in 1992 by the International Lithosphere Program (ILP) with the support of the International Council of Scientific Unions (ICSU), and endorsed as a demonstration program in the framework of the United Nations International Decade for Natural Disaster Reduction (UN/IDNDR).</t>
  </si>
  <si>
    <t>European Commission, Joint Research Centre (JRC); Columbia University, Center for International Earth Science Information Network - CIESIN (2015):  GHS population grid, derived from GPW4, multitemporal (1975, 1990, 2000, 2015). European Commission, Joint Research Centre (JRC) [Dataset] PID: http://data.europa.eu/89h/jrc-ghsl-ghs_pop_gpw4_globe_r2015a</t>
  </si>
  <si>
    <t>WHO, UNICEF, UNFPA, World Bank Group and the United Nations Population Division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</si>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</sst>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0_-;\-* #,##0_-;_-* &quot;-&quot;_-;_-@_-"/>
    <numFmt numFmtId="43" formatCode="_-* #,##0.00_-;\-* #,##0.00_-;_-* &quot;-&quot;??_-;_-@_-"/>
    <numFmt numFmtId="164" formatCode="0.0"/>
    <numFmt numFmtId="165" formatCode="0.000%"/>
    <numFmt numFmtId="166" formatCode="_-* #,##0.0_-;\-* #,##0.0_-;_-* &quot;-&quot;??_-;_-@_-"/>
    <numFmt numFmtId="167" formatCode="0.0%"/>
    <numFmt numFmtId="168" formatCode="_(* #,##0.00_);_(* \(#,##0.00\);_(* &quot;-&quot;??_);_(@_)"/>
    <numFmt numFmtId="169" formatCode="_-* #,##0.00_-;_-* #,##0.00\-;_-* &quot;-&quot;??_-;_-@_-"/>
    <numFmt numFmtId="170" formatCode="&quot;$&quot;#,##0\ ;\(&quot;$&quot;#,##0\)"/>
    <numFmt numFmtId="171" formatCode="_-* #,##0\ _F_B_-;\-* #,##0\ _F_B_-;_-* &quot;-&quot;\ _F_B_-;_-@_-"/>
    <numFmt numFmtId="172" formatCode="_-* #,##0.00\ _F_B_-;\-* #,##0.00\ _F_B_-;_-* &quot;-&quot;??\ _F_B_-;_-@_-"/>
    <numFmt numFmtId="173" formatCode="_(&quot;€&quot;* #,##0.00_);_(&quot;€&quot;* \(#,##0.00\);_(&quot;€&quot;* &quot;-&quot;??_);_(@_)"/>
    <numFmt numFmtId="174" formatCode="_-&quot;$&quot;* #,##0_-;\-&quot;$&quot;* #,##0_-;_-&quot;$&quot;* &quot;-&quot;_-;_-@_-"/>
    <numFmt numFmtId="175" formatCode="_-&quot;$&quot;* #,##0.00_-;\-&quot;$&quot;* #,##0.00_-;_-&quot;$&quot;* &quot;-&quot;??_-;_-@_-"/>
    <numFmt numFmtId="176" formatCode="##0.0"/>
    <numFmt numFmtId="177" formatCode="##0.0\ \|"/>
    <numFmt numFmtId="178" formatCode="_-* #,##0\ &quot;FB&quot;_-;\-* #,##0\ &quot;FB&quot;_-;_-* &quot;-&quot;\ &quot;FB&quot;_-;_-@_-"/>
    <numFmt numFmtId="179" formatCode="_-* #,##0.00\ &quot;FB&quot;_-;\-* #,##0.00\ &quot;FB&quot;_-;_-* &quot;-&quot;??\ &quot;FB&quot;_-;_-@_-"/>
    <numFmt numFmtId="180" formatCode="#,##0.0"/>
  </numFmts>
  <fonts count="12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0"/>
      <color theme="0" tint="-0.499984740745262"/>
      <name val="Calibri"/>
      <family val="2"/>
      <scheme val="minor"/>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theme="6" tint="-0.249977111117893"/>
      <name val="Arial"/>
      <family val="2"/>
    </font>
    <font>
      <b/>
      <sz val="11"/>
      <color rgb="FF323232"/>
      <name val="Arial"/>
      <family val="2"/>
    </font>
    <font>
      <sz val="10"/>
      <color rgb="FF323232"/>
      <name val="Arial"/>
      <family val="2"/>
    </font>
    <font>
      <b/>
      <sz val="18"/>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8"/>
      <color theme="0"/>
      <name val="Arial"/>
      <family val="2"/>
    </font>
    <font>
      <sz val="11"/>
      <color theme="1"/>
      <name val="Arial"/>
      <family val="2"/>
    </font>
    <font>
      <u/>
      <sz val="11"/>
      <color theme="10"/>
      <name val="Arial"/>
      <family val="2"/>
    </font>
    <font>
      <b/>
      <sz val="10"/>
      <color rgb="FF323232"/>
      <name val="Arial"/>
      <family val="2"/>
    </font>
    <font>
      <sz val="10"/>
      <color theme="4" tint="-0.249977111117893"/>
      <name val="Arial"/>
      <family val="2"/>
    </font>
    <font>
      <b/>
      <sz val="10"/>
      <color theme="4" tint="-0.249977111117893"/>
      <name val="Arial"/>
      <family val="2"/>
    </font>
    <font>
      <b/>
      <sz val="10"/>
      <color theme="5" tint="-0.249977111117893"/>
      <name val="Arial"/>
      <family val="2"/>
    </font>
    <font>
      <sz val="10"/>
      <color theme="8" tint="-0.249977111117893"/>
      <name val="Arial"/>
      <family val="2"/>
    </font>
    <font>
      <b/>
      <sz val="10"/>
      <color theme="8" tint="-0.249977111117893"/>
      <name val="Arial"/>
      <family val="2"/>
    </font>
    <font>
      <i/>
      <sz val="10"/>
      <color theme="8" tint="-0.249977111117893"/>
      <name val="Arial"/>
      <family val="2"/>
    </font>
    <font>
      <b/>
      <sz val="10"/>
      <color theme="2" tint="-0.749992370372631"/>
      <name val="Arial"/>
      <family val="2"/>
    </font>
    <font>
      <b/>
      <sz val="10"/>
      <color theme="6" tint="-0.249977111117893"/>
      <name val="Arial"/>
      <family val="2"/>
    </font>
    <font>
      <b/>
      <sz val="10"/>
      <color theme="7" tint="-0.249977111117893"/>
      <name val="Arial"/>
      <family val="2"/>
    </font>
    <font>
      <b/>
      <sz val="10"/>
      <color theme="3"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b/>
      <sz val="13"/>
      <color rgb="FF996600"/>
      <name val="Calibri"/>
      <family val="2"/>
      <scheme val="minor"/>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s>
  <borders count="5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n">
        <color theme="0"/>
      </left>
      <right/>
      <top/>
      <bottom style="thin">
        <color theme="0"/>
      </bottom>
      <diagonal/>
    </border>
    <border>
      <left style="thin">
        <color theme="0"/>
      </left>
      <right/>
      <top style="thin">
        <color theme="0"/>
      </top>
      <bottom style="thin">
        <color theme="0"/>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theme="0"/>
      </left>
      <right style="thin">
        <color indexed="9"/>
      </right>
      <top style="thin">
        <color theme="0"/>
      </top>
      <bottom style="thin">
        <color theme="0"/>
      </bottom>
      <diagonal/>
    </border>
    <border>
      <left/>
      <right/>
      <top style="thin">
        <color indexed="64"/>
      </top>
      <bottom/>
      <diagonal/>
    </border>
    <border>
      <left style="thick">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medium">
        <color theme="0"/>
      </top>
      <bottom style="medium">
        <color theme="0"/>
      </bottom>
      <diagonal/>
    </border>
  </borders>
  <cellStyleXfs count="28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8" fillId="0" borderId="0"/>
    <xf numFmtId="168"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3" applyNumberFormat="0" applyAlignment="0" applyProtection="0"/>
    <xf numFmtId="0" fontId="32" fillId="57" borderId="24"/>
    <xf numFmtId="0" fontId="33" fillId="58" borderId="25">
      <alignment horizontal="right" vertical="top" wrapText="1"/>
    </xf>
    <xf numFmtId="0" fontId="34" fillId="46" borderId="23" applyNumberFormat="0" applyAlignment="0" applyProtection="0"/>
    <xf numFmtId="0" fontId="32" fillId="0" borderId="22"/>
    <xf numFmtId="0" fontId="35" fillId="0" borderId="26" applyNumberFormat="0" applyFill="0" applyAlignment="0" applyProtection="0"/>
    <xf numFmtId="0" fontId="36" fillId="59" borderId="27" applyNumberFormat="0" applyAlignment="0" applyProtection="0"/>
    <xf numFmtId="0" fontId="37" fillId="59" borderId="27"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69" fontId="28" fillId="0" borderId="0" applyFont="0" applyFill="0" applyBorder="0" applyAlignment="0" applyProtection="0"/>
    <xf numFmtId="168" fontId="18" fillId="0" borderId="0" applyFont="0" applyFill="0" applyBorder="0" applyAlignment="0" applyProtection="0"/>
    <xf numFmtId="168" fontId="20" fillId="0" borderId="0" applyFont="0" applyFill="0" applyBorder="0" applyAlignment="0" applyProtection="0"/>
    <xf numFmtId="3" fontId="18" fillId="0" borderId="0" applyFont="0" applyFill="0" applyBorder="0" applyAlignment="0" applyProtection="0"/>
    <xf numFmtId="0" fontId="37" fillId="59" borderId="27" applyNumberFormat="0" applyAlignment="0" applyProtection="0"/>
    <xf numFmtId="170" fontId="18" fillId="0" borderId="0" applyFont="0" applyFill="0" applyBorder="0" applyAlignment="0" applyProtection="0"/>
    <xf numFmtId="0" fontId="41" fillId="51" borderId="24" applyBorder="0">
      <protection locked="0"/>
    </xf>
    <xf numFmtId="0"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42" fillId="51" borderId="24">
      <protection locked="0"/>
    </xf>
    <xf numFmtId="0" fontId="18" fillId="51" borderId="22"/>
    <xf numFmtId="0" fontId="18" fillId="50" borderId="0"/>
    <xf numFmtId="173"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2">
      <alignment horizontal="left"/>
    </xf>
    <xf numFmtId="0" fontId="27" fillId="50" borderId="0">
      <alignment horizontal="left"/>
    </xf>
    <xf numFmtId="0" fontId="45" fillId="0" borderId="26"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3" applyNumberFormat="0" applyAlignment="0" applyProtection="0"/>
    <xf numFmtId="0" fontId="48" fillId="53" borderId="23" applyNumberFormat="0" applyAlignment="0" applyProtection="0"/>
    <xf numFmtId="0" fontId="49" fillId="60" borderId="0">
      <alignment horizontal="center"/>
    </xf>
    <xf numFmtId="0" fontId="18" fillId="50" borderId="22">
      <alignment horizontal="centerContinuous" wrapText="1"/>
    </xf>
    <xf numFmtId="0" fontId="50" fillId="62" borderId="0">
      <alignment horizontal="center" wrapText="1"/>
    </xf>
    <xf numFmtId="169" fontId="28" fillId="0" borderId="0" applyFont="0" applyFill="0" applyBorder="0" applyAlignment="0" applyProtection="0"/>
    <xf numFmtId="0" fontId="51" fillId="0" borderId="11" applyNumberFormat="0" applyFill="0" applyAlignment="0" applyProtection="0"/>
    <xf numFmtId="0" fontId="52" fillId="0" borderId="28"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9">
      <alignment wrapText="1"/>
    </xf>
    <xf numFmtId="0" fontId="32" fillId="50" borderId="15"/>
    <xf numFmtId="0" fontId="32" fillId="50" borderId="30"/>
    <xf numFmtId="0" fontId="32" fillId="50" borderId="31">
      <alignment horizontal="center" wrapText="1"/>
    </xf>
    <xf numFmtId="0" fontId="45" fillId="0" borderId="26"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175"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2" applyNumberFormat="0" applyFont="0" applyAlignment="0" applyProtection="0"/>
    <xf numFmtId="0" fontId="20" fillId="64" borderId="32" applyNumberFormat="0" applyFont="0" applyAlignment="0" applyProtection="0"/>
    <xf numFmtId="0" fontId="28" fillId="64" borderId="32"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2"/>
    <xf numFmtId="0" fontId="39" fillId="50" borderId="0">
      <alignment horizontal="right"/>
    </xf>
    <xf numFmtId="0" fontId="57" fillId="62" borderId="0">
      <alignment horizontal="center"/>
    </xf>
    <xf numFmtId="0" fontId="58" fillId="61" borderId="22">
      <alignment horizontal="left" vertical="top" wrapText="1"/>
    </xf>
    <xf numFmtId="0" fontId="59" fillId="61" borderId="33">
      <alignment horizontal="left" vertical="top" wrapText="1"/>
    </xf>
    <xf numFmtId="0" fontId="58" fillId="61" borderId="34">
      <alignment horizontal="left" vertical="top" wrapText="1"/>
    </xf>
    <xf numFmtId="0" fontId="58" fillId="61" borderId="33">
      <alignment horizontal="left" vertical="top"/>
    </xf>
    <xf numFmtId="0" fontId="18" fillId="65" borderId="0" applyNumberFormat="0" applyFont="0" applyBorder="0" applyProtection="0">
      <alignment horizontal="left" vertical="center"/>
    </xf>
    <xf numFmtId="0" fontId="18" fillId="0" borderId="35" applyNumberFormat="0" applyFill="0" applyProtection="0">
      <alignment horizontal="left" vertical="center" wrapText="1" indent="1"/>
    </xf>
    <xf numFmtId="176" fontId="18" fillId="0" borderId="35"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6" fontId="18" fillId="0" borderId="0" applyFill="0" applyBorder="0" applyProtection="0">
      <alignment horizontal="right" vertical="center" wrapText="1"/>
    </xf>
    <xf numFmtId="177" fontId="18" fillId="0" borderId="0" applyFill="0" applyBorder="0" applyProtection="0">
      <alignment horizontal="right" vertical="center" wrapText="1"/>
    </xf>
    <xf numFmtId="0" fontId="18" fillId="0" borderId="36" applyNumberFormat="0" applyFill="0" applyProtection="0">
      <alignment horizontal="left" vertical="center" wrapText="1"/>
    </xf>
    <xf numFmtId="0" fontId="18" fillId="0" borderId="36" applyNumberFormat="0" applyFill="0" applyProtection="0">
      <alignment horizontal="left" vertical="center" wrapText="1" indent="1"/>
    </xf>
    <xf numFmtId="176" fontId="18" fillId="0" borderId="36"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7" applyNumberFormat="0" applyFont="0" applyFill="0" applyProtection="0">
      <alignment horizontal="center" vertical="center" wrapText="1"/>
    </xf>
    <xf numFmtId="0" fontId="60" fillId="0" borderId="37" applyNumberFormat="0" applyFill="0" applyProtection="0">
      <alignment horizontal="center" vertical="center" wrapText="1"/>
    </xf>
    <xf numFmtId="0" fontId="60" fillId="0" borderId="37" applyNumberFormat="0" applyFill="0" applyProtection="0">
      <alignment horizontal="center" vertical="center" wrapText="1"/>
    </xf>
    <xf numFmtId="0" fontId="18" fillId="0" borderId="35"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8"/>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8"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9"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4" fillId="0" borderId="0" applyNumberFormat="0" applyFill="0" applyBorder="0" applyAlignment="0" applyProtection="0"/>
    <xf numFmtId="164" fontId="27" fillId="49" borderId="49">
      <alignment horizontal="center" vertical="center"/>
    </xf>
  </cellStyleXfs>
  <cellXfs count="200">
    <xf numFmtId="0" fontId="0" fillId="0" borderId="0" xfId="0"/>
    <xf numFmtId="0" fontId="0" fillId="48" borderId="0" xfId="0" applyFill="1" applyBorder="1"/>
    <xf numFmtId="0" fontId="4" fillId="48" borderId="0" xfId="3" applyFill="1" applyBorder="1"/>
    <xf numFmtId="0" fontId="0" fillId="48" borderId="0" xfId="0" applyFont="1" applyFill="1" applyBorder="1"/>
    <xf numFmtId="0" fontId="0" fillId="48" borderId="0" xfId="0" applyFill="1"/>
    <xf numFmtId="0" fontId="0" fillId="0" borderId="0" xfId="0"/>
    <xf numFmtId="0" fontId="0" fillId="48" borderId="0" xfId="0" applyFill="1" applyBorder="1" applyAlignment="1">
      <alignment wrapText="1"/>
    </xf>
    <xf numFmtId="0" fontId="17" fillId="48" borderId="0" xfId="0" applyFont="1" applyFill="1" applyBorder="1" applyAlignment="1">
      <alignment horizontal="right" wrapText="1"/>
    </xf>
    <xf numFmtId="0" fontId="13" fillId="48" borderId="0" xfId="20" applyFont="1" applyFill="1" applyBorder="1"/>
    <xf numFmtId="0" fontId="19" fillId="48" borderId="0" xfId="18" applyFont="1" applyFill="1" applyBorder="1"/>
    <xf numFmtId="0" fontId="1" fillId="48" borderId="0" xfId="19" applyFill="1" applyBorder="1"/>
    <xf numFmtId="0" fontId="82"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4" fontId="0" fillId="48" borderId="0" xfId="0" applyNumberFormat="1" applyFill="1"/>
    <xf numFmtId="0" fontId="0" fillId="48" borderId="0" xfId="0" applyFill="1" applyAlignment="1">
      <alignment horizontal="center" textRotation="90" wrapText="1"/>
    </xf>
    <xf numFmtId="0" fontId="81" fillId="48" borderId="0" xfId="0" applyFont="1" applyFill="1" applyBorder="1" applyAlignment="1">
      <alignment horizontal="left" wrapText="1"/>
    </xf>
    <xf numFmtId="0" fontId="26" fillId="48" borderId="0" xfId="0" applyFont="1" applyFill="1"/>
    <xf numFmtId="0" fontId="83" fillId="48" borderId="0" xfId="0" applyFont="1" applyFill="1"/>
    <xf numFmtId="0" fontId="85" fillId="48" borderId="0" xfId="0" applyFont="1" applyFill="1"/>
    <xf numFmtId="0" fontId="0" fillId="0" borderId="0" xfId="71" applyFont="1" applyFill="1"/>
    <xf numFmtId="0" fontId="94" fillId="47" borderId="0" xfId="0" applyFont="1" applyFill="1" applyBorder="1" applyAlignment="1">
      <alignment horizontal="left" wrapText="1" indent="16"/>
    </xf>
    <xf numFmtId="0" fontId="95" fillId="47" borderId="0" xfId="0" applyFont="1" applyFill="1" applyBorder="1" applyAlignment="1">
      <alignment horizontal="right" wrapText="1"/>
    </xf>
    <xf numFmtId="0" fontId="100" fillId="48" borderId="0" xfId="0" applyFont="1" applyFill="1" applyBorder="1" applyAlignment="1">
      <alignment vertical="center" wrapText="1"/>
    </xf>
    <xf numFmtId="0" fontId="49" fillId="48" borderId="0" xfId="0" applyFont="1" applyFill="1" applyBorder="1" applyAlignment="1">
      <alignment horizontal="center" vertical="center" wrapText="1"/>
    </xf>
    <xf numFmtId="0" fontId="101" fillId="0" borderId="0" xfId="0" applyFont="1"/>
    <xf numFmtId="0" fontId="102" fillId="0" borderId="0" xfId="286" applyFont="1" applyAlignment="1" applyProtection="1"/>
    <xf numFmtId="0" fontId="102" fillId="0" borderId="0" xfId="286" quotePrefix="1" applyFont="1" applyAlignment="1" applyProtection="1"/>
    <xf numFmtId="0" fontId="94" fillId="47" borderId="30" xfId="0" applyFont="1" applyFill="1" applyBorder="1" applyAlignment="1">
      <alignment vertical="center" wrapText="1"/>
    </xf>
    <xf numFmtId="0" fontId="104" fillId="48" borderId="21" xfId="3" applyFont="1" applyFill="1" applyBorder="1" applyAlignment="1">
      <alignment horizontal="center" textRotation="90" wrapText="1"/>
    </xf>
    <xf numFmtId="0" fontId="105" fillId="48" borderId="21" xfId="3" applyFont="1" applyFill="1" applyBorder="1" applyAlignment="1">
      <alignment horizontal="center" textRotation="90" wrapText="1"/>
    </xf>
    <xf numFmtId="0" fontId="106" fillId="48" borderId="44" xfId="2" applyFont="1" applyFill="1" applyBorder="1" applyAlignment="1">
      <alignment horizontal="center" textRotation="90" wrapText="1"/>
    </xf>
    <xf numFmtId="0" fontId="107" fillId="48" borderId="21" xfId="4" applyFont="1" applyFill="1" applyBorder="1" applyAlignment="1">
      <alignment horizontal="center" textRotation="90" wrapText="1"/>
    </xf>
    <xf numFmtId="0" fontId="108" fillId="48" borderId="21" xfId="3" applyFont="1" applyFill="1" applyBorder="1" applyAlignment="1">
      <alignment horizontal="center" textRotation="90" wrapText="1"/>
    </xf>
    <xf numFmtId="0" fontId="109" fillId="48" borderId="21" xfId="4" applyFont="1" applyFill="1" applyBorder="1" applyAlignment="1">
      <alignment horizontal="center" textRotation="90" wrapText="1"/>
    </xf>
    <xf numFmtId="0" fontId="107" fillId="48" borderId="21" xfId="3" applyFont="1" applyFill="1" applyBorder="1" applyAlignment="1">
      <alignment horizontal="center" textRotation="90" wrapText="1"/>
    </xf>
    <xf numFmtId="0" fontId="110" fillId="48" borderId="21" xfId="2" applyFont="1" applyFill="1" applyBorder="1" applyAlignment="1">
      <alignment horizontal="center" textRotation="90" wrapText="1"/>
    </xf>
    <xf numFmtId="0" fontId="91" fillId="48" borderId="21" xfId="4" applyFont="1" applyFill="1" applyBorder="1" applyAlignment="1">
      <alignment horizontal="center" textRotation="90" wrapText="1"/>
    </xf>
    <xf numFmtId="0" fontId="111" fillId="48" borderId="21" xfId="3" applyFont="1" applyFill="1" applyBorder="1" applyAlignment="1">
      <alignment horizontal="center" textRotation="90" wrapText="1"/>
    </xf>
    <xf numFmtId="0" fontId="112" fillId="48" borderId="21" xfId="2" applyFont="1" applyFill="1" applyBorder="1" applyAlignment="1">
      <alignment horizontal="center" textRotation="90" wrapText="1"/>
    </xf>
    <xf numFmtId="0" fontId="113" fillId="48" borderId="21" xfId="2" applyFont="1" applyFill="1" applyBorder="1" applyAlignment="1">
      <alignment horizontal="center" textRotation="90" wrapText="1"/>
    </xf>
    <xf numFmtId="164" fontId="27" fillId="49" borderId="19" xfId="0" applyNumberFormat="1" applyFont="1" applyFill="1" applyBorder="1" applyAlignment="1">
      <alignment horizontal="center" vertical="center"/>
    </xf>
    <xf numFmtId="164" fontId="27" fillId="49" borderId="45" xfId="0" applyNumberFormat="1" applyFont="1" applyFill="1" applyBorder="1" applyAlignment="1">
      <alignment horizontal="center" vertical="center"/>
    </xf>
    <xf numFmtId="0" fontId="103" fillId="48" borderId="20" xfId="3" applyFont="1" applyFill="1" applyBorder="1"/>
    <xf numFmtId="0" fontId="103" fillId="48" borderId="47" xfId="0" applyFont="1" applyFill="1" applyBorder="1"/>
    <xf numFmtId="0" fontId="103" fillId="48" borderId="48" xfId="0" applyFont="1" applyFill="1" applyBorder="1"/>
    <xf numFmtId="0" fontId="116" fillId="48" borderId="0" xfId="3" applyFont="1" applyFill="1" applyBorder="1"/>
    <xf numFmtId="0" fontId="116" fillId="48" borderId="0" xfId="3" applyFont="1" applyFill="1" applyBorder="1" applyAlignment="1"/>
    <xf numFmtId="0" fontId="94" fillId="47" borderId="0" xfId="0" applyFont="1" applyFill="1" applyBorder="1" applyAlignment="1">
      <alignment horizontal="center" wrapText="1"/>
    </xf>
    <xf numFmtId="0" fontId="87" fillId="48" borderId="0" xfId="0" applyFont="1" applyFill="1" applyAlignment="1">
      <alignment horizontal="center"/>
    </xf>
    <xf numFmtId="0" fontId="87" fillId="11" borderId="40" xfId="19" applyFont="1" applyBorder="1" applyAlignment="1">
      <alignment horizontal="center" textRotation="90" wrapText="1"/>
    </xf>
    <xf numFmtId="0" fontId="87" fillId="11" borderId="41" xfId="19" applyFont="1" applyBorder="1" applyAlignment="1">
      <alignment horizontal="center" textRotation="90" wrapText="1"/>
    </xf>
    <xf numFmtId="0" fontId="87" fillId="10" borderId="40" xfId="18" applyFont="1" applyBorder="1" applyAlignment="1">
      <alignment horizontal="center" textRotation="90" wrapText="1"/>
    </xf>
    <xf numFmtId="0" fontId="87" fillId="10" borderId="41" xfId="18" applyFont="1" applyBorder="1" applyAlignment="1">
      <alignment horizontal="center" textRotation="90" wrapText="1"/>
    </xf>
    <xf numFmtId="0" fontId="115" fillId="12" borderId="41" xfId="20" applyFont="1" applyBorder="1" applyAlignment="1">
      <alignment horizontal="center" textRotation="90" wrapText="1"/>
    </xf>
    <xf numFmtId="0" fontId="115" fillId="9" borderId="41" xfId="17" applyFont="1" applyBorder="1" applyAlignment="1">
      <alignment horizontal="center" textRotation="90" wrapText="1"/>
    </xf>
    <xf numFmtId="0" fontId="87" fillId="48" borderId="0" xfId="0" applyFont="1" applyFill="1" applyBorder="1" applyAlignment="1">
      <alignment horizontal="center" vertical="center"/>
    </xf>
    <xf numFmtId="164" fontId="87" fillId="11" borderId="10" xfId="19" applyNumberFormat="1" applyFont="1" applyBorder="1" applyAlignment="1">
      <alignment horizontal="center" vertical="center"/>
    </xf>
    <xf numFmtId="10" fontId="87" fillId="10" borderId="14" xfId="18" applyNumberFormat="1" applyFont="1" applyBorder="1" applyAlignment="1">
      <alignment horizontal="center" vertical="center"/>
    </xf>
    <xf numFmtId="164" fontId="114" fillId="12" borderId="0" xfId="20" applyNumberFormat="1" applyFont="1" applyBorder="1" applyAlignment="1">
      <alignment horizontal="center" vertical="center"/>
    </xf>
    <xf numFmtId="164" fontId="115" fillId="9" borderId="10" xfId="17" applyNumberFormat="1" applyFont="1" applyBorder="1" applyAlignment="1">
      <alignment horizontal="center"/>
    </xf>
    <xf numFmtId="0" fontId="87" fillId="48" borderId="0" xfId="0" applyFont="1" applyFill="1" applyAlignment="1">
      <alignment horizontal="center" vertical="center"/>
    </xf>
    <xf numFmtId="0" fontId="90" fillId="47" borderId="0" xfId="34" applyFont="1" applyFill="1" applyBorder="1" applyAlignment="1">
      <alignment horizontal="center" vertical="center"/>
    </xf>
    <xf numFmtId="0" fontId="90" fillId="47" borderId="0" xfId="34" applyFont="1" applyFill="1" applyBorder="1" applyAlignment="1">
      <alignment horizontal="center" vertical="center" wrapText="1"/>
    </xf>
    <xf numFmtId="166" fontId="90" fillId="47" borderId="0" xfId="74" applyNumberFormat="1" applyFont="1" applyFill="1" applyBorder="1" applyAlignment="1">
      <alignment horizontal="center" vertical="center" wrapText="1"/>
    </xf>
    <xf numFmtId="0" fontId="90" fillId="47" borderId="0" xfId="34" applyFont="1" applyFill="1" applyBorder="1" applyAlignment="1">
      <alignment horizontal="center" vertical="center" textRotation="90" wrapText="1"/>
    </xf>
    <xf numFmtId="10" fontId="90" fillId="47" borderId="0" xfId="73" applyNumberFormat="1" applyFont="1" applyFill="1" applyBorder="1" applyAlignment="1">
      <alignment horizontal="center" vertical="center" wrapText="1"/>
    </xf>
    <xf numFmtId="9" fontId="90" fillId="47" borderId="0" xfId="73" applyFont="1" applyFill="1" applyBorder="1" applyAlignment="1">
      <alignment horizontal="center" vertical="center" wrapText="1"/>
    </xf>
    <xf numFmtId="2" fontId="90" fillId="47" borderId="0" xfId="73" applyNumberFormat="1" applyFont="1" applyFill="1" applyBorder="1" applyAlignment="1">
      <alignment horizontal="center" vertical="center" wrapText="1"/>
    </xf>
    <xf numFmtId="0" fontId="87" fillId="27" borderId="41" xfId="35" applyFont="1" applyBorder="1" applyAlignment="1">
      <alignment horizontal="center" textRotation="90" wrapText="1"/>
    </xf>
    <xf numFmtId="0" fontId="114" fillId="28" borderId="40" xfId="36" applyFont="1" applyBorder="1" applyAlignment="1">
      <alignment horizontal="center" textRotation="90" wrapText="1"/>
    </xf>
    <xf numFmtId="0" fontId="87" fillId="26" borderId="41" xfId="34" applyFont="1" applyBorder="1" applyAlignment="1">
      <alignment horizontal="center" textRotation="90" wrapText="1"/>
    </xf>
    <xf numFmtId="0" fontId="114" fillId="25" borderId="40" xfId="33" applyFont="1" applyBorder="1" applyAlignment="1">
      <alignment horizontal="center" textRotation="90" wrapText="1"/>
    </xf>
    <xf numFmtId="0" fontId="114" fillId="25" borderId="42" xfId="33" applyFont="1" applyBorder="1" applyAlignment="1">
      <alignment horizontal="center" textRotation="90" wrapText="1"/>
    </xf>
    <xf numFmtId="0" fontId="115" fillId="29" borderId="42" xfId="37" applyFont="1" applyBorder="1" applyAlignment="1">
      <alignment horizontal="center" textRotation="90" wrapText="1"/>
    </xf>
    <xf numFmtId="164" fontId="87" fillId="27" borderId="10" xfId="35" applyNumberFormat="1" applyFont="1" applyBorder="1" applyAlignment="1">
      <alignment horizontal="center" vertical="center"/>
    </xf>
    <xf numFmtId="164" fontId="114" fillId="28" borderId="14" xfId="36" applyNumberFormat="1" applyFont="1" applyBorder="1" applyAlignment="1">
      <alignment horizontal="center" vertical="center"/>
    </xf>
    <xf numFmtId="3" fontId="87" fillId="26" borderId="10" xfId="34" applyNumberFormat="1" applyFont="1" applyBorder="1" applyAlignment="1">
      <alignment horizontal="right" vertical="center"/>
    </xf>
    <xf numFmtId="164" fontId="114" fillId="29" borderId="14" xfId="37" applyNumberFormat="1" applyFont="1" applyBorder="1" applyAlignment="1">
      <alignment horizontal="center" vertical="center"/>
    </xf>
    <xf numFmtId="10" fontId="87" fillId="26" borderId="10" xfId="34" applyNumberFormat="1" applyFont="1" applyBorder="1" applyAlignment="1">
      <alignment horizontal="right" vertical="center"/>
    </xf>
    <xf numFmtId="164" fontId="114" fillId="25" borderId="14" xfId="33" applyNumberFormat="1" applyFont="1" applyBorder="1" applyAlignment="1">
      <alignment horizontal="center" vertical="center"/>
    </xf>
    <xf numFmtId="167" fontId="87" fillId="26" borderId="10" xfId="73" applyNumberFormat="1" applyFont="1" applyFill="1" applyBorder="1" applyAlignment="1">
      <alignment horizontal="right" vertical="center"/>
    </xf>
    <xf numFmtId="164" fontId="87" fillId="26" borderId="10" xfId="34" applyNumberFormat="1" applyFont="1" applyBorder="1" applyAlignment="1">
      <alignment horizontal="center" vertical="center"/>
    </xf>
    <xf numFmtId="164" fontId="114" fillId="25" borderId="0" xfId="33" applyNumberFormat="1" applyFont="1" applyBorder="1" applyAlignment="1">
      <alignment horizontal="center" vertical="center"/>
    </xf>
    <xf numFmtId="164" fontId="115" fillId="29" borderId="0" xfId="37" applyNumberFormat="1" applyFont="1" applyBorder="1" applyAlignment="1">
      <alignment horizontal="center" vertical="center"/>
    </xf>
    <xf numFmtId="0" fontId="90" fillId="47" borderId="0" xfId="0" applyFont="1" applyFill="1"/>
    <xf numFmtId="0" fontId="90" fillId="47" borderId="0" xfId="0" applyFont="1" applyFill="1" applyAlignment="1">
      <alignment horizontal="center" vertical="center"/>
    </xf>
    <xf numFmtId="165" fontId="90" fillId="47" borderId="0" xfId="73" applyNumberFormat="1" applyFont="1" applyFill="1" applyAlignment="1">
      <alignment horizontal="center" vertical="center"/>
    </xf>
    <xf numFmtId="9" fontId="90" fillId="47" borderId="0" xfId="73" applyNumberFormat="1" applyFont="1" applyFill="1" applyAlignment="1">
      <alignment horizontal="center" vertical="center"/>
    </xf>
    <xf numFmtId="9" fontId="90" fillId="47" borderId="0" xfId="73" applyFont="1" applyFill="1" applyAlignment="1">
      <alignment horizontal="center" vertical="center"/>
    </xf>
    <xf numFmtId="180" fontId="87" fillId="26" borderId="10" xfId="34" applyNumberFormat="1" applyFont="1" applyBorder="1" applyAlignment="1">
      <alignment horizontal="right" vertical="center"/>
    </xf>
    <xf numFmtId="0" fontId="87" fillId="48" borderId="0" xfId="0" applyFont="1" applyFill="1" applyAlignment="1">
      <alignment horizontal="center" wrapText="1"/>
    </xf>
    <xf numFmtId="0" fontId="87" fillId="23" borderId="41" xfId="31" applyFont="1" applyBorder="1" applyAlignment="1">
      <alignment horizontal="center" textRotation="90" wrapText="1"/>
    </xf>
    <xf numFmtId="0" fontId="115" fillId="24" borderId="41" xfId="32" applyFont="1" applyBorder="1" applyAlignment="1">
      <alignment horizontal="center" textRotation="90" wrapText="1"/>
    </xf>
    <xf numFmtId="0" fontId="115" fillId="21" borderId="42" xfId="29" applyFont="1" applyBorder="1" applyAlignment="1">
      <alignment horizontal="center" textRotation="90" wrapText="1"/>
    </xf>
    <xf numFmtId="164" fontId="87" fillId="23" borderId="10" xfId="31" applyNumberFormat="1" applyFont="1" applyBorder="1" applyAlignment="1">
      <alignment horizontal="center" vertical="center"/>
    </xf>
    <xf numFmtId="164" fontId="115" fillId="24" borderId="10" xfId="32" applyNumberFormat="1" applyFont="1" applyBorder="1" applyAlignment="1">
      <alignment horizontal="center" vertical="center"/>
    </xf>
    <xf numFmtId="164" fontId="115" fillId="21" borderId="0" xfId="29" applyNumberFormat="1" applyFont="1" applyAlignment="1">
      <alignment horizontal="center" vertical="center"/>
    </xf>
    <xf numFmtId="0" fontId="90" fillId="47" borderId="0" xfId="0" applyFont="1" applyFill="1" applyBorder="1"/>
    <xf numFmtId="0" fontId="90" fillId="47" borderId="0" xfId="34" applyFont="1" applyFill="1" applyBorder="1" applyAlignment="1">
      <alignment horizontal="center" wrapText="1"/>
    </xf>
    <xf numFmtId="1" fontId="90" fillId="47" borderId="0" xfId="31" applyNumberFormat="1" applyFont="1" applyFill="1" applyBorder="1" applyAlignment="1">
      <alignment horizontal="center" vertical="center" wrapText="1"/>
    </xf>
    <xf numFmtId="1" fontId="118" fillId="47" borderId="0" xfId="32" applyNumberFormat="1" applyFont="1" applyFill="1" applyBorder="1" applyAlignment="1">
      <alignment horizontal="center" vertical="center" wrapText="1"/>
    </xf>
    <xf numFmtId="164" fontId="90" fillId="47" borderId="0" xfId="31" applyNumberFormat="1" applyFont="1" applyFill="1" applyBorder="1" applyAlignment="1">
      <alignment horizontal="center" vertical="center" wrapText="1"/>
    </xf>
    <xf numFmtId="0" fontId="118" fillId="47" borderId="0" xfId="32" applyFont="1" applyFill="1" applyBorder="1" applyAlignment="1">
      <alignment horizontal="center" vertical="center" wrapText="1"/>
    </xf>
    <xf numFmtId="164" fontId="119" fillId="47" borderId="0" xfId="31" applyNumberFormat="1" applyFont="1" applyFill="1" applyBorder="1" applyAlignment="1">
      <alignment horizontal="center" vertical="center" wrapText="1"/>
    </xf>
    <xf numFmtId="0" fontId="90" fillId="47" borderId="0" xfId="31" applyFont="1" applyFill="1" applyBorder="1" applyAlignment="1">
      <alignment horizontal="center" vertical="center" wrapText="1"/>
    </xf>
    <xf numFmtId="1" fontId="86" fillId="0" borderId="0" xfId="0" applyNumberFormat="1" applyFont="1" applyAlignment="1">
      <alignment horizontal="right"/>
    </xf>
    <xf numFmtId="2" fontId="86" fillId="0" borderId="0" xfId="0" applyNumberFormat="1" applyFont="1" applyAlignment="1">
      <alignment horizontal="right"/>
    </xf>
    <xf numFmtId="164" fontId="86" fillId="0" borderId="0" xfId="0" applyNumberFormat="1" applyFont="1" applyAlignment="1">
      <alignment horizontal="right"/>
    </xf>
    <xf numFmtId="0" fontId="87" fillId="0" borderId="0" xfId="0" applyFont="1"/>
    <xf numFmtId="0" fontId="88" fillId="0" borderId="0" xfId="0" applyFont="1" applyAlignment="1">
      <alignment horizontal="center" vertical="center" wrapText="1"/>
    </xf>
    <xf numFmtId="0" fontId="103" fillId="0" borderId="43" xfId="0" applyFont="1" applyFill="1" applyBorder="1" applyAlignment="1">
      <alignment horizontal="center"/>
    </xf>
    <xf numFmtId="0" fontId="120" fillId="0" borderId="0" xfId="0" applyFont="1"/>
    <xf numFmtId="0" fontId="120" fillId="0" borderId="0" xfId="71" applyFont="1"/>
    <xf numFmtId="0" fontId="120" fillId="0" borderId="0" xfId="71" applyFont="1" applyFill="1"/>
    <xf numFmtId="0" fontId="93" fillId="48" borderId="0" xfId="0" applyFont="1" applyFill="1" applyBorder="1" applyAlignment="1">
      <alignment horizontal="left" vertical="center" wrapText="1" indent="1"/>
    </xf>
    <xf numFmtId="0" fontId="92" fillId="48" borderId="0" xfId="0" applyFont="1" applyFill="1" applyBorder="1" applyAlignment="1">
      <alignment horizontal="left" indent="1"/>
    </xf>
    <xf numFmtId="0" fontId="80" fillId="0" borderId="0" xfId="286" applyFill="1" applyBorder="1" applyAlignment="1" applyProtection="1">
      <alignment horizontal="left" vertical="center" wrapText="1" indent="1"/>
    </xf>
    <xf numFmtId="0" fontId="96" fillId="48" borderId="22" xfId="0" applyFont="1" applyFill="1" applyBorder="1" applyAlignment="1">
      <alignment horizontal="left" wrapText="1" indent="1"/>
    </xf>
    <xf numFmtId="0" fontId="93" fillId="48" borderId="0" xfId="0" applyFont="1" applyFill="1" applyBorder="1" applyAlignment="1">
      <alignment horizontal="left" indent="1"/>
    </xf>
    <xf numFmtId="0" fontId="89" fillId="48" borderId="0" xfId="286" applyFont="1" applyFill="1" applyAlignment="1" applyProtection="1">
      <alignment horizontal="left" indent="1"/>
    </xf>
    <xf numFmtId="0" fontId="99" fillId="48" borderId="0" xfId="0" applyFont="1" applyFill="1" applyBorder="1" applyAlignment="1">
      <alignment horizontal="left" indent="1"/>
    </xf>
    <xf numFmtId="0" fontId="98" fillId="48" borderId="0" xfId="0" applyFont="1" applyFill="1" applyBorder="1" applyAlignment="1">
      <alignment horizontal="left" wrapText="1" indent="1"/>
    </xf>
    <xf numFmtId="0" fontId="89" fillId="0" borderId="0" xfId="286" applyFont="1" applyAlignment="1" applyProtection="1">
      <alignment horizontal="left" indent="1"/>
    </xf>
    <xf numFmtId="0" fontId="101" fillId="0" borderId="0" xfId="0" applyFont="1" applyAlignment="1">
      <alignment horizontal="left" indent="1"/>
    </xf>
    <xf numFmtId="0" fontId="103" fillId="48" borderId="20" xfId="3" applyFont="1" applyFill="1" applyBorder="1" applyAlignment="1">
      <alignment horizontal="left" indent="1"/>
    </xf>
    <xf numFmtId="0" fontId="116" fillId="48" borderId="0" xfId="3" applyFont="1" applyFill="1" applyBorder="1" applyAlignment="1">
      <alignment horizontal="left" indent="1"/>
    </xf>
    <xf numFmtId="0" fontId="103" fillId="48" borderId="17" xfId="0" applyFont="1" applyFill="1" applyBorder="1" applyAlignment="1">
      <alignment horizontal="left" indent="1"/>
    </xf>
    <xf numFmtId="0" fontId="103" fillId="48" borderId="16" xfId="0" applyFont="1" applyFill="1" applyBorder="1" applyAlignment="1">
      <alignment horizontal="left" indent="1"/>
    </xf>
    <xf numFmtId="0" fontId="87" fillId="48" borderId="0" xfId="0" applyFont="1" applyFill="1" applyAlignment="1">
      <alignment horizontal="left" indent="1"/>
    </xf>
    <xf numFmtId="0" fontId="87" fillId="48" borderId="0" xfId="0" applyFont="1" applyFill="1" applyBorder="1" applyAlignment="1">
      <alignment horizontal="left" indent="1"/>
    </xf>
    <xf numFmtId="0" fontId="87" fillId="0" borderId="0" xfId="0" applyFont="1" applyAlignment="1">
      <alignment horizontal="left" indent="1"/>
    </xf>
    <xf numFmtId="0" fontId="88" fillId="0" borderId="0" xfId="0" applyFont="1" applyAlignment="1">
      <alignment horizontal="left" indent="1"/>
    </xf>
    <xf numFmtId="0" fontId="88" fillId="0" borderId="0" xfId="0" applyFont="1" applyAlignment="1">
      <alignment horizontal="left" vertical="center" indent="1"/>
    </xf>
    <xf numFmtId="0" fontId="93" fillId="66" borderId="31" xfId="0" applyFont="1" applyFill="1" applyBorder="1" applyAlignment="1">
      <alignment horizontal="left" vertical="top" wrapText="1" indent="1"/>
    </xf>
    <xf numFmtId="0" fontId="93" fillId="0" borderId="31" xfId="0" applyFont="1" applyFill="1" applyBorder="1" applyAlignment="1">
      <alignment horizontal="left" vertical="top" wrapText="1" indent="1"/>
    </xf>
    <xf numFmtId="0" fontId="93" fillId="66" borderId="22" xfId="0" applyFont="1" applyFill="1" applyBorder="1" applyAlignment="1">
      <alignment horizontal="left" vertical="top" wrapText="1" indent="1"/>
    </xf>
    <xf numFmtId="0" fontId="93" fillId="0" borderId="22" xfId="0" applyFont="1" applyFill="1" applyBorder="1" applyAlignment="1">
      <alignment horizontal="left" vertical="top" wrapText="1" indent="1"/>
    </xf>
    <xf numFmtId="0" fontId="93" fillId="67" borderId="22" xfId="0" applyFont="1" applyFill="1" applyBorder="1" applyAlignment="1">
      <alignment horizontal="left" vertical="top" wrapText="1" indent="1"/>
    </xf>
    <xf numFmtId="0" fontId="93" fillId="68" borderId="22" xfId="0" applyFont="1" applyFill="1" applyBorder="1" applyAlignment="1">
      <alignment horizontal="left" vertical="top" wrapText="1" indent="1"/>
    </xf>
    <xf numFmtId="0" fontId="93" fillId="47" borderId="22" xfId="0" applyFont="1" applyFill="1" applyBorder="1" applyAlignment="1">
      <alignment horizontal="left" vertical="top" wrapText="1" indent="1"/>
    </xf>
    <xf numFmtId="0" fontId="87" fillId="0" borderId="0" xfId="0" applyFont="1" applyFill="1" applyAlignment="1">
      <alignment horizontal="center" textRotation="90" wrapText="1"/>
    </xf>
    <xf numFmtId="3" fontId="87" fillId="26" borderId="41" xfId="34" applyNumberFormat="1" applyFont="1" applyBorder="1" applyAlignment="1">
      <alignment horizontal="center" textRotation="90" wrapText="1"/>
    </xf>
    <xf numFmtId="0" fontId="115" fillId="29" borderId="40" xfId="37" applyFont="1" applyBorder="1" applyAlignment="1">
      <alignment horizontal="center" textRotation="90" wrapText="1"/>
    </xf>
    <xf numFmtId="0" fontId="87" fillId="0" borderId="0" xfId="0" applyFont="1" applyFill="1" applyAlignment="1">
      <alignment horizontal="left" indent="1"/>
    </xf>
    <xf numFmtId="0" fontId="87" fillId="0" borderId="0" xfId="0" applyFont="1" applyFill="1"/>
    <xf numFmtId="164" fontId="1" fillId="22" borderId="10" xfId="30" applyNumberFormat="1" applyBorder="1" applyAlignment="1">
      <alignment horizontal="center" vertical="center"/>
    </xf>
    <xf numFmtId="0" fontId="0" fillId="22" borderId="41" xfId="30" applyFont="1" applyBorder="1" applyAlignment="1">
      <alignment horizontal="center" textRotation="90" wrapText="1"/>
    </xf>
    <xf numFmtId="0" fontId="80" fillId="0" borderId="22" xfId="286" applyFill="1" applyBorder="1" applyAlignment="1" applyProtection="1">
      <alignment horizontal="left" vertical="top" wrapText="1" indent="1"/>
    </xf>
    <xf numFmtId="0" fontId="80" fillId="48" borderId="0" xfId="286" applyFill="1" applyAlignment="1" applyProtection="1">
      <alignment horizontal="left" indent="1"/>
    </xf>
    <xf numFmtId="164" fontId="27" fillId="73" borderId="19" xfId="0" applyNumberFormat="1" applyFont="1" applyFill="1" applyBorder="1" applyAlignment="1">
      <alignment horizontal="center" vertical="center"/>
    </xf>
    <xf numFmtId="164" fontId="27" fillId="67" borderId="19" xfId="0" applyNumberFormat="1" applyFont="1" applyFill="1" applyBorder="1" applyAlignment="1">
      <alignment horizontal="center" vertical="center"/>
    </xf>
    <xf numFmtId="164" fontId="27" fillId="74" borderId="19" xfId="0" applyNumberFormat="1" applyFont="1" applyFill="1" applyBorder="1" applyAlignment="1">
      <alignment horizontal="center" vertical="center"/>
    </xf>
    <xf numFmtId="164" fontId="27" fillId="73" borderId="50" xfId="0" applyNumberFormat="1" applyFont="1" applyFill="1" applyBorder="1" applyAlignment="1">
      <alignment horizontal="center" vertical="center"/>
    </xf>
    <xf numFmtId="164" fontId="27" fillId="74" borderId="46" xfId="0" applyNumberFormat="1" applyFont="1" applyFill="1" applyBorder="1" applyAlignment="1">
      <alignment horizontal="center" vertical="center"/>
    </xf>
    <xf numFmtId="164" fontId="27" fillId="75" borderId="50" xfId="0" applyNumberFormat="1" applyFont="1" applyFill="1" applyBorder="1" applyAlignment="1">
      <alignment horizontal="center" vertical="center"/>
    </xf>
    <xf numFmtId="164" fontId="27" fillId="75" borderId="18" xfId="0" applyNumberFormat="1" applyFont="1" applyFill="1" applyBorder="1" applyAlignment="1">
      <alignment horizontal="center" vertical="center"/>
    </xf>
    <xf numFmtId="164" fontId="27" fillId="75" borderId="51" xfId="0" applyNumberFormat="1" applyFont="1" applyFill="1" applyBorder="1" applyAlignment="1">
      <alignment horizontal="center" vertical="center"/>
    </xf>
    <xf numFmtId="0" fontId="123" fillId="48" borderId="0" xfId="3" applyFont="1" applyFill="1" applyBorder="1" applyAlignment="1">
      <alignment horizontal="center" textRotation="90" wrapText="1"/>
    </xf>
    <xf numFmtId="164" fontId="27" fillId="49" borderId="53" xfId="0" applyNumberFormat="1" applyFont="1" applyFill="1" applyBorder="1" applyAlignment="1">
      <alignment horizontal="center" vertical="center"/>
    </xf>
    <xf numFmtId="0" fontId="88" fillId="0" borderId="0" xfId="0" applyFont="1" applyFill="1" applyAlignment="1">
      <alignment horizontal="center" vertical="center" wrapText="1"/>
    </xf>
    <xf numFmtId="0" fontId="86" fillId="48" borderId="0" xfId="0" applyFont="1" applyFill="1" applyAlignment="1">
      <alignment horizontal="center" vertical="center"/>
    </xf>
    <xf numFmtId="1" fontId="86" fillId="0" borderId="0" xfId="0" applyNumberFormat="1" applyFont="1" applyAlignment="1">
      <alignment horizontal="center" vertical="center"/>
    </xf>
    <xf numFmtId="0" fontId="86" fillId="48" borderId="0" xfId="0" applyFont="1" applyFill="1" applyAlignment="1">
      <alignment horizontal="center"/>
    </xf>
    <xf numFmtId="49" fontId="86" fillId="0" borderId="0" xfId="0" applyNumberFormat="1" applyFont="1" applyAlignment="1">
      <alignment horizontal="center"/>
    </xf>
    <xf numFmtId="14" fontId="86" fillId="0" borderId="0" xfId="0" applyNumberFormat="1" applyFont="1" applyAlignment="1">
      <alignment horizontal="center"/>
    </xf>
    <xf numFmtId="0" fontId="86" fillId="0" borderId="0" xfId="0" applyNumberFormat="1" applyFont="1" applyAlignment="1">
      <alignment horizontal="center"/>
    </xf>
    <xf numFmtId="164" fontId="27" fillId="73" borderId="51" xfId="0" applyNumberFormat="1" applyFont="1" applyFill="1" applyBorder="1" applyAlignment="1">
      <alignment horizontal="center" vertic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23" fillId="48" borderId="0" xfId="3" applyFont="1" applyFill="1" applyBorder="1" applyAlignment="1">
      <alignment horizontal="center" textRotation="90"/>
    </xf>
    <xf numFmtId="164" fontId="0" fillId="0" borderId="0" xfId="0" applyNumberFormat="1"/>
    <xf numFmtId="164" fontId="90" fillId="47" borderId="0" xfId="73" applyNumberFormat="1" applyFont="1" applyFill="1" applyBorder="1" applyAlignment="1">
      <alignment horizontal="center" vertical="center" wrapText="1"/>
    </xf>
    <xf numFmtId="0" fontId="86" fillId="0" borderId="0" xfId="0" applyFont="1" applyFill="1" applyAlignment="1">
      <alignment horizontal="center"/>
    </xf>
    <xf numFmtId="164" fontId="86" fillId="0" borderId="0" xfId="0" applyNumberFormat="1" applyFont="1" applyFill="1" applyAlignment="1">
      <alignment horizontal="center"/>
    </xf>
    <xf numFmtId="0" fontId="16" fillId="0" borderId="54" xfId="0" applyFont="1" applyBorder="1"/>
    <xf numFmtId="0" fontId="88" fillId="48" borderId="0" xfId="0" applyFont="1" applyFill="1" applyAlignment="1">
      <alignment horizontal="center"/>
    </xf>
    <xf numFmtId="9" fontId="87" fillId="48" borderId="0" xfId="73" applyFont="1" applyFill="1"/>
    <xf numFmtId="2" fontId="87" fillId="48" borderId="0" xfId="0" applyNumberFormat="1" applyFont="1" applyFill="1"/>
    <xf numFmtId="164" fontId="120" fillId="48" borderId="0" xfId="0" applyNumberFormat="1" applyFont="1" applyFill="1" applyAlignment="1">
      <alignment horizontal="center"/>
    </xf>
    <xf numFmtId="2" fontId="0" fillId="48" borderId="0" xfId="0" applyNumberFormat="1" applyFill="1"/>
    <xf numFmtId="0" fontId="124" fillId="48" borderId="52" xfId="0" applyFont="1" applyFill="1" applyBorder="1" applyAlignment="1">
      <alignment horizontal="left" wrapText="1" indent="1"/>
    </xf>
    <xf numFmtId="0" fontId="113" fillId="48" borderId="0" xfId="2" applyFont="1" applyFill="1" applyBorder="1" applyAlignment="1">
      <alignment horizontal="center" textRotation="90" wrapText="1"/>
    </xf>
    <xf numFmtId="164" fontId="27" fillId="49" borderId="55" xfId="0" applyNumberFormat="1" applyFont="1" applyFill="1" applyBorder="1" applyAlignment="1">
      <alignment horizontal="center" vertical="center"/>
    </xf>
    <xf numFmtId="0" fontId="44" fillId="0" borderId="56" xfId="0" applyFont="1" applyFill="1" applyBorder="1" applyAlignment="1" applyProtection="1">
      <alignment horizontal="center" vertical="center"/>
      <protection locked="0"/>
    </xf>
    <xf numFmtId="14" fontId="93" fillId="0" borderId="22" xfId="0" applyNumberFormat="1" applyFont="1" applyFill="1" applyBorder="1" applyAlignment="1">
      <alignment horizontal="left" vertical="top" wrapText="1" indent="1"/>
    </xf>
    <xf numFmtId="0" fontId="125" fillId="48" borderId="0" xfId="3" applyFont="1" applyFill="1" applyBorder="1" applyAlignment="1">
      <alignment horizontal="center" textRotation="90" wrapText="1"/>
    </xf>
    <xf numFmtId="0" fontId="88" fillId="0" borderId="0" xfId="0" applyFont="1" applyFill="1" applyAlignment="1">
      <alignment horizontal="left" indent="1"/>
    </xf>
    <xf numFmtId="0" fontId="103" fillId="47" borderId="30" xfId="0" applyFont="1" applyFill="1" applyBorder="1" applyAlignment="1">
      <alignment horizontal="center" vertical="center" wrapText="1"/>
    </xf>
    <xf numFmtId="0" fontId="25" fillId="69" borderId="0" xfId="68" applyFill="1" applyBorder="1" applyAlignment="1">
      <alignment horizontal="center"/>
    </xf>
    <xf numFmtId="0" fontId="0" fillId="48" borderId="0" xfId="0" applyFill="1" applyAlignment="1">
      <alignment horizontal="left" wrapText="1"/>
    </xf>
    <xf numFmtId="0" fontId="117" fillId="70" borderId="0" xfId="0" applyFont="1" applyFill="1" applyBorder="1" applyAlignment="1">
      <alignment horizontal="center"/>
    </xf>
    <xf numFmtId="0" fontId="0" fillId="71" borderId="0" xfId="0" applyFill="1" applyBorder="1" applyAlignment="1">
      <alignment horizontal="center"/>
    </xf>
    <xf numFmtId="0" fontId="87" fillId="72" borderId="0" xfId="0" applyFont="1" applyFill="1" applyBorder="1" applyAlignment="1">
      <alignment horizontal="center"/>
    </xf>
    <xf numFmtId="0" fontId="87" fillId="69" borderId="0" xfId="0" applyFont="1" applyFill="1" applyAlignment="1">
      <alignment horizontal="center"/>
    </xf>
    <xf numFmtId="0" fontId="87" fillId="69" borderId="30" xfId="0" applyFont="1" applyFill="1" applyBorder="1" applyAlignment="1">
      <alignment horizontal="center"/>
    </xf>
  </cellXfs>
  <cellStyles count="289">
    <cellStyle name="_x000d__x000a_JournalTemplate=C:\COMFO\CTALK\JOURSTD.TPL_x000d__x000a_LbStateAddress=3 3 0 251 1 89 2 311_x000d__x000a_LbStateJou" xfId="78"/>
    <cellStyle name="_KF08 DL 080909 raw data Part III Ch1" xfId="79"/>
    <cellStyle name="_KF08 DL 080909 raw data Part III Ch1_KF2010 Figure 1 1 1 World GERD 100310 (2)" xfId="80"/>
    <cellStyle name="20% - Accent1" xfId="18" builtinId="30" customBuiltin="1"/>
    <cellStyle name="20% - Accent1 2" xfId="41"/>
    <cellStyle name="20% - Accent1 3" xfId="81"/>
    <cellStyle name="20% - Accent2" xfId="22" builtinId="34" customBuiltin="1"/>
    <cellStyle name="20% - Accent2 2" xfId="42"/>
    <cellStyle name="20% - Accent2 3" xfId="82"/>
    <cellStyle name="20% - Accent3" xfId="26" builtinId="38" customBuiltin="1"/>
    <cellStyle name="20% - Accent3 2" xfId="43"/>
    <cellStyle name="20% - Accent3 3" xfId="83"/>
    <cellStyle name="20% - Accent4" xfId="30" builtinId="42" customBuiltin="1"/>
    <cellStyle name="20% - Accent4 2" xfId="44"/>
    <cellStyle name="20% - Accent4 3" xfId="84"/>
    <cellStyle name="20% - Accent5" xfId="34" builtinId="46" customBuiltin="1"/>
    <cellStyle name="20% - Accent5 2" xfId="85"/>
    <cellStyle name="20% - Accent5 3" xfId="86"/>
    <cellStyle name="20% - Accent6" xfId="38" builtinId="50" customBuiltin="1"/>
    <cellStyle name="20% - Accent6 2" xfId="87"/>
    <cellStyle name="20% - Accent6 3" xfId="88"/>
    <cellStyle name="20% - Colore 1" xfId="89"/>
    <cellStyle name="20% - Colore 2" xfId="90"/>
    <cellStyle name="20% - Colore 3" xfId="91"/>
    <cellStyle name="20% - Colore 4" xfId="92"/>
    <cellStyle name="20% - Colore 5" xfId="93"/>
    <cellStyle name="20% - Colore 6" xfId="94"/>
    <cellStyle name="40% - Accent1" xfId="19" builtinId="31" customBuiltin="1"/>
    <cellStyle name="40% - Accent1 2" xfId="45"/>
    <cellStyle name="40% - Accent1 3" xfId="95"/>
    <cellStyle name="40% - Accent2" xfId="23" builtinId="35" customBuiltin="1"/>
    <cellStyle name="40% - Accent2 2" xfId="96"/>
    <cellStyle name="40% - Accent2 3" xfId="97"/>
    <cellStyle name="40% - Accent3" xfId="27" builtinId="39" customBuiltin="1"/>
    <cellStyle name="40% - Accent3 2" xfId="46"/>
    <cellStyle name="40% - Accent3 3" xfId="98"/>
    <cellStyle name="40% - Accent4" xfId="31" builtinId="43" customBuiltin="1"/>
    <cellStyle name="40% - Accent4 2" xfId="47"/>
    <cellStyle name="40% - Accent4 3" xfId="99"/>
    <cellStyle name="40% - Accent5" xfId="35" builtinId="47" customBuiltin="1"/>
    <cellStyle name="40% - Accent5 2" xfId="100"/>
    <cellStyle name="40% - Accent5 3" xfId="101"/>
    <cellStyle name="40% - Accent6" xfId="39" builtinId="51" customBuiltin="1"/>
    <cellStyle name="40% - Accent6 2" xfId="48"/>
    <cellStyle name="40% - Accent6 3" xfId="102"/>
    <cellStyle name="40% - Colore 1" xfId="103"/>
    <cellStyle name="40% - Colore 2" xfId="104"/>
    <cellStyle name="40% - Colore 3" xfId="105"/>
    <cellStyle name="40% - Colore 4" xfId="106"/>
    <cellStyle name="40% - Colore 5" xfId="107"/>
    <cellStyle name="40% - Colore 6" xfId="108"/>
    <cellStyle name="60% - Accent1" xfId="20" builtinId="32" customBuiltin="1"/>
    <cellStyle name="60% - Accent1 2" xfId="49"/>
    <cellStyle name="60% - Accent1 3" xfId="109"/>
    <cellStyle name="60% - Accent2" xfId="24" builtinId="36" customBuiltin="1"/>
    <cellStyle name="60% - Accent2 2" xfId="110"/>
    <cellStyle name="60% - Accent2 3" xfId="111"/>
    <cellStyle name="60% - Accent3" xfId="28" builtinId="40" customBuiltin="1"/>
    <cellStyle name="60% - Accent3 2" xfId="50"/>
    <cellStyle name="60% - Accent3 3" xfId="112"/>
    <cellStyle name="60% - Accent4" xfId="32" builtinId="44" customBuiltin="1"/>
    <cellStyle name="60% - Accent4 2" xfId="51"/>
    <cellStyle name="60% - Accent4 3" xfId="113"/>
    <cellStyle name="60% - Accent5" xfId="36" builtinId="48" customBuiltin="1"/>
    <cellStyle name="60% - Accent5 2" xfId="114"/>
    <cellStyle name="60% - Accent5 3" xfId="115"/>
    <cellStyle name="60% - Accent6" xfId="40" builtinId="52" customBuiltin="1"/>
    <cellStyle name="60% - Accent6 2" xfId="52"/>
    <cellStyle name="60% - Accent6 3" xfId="116"/>
    <cellStyle name="60% - Colore 1" xfId="117"/>
    <cellStyle name="60% - Colore 2" xfId="118"/>
    <cellStyle name="60% - Colore 3" xfId="119"/>
    <cellStyle name="60% - Colore 4" xfId="120"/>
    <cellStyle name="60% - Colore 5" xfId="121"/>
    <cellStyle name="60% - Colore 6" xfId="122"/>
    <cellStyle name="Accent1" xfId="17" builtinId="29" customBuiltin="1"/>
    <cellStyle name="Accent1 2" xfId="53"/>
    <cellStyle name="Accent1 3" xfId="123"/>
    <cellStyle name="Accent2" xfId="21" builtinId="33" customBuiltin="1"/>
    <cellStyle name="Accent2 2" xfId="54"/>
    <cellStyle name="Accent2 3" xfId="124"/>
    <cellStyle name="Accent3" xfId="25" builtinId="37" customBuiltin="1"/>
    <cellStyle name="Accent3 2" xfId="55"/>
    <cellStyle name="Accent3 3" xfId="125"/>
    <cellStyle name="Accent4" xfId="29" builtinId="41" customBuiltin="1"/>
    <cellStyle name="Accent4 2" xfId="56"/>
    <cellStyle name="Accent4 3" xfId="126"/>
    <cellStyle name="Accent5" xfId="33" builtinId="45" customBuiltin="1"/>
    <cellStyle name="Accent5 2" xfId="127"/>
    <cellStyle name="Accent5 3" xfId="128"/>
    <cellStyle name="Accent6" xfId="37" builtinId="49" customBuiltin="1"/>
    <cellStyle name="Accent6 2" xfId="129"/>
    <cellStyle name="Accent6 3" xfId="130"/>
    <cellStyle name="ANCLAS,REZONES Y SUS PARTES,DE FUNDICION,DE HIERRO O DE ACERO" xfId="131"/>
    <cellStyle name="Bad" xfId="7" builtinId="27" customBuiltin="1"/>
    <cellStyle name="Bad 2" xfId="57"/>
    <cellStyle name="Berekening 2" xfId="132"/>
    <cellStyle name="bin" xfId="133"/>
    <cellStyle name="blue" xfId="134"/>
    <cellStyle name="Calcolo" xfId="135"/>
    <cellStyle name="Calculation" xfId="11" builtinId="22" customBuiltin="1"/>
    <cellStyle name="Calculation 2" xfId="58"/>
    <cellStyle name="cell" xfId="136"/>
    <cellStyle name="Cella collegata" xfId="137"/>
    <cellStyle name="Cella da controllare" xfId="138"/>
    <cellStyle name="Check Cell" xfId="13" builtinId="23" customBuiltin="1"/>
    <cellStyle name="Check Cell 2" xfId="139"/>
    <cellStyle name="Col&amp;RowHeadings" xfId="140"/>
    <cellStyle name="ColCodes" xfId="141"/>
    <cellStyle name="Colore 1" xfId="142"/>
    <cellStyle name="Colore 2" xfId="143"/>
    <cellStyle name="Colore 3" xfId="144"/>
    <cellStyle name="Colore 4" xfId="145"/>
    <cellStyle name="Colore 5" xfId="146"/>
    <cellStyle name="Colore 6" xfId="147"/>
    <cellStyle name="ColTitles" xfId="148"/>
    <cellStyle name="column" xfId="149"/>
    <cellStyle name="Comma" xfId="74" builtinId="3"/>
    <cellStyle name="Comma 2" xfId="70"/>
    <cellStyle name="Comma 2 2" xfId="150"/>
    <cellStyle name="Comma 2 3" xfId="151"/>
    <cellStyle name="Comma 2_GII2013_Mika_June07" xfId="77"/>
    <cellStyle name="Comma 3" xfId="152"/>
    <cellStyle name="Comma0" xfId="153"/>
    <cellStyle name="Controlecel 2" xfId="154"/>
    <cellStyle name="Currency0" xfId="155"/>
    <cellStyle name="DataEntryCells" xfId="156"/>
    <cellStyle name="Date" xfId="157"/>
    <cellStyle name="Dezimal [0]_Germany" xfId="158"/>
    <cellStyle name="Dezimal_Germany" xfId="159"/>
    <cellStyle name="ErrRpt_DataEntryCells" xfId="160"/>
    <cellStyle name="ErrRpt-DataEntryCells" xfId="161"/>
    <cellStyle name="ErrRpt-GreyBackground" xfId="162"/>
    <cellStyle name="Euro" xfId="163"/>
    <cellStyle name="Explanatory Text" xfId="15" builtinId="53" customBuiltin="1"/>
    <cellStyle name="Explanatory Text 2" xfId="164"/>
    <cellStyle name="Fixed" xfId="165"/>
    <cellStyle name="formula" xfId="166"/>
    <cellStyle name="gap" xfId="167"/>
    <cellStyle name="Gekoppelde cel 2" xfId="168"/>
    <cellStyle name="Goed 2" xfId="169"/>
    <cellStyle name="Good" xfId="6" builtinId="26" customBuiltin="1"/>
    <cellStyle name="Good 2" xfId="170"/>
    <cellStyle name="GreyBackground" xfId="171"/>
    <cellStyle name="Heading 1" xfId="2" builtinId="16" customBuiltin="1"/>
    <cellStyle name="Heading 1 2" xfId="59"/>
    <cellStyle name="Heading 2" xfId="3" builtinId="17" customBuiltin="1"/>
    <cellStyle name="Heading 2 2" xfId="60"/>
    <cellStyle name="Heading 3" xfId="4" builtinId="18" customBuiltin="1"/>
    <cellStyle name="Heading 3 2" xfId="61"/>
    <cellStyle name="Heading 4" xfId="5" builtinId="19" customBuiltin="1"/>
    <cellStyle name="Heading 4 2" xfId="62"/>
    <cellStyle name="Hyperlink" xfId="286" builtinId="8"/>
    <cellStyle name="Hyperlink 2" xfId="172"/>
    <cellStyle name="Hyperlink 3" xfId="287"/>
    <cellStyle name="Input" xfId="9" builtinId="20" customBuiltin="1"/>
    <cellStyle name="Input 2" xfId="173"/>
    <cellStyle name="Invoer 2" xfId="174"/>
    <cellStyle name="ISC" xfId="175"/>
    <cellStyle name="isced" xfId="176"/>
    <cellStyle name="ISCED Titles" xfId="177"/>
    <cellStyle name="Komma 2" xfId="178"/>
    <cellStyle name="Kop 1 2" xfId="179"/>
    <cellStyle name="Kop 2 2" xfId="180"/>
    <cellStyle name="Kop 3 2" xfId="181"/>
    <cellStyle name="Kop 4 2" xfId="182"/>
    <cellStyle name="level1a" xfId="183"/>
    <cellStyle name="level2" xfId="184"/>
    <cellStyle name="level2a" xfId="185"/>
    <cellStyle name="level3" xfId="186"/>
    <cellStyle name="Linked Cell" xfId="12" builtinId="24" customBuiltin="1"/>
    <cellStyle name="Linked Cell 2" xfId="187"/>
    <cellStyle name="Migliaia (0)_conti99" xfId="188"/>
    <cellStyle name="Milliers [0]_8GRAD" xfId="189"/>
    <cellStyle name="Milliers_8GRAD" xfId="190"/>
    <cellStyle name="Monétaire [0]_8GRAD" xfId="191"/>
    <cellStyle name="Monétaire_8GRAD" xfId="192"/>
    <cellStyle name="Neutraal 2" xfId="193"/>
    <cellStyle name="Neutral" xfId="8" builtinId="28" customBuiltin="1"/>
    <cellStyle name="Neutral 2" xfId="194"/>
    <cellStyle name="Neutrale" xfId="195"/>
    <cellStyle name="Normal" xfId="0" builtinId="0"/>
    <cellStyle name="Normal 19" xfId="196"/>
    <cellStyle name="Normal 2" xfId="63"/>
    <cellStyle name="Normal 2 2" xfId="64"/>
    <cellStyle name="Normal 2 2 2" xfId="197"/>
    <cellStyle name="Normal 2 2 3" xfId="198"/>
    <cellStyle name="Normal 2 2_GII2013_Mika_June07" xfId="76"/>
    <cellStyle name="Normal 2 3" xfId="71"/>
    <cellStyle name="Normal 2 3 2" xfId="199"/>
    <cellStyle name="Normal 2 3_GII2013_Mika_June07" xfId="200"/>
    <cellStyle name="Normal 2 4" xfId="201"/>
    <cellStyle name="Normal 2 5" xfId="202"/>
    <cellStyle name="Normal 2 6" xfId="203"/>
    <cellStyle name="Normal 2 7" xfId="204"/>
    <cellStyle name="Normal 2 8" xfId="205"/>
    <cellStyle name="Normal 2_962010071P1G001" xfId="206"/>
    <cellStyle name="Normal 3" xfId="65"/>
    <cellStyle name="Normal 3 2" xfId="207"/>
    <cellStyle name="Normal 3 2 2" xfId="208"/>
    <cellStyle name="Normal 3 2_SSI2012-Finaldata_JRCresults_2003" xfId="209"/>
    <cellStyle name="Normal 3 3" xfId="210"/>
    <cellStyle name="Normal 3 3 2" xfId="211"/>
    <cellStyle name="Normal 3 3_SSI2012-Finaldata_JRCresults_2003" xfId="212"/>
    <cellStyle name="Normal 3 4" xfId="213"/>
    <cellStyle name="Normal 3_SSI2012-Finaldata_JRCresults_2003" xfId="214"/>
    <cellStyle name="Normal 4" xfId="215"/>
    <cellStyle name="Normal 5" xfId="216"/>
    <cellStyle name="Normal 6" xfId="217"/>
    <cellStyle name="Normal 6 2" xfId="218"/>
    <cellStyle name="Normal 7" xfId="219"/>
    <cellStyle name="Normal 8" xfId="220"/>
    <cellStyle name="Normale_Foglio1" xfId="221"/>
    <cellStyle name="Nota" xfId="222"/>
    <cellStyle name="Note" xfId="75" builtinId="10" customBuiltin="1"/>
    <cellStyle name="Note 2" xfId="66"/>
    <cellStyle name="Note 2 2" xfId="72"/>
    <cellStyle name="Note 2 3" xfId="223"/>
    <cellStyle name="Notitie 2" xfId="224"/>
    <cellStyle name="Ongeldig 2" xfId="225"/>
    <cellStyle name="Output" xfId="10" builtinId="21" customBuiltin="1"/>
    <cellStyle name="Output 2" xfId="67"/>
    <cellStyle name="Percent" xfId="73" builtinId="5"/>
    <cellStyle name="Percent 2" xfId="226"/>
    <cellStyle name="Prozent_SubCatperStud" xfId="227"/>
    <cellStyle name="row" xfId="228"/>
    <cellStyle name="RowCodes" xfId="229"/>
    <cellStyle name="Row-Col Headings" xfId="230"/>
    <cellStyle name="RowTitles" xfId="231"/>
    <cellStyle name="RowTitles1-Detail" xfId="232"/>
    <cellStyle name="RowTitles-Col2" xfId="233"/>
    <cellStyle name="RowTitles-Detail" xfId="234"/>
    <cellStyle name="ss1" xfId="235"/>
    <cellStyle name="ss10" xfId="236"/>
    <cellStyle name="ss11" xfId="237"/>
    <cellStyle name="ss12" xfId="238"/>
    <cellStyle name="ss13" xfId="239"/>
    <cellStyle name="ss14" xfId="240"/>
    <cellStyle name="ss15" xfId="241"/>
    <cellStyle name="ss16" xfId="242"/>
    <cellStyle name="ss17" xfId="243"/>
    <cellStyle name="ss18" xfId="244"/>
    <cellStyle name="ss19" xfId="245"/>
    <cellStyle name="ss2" xfId="246"/>
    <cellStyle name="ss20" xfId="247"/>
    <cellStyle name="ss21" xfId="248"/>
    <cellStyle name="ss22" xfId="249"/>
    <cellStyle name="ss3" xfId="250"/>
    <cellStyle name="ss4" xfId="251"/>
    <cellStyle name="ss5" xfId="252"/>
    <cellStyle name="ss6" xfId="253"/>
    <cellStyle name="ss7" xfId="254"/>
    <cellStyle name="ss8" xfId="255"/>
    <cellStyle name="ss9" xfId="256"/>
    <cellStyle name="Standaard 2" xfId="257"/>
    <cellStyle name="Standaard 3" xfId="258"/>
    <cellStyle name="Standard_cpi-mp-be-stats" xfId="259"/>
    <cellStyle name="Style 1" xfId="260"/>
    <cellStyle name="Style 2" xfId="261"/>
    <cellStyle name="Table No." xfId="262"/>
    <cellStyle name="Table Title" xfId="263"/>
    <cellStyle name="Tagline" xfId="264"/>
    <cellStyle name="temp" xfId="265"/>
    <cellStyle name="test" xfId="288"/>
    <cellStyle name="Testo avviso" xfId="266"/>
    <cellStyle name="Testo descrittivo" xfId="267"/>
    <cellStyle name="Title" xfId="1" builtinId="15" customBuiltin="1"/>
    <cellStyle name="Title 1" xfId="268"/>
    <cellStyle name="Title 2" xfId="68"/>
    <cellStyle name="title1" xfId="269"/>
    <cellStyle name="Titolo" xfId="270"/>
    <cellStyle name="Titolo 1" xfId="271"/>
    <cellStyle name="Titolo 2" xfId="272"/>
    <cellStyle name="Titolo 3" xfId="273"/>
    <cellStyle name="Titolo 4" xfId="274"/>
    <cellStyle name="Titolo_SSI2012-Finaldata_JRCresults_2003" xfId="275"/>
    <cellStyle name="Totaal 2" xfId="276"/>
    <cellStyle name="Total" xfId="16" builtinId="25" customBuiltin="1"/>
    <cellStyle name="Total 2" xfId="69"/>
    <cellStyle name="Totale" xfId="277"/>
    <cellStyle name="Uitvoer 2" xfId="278"/>
    <cellStyle name="Valore non valido" xfId="279"/>
    <cellStyle name="Valore valido" xfId="280"/>
    <cellStyle name="Verklarende tekst 2" xfId="281"/>
    <cellStyle name="Waarschuwingstekst 2" xfId="282"/>
    <cellStyle name="Währung [0]_Germany" xfId="283"/>
    <cellStyle name="Währung_Germany" xfId="284"/>
    <cellStyle name="Warning Text" xfId="14" builtinId="11" customBuiltin="1"/>
    <cellStyle name="Warning Text 2" xfId="285"/>
  </cellStyles>
  <dxfs count="56">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color theme="0"/>
      </font>
      <fill>
        <patternFill>
          <bgColor rgb="FFFF0000"/>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s>
  <tableStyles count="0" defaultTableStyle="TableStyleMedium2" defaultPivotStyle="PivotStyleLight16"/>
  <colors>
    <mruColors>
      <color rgb="FF996600"/>
      <color rgb="FF6BAED6"/>
      <color rgb="FF323232"/>
      <color rgb="FFCE3327"/>
      <color rgb="FF7E935B"/>
      <color rgb="FF386192"/>
      <color rgb="FFF79751"/>
      <color rgb="FFFF6600"/>
      <color rgb="FF238B45"/>
      <color rgb="FFEF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1326675</xdr:colOff>
      <xdr:row>1</xdr:row>
      <xdr:rowOff>252776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47625"/>
          <a:ext cx="1260000" cy="500426"/>
        </a:xfrm>
        <a:prstGeom prst="rect">
          <a:avLst/>
        </a:prstGeom>
      </xdr:spPr>
    </xdr:pic>
    <xdr:clientData/>
  </xdr:twoCellAnchor>
  <xdr:twoCellAnchor editAs="oneCell">
    <xdr:from>
      <xdr:col>0</xdr:col>
      <xdr:colOff>123826</xdr:colOff>
      <xdr:row>7</xdr:row>
      <xdr:rowOff>57151</xdr:rowOff>
    </xdr:from>
    <xdr:to>
      <xdr:col>0</xdr:col>
      <xdr:colOff>5924883</xdr:colOff>
      <xdr:row>8</xdr:row>
      <xdr:rowOff>3714750</xdr:rowOff>
    </xdr:to>
    <xdr:pic>
      <xdr:nvPicPr>
        <xdr:cNvPr id="5" name="Picture 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986" b="7926"/>
        <a:stretch/>
      </xdr:blipFill>
      <xdr:spPr bwMode="auto">
        <a:xfrm>
          <a:off x="123826" y="4029076"/>
          <a:ext cx="5801057" cy="3743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1317150</xdr:colOff>
      <xdr:row>1</xdr:row>
      <xdr:rowOff>195626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50" y="66675"/>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xdr:col>
      <xdr:colOff>180750</xdr:colOff>
      <xdr:row>1</xdr:row>
      <xdr:rowOff>895868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95250" y="381000"/>
          <a:ext cx="1800000" cy="71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1</xdr:row>
      <xdr:rowOff>352425</xdr:rowOff>
    </xdr:from>
    <xdr:to>
      <xdr:col>1</xdr:col>
      <xdr:colOff>266474</xdr:colOff>
      <xdr:row>1</xdr:row>
      <xdr:rowOff>1067319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80974" y="542925"/>
          <a:ext cx="1800000" cy="71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352425</xdr:rowOff>
    </xdr:from>
    <xdr:to>
      <xdr:col>1</xdr:col>
      <xdr:colOff>285525</xdr:colOff>
      <xdr:row>1</xdr:row>
      <xdr:rowOff>1067319</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00025" y="542925"/>
          <a:ext cx="1800000" cy="714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333375</xdr:rowOff>
    </xdr:from>
    <xdr:to>
      <xdr:col>1</xdr:col>
      <xdr:colOff>247425</xdr:colOff>
      <xdr:row>1</xdr:row>
      <xdr:rowOff>1048269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61925" y="523875"/>
          <a:ext cx="1800000" cy="714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name="2012.06.11 - GFM Indicator List"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nform-index.org/"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3" Type="http://schemas.openxmlformats.org/officeDocument/2006/relationships/hyperlink" Target="http://data.worldbank.org/indicator/IT.NET.USER.P2" TargetMode="External"/><Relationship Id="rId18" Type="http://schemas.openxmlformats.org/officeDocument/2006/relationships/hyperlink" Target="http://stats.uis.unesco.org/unesco" TargetMode="External"/><Relationship Id="rId26" Type="http://schemas.openxmlformats.org/officeDocument/2006/relationships/hyperlink" Target="http://risk.preventionweb.net/capraviewer/download.jsp" TargetMode="External"/><Relationship Id="rId3" Type="http://schemas.openxmlformats.org/officeDocument/2006/relationships/hyperlink" Target="http://apps.who.int/ghodata" TargetMode="External"/><Relationship Id="rId21" Type="http://schemas.openxmlformats.org/officeDocument/2006/relationships/hyperlink" Target="http://data.worldbank.org/indicator/SI.POV.GINI" TargetMode="External"/><Relationship Id="rId34" Type="http://schemas.openxmlformats.org/officeDocument/2006/relationships/printerSettings" Target="../printerSettings/printerSettings12.bin"/><Relationship Id="rId7" Type="http://schemas.openxmlformats.org/officeDocument/2006/relationships/hyperlink" Target="http://preventionweb.net/applications/hfa/qbnhfa/" TargetMode="External"/><Relationship Id="rId12" Type="http://schemas.openxmlformats.org/officeDocument/2006/relationships/hyperlink" Target="http://www.fao.org/economic/ess/ess-fs/ess-fadata/en/" TargetMode="External"/><Relationship Id="rId17" Type="http://schemas.openxmlformats.org/officeDocument/2006/relationships/hyperlink" Target="http://info.worldbank.org/governance/wgi/index.asp" TargetMode="External"/><Relationship Id="rId25" Type="http://schemas.openxmlformats.org/officeDocument/2006/relationships/hyperlink" Target="http://www.emdat.be/" TargetMode="External"/><Relationship Id="rId33" Type="http://schemas.openxmlformats.org/officeDocument/2006/relationships/hyperlink" Target="https://washdata.org/" TargetMode="External"/><Relationship Id="rId2" Type="http://schemas.openxmlformats.org/officeDocument/2006/relationships/hyperlink" Target="http://apps.who.int/ghodata" TargetMode="External"/><Relationship Id="rId16" Type="http://schemas.openxmlformats.org/officeDocument/2006/relationships/hyperlink" Target="http://apps.who.int/ghodata" TargetMode="External"/><Relationship Id="rId20" Type="http://schemas.openxmlformats.org/officeDocument/2006/relationships/hyperlink" Target="http://preview.grid.unep.ch/" TargetMode="External"/><Relationship Id="rId29" Type="http://schemas.openxmlformats.org/officeDocument/2006/relationships/hyperlink" Target="http://data.worldbank.org/indicator/SH.MED.PHYS.ZS" TargetMode="External"/><Relationship Id="rId1" Type="http://schemas.openxmlformats.org/officeDocument/2006/relationships/hyperlink" Target="http://stats.uis.unesco.org/unesco" TargetMode="External"/><Relationship Id="rId6" Type="http://schemas.openxmlformats.org/officeDocument/2006/relationships/hyperlink" Target="http://fts.unocha.org/pageloader.aspx;" TargetMode="External"/><Relationship Id="rId11" Type="http://schemas.openxmlformats.org/officeDocument/2006/relationships/hyperlink" Target="http://www.fao.org/economic/ess/ess-fs/ess-fadata/en/" TargetMode="External"/><Relationship Id="rId24" Type="http://schemas.openxmlformats.org/officeDocument/2006/relationships/hyperlink" Target="http://www.emdat.be/" TargetMode="External"/><Relationship Id="rId32" Type="http://schemas.openxmlformats.org/officeDocument/2006/relationships/hyperlink" Target="http://hdr.undp.org/en/composite/GII" TargetMode="External"/><Relationship Id="rId5" Type="http://schemas.openxmlformats.org/officeDocument/2006/relationships/hyperlink" Target="http://cpi.transparency.org/" TargetMode="External"/><Relationship Id="rId15" Type="http://schemas.openxmlformats.org/officeDocument/2006/relationships/hyperlink" Target="http://data.worldbank.org/indicator/EG.ELC.ACCS.ZS" TargetMode="External"/><Relationship Id="rId23" Type="http://schemas.openxmlformats.org/officeDocument/2006/relationships/hyperlink" Target="http://www.emdat.be/" TargetMode="External"/><Relationship Id="rId28" Type="http://schemas.openxmlformats.org/officeDocument/2006/relationships/hyperlink" Target="https://www.openstreetmap.org/" TargetMode="External"/><Relationship Id="rId10" Type="http://schemas.openxmlformats.org/officeDocument/2006/relationships/hyperlink" Target="http://www.fao.org/economic/ess/ess-fs/ess-fadata/en/" TargetMode="External"/><Relationship Id="rId19" Type="http://schemas.openxmlformats.org/officeDocument/2006/relationships/hyperlink" Target="http://preview.grid.unep.ch/" TargetMode="External"/><Relationship Id="rId31" Type="http://schemas.openxmlformats.org/officeDocument/2006/relationships/hyperlink" Target="http://hdr.undp.org/en/composite/HDI" TargetMode="External"/><Relationship Id="rId4" Type="http://schemas.openxmlformats.org/officeDocument/2006/relationships/hyperlink" Target="http://data.worldbank.org/indicator/DT.ODA.ODAT.GN.ZS" TargetMode="External"/><Relationship Id="rId9" Type="http://schemas.openxmlformats.org/officeDocument/2006/relationships/hyperlink" Target="http://www.fao.org/economic/ess/ess-fs/ess-fadata/en/" TargetMode="External"/><Relationship Id="rId14" Type="http://schemas.openxmlformats.org/officeDocument/2006/relationships/hyperlink" Target="http://data.worldbank.org/indicator/IT.CEL.SETS.P2" TargetMode="External"/><Relationship Id="rId22" Type="http://schemas.openxmlformats.org/officeDocument/2006/relationships/hyperlink" Target="http://data.worldbank.org/indicator/SP.POP.TOTL" TargetMode="External"/><Relationship Id="rId27" Type="http://schemas.openxmlformats.org/officeDocument/2006/relationships/hyperlink" Target="http://risk.preventionweb.net/capraviewer/download.jsp" TargetMode="External"/><Relationship Id="rId30" Type="http://schemas.openxmlformats.org/officeDocument/2006/relationships/hyperlink" Target="http://info.worldbank.org/governance/wgi/" TargetMode="External"/><Relationship Id="rId35" Type="http://schemas.openxmlformats.org/officeDocument/2006/relationships/queryTable" Target="../queryTables/queryTable1.xml"/><Relationship Id="rId8" Type="http://schemas.openxmlformats.org/officeDocument/2006/relationships/hyperlink" Target="http://www.emdat.be/"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42"/>
  <sheetViews>
    <sheetView workbookViewId="0"/>
  </sheetViews>
  <sheetFormatPr defaultRowHeight="15" x14ac:dyDescent="0.25"/>
  <cols>
    <col min="1" max="1" width="108.28515625" style="4" bestFit="1" customWidth="1"/>
    <col min="2" max="16384" width="9.140625" style="4"/>
  </cols>
  <sheetData>
    <row r="1" spans="1:1" ht="23.25" x14ac:dyDescent="0.35">
      <c r="A1" s="23" t="s">
        <v>1106</v>
      </c>
    </row>
    <row r="2" spans="1:1" ht="20.25" customHeight="1" x14ac:dyDescent="0.25">
      <c r="A2" s="24" t="s">
        <v>1134</v>
      </c>
    </row>
    <row r="3" spans="1:1" ht="7.5" customHeight="1" x14ac:dyDescent="0.25">
      <c r="A3" s="7"/>
    </row>
    <row r="4" spans="1:1" ht="6.75" customHeight="1" x14ac:dyDescent="0.25">
      <c r="A4" s="18"/>
    </row>
    <row r="5" spans="1:1" x14ac:dyDescent="0.25">
      <c r="A5" s="119" t="s">
        <v>430</v>
      </c>
    </row>
    <row r="6" spans="1:1" ht="19.5" customHeight="1" x14ac:dyDescent="0.25">
      <c r="A6" s="118" t="s">
        <v>492</v>
      </c>
    </row>
    <row r="7" spans="1:1" ht="140.25" x14ac:dyDescent="0.25">
      <c r="A7" s="117" t="s">
        <v>866</v>
      </c>
    </row>
    <row r="8" spans="1:1" ht="6.75" customHeight="1" x14ac:dyDescent="0.25">
      <c r="A8" s="6"/>
    </row>
    <row r="9" spans="1:1" ht="300.75" customHeight="1" x14ac:dyDescent="0.25">
      <c r="A9" s="1"/>
    </row>
    <row r="10" spans="1:1" s="19" customFormat="1" ht="42.75" customHeight="1" x14ac:dyDescent="0.2">
      <c r="A10" s="120" t="s">
        <v>775</v>
      </c>
    </row>
    <row r="11" spans="1:1" ht="24" customHeight="1" x14ac:dyDescent="0.25">
      <c r="A11" s="121" t="s">
        <v>431</v>
      </c>
    </row>
    <row r="12" spans="1:1" ht="15.75" customHeight="1" x14ac:dyDescent="0.25">
      <c r="A12" s="151" t="s">
        <v>919</v>
      </c>
    </row>
    <row r="13" spans="1:1" ht="9" customHeight="1" x14ac:dyDescent="0.25">
      <c r="A13" s="122"/>
    </row>
    <row r="14" spans="1:1" x14ac:dyDescent="0.25">
      <c r="A14" s="123" t="s">
        <v>766</v>
      </c>
    </row>
    <row r="15" spans="1:1" x14ac:dyDescent="0.25">
      <c r="A15" s="185" t="s">
        <v>1107</v>
      </c>
    </row>
    <row r="16" spans="1:1" ht="60.75" x14ac:dyDescent="0.25">
      <c r="A16" s="124" t="s">
        <v>1138</v>
      </c>
    </row>
    <row r="17" spans="1:1" x14ac:dyDescent="0.25">
      <c r="A17" s="185" t="s">
        <v>1067</v>
      </c>
    </row>
    <row r="18" spans="1:1" ht="63" customHeight="1" x14ac:dyDescent="0.25">
      <c r="A18" s="124" t="s">
        <v>1100</v>
      </c>
    </row>
    <row r="19" spans="1:1" ht="111.75" customHeight="1" x14ac:dyDescent="0.25">
      <c r="A19" s="124" t="s">
        <v>1077</v>
      </c>
    </row>
    <row r="20" spans="1:1" x14ac:dyDescent="0.25">
      <c r="A20" s="185" t="s">
        <v>945</v>
      </c>
    </row>
    <row r="21" spans="1:1" ht="48.75" x14ac:dyDescent="0.25">
      <c r="A21" s="124" t="s">
        <v>951</v>
      </c>
    </row>
    <row r="22" spans="1:1" ht="29.25" customHeight="1" x14ac:dyDescent="0.25">
      <c r="A22" s="124" t="s">
        <v>947</v>
      </c>
    </row>
    <row r="23" spans="1:1" x14ac:dyDescent="0.25">
      <c r="A23" s="124" t="s">
        <v>944</v>
      </c>
    </row>
    <row r="24" spans="1:1" x14ac:dyDescent="0.25">
      <c r="A24" s="124" t="s">
        <v>943</v>
      </c>
    </row>
    <row r="25" spans="1:1" x14ac:dyDescent="0.25">
      <c r="A25" s="185" t="s">
        <v>918</v>
      </c>
    </row>
    <row r="26" spans="1:1" x14ac:dyDescent="0.25">
      <c r="A26" s="124" t="s">
        <v>872</v>
      </c>
    </row>
    <row r="27" spans="1:1" ht="63.75" customHeight="1" x14ac:dyDescent="0.25">
      <c r="A27" s="124" t="s">
        <v>871</v>
      </c>
    </row>
    <row r="28" spans="1:1" x14ac:dyDescent="0.25">
      <c r="A28" s="124" t="s">
        <v>867</v>
      </c>
    </row>
    <row r="29" spans="1:1" x14ac:dyDescent="0.25">
      <c r="A29" s="124" t="s">
        <v>839</v>
      </c>
    </row>
    <row r="30" spans="1:1" x14ac:dyDescent="0.25">
      <c r="A30" s="124" t="s">
        <v>837</v>
      </c>
    </row>
    <row r="31" spans="1:1" x14ac:dyDescent="0.25">
      <c r="A31" s="124" t="s">
        <v>820</v>
      </c>
    </row>
    <row r="32" spans="1:1" ht="72.75" x14ac:dyDescent="0.25">
      <c r="A32" s="124" t="s">
        <v>870</v>
      </c>
    </row>
    <row r="33" spans="1:1" x14ac:dyDescent="0.25">
      <c r="A33" s="124" t="s">
        <v>792</v>
      </c>
    </row>
    <row r="34" spans="1:1" ht="24.75" x14ac:dyDescent="0.25">
      <c r="A34" s="124" t="s">
        <v>787</v>
      </c>
    </row>
    <row r="35" spans="1:1" x14ac:dyDescent="0.25">
      <c r="A35" s="124" t="s">
        <v>769</v>
      </c>
    </row>
    <row r="36" spans="1:1" x14ac:dyDescent="0.25">
      <c r="A36" s="124" t="s">
        <v>768</v>
      </c>
    </row>
    <row r="37" spans="1:1" x14ac:dyDescent="0.25">
      <c r="A37" s="124" t="s">
        <v>760</v>
      </c>
    </row>
    <row r="38" spans="1:1" x14ac:dyDescent="0.25">
      <c r="A38" s="124" t="s">
        <v>761</v>
      </c>
    </row>
    <row r="39" spans="1:1" x14ac:dyDescent="0.25">
      <c r="A39" s="124" t="s">
        <v>762</v>
      </c>
    </row>
    <row r="40" spans="1:1" ht="24.75" x14ac:dyDescent="0.25">
      <c r="A40" s="124" t="s">
        <v>763</v>
      </c>
    </row>
    <row r="41" spans="1:1" x14ac:dyDescent="0.25">
      <c r="A41" s="124" t="s">
        <v>764</v>
      </c>
    </row>
    <row r="42" spans="1:1" x14ac:dyDescent="0.25">
      <c r="A42" s="124" t="s">
        <v>765</v>
      </c>
    </row>
  </sheetData>
  <hyperlinks>
    <hyperlink ref="A5" location="'Table of Contents'!A1" display="(table of Contents)"/>
    <hyperlink ref="A12"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E193"/>
  <sheetViews>
    <sheetView zoomScale="80" zoomScaleNormal="80" workbookViewId="0">
      <pane xSplit="1" ySplit="2" topLeftCell="B3" activePane="bottomRight" state="frozen"/>
      <selection pane="topRight" activeCell="B1" sqref="B1"/>
      <selection pane="bottomLeft" activeCell="A3" sqref="A3"/>
      <selection pane="bottomRight" activeCell="AK30" sqref="AK30"/>
    </sheetView>
  </sheetViews>
  <sheetFormatPr defaultRowHeight="15" x14ac:dyDescent="0.25"/>
  <cols>
    <col min="2" max="22" width="5" bestFit="1" customWidth="1"/>
    <col min="23" max="23" width="4.7109375" customWidth="1"/>
    <col min="24" max="36" width="5" bestFit="1" customWidth="1"/>
    <col min="37" max="37" width="5.85546875" bestFit="1" customWidth="1"/>
    <col min="38" max="52" width="5" bestFit="1" customWidth="1"/>
  </cols>
  <sheetData>
    <row r="1" spans="1:57" ht="296.25" x14ac:dyDescent="0.25">
      <c r="A1" t="s">
        <v>358</v>
      </c>
      <c r="B1" s="170" t="s">
        <v>437</v>
      </c>
      <c r="C1" s="170" t="s">
        <v>438</v>
      </c>
      <c r="D1" s="170" t="s">
        <v>873</v>
      </c>
      <c r="E1" s="170" t="s">
        <v>874</v>
      </c>
      <c r="F1" s="170" t="s">
        <v>875</v>
      </c>
      <c r="G1" s="170" t="s">
        <v>876</v>
      </c>
      <c r="H1" s="170" t="s">
        <v>882</v>
      </c>
      <c r="I1" s="170" t="s">
        <v>813</v>
      </c>
      <c r="J1" s="170" t="s">
        <v>814</v>
      </c>
      <c r="K1" s="170" t="s">
        <v>812</v>
      </c>
      <c r="L1" s="170" t="s">
        <v>793</v>
      </c>
      <c r="M1" s="170" t="s">
        <v>838</v>
      </c>
      <c r="N1" s="170" t="s">
        <v>949</v>
      </c>
      <c r="O1" s="170" t="s">
        <v>950</v>
      </c>
      <c r="P1" s="170" t="s">
        <v>386</v>
      </c>
      <c r="Q1" s="170" t="s">
        <v>387</v>
      </c>
      <c r="R1" s="170" t="s">
        <v>489</v>
      </c>
      <c r="S1" s="170" t="s">
        <v>490</v>
      </c>
      <c r="T1" s="170" t="s">
        <v>490</v>
      </c>
      <c r="U1" s="170" t="s">
        <v>395</v>
      </c>
      <c r="V1" s="170" t="s">
        <v>482</v>
      </c>
      <c r="W1" s="170" t="s">
        <v>394</v>
      </c>
      <c r="X1" s="170" t="s">
        <v>907</v>
      </c>
      <c r="Y1" s="170" t="s">
        <v>480</v>
      </c>
      <c r="Z1" s="170" t="s">
        <v>914</v>
      </c>
      <c r="AA1" s="170" t="s">
        <v>405</v>
      </c>
      <c r="AB1" s="170" t="s">
        <v>481</v>
      </c>
      <c r="AC1" s="170" t="s">
        <v>1005</v>
      </c>
      <c r="AD1" s="170" t="s">
        <v>475</v>
      </c>
      <c r="AE1" s="170" t="s">
        <v>385</v>
      </c>
      <c r="AF1" s="170" t="s">
        <v>483</v>
      </c>
      <c r="AG1" s="170" t="s">
        <v>484</v>
      </c>
      <c r="AH1" s="170" t="s">
        <v>484</v>
      </c>
      <c r="AI1" s="170" t="s">
        <v>484</v>
      </c>
      <c r="AJ1" s="170" t="s">
        <v>485</v>
      </c>
      <c r="AK1" s="170" t="s">
        <v>486</v>
      </c>
      <c r="AL1" s="170" t="s">
        <v>397</v>
      </c>
      <c r="AM1" s="170" t="s">
        <v>417</v>
      </c>
      <c r="AN1" s="170" t="s">
        <v>418</v>
      </c>
      <c r="AO1" s="170" t="s">
        <v>419</v>
      </c>
      <c r="AP1" s="170" t="s">
        <v>420</v>
      </c>
      <c r="AQ1" s="170" t="s">
        <v>442</v>
      </c>
      <c r="AR1" s="170" t="s">
        <v>360</v>
      </c>
      <c r="AS1" s="170" t="s">
        <v>408</v>
      </c>
      <c r="AT1" s="170" t="s">
        <v>362</v>
      </c>
      <c r="AU1" s="170" t="s">
        <v>426</v>
      </c>
      <c r="AV1" s="170" t="s">
        <v>363</v>
      </c>
      <c r="AW1" s="170" t="s">
        <v>364</v>
      </c>
      <c r="AX1" s="170" t="s">
        <v>879</v>
      </c>
      <c r="AY1" s="170" t="s">
        <v>389</v>
      </c>
      <c r="AZ1" s="170" t="s">
        <v>388</v>
      </c>
    </row>
    <row r="2" spans="1:57" x14ac:dyDescent="0.25">
      <c r="A2" t="s">
        <v>1016</v>
      </c>
      <c r="B2">
        <f>'Indicator Date'!C3</f>
        <v>2014</v>
      </c>
      <c r="C2" s="5">
        <f>'Indicator Date'!D3</f>
        <v>2014</v>
      </c>
      <c r="D2" s="5">
        <f>'Indicator Date'!E3</f>
        <v>2014</v>
      </c>
      <c r="E2" s="5">
        <f>'Indicator Date'!F3</f>
        <v>2014</v>
      </c>
      <c r="F2" s="5">
        <f>'Indicator Date'!G3</f>
        <v>2014</v>
      </c>
      <c r="G2" s="5">
        <f>'Indicator Date'!H3</f>
        <v>2014</v>
      </c>
      <c r="H2" s="5">
        <f>'Indicator Date'!I3</f>
        <v>2014</v>
      </c>
      <c r="I2" s="5">
        <f>'Indicator Date'!J3</f>
        <v>2016</v>
      </c>
      <c r="J2" s="5">
        <f>'Indicator Date'!K3</f>
        <v>2016</v>
      </c>
      <c r="K2" s="5">
        <f>'Indicator Date'!L3</f>
        <v>2016</v>
      </c>
      <c r="L2" s="5">
        <f>'Indicator Date'!M3</f>
        <v>2017</v>
      </c>
      <c r="M2" s="5">
        <f>'Indicator Date'!N3</f>
        <v>2017</v>
      </c>
      <c r="N2" s="5">
        <f>'Indicator Date'!O3</f>
        <v>2016</v>
      </c>
      <c r="O2" s="5">
        <f>'Indicator Date'!P3</f>
        <v>2016</v>
      </c>
      <c r="P2" s="5">
        <f>'Indicator Date'!Q3</f>
        <v>2015</v>
      </c>
      <c r="Q2" s="5">
        <f>'Indicator Date'!R3</f>
        <v>2015</v>
      </c>
      <c r="R2" s="5">
        <f>'Indicator Date'!S3</f>
        <v>2017</v>
      </c>
      <c r="S2" s="5">
        <f>'Indicator Date'!T3</f>
        <v>2014</v>
      </c>
      <c r="T2" s="5">
        <f>'Indicator Date'!U3</f>
        <v>2015</v>
      </c>
      <c r="U2" s="5">
        <f>'Indicator Date'!V3</f>
        <v>2015</v>
      </c>
      <c r="V2" s="5">
        <f>'Indicator Date'!W3</f>
        <v>2015</v>
      </c>
      <c r="W2" s="5">
        <f>'Indicator Date'!X3</f>
        <v>2015</v>
      </c>
      <c r="X2" s="5">
        <f>'Indicator Date'!Y3</f>
        <v>2015</v>
      </c>
      <c r="Y2" s="5">
        <f>'Indicator Date'!Z3</f>
        <v>2016</v>
      </c>
      <c r="Z2" s="5">
        <f>'Indicator Date'!AA3</f>
        <v>2015</v>
      </c>
      <c r="AA2" s="5">
        <f>'Indicator Date'!AB3</f>
        <v>2015</v>
      </c>
      <c r="AB2" s="5">
        <f>'Indicator Date'!AC3</f>
        <v>2014</v>
      </c>
      <c r="AC2" s="5">
        <f>'Indicator Date'!AD3</f>
        <v>2015</v>
      </c>
      <c r="AD2" s="5">
        <f>'Indicator Date'!AE3</f>
        <v>2012</v>
      </c>
      <c r="AE2" s="5">
        <f>'Indicator Date'!AF3</f>
        <v>2015</v>
      </c>
      <c r="AF2" s="5">
        <f>'Indicator Date'!AG3</f>
        <v>2014</v>
      </c>
      <c r="AG2" s="5">
        <f>'Indicator Date'!AH3</f>
        <v>2015</v>
      </c>
      <c r="AH2" s="5">
        <f>'Indicator Date'!AI3</f>
        <v>2016</v>
      </c>
      <c r="AI2" s="5">
        <f>'Indicator Date'!AJ3</f>
        <v>2017</v>
      </c>
      <c r="AJ2" s="5">
        <f>'Indicator Date'!AK3</f>
        <v>2017</v>
      </c>
      <c r="AK2" s="5">
        <f>'Indicator Date'!AL3</f>
        <v>2017</v>
      </c>
      <c r="AL2" s="5">
        <f>'Indicator Date'!AM3</f>
        <v>2016</v>
      </c>
      <c r="AM2" s="5">
        <f>'Indicator Date'!AN3</f>
        <v>2014</v>
      </c>
      <c r="AN2" s="5">
        <f>'Indicator Date'!AO3</f>
        <v>2014</v>
      </c>
      <c r="AO2" s="5">
        <f>'Indicator Date'!AP3</f>
        <v>2014</v>
      </c>
      <c r="AP2" s="5">
        <f>'Indicator Date'!AQ3</f>
        <v>2014</v>
      </c>
      <c r="AQ2" s="5">
        <f>'Indicator Date'!AR3</f>
        <v>2015</v>
      </c>
      <c r="AR2" s="5">
        <f>'Indicator Date'!AS3</f>
        <v>2015</v>
      </c>
      <c r="AS2" s="5">
        <f>'Indicator Date'!AT3</f>
        <v>2016</v>
      </c>
      <c r="AT2" s="5">
        <f>'Indicator Date'!AU3</f>
        <v>2014</v>
      </c>
      <c r="AU2" s="5">
        <f>'Indicator Date'!AV3</f>
        <v>2015</v>
      </c>
      <c r="AV2" s="5">
        <f>'Indicator Date'!AW3</f>
        <v>2015</v>
      </c>
      <c r="AW2" s="5">
        <f>'Indicator Date'!AX3</f>
        <v>2015</v>
      </c>
      <c r="AX2" s="5">
        <f>'Indicator Date'!AY3</f>
        <v>2014</v>
      </c>
      <c r="AY2" s="5">
        <f>'Indicator Date'!AZ3</f>
        <v>2015</v>
      </c>
      <c r="AZ2" s="5">
        <f>'Indicator Date'!BA3</f>
        <v>2015</v>
      </c>
      <c r="BA2" t="s">
        <v>1055</v>
      </c>
      <c r="BB2" t="s">
        <v>1054</v>
      </c>
      <c r="BC2" t="s">
        <v>1057</v>
      </c>
      <c r="BD2" t="s">
        <v>1061</v>
      </c>
      <c r="BE2" t="s">
        <v>1065</v>
      </c>
    </row>
    <row r="3" spans="1:57" x14ac:dyDescent="0.25">
      <c r="A3" t="s">
        <v>0</v>
      </c>
      <c r="B3" s="171">
        <f>IF('Indicator Date hidden'!C4="x","x",$B$2-'Indicator Date hidden'!C4)</f>
        <v>0</v>
      </c>
      <c r="C3" s="171">
        <f>IF('Indicator Date hidden'!D4="x","x",$C$2-'Indicator Date hidden'!D4)</f>
        <v>0</v>
      </c>
      <c r="D3" s="171">
        <f>IF('Indicator Date hidden'!E4="x","x",$D$2-'Indicator Date hidden'!E4)</f>
        <v>0</v>
      </c>
      <c r="E3" s="171">
        <f>IF('Indicator Date hidden'!F4="x","x",$E$2-'Indicator Date hidden'!F4)</f>
        <v>0</v>
      </c>
      <c r="F3" s="171">
        <f>IF('Indicator Date hidden'!G4="x","x",$F$2-'Indicator Date hidden'!G4)</f>
        <v>0</v>
      </c>
      <c r="G3" s="171">
        <f>IF('Indicator Date hidden'!H4="x","x",$G$2-'Indicator Date hidden'!H4)</f>
        <v>0</v>
      </c>
      <c r="H3" s="171">
        <f>IF('Indicator Date hidden'!I4="x","x",$H$2-'Indicator Date hidden'!I4)</f>
        <v>0</v>
      </c>
      <c r="I3" s="171">
        <f>IF('Indicator Date hidden'!J4="x","x",$I$2-'Indicator Date hidden'!J4)</f>
        <v>0</v>
      </c>
      <c r="J3" s="171">
        <f>IF('Indicator Date hidden'!K4="x","x",$J$2-'Indicator Date hidden'!K4)</f>
        <v>0</v>
      </c>
      <c r="K3" s="171">
        <f>IF('Indicator Date hidden'!L4="x","x",$K$2-'Indicator Date hidden'!L4)</f>
        <v>0</v>
      </c>
      <c r="L3" s="171">
        <f>IF('Indicator Date hidden'!M4="x","x",$L$2-'Indicator Date hidden'!M4)</f>
        <v>0</v>
      </c>
      <c r="M3" s="171">
        <f>IF('Indicator Date hidden'!N4="x","x",$M$2-'Indicator Date hidden'!N4)</f>
        <v>0</v>
      </c>
      <c r="N3" s="171">
        <f>IF('Indicator Date hidden'!O4="x","x",$N$2-'Indicator Date hidden'!O4)</f>
        <v>0</v>
      </c>
      <c r="O3" s="171">
        <f>IF('Indicator Date hidden'!P4="x","x",$O$2-'Indicator Date hidden'!P4)</f>
        <v>0</v>
      </c>
      <c r="P3" s="171">
        <f>IF('Indicator Date hidden'!Q4="x","x",$P$2-'Indicator Date hidden'!Q4)</f>
        <v>0</v>
      </c>
      <c r="Q3" s="171">
        <f>IF('Indicator Date hidden'!R4="x","x",$Q$2-'Indicator Date hidden'!R4)</f>
        <v>4</v>
      </c>
      <c r="R3" s="171">
        <f>IF('Indicator Date hidden'!S4="x","x",$R$2-'Indicator Date hidden'!S4)</f>
        <v>0</v>
      </c>
      <c r="S3" s="171">
        <f>IF('Indicator Date hidden'!T4="x","x",$S$2-'Indicator Date hidden'!T4)</f>
        <v>0</v>
      </c>
      <c r="T3" s="171">
        <f>IF('Indicator Date hidden'!U4="x","x",$T$2-'Indicator Date hidden'!U4)</f>
        <v>0</v>
      </c>
      <c r="U3" s="171">
        <f>IF('Indicator Date hidden'!V4="x","x",$U$2-'Indicator Date hidden'!V4)</f>
        <v>0</v>
      </c>
      <c r="V3" s="171">
        <f>IF('Indicator Date hidden'!W4="x","x",$V$2-'Indicator Date hidden'!W4)</f>
        <v>0</v>
      </c>
      <c r="W3" s="171" t="str">
        <f>IF('Indicator Date hidden'!X4="x","x",$W$2-'Indicator Date hidden'!X4)</f>
        <v>x</v>
      </c>
      <c r="X3" s="171">
        <f>IF('Indicator Date hidden'!Y4="x","x",$X$2-'Indicator Date hidden'!Y4)</f>
        <v>2</v>
      </c>
      <c r="Y3" s="171">
        <f>IF('Indicator Date hidden'!Z4="x","x",$Y$2-'Indicator Date hidden'!Z4)</f>
        <v>0</v>
      </c>
      <c r="Z3" s="171">
        <f>IF('Indicator Date hidden'!AA4="x","x",$Z$2-'Indicator Date hidden'!AA4)</f>
        <v>0</v>
      </c>
      <c r="AA3" s="171">
        <f>IF('Indicator Date hidden'!AB4="x","x",$AA$2-'Indicator Date hidden'!AB4)</f>
        <v>0</v>
      </c>
      <c r="AB3" s="171">
        <f>IF('Indicator Date hidden'!AC4="x","x",$AB$2-'Indicator Date hidden'!AC4)</f>
        <v>0</v>
      </c>
      <c r="AC3" s="171">
        <f>IF('Indicator Date hidden'!AD4="x","x",$AC$2-'Indicator Date hidden'!AD4)</f>
        <v>0</v>
      </c>
      <c r="AD3" s="171">
        <f>IF('Indicator Date hidden'!AE4="x","x",$AD$2-'Indicator Date hidden'!AE4)</f>
        <v>0</v>
      </c>
      <c r="AE3" s="171">
        <f>IF('Indicator Date hidden'!AF4="x","x",$AE$2-'Indicator Date hidden'!AF4)</f>
        <v>0</v>
      </c>
      <c r="AF3" s="171">
        <f>IF('Indicator Date hidden'!AG4="x","x",$AF$2-'Indicator Date hidden'!AG4)</f>
        <v>7</v>
      </c>
      <c r="AG3" s="171">
        <f>IF('Indicator Date hidden'!AH4="x","x",$AG$2-'Indicator Date hidden'!AH4)</f>
        <v>0</v>
      </c>
      <c r="AH3" s="171">
        <f>IF('Indicator Date hidden'!AI4="x","x",$AH$2-'Indicator Date hidden'!AI4)</f>
        <v>0</v>
      </c>
      <c r="AI3" s="171">
        <f>IF('Indicator Date hidden'!AJ4="x","x",$AI$2-'Indicator Date hidden'!AJ4)</f>
        <v>0</v>
      </c>
      <c r="AJ3" s="171">
        <f>IF('Indicator Date hidden'!AK4="x","x",$AJ$2-'Indicator Date hidden'!AK4)</f>
        <v>0</v>
      </c>
      <c r="AK3" s="171">
        <f>IF('Indicator Date hidden'!AL4="x","x",$AK$2-'Indicator Date hidden'!AL4)</f>
        <v>1</v>
      </c>
      <c r="AL3" s="171">
        <f>IF('Indicator Date hidden'!AM4="x","x",$AL$2-'Indicator Date hidden'!AM4)</f>
        <v>0</v>
      </c>
      <c r="AM3" s="171">
        <f>IF('Indicator Date hidden'!AN4="x","x",$AM$2-'Indicator Date hidden'!AN4)</f>
        <v>0</v>
      </c>
      <c r="AN3" s="171">
        <f>IF('Indicator Date hidden'!AO4="x","x",$AN$2-'Indicator Date hidden'!AO4)</f>
        <v>0</v>
      </c>
      <c r="AO3" s="171" t="str">
        <f>IF('Indicator Date hidden'!AP4="x","x",$AO$2-'Indicator Date hidden'!AP4)</f>
        <v>x</v>
      </c>
      <c r="AP3" s="171" t="str">
        <f>IF('Indicator Date hidden'!AQ4="x","x",$AP$2-'Indicator Date hidden'!AQ4)</f>
        <v>x</v>
      </c>
      <c r="AQ3" s="171">
        <f>IF('Indicator Date hidden'!AR4="x","x",$AQ$2-'Indicator Date hidden'!AR4)</f>
        <v>0</v>
      </c>
      <c r="AR3" s="171">
        <f>IF('Indicator Date hidden'!AS4="x","x",$AR$2-'Indicator Date hidden'!AS4)</f>
        <v>0</v>
      </c>
      <c r="AS3" s="171">
        <f>IF('Indicator Date hidden'!AT4="x","x",$AS$2-'Indicator Date hidden'!AT4)</f>
        <v>0</v>
      </c>
      <c r="AT3" s="171">
        <f>IF('Indicator Date hidden'!AU4="x","x",$AT$2-'Indicator Date hidden'!AU4)</f>
        <v>0</v>
      </c>
      <c r="AU3" s="171">
        <f>IF('Indicator Date hidden'!AV4="x","x",$AU$2-'Indicator Date hidden'!AV4)</f>
        <v>0</v>
      </c>
      <c r="AV3" s="171">
        <f>IF('Indicator Date hidden'!AW4="x","x",$AV$2-'Indicator Date hidden'!AW4)</f>
        <v>0</v>
      </c>
      <c r="AW3" s="171">
        <f>IF('Indicator Date hidden'!AX4="x","x",$AW$2-'Indicator Date hidden'!AX4)</f>
        <v>0</v>
      </c>
      <c r="AX3" s="171">
        <f>IF('Indicator Date hidden'!AY4="x","x",$AX$2-'Indicator Date hidden'!AY4)</f>
        <v>0</v>
      </c>
      <c r="AY3" s="171">
        <f>IF('Indicator Date hidden'!AZ4="x","x",$AY$2-'Indicator Date hidden'!AZ4)</f>
        <v>0</v>
      </c>
      <c r="AZ3" s="171">
        <f>IF('Indicator Date hidden'!BA4="x","x",$AZ$2-'Indicator Date hidden'!BA4)</f>
        <v>0</v>
      </c>
      <c r="BA3" s="5">
        <f>SUM(B3:AZ3)</f>
        <v>14</v>
      </c>
      <c r="BB3" s="172">
        <f>BA3/COUNT(B3:AZ3)</f>
        <v>0.29166666666666669</v>
      </c>
      <c r="BC3" s="5">
        <f>COUNTIF(B3:AZ3,"&gt;0")</f>
        <v>4</v>
      </c>
      <c r="BD3" s="172">
        <f>_xlfn.STDEV.P(B3:AZ3)</f>
        <v>1.1718634258687695</v>
      </c>
      <c r="BE3" s="175">
        <f>MEDIAN(B3:AZ3)</f>
        <v>0</v>
      </c>
    </row>
    <row r="4" spans="1:57" x14ac:dyDescent="0.25">
      <c r="A4" t="s">
        <v>2</v>
      </c>
      <c r="B4" s="171">
        <f>IF('Indicator Date hidden'!C5="x","x",$B$2-'Indicator Date hidden'!C5)</f>
        <v>0</v>
      </c>
      <c r="C4" s="171">
        <f>IF('Indicator Date hidden'!D5="x","x",$C$2-'Indicator Date hidden'!D5)</f>
        <v>0</v>
      </c>
      <c r="D4" s="171">
        <f>IF('Indicator Date hidden'!E5="x","x",$D$2-'Indicator Date hidden'!E5)</f>
        <v>0</v>
      </c>
      <c r="E4" s="171">
        <f>IF('Indicator Date hidden'!F5="x","x",$E$2-'Indicator Date hidden'!F5)</f>
        <v>0</v>
      </c>
      <c r="F4" s="171">
        <f>IF('Indicator Date hidden'!G5="x","x",$F$2-'Indicator Date hidden'!G5)</f>
        <v>0</v>
      </c>
      <c r="G4" s="171">
        <f>IF('Indicator Date hidden'!H5="x","x",$G$2-'Indicator Date hidden'!H5)</f>
        <v>0</v>
      </c>
      <c r="H4" s="171">
        <f>IF('Indicator Date hidden'!I5="x","x",$H$2-'Indicator Date hidden'!I5)</f>
        <v>0</v>
      </c>
      <c r="I4" s="171">
        <f>IF('Indicator Date hidden'!J5="x","x",$I$2-'Indicator Date hidden'!J5)</f>
        <v>0</v>
      </c>
      <c r="J4" s="171">
        <f>IF('Indicator Date hidden'!K5="x","x",$J$2-'Indicator Date hidden'!K5)</f>
        <v>0</v>
      </c>
      <c r="K4" s="171">
        <f>IF('Indicator Date hidden'!L5="x","x",$K$2-'Indicator Date hidden'!L5)</f>
        <v>0</v>
      </c>
      <c r="L4" s="171">
        <f>IF('Indicator Date hidden'!M5="x","x",$L$2-'Indicator Date hidden'!M5)</f>
        <v>0</v>
      </c>
      <c r="M4" s="171">
        <f>IF('Indicator Date hidden'!N5="x","x",$M$2-'Indicator Date hidden'!N5)</f>
        <v>0</v>
      </c>
      <c r="N4" s="171">
        <f>IF('Indicator Date hidden'!O5="x","x",$N$2-'Indicator Date hidden'!O5)</f>
        <v>0</v>
      </c>
      <c r="O4" s="171">
        <f>IF('Indicator Date hidden'!P5="x","x",$O$2-'Indicator Date hidden'!P5)</f>
        <v>0</v>
      </c>
      <c r="P4" s="171">
        <f>IF('Indicator Date hidden'!Q5="x","x",$P$2-'Indicator Date hidden'!Q5)</f>
        <v>0</v>
      </c>
      <c r="Q4" s="171">
        <f>IF('Indicator Date hidden'!R5="x","x",$Q$2-'Indicator Date hidden'!R5)</f>
        <v>6</v>
      </c>
      <c r="R4" s="171">
        <f>IF('Indicator Date hidden'!S5="x","x",$R$2-'Indicator Date hidden'!S5)</f>
        <v>0</v>
      </c>
      <c r="S4" s="171">
        <f>IF('Indicator Date hidden'!T5="x","x",$S$2-'Indicator Date hidden'!T5)</f>
        <v>0</v>
      </c>
      <c r="T4" s="171">
        <f>IF('Indicator Date hidden'!U5="x","x",$T$2-'Indicator Date hidden'!U5)</f>
        <v>0</v>
      </c>
      <c r="U4" s="171">
        <f>IF('Indicator Date hidden'!V5="x","x",$U$2-'Indicator Date hidden'!V5)</f>
        <v>0</v>
      </c>
      <c r="V4" s="171">
        <f>IF('Indicator Date hidden'!W5="x","x",$V$2-'Indicator Date hidden'!W5)</f>
        <v>0</v>
      </c>
      <c r="W4" s="171">
        <f>IF('Indicator Date hidden'!X5="x","x",$W$2-'Indicator Date hidden'!X5)</f>
        <v>6</v>
      </c>
      <c r="X4" s="171">
        <f>IF('Indicator Date hidden'!Y5="x","x",$X$2-'Indicator Date hidden'!Y5)</f>
        <v>2</v>
      </c>
      <c r="Y4" s="171">
        <f>IF('Indicator Date hidden'!Z5="x","x",$Y$2-'Indicator Date hidden'!Z5)</f>
        <v>0</v>
      </c>
      <c r="Z4" s="171">
        <f>IF('Indicator Date hidden'!AA5="x","x",$Z$2-'Indicator Date hidden'!AA5)</f>
        <v>0</v>
      </c>
      <c r="AA4" s="171">
        <f>IF('Indicator Date hidden'!AB5="x","x",$AA$2-'Indicator Date hidden'!AB5)</f>
        <v>2</v>
      </c>
      <c r="AB4" s="171">
        <f>IF('Indicator Date hidden'!AC5="x","x",$AB$2-'Indicator Date hidden'!AC5)</f>
        <v>0</v>
      </c>
      <c r="AC4" s="171">
        <f>IF('Indicator Date hidden'!AD5="x","x",$AC$2-'Indicator Date hidden'!AD5)</f>
        <v>0</v>
      </c>
      <c r="AD4" s="171" t="str">
        <f>IF('Indicator Date hidden'!AE5="x","x",$AD$2-'Indicator Date hidden'!AE5)</f>
        <v>x</v>
      </c>
      <c r="AE4" s="171">
        <f>IF('Indicator Date hidden'!AF5="x","x",$AE$2-'Indicator Date hidden'!AF5)</f>
        <v>0</v>
      </c>
      <c r="AF4" s="171">
        <f>IF('Indicator Date hidden'!AG5="x","x",$AF$2-'Indicator Date hidden'!AG5)</f>
        <v>2</v>
      </c>
      <c r="AG4" s="171">
        <f>IF('Indicator Date hidden'!AH5="x","x",$AG$2-'Indicator Date hidden'!AH5)</f>
        <v>0</v>
      </c>
      <c r="AH4" s="171">
        <f>IF('Indicator Date hidden'!AI5="x","x",$AH$2-'Indicator Date hidden'!AI5)</f>
        <v>0</v>
      </c>
      <c r="AI4" s="171">
        <f>IF('Indicator Date hidden'!AJ5="x","x",$AI$2-'Indicator Date hidden'!AJ5)</f>
        <v>0</v>
      </c>
      <c r="AJ4" s="171" t="str">
        <f>IF('Indicator Date hidden'!AK5="x","x",$AJ$2-'Indicator Date hidden'!AK5)</f>
        <v>x</v>
      </c>
      <c r="AK4" s="171">
        <f>IF('Indicator Date hidden'!AL5="x","x",$AK$2-'Indicator Date hidden'!AL5)</f>
        <v>1</v>
      </c>
      <c r="AL4" s="171">
        <f>IF('Indicator Date hidden'!AM5="x","x",$AL$2-'Indicator Date hidden'!AM5)</f>
        <v>0</v>
      </c>
      <c r="AM4" s="171">
        <f>IF('Indicator Date hidden'!AN5="x","x",$AM$2-'Indicator Date hidden'!AN5)</f>
        <v>0</v>
      </c>
      <c r="AN4" s="171">
        <f>IF('Indicator Date hidden'!AO5="x","x",$AN$2-'Indicator Date hidden'!AO5)</f>
        <v>0</v>
      </c>
      <c r="AO4" s="171">
        <f>IF('Indicator Date hidden'!AP5="x","x",$AO$2-'Indicator Date hidden'!AP5)</f>
        <v>0</v>
      </c>
      <c r="AP4" s="171">
        <f>IF('Indicator Date hidden'!AQ5="x","x",$AP$2-'Indicator Date hidden'!AQ5)</f>
        <v>0</v>
      </c>
      <c r="AQ4" s="171" t="str">
        <f>IF('Indicator Date hidden'!AR5="x","x",$AQ$2-'Indicator Date hidden'!AR5)</f>
        <v>x</v>
      </c>
      <c r="AR4" s="171">
        <f>IF('Indicator Date hidden'!AS5="x","x",$AR$2-'Indicator Date hidden'!AS5)</f>
        <v>0</v>
      </c>
      <c r="AS4" s="171">
        <f>IF('Indicator Date hidden'!AT5="x","x",$AS$2-'Indicator Date hidden'!AT5)</f>
        <v>0</v>
      </c>
      <c r="AT4" s="171">
        <f>IF('Indicator Date hidden'!AU5="x","x",$AT$2-'Indicator Date hidden'!AU5)</f>
        <v>0</v>
      </c>
      <c r="AU4" s="171">
        <f>IF('Indicator Date hidden'!AV5="x","x",$AU$2-'Indicator Date hidden'!AV5)</f>
        <v>0</v>
      </c>
      <c r="AV4" s="171">
        <f>IF('Indicator Date hidden'!AW5="x","x",$AV$2-'Indicator Date hidden'!AW5)</f>
        <v>0</v>
      </c>
      <c r="AW4" s="171">
        <f>IF('Indicator Date hidden'!AX5="x","x",$AW$2-'Indicator Date hidden'!AX5)</f>
        <v>0</v>
      </c>
      <c r="AX4" s="171">
        <f>IF('Indicator Date hidden'!AY5="x","x",$AX$2-'Indicator Date hidden'!AY5)</f>
        <v>0</v>
      </c>
      <c r="AY4" s="171">
        <f>IF('Indicator Date hidden'!AZ5="x","x",$AY$2-'Indicator Date hidden'!AZ5)</f>
        <v>0</v>
      </c>
      <c r="AZ4" s="171">
        <f>IF('Indicator Date hidden'!BA5="x","x",$AZ$2-'Indicator Date hidden'!BA5)</f>
        <v>0</v>
      </c>
      <c r="BA4" s="5">
        <f t="shared" ref="BA4:BA67" si="0">SUM(B4:AZ4)</f>
        <v>19</v>
      </c>
      <c r="BB4" s="172">
        <f t="shared" ref="BB4:BB67" si="1">BA4/COUNT(B4:AZ4)</f>
        <v>0.39583333333333331</v>
      </c>
      <c r="BC4" s="5">
        <f t="shared" ref="BC4:BC67" si="2">COUNTIF(B4:AZ4,"&gt;0")</f>
        <v>6</v>
      </c>
      <c r="BD4" s="172">
        <f t="shared" ref="BD4:BD67" si="3">_xlfn.STDEV.P(B4:AZ4)</f>
        <v>1.2704917573741106</v>
      </c>
      <c r="BE4" s="175">
        <f t="shared" ref="BE4:BE67" si="4">MEDIAN(B4:AZ4)</f>
        <v>0</v>
      </c>
    </row>
    <row r="5" spans="1:57" x14ac:dyDescent="0.25">
      <c r="A5" t="s">
        <v>4</v>
      </c>
      <c r="B5" s="171">
        <f>IF('Indicator Date hidden'!C6="x","x",$B$2-'Indicator Date hidden'!C6)</f>
        <v>0</v>
      </c>
      <c r="C5" s="171">
        <f>IF('Indicator Date hidden'!D6="x","x",$C$2-'Indicator Date hidden'!D6)</f>
        <v>0</v>
      </c>
      <c r="D5" s="171">
        <f>IF('Indicator Date hidden'!E6="x","x",$D$2-'Indicator Date hidden'!E6)</f>
        <v>0</v>
      </c>
      <c r="E5" s="171">
        <f>IF('Indicator Date hidden'!F6="x","x",$E$2-'Indicator Date hidden'!F6)</f>
        <v>0</v>
      </c>
      <c r="F5" s="171">
        <f>IF('Indicator Date hidden'!G6="x","x",$F$2-'Indicator Date hidden'!G6)</f>
        <v>0</v>
      </c>
      <c r="G5" s="171">
        <f>IF('Indicator Date hidden'!H6="x","x",$G$2-'Indicator Date hidden'!H6)</f>
        <v>0</v>
      </c>
      <c r="H5" s="171">
        <f>IF('Indicator Date hidden'!I6="x","x",$H$2-'Indicator Date hidden'!I6)</f>
        <v>0</v>
      </c>
      <c r="I5" s="171">
        <f>IF('Indicator Date hidden'!J6="x","x",$I$2-'Indicator Date hidden'!J6)</f>
        <v>0</v>
      </c>
      <c r="J5" s="171">
        <f>IF('Indicator Date hidden'!K6="x","x",$J$2-'Indicator Date hidden'!K6)</f>
        <v>0</v>
      </c>
      <c r="K5" s="171">
        <f>IF('Indicator Date hidden'!L6="x","x",$K$2-'Indicator Date hidden'!L6)</f>
        <v>0</v>
      </c>
      <c r="L5" s="171">
        <f>IF('Indicator Date hidden'!M6="x","x",$L$2-'Indicator Date hidden'!M6)</f>
        <v>0</v>
      </c>
      <c r="M5" s="171">
        <f>IF('Indicator Date hidden'!N6="x","x",$M$2-'Indicator Date hidden'!N6)</f>
        <v>0</v>
      </c>
      <c r="N5" s="171">
        <f>IF('Indicator Date hidden'!O6="x","x",$N$2-'Indicator Date hidden'!O6)</f>
        <v>0</v>
      </c>
      <c r="O5" s="171">
        <f>IF('Indicator Date hidden'!P6="x","x",$O$2-'Indicator Date hidden'!P6)</f>
        <v>0</v>
      </c>
      <c r="P5" s="171">
        <f>IF('Indicator Date hidden'!Q6="x","x",$P$2-'Indicator Date hidden'!Q6)</f>
        <v>0</v>
      </c>
      <c r="Q5" s="171" t="str">
        <f>IF('Indicator Date hidden'!R6="x","x",$Q$2-'Indicator Date hidden'!R6)</f>
        <v>x</v>
      </c>
      <c r="R5" s="171">
        <f>IF('Indicator Date hidden'!S6="x","x",$R$2-'Indicator Date hidden'!S6)</f>
        <v>0</v>
      </c>
      <c r="S5" s="171">
        <f>IF('Indicator Date hidden'!T6="x","x",$S$2-'Indicator Date hidden'!T6)</f>
        <v>0</v>
      </c>
      <c r="T5" s="171">
        <f>IF('Indicator Date hidden'!U6="x","x",$T$2-'Indicator Date hidden'!U6)</f>
        <v>0</v>
      </c>
      <c r="U5" s="171">
        <f>IF('Indicator Date hidden'!V6="x","x",$U$2-'Indicator Date hidden'!V6)</f>
        <v>0</v>
      </c>
      <c r="V5" s="171">
        <f>IF('Indicator Date hidden'!W6="x","x",$V$2-'Indicator Date hidden'!W6)</f>
        <v>0</v>
      </c>
      <c r="W5" s="171">
        <f>IF('Indicator Date hidden'!X6="x","x",$W$2-'Indicator Date hidden'!X6)</f>
        <v>3</v>
      </c>
      <c r="X5" s="171">
        <f>IF('Indicator Date hidden'!Y6="x","x",$X$2-'Indicator Date hidden'!Y6)</f>
        <v>5</v>
      </c>
      <c r="Y5" s="171">
        <f>IF('Indicator Date hidden'!Z6="x","x",$Y$2-'Indicator Date hidden'!Z6)</f>
        <v>0</v>
      </c>
      <c r="Z5" s="171">
        <f>IF('Indicator Date hidden'!AA6="x","x",$Z$2-'Indicator Date hidden'!AA6)</f>
        <v>0</v>
      </c>
      <c r="AA5" s="171">
        <f>IF('Indicator Date hidden'!AB6="x","x",$AA$2-'Indicator Date hidden'!AB6)</f>
        <v>0</v>
      </c>
      <c r="AB5" s="171">
        <f>IF('Indicator Date hidden'!AC6="x","x",$AB$2-'Indicator Date hidden'!AC6)</f>
        <v>0</v>
      </c>
      <c r="AC5" s="171">
        <f>IF('Indicator Date hidden'!AD6="x","x",$AC$2-'Indicator Date hidden'!AD6)</f>
        <v>0</v>
      </c>
      <c r="AD5" s="171">
        <f>IF('Indicator Date hidden'!AE6="x","x",$AD$2-'Indicator Date hidden'!AE6)</f>
        <v>0</v>
      </c>
      <c r="AE5" s="171">
        <f>IF('Indicator Date hidden'!AF6="x","x",$AE$2-'Indicator Date hidden'!AF6)</f>
        <v>0</v>
      </c>
      <c r="AF5" s="171" t="str">
        <f>IF('Indicator Date hidden'!AG6="x","x",$AF$2-'Indicator Date hidden'!AG6)</f>
        <v>x</v>
      </c>
      <c r="AG5" s="171">
        <f>IF('Indicator Date hidden'!AH6="x","x",$AG$2-'Indicator Date hidden'!AH6)</f>
        <v>0</v>
      </c>
      <c r="AH5" s="171">
        <f>IF('Indicator Date hidden'!AI6="x","x",$AH$2-'Indicator Date hidden'!AI6)</f>
        <v>0</v>
      </c>
      <c r="AI5" s="171">
        <f>IF('Indicator Date hidden'!AJ6="x","x",$AI$2-'Indicator Date hidden'!AJ6)</f>
        <v>0</v>
      </c>
      <c r="AJ5" s="171">
        <f>IF('Indicator Date hidden'!AK6="x","x",$AJ$2-'Indicator Date hidden'!AK6)</f>
        <v>1</v>
      </c>
      <c r="AK5" s="171">
        <f>IF('Indicator Date hidden'!AL6="x","x",$AK$2-'Indicator Date hidden'!AL6)</f>
        <v>1</v>
      </c>
      <c r="AL5" s="171">
        <f>IF('Indicator Date hidden'!AM6="x","x",$AL$2-'Indicator Date hidden'!AM6)</f>
        <v>0</v>
      </c>
      <c r="AM5" s="171">
        <f>IF('Indicator Date hidden'!AN6="x","x",$AM$2-'Indicator Date hidden'!AN6)</f>
        <v>0</v>
      </c>
      <c r="AN5" s="171">
        <f>IF('Indicator Date hidden'!AO6="x","x",$AN$2-'Indicator Date hidden'!AO6)</f>
        <v>0</v>
      </c>
      <c r="AO5" s="171">
        <f>IF('Indicator Date hidden'!AP6="x","x",$AO$2-'Indicator Date hidden'!AP6)</f>
        <v>0</v>
      </c>
      <c r="AP5" s="171">
        <f>IF('Indicator Date hidden'!AQ6="x","x",$AP$2-'Indicator Date hidden'!AQ6)</f>
        <v>0</v>
      </c>
      <c r="AQ5" s="171">
        <f>IF('Indicator Date hidden'!AR6="x","x",$AQ$2-'Indicator Date hidden'!AR6)</f>
        <v>4</v>
      </c>
      <c r="AR5" s="171">
        <f>IF('Indicator Date hidden'!AS6="x","x",$AR$2-'Indicator Date hidden'!AS6)</f>
        <v>0</v>
      </c>
      <c r="AS5" s="171">
        <f>IF('Indicator Date hidden'!AT6="x","x",$AS$2-'Indicator Date hidden'!AT6)</f>
        <v>0</v>
      </c>
      <c r="AT5" s="171">
        <f>IF('Indicator Date hidden'!AU6="x","x",$AT$2-'Indicator Date hidden'!AU6)</f>
        <v>0</v>
      </c>
      <c r="AU5" s="171">
        <f>IF('Indicator Date hidden'!AV6="x","x",$AU$2-'Indicator Date hidden'!AV6)</f>
        <v>0</v>
      </c>
      <c r="AV5" s="171">
        <f>IF('Indicator Date hidden'!AW6="x","x",$AV$2-'Indicator Date hidden'!AW6)</f>
        <v>0</v>
      </c>
      <c r="AW5" s="171">
        <f>IF('Indicator Date hidden'!AX6="x","x",$AW$2-'Indicator Date hidden'!AX6)</f>
        <v>0</v>
      </c>
      <c r="AX5" s="171">
        <f>IF('Indicator Date hidden'!AY6="x","x",$AX$2-'Indicator Date hidden'!AY6)</f>
        <v>0</v>
      </c>
      <c r="AY5" s="171">
        <f>IF('Indicator Date hidden'!AZ6="x","x",$AY$2-'Indicator Date hidden'!AZ6)</f>
        <v>0</v>
      </c>
      <c r="AZ5" s="171">
        <f>IF('Indicator Date hidden'!BA6="x","x",$AZ$2-'Indicator Date hidden'!BA6)</f>
        <v>0</v>
      </c>
      <c r="BA5" s="5">
        <f t="shared" si="0"/>
        <v>14</v>
      </c>
      <c r="BB5" s="172">
        <f t="shared" si="1"/>
        <v>0.2857142857142857</v>
      </c>
      <c r="BC5" s="5">
        <f t="shared" si="2"/>
        <v>5</v>
      </c>
      <c r="BD5" s="172">
        <f t="shared" si="3"/>
        <v>0.98974331861078702</v>
      </c>
      <c r="BE5" s="175">
        <f t="shared" si="4"/>
        <v>0</v>
      </c>
    </row>
    <row r="6" spans="1:57" x14ac:dyDescent="0.25">
      <c r="A6" t="s">
        <v>6</v>
      </c>
      <c r="B6" s="171">
        <f>IF('Indicator Date hidden'!C7="x","x",$B$2-'Indicator Date hidden'!C7)</f>
        <v>0</v>
      </c>
      <c r="C6" s="171">
        <f>IF('Indicator Date hidden'!D7="x","x",$C$2-'Indicator Date hidden'!D7)</f>
        <v>0</v>
      </c>
      <c r="D6" s="171">
        <f>IF('Indicator Date hidden'!E7="x","x",$D$2-'Indicator Date hidden'!E7)</f>
        <v>0</v>
      </c>
      <c r="E6" s="171">
        <f>IF('Indicator Date hidden'!F7="x","x",$E$2-'Indicator Date hidden'!F7)</f>
        <v>0</v>
      </c>
      <c r="F6" s="171">
        <f>IF('Indicator Date hidden'!G7="x","x",$F$2-'Indicator Date hidden'!G7)</f>
        <v>0</v>
      </c>
      <c r="G6" s="171">
        <f>IF('Indicator Date hidden'!H7="x","x",$G$2-'Indicator Date hidden'!H7)</f>
        <v>0</v>
      </c>
      <c r="H6" s="171">
        <f>IF('Indicator Date hidden'!I7="x","x",$H$2-'Indicator Date hidden'!I7)</f>
        <v>0</v>
      </c>
      <c r="I6" s="171">
        <f>IF('Indicator Date hidden'!J7="x","x",$I$2-'Indicator Date hidden'!J7)</f>
        <v>0</v>
      </c>
      <c r="J6" s="171">
        <f>IF('Indicator Date hidden'!K7="x","x",$J$2-'Indicator Date hidden'!K7)</f>
        <v>0</v>
      </c>
      <c r="K6" s="171">
        <f>IF('Indicator Date hidden'!L7="x","x",$K$2-'Indicator Date hidden'!L7)</f>
        <v>0</v>
      </c>
      <c r="L6" s="171">
        <f>IF('Indicator Date hidden'!M7="x","x",$L$2-'Indicator Date hidden'!M7)</f>
        <v>0</v>
      </c>
      <c r="M6" s="171">
        <f>IF('Indicator Date hidden'!N7="x","x",$M$2-'Indicator Date hidden'!N7)</f>
        <v>0</v>
      </c>
      <c r="N6" s="171">
        <f>IF('Indicator Date hidden'!O7="x","x",$N$2-'Indicator Date hidden'!O7)</f>
        <v>0</v>
      </c>
      <c r="O6" s="171">
        <f>IF('Indicator Date hidden'!P7="x","x",$O$2-'Indicator Date hidden'!P7)</f>
        <v>0</v>
      </c>
      <c r="P6" s="171">
        <f>IF('Indicator Date hidden'!Q7="x","x",$P$2-'Indicator Date hidden'!Q7)</f>
        <v>0</v>
      </c>
      <c r="Q6" s="171" t="str">
        <f>IF('Indicator Date hidden'!R7="x","x",$Q$2-'Indicator Date hidden'!R7)</f>
        <v>x</v>
      </c>
      <c r="R6" s="171">
        <f>IF('Indicator Date hidden'!S7="x","x",$R$2-'Indicator Date hidden'!S7)</f>
        <v>0</v>
      </c>
      <c r="S6" s="171">
        <f>IF('Indicator Date hidden'!T7="x","x",$S$2-'Indicator Date hidden'!T7)</f>
        <v>0</v>
      </c>
      <c r="T6" s="171">
        <f>IF('Indicator Date hidden'!U7="x","x",$T$2-'Indicator Date hidden'!U7)</f>
        <v>0</v>
      </c>
      <c r="U6" s="171">
        <f>IF('Indicator Date hidden'!V7="x","x",$U$2-'Indicator Date hidden'!V7)</f>
        <v>0</v>
      </c>
      <c r="V6" s="171">
        <f>IF('Indicator Date hidden'!W7="x","x",$V$2-'Indicator Date hidden'!W7)</f>
        <v>0</v>
      </c>
      <c r="W6" s="171">
        <f>IF('Indicator Date hidden'!X7="x","x",$W$2-'Indicator Date hidden'!X7)</f>
        <v>8</v>
      </c>
      <c r="X6" s="171">
        <f>IF('Indicator Date hidden'!Y7="x","x",$X$2-'Indicator Date hidden'!Y7)</f>
        <v>6</v>
      </c>
      <c r="Y6" s="171">
        <f>IF('Indicator Date hidden'!Z7="x","x",$Y$2-'Indicator Date hidden'!Z7)</f>
        <v>0</v>
      </c>
      <c r="Z6" s="171">
        <f>IF('Indicator Date hidden'!AA7="x","x",$Z$2-'Indicator Date hidden'!AA7)</f>
        <v>0</v>
      </c>
      <c r="AA6" s="171">
        <f>IF('Indicator Date hidden'!AB7="x","x",$AA$2-'Indicator Date hidden'!AB7)</f>
        <v>0</v>
      </c>
      <c r="AB6" s="171">
        <f>IF('Indicator Date hidden'!AC7="x","x",$AB$2-'Indicator Date hidden'!AC7)</f>
        <v>0</v>
      </c>
      <c r="AC6" s="171">
        <f>IF('Indicator Date hidden'!AD7="x","x",$AC$2-'Indicator Date hidden'!AD7)</f>
        <v>0</v>
      </c>
      <c r="AD6" s="171">
        <f>IF('Indicator Date hidden'!AE7="x","x",$AD$2-'Indicator Date hidden'!AE7)</f>
        <v>0</v>
      </c>
      <c r="AE6" s="171" t="str">
        <f>IF('Indicator Date hidden'!AF7="x","x",$AE$2-'Indicator Date hidden'!AF7)</f>
        <v>x</v>
      </c>
      <c r="AF6" s="171">
        <f>IF('Indicator Date hidden'!AG7="x","x",$AF$2-'Indicator Date hidden'!AG7)</f>
        <v>6</v>
      </c>
      <c r="AG6" s="171">
        <f>IF('Indicator Date hidden'!AH7="x","x",$AG$2-'Indicator Date hidden'!AH7)</f>
        <v>0</v>
      </c>
      <c r="AH6" s="171">
        <f>IF('Indicator Date hidden'!AI7="x","x",$AH$2-'Indicator Date hidden'!AI7)</f>
        <v>0</v>
      </c>
      <c r="AI6" s="171">
        <f>IF('Indicator Date hidden'!AJ7="x","x",$AI$2-'Indicator Date hidden'!AJ7)</f>
        <v>0</v>
      </c>
      <c r="AJ6" s="171" t="str">
        <f>IF('Indicator Date hidden'!AK7="x","x",$AJ$2-'Indicator Date hidden'!AK7)</f>
        <v>x</v>
      </c>
      <c r="AK6" s="171">
        <f>IF('Indicator Date hidden'!AL7="x","x",$AK$2-'Indicator Date hidden'!AL7)</f>
        <v>0</v>
      </c>
      <c r="AL6" s="171">
        <f>IF('Indicator Date hidden'!AM7="x","x",$AL$2-'Indicator Date hidden'!AM7)</f>
        <v>0</v>
      </c>
      <c r="AM6" s="171">
        <f>IF('Indicator Date hidden'!AN7="x","x",$AM$2-'Indicator Date hidden'!AN7)</f>
        <v>0</v>
      </c>
      <c r="AN6" s="171">
        <f>IF('Indicator Date hidden'!AO7="x","x",$AN$2-'Indicator Date hidden'!AO7)</f>
        <v>0</v>
      </c>
      <c r="AO6" s="171">
        <f>IF('Indicator Date hidden'!AP7="x","x",$AO$2-'Indicator Date hidden'!AP7)</f>
        <v>1</v>
      </c>
      <c r="AP6" s="171">
        <f>IF('Indicator Date hidden'!AQ7="x","x",$AP$2-'Indicator Date hidden'!AQ7)</f>
        <v>1</v>
      </c>
      <c r="AQ6" s="171">
        <f>IF('Indicator Date hidden'!AR7="x","x",$AQ$2-'Indicator Date hidden'!AR7)</f>
        <v>8</v>
      </c>
      <c r="AR6" s="171">
        <f>IF('Indicator Date hidden'!AS7="x","x",$AR$2-'Indicator Date hidden'!AS7)</f>
        <v>0</v>
      </c>
      <c r="AS6" s="171">
        <f>IF('Indicator Date hidden'!AT7="x","x",$AS$2-'Indicator Date hidden'!AT7)</f>
        <v>0</v>
      </c>
      <c r="AT6" s="171">
        <f>IF('Indicator Date hidden'!AU7="x","x",$AT$2-'Indicator Date hidden'!AU7)</f>
        <v>0</v>
      </c>
      <c r="AU6" s="171">
        <f>IF('Indicator Date hidden'!AV7="x","x",$AU$2-'Indicator Date hidden'!AV7)</f>
        <v>0</v>
      </c>
      <c r="AV6" s="171">
        <f>IF('Indicator Date hidden'!AW7="x","x",$AV$2-'Indicator Date hidden'!AW7)</f>
        <v>0</v>
      </c>
      <c r="AW6" s="171">
        <f>IF('Indicator Date hidden'!AX7="x","x",$AW$2-'Indicator Date hidden'!AX7)</f>
        <v>0</v>
      </c>
      <c r="AX6" s="171">
        <f>IF('Indicator Date hidden'!AY7="x","x",$AX$2-'Indicator Date hidden'!AY7)</f>
        <v>0</v>
      </c>
      <c r="AY6" s="171">
        <f>IF('Indicator Date hidden'!AZ7="x","x",$AY$2-'Indicator Date hidden'!AZ7)</f>
        <v>0</v>
      </c>
      <c r="AZ6" s="171">
        <f>IF('Indicator Date hidden'!BA7="x","x",$AZ$2-'Indicator Date hidden'!BA7)</f>
        <v>0</v>
      </c>
      <c r="BA6" s="5">
        <f t="shared" si="0"/>
        <v>30</v>
      </c>
      <c r="BB6" s="172">
        <f t="shared" si="1"/>
        <v>0.625</v>
      </c>
      <c r="BC6" s="5">
        <f t="shared" si="2"/>
        <v>6</v>
      </c>
      <c r="BD6" s="172">
        <f t="shared" si="3"/>
        <v>1.9538956812822259</v>
      </c>
      <c r="BE6" s="175">
        <f t="shared" si="4"/>
        <v>0</v>
      </c>
    </row>
    <row r="7" spans="1:57" x14ac:dyDescent="0.25">
      <c r="A7" t="s">
        <v>8</v>
      </c>
      <c r="B7" s="171">
        <f>IF('Indicator Date hidden'!C8="x","x",$B$2-'Indicator Date hidden'!C8)</f>
        <v>0</v>
      </c>
      <c r="C7" s="171">
        <f>IF('Indicator Date hidden'!D8="x","x",$C$2-'Indicator Date hidden'!D8)</f>
        <v>0</v>
      </c>
      <c r="D7" s="171">
        <f>IF('Indicator Date hidden'!E8="x","x",$D$2-'Indicator Date hidden'!E8)</f>
        <v>0</v>
      </c>
      <c r="E7" s="171">
        <f>IF('Indicator Date hidden'!F8="x","x",$E$2-'Indicator Date hidden'!F8)</f>
        <v>0</v>
      </c>
      <c r="F7" s="171">
        <f>IF('Indicator Date hidden'!G8="x","x",$F$2-'Indicator Date hidden'!G8)</f>
        <v>0</v>
      </c>
      <c r="G7" s="171">
        <f>IF('Indicator Date hidden'!H8="x","x",$G$2-'Indicator Date hidden'!H8)</f>
        <v>0</v>
      </c>
      <c r="H7" s="171">
        <f>IF('Indicator Date hidden'!I8="x","x",$H$2-'Indicator Date hidden'!I8)</f>
        <v>0</v>
      </c>
      <c r="I7" s="171">
        <f>IF('Indicator Date hidden'!J8="x","x",$I$2-'Indicator Date hidden'!J8)</f>
        <v>0</v>
      </c>
      <c r="J7" s="171">
        <f>IF('Indicator Date hidden'!K8="x","x",$J$2-'Indicator Date hidden'!K8)</f>
        <v>0</v>
      </c>
      <c r="K7" s="171">
        <f>IF('Indicator Date hidden'!L8="x","x",$K$2-'Indicator Date hidden'!L8)</f>
        <v>0</v>
      </c>
      <c r="L7" s="171">
        <f>IF('Indicator Date hidden'!M8="x","x",$L$2-'Indicator Date hidden'!M8)</f>
        <v>0</v>
      </c>
      <c r="M7" s="171">
        <f>IF('Indicator Date hidden'!N8="x","x",$M$2-'Indicator Date hidden'!N8)</f>
        <v>0</v>
      </c>
      <c r="N7" s="171">
        <f>IF('Indicator Date hidden'!O8="x","x",$N$2-'Indicator Date hidden'!O8)</f>
        <v>0</v>
      </c>
      <c r="O7" s="171">
        <f>IF('Indicator Date hidden'!P8="x","x",$O$2-'Indicator Date hidden'!P8)</f>
        <v>0</v>
      </c>
      <c r="P7" s="171">
        <f>IF('Indicator Date hidden'!Q8="x","x",$P$2-'Indicator Date hidden'!Q8)</f>
        <v>0</v>
      </c>
      <c r="Q7" s="171" t="str">
        <f>IF('Indicator Date hidden'!R8="x","x",$Q$2-'Indicator Date hidden'!R8)</f>
        <v>x</v>
      </c>
      <c r="R7" s="171">
        <f>IF('Indicator Date hidden'!S8="x","x",$R$2-'Indicator Date hidden'!S8)</f>
        <v>0</v>
      </c>
      <c r="S7" s="171">
        <f>IF('Indicator Date hidden'!T8="x","x",$S$2-'Indicator Date hidden'!T8)</f>
        <v>0</v>
      </c>
      <c r="T7" s="171">
        <f>IF('Indicator Date hidden'!U8="x","x",$T$2-'Indicator Date hidden'!U8)</f>
        <v>0</v>
      </c>
      <c r="U7" s="171">
        <f>IF('Indicator Date hidden'!V8="x","x",$U$2-'Indicator Date hidden'!V8)</f>
        <v>0</v>
      </c>
      <c r="V7" s="171">
        <f>IF('Indicator Date hidden'!W8="x","x",$V$2-'Indicator Date hidden'!W8)</f>
        <v>0</v>
      </c>
      <c r="W7" s="171" t="str">
        <f>IF('Indicator Date hidden'!X8="x","x",$W$2-'Indicator Date hidden'!X8)</f>
        <v>x</v>
      </c>
      <c r="X7" s="171" t="str">
        <f>IF('Indicator Date hidden'!Y8="x","x",$X$2-'Indicator Date hidden'!Y8)</f>
        <v>x</v>
      </c>
      <c r="Y7" s="171">
        <f>IF('Indicator Date hidden'!Z8="x","x",$Y$2-'Indicator Date hidden'!Z8)</f>
        <v>0</v>
      </c>
      <c r="Z7" s="171">
        <f>IF('Indicator Date hidden'!AA8="x","x",$Z$2-'Indicator Date hidden'!AA8)</f>
        <v>0</v>
      </c>
      <c r="AA7" s="171" t="str">
        <f>IF('Indicator Date hidden'!AB8="x","x",$AA$2-'Indicator Date hidden'!AB8)</f>
        <v>x</v>
      </c>
      <c r="AB7" s="171">
        <f>IF('Indicator Date hidden'!AC8="x","x",$AB$2-'Indicator Date hidden'!AC8)</f>
        <v>0</v>
      </c>
      <c r="AC7" s="171">
        <f>IF('Indicator Date hidden'!AD8="x","x",$AC$2-'Indicator Date hidden'!AD8)</f>
        <v>0</v>
      </c>
      <c r="AD7" s="171" t="str">
        <f>IF('Indicator Date hidden'!AE8="x","x",$AD$2-'Indicator Date hidden'!AE8)</f>
        <v>x</v>
      </c>
      <c r="AE7" s="171" t="str">
        <f>IF('Indicator Date hidden'!AF8="x","x",$AE$2-'Indicator Date hidden'!AF8)</f>
        <v>x</v>
      </c>
      <c r="AF7" s="171" t="str">
        <f>IF('Indicator Date hidden'!AG8="x","x",$AF$2-'Indicator Date hidden'!AG8)</f>
        <v>x</v>
      </c>
      <c r="AG7" s="171">
        <f>IF('Indicator Date hidden'!AH8="x","x",$AG$2-'Indicator Date hidden'!AH8)</f>
        <v>0</v>
      </c>
      <c r="AH7" s="171">
        <f>IF('Indicator Date hidden'!AI8="x","x",$AH$2-'Indicator Date hidden'!AI8)</f>
        <v>0</v>
      </c>
      <c r="AI7" s="171">
        <f>IF('Indicator Date hidden'!AJ8="x","x",$AI$2-'Indicator Date hidden'!AJ8)</f>
        <v>0</v>
      </c>
      <c r="AJ7" s="171" t="str">
        <f>IF('Indicator Date hidden'!AK8="x","x",$AJ$2-'Indicator Date hidden'!AK8)</f>
        <v>x</v>
      </c>
      <c r="AK7" s="171">
        <f>IF('Indicator Date hidden'!AL8="x","x",$AK$2-'Indicator Date hidden'!AL8)</f>
        <v>1</v>
      </c>
      <c r="AL7" s="171">
        <f>IF('Indicator Date hidden'!AM8="x","x",$AL$2-'Indicator Date hidden'!AM8)</f>
        <v>0</v>
      </c>
      <c r="AM7" s="171">
        <f>IF('Indicator Date hidden'!AN8="x","x",$AM$2-'Indicator Date hidden'!AN8)</f>
        <v>0</v>
      </c>
      <c r="AN7" s="171">
        <f>IF('Indicator Date hidden'!AO8="x","x",$AN$2-'Indicator Date hidden'!AO8)</f>
        <v>0</v>
      </c>
      <c r="AO7" s="171">
        <f>IF('Indicator Date hidden'!AP8="x","x",$AO$2-'Indicator Date hidden'!AP8)</f>
        <v>0</v>
      </c>
      <c r="AP7" s="171" t="str">
        <f>IF('Indicator Date hidden'!AQ8="x","x",$AP$2-'Indicator Date hidden'!AQ8)</f>
        <v>x</v>
      </c>
      <c r="AQ7" s="171">
        <f>IF('Indicator Date hidden'!AR8="x","x",$AQ$2-'Indicator Date hidden'!AR8)</f>
        <v>6</v>
      </c>
      <c r="AR7" s="171">
        <f>IF('Indicator Date hidden'!AS8="x","x",$AR$2-'Indicator Date hidden'!AS8)</f>
        <v>0</v>
      </c>
      <c r="AS7" s="171" t="str">
        <f>IF('Indicator Date hidden'!AT8="x","x",$AS$2-'Indicator Date hidden'!AT8)</f>
        <v>x</v>
      </c>
      <c r="AT7" s="171">
        <f>IF('Indicator Date hidden'!AU8="x","x",$AT$2-'Indicator Date hidden'!AU8)</f>
        <v>0</v>
      </c>
      <c r="AU7" s="171">
        <f>IF('Indicator Date hidden'!AV8="x","x",$AU$2-'Indicator Date hidden'!AV8)</f>
        <v>1</v>
      </c>
      <c r="AV7" s="171">
        <f>IF('Indicator Date hidden'!AW8="x","x",$AV$2-'Indicator Date hidden'!AW8)</f>
        <v>0</v>
      </c>
      <c r="AW7" s="171">
        <f>IF('Indicator Date hidden'!AX8="x","x",$AW$2-'Indicator Date hidden'!AX8)</f>
        <v>0</v>
      </c>
      <c r="AX7" s="171">
        <f>IF('Indicator Date hidden'!AY8="x","x",$AX$2-'Indicator Date hidden'!AY8)</f>
        <v>0</v>
      </c>
      <c r="AY7" s="171">
        <f>IF('Indicator Date hidden'!AZ8="x","x",$AY$2-'Indicator Date hidden'!AZ8)</f>
        <v>4</v>
      </c>
      <c r="AZ7" s="171">
        <f>IF('Indicator Date hidden'!BA8="x","x",$AZ$2-'Indicator Date hidden'!BA8)</f>
        <v>0</v>
      </c>
      <c r="BA7" s="5">
        <f t="shared" si="0"/>
        <v>12</v>
      </c>
      <c r="BB7" s="172">
        <f t="shared" si="1"/>
        <v>0.29268292682926828</v>
      </c>
      <c r="BC7" s="5">
        <f t="shared" si="2"/>
        <v>4</v>
      </c>
      <c r="BD7" s="172">
        <f t="shared" si="3"/>
        <v>1.1096890893733977</v>
      </c>
      <c r="BE7" s="175">
        <f t="shared" si="4"/>
        <v>0</v>
      </c>
    </row>
    <row r="8" spans="1:57" x14ac:dyDescent="0.25">
      <c r="A8" t="s">
        <v>10</v>
      </c>
      <c r="B8" s="171">
        <f>IF('Indicator Date hidden'!C9="x","x",$B$2-'Indicator Date hidden'!C9)</f>
        <v>0</v>
      </c>
      <c r="C8" s="171">
        <f>IF('Indicator Date hidden'!D9="x","x",$C$2-'Indicator Date hidden'!D9)</f>
        <v>0</v>
      </c>
      <c r="D8" s="171">
        <f>IF('Indicator Date hidden'!E9="x","x",$D$2-'Indicator Date hidden'!E9)</f>
        <v>0</v>
      </c>
      <c r="E8" s="171">
        <f>IF('Indicator Date hidden'!F9="x","x",$E$2-'Indicator Date hidden'!F9)</f>
        <v>0</v>
      </c>
      <c r="F8" s="171">
        <f>IF('Indicator Date hidden'!G9="x","x",$F$2-'Indicator Date hidden'!G9)</f>
        <v>0</v>
      </c>
      <c r="G8" s="171">
        <f>IF('Indicator Date hidden'!H9="x","x",$G$2-'Indicator Date hidden'!H9)</f>
        <v>0</v>
      </c>
      <c r="H8" s="171">
        <f>IF('Indicator Date hidden'!I9="x","x",$H$2-'Indicator Date hidden'!I9)</f>
        <v>0</v>
      </c>
      <c r="I8" s="171">
        <f>IF('Indicator Date hidden'!J9="x","x",$I$2-'Indicator Date hidden'!J9)</f>
        <v>0</v>
      </c>
      <c r="J8" s="171">
        <f>IF('Indicator Date hidden'!K9="x","x",$J$2-'Indicator Date hidden'!K9)</f>
        <v>0</v>
      </c>
      <c r="K8" s="171">
        <f>IF('Indicator Date hidden'!L9="x","x",$K$2-'Indicator Date hidden'!L9)</f>
        <v>0</v>
      </c>
      <c r="L8" s="171">
        <f>IF('Indicator Date hidden'!M9="x","x",$L$2-'Indicator Date hidden'!M9)</f>
        <v>0</v>
      </c>
      <c r="M8" s="171">
        <f>IF('Indicator Date hidden'!N9="x","x",$M$2-'Indicator Date hidden'!N9)</f>
        <v>0</v>
      </c>
      <c r="N8" s="171">
        <f>IF('Indicator Date hidden'!O9="x","x",$N$2-'Indicator Date hidden'!O9)</f>
        <v>0</v>
      </c>
      <c r="O8" s="171">
        <f>IF('Indicator Date hidden'!P9="x","x",$O$2-'Indicator Date hidden'!P9)</f>
        <v>0</v>
      </c>
      <c r="P8" s="171">
        <f>IF('Indicator Date hidden'!Q9="x","x",$P$2-'Indicator Date hidden'!Q9)</f>
        <v>0</v>
      </c>
      <c r="Q8" s="171">
        <f>IF('Indicator Date hidden'!R9="x","x",$Q$2-'Indicator Date hidden'!R9)</f>
        <v>10</v>
      </c>
      <c r="R8" s="171">
        <f>IF('Indicator Date hidden'!S9="x","x",$R$2-'Indicator Date hidden'!S9)</f>
        <v>0</v>
      </c>
      <c r="S8" s="171">
        <f>IF('Indicator Date hidden'!T9="x","x",$S$2-'Indicator Date hidden'!T9)</f>
        <v>0</v>
      </c>
      <c r="T8" s="171">
        <f>IF('Indicator Date hidden'!U9="x","x",$T$2-'Indicator Date hidden'!U9)</f>
        <v>0</v>
      </c>
      <c r="U8" s="171">
        <f>IF('Indicator Date hidden'!V9="x","x",$U$2-'Indicator Date hidden'!V9)</f>
        <v>0</v>
      </c>
      <c r="V8" s="171">
        <f>IF('Indicator Date hidden'!W9="x","x",$V$2-'Indicator Date hidden'!W9)</f>
        <v>0</v>
      </c>
      <c r="W8" s="171">
        <f>IF('Indicator Date hidden'!X9="x","x",$W$2-'Indicator Date hidden'!X9)</f>
        <v>10</v>
      </c>
      <c r="X8" s="171">
        <f>IF('Indicator Date hidden'!Y9="x","x",$X$2-'Indicator Date hidden'!Y9)</f>
        <v>2</v>
      </c>
      <c r="Y8" s="171">
        <f>IF('Indicator Date hidden'!Z9="x","x",$Y$2-'Indicator Date hidden'!Z9)</f>
        <v>0</v>
      </c>
      <c r="Z8" s="171">
        <f>IF('Indicator Date hidden'!AA9="x","x",$Z$2-'Indicator Date hidden'!AA9)</f>
        <v>0</v>
      </c>
      <c r="AA8" s="171">
        <f>IF('Indicator Date hidden'!AB9="x","x",$AA$2-'Indicator Date hidden'!AB9)</f>
        <v>0</v>
      </c>
      <c r="AB8" s="171">
        <f>IF('Indicator Date hidden'!AC9="x","x",$AB$2-'Indicator Date hidden'!AC9)</f>
        <v>0</v>
      </c>
      <c r="AC8" s="171">
        <f>IF('Indicator Date hidden'!AD9="x","x",$AC$2-'Indicator Date hidden'!AD9)</f>
        <v>0</v>
      </c>
      <c r="AD8" s="171" t="str">
        <f>IF('Indicator Date hidden'!AE9="x","x",$AD$2-'Indicator Date hidden'!AE9)</f>
        <v>x</v>
      </c>
      <c r="AE8" s="171">
        <f>IF('Indicator Date hidden'!AF9="x","x",$AE$2-'Indicator Date hidden'!AF9)</f>
        <v>0</v>
      </c>
      <c r="AF8" s="171">
        <f>IF('Indicator Date hidden'!AG9="x","x",$AF$2-'Indicator Date hidden'!AG9)</f>
        <v>0</v>
      </c>
      <c r="AG8" s="171">
        <f>IF('Indicator Date hidden'!AH9="x","x",$AG$2-'Indicator Date hidden'!AH9)</f>
        <v>0</v>
      </c>
      <c r="AH8" s="171">
        <f>IF('Indicator Date hidden'!AI9="x","x",$AH$2-'Indicator Date hidden'!AI9)</f>
        <v>0</v>
      </c>
      <c r="AI8" s="171">
        <f>IF('Indicator Date hidden'!AJ9="x","x",$AI$2-'Indicator Date hidden'!AJ9)</f>
        <v>0</v>
      </c>
      <c r="AJ8" s="171" t="str">
        <f>IF('Indicator Date hidden'!AK9="x","x",$AJ$2-'Indicator Date hidden'!AK9)</f>
        <v>x</v>
      </c>
      <c r="AK8" s="171">
        <f>IF('Indicator Date hidden'!AL9="x","x",$AK$2-'Indicator Date hidden'!AL9)</f>
        <v>1</v>
      </c>
      <c r="AL8" s="171">
        <f>IF('Indicator Date hidden'!AM9="x","x",$AL$2-'Indicator Date hidden'!AM9)</f>
        <v>0</v>
      </c>
      <c r="AM8" s="171">
        <f>IF('Indicator Date hidden'!AN9="x","x",$AM$2-'Indicator Date hidden'!AN9)</f>
        <v>0</v>
      </c>
      <c r="AN8" s="171">
        <f>IF('Indicator Date hidden'!AO9="x","x",$AN$2-'Indicator Date hidden'!AO9)</f>
        <v>0</v>
      </c>
      <c r="AO8" s="171" t="str">
        <f>IF('Indicator Date hidden'!AP9="x","x",$AO$2-'Indicator Date hidden'!AP9)</f>
        <v>x</v>
      </c>
      <c r="AP8" s="171" t="str">
        <f>IF('Indicator Date hidden'!AQ9="x","x",$AP$2-'Indicator Date hidden'!AQ9)</f>
        <v>x</v>
      </c>
      <c r="AQ8" s="171">
        <f>IF('Indicator Date hidden'!AR9="x","x",$AQ$2-'Indicator Date hidden'!AR9)</f>
        <v>0</v>
      </c>
      <c r="AR8" s="171">
        <f>IF('Indicator Date hidden'!AS9="x","x",$AR$2-'Indicator Date hidden'!AS9)</f>
        <v>0</v>
      </c>
      <c r="AS8" s="171">
        <f>IF('Indicator Date hidden'!AT9="x","x",$AS$2-'Indicator Date hidden'!AT9)</f>
        <v>0</v>
      </c>
      <c r="AT8" s="171">
        <f>IF('Indicator Date hidden'!AU9="x","x",$AT$2-'Indicator Date hidden'!AU9)</f>
        <v>0</v>
      </c>
      <c r="AU8" s="171">
        <f>IF('Indicator Date hidden'!AV9="x","x",$AU$2-'Indicator Date hidden'!AV9)</f>
        <v>0</v>
      </c>
      <c r="AV8" s="171">
        <f>IF('Indicator Date hidden'!AW9="x","x",$AV$2-'Indicator Date hidden'!AW9)</f>
        <v>0</v>
      </c>
      <c r="AW8" s="171">
        <f>IF('Indicator Date hidden'!AX9="x","x",$AW$2-'Indicator Date hidden'!AX9)</f>
        <v>0</v>
      </c>
      <c r="AX8" s="171">
        <f>IF('Indicator Date hidden'!AY9="x","x",$AX$2-'Indicator Date hidden'!AY9)</f>
        <v>0</v>
      </c>
      <c r="AY8" s="171">
        <f>IF('Indicator Date hidden'!AZ9="x","x",$AY$2-'Indicator Date hidden'!AZ9)</f>
        <v>0</v>
      </c>
      <c r="AZ8" s="171">
        <f>IF('Indicator Date hidden'!BA9="x","x",$AZ$2-'Indicator Date hidden'!BA9)</f>
        <v>0</v>
      </c>
      <c r="BA8" s="5">
        <f t="shared" si="0"/>
        <v>23</v>
      </c>
      <c r="BB8" s="172">
        <f t="shared" si="1"/>
        <v>0.48936170212765956</v>
      </c>
      <c r="BC8" s="5">
        <f t="shared" si="2"/>
        <v>4</v>
      </c>
      <c r="BD8" s="172">
        <f t="shared" si="3"/>
        <v>2.030326883078263</v>
      </c>
      <c r="BE8" s="175">
        <f t="shared" si="4"/>
        <v>0</v>
      </c>
    </row>
    <row r="9" spans="1:57" x14ac:dyDescent="0.25">
      <c r="A9" t="s">
        <v>12</v>
      </c>
      <c r="B9" s="171">
        <f>IF('Indicator Date hidden'!C10="x","x",$B$2-'Indicator Date hidden'!C10)</f>
        <v>0</v>
      </c>
      <c r="C9" s="171">
        <f>IF('Indicator Date hidden'!D10="x","x",$C$2-'Indicator Date hidden'!D10)</f>
        <v>0</v>
      </c>
      <c r="D9" s="171">
        <f>IF('Indicator Date hidden'!E10="x","x",$D$2-'Indicator Date hidden'!E10)</f>
        <v>0</v>
      </c>
      <c r="E9" s="171">
        <f>IF('Indicator Date hidden'!F10="x","x",$E$2-'Indicator Date hidden'!F10)</f>
        <v>0</v>
      </c>
      <c r="F9" s="171">
        <f>IF('Indicator Date hidden'!G10="x","x",$F$2-'Indicator Date hidden'!G10)</f>
        <v>0</v>
      </c>
      <c r="G9" s="171">
        <f>IF('Indicator Date hidden'!H10="x","x",$G$2-'Indicator Date hidden'!H10)</f>
        <v>0</v>
      </c>
      <c r="H9" s="171">
        <f>IF('Indicator Date hidden'!I10="x","x",$H$2-'Indicator Date hidden'!I10)</f>
        <v>0</v>
      </c>
      <c r="I9" s="171">
        <f>IF('Indicator Date hidden'!J10="x","x",$I$2-'Indicator Date hidden'!J10)</f>
        <v>0</v>
      </c>
      <c r="J9" s="171">
        <f>IF('Indicator Date hidden'!K10="x","x",$J$2-'Indicator Date hidden'!K10)</f>
        <v>0</v>
      </c>
      <c r="K9" s="171">
        <f>IF('Indicator Date hidden'!L10="x","x",$K$2-'Indicator Date hidden'!L10)</f>
        <v>0</v>
      </c>
      <c r="L9" s="171">
        <f>IF('Indicator Date hidden'!M10="x","x",$L$2-'Indicator Date hidden'!M10)</f>
        <v>0</v>
      </c>
      <c r="M9" s="171">
        <f>IF('Indicator Date hidden'!N10="x","x",$M$2-'Indicator Date hidden'!N10)</f>
        <v>0</v>
      </c>
      <c r="N9" s="171">
        <f>IF('Indicator Date hidden'!O10="x","x",$N$2-'Indicator Date hidden'!O10)</f>
        <v>0</v>
      </c>
      <c r="O9" s="171">
        <f>IF('Indicator Date hidden'!P10="x","x",$O$2-'Indicator Date hidden'!P10)</f>
        <v>0</v>
      </c>
      <c r="P9" s="171">
        <f>IF('Indicator Date hidden'!Q10="x","x",$P$2-'Indicator Date hidden'!Q10)</f>
        <v>0</v>
      </c>
      <c r="Q9" s="171">
        <f>IF('Indicator Date hidden'!R10="x","x",$Q$2-'Indicator Date hidden'!R10)</f>
        <v>5</v>
      </c>
      <c r="R9" s="171">
        <f>IF('Indicator Date hidden'!S10="x","x",$R$2-'Indicator Date hidden'!S10)</f>
        <v>0</v>
      </c>
      <c r="S9" s="171">
        <f>IF('Indicator Date hidden'!T10="x","x",$S$2-'Indicator Date hidden'!T10)</f>
        <v>0</v>
      </c>
      <c r="T9" s="171">
        <f>IF('Indicator Date hidden'!U10="x","x",$T$2-'Indicator Date hidden'!U10)</f>
        <v>0</v>
      </c>
      <c r="U9" s="171">
        <f>IF('Indicator Date hidden'!V10="x","x",$U$2-'Indicator Date hidden'!V10)</f>
        <v>0</v>
      </c>
      <c r="V9" s="171">
        <f>IF('Indicator Date hidden'!W10="x","x",$V$2-'Indicator Date hidden'!W10)</f>
        <v>0</v>
      </c>
      <c r="W9" s="171">
        <f>IF('Indicator Date hidden'!X10="x","x",$W$2-'Indicator Date hidden'!X10)</f>
        <v>5</v>
      </c>
      <c r="X9" s="171">
        <f>IF('Indicator Date hidden'!Y10="x","x",$X$2-'Indicator Date hidden'!Y10)</f>
        <v>2</v>
      </c>
      <c r="Y9" s="171">
        <f>IF('Indicator Date hidden'!Z10="x","x",$Y$2-'Indicator Date hidden'!Z10)</f>
        <v>0</v>
      </c>
      <c r="Z9" s="171">
        <f>IF('Indicator Date hidden'!AA10="x","x",$Z$2-'Indicator Date hidden'!AA10)</f>
        <v>0</v>
      </c>
      <c r="AA9" s="171">
        <f>IF('Indicator Date hidden'!AB10="x","x",$AA$2-'Indicator Date hidden'!AB10)</f>
        <v>0</v>
      </c>
      <c r="AB9" s="171">
        <f>IF('Indicator Date hidden'!AC10="x","x",$AB$2-'Indicator Date hidden'!AC10)</f>
        <v>0</v>
      </c>
      <c r="AC9" s="171">
        <f>IF('Indicator Date hidden'!AD10="x","x",$AC$2-'Indicator Date hidden'!AD10)</f>
        <v>0</v>
      </c>
      <c r="AD9" s="171" t="str">
        <f>IF('Indicator Date hidden'!AE10="x","x",$AD$2-'Indicator Date hidden'!AE10)</f>
        <v>x</v>
      </c>
      <c r="AE9" s="171">
        <f>IF('Indicator Date hidden'!AF10="x","x",$AE$2-'Indicator Date hidden'!AF10)</f>
        <v>0</v>
      </c>
      <c r="AF9" s="171">
        <f>IF('Indicator Date hidden'!AG10="x","x",$AF$2-'Indicator Date hidden'!AG10)</f>
        <v>0</v>
      </c>
      <c r="AG9" s="171">
        <f>IF('Indicator Date hidden'!AH10="x","x",$AG$2-'Indicator Date hidden'!AH10)</f>
        <v>0</v>
      </c>
      <c r="AH9" s="171">
        <f>IF('Indicator Date hidden'!AI10="x","x",$AH$2-'Indicator Date hidden'!AI10)</f>
        <v>0</v>
      </c>
      <c r="AI9" s="171">
        <f>IF('Indicator Date hidden'!AJ10="x","x",$AI$2-'Indicator Date hidden'!AJ10)</f>
        <v>0</v>
      </c>
      <c r="AJ9" s="171">
        <f>IF('Indicator Date hidden'!AK10="x","x",$AJ$2-'Indicator Date hidden'!AK10)</f>
        <v>1</v>
      </c>
      <c r="AK9" s="171">
        <f>IF('Indicator Date hidden'!AL10="x","x",$AK$2-'Indicator Date hidden'!AL10)</f>
        <v>1</v>
      </c>
      <c r="AL9" s="171">
        <f>IF('Indicator Date hidden'!AM10="x","x",$AL$2-'Indicator Date hidden'!AM10)</f>
        <v>0</v>
      </c>
      <c r="AM9" s="171">
        <f>IF('Indicator Date hidden'!AN10="x","x",$AM$2-'Indicator Date hidden'!AN10)</f>
        <v>0</v>
      </c>
      <c r="AN9" s="171">
        <f>IF('Indicator Date hidden'!AO10="x","x",$AN$2-'Indicator Date hidden'!AO10)</f>
        <v>0</v>
      </c>
      <c r="AO9" s="171">
        <f>IF('Indicator Date hidden'!AP10="x","x",$AO$2-'Indicator Date hidden'!AP10)</f>
        <v>0</v>
      </c>
      <c r="AP9" s="171">
        <f>IF('Indicator Date hidden'!AQ10="x","x",$AP$2-'Indicator Date hidden'!AQ10)</f>
        <v>0</v>
      </c>
      <c r="AQ9" s="171">
        <f>IF('Indicator Date hidden'!AR10="x","x",$AQ$2-'Indicator Date hidden'!AR10)</f>
        <v>4</v>
      </c>
      <c r="AR9" s="171">
        <f>IF('Indicator Date hidden'!AS10="x","x",$AR$2-'Indicator Date hidden'!AS10)</f>
        <v>0</v>
      </c>
      <c r="AS9" s="171">
        <f>IF('Indicator Date hidden'!AT10="x","x",$AS$2-'Indicator Date hidden'!AT10)</f>
        <v>0</v>
      </c>
      <c r="AT9" s="171">
        <f>IF('Indicator Date hidden'!AU10="x","x",$AT$2-'Indicator Date hidden'!AU10)</f>
        <v>0</v>
      </c>
      <c r="AU9" s="171">
        <f>IF('Indicator Date hidden'!AV10="x","x",$AU$2-'Indicator Date hidden'!AV10)</f>
        <v>0</v>
      </c>
      <c r="AV9" s="171">
        <f>IF('Indicator Date hidden'!AW10="x","x",$AV$2-'Indicator Date hidden'!AW10)</f>
        <v>0</v>
      </c>
      <c r="AW9" s="171">
        <f>IF('Indicator Date hidden'!AX10="x","x",$AW$2-'Indicator Date hidden'!AX10)</f>
        <v>0</v>
      </c>
      <c r="AX9" s="171">
        <f>IF('Indicator Date hidden'!AY10="x","x",$AX$2-'Indicator Date hidden'!AY10)</f>
        <v>0</v>
      </c>
      <c r="AY9" s="171">
        <f>IF('Indicator Date hidden'!AZ10="x","x",$AY$2-'Indicator Date hidden'!AZ10)</f>
        <v>0</v>
      </c>
      <c r="AZ9" s="171">
        <f>IF('Indicator Date hidden'!BA10="x","x",$AZ$2-'Indicator Date hidden'!BA10)</f>
        <v>0</v>
      </c>
      <c r="BA9" s="5">
        <f t="shared" si="0"/>
        <v>18</v>
      </c>
      <c r="BB9" s="172">
        <f t="shared" si="1"/>
        <v>0.36</v>
      </c>
      <c r="BC9" s="5">
        <f t="shared" si="2"/>
        <v>6</v>
      </c>
      <c r="BD9" s="172">
        <f t="shared" si="3"/>
        <v>1.1447270417003348</v>
      </c>
      <c r="BE9" s="175">
        <f t="shared" si="4"/>
        <v>0</v>
      </c>
    </row>
    <row r="10" spans="1:57" x14ac:dyDescent="0.25">
      <c r="A10" t="s">
        <v>14</v>
      </c>
      <c r="B10" s="171">
        <f>IF('Indicator Date hidden'!C11="x","x",$B$2-'Indicator Date hidden'!C11)</f>
        <v>0</v>
      </c>
      <c r="C10" s="171">
        <f>IF('Indicator Date hidden'!D11="x","x",$C$2-'Indicator Date hidden'!D11)</f>
        <v>0</v>
      </c>
      <c r="D10" s="171">
        <f>IF('Indicator Date hidden'!E11="x","x",$D$2-'Indicator Date hidden'!E11)</f>
        <v>0</v>
      </c>
      <c r="E10" s="171">
        <f>IF('Indicator Date hidden'!F11="x","x",$E$2-'Indicator Date hidden'!F11)</f>
        <v>0</v>
      </c>
      <c r="F10" s="171">
        <f>IF('Indicator Date hidden'!G11="x","x",$F$2-'Indicator Date hidden'!G11)</f>
        <v>0</v>
      </c>
      <c r="G10" s="171">
        <f>IF('Indicator Date hidden'!H11="x","x",$G$2-'Indicator Date hidden'!H11)</f>
        <v>0</v>
      </c>
      <c r="H10" s="171">
        <f>IF('Indicator Date hidden'!I11="x","x",$H$2-'Indicator Date hidden'!I11)</f>
        <v>0</v>
      </c>
      <c r="I10" s="171">
        <f>IF('Indicator Date hidden'!J11="x","x",$I$2-'Indicator Date hidden'!J11)</f>
        <v>0</v>
      </c>
      <c r="J10" s="171">
        <f>IF('Indicator Date hidden'!K11="x","x",$J$2-'Indicator Date hidden'!K11)</f>
        <v>0</v>
      </c>
      <c r="K10" s="171">
        <f>IF('Indicator Date hidden'!L11="x","x",$K$2-'Indicator Date hidden'!L11)</f>
        <v>0</v>
      </c>
      <c r="L10" s="171">
        <f>IF('Indicator Date hidden'!M11="x","x",$L$2-'Indicator Date hidden'!M11)</f>
        <v>0</v>
      </c>
      <c r="M10" s="171">
        <f>IF('Indicator Date hidden'!N11="x","x",$M$2-'Indicator Date hidden'!N11)</f>
        <v>0</v>
      </c>
      <c r="N10" s="171">
        <f>IF('Indicator Date hidden'!O11="x","x",$N$2-'Indicator Date hidden'!O11)</f>
        <v>0</v>
      </c>
      <c r="O10" s="171">
        <f>IF('Indicator Date hidden'!P11="x","x",$O$2-'Indicator Date hidden'!P11)</f>
        <v>0</v>
      </c>
      <c r="P10" s="171">
        <f>IF('Indicator Date hidden'!Q11="x","x",$P$2-'Indicator Date hidden'!Q11)</f>
        <v>0</v>
      </c>
      <c r="Q10" s="171" t="str">
        <f>IF('Indicator Date hidden'!R11="x","x",$Q$2-'Indicator Date hidden'!R11)</f>
        <v>x</v>
      </c>
      <c r="R10" s="171">
        <f>IF('Indicator Date hidden'!S11="x","x",$R$2-'Indicator Date hidden'!S11)</f>
        <v>0</v>
      </c>
      <c r="S10" s="171">
        <f>IF('Indicator Date hidden'!T11="x","x",$S$2-'Indicator Date hidden'!T11)</f>
        <v>0</v>
      </c>
      <c r="T10" s="171">
        <f>IF('Indicator Date hidden'!U11="x","x",$T$2-'Indicator Date hidden'!U11)</f>
        <v>0</v>
      </c>
      <c r="U10" s="171" t="str">
        <f>IF('Indicator Date hidden'!V11="x","x",$U$2-'Indicator Date hidden'!V11)</f>
        <v>x</v>
      </c>
      <c r="V10" s="171">
        <f>IF('Indicator Date hidden'!W11="x","x",$V$2-'Indicator Date hidden'!W11)</f>
        <v>0</v>
      </c>
      <c r="W10" s="171">
        <f>IF('Indicator Date hidden'!X11="x","x",$W$2-'Indicator Date hidden'!X11)</f>
        <v>8</v>
      </c>
      <c r="X10" s="171">
        <f>IF('Indicator Date hidden'!Y11="x","x",$X$2-'Indicator Date hidden'!Y11)</f>
        <v>4</v>
      </c>
      <c r="Y10" s="171">
        <f>IF('Indicator Date hidden'!Z11="x","x",$Y$2-'Indicator Date hidden'!Z11)</f>
        <v>0</v>
      </c>
      <c r="Z10" s="171">
        <f>IF('Indicator Date hidden'!AA11="x","x",$Z$2-'Indicator Date hidden'!AA11)</f>
        <v>0</v>
      </c>
      <c r="AA10" s="171">
        <f>IF('Indicator Date hidden'!AB11="x","x",$AA$2-'Indicator Date hidden'!AB11)</f>
        <v>0</v>
      </c>
      <c r="AB10" s="171">
        <f>IF('Indicator Date hidden'!AC11="x","x",$AB$2-'Indicator Date hidden'!AC11)</f>
        <v>0</v>
      </c>
      <c r="AC10" s="171">
        <f>IF('Indicator Date hidden'!AD11="x","x",$AC$2-'Indicator Date hidden'!AD11)</f>
        <v>0</v>
      </c>
      <c r="AD10" s="171" t="str">
        <f>IF('Indicator Date hidden'!AE11="x","x",$AD$2-'Indicator Date hidden'!AE11)</f>
        <v>x</v>
      </c>
      <c r="AE10" s="171">
        <f>IF('Indicator Date hidden'!AF11="x","x",$AE$2-'Indicator Date hidden'!AF11)</f>
        <v>0</v>
      </c>
      <c r="AF10" s="171">
        <f>IF('Indicator Date hidden'!AG11="x","x",$AF$2-'Indicator Date hidden'!AG11)</f>
        <v>4</v>
      </c>
      <c r="AG10" s="171">
        <f>IF('Indicator Date hidden'!AH11="x","x",$AG$2-'Indicator Date hidden'!AH11)</f>
        <v>0</v>
      </c>
      <c r="AH10" s="171">
        <f>IF('Indicator Date hidden'!AI11="x","x",$AH$2-'Indicator Date hidden'!AI11)</f>
        <v>0</v>
      </c>
      <c r="AI10" s="171">
        <f>IF('Indicator Date hidden'!AJ11="x","x",$AI$2-'Indicator Date hidden'!AJ11)</f>
        <v>0</v>
      </c>
      <c r="AJ10" s="171" t="str">
        <f>IF('Indicator Date hidden'!AK11="x","x",$AJ$2-'Indicator Date hidden'!AK11)</f>
        <v>x</v>
      </c>
      <c r="AK10" s="171">
        <f>IF('Indicator Date hidden'!AL11="x","x",$AK$2-'Indicator Date hidden'!AL11)</f>
        <v>1</v>
      </c>
      <c r="AL10" s="171">
        <f>IF('Indicator Date hidden'!AM11="x","x",$AL$2-'Indicator Date hidden'!AM11)</f>
        <v>0</v>
      </c>
      <c r="AM10" s="171">
        <f>IF('Indicator Date hidden'!AN11="x","x",$AM$2-'Indicator Date hidden'!AN11)</f>
        <v>0</v>
      </c>
      <c r="AN10" s="171">
        <f>IF('Indicator Date hidden'!AO11="x","x",$AN$2-'Indicator Date hidden'!AO11)</f>
        <v>0</v>
      </c>
      <c r="AO10" s="171">
        <f>IF('Indicator Date hidden'!AP11="x","x",$AO$2-'Indicator Date hidden'!AP11)</f>
        <v>0</v>
      </c>
      <c r="AP10" s="171" t="str">
        <f>IF('Indicator Date hidden'!AQ11="x","x",$AP$2-'Indicator Date hidden'!AQ11)</f>
        <v>x</v>
      </c>
      <c r="AQ10" s="171">
        <f>IF('Indicator Date hidden'!AR11="x","x",$AQ$2-'Indicator Date hidden'!AR11)</f>
        <v>0</v>
      </c>
      <c r="AR10" s="171">
        <f>IF('Indicator Date hidden'!AS11="x","x",$AR$2-'Indicator Date hidden'!AS11)</f>
        <v>0</v>
      </c>
      <c r="AS10" s="171">
        <f>IF('Indicator Date hidden'!AT11="x","x",$AS$2-'Indicator Date hidden'!AT11)</f>
        <v>0</v>
      </c>
      <c r="AT10" s="171">
        <f>IF('Indicator Date hidden'!AU11="x","x",$AT$2-'Indicator Date hidden'!AU11)</f>
        <v>0</v>
      </c>
      <c r="AU10" s="171" t="str">
        <f>IF('Indicator Date hidden'!AV11="x","x",$AU$2-'Indicator Date hidden'!AV11)</f>
        <v>x</v>
      </c>
      <c r="AV10" s="171">
        <f>IF('Indicator Date hidden'!AW11="x","x",$AV$2-'Indicator Date hidden'!AW11)</f>
        <v>0</v>
      </c>
      <c r="AW10" s="171">
        <f>IF('Indicator Date hidden'!AX11="x","x",$AW$2-'Indicator Date hidden'!AX11)</f>
        <v>0</v>
      </c>
      <c r="AX10" s="171">
        <f>IF('Indicator Date hidden'!AY11="x","x",$AX$2-'Indicator Date hidden'!AY11)</f>
        <v>0</v>
      </c>
      <c r="AY10" s="171">
        <f>IF('Indicator Date hidden'!AZ11="x","x",$AY$2-'Indicator Date hidden'!AZ11)</f>
        <v>0</v>
      </c>
      <c r="AZ10" s="171">
        <f>IF('Indicator Date hidden'!BA11="x","x",$AZ$2-'Indicator Date hidden'!BA11)</f>
        <v>0</v>
      </c>
      <c r="BA10" s="5">
        <f t="shared" si="0"/>
        <v>17</v>
      </c>
      <c r="BB10" s="172">
        <f t="shared" si="1"/>
        <v>0.37777777777777777</v>
      </c>
      <c r="BC10" s="5">
        <f t="shared" si="2"/>
        <v>4</v>
      </c>
      <c r="BD10" s="172">
        <f t="shared" si="3"/>
        <v>1.4187457510677661</v>
      </c>
      <c r="BE10" s="175">
        <f t="shared" si="4"/>
        <v>0</v>
      </c>
    </row>
    <row r="11" spans="1:57" x14ac:dyDescent="0.25">
      <c r="A11" t="s">
        <v>16</v>
      </c>
      <c r="B11" s="171">
        <f>IF('Indicator Date hidden'!C12="x","x",$B$2-'Indicator Date hidden'!C12)</f>
        <v>0</v>
      </c>
      <c r="C11" s="171">
        <f>IF('Indicator Date hidden'!D12="x","x",$C$2-'Indicator Date hidden'!D12)</f>
        <v>0</v>
      </c>
      <c r="D11" s="171">
        <f>IF('Indicator Date hidden'!E12="x","x",$D$2-'Indicator Date hidden'!E12)</f>
        <v>0</v>
      </c>
      <c r="E11" s="171">
        <f>IF('Indicator Date hidden'!F12="x","x",$E$2-'Indicator Date hidden'!F12)</f>
        <v>0</v>
      </c>
      <c r="F11" s="171">
        <f>IF('Indicator Date hidden'!G12="x","x",$F$2-'Indicator Date hidden'!G12)</f>
        <v>0</v>
      </c>
      <c r="G11" s="171">
        <f>IF('Indicator Date hidden'!H12="x","x",$G$2-'Indicator Date hidden'!H12)</f>
        <v>0</v>
      </c>
      <c r="H11" s="171">
        <f>IF('Indicator Date hidden'!I12="x","x",$H$2-'Indicator Date hidden'!I12)</f>
        <v>0</v>
      </c>
      <c r="I11" s="171">
        <f>IF('Indicator Date hidden'!J12="x","x",$I$2-'Indicator Date hidden'!J12)</f>
        <v>0</v>
      </c>
      <c r="J11" s="171">
        <f>IF('Indicator Date hidden'!K12="x","x",$J$2-'Indicator Date hidden'!K12)</f>
        <v>0</v>
      </c>
      <c r="K11" s="171">
        <f>IF('Indicator Date hidden'!L12="x","x",$K$2-'Indicator Date hidden'!L12)</f>
        <v>0</v>
      </c>
      <c r="L11" s="171">
        <f>IF('Indicator Date hidden'!M12="x","x",$L$2-'Indicator Date hidden'!M12)</f>
        <v>0</v>
      </c>
      <c r="M11" s="171">
        <f>IF('Indicator Date hidden'!N12="x","x",$M$2-'Indicator Date hidden'!N12)</f>
        <v>0</v>
      </c>
      <c r="N11" s="171">
        <f>IF('Indicator Date hidden'!O12="x","x",$N$2-'Indicator Date hidden'!O12)</f>
        <v>0</v>
      </c>
      <c r="O11" s="171">
        <f>IF('Indicator Date hidden'!P12="x","x",$O$2-'Indicator Date hidden'!P12)</f>
        <v>0</v>
      </c>
      <c r="P11" s="171">
        <f>IF('Indicator Date hidden'!Q12="x","x",$P$2-'Indicator Date hidden'!Q12)</f>
        <v>0</v>
      </c>
      <c r="Q11" s="171" t="str">
        <f>IF('Indicator Date hidden'!R12="x","x",$Q$2-'Indicator Date hidden'!R12)</f>
        <v>x</v>
      </c>
      <c r="R11" s="171">
        <f>IF('Indicator Date hidden'!S12="x","x",$R$2-'Indicator Date hidden'!S12)</f>
        <v>0</v>
      </c>
      <c r="S11" s="171">
        <f>IF('Indicator Date hidden'!T12="x","x",$S$2-'Indicator Date hidden'!T12)</f>
        <v>0</v>
      </c>
      <c r="T11" s="171">
        <f>IF('Indicator Date hidden'!U12="x","x",$T$2-'Indicator Date hidden'!U12)</f>
        <v>0</v>
      </c>
      <c r="U11" s="171" t="str">
        <f>IF('Indicator Date hidden'!V12="x","x",$U$2-'Indicator Date hidden'!V12)</f>
        <v>x</v>
      </c>
      <c r="V11" s="171">
        <f>IF('Indicator Date hidden'!W12="x","x",$V$2-'Indicator Date hidden'!W12)</f>
        <v>0</v>
      </c>
      <c r="W11" s="171" t="str">
        <f>IF('Indicator Date hidden'!X12="x","x",$W$2-'Indicator Date hidden'!X12)</f>
        <v>x</v>
      </c>
      <c r="X11" s="171">
        <f>IF('Indicator Date hidden'!Y12="x","x",$X$2-'Indicator Date hidden'!Y12)</f>
        <v>0</v>
      </c>
      <c r="Y11" s="171">
        <f>IF('Indicator Date hidden'!Z12="x","x",$Y$2-'Indicator Date hidden'!Z12)</f>
        <v>0</v>
      </c>
      <c r="Z11" s="171">
        <f>IF('Indicator Date hidden'!AA12="x","x",$Z$2-'Indicator Date hidden'!AA12)</f>
        <v>0</v>
      </c>
      <c r="AA11" s="171" t="str">
        <f>IF('Indicator Date hidden'!AB12="x","x",$AA$2-'Indicator Date hidden'!AB12)</f>
        <v>x</v>
      </c>
      <c r="AB11" s="171">
        <f>IF('Indicator Date hidden'!AC12="x","x",$AB$2-'Indicator Date hidden'!AC12)</f>
        <v>0</v>
      </c>
      <c r="AC11" s="171">
        <f>IF('Indicator Date hidden'!AD12="x","x",$AC$2-'Indicator Date hidden'!AD12)</f>
        <v>0</v>
      </c>
      <c r="AD11" s="171" t="str">
        <f>IF('Indicator Date hidden'!AE12="x","x",$AD$2-'Indicator Date hidden'!AE12)</f>
        <v>x</v>
      </c>
      <c r="AE11" s="171">
        <f>IF('Indicator Date hidden'!AF12="x","x",$AE$2-'Indicator Date hidden'!AF12)</f>
        <v>0</v>
      </c>
      <c r="AF11" s="171">
        <f>IF('Indicator Date hidden'!AG12="x","x",$AF$2-'Indicator Date hidden'!AG12)</f>
        <v>2</v>
      </c>
      <c r="AG11" s="171">
        <f>IF('Indicator Date hidden'!AH12="x","x",$AG$2-'Indicator Date hidden'!AH12)</f>
        <v>0</v>
      </c>
      <c r="AH11" s="171">
        <f>IF('Indicator Date hidden'!AI12="x","x",$AH$2-'Indicator Date hidden'!AI12)</f>
        <v>0</v>
      </c>
      <c r="AI11" s="171">
        <f>IF('Indicator Date hidden'!AJ12="x","x",$AI$2-'Indicator Date hidden'!AJ12)</f>
        <v>0</v>
      </c>
      <c r="AJ11" s="171" t="str">
        <f>IF('Indicator Date hidden'!AK12="x","x",$AJ$2-'Indicator Date hidden'!AK12)</f>
        <v>x</v>
      </c>
      <c r="AK11" s="171">
        <f>IF('Indicator Date hidden'!AL12="x","x",$AK$2-'Indicator Date hidden'!AL12)</f>
        <v>1</v>
      </c>
      <c r="AL11" s="171">
        <f>IF('Indicator Date hidden'!AM12="x","x",$AL$2-'Indicator Date hidden'!AM12)</f>
        <v>0</v>
      </c>
      <c r="AM11" s="171">
        <f>IF('Indicator Date hidden'!AN12="x","x",$AM$2-'Indicator Date hidden'!AN12)</f>
        <v>0</v>
      </c>
      <c r="AN11" s="171">
        <f>IF('Indicator Date hidden'!AO12="x","x",$AN$2-'Indicator Date hidden'!AO12)</f>
        <v>0</v>
      </c>
      <c r="AO11" s="171">
        <f>IF('Indicator Date hidden'!AP12="x","x",$AO$2-'Indicator Date hidden'!AP12)</f>
        <v>0</v>
      </c>
      <c r="AP11" s="171">
        <f>IF('Indicator Date hidden'!AQ12="x","x",$AP$2-'Indicator Date hidden'!AQ12)</f>
        <v>0</v>
      </c>
      <c r="AQ11" s="171">
        <f>IF('Indicator Date hidden'!AR12="x","x",$AQ$2-'Indicator Date hidden'!AR12)</f>
        <v>0</v>
      </c>
      <c r="AR11" s="171">
        <f>IF('Indicator Date hidden'!AS12="x","x",$AR$2-'Indicator Date hidden'!AS12)</f>
        <v>0</v>
      </c>
      <c r="AS11" s="171">
        <f>IF('Indicator Date hidden'!AT12="x","x",$AS$2-'Indicator Date hidden'!AT12)</f>
        <v>0</v>
      </c>
      <c r="AT11" s="171">
        <f>IF('Indicator Date hidden'!AU12="x","x",$AT$2-'Indicator Date hidden'!AU12)</f>
        <v>0</v>
      </c>
      <c r="AU11" s="171" t="str">
        <f>IF('Indicator Date hidden'!AV12="x","x",$AU$2-'Indicator Date hidden'!AV12)</f>
        <v>x</v>
      </c>
      <c r="AV11" s="171">
        <f>IF('Indicator Date hidden'!AW12="x","x",$AV$2-'Indicator Date hidden'!AW12)</f>
        <v>0</v>
      </c>
      <c r="AW11" s="171">
        <f>IF('Indicator Date hidden'!AX12="x","x",$AW$2-'Indicator Date hidden'!AX12)</f>
        <v>0</v>
      </c>
      <c r="AX11" s="171">
        <f>IF('Indicator Date hidden'!AY12="x","x",$AX$2-'Indicator Date hidden'!AY12)</f>
        <v>0</v>
      </c>
      <c r="AY11" s="171">
        <f>IF('Indicator Date hidden'!AZ12="x","x",$AY$2-'Indicator Date hidden'!AZ12)</f>
        <v>0</v>
      </c>
      <c r="AZ11" s="171">
        <f>IF('Indicator Date hidden'!BA12="x","x",$AZ$2-'Indicator Date hidden'!BA12)</f>
        <v>0</v>
      </c>
      <c r="BA11" s="5">
        <f t="shared" si="0"/>
        <v>3</v>
      </c>
      <c r="BB11" s="172">
        <f t="shared" si="1"/>
        <v>6.8181818181818177E-2</v>
      </c>
      <c r="BC11" s="5">
        <f t="shared" si="2"/>
        <v>2</v>
      </c>
      <c r="BD11" s="172">
        <f t="shared" si="3"/>
        <v>0.33013270559849889</v>
      </c>
      <c r="BE11" s="175">
        <f t="shared" si="4"/>
        <v>0</v>
      </c>
    </row>
    <row r="12" spans="1:57" x14ac:dyDescent="0.25">
      <c r="A12" t="s">
        <v>18</v>
      </c>
      <c r="B12" s="171">
        <f>IF('Indicator Date hidden'!C13="x","x",$B$2-'Indicator Date hidden'!C13)</f>
        <v>0</v>
      </c>
      <c r="C12" s="171">
        <f>IF('Indicator Date hidden'!D13="x","x",$C$2-'Indicator Date hidden'!D13)</f>
        <v>0</v>
      </c>
      <c r="D12" s="171">
        <f>IF('Indicator Date hidden'!E13="x","x",$D$2-'Indicator Date hidden'!E13)</f>
        <v>0</v>
      </c>
      <c r="E12" s="171">
        <f>IF('Indicator Date hidden'!F13="x","x",$E$2-'Indicator Date hidden'!F13)</f>
        <v>0</v>
      </c>
      <c r="F12" s="171">
        <f>IF('Indicator Date hidden'!G13="x","x",$F$2-'Indicator Date hidden'!G13)</f>
        <v>0</v>
      </c>
      <c r="G12" s="171">
        <f>IF('Indicator Date hidden'!H13="x","x",$G$2-'Indicator Date hidden'!H13)</f>
        <v>0</v>
      </c>
      <c r="H12" s="171">
        <f>IF('Indicator Date hidden'!I13="x","x",$H$2-'Indicator Date hidden'!I13)</f>
        <v>0</v>
      </c>
      <c r="I12" s="171">
        <f>IF('Indicator Date hidden'!J13="x","x",$I$2-'Indicator Date hidden'!J13)</f>
        <v>0</v>
      </c>
      <c r="J12" s="171">
        <f>IF('Indicator Date hidden'!K13="x","x",$J$2-'Indicator Date hidden'!K13)</f>
        <v>0</v>
      </c>
      <c r="K12" s="171">
        <f>IF('Indicator Date hidden'!L13="x","x",$K$2-'Indicator Date hidden'!L13)</f>
        <v>0</v>
      </c>
      <c r="L12" s="171">
        <f>IF('Indicator Date hidden'!M13="x","x",$L$2-'Indicator Date hidden'!M13)</f>
        <v>0</v>
      </c>
      <c r="M12" s="171">
        <f>IF('Indicator Date hidden'!N13="x","x",$M$2-'Indicator Date hidden'!N13)</f>
        <v>0</v>
      </c>
      <c r="N12" s="171">
        <f>IF('Indicator Date hidden'!O13="x","x",$N$2-'Indicator Date hidden'!O13)</f>
        <v>0</v>
      </c>
      <c r="O12" s="171">
        <f>IF('Indicator Date hidden'!P13="x","x",$O$2-'Indicator Date hidden'!P13)</f>
        <v>0</v>
      </c>
      <c r="P12" s="171">
        <f>IF('Indicator Date hidden'!Q13="x","x",$P$2-'Indicator Date hidden'!Q13)</f>
        <v>0</v>
      </c>
      <c r="Q12" s="171">
        <f>IF('Indicator Date hidden'!R13="x","x",$Q$2-'Indicator Date hidden'!R13)</f>
        <v>9</v>
      </c>
      <c r="R12" s="171">
        <f>IF('Indicator Date hidden'!S13="x","x",$R$2-'Indicator Date hidden'!S13)</f>
        <v>0</v>
      </c>
      <c r="S12" s="171">
        <f>IF('Indicator Date hidden'!T13="x","x",$S$2-'Indicator Date hidden'!T13)</f>
        <v>0</v>
      </c>
      <c r="T12" s="171">
        <f>IF('Indicator Date hidden'!U13="x","x",$T$2-'Indicator Date hidden'!U13)</f>
        <v>0</v>
      </c>
      <c r="U12" s="171">
        <f>IF('Indicator Date hidden'!V13="x","x",$U$2-'Indicator Date hidden'!V13)</f>
        <v>0</v>
      </c>
      <c r="V12" s="171">
        <f>IF('Indicator Date hidden'!W13="x","x",$V$2-'Indicator Date hidden'!W13)</f>
        <v>0</v>
      </c>
      <c r="W12" s="171">
        <f>IF('Indicator Date hidden'!X13="x","x",$W$2-'Indicator Date hidden'!X13)</f>
        <v>2</v>
      </c>
      <c r="X12" s="171">
        <f>IF('Indicator Date hidden'!Y13="x","x",$X$2-'Indicator Date hidden'!Y13)</f>
        <v>2</v>
      </c>
      <c r="Y12" s="171">
        <f>IF('Indicator Date hidden'!Z13="x","x",$Y$2-'Indicator Date hidden'!Z13)</f>
        <v>0</v>
      </c>
      <c r="Z12" s="171">
        <f>IF('Indicator Date hidden'!AA13="x","x",$Z$2-'Indicator Date hidden'!AA13)</f>
        <v>0</v>
      </c>
      <c r="AA12" s="171">
        <f>IF('Indicator Date hidden'!AB13="x","x",$AA$2-'Indicator Date hidden'!AB13)</f>
        <v>0</v>
      </c>
      <c r="AB12" s="171">
        <f>IF('Indicator Date hidden'!AC13="x","x",$AB$2-'Indicator Date hidden'!AC13)</f>
        <v>0</v>
      </c>
      <c r="AC12" s="171">
        <f>IF('Indicator Date hidden'!AD13="x","x",$AC$2-'Indicator Date hidden'!AD13)</f>
        <v>0</v>
      </c>
      <c r="AD12" s="171">
        <f>IF('Indicator Date hidden'!AE13="x","x",$AD$2-'Indicator Date hidden'!AE13)</f>
        <v>0</v>
      </c>
      <c r="AE12" s="171">
        <f>IF('Indicator Date hidden'!AF13="x","x",$AE$2-'Indicator Date hidden'!AF13)</f>
        <v>0</v>
      </c>
      <c r="AF12" s="171">
        <f>IF('Indicator Date hidden'!AG13="x","x",$AF$2-'Indicator Date hidden'!AG13)</f>
        <v>9</v>
      </c>
      <c r="AG12" s="171">
        <f>IF('Indicator Date hidden'!AH13="x","x",$AG$2-'Indicator Date hidden'!AH13)</f>
        <v>0</v>
      </c>
      <c r="AH12" s="171">
        <f>IF('Indicator Date hidden'!AI13="x","x",$AH$2-'Indicator Date hidden'!AI13)</f>
        <v>0</v>
      </c>
      <c r="AI12" s="171">
        <f>IF('Indicator Date hidden'!AJ13="x","x",$AI$2-'Indicator Date hidden'!AJ13)</f>
        <v>0</v>
      </c>
      <c r="AJ12" s="171">
        <f>IF('Indicator Date hidden'!AK13="x","x",$AJ$2-'Indicator Date hidden'!AK13)</f>
        <v>1</v>
      </c>
      <c r="AK12" s="171">
        <f>IF('Indicator Date hidden'!AL13="x","x",$AK$2-'Indicator Date hidden'!AL13)</f>
        <v>1</v>
      </c>
      <c r="AL12" s="171">
        <f>IF('Indicator Date hidden'!AM13="x","x",$AL$2-'Indicator Date hidden'!AM13)</f>
        <v>0</v>
      </c>
      <c r="AM12" s="171">
        <f>IF('Indicator Date hidden'!AN13="x","x",$AM$2-'Indicator Date hidden'!AN13)</f>
        <v>0</v>
      </c>
      <c r="AN12" s="171">
        <f>IF('Indicator Date hidden'!AO13="x","x",$AN$2-'Indicator Date hidden'!AO13)</f>
        <v>0</v>
      </c>
      <c r="AO12" s="171" t="str">
        <f>IF('Indicator Date hidden'!AP13="x","x",$AO$2-'Indicator Date hidden'!AP13)</f>
        <v>x</v>
      </c>
      <c r="AP12" s="171" t="str">
        <f>IF('Indicator Date hidden'!AQ13="x","x",$AP$2-'Indicator Date hidden'!AQ13)</f>
        <v>x</v>
      </c>
      <c r="AQ12" s="171" t="str">
        <f>IF('Indicator Date hidden'!AR13="x","x",$AQ$2-'Indicator Date hidden'!AR13)</f>
        <v>x</v>
      </c>
      <c r="AR12" s="171">
        <f>IF('Indicator Date hidden'!AS13="x","x",$AR$2-'Indicator Date hidden'!AS13)</f>
        <v>0</v>
      </c>
      <c r="AS12" s="171">
        <f>IF('Indicator Date hidden'!AT13="x","x",$AS$2-'Indicator Date hidden'!AT13)</f>
        <v>0</v>
      </c>
      <c r="AT12" s="171">
        <f>IF('Indicator Date hidden'!AU13="x","x",$AT$2-'Indicator Date hidden'!AU13)</f>
        <v>0</v>
      </c>
      <c r="AU12" s="171">
        <f>IF('Indicator Date hidden'!AV13="x","x",$AU$2-'Indicator Date hidden'!AV13)</f>
        <v>0</v>
      </c>
      <c r="AV12" s="171">
        <f>IF('Indicator Date hidden'!AW13="x","x",$AV$2-'Indicator Date hidden'!AW13)</f>
        <v>0</v>
      </c>
      <c r="AW12" s="171">
        <f>IF('Indicator Date hidden'!AX13="x","x",$AW$2-'Indicator Date hidden'!AX13)</f>
        <v>0</v>
      </c>
      <c r="AX12" s="171">
        <f>IF('Indicator Date hidden'!AY13="x","x",$AX$2-'Indicator Date hidden'!AY13)</f>
        <v>0</v>
      </c>
      <c r="AY12" s="171">
        <f>IF('Indicator Date hidden'!AZ13="x","x",$AY$2-'Indicator Date hidden'!AZ13)</f>
        <v>0</v>
      </c>
      <c r="AZ12" s="171">
        <f>IF('Indicator Date hidden'!BA13="x","x",$AZ$2-'Indicator Date hidden'!BA13)</f>
        <v>0</v>
      </c>
      <c r="BA12" s="5">
        <f t="shared" si="0"/>
        <v>24</v>
      </c>
      <c r="BB12" s="172">
        <f t="shared" si="1"/>
        <v>0.5</v>
      </c>
      <c r="BC12" s="5">
        <f t="shared" si="2"/>
        <v>6</v>
      </c>
      <c r="BD12" s="172">
        <f t="shared" si="3"/>
        <v>1.8257418583505538</v>
      </c>
      <c r="BE12" s="175">
        <f t="shared" si="4"/>
        <v>0</v>
      </c>
    </row>
    <row r="13" spans="1:57" x14ac:dyDescent="0.25">
      <c r="A13" t="s">
        <v>20</v>
      </c>
      <c r="B13" s="171">
        <f>IF('Indicator Date hidden'!C14="x","x",$B$2-'Indicator Date hidden'!C14)</f>
        <v>0</v>
      </c>
      <c r="C13" s="171">
        <f>IF('Indicator Date hidden'!D14="x","x",$C$2-'Indicator Date hidden'!D14)</f>
        <v>0</v>
      </c>
      <c r="D13" s="171">
        <f>IF('Indicator Date hidden'!E14="x","x",$D$2-'Indicator Date hidden'!E14)</f>
        <v>0</v>
      </c>
      <c r="E13" s="171">
        <f>IF('Indicator Date hidden'!F14="x","x",$E$2-'Indicator Date hidden'!F14)</f>
        <v>0</v>
      </c>
      <c r="F13" s="171">
        <f>IF('Indicator Date hidden'!G14="x","x",$F$2-'Indicator Date hidden'!G14)</f>
        <v>0</v>
      </c>
      <c r="G13" s="171">
        <f>IF('Indicator Date hidden'!H14="x","x",$G$2-'Indicator Date hidden'!H14)</f>
        <v>0</v>
      </c>
      <c r="H13" s="171">
        <f>IF('Indicator Date hidden'!I14="x","x",$H$2-'Indicator Date hidden'!I14)</f>
        <v>0</v>
      </c>
      <c r="I13" s="171">
        <f>IF('Indicator Date hidden'!J14="x","x",$I$2-'Indicator Date hidden'!J14)</f>
        <v>0</v>
      </c>
      <c r="J13" s="171">
        <f>IF('Indicator Date hidden'!K14="x","x",$J$2-'Indicator Date hidden'!K14)</f>
        <v>0</v>
      </c>
      <c r="K13" s="171">
        <f>IF('Indicator Date hidden'!L14="x","x",$K$2-'Indicator Date hidden'!L14)</f>
        <v>0</v>
      </c>
      <c r="L13" s="171">
        <f>IF('Indicator Date hidden'!M14="x","x",$L$2-'Indicator Date hidden'!M14)</f>
        <v>0</v>
      </c>
      <c r="M13" s="171">
        <f>IF('Indicator Date hidden'!N14="x","x",$M$2-'Indicator Date hidden'!N14)</f>
        <v>0</v>
      </c>
      <c r="N13" s="171">
        <f>IF('Indicator Date hidden'!O14="x","x",$N$2-'Indicator Date hidden'!O14)</f>
        <v>0</v>
      </c>
      <c r="O13" s="171">
        <f>IF('Indicator Date hidden'!P14="x","x",$O$2-'Indicator Date hidden'!P14)</f>
        <v>0</v>
      </c>
      <c r="P13" s="171">
        <f>IF('Indicator Date hidden'!Q14="x","x",$P$2-'Indicator Date hidden'!Q14)</f>
        <v>0</v>
      </c>
      <c r="Q13" s="171" t="str">
        <f>IF('Indicator Date hidden'!R14="x","x",$Q$2-'Indicator Date hidden'!R14)</f>
        <v>x</v>
      </c>
      <c r="R13" s="171">
        <f>IF('Indicator Date hidden'!S14="x","x",$R$2-'Indicator Date hidden'!S14)</f>
        <v>0</v>
      </c>
      <c r="S13" s="171">
        <f>IF('Indicator Date hidden'!T14="x","x",$S$2-'Indicator Date hidden'!T14)</f>
        <v>0</v>
      </c>
      <c r="T13" s="171">
        <f>IF('Indicator Date hidden'!U14="x","x",$T$2-'Indicator Date hidden'!U14)</f>
        <v>0</v>
      </c>
      <c r="U13" s="171" t="str">
        <f>IF('Indicator Date hidden'!V14="x","x",$U$2-'Indicator Date hidden'!V14)</f>
        <v>x</v>
      </c>
      <c r="V13" s="171">
        <f>IF('Indicator Date hidden'!W14="x","x",$V$2-'Indicator Date hidden'!W14)</f>
        <v>0</v>
      </c>
      <c r="W13" s="171" t="str">
        <f>IF('Indicator Date hidden'!X14="x","x",$W$2-'Indicator Date hidden'!X14)</f>
        <v>x</v>
      </c>
      <c r="X13" s="171">
        <f>IF('Indicator Date hidden'!Y14="x","x",$X$2-'Indicator Date hidden'!Y14)</f>
        <v>7</v>
      </c>
      <c r="Y13" s="171">
        <f>IF('Indicator Date hidden'!Z14="x","x",$Y$2-'Indicator Date hidden'!Z14)</f>
        <v>0</v>
      </c>
      <c r="Z13" s="171">
        <f>IF('Indicator Date hidden'!AA14="x","x",$Z$2-'Indicator Date hidden'!AA14)</f>
        <v>0</v>
      </c>
      <c r="AA13" s="171">
        <f>IF('Indicator Date hidden'!AB14="x","x",$AA$2-'Indicator Date hidden'!AB14)</f>
        <v>0</v>
      </c>
      <c r="AB13" s="171">
        <f>IF('Indicator Date hidden'!AC14="x","x",$AB$2-'Indicator Date hidden'!AC14)</f>
        <v>0</v>
      </c>
      <c r="AC13" s="171">
        <f>IF('Indicator Date hidden'!AD14="x","x",$AC$2-'Indicator Date hidden'!AD14)</f>
        <v>0</v>
      </c>
      <c r="AD13" s="171" t="str">
        <f>IF('Indicator Date hidden'!AE14="x","x",$AD$2-'Indicator Date hidden'!AE14)</f>
        <v>x</v>
      </c>
      <c r="AE13" s="171">
        <f>IF('Indicator Date hidden'!AF14="x","x",$AE$2-'Indicator Date hidden'!AF14)</f>
        <v>0</v>
      </c>
      <c r="AF13" s="171" t="str">
        <f>IF('Indicator Date hidden'!AG14="x","x",$AF$2-'Indicator Date hidden'!AG14)</f>
        <v>x</v>
      </c>
      <c r="AG13" s="171">
        <f>IF('Indicator Date hidden'!AH14="x","x",$AG$2-'Indicator Date hidden'!AH14)</f>
        <v>0</v>
      </c>
      <c r="AH13" s="171">
        <f>IF('Indicator Date hidden'!AI14="x","x",$AH$2-'Indicator Date hidden'!AI14)</f>
        <v>0</v>
      </c>
      <c r="AI13" s="171">
        <f>IF('Indicator Date hidden'!AJ14="x","x",$AI$2-'Indicator Date hidden'!AJ14)</f>
        <v>0</v>
      </c>
      <c r="AJ13" s="171" t="str">
        <f>IF('Indicator Date hidden'!AK14="x","x",$AJ$2-'Indicator Date hidden'!AK14)</f>
        <v>x</v>
      </c>
      <c r="AK13" s="171">
        <f>IF('Indicator Date hidden'!AL14="x","x",$AK$2-'Indicator Date hidden'!AL14)</f>
        <v>1</v>
      </c>
      <c r="AL13" s="171">
        <f>IF('Indicator Date hidden'!AM14="x","x",$AL$2-'Indicator Date hidden'!AM14)</f>
        <v>0</v>
      </c>
      <c r="AM13" s="171">
        <f>IF('Indicator Date hidden'!AN14="x","x",$AM$2-'Indicator Date hidden'!AN14)</f>
        <v>0</v>
      </c>
      <c r="AN13" s="171">
        <f>IF('Indicator Date hidden'!AO14="x","x",$AN$2-'Indicator Date hidden'!AO14)</f>
        <v>0</v>
      </c>
      <c r="AO13" s="171">
        <f>IF('Indicator Date hidden'!AP14="x","x",$AO$2-'Indicator Date hidden'!AP14)</f>
        <v>0</v>
      </c>
      <c r="AP13" s="171">
        <f>IF('Indicator Date hidden'!AQ14="x","x",$AP$2-'Indicator Date hidden'!AQ14)</f>
        <v>0</v>
      </c>
      <c r="AQ13" s="171" t="str">
        <f>IF('Indicator Date hidden'!AR14="x","x",$AQ$2-'Indicator Date hidden'!AR14)</f>
        <v>x</v>
      </c>
      <c r="AR13" s="171">
        <f>IF('Indicator Date hidden'!AS14="x","x",$AR$2-'Indicator Date hidden'!AS14)</f>
        <v>0</v>
      </c>
      <c r="AS13" s="171">
        <f>IF('Indicator Date hidden'!AT14="x","x",$AS$2-'Indicator Date hidden'!AT14)</f>
        <v>0</v>
      </c>
      <c r="AT13" s="171">
        <f>IF('Indicator Date hidden'!AU14="x","x",$AT$2-'Indicator Date hidden'!AU14)</f>
        <v>0</v>
      </c>
      <c r="AU13" s="171" t="str">
        <f>IF('Indicator Date hidden'!AV14="x","x",$AU$2-'Indicator Date hidden'!AV14)</f>
        <v>x</v>
      </c>
      <c r="AV13" s="171">
        <f>IF('Indicator Date hidden'!AW14="x","x",$AV$2-'Indicator Date hidden'!AW14)</f>
        <v>0</v>
      </c>
      <c r="AW13" s="171">
        <f>IF('Indicator Date hidden'!AX14="x","x",$AW$2-'Indicator Date hidden'!AX14)</f>
        <v>0</v>
      </c>
      <c r="AX13" s="171">
        <f>IF('Indicator Date hidden'!AY14="x","x",$AX$2-'Indicator Date hidden'!AY14)</f>
        <v>0</v>
      </c>
      <c r="AY13" s="171">
        <f>IF('Indicator Date hidden'!AZ14="x","x",$AY$2-'Indicator Date hidden'!AZ14)</f>
        <v>0</v>
      </c>
      <c r="AZ13" s="171">
        <f>IF('Indicator Date hidden'!BA14="x","x",$AZ$2-'Indicator Date hidden'!BA14)</f>
        <v>0</v>
      </c>
      <c r="BA13" s="5">
        <f t="shared" si="0"/>
        <v>8</v>
      </c>
      <c r="BB13" s="172">
        <f t="shared" si="1"/>
        <v>0.18604651162790697</v>
      </c>
      <c r="BC13" s="5">
        <f t="shared" si="2"/>
        <v>2</v>
      </c>
      <c r="BD13" s="172">
        <f t="shared" si="3"/>
        <v>1.0621569531785335</v>
      </c>
      <c r="BE13" s="175">
        <f t="shared" si="4"/>
        <v>0</v>
      </c>
    </row>
    <row r="14" spans="1:57" x14ac:dyDescent="0.25">
      <c r="A14" t="s">
        <v>22</v>
      </c>
      <c r="B14" s="171">
        <f>IF('Indicator Date hidden'!C15="x","x",$B$2-'Indicator Date hidden'!C15)</f>
        <v>0</v>
      </c>
      <c r="C14" s="171">
        <f>IF('Indicator Date hidden'!D15="x","x",$C$2-'Indicator Date hidden'!D15)</f>
        <v>0</v>
      </c>
      <c r="D14" s="171">
        <f>IF('Indicator Date hidden'!E15="x","x",$D$2-'Indicator Date hidden'!E15)</f>
        <v>0</v>
      </c>
      <c r="E14" s="171">
        <f>IF('Indicator Date hidden'!F15="x","x",$E$2-'Indicator Date hidden'!F15)</f>
        <v>0</v>
      </c>
      <c r="F14" s="171">
        <f>IF('Indicator Date hidden'!G15="x","x",$F$2-'Indicator Date hidden'!G15)</f>
        <v>0</v>
      </c>
      <c r="G14" s="171">
        <f>IF('Indicator Date hidden'!H15="x","x",$G$2-'Indicator Date hidden'!H15)</f>
        <v>0</v>
      </c>
      <c r="H14" s="171">
        <f>IF('Indicator Date hidden'!I15="x","x",$H$2-'Indicator Date hidden'!I15)</f>
        <v>0</v>
      </c>
      <c r="I14" s="171">
        <f>IF('Indicator Date hidden'!J15="x","x",$I$2-'Indicator Date hidden'!J15)</f>
        <v>0</v>
      </c>
      <c r="J14" s="171">
        <f>IF('Indicator Date hidden'!K15="x","x",$J$2-'Indicator Date hidden'!K15)</f>
        <v>0</v>
      </c>
      <c r="K14" s="171">
        <f>IF('Indicator Date hidden'!L15="x","x",$K$2-'Indicator Date hidden'!L15)</f>
        <v>0</v>
      </c>
      <c r="L14" s="171">
        <f>IF('Indicator Date hidden'!M15="x","x",$L$2-'Indicator Date hidden'!M15)</f>
        <v>0</v>
      </c>
      <c r="M14" s="171">
        <f>IF('Indicator Date hidden'!N15="x","x",$M$2-'Indicator Date hidden'!N15)</f>
        <v>0</v>
      </c>
      <c r="N14" s="171">
        <f>IF('Indicator Date hidden'!O15="x","x",$N$2-'Indicator Date hidden'!O15)</f>
        <v>0</v>
      </c>
      <c r="O14" s="171">
        <f>IF('Indicator Date hidden'!P15="x","x",$O$2-'Indicator Date hidden'!P15)</f>
        <v>0</v>
      </c>
      <c r="P14" s="171">
        <f>IF('Indicator Date hidden'!Q15="x","x",$P$2-'Indicator Date hidden'!Q15)</f>
        <v>0</v>
      </c>
      <c r="Q14" s="171" t="str">
        <f>IF('Indicator Date hidden'!R15="x","x",$Q$2-'Indicator Date hidden'!R15)</f>
        <v>x</v>
      </c>
      <c r="R14" s="171">
        <f>IF('Indicator Date hidden'!S15="x","x",$R$2-'Indicator Date hidden'!S15)</f>
        <v>0</v>
      </c>
      <c r="S14" s="171">
        <f>IF('Indicator Date hidden'!T15="x","x",$S$2-'Indicator Date hidden'!T15)</f>
        <v>0</v>
      </c>
      <c r="T14" s="171">
        <f>IF('Indicator Date hidden'!U15="x","x",$T$2-'Indicator Date hidden'!U15)</f>
        <v>0</v>
      </c>
      <c r="U14" s="171" t="str">
        <f>IF('Indicator Date hidden'!V15="x","x",$U$2-'Indicator Date hidden'!V15)</f>
        <v>x</v>
      </c>
      <c r="V14" s="171">
        <f>IF('Indicator Date hidden'!W15="x","x",$V$2-'Indicator Date hidden'!W15)</f>
        <v>0</v>
      </c>
      <c r="W14" s="171" t="str">
        <f>IF('Indicator Date hidden'!X15="x","x",$W$2-'Indicator Date hidden'!X15)</f>
        <v>x</v>
      </c>
      <c r="X14" s="171">
        <f>IF('Indicator Date hidden'!Y15="x","x",$X$2-'Indicator Date hidden'!Y15)</f>
        <v>3</v>
      </c>
      <c r="Y14" s="171">
        <f>IF('Indicator Date hidden'!Z15="x","x",$Y$2-'Indicator Date hidden'!Z15)</f>
        <v>0</v>
      </c>
      <c r="Z14" s="171">
        <f>IF('Indicator Date hidden'!AA15="x","x",$Z$2-'Indicator Date hidden'!AA15)</f>
        <v>0</v>
      </c>
      <c r="AA14" s="171" t="str">
        <f>IF('Indicator Date hidden'!AB15="x","x",$AA$2-'Indicator Date hidden'!AB15)</f>
        <v>x</v>
      </c>
      <c r="AB14" s="171">
        <f>IF('Indicator Date hidden'!AC15="x","x",$AB$2-'Indicator Date hidden'!AC15)</f>
        <v>0</v>
      </c>
      <c r="AC14" s="171">
        <f>IF('Indicator Date hidden'!AD15="x","x",$AC$2-'Indicator Date hidden'!AD15)</f>
        <v>0</v>
      </c>
      <c r="AD14" s="171" t="str">
        <f>IF('Indicator Date hidden'!AE15="x","x",$AD$2-'Indicator Date hidden'!AE15)</f>
        <v>x</v>
      </c>
      <c r="AE14" s="171">
        <f>IF('Indicator Date hidden'!AF15="x","x",$AE$2-'Indicator Date hidden'!AF15)</f>
        <v>0</v>
      </c>
      <c r="AF14" s="171" t="str">
        <f>IF('Indicator Date hidden'!AG15="x","x",$AF$2-'Indicator Date hidden'!AG15)</f>
        <v>x</v>
      </c>
      <c r="AG14" s="171">
        <f>IF('Indicator Date hidden'!AH15="x","x",$AG$2-'Indicator Date hidden'!AH15)</f>
        <v>0</v>
      </c>
      <c r="AH14" s="171">
        <f>IF('Indicator Date hidden'!AI15="x","x",$AH$2-'Indicator Date hidden'!AI15)</f>
        <v>0</v>
      </c>
      <c r="AI14" s="171">
        <f>IF('Indicator Date hidden'!AJ15="x","x",$AI$2-'Indicator Date hidden'!AJ15)</f>
        <v>0</v>
      </c>
      <c r="AJ14" s="171" t="str">
        <f>IF('Indicator Date hidden'!AK15="x","x",$AJ$2-'Indicator Date hidden'!AK15)</f>
        <v>x</v>
      </c>
      <c r="AK14" s="171">
        <f>IF('Indicator Date hidden'!AL15="x","x",$AK$2-'Indicator Date hidden'!AL15)</f>
        <v>1</v>
      </c>
      <c r="AL14" s="171">
        <f>IF('Indicator Date hidden'!AM15="x","x",$AL$2-'Indicator Date hidden'!AM15)</f>
        <v>0</v>
      </c>
      <c r="AM14" s="171">
        <f>IF('Indicator Date hidden'!AN15="x","x",$AM$2-'Indicator Date hidden'!AN15)</f>
        <v>0</v>
      </c>
      <c r="AN14" s="171">
        <f>IF('Indicator Date hidden'!AO15="x","x",$AN$2-'Indicator Date hidden'!AO15)</f>
        <v>0</v>
      </c>
      <c r="AO14" s="171">
        <f>IF('Indicator Date hidden'!AP15="x","x",$AO$2-'Indicator Date hidden'!AP15)</f>
        <v>0</v>
      </c>
      <c r="AP14" s="171">
        <f>IF('Indicator Date hidden'!AQ15="x","x",$AP$2-'Indicator Date hidden'!AQ15)</f>
        <v>0</v>
      </c>
      <c r="AQ14" s="171">
        <f>IF('Indicator Date hidden'!AR15="x","x",$AQ$2-'Indicator Date hidden'!AR15)</f>
        <v>4</v>
      </c>
      <c r="AR14" s="171">
        <f>IF('Indicator Date hidden'!AS15="x","x",$AR$2-'Indicator Date hidden'!AS15)</f>
        <v>0</v>
      </c>
      <c r="AS14" s="171">
        <f>IF('Indicator Date hidden'!AT15="x","x",$AS$2-'Indicator Date hidden'!AT15)</f>
        <v>0</v>
      </c>
      <c r="AT14" s="171">
        <f>IF('Indicator Date hidden'!AU15="x","x",$AT$2-'Indicator Date hidden'!AU15)</f>
        <v>0</v>
      </c>
      <c r="AU14" s="171">
        <f>IF('Indicator Date hidden'!AV15="x","x",$AU$2-'Indicator Date hidden'!AV15)</f>
        <v>0</v>
      </c>
      <c r="AV14" s="171">
        <f>IF('Indicator Date hidden'!AW15="x","x",$AV$2-'Indicator Date hidden'!AW15)</f>
        <v>0</v>
      </c>
      <c r="AW14" s="171">
        <f>IF('Indicator Date hidden'!AX15="x","x",$AW$2-'Indicator Date hidden'!AX15)</f>
        <v>0</v>
      </c>
      <c r="AX14" s="171">
        <f>IF('Indicator Date hidden'!AY15="x","x",$AX$2-'Indicator Date hidden'!AY15)</f>
        <v>0</v>
      </c>
      <c r="AY14" s="171">
        <f>IF('Indicator Date hidden'!AZ15="x","x",$AY$2-'Indicator Date hidden'!AZ15)</f>
        <v>0</v>
      </c>
      <c r="AZ14" s="171">
        <f>IF('Indicator Date hidden'!BA15="x","x",$AZ$2-'Indicator Date hidden'!BA15)</f>
        <v>0</v>
      </c>
      <c r="BA14" s="5">
        <f t="shared" si="0"/>
        <v>8</v>
      </c>
      <c r="BB14" s="172">
        <f t="shared" si="1"/>
        <v>0.18181818181818182</v>
      </c>
      <c r="BC14" s="5">
        <f t="shared" si="2"/>
        <v>3</v>
      </c>
      <c r="BD14" s="172">
        <f t="shared" si="3"/>
        <v>0.74689439659795376</v>
      </c>
      <c r="BE14" s="175">
        <f t="shared" si="4"/>
        <v>0</v>
      </c>
    </row>
    <row r="15" spans="1:57" x14ac:dyDescent="0.25">
      <c r="A15" t="s">
        <v>24</v>
      </c>
      <c r="B15" s="171">
        <f>IF('Indicator Date hidden'!C16="x","x",$B$2-'Indicator Date hidden'!C16)</f>
        <v>0</v>
      </c>
      <c r="C15" s="171">
        <f>IF('Indicator Date hidden'!D16="x","x",$C$2-'Indicator Date hidden'!D16)</f>
        <v>0</v>
      </c>
      <c r="D15" s="171">
        <f>IF('Indicator Date hidden'!E16="x","x",$D$2-'Indicator Date hidden'!E16)</f>
        <v>0</v>
      </c>
      <c r="E15" s="171">
        <f>IF('Indicator Date hidden'!F16="x","x",$E$2-'Indicator Date hidden'!F16)</f>
        <v>0</v>
      </c>
      <c r="F15" s="171">
        <f>IF('Indicator Date hidden'!G16="x","x",$F$2-'Indicator Date hidden'!G16)</f>
        <v>0</v>
      </c>
      <c r="G15" s="171">
        <f>IF('Indicator Date hidden'!H16="x","x",$G$2-'Indicator Date hidden'!H16)</f>
        <v>0</v>
      </c>
      <c r="H15" s="171">
        <f>IF('Indicator Date hidden'!I16="x","x",$H$2-'Indicator Date hidden'!I16)</f>
        <v>0</v>
      </c>
      <c r="I15" s="171">
        <f>IF('Indicator Date hidden'!J16="x","x",$I$2-'Indicator Date hidden'!J16)</f>
        <v>0</v>
      </c>
      <c r="J15" s="171">
        <f>IF('Indicator Date hidden'!K16="x","x",$J$2-'Indicator Date hidden'!K16)</f>
        <v>0</v>
      </c>
      <c r="K15" s="171">
        <f>IF('Indicator Date hidden'!L16="x","x",$K$2-'Indicator Date hidden'!L16)</f>
        <v>0</v>
      </c>
      <c r="L15" s="171">
        <f>IF('Indicator Date hidden'!M16="x","x",$L$2-'Indicator Date hidden'!M16)</f>
        <v>0</v>
      </c>
      <c r="M15" s="171">
        <f>IF('Indicator Date hidden'!N16="x","x",$M$2-'Indicator Date hidden'!N16)</f>
        <v>0</v>
      </c>
      <c r="N15" s="171">
        <f>IF('Indicator Date hidden'!O16="x","x",$N$2-'Indicator Date hidden'!O16)</f>
        <v>0</v>
      </c>
      <c r="O15" s="171">
        <f>IF('Indicator Date hidden'!P16="x","x",$O$2-'Indicator Date hidden'!P16)</f>
        <v>0</v>
      </c>
      <c r="P15" s="171">
        <f>IF('Indicator Date hidden'!Q16="x","x",$P$2-'Indicator Date hidden'!Q16)</f>
        <v>0</v>
      </c>
      <c r="Q15" s="171">
        <f>IF('Indicator Date hidden'!R16="x","x",$Q$2-'Indicator Date hidden'!R16)</f>
        <v>1</v>
      </c>
      <c r="R15" s="171">
        <f>IF('Indicator Date hidden'!S16="x","x",$R$2-'Indicator Date hidden'!S16)</f>
        <v>0</v>
      </c>
      <c r="S15" s="171">
        <f>IF('Indicator Date hidden'!T16="x","x",$S$2-'Indicator Date hidden'!T16)</f>
        <v>0</v>
      </c>
      <c r="T15" s="171">
        <f>IF('Indicator Date hidden'!U16="x","x",$T$2-'Indicator Date hidden'!U16)</f>
        <v>0</v>
      </c>
      <c r="U15" s="171">
        <f>IF('Indicator Date hidden'!V16="x","x",$U$2-'Indicator Date hidden'!V16)</f>
        <v>0</v>
      </c>
      <c r="V15" s="171">
        <f>IF('Indicator Date hidden'!W16="x","x",$V$2-'Indicator Date hidden'!W16)</f>
        <v>0</v>
      </c>
      <c r="W15" s="171">
        <f>IF('Indicator Date hidden'!X16="x","x",$W$2-'Indicator Date hidden'!X16)</f>
        <v>1</v>
      </c>
      <c r="X15" s="171">
        <f>IF('Indicator Date hidden'!Y16="x","x",$X$2-'Indicator Date hidden'!Y16)</f>
        <v>4</v>
      </c>
      <c r="Y15" s="171">
        <f>IF('Indicator Date hidden'!Z16="x","x",$Y$2-'Indicator Date hidden'!Z16)</f>
        <v>0</v>
      </c>
      <c r="Z15" s="171">
        <f>IF('Indicator Date hidden'!AA16="x","x",$Z$2-'Indicator Date hidden'!AA16)</f>
        <v>0</v>
      </c>
      <c r="AA15" s="171">
        <f>IF('Indicator Date hidden'!AB16="x","x",$AA$2-'Indicator Date hidden'!AB16)</f>
        <v>0</v>
      </c>
      <c r="AB15" s="171">
        <f>IF('Indicator Date hidden'!AC16="x","x",$AB$2-'Indicator Date hidden'!AC16)</f>
        <v>0</v>
      </c>
      <c r="AC15" s="171">
        <f>IF('Indicator Date hidden'!AD16="x","x",$AC$2-'Indicator Date hidden'!AD16)</f>
        <v>0</v>
      </c>
      <c r="AD15" s="171">
        <f>IF('Indicator Date hidden'!AE16="x","x",$AD$2-'Indicator Date hidden'!AE16)</f>
        <v>0</v>
      </c>
      <c r="AE15" s="171">
        <f>IF('Indicator Date hidden'!AF16="x","x",$AE$2-'Indicator Date hidden'!AF16)</f>
        <v>0</v>
      </c>
      <c r="AF15" s="171">
        <f>IF('Indicator Date hidden'!AG16="x","x",$AF$2-'Indicator Date hidden'!AG16)</f>
        <v>4</v>
      </c>
      <c r="AG15" s="171">
        <f>IF('Indicator Date hidden'!AH16="x","x",$AG$2-'Indicator Date hidden'!AH16)</f>
        <v>0</v>
      </c>
      <c r="AH15" s="171">
        <f>IF('Indicator Date hidden'!AI16="x","x",$AH$2-'Indicator Date hidden'!AI16)</f>
        <v>0</v>
      </c>
      <c r="AI15" s="171">
        <f>IF('Indicator Date hidden'!AJ16="x","x",$AI$2-'Indicator Date hidden'!AJ16)</f>
        <v>0</v>
      </c>
      <c r="AJ15" s="171">
        <f>IF('Indicator Date hidden'!AK16="x","x",$AJ$2-'Indicator Date hidden'!AK16)</f>
        <v>1</v>
      </c>
      <c r="AK15" s="171">
        <f>IF('Indicator Date hidden'!AL16="x","x",$AK$2-'Indicator Date hidden'!AL16)</f>
        <v>1</v>
      </c>
      <c r="AL15" s="171">
        <f>IF('Indicator Date hidden'!AM16="x","x",$AL$2-'Indicator Date hidden'!AM16)</f>
        <v>0</v>
      </c>
      <c r="AM15" s="171">
        <f>IF('Indicator Date hidden'!AN16="x","x",$AM$2-'Indicator Date hidden'!AN16)</f>
        <v>0</v>
      </c>
      <c r="AN15" s="171">
        <f>IF('Indicator Date hidden'!AO16="x","x",$AN$2-'Indicator Date hidden'!AO16)</f>
        <v>0</v>
      </c>
      <c r="AO15" s="171">
        <f>IF('Indicator Date hidden'!AP16="x","x",$AO$2-'Indicator Date hidden'!AP16)</f>
        <v>0</v>
      </c>
      <c r="AP15" s="171">
        <f>IF('Indicator Date hidden'!AQ16="x","x",$AP$2-'Indicator Date hidden'!AQ16)</f>
        <v>0</v>
      </c>
      <c r="AQ15" s="171">
        <f>IF('Indicator Date hidden'!AR16="x","x",$AQ$2-'Indicator Date hidden'!AR16)</f>
        <v>0</v>
      </c>
      <c r="AR15" s="171">
        <f>IF('Indicator Date hidden'!AS16="x","x",$AR$2-'Indicator Date hidden'!AS16)</f>
        <v>0</v>
      </c>
      <c r="AS15" s="171">
        <f>IF('Indicator Date hidden'!AT16="x","x",$AS$2-'Indicator Date hidden'!AT16)</f>
        <v>0</v>
      </c>
      <c r="AT15" s="171">
        <f>IF('Indicator Date hidden'!AU16="x","x",$AT$2-'Indicator Date hidden'!AU16)</f>
        <v>0</v>
      </c>
      <c r="AU15" s="171">
        <f>IF('Indicator Date hidden'!AV16="x","x",$AU$2-'Indicator Date hidden'!AV16)</f>
        <v>0</v>
      </c>
      <c r="AV15" s="171">
        <f>IF('Indicator Date hidden'!AW16="x","x",$AV$2-'Indicator Date hidden'!AW16)</f>
        <v>0</v>
      </c>
      <c r="AW15" s="171">
        <f>IF('Indicator Date hidden'!AX16="x","x",$AW$2-'Indicator Date hidden'!AX16)</f>
        <v>0</v>
      </c>
      <c r="AX15" s="171">
        <f>IF('Indicator Date hidden'!AY16="x","x",$AX$2-'Indicator Date hidden'!AY16)</f>
        <v>0</v>
      </c>
      <c r="AY15" s="171">
        <f>IF('Indicator Date hidden'!AZ16="x","x",$AY$2-'Indicator Date hidden'!AZ16)</f>
        <v>0</v>
      </c>
      <c r="AZ15" s="171">
        <f>IF('Indicator Date hidden'!BA16="x","x",$AZ$2-'Indicator Date hidden'!BA16)</f>
        <v>0</v>
      </c>
      <c r="BA15" s="5">
        <f t="shared" si="0"/>
        <v>12</v>
      </c>
      <c r="BB15" s="172">
        <f t="shared" si="1"/>
        <v>0.23529411764705882</v>
      </c>
      <c r="BC15" s="5">
        <f t="shared" si="2"/>
        <v>6</v>
      </c>
      <c r="BD15" s="172">
        <f t="shared" si="3"/>
        <v>0.80654760004718162</v>
      </c>
      <c r="BE15" s="175">
        <f t="shared" si="4"/>
        <v>0</v>
      </c>
    </row>
    <row r="16" spans="1:57" x14ac:dyDescent="0.25">
      <c r="A16" t="s">
        <v>26</v>
      </c>
      <c r="B16" s="171">
        <f>IF('Indicator Date hidden'!C17="x","x",$B$2-'Indicator Date hidden'!C17)</f>
        <v>0</v>
      </c>
      <c r="C16" s="171">
        <f>IF('Indicator Date hidden'!D17="x","x",$C$2-'Indicator Date hidden'!D17)</f>
        <v>0</v>
      </c>
      <c r="D16" s="171">
        <f>IF('Indicator Date hidden'!E17="x","x",$D$2-'Indicator Date hidden'!E17)</f>
        <v>0</v>
      </c>
      <c r="E16" s="171">
        <f>IF('Indicator Date hidden'!F17="x","x",$E$2-'Indicator Date hidden'!F17)</f>
        <v>0</v>
      </c>
      <c r="F16" s="171">
        <f>IF('Indicator Date hidden'!G17="x","x",$F$2-'Indicator Date hidden'!G17)</f>
        <v>0</v>
      </c>
      <c r="G16" s="171">
        <f>IF('Indicator Date hidden'!H17="x","x",$G$2-'Indicator Date hidden'!H17)</f>
        <v>0</v>
      </c>
      <c r="H16" s="171">
        <f>IF('Indicator Date hidden'!I17="x","x",$H$2-'Indicator Date hidden'!I17)</f>
        <v>0</v>
      </c>
      <c r="I16" s="171">
        <f>IF('Indicator Date hidden'!J17="x","x",$I$2-'Indicator Date hidden'!J17)</f>
        <v>0</v>
      </c>
      <c r="J16" s="171">
        <f>IF('Indicator Date hidden'!K17="x","x",$J$2-'Indicator Date hidden'!K17)</f>
        <v>0</v>
      </c>
      <c r="K16" s="171">
        <f>IF('Indicator Date hidden'!L17="x","x",$K$2-'Indicator Date hidden'!L17)</f>
        <v>0</v>
      </c>
      <c r="L16" s="171">
        <f>IF('Indicator Date hidden'!M17="x","x",$L$2-'Indicator Date hidden'!M17)</f>
        <v>0</v>
      </c>
      <c r="M16" s="171">
        <f>IF('Indicator Date hidden'!N17="x","x",$M$2-'Indicator Date hidden'!N17)</f>
        <v>0</v>
      </c>
      <c r="N16" s="171">
        <f>IF('Indicator Date hidden'!O17="x","x",$N$2-'Indicator Date hidden'!O17)</f>
        <v>0</v>
      </c>
      <c r="O16" s="171">
        <f>IF('Indicator Date hidden'!P17="x","x",$O$2-'Indicator Date hidden'!P17)</f>
        <v>0</v>
      </c>
      <c r="P16" s="171">
        <f>IF('Indicator Date hidden'!Q17="x","x",$P$2-'Indicator Date hidden'!Q17)</f>
        <v>0</v>
      </c>
      <c r="Q16" s="171">
        <f>IF('Indicator Date hidden'!R17="x","x",$Q$2-'Indicator Date hidden'!R17)</f>
        <v>3</v>
      </c>
      <c r="R16" s="171">
        <f>IF('Indicator Date hidden'!S17="x","x",$R$2-'Indicator Date hidden'!S17)</f>
        <v>0</v>
      </c>
      <c r="S16" s="171">
        <f>IF('Indicator Date hidden'!T17="x","x",$S$2-'Indicator Date hidden'!T17)</f>
        <v>0</v>
      </c>
      <c r="T16" s="171">
        <f>IF('Indicator Date hidden'!U17="x","x",$T$2-'Indicator Date hidden'!U17)</f>
        <v>0</v>
      </c>
      <c r="U16" s="171" t="str">
        <f>IF('Indicator Date hidden'!V17="x","x",$U$2-'Indicator Date hidden'!V17)</f>
        <v>x</v>
      </c>
      <c r="V16" s="171">
        <f>IF('Indicator Date hidden'!W17="x","x",$V$2-'Indicator Date hidden'!W17)</f>
        <v>0</v>
      </c>
      <c r="W16" s="171">
        <f>IF('Indicator Date hidden'!X17="x","x",$W$2-'Indicator Date hidden'!X17)</f>
        <v>2</v>
      </c>
      <c r="X16" s="171">
        <f>IF('Indicator Date hidden'!Y17="x","x",$X$2-'Indicator Date hidden'!Y17)</f>
        <v>5</v>
      </c>
      <c r="Y16" s="171">
        <f>IF('Indicator Date hidden'!Z17="x","x",$Y$2-'Indicator Date hidden'!Z17)</f>
        <v>0</v>
      </c>
      <c r="Z16" s="171">
        <f>IF('Indicator Date hidden'!AA17="x","x",$Z$2-'Indicator Date hidden'!AA17)</f>
        <v>0</v>
      </c>
      <c r="AA16" s="171">
        <f>IF('Indicator Date hidden'!AB17="x","x",$AA$2-'Indicator Date hidden'!AB17)</f>
        <v>0</v>
      </c>
      <c r="AB16" s="171">
        <f>IF('Indicator Date hidden'!AC17="x","x",$AB$2-'Indicator Date hidden'!AC17)</f>
        <v>0</v>
      </c>
      <c r="AC16" s="171">
        <f>IF('Indicator Date hidden'!AD17="x","x",$AC$2-'Indicator Date hidden'!AD17)</f>
        <v>0</v>
      </c>
      <c r="AD16" s="171" t="str">
        <f>IF('Indicator Date hidden'!AE17="x","x",$AD$2-'Indicator Date hidden'!AE17)</f>
        <v>x</v>
      </c>
      <c r="AE16" s="171">
        <f>IF('Indicator Date hidden'!AF17="x","x",$AE$2-'Indicator Date hidden'!AF17)</f>
        <v>0</v>
      </c>
      <c r="AF16" s="171" t="str">
        <f>IF('Indicator Date hidden'!AG17="x","x",$AF$2-'Indicator Date hidden'!AG17)</f>
        <v>x</v>
      </c>
      <c r="AG16" s="171">
        <f>IF('Indicator Date hidden'!AH17="x","x",$AG$2-'Indicator Date hidden'!AH17)</f>
        <v>0</v>
      </c>
      <c r="AH16" s="171">
        <f>IF('Indicator Date hidden'!AI17="x","x",$AH$2-'Indicator Date hidden'!AI17)</f>
        <v>0</v>
      </c>
      <c r="AI16" s="171">
        <f>IF('Indicator Date hidden'!AJ17="x","x",$AI$2-'Indicator Date hidden'!AJ17)</f>
        <v>0</v>
      </c>
      <c r="AJ16" s="171" t="str">
        <f>IF('Indicator Date hidden'!AK17="x","x",$AJ$2-'Indicator Date hidden'!AK17)</f>
        <v>x</v>
      </c>
      <c r="AK16" s="171">
        <f>IF('Indicator Date hidden'!AL17="x","x",$AK$2-'Indicator Date hidden'!AL17)</f>
        <v>1</v>
      </c>
      <c r="AL16" s="171">
        <f>IF('Indicator Date hidden'!AM17="x","x",$AL$2-'Indicator Date hidden'!AM17)</f>
        <v>0</v>
      </c>
      <c r="AM16" s="171">
        <f>IF('Indicator Date hidden'!AN17="x","x",$AM$2-'Indicator Date hidden'!AN17)</f>
        <v>0</v>
      </c>
      <c r="AN16" s="171">
        <f>IF('Indicator Date hidden'!AO17="x","x",$AN$2-'Indicator Date hidden'!AO17)</f>
        <v>0</v>
      </c>
      <c r="AO16" s="171">
        <f>IF('Indicator Date hidden'!AP17="x","x",$AO$2-'Indicator Date hidden'!AP17)</f>
        <v>0</v>
      </c>
      <c r="AP16" s="171">
        <f>IF('Indicator Date hidden'!AQ17="x","x",$AP$2-'Indicator Date hidden'!AQ17)</f>
        <v>0</v>
      </c>
      <c r="AQ16" s="171">
        <f>IF('Indicator Date hidden'!AR17="x","x",$AQ$2-'Indicator Date hidden'!AR17)</f>
        <v>4</v>
      </c>
      <c r="AR16" s="171">
        <f>IF('Indicator Date hidden'!AS17="x","x",$AR$2-'Indicator Date hidden'!AS17)</f>
        <v>0</v>
      </c>
      <c r="AS16" s="171">
        <f>IF('Indicator Date hidden'!AT17="x","x",$AS$2-'Indicator Date hidden'!AT17)</f>
        <v>0</v>
      </c>
      <c r="AT16" s="171">
        <f>IF('Indicator Date hidden'!AU17="x","x",$AT$2-'Indicator Date hidden'!AU17)</f>
        <v>0</v>
      </c>
      <c r="AU16" s="171" t="str">
        <f>IF('Indicator Date hidden'!AV17="x","x",$AU$2-'Indicator Date hidden'!AV17)</f>
        <v>x</v>
      </c>
      <c r="AV16" s="171">
        <f>IF('Indicator Date hidden'!AW17="x","x",$AV$2-'Indicator Date hidden'!AW17)</f>
        <v>0</v>
      </c>
      <c r="AW16" s="171">
        <f>IF('Indicator Date hidden'!AX17="x","x",$AW$2-'Indicator Date hidden'!AX17)</f>
        <v>0</v>
      </c>
      <c r="AX16" s="171">
        <f>IF('Indicator Date hidden'!AY17="x","x",$AX$2-'Indicator Date hidden'!AY17)</f>
        <v>0</v>
      </c>
      <c r="AY16" s="171">
        <f>IF('Indicator Date hidden'!AZ17="x","x",$AY$2-'Indicator Date hidden'!AZ17)</f>
        <v>0</v>
      </c>
      <c r="AZ16" s="171">
        <f>IF('Indicator Date hidden'!BA17="x","x",$AZ$2-'Indicator Date hidden'!BA17)</f>
        <v>0</v>
      </c>
      <c r="BA16" s="5">
        <f t="shared" si="0"/>
        <v>15</v>
      </c>
      <c r="BB16" s="172">
        <f t="shared" si="1"/>
        <v>0.32608695652173914</v>
      </c>
      <c r="BC16" s="5">
        <f t="shared" si="2"/>
        <v>5</v>
      </c>
      <c r="BD16" s="172">
        <f t="shared" si="3"/>
        <v>1.0437046855789396</v>
      </c>
      <c r="BE16" s="175">
        <f t="shared" si="4"/>
        <v>0</v>
      </c>
    </row>
    <row r="17" spans="1:57" x14ac:dyDescent="0.25">
      <c r="A17" t="s">
        <v>28</v>
      </c>
      <c r="B17" s="171">
        <f>IF('Indicator Date hidden'!C18="x","x",$B$2-'Indicator Date hidden'!C18)</f>
        <v>0</v>
      </c>
      <c r="C17" s="171">
        <f>IF('Indicator Date hidden'!D18="x","x",$C$2-'Indicator Date hidden'!D18)</f>
        <v>0</v>
      </c>
      <c r="D17" s="171">
        <f>IF('Indicator Date hidden'!E18="x","x",$D$2-'Indicator Date hidden'!E18)</f>
        <v>0</v>
      </c>
      <c r="E17" s="171">
        <f>IF('Indicator Date hidden'!F18="x","x",$E$2-'Indicator Date hidden'!F18)</f>
        <v>0</v>
      </c>
      <c r="F17" s="171">
        <f>IF('Indicator Date hidden'!G18="x","x",$F$2-'Indicator Date hidden'!G18)</f>
        <v>0</v>
      </c>
      <c r="G17" s="171">
        <f>IF('Indicator Date hidden'!H18="x","x",$G$2-'Indicator Date hidden'!H18)</f>
        <v>0</v>
      </c>
      <c r="H17" s="171">
        <f>IF('Indicator Date hidden'!I18="x","x",$H$2-'Indicator Date hidden'!I18)</f>
        <v>0</v>
      </c>
      <c r="I17" s="171">
        <f>IF('Indicator Date hidden'!J18="x","x",$I$2-'Indicator Date hidden'!J18)</f>
        <v>0</v>
      </c>
      <c r="J17" s="171">
        <f>IF('Indicator Date hidden'!K18="x","x",$J$2-'Indicator Date hidden'!K18)</f>
        <v>0</v>
      </c>
      <c r="K17" s="171">
        <f>IF('Indicator Date hidden'!L18="x","x",$K$2-'Indicator Date hidden'!L18)</f>
        <v>0</v>
      </c>
      <c r="L17" s="171">
        <f>IF('Indicator Date hidden'!M18="x","x",$L$2-'Indicator Date hidden'!M18)</f>
        <v>0</v>
      </c>
      <c r="M17" s="171">
        <f>IF('Indicator Date hidden'!N18="x","x",$M$2-'Indicator Date hidden'!N18)</f>
        <v>0</v>
      </c>
      <c r="N17" s="171">
        <f>IF('Indicator Date hidden'!O18="x","x",$N$2-'Indicator Date hidden'!O18)</f>
        <v>0</v>
      </c>
      <c r="O17" s="171">
        <f>IF('Indicator Date hidden'!P18="x","x",$O$2-'Indicator Date hidden'!P18)</f>
        <v>0</v>
      </c>
      <c r="P17" s="171">
        <f>IF('Indicator Date hidden'!Q18="x","x",$P$2-'Indicator Date hidden'!Q18)</f>
        <v>0</v>
      </c>
      <c r="Q17" s="171">
        <f>IF('Indicator Date hidden'!R18="x","x",$Q$2-'Indicator Date hidden'!R18)</f>
        <v>10</v>
      </c>
      <c r="R17" s="171">
        <f>IF('Indicator Date hidden'!S18="x","x",$R$2-'Indicator Date hidden'!S18)</f>
        <v>0</v>
      </c>
      <c r="S17" s="171">
        <f>IF('Indicator Date hidden'!T18="x","x",$S$2-'Indicator Date hidden'!T18)</f>
        <v>0</v>
      </c>
      <c r="T17" s="171">
        <f>IF('Indicator Date hidden'!U18="x","x",$T$2-'Indicator Date hidden'!U18)</f>
        <v>0</v>
      </c>
      <c r="U17" s="171">
        <f>IF('Indicator Date hidden'!V18="x","x",$U$2-'Indicator Date hidden'!V18)</f>
        <v>0</v>
      </c>
      <c r="V17" s="171">
        <f>IF('Indicator Date hidden'!W18="x","x",$V$2-'Indicator Date hidden'!W18)</f>
        <v>0</v>
      </c>
      <c r="W17" s="171">
        <f>IF('Indicator Date hidden'!X18="x","x",$W$2-'Indicator Date hidden'!X18)</f>
        <v>10</v>
      </c>
      <c r="X17" s="171">
        <f>IF('Indicator Date hidden'!Y18="x","x",$X$2-'Indicator Date hidden'!Y18)</f>
        <v>2</v>
      </c>
      <c r="Y17" s="171">
        <f>IF('Indicator Date hidden'!Z18="x","x",$Y$2-'Indicator Date hidden'!Z18)</f>
        <v>0</v>
      </c>
      <c r="Z17" s="171">
        <f>IF('Indicator Date hidden'!AA18="x","x",$Z$2-'Indicator Date hidden'!AA18)</f>
        <v>0</v>
      </c>
      <c r="AA17" s="171">
        <f>IF('Indicator Date hidden'!AB18="x","x",$AA$2-'Indicator Date hidden'!AB18)</f>
        <v>0</v>
      </c>
      <c r="AB17" s="171">
        <f>IF('Indicator Date hidden'!AC18="x","x",$AB$2-'Indicator Date hidden'!AC18)</f>
        <v>0</v>
      </c>
      <c r="AC17" s="171">
        <f>IF('Indicator Date hidden'!AD18="x","x",$AC$2-'Indicator Date hidden'!AD18)</f>
        <v>0</v>
      </c>
      <c r="AD17" s="171" t="str">
        <f>IF('Indicator Date hidden'!AE18="x","x",$AD$2-'Indicator Date hidden'!AE18)</f>
        <v>x</v>
      </c>
      <c r="AE17" s="171">
        <f>IF('Indicator Date hidden'!AF18="x","x",$AE$2-'Indicator Date hidden'!AF18)</f>
        <v>0</v>
      </c>
      <c r="AF17" s="171">
        <f>IF('Indicator Date hidden'!AG18="x","x",$AF$2-'Indicator Date hidden'!AG18)</f>
        <v>0</v>
      </c>
      <c r="AG17" s="171">
        <f>IF('Indicator Date hidden'!AH18="x","x",$AG$2-'Indicator Date hidden'!AH18)</f>
        <v>0</v>
      </c>
      <c r="AH17" s="171">
        <f>IF('Indicator Date hidden'!AI18="x","x",$AH$2-'Indicator Date hidden'!AI18)</f>
        <v>0</v>
      </c>
      <c r="AI17" s="171">
        <f>IF('Indicator Date hidden'!AJ18="x","x",$AI$2-'Indicator Date hidden'!AJ18)</f>
        <v>0</v>
      </c>
      <c r="AJ17" s="171" t="str">
        <f>IF('Indicator Date hidden'!AK18="x","x",$AJ$2-'Indicator Date hidden'!AK18)</f>
        <v>x</v>
      </c>
      <c r="AK17" s="171">
        <f>IF('Indicator Date hidden'!AL18="x","x",$AK$2-'Indicator Date hidden'!AL18)</f>
        <v>1</v>
      </c>
      <c r="AL17" s="171">
        <f>IF('Indicator Date hidden'!AM18="x","x",$AL$2-'Indicator Date hidden'!AM18)</f>
        <v>0</v>
      </c>
      <c r="AM17" s="171">
        <f>IF('Indicator Date hidden'!AN18="x","x",$AM$2-'Indicator Date hidden'!AN18)</f>
        <v>0</v>
      </c>
      <c r="AN17" s="171">
        <f>IF('Indicator Date hidden'!AO18="x","x",$AN$2-'Indicator Date hidden'!AO18)</f>
        <v>0</v>
      </c>
      <c r="AO17" s="171">
        <f>IF('Indicator Date hidden'!AP18="x","x",$AO$2-'Indicator Date hidden'!AP18)</f>
        <v>3</v>
      </c>
      <c r="AP17" s="171" t="str">
        <f>IF('Indicator Date hidden'!AQ18="x","x",$AP$2-'Indicator Date hidden'!AQ18)</f>
        <v>x</v>
      </c>
      <c r="AQ17" s="171">
        <f>IF('Indicator Date hidden'!AR18="x","x",$AQ$2-'Indicator Date hidden'!AR18)</f>
        <v>0</v>
      </c>
      <c r="AR17" s="171">
        <f>IF('Indicator Date hidden'!AS18="x","x",$AR$2-'Indicator Date hidden'!AS18)</f>
        <v>0</v>
      </c>
      <c r="AS17" s="171">
        <f>IF('Indicator Date hidden'!AT18="x","x",$AS$2-'Indicator Date hidden'!AT18)</f>
        <v>0</v>
      </c>
      <c r="AT17" s="171">
        <f>IF('Indicator Date hidden'!AU18="x","x",$AT$2-'Indicator Date hidden'!AU18)</f>
        <v>0</v>
      </c>
      <c r="AU17" s="171">
        <f>IF('Indicator Date hidden'!AV18="x","x",$AU$2-'Indicator Date hidden'!AV18)</f>
        <v>0</v>
      </c>
      <c r="AV17" s="171">
        <f>IF('Indicator Date hidden'!AW18="x","x",$AV$2-'Indicator Date hidden'!AW18)</f>
        <v>0</v>
      </c>
      <c r="AW17" s="171">
        <f>IF('Indicator Date hidden'!AX18="x","x",$AW$2-'Indicator Date hidden'!AX18)</f>
        <v>0</v>
      </c>
      <c r="AX17" s="171">
        <f>IF('Indicator Date hidden'!AY18="x","x",$AX$2-'Indicator Date hidden'!AY18)</f>
        <v>0</v>
      </c>
      <c r="AY17" s="171">
        <f>IF('Indicator Date hidden'!AZ18="x","x",$AY$2-'Indicator Date hidden'!AZ18)</f>
        <v>0</v>
      </c>
      <c r="AZ17" s="171">
        <f>IF('Indicator Date hidden'!BA18="x","x",$AZ$2-'Indicator Date hidden'!BA18)</f>
        <v>0</v>
      </c>
      <c r="BA17" s="5">
        <f t="shared" si="0"/>
        <v>26</v>
      </c>
      <c r="BB17" s="172">
        <f t="shared" si="1"/>
        <v>0.54166666666666663</v>
      </c>
      <c r="BC17" s="5">
        <f t="shared" si="2"/>
        <v>5</v>
      </c>
      <c r="BD17" s="172">
        <f t="shared" si="3"/>
        <v>2.0408161493764094</v>
      </c>
      <c r="BE17" s="175">
        <f t="shared" si="4"/>
        <v>0</v>
      </c>
    </row>
    <row r="18" spans="1:57" x14ac:dyDescent="0.25">
      <c r="A18" t="s">
        <v>30</v>
      </c>
      <c r="B18" s="171">
        <f>IF('Indicator Date hidden'!C19="x","x",$B$2-'Indicator Date hidden'!C19)</f>
        <v>0</v>
      </c>
      <c r="C18" s="171">
        <f>IF('Indicator Date hidden'!D19="x","x",$C$2-'Indicator Date hidden'!D19)</f>
        <v>0</v>
      </c>
      <c r="D18" s="171">
        <f>IF('Indicator Date hidden'!E19="x","x",$D$2-'Indicator Date hidden'!E19)</f>
        <v>0</v>
      </c>
      <c r="E18" s="171">
        <f>IF('Indicator Date hidden'!F19="x","x",$E$2-'Indicator Date hidden'!F19)</f>
        <v>0</v>
      </c>
      <c r="F18" s="171">
        <f>IF('Indicator Date hidden'!G19="x","x",$F$2-'Indicator Date hidden'!G19)</f>
        <v>0</v>
      </c>
      <c r="G18" s="171">
        <f>IF('Indicator Date hidden'!H19="x","x",$G$2-'Indicator Date hidden'!H19)</f>
        <v>0</v>
      </c>
      <c r="H18" s="171">
        <f>IF('Indicator Date hidden'!I19="x","x",$H$2-'Indicator Date hidden'!I19)</f>
        <v>0</v>
      </c>
      <c r="I18" s="171">
        <f>IF('Indicator Date hidden'!J19="x","x",$I$2-'Indicator Date hidden'!J19)</f>
        <v>0</v>
      </c>
      <c r="J18" s="171">
        <f>IF('Indicator Date hidden'!K19="x","x",$J$2-'Indicator Date hidden'!K19)</f>
        <v>0</v>
      </c>
      <c r="K18" s="171">
        <f>IF('Indicator Date hidden'!L19="x","x",$K$2-'Indicator Date hidden'!L19)</f>
        <v>0</v>
      </c>
      <c r="L18" s="171">
        <f>IF('Indicator Date hidden'!M19="x","x",$L$2-'Indicator Date hidden'!M19)</f>
        <v>0</v>
      </c>
      <c r="M18" s="171">
        <f>IF('Indicator Date hidden'!N19="x","x",$M$2-'Indicator Date hidden'!N19)</f>
        <v>0</v>
      </c>
      <c r="N18" s="171">
        <f>IF('Indicator Date hidden'!O19="x","x",$N$2-'Indicator Date hidden'!O19)</f>
        <v>0</v>
      </c>
      <c r="O18" s="171">
        <f>IF('Indicator Date hidden'!P19="x","x",$O$2-'Indicator Date hidden'!P19)</f>
        <v>0</v>
      </c>
      <c r="P18" s="171">
        <f>IF('Indicator Date hidden'!Q19="x","x",$P$2-'Indicator Date hidden'!Q19)</f>
        <v>0</v>
      </c>
      <c r="Q18" s="171" t="str">
        <f>IF('Indicator Date hidden'!R19="x","x",$Q$2-'Indicator Date hidden'!R19)</f>
        <v>x</v>
      </c>
      <c r="R18" s="171">
        <f>IF('Indicator Date hidden'!S19="x","x",$R$2-'Indicator Date hidden'!S19)</f>
        <v>0</v>
      </c>
      <c r="S18" s="171">
        <f>IF('Indicator Date hidden'!T19="x","x",$S$2-'Indicator Date hidden'!T19)</f>
        <v>0</v>
      </c>
      <c r="T18" s="171">
        <f>IF('Indicator Date hidden'!U19="x","x",$T$2-'Indicator Date hidden'!U19)</f>
        <v>0</v>
      </c>
      <c r="U18" s="171" t="str">
        <f>IF('Indicator Date hidden'!V19="x","x",$U$2-'Indicator Date hidden'!V19)</f>
        <v>x</v>
      </c>
      <c r="V18" s="171">
        <f>IF('Indicator Date hidden'!W19="x","x",$V$2-'Indicator Date hidden'!W19)</f>
        <v>0</v>
      </c>
      <c r="W18" s="171" t="str">
        <f>IF('Indicator Date hidden'!X19="x","x",$W$2-'Indicator Date hidden'!X19)</f>
        <v>x</v>
      </c>
      <c r="X18" s="171">
        <f>IF('Indicator Date hidden'!Y19="x","x",$X$2-'Indicator Date hidden'!Y19)</f>
        <v>2</v>
      </c>
      <c r="Y18" s="171">
        <f>IF('Indicator Date hidden'!Z19="x","x",$Y$2-'Indicator Date hidden'!Z19)</f>
        <v>0</v>
      </c>
      <c r="Z18" s="171">
        <f>IF('Indicator Date hidden'!AA19="x","x",$Z$2-'Indicator Date hidden'!AA19)</f>
        <v>0</v>
      </c>
      <c r="AA18" s="171" t="str">
        <f>IF('Indicator Date hidden'!AB19="x","x",$AA$2-'Indicator Date hidden'!AB19)</f>
        <v>x</v>
      </c>
      <c r="AB18" s="171">
        <f>IF('Indicator Date hidden'!AC19="x","x",$AB$2-'Indicator Date hidden'!AC19)</f>
        <v>0</v>
      </c>
      <c r="AC18" s="171">
        <f>IF('Indicator Date hidden'!AD19="x","x",$AC$2-'Indicator Date hidden'!AD19)</f>
        <v>0</v>
      </c>
      <c r="AD18" s="171" t="str">
        <f>IF('Indicator Date hidden'!AE19="x","x",$AD$2-'Indicator Date hidden'!AE19)</f>
        <v>x</v>
      </c>
      <c r="AE18" s="171">
        <f>IF('Indicator Date hidden'!AF19="x","x",$AE$2-'Indicator Date hidden'!AF19)</f>
        <v>0</v>
      </c>
      <c r="AF18" s="171">
        <f>IF('Indicator Date hidden'!AG19="x","x",$AF$2-'Indicator Date hidden'!AG19)</f>
        <v>2</v>
      </c>
      <c r="AG18" s="171">
        <f>IF('Indicator Date hidden'!AH19="x","x",$AG$2-'Indicator Date hidden'!AH19)</f>
        <v>0</v>
      </c>
      <c r="AH18" s="171">
        <f>IF('Indicator Date hidden'!AI19="x","x",$AH$2-'Indicator Date hidden'!AI19)</f>
        <v>0</v>
      </c>
      <c r="AI18" s="171">
        <f>IF('Indicator Date hidden'!AJ19="x","x",$AI$2-'Indicator Date hidden'!AJ19)</f>
        <v>0</v>
      </c>
      <c r="AJ18" s="171" t="str">
        <f>IF('Indicator Date hidden'!AK19="x","x",$AJ$2-'Indicator Date hidden'!AK19)</f>
        <v>x</v>
      </c>
      <c r="AK18" s="171">
        <f>IF('Indicator Date hidden'!AL19="x","x",$AK$2-'Indicator Date hidden'!AL19)</f>
        <v>1</v>
      </c>
      <c r="AL18" s="171">
        <f>IF('Indicator Date hidden'!AM19="x","x",$AL$2-'Indicator Date hidden'!AM19)</f>
        <v>0</v>
      </c>
      <c r="AM18" s="171">
        <f>IF('Indicator Date hidden'!AN19="x","x",$AM$2-'Indicator Date hidden'!AN19)</f>
        <v>0</v>
      </c>
      <c r="AN18" s="171">
        <f>IF('Indicator Date hidden'!AO19="x","x",$AN$2-'Indicator Date hidden'!AO19)</f>
        <v>0</v>
      </c>
      <c r="AO18" s="171">
        <f>IF('Indicator Date hidden'!AP19="x","x",$AO$2-'Indicator Date hidden'!AP19)</f>
        <v>0</v>
      </c>
      <c r="AP18" s="171">
        <f>IF('Indicator Date hidden'!AQ19="x","x",$AP$2-'Indicator Date hidden'!AQ19)</f>
        <v>0</v>
      </c>
      <c r="AQ18" s="171" t="str">
        <f>IF('Indicator Date hidden'!AR19="x","x",$AQ$2-'Indicator Date hidden'!AR19)</f>
        <v>x</v>
      </c>
      <c r="AR18" s="171">
        <f>IF('Indicator Date hidden'!AS19="x","x",$AR$2-'Indicator Date hidden'!AS19)</f>
        <v>0</v>
      </c>
      <c r="AS18" s="171">
        <f>IF('Indicator Date hidden'!AT19="x","x",$AS$2-'Indicator Date hidden'!AT19)</f>
        <v>0</v>
      </c>
      <c r="AT18" s="171">
        <f>IF('Indicator Date hidden'!AU19="x","x",$AT$2-'Indicator Date hidden'!AU19)</f>
        <v>0</v>
      </c>
      <c r="AU18" s="171" t="str">
        <f>IF('Indicator Date hidden'!AV19="x","x",$AU$2-'Indicator Date hidden'!AV19)</f>
        <v>x</v>
      </c>
      <c r="AV18" s="171">
        <f>IF('Indicator Date hidden'!AW19="x","x",$AV$2-'Indicator Date hidden'!AW19)</f>
        <v>0</v>
      </c>
      <c r="AW18" s="171">
        <f>IF('Indicator Date hidden'!AX19="x","x",$AW$2-'Indicator Date hidden'!AX19)</f>
        <v>0</v>
      </c>
      <c r="AX18" s="171">
        <f>IF('Indicator Date hidden'!AY19="x","x",$AX$2-'Indicator Date hidden'!AY19)</f>
        <v>0</v>
      </c>
      <c r="AY18" s="171">
        <f>IF('Indicator Date hidden'!AZ19="x","x",$AY$2-'Indicator Date hidden'!AZ19)</f>
        <v>0</v>
      </c>
      <c r="AZ18" s="171">
        <f>IF('Indicator Date hidden'!BA19="x","x",$AZ$2-'Indicator Date hidden'!BA19)</f>
        <v>0</v>
      </c>
      <c r="BA18" s="5">
        <f t="shared" si="0"/>
        <v>5</v>
      </c>
      <c r="BB18" s="172">
        <f t="shared" si="1"/>
        <v>0.11627906976744186</v>
      </c>
      <c r="BC18" s="5">
        <f t="shared" si="2"/>
        <v>3</v>
      </c>
      <c r="BD18" s="172">
        <f t="shared" si="3"/>
        <v>0.44247203698698717</v>
      </c>
      <c r="BE18" s="175">
        <f t="shared" si="4"/>
        <v>0</v>
      </c>
    </row>
    <row r="19" spans="1:57" x14ac:dyDescent="0.25">
      <c r="A19" t="s">
        <v>32</v>
      </c>
      <c r="B19" s="171">
        <f>IF('Indicator Date hidden'!C20="x","x",$B$2-'Indicator Date hidden'!C20)</f>
        <v>0</v>
      </c>
      <c r="C19" s="171">
        <f>IF('Indicator Date hidden'!D20="x","x",$C$2-'Indicator Date hidden'!D20)</f>
        <v>0</v>
      </c>
      <c r="D19" s="171">
        <f>IF('Indicator Date hidden'!E20="x","x",$D$2-'Indicator Date hidden'!E20)</f>
        <v>0</v>
      </c>
      <c r="E19" s="171">
        <f>IF('Indicator Date hidden'!F20="x","x",$E$2-'Indicator Date hidden'!F20)</f>
        <v>0</v>
      </c>
      <c r="F19" s="171">
        <f>IF('Indicator Date hidden'!G20="x","x",$F$2-'Indicator Date hidden'!G20)</f>
        <v>0</v>
      </c>
      <c r="G19" s="171">
        <f>IF('Indicator Date hidden'!H20="x","x",$G$2-'Indicator Date hidden'!H20)</f>
        <v>0</v>
      </c>
      <c r="H19" s="171">
        <f>IF('Indicator Date hidden'!I20="x","x",$H$2-'Indicator Date hidden'!I20)</f>
        <v>0</v>
      </c>
      <c r="I19" s="171">
        <f>IF('Indicator Date hidden'!J20="x","x",$I$2-'Indicator Date hidden'!J20)</f>
        <v>0</v>
      </c>
      <c r="J19" s="171">
        <f>IF('Indicator Date hidden'!K20="x","x",$J$2-'Indicator Date hidden'!K20)</f>
        <v>0</v>
      </c>
      <c r="K19" s="171">
        <f>IF('Indicator Date hidden'!L20="x","x",$K$2-'Indicator Date hidden'!L20)</f>
        <v>0</v>
      </c>
      <c r="L19" s="171">
        <f>IF('Indicator Date hidden'!M20="x","x",$L$2-'Indicator Date hidden'!M20)</f>
        <v>0</v>
      </c>
      <c r="M19" s="171">
        <f>IF('Indicator Date hidden'!N20="x","x",$M$2-'Indicator Date hidden'!N20)</f>
        <v>0</v>
      </c>
      <c r="N19" s="171">
        <f>IF('Indicator Date hidden'!O20="x","x",$N$2-'Indicator Date hidden'!O20)</f>
        <v>0</v>
      </c>
      <c r="O19" s="171">
        <f>IF('Indicator Date hidden'!P20="x","x",$O$2-'Indicator Date hidden'!P20)</f>
        <v>0</v>
      </c>
      <c r="P19" s="171">
        <f>IF('Indicator Date hidden'!Q20="x","x",$P$2-'Indicator Date hidden'!Q20)</f>
        <v>0</v>
      </c>
      <c r="Q19" s="171">
        <f>IF('Indicator Date hidden'!R20="x","x",$Q$2-'Indicator Date hidden'!R20)</f>
        <v>4</v>
      </c>
      <c r="R19" s="171">
        <f>IF('Indicator Date hidden'!S20="x","x",$R$2-'Indicator Date hidden'!S20)</f>
        <v>0</v>
      </c>
      <c r="S19" s="171">
        <f>IF('Indicator Date hidden'!T20="x","x",$S$2-'Indicator Date hidden'!T20)</f>
        <v>0</v>
      </c>
      <c r="T19" s="171">
        <f>IF('Indicator Date hidden'!U20="x","x",$T$2-'Indicator Date hidden'!U20)</f>
        <v>0</v>
      </c>
      <c r="U19" s="171">
        <f>IF('Indicator Date hidden'!V20="x","x",$U$2-'Indicator Date hidden'!V20)</f>
        <v>0</v>
      </c>
      <c r="V19" s="171">
        <f>IF('Indicator Date hidden'!W20="x","x",$V$2-'Indicator Date hidden'!W20)</f>
        <v>0</v>
      </c>
      <c r="W19" s="171">
        <f>IF('Indicator Date hidden'!X20="x","x",$W$2-'Indicator Date hidden'!X20)</f>
        <v>4</v>
      </c>
      <c r="X19" s="171">
        <f>IF('Indicator Date hidden'!Y20="x","x",$X$2-'Indicator Date hidden'!Y20)</f>
        <v>5</v>
      </c>
      <c r="Y19" s="171">
        <f>IF('Indicator Date hidden'!Z20="x","x",$Y$2-'Indicator Date hidden'!Z20)</f>
        <v>0</v>
      </c>
      <c r="Z19" s="171">
        <f>IF('Indicator Date hidden'!AA20="x","x",$Z$2-'Indicator Date hidden'!AA20)</f>
        <v>0</v>
      </c>
      <c r="AA19" s="171">
        <f>IF('Indicator Date hidden'!AB20="x","x",$AA$2-'Indicator Date hidden'!AB20)</f>
        <v>0</v>
      </c>
      <c r="AB19" s="171">
        <f>IF('Indicator Date hidden'!AC20="x","x",$AB$2-'Indicator Date hidden'!AC20)</f>
        <v>0</v>
      </c>
      <c r="AC19" s="171">
        <f>IF('Indicator Date hidden'!AD20="x","x",$AC$2-'Indicator Date hidden'!AD20)</f>
        <v>0</v>
      </c>
      <c r="AD19" s="171">
        <f>IF('Indicator Date hidden'!AE20="x","x",$AD$2-'Indicator Date hidden'!AE20)</f>
        <v>0</v>
      </c>
      <c r="AE19" s="171">
        <f>IF('Indicator Date hidden'!AF20="x","x",$AE$2-'Indicator Date hidden'!AF20)</f>
        <v>0</v>
      </c>
      <c r="AF19" s="171" t="str">
        <f>IF('Indicator Date hidden'!AG20="x","x",$AF$2-'Indicator Date hidden'!AG20)</f>
        <v>x</v>
      </c>
      <c r="AG19" s="171">
        <f>IF('Indicator Date hidden'!AH20="x","x",$AG$2-'Indicator Date hidden'!AH20)</f>
        <v>0</v>
      </c>
      <c r="AH19" s="171">
        <f>IF('Indicator Date hidden'!AI20="x","x",$AH$2-'Indicator Date hidden'!AI20)</f>
        <v>0</v>
      </c>
      <c r="AI19" s="171">
        <f>IF('Indicator Date hidden'!AJ20="x","x",$AI$2-'Indicator Date hidden'!AJ20)</f>
        <v>0</v>
      </c>
      <c r="AJ19" s="171" t="str">
        <f>IF('Indicator Date hidden'!AK20="x","x",$AJ$2-'Indicator Date hidden'!AK20)</f>
        <v>x</v>
      </c>
      <c r="AK19" s="171">
        <f>IF('Indicator Date hidden'!AL20="x","x",$AK$2-'Indicator Date hidden'!AL20)</f>
        <v>1</v>
      </c>
      <c r="AL19" s="171">
        <f>IF('Indicator Date hidden'!AM20="x","x",$AL$2-'Indicator Date hidden'!AM20)</f>
        <v>0</v>
      </c>
      <c r="AM19" s="171">
        <f>IF('Indicator Date hidden'!AN20="x","x",$AM$2-'Indicator Date hidden'!AN20)</f>
        <v>0</v>
      </c>
      <c r="AN19" s="171">
        <f>IF('Indicator Date hidden'!AO20="x","x",$AN$2-'Indicator Date hidden'!AO20)</f>
        <v>0</v>
      </c>
      <c r="AO19" s="171">
        <f>IF('Indicator Date hidden'!AP20="x","x",$AO$2-'Indicator Date hidden'!AP20)</f>
        <v>3</v>
      </c>
      <c r="AP19" s="171">
        <f>IF('Indicator Date hidden'!AQ20="x","x",$AP$2-'Indicator Date hidden'!AQ20)</f>
        <v>2</v>
      </c>
      <c r="AQ19" s="171" t="str">
        <f>IF('Indicator Date hidden'!AR20="x","x",$AQ$2-'Indicator Date hidden'!AR20)</f>
        <v>x</v>
      </c>
      <c r="AR19" s="171">
        <f>IF('Indicator Date hidden'!AS20="x","x",$AR$2-'Indicator Date hidden'!AS20)</f>
        <v>0</v>
      </c>
      <c r="AS19" s="171" t="str">
        <f>IF('Indicator Date hidden'!AT20="x","x",$AS$2-'Indicator Date hidden'!AT20)</f>
        <v>x</v>
      </c>
      <c r="AT19" s="171">
        <f>IF('Indicator Date hidden'!AU20="x","x",$AT$2-'Indicator Date hidden'!AU20)</f>
        <v>0</v>
      </c>
      <c r="AU19" s="171">
        <f>IF('Indicator Date hidden'!AV20="x","x",$AU$2-'Indicator Date hidden'!AV20)</f>
        <v>0</v>
      </c>
      <c r="AV19" s="171">
        <f>IF('Indicator Date hidden'!AW20="x","x",$AV$2-'Indicator Date hidden'!AW20)</f>
        <v>0</v>
      </c>
      <c r="AW19" s="171">
        <f>IF('Indicator Date hidden'!AX20="x","x",$AW$2-'Indicator Date hidden'!AX20)</f>
        <v>0</v>
      </c>
      <c r="AX19" s="171">
        <f>IF('Indicator Date hidden'!AY20="x","x",$AX$2-'Indicator Date hidden'!AY20)</f>
        <v>0</v>
      </c>
      <c r="AY19" s="171">
        <f>IF('Indicator Date hidden'!AZ20="x","x",$AY$2-'Indicator Date hidden'!AZ20)</f>
        <v>0</v>
      </c>
      <c r="AZ19" s="171">
        <f>IF('Indicator Date hidden'!BA20="x","x",$AZ$2-'Indicator Date hidden'!BA20)</f>
        <v>0</v>
      </c>
      <c r="BA19" s="5">
        <f t="shared" si="0"/>
        <v>19</v>
      </c>
      <c r="BB19" s="172">
        <f t="shared" si="1"/>
        <v>0.40425531914893614</v>
      </c>
      <c r="BC19" s="5">
        <f t="shared" si="2"/>
        <v>6</v>
      </c>
      <c r="BD19" s="172">
        <f t="shared" si="3"/>
        <v>1.1606963146370941</v>
      </c>
      <c r="BE19" s="175">
        <f t="shared" si="4"/>
        <v>0</v>
      </c>
    </row>
    <row r="20" spans="1:57" x14ac:dyDescent="0.25">
      <c r="A20" t="s">
        <v>34</v>
      </c>
      <c r="B20" s="171">
        <f>IF('Indicator Date hidden'!C21="x","x",$B$2-'Indicator Date hidden'!C21)</f>
        <v>0</v>
      </c>
      <c r="C20" s="171">
        <f>IF('Indicator Date hidden'!D21="x","x",$C$2-'Indicator Date hidden'!D21)</f>
        <v>0</v>
      </c>
      <c r="D20" s="171">
        <f>IF('Indicator Date hidden'!E21="x","x",$D$2-'Indicator Date hidden'!E21)</f>
        <v>0</v>
      </c>
      <c r="E20" s="171">
        <f>IF('Indicator Date hidden'!F21="x","x",$E$2-'Indicator Date hidden'!F21)</f>
        <v>0</v>
      </c>
      <c r="F20" s="171">
        <f>IF('Indicator Date hidden'!G21="x","x",$F$2-'Indicator Date hidden'!G21)</f>
        <v>0</v>
      </c>
      <c r="G20" s="171">
        <f>IF('Indicator Date hidden'!H21="x","x",$G$2-'Indicator Date hidden'!H21)</f>
        <v>0</v>
      </c>
      <c r="H20" s="171">
        <f>IF('Indicator Date hidden'!I21="x","x",$H$2-'Indicator Date hidden'!I21)</f>
        <v>0</v>
      </c>
      <c r="I20" s="171">
        <f>IF('Indicator Date hidden'!J21="x","x",$I$2-'Indicator Date hidden'!J21)</f>
        <v>0</v>
      </c>
      <c r="J20" s="171">
        <f>IF('Indicator Date hidden'!K21="x","x",$J$2-'Indicator Date hidden'!K21)</f>
        <v>0</v>
      </c>
      <c r="K20" s="171">
        <f>IF('Indicator Date hidden'!L21="x","x",$K$2-'Indicator Date hidden'!L21)</f>
        <v>0</v>
      </c>
      <c r="L20" s="171">
        <f>IF('Indicator Date hidden'!M21="x","x",$L$2-'Indicator Date hidden'!M21)</f>
        <v>0</v>
      </c>
      <c r="M20" s="171">
        <f>IF('Indicator Date hidden'!N21="x","x",$M$2-'Indicator Date hidden'!N21)</f>
        <v>0</v>
      </c>
      <c r="N20" s="171">
        <f>IF('Indicator Date hidden'!O21="x","x",$N$2-'Indicator Date hidden'!O21)</f>
        <v>0</v>
      </c>
      <c r="O20" s="171">
        <f>IF('Indicator Date hidden'!P21="x","x",$O$2-'Indicator Date hidden'!P21)</f>
        <v>0</v>
      </c>
      <c r="P20" s="171">
        <f>IF('Indicator Date hidden'!Q21="x","x",$P$2-'Indicator Date hidden'!Q21)</f>
        <v>0</v>
      </c>
      <c r="Q20" s="171">
        <f>IF('Indicator Date hidden'!R21="x","x",$Q$2-'Indicator Date hidden'!R21)</f>
        <v>3</v>
      </c>
      <c r="R20" s="171">
        <f>IF('Indicator Date hidden'!S21="x","x",$R$2-'Indicator Date hidden'!S21)</f>
        <v>0</v>
      </c>
      <c r="S20" s="171">
        <f>IF('Indicator Date hidden'!T21="x","x",$S$2-'Indicator Date hidden'!T21)</f>
        <v>0</v>
      </c>
      <c r="T20" s="171">
        <f>IF('Indicator Date hidden'!U21="x","x",$T$2-'Indicator Date hidden'!U21)</f>
        <v>0</v>
      </c>
      <c r="U20" s="171">
        <f>IF('Indicator Date hidden'!V21="x","x",$U$2-'Indicator Date hidden'!V21)</f>
        <v>0</v>
      </c>
      <c r="V20" s="171">
        <f>IF('Indicator Date hidden'!W21="x","x",$V$2-'Indicator Date hidden'!W21)</f>
        <v>0</v>
      </c>
      <c r="W20" s="171">
        <f>IF('Indicator Date hidden'!X21="x","x",$W$2-'Indicator Date hidden'!X21)</f>
        <v>1</v>
      </c>
      <c r="X20" s="171">
        <f>IF('Indicator Date hidden'!Y21="x","x",$X$2-'Indicator Date hidden'!Y21)</f>
        <v>5</v>
      </c>
      <c r="Y20" s="171">
        <f>IF('Indicator Date hidden'!Z21="x","x",$Y$2-'Indicator Date hidden'!Z21)</f>
        <v>0</v>
      </c>
      <c r="Z20" s="171">
        <f>IF('Indicator Date hidden'!AA21="x","x",$Z$2-'Indicator Date hidden'!AA21)</f>
        <v>0</v>
      </c>
      <c r="AA20" s="171">
        <f>IF('Indicator Date hidden'!AB21="x","x",$AA$2-'Indicator Date hidden'!AB21)</f>
        <v>0</v>
      </c>
      <c r="AB20" s="171">
        <f>IF('Indicator Date hidden'!AC21="x","x",$AB$2-'Indicator Date hidden'!AC21)</f>
        <v>0</v>
      </c>
      <c r="AC20" s="171">
        <f>IF('Indicator Date hidden'!AD21="x","x",$AC$2-'Indicator Date hidden'!AD21)</f>
        <v>0</v>
      </c>
      <c r="AD20" s="171">
        <f>IF('Indicator Date hidden'!AE21="x","x",$AD$2-'Indicator Date hidden'!AE21)</f>
        <v>0</v>
      </c>
      <c r="AE20" s="171">
        <f>IF('Indicator Date hidden'!AF21="x","x",$AE$2-'Indicator Date hidden'!AF21)</f>
        <v>0</v>
      </c>
      <c r="AF20" s="171">
        <f>IF('Indicator Date hidden'!AG21="x","x",$AF$2-'Indicator Date hidden'!AG21)</f>
        <v>3</v>
      </c>
      <c r="AG20" s="171">
        <f>IF('Indicator Date hidden'!AH21="x","x",$AG$2-'Indicator Date hidden'!AH21)</f>
        <v>0</v>
      </c>
      <c r="AH20" s="171">
        <f>IF('Indicator Date hidden'!AI21="x","x",$AH$2-'Indicator Date hidden'!AI21)</f>
        <v>0</v>
      </c>
      <c r="AI20" s="171">
        <f>IF('Indicator Date hidden'!AJ21="x","x",$AI$2-'Indicator Date hidden'!AJ21)</f>
        <v>0</v>
      </c>
      <c r="AJ20" s="171" t="str">
        <f>IF('Indicator Date hidden'!AK21="x","x",$AJ$2-'Indicator Date hidden'!AK21)</f>
        <v>x</v>
      </c>
      <c r="AK20" s="171">
        <f>IF('Indicator Date hidden'!AL21="x","x",$AK$2-'Indicator Date hidden'!AL21)</f>
        <v>1</v>
      </c>
      <c r="AL20" s="171">
        <f>IF('Indicator Date hidden'!AM21="x","x",$AL$2-'Indicator Date hidden'!AM21)</f>
        <v>0</v>
      </c>
      <c r="AM20" s="171">
        <f>IF('Indicator Date hidden'!AN21="x","x",$AM$2-'Indicator Date hidden'!AN21)</f>
        <v>0</v>
      </c>
      <c r="AN20" s="171">
        <f>IF('Indicator Date hidden'!AO21="x","x",$AN$2-'Indicator Date hidden'!AO21)</f>
        <v>0</v>
      </c>
      <c r="AO20" s="171">
        <f>IF('Indicator Date hidden'!AP21="x","x",$AO$2-'Indicator Date hidden'!AP21)</f>
        <v>0</v>
      </c>
      <c r="AP20" s="171">
        <f>IF('Indicator Date hidden'!AQ21="x","x",$AP$2-'Indicator Date hidden'!AQ21)</f>
        <v>0</v>
      </c>
      <c r="AQ20" s="171">
        <f>IF('Indicator Date hidden'!AR21="x","x",$AQ$2-'Indicator Date hidden'!AR21)</f>
        <v>0</v>
      </c>
      <c r="AR20" s="171">
        <f>IF('Indicator Date hidden'!AS21="x","x",$AR$2-'Indicator Date hidden'!AS21)</f>
        <v>0</v>
      </c>
      <c r="AS20" s="171">
        <f>IF('Indicator Date hidden'!AT21="x","x",$AS$2-'Indicator Date hidden'!AT21)</f>
        <v>0</v>
      </c>
      <c r="AT20" s="171">
        <f>IF('Indicator Date hidden'!AU21="x","x",$AT$2-'Indicator Date hidden'!AU21)</f>
        <v>0</v>
      </c>
      <c r="AU20" s="171">
        <f>IF('Indicator Date hidden'!AV21="x","x",$AU$2-'Indicator Date hidden'!AV21)</f>
        <v>0</v>
      </c>
      <c r="AV20" s="171">
        <f>IF('Indicator Date hidden'!AW21="x","x",$AV$2-'Indicator Date hidden'!AW21)</f>
        <v>0</v>
      </c>
      <c r="AW20" s="171">
        <f>IF('Indicator Date hidden'!AX21="x","x",$AW$2-'Indicator Date hidden'!AX21)</f>
        <v>0</v>
      </c>
      <c r="AX20" s="171">
        <f>IF('Indicator Date hidden'!AY21="x","x",$AX$2-'Indicator Date hidden'!AY21)</f>
        <v>0</v>
      </c>
      <c r="AY20" s="171">
        <f>IF('Indicator Date hidden'!AZ21="x","x",$AY$2-'Indicator Date hidden'!AZ21)</f>
        <v>0</v>
      </c>
      <c r="AZ20" s="171">
        <f>IF('Indicator Date hidden'!BA21="x","x",$AZ$2-'Indicator Date hidden'!BA21)</f>
        <v>0</v>
      </c>
      <c r="BA20" s="5">
        <f t="shared" si="0"/>
        <v>13</v>
      </c>
      <c r="BB20" s="172">
        <f t="shared" si="1"/>
        <v>0.26</v>
      </c>
      <c r="BC20" s="5">
        <f t="shared" si="2"/>
        <v>5</v>
      </c>
      <c r="BD20" s="172">
        <f t="shared" si="3"/>
        <v>0.91235957823656355</v>
      </c>
      <c r="BE20" s="175">
        <f t="shared" si="4"/>
        <v>0</v>
      </c>
    </row>
    <row r="21" spans="1:57" x14ac:dyDescent="0.25">
      <c r="A21" t="s">
        <v>36</v>
      </c>
      <c r="B21" s="171">
        <f>IF('Indicator Date hidden'!C22="x","x",$B$2-'Indicator Date hidden'!C22)</f>
        <v>0</v>
      </c>
      <c r="C21" s="171">
        <f>IF('Indicator Date hidden'!D22="x","x",$C$2-'Indicator Date hidden'!D22)</f>
        <v>0</v>
      </c>
      <c r="D21" s="171">
        <f>IF('Indicator Date hidden'!E22="x","x",$D$2-'Indicator Date hidden'!E22)</f>
        <v>0</v>
      </c>
      <c r="E21" s="171">
        <f>IF('Indicator Date hidden'!F22="x","x",$E$2-'Indicator Date hidden'!F22)</f>
        <v>0</v>
      </c>
      <c r="F21" s="171">
        <f>IF('Indicator Date hidden'!G22="x","x",$F$2-'Indicator Date hidden'!G22)</f>
        <v>0</v>
      </c>
      <c r="G21" s="171">
        <f>IF('Indicator Date hidden'!H22="x","x",$G$2-'Indicator Date hidden'!H22)</f>
        <v>0</v>
      </c>
      <c r="H21" s="171">
        <f>IF('Indicator Date hidden'!I22="x","x",$H$2-'Indicator Date hidden'!I22)</f>
        <v>0</v>
      </c>
      <c r="I21" s="171">
        <f>IF('Indicator Date hidden'!J22="x","x",$I$2-'Indicator Date hidden'!J22)</f>
        <v>0</v>
      </c>
      <c r="J21" s="171">
        <f>IF('Indicator Date hidden'!K22="x","x",$J$2-'Indicator Date hidden'!K22)</f>
        <v>0</v>
      </c>
      <c r="K21" s="171">
        <f>IF('Indicator Date hidden'!L22="x","x",$K$2-'Indicator Date hidden'!L22)</f>
        <v>0</v>
      </c>
      <c r="L21" s="171">
        <f>IF('Indicator Date hidden'!M22="x","x",$L$2-'Indicator Date hidden'!M22)</f>
        <v>0</v>
      </c>
      <c r="M21" s="171">
        <f>IF('Indicator Date hidden'!N22="x","x",$M$2-'Indicator Date hidden'!N22)</f>
        <v>0</v>
      </c>
      <c r="N21" s="171">
        <f>IF('Indicator Date hidden'!O22="x","x",$N$2-'Indicator Date hidden'!O22)</f>
        <v>0</v>
      </c>
      <c r="O21" s="171">
        <f>IF('Indicator Date hidden'!P22="x","x",$O$2-'Indicator Date hidden'!P22)</f>
        <v>0</v>
      </c>
      <c r="P21" s="171">
        <f>IF('Indicator Date hidden'!Q22="x","x",$P$2-'Indicator Date hidden'!Q22)</f>
        <v>0</v>
      </c>
      <c r="Q21" s="171">
        <f>IF('Indicator Date hidden'!R22="x","x",$Q$2-'Indicator Date hidden'!R22)</f>
        <v>5</v>
      </c>
      <c r="R21" s="171">
        <f>IF('Indicator Date hidden'!S22="x","x",$R$2-'Indicator Date hidden'!S22)</f>
        <v>0</v>
      </c>
      <c r="S21" s="171">
        <f>IF('Indicator Date hidden'!T22="x","x",$S$2-'Indicator Date hidden'!T22)</f>
        <v>0</v>
      </c>
      <c r="T21" s="171">
        <f>IF('Indicator Date hidden'!U22="x","x",$T$2-'Indicator Date hidden'!U22)</f>
        <v>0</v>
      </c>
      <c r="U21" s="171">
        <f>IF('Indicator Date hidden'!V22="x","x",$U$2-'Indicator Date hidden'!V22)</f>
        <v>0</v>
      </c>
      <c r="V21" s="171">
        <f>IF('Indicator Date hidden'!W22="x","x",$V$2-'Indicator Date hidden'!W22)</f>
        <v>0</v>
      </c>
      <c r="W21" s="171">
        <f>IF('Indicator Date hidden'!X22="x","x",$W$2-'Indicator Date hidden'!X22)</f>
        <v>5</v>
      </c>
      <c r="X21" s="171">
        <f>IF('Indicator Date hidden'!Y22="x","x",$X$2-'Indicator Date hidden'!Y22)</f>
        <v>3</v>
      </c>
      <c r="Y21" s="171">
        <f>IF('Indicator Date hidden'!Z22="x","x",$Y$2-'Indicator Date hidden'!Z22)</f>
        <v>0</v>
      </c>
      <c r="Z21" s="171">
        <f>IF('Indicator Date hidden'!AA22="x","x",$Z$2-'Indicator Date hidden'!AA22)</f>
        <v>0</v>
      </c>
      <c r="AA21" s="171">
        <f>IF('Indicator Date hidden'!AB22="x","x",$AA$2-'Indicator Date hidden'!AB22)</f>
        <v>2</v>
      </c>
      <c r="AB21" s="171">
        <f>IF('Indicator Date hidden'!AC22="x","x",$AB$2-'Indicator Date hidden'!AC22)</f>
        <v>0</v>
      </c>
      <c r="AC21" s="171">
        <f>IF('Indicator Date hidden'!AD22="x","x",$AC$2-'Indicator Date hidden'!AD22)</f>
        <v>0</v>
      </c>
      <c r="AD21" s="171">
        <f>IF('Indicator Date hidden'!AE22="x","x",$AD$2-'Indicator Date hidden'!AE22)</f>
        <v>0</v>
      </c>
      <c r="AE21" s="171">
        <f>IF('Indicator Date hidden'!AF22="x","x",$AE$2-'Indicator Date hidden'!AF22)</f>
        <v>0</v>
      </c>
      <c r="AF21" s="171">
        <f>IF('Indicator Date hidden'!AG22="x","x",$AF$2-'Indicator Date hidden'!AG22)</f>
        <v>2</v>
      </c>
      <c r="AG21" s="171">
        <f>IF('Indicator Date hidden'!AH22="x","x",$AG$2-'Indicator Date hidden'!AH22)</f>
        <v>0</v>
      </c>
      <c r="AH21" s="171">
        <f>IF('Indicator Date hidden'!AI22="x","x",$AH$2-'Indicator Date hidden'!AI22)</f>
        <v>0</v>
      </c>
      <c r="AI21" s="171">
        <f>IF('Indicator Date hidden'!AJ22="x","x",$AI$2-'Indicator Date hidden'!AJ22)</f>
        <v>0</v>
      </c>
      <c r="AJ21" s="171" t="str">
        <f>IF('Indicator Date hidden'!AK22="x","x",$AJ$2-'Indicator Date hidden'!AK22)</f>
        <v>x</v>
      </c>
      <c r="AK21" s="171">
        <f>IF('Indicator Date hidden'!AL22="x","x",$AK$2-'Indicator Date hidden'!AL22)</f>
        <v>1</v>
      </c>
      <c r="AL21" s="171">
        <f>IF('Indicator Date hidden'!AM22="x","x",$AL$2-'Indicator Date hidden'!AM22)</f>
        <v>0</v>
      </c>
      <c r="AM21" s="171">
        <f>IF('Indicator Date hidden'!AN22="x","x",$AM$2-'Indicator Date hidden'!AN22)</f>
        <v>0</v>
      </c>
      <c r="AN21" s="171">
        <f>IF('Indicator Date hidden'!AO22="x","x",$AN$2-'Indicator Date hidden'!AO22)</f>
        <v>0</v>
      </c>
      <c r="AO21" s="171">
        <f>IF('Indicator Date hidden'!AP22="x","x",$AO$2-'Indicator Date hidden'!AP22)</f>
        <v>0</v>
      </c>
      <c r="AP21" s="171">
        <f>IF('Indicator Date hidden'!AQ22="x","x",$AP$2-'Indicator Date hidden'!AQ22)</f>
        <v>0</v>
      </c>
      <c r="AQ21" s="171">
        <f>IF('Indicator Date hidden'!AR22="x","x",$AQ$2-'Indicator Date hidden'!AR22)</f>
        <v>0</v>
      </c>
      <c r="AR21" s="171">
        <f>IF('Indicator Date hidden'!AS22="x","x",$AR$2-'Indicator Date hidden'!AS22)</f>
        <v>0</v>
      </c>
      <c r="AS21" s="171">
        <f>IF('Indicator Date hidden'!AT22="x","x",$AS$2-'Indicator Date hidden'!AT22)</f>
        <v>0</v>
      </c>
      <c r="AT21" s="171">
        <f>IF('Indicator Date hidden'!AU22="x","x",$AT$2-'Indicator Date hidden'!AU22)</f>
        <v>0</v>
      </c>
      <c r="AU21" s="171">
        <f>IF('Indicator Date hidden'!AV22="x","x",$AU$2-'Indicator Date hidden'!AV22)</f>
        <v>0</v>
      </c>
      <c r="AV21" s="171">
        <f>IF('Indicator Date hidden'!AW22="x","x",$AV$2-'Indicator Date hidden'!AW22)</f>
        <v>0</v>
      </c>
      <c r="AW21" s="171">
        <f>IF('Indicator Date hidden'!AX22="x","x",$AW$2-'Indicator Date hidden'!AX22)</f>
        <v>0</v>
      </c>
      <c r="AX21" s="171">
        <f>IF('Indicator Date hidden'!AY22="x","x",$AX$2-'Indicator Date hidden'!AY22)</f>
        <v>0</v>
      </c>
      <c r="AY21" s="171">
        <f>IF('Indicator Date hidden'!AZ22="x","x",$AY$2-'Indicator Date hidden'!AZ22)</f>
        <v>0</v>
      </c>
      <c r="AZ21" s="171">
        <f>IF('Indicator Date hidden'!BA22="x","x",$AZ$2-'Indicator Date hidden'!BA22)</f>
        <v>0</v>
      </c>
      <c r="BA21" s="5">
        <f t="shared" si="0"/>
        <v>18</v>
      </c>
      <c r="BB21" s="172">
        <f t="shared" si="1"/>
        <v>0.36</v>
      </c>
      <c r="BC21" s="5">
        <f t="shared" si="2"/>
        <v>6</v>
      </c>
      <c r="BD21" s="172">
        <f t="shared" si="3"/>
        <v>1.1092339699089637</v>
      </c>
      <c r="BE21" s="175">
        <f t="shared" si="4"/>
        <v>0</v>
      </c>
    </row>
    <row r="22" spans="1:57" x14ac:dyDescent="0.25">
      <c r="A22" t="s">
        <v>38</v>
      </c>
      <c r="B22" s="171">
        <f>IF('Indicator Date hidden'!C23="x","x",$B$2-'Indicator Date hidden'!C23)</f>
        <v>0</v>
      </c>
      <c r="C22" s="171">
        <f>IF('Indicator Date hidden'!D23="x","x",$C$2-'Indicator Date hidden'!D23)</f>
        <v>0</v>
      </c>
      <c r="D22" s="171">
        <f>IF('Indicator Date hidden'!E23="x","x",$D$2-'Indicator Date hidden'!E23)</f>
        <v>0</v>
      </c>
      <c r="E22" s="171">
        <f>IF('Indicator Date hidden'!F23="x","x",$E$2-'Indicator Date hidden'!F23)</f>
        <v>0</v>
      </c>
      <c r="F22" s="171">
        <f>IF('Indicator Date hidden'!G23="x","x",$F$2-'Indicator Date hidden'!G23)</f>
        <v>0</v>
      </c>
      <c r="G22" s="171">
        <f>IF('Indicator Date hidden'!H23="x","x",$G$2-'Indicator Date hidden'!H23)</f>
        <v>0</v>
      </c>
      <c r="H22" s="171">
        <f>IF('Indicator Date hidden'!I23="x","x",$H$2-'Indicator Date hidden'!I23)</f>
        <v>0</v>
      </c>
      <c r="I22" s="171">
        <f>IF('Indicator Date hidden'!J23="x","x",$I$2-'Indicator Date hidden'!J23)</f>
        <v>0</v>
      </c>
      <c r="J22" s="171">
        <f>IF('Indicator Date hidden'!K23="x","x",$J$2-'Indicator Date hidden'!K23)</f>
        <v>0</v>
      </c>
      <c r="K22" s="171">
        <f>IF('Indicator Date hidden'!L23="x","x",$K$2-'Indicator Date hidden'!L23)</f>
        <v>0</v>
      </c>
      <c r="L22" s="171">
        <f>IF('Indicator Date hidden'!M23="x","x",$L$2-'Indicator Date hidden'!M23)</f>
        <v>0</v>
      </c>
      <c r="M22" s="171">
        <f>IF('Indicator Date hidden'!N23="x","x",$M$2-'Indicator Date hidden'!N23)</f>
        <v>0</v>
      </c>
      <c r="N22" s="171">
        <f>IF('Indicator Date hidden'!O23="x","x",$N$2-'Indicator Date hidden'!O23)</f>
        <v>0</v>
      </c>
      <c r="O22" s="171">
        <f>IF('Indicator Date hidden'!P23="x","x",$O$2-'Indicator Date hidden'!P23)</f>
        <v>0</v>
      </c>
      <c r="P22" s="171">
        <f>IF('Indicator Date hidden'!Q23="x","x",$P$2-'Indicator Date hidden'!Q23)</f>
        <v>0</v>
      </c>
      <c r="Q22" s="171">
        <f>IF('Indicator Date hidden'!R23="x","x",$Q$2-'Indicator Date hidden'!R23)</f>
        <v>7</v>
      </c>
      <c r="R22" s="171">
        <f>IF('Indicator Date hidden'!S23="x","x",$R$2-'Indicator Date hidden'!S23)</f>
        <v>0</v>
      </c>
      <c r="S22" s="171">
        <f>IF('Indicator Date hidden'!T23="x","x",$S$2-'Indicator Date hidden'!T23)</f>
        <v>0</v>
      </c>
      <c r="T22" s="171">
        <f>IF('Indicator Date hidden'!U23="x","x",$T$2-'Indicator Date hidden'!U23)</f>
        <v>0</v>
      </c>
      <c r="U22" s="171">
        <f>IF('Indicator Date hidden'!V23="x","x",$U$2-'Indicator Date hidden'!V23)</f>
        <v>0</v>
      </c>
      <c r="V22" s="171">
        <f>IF('Indicator Date hidden'!W23="x","x",$V$2-'Indicator Date hidden'!W23)</f>
        <v>0</v>
      </c>
      <c r="W22" s="171">
        <f>IF('Indicator Date hidden'!X23="x","x",$W$2-'Indicator Date hidden'!X23)</f>
        <v>7</v>
      </c>
      <c r="X22" s="171">
        <f>IF('Indicator Date hidden'!Y23="x","x",$X$2-'Indicator Date hidden'!Y23)</f>
        <v>3</v>
      </c>
      <c r="Y22" s="171">
        <f>IF('Indicator Date hidden'!Z23="x","x",$Y$2-'Indicator Date hidden'!Z23)</f>
        <v>0</v>
      </c>
      <c r="Z22" s="171">
        <f>IF('Indicator Date hidden'!AA23="x","x",$Z$2-'Indicator Date hidden'!AA23)</f>
        <v>0</v>
      </c>
      <c r="AA22" s="171">
        <f>IF('Indicator Date hidden'!AB23="x","x",$AA$2-'Indicator Date hidden'!AB23)</f>
        <v>0</v>
      </c>
      <c r="AB22" s="171">
        <f>IF('Indicator Date hidden'!AC23="x","x",$AB$2-'Indicator Date hidden'!AC23)</f>
        <v>0</v>
      </c>
      <c r="AC22" s="171">
        <f>IF('Indicator Date hidden'!AD23="x","x",$AC$2-'Indicator Date hidden'!AD23)</f>
        <v>0</v>
      </c>
      <c r="AD22" s="171">
        <f>IF('Indicator Date hidden'!AE23="x","x",$AD$2-'Indicator Date hidden'!AE23)</f>
        <v>0</v>
      </c>
      <c r="AE22" s="171">
        <f>IF('Indicator Date hidden'!AF23="x","x",$AE$2-'Indicator Date hidden'!AF23)</f>
        <v>0</v>
      </c>
      <c r="AF22" s="171">
        <f>IF('Indicator Date hidden'!AG23="x","x",$AF$2-'Indicator Date hidden'!AG23)</f>
        <v>0</v>
      </c>
      <c r="AG22" s="171">
        <f>IF('Indicator Date hidden'!AH23="x","x",$AG$2-'Indicator Date hidden'!AH23)</f>
        <v>0</v>
      </c>
      <c r="AH22" s="171">
        <f>IF('Indicator Date hidden'!AI23="x","x",$AH$2-'Indicator Date hidden'!AI23)</f>
        <v>0</v>
      </c>
      <c r="AI22" s="171">
        <f>IF('Indicator Date hidden'!AJ23="x","x",$AI$2-'Indicator Date hidden'!AJ23)</f>
        <v>0</v>
      </c>
      <c r="AJ22" s="171" t="str">
        <f>IF('Indicator Date hidden'!AK23="x","x",$AJ$2-'Indicator Date hidden'!AK23)</f>
        <v>x</v>
      </c>
      <c r="AK22" s="171">
        <f>IF('Indicator Date hidden'!AL23="x","x",$AK$2-'Indicator Date hidden'!AL23)</f>
        <v>1</v>
      </c>
      <c r="AL22" s="171">
        <f>IF('Indicator Date hidden'!AM23="x","x",$AL$2-'Indicator Date hidden'!AM23)</f>
        <v>0</v>
      </c>
      <c r="AM22" s="171">
        <f>IF('Indicator Date hidden'!AN23="x","x",$AM$2-'Indicator Date hidden'!AN23)</f>
        <v>0</v>
      </c>
      <c r="AN22" s="171">
        <f>IF('Indicator Date hidden'!AO23="x","x",$AN$2-'Indicator Date hidden'!AO23)</f>
        <v>0</v>
      </c>
      <c r="AO22" s="171">
        <f>IF('Indicator Date hidden'!AP23="x","x",$AO$2-'Indicator Date hidden'!AP23)</f>
        <v>0</v>
      </c>
      <c r="AP22" s="171">
        <f>IF('Indicator Date hidden'!AQ23="x","x",$AP$2-'Indicator Date hidden'!AQ23)</f>
        <v>0</v>
      </c>
      <c r="AQ22" s="171">
        <f>IF('Indicator Date hidden'!AR23="x","x",$AQ$2-'Indicator Date hidden'!AR23)</f>
        <v>4</v>
      </c>
      <c r="AR22" s="171">
        <f>IF('Indicator Date hidden'!AS23="x","x",$AR$2-'Indicator Date hidden'!AS23)</f>
        <v>0</v>
      </c>
      <c r="AS22" s="171">
        <f>IF('Indicator Date hidden'!AT23="x","x",$AS$2-'Indicator Date hidden'!AT23)</f>
        <v>0</v>
      </c>
      <c r="AT22" s="171">
        <f>IF('Indicator Date hidden'!AU23="x","x",$AT$2-'Indicator Date hidden'!AU23)</f>
        <v>0</v>
      </c>
      <c r="AU22" s="171">
        <f>IF('Indicator Date hidden'!AV23="x","x",$AU$2-'Indicator Date hidden'!AV23)</f>
        <v>0</v>
      </c>
      <c r="AV22" s="171">
        <f>IF('Indicator Date hidden'!AW23="x","x",$AV$2-'Indicator Date hidden'!AW23)</f>
        <v>0</v>
      </c>
      <c r="AW22" s="171">
        <f>IF('Indicator Date hidden'!AX23="x","x",$AW$2-'Indicator Date hidden'!AX23)</f>
        <v>0</v>
      </c>
      <c r="AX22" s="171">
        <f>IF('Indicator Date hidden'!AY23="x","x",$AX$2-'Indicator Date hidden'!AY23)</f>
        <v>0</v>
      </c>
      <c r="AY22" s="171">
        <f>IF('Indicator Date hidden'!AZ23="x","x",$AY$2-'Indicator Date hidden'!AZ23)</f>
        <v>0</v>
      </c>
      <c r="AZ22" s="171">
        <f>IF('Indicator Date hidden'!BA23="x","x",$AZ$2-'Indicator Date hidden'!BA23)</f>
        <v>0</v>
      </c>
      <c r="BA22" s="5">
        <f t="shared" si="0"/>
        <v>22</v>
      </c>
      <c r="BB22" s="172">
        <f t="shared" si="1"/>
        <v>0.44</v>
      </c>
      <c r="BC22" s="5">
        <f t="shared" si="2"/>
        <v>5</v>
      </c>
      <c r="BD22" s="172">
        <f t="shared" si="3"/>
        <v>1.512084653714864</v>
      </c>
      <c r="BE22" s="175">
        <f t="shared" si="4"/>
        <v>0</v>
      </c>
    </row>
    <row r="23" spans="1:57" x14ac:dyDescent="0.25">
      <c r="A23" t="s">
        <v>39</v>
      </c>
      <c r="B23" s="171">
        <f>IF('Indicator Date hidden'!C24="x","x",$B$2-'Indicator Date hidden'!C24)</f>
        <v>0</v>
      </c>
      <c r="C23" s="171">
        <f>IF('Indicator Date hidden'!D24="x","x",$C$2-'Indicator Date hidden'!D24)</f>
        <v>0</v>
      </c>
      <c r="D23" s="171">
        <f>IF('Indicator Date hidden'!E24="x","x",$D$2-'Indicator Date hidden'!E24)</f>
        <v>0</v>
      </c>
      <c r="E23" s="171">
        <f>IF('Indicator Date hidden'!F24="x","x",$E$2-'Indicator Date hidden'!F24)</f>
        <v>0</v>
      </c>
      <c r="F23" s="171">
        <f>IF('Indicator Date hidden'!G24="x","x",$F$2-'Indicator Date hidden'!G24)</f>
        <v>0</v>
      </c>
      <c r="G23" s="171">
        <f>IF('Indicator Date hidden'!H24="x","x",$G$2-'Indicator Date hidden'!H24)</f>
        <v>0</v>
      </c>
      <c r="H23" s="171">
        <f>IF('Indicator Date hidden'!I24="x","x",$H$2-'Indicator Date hidden'!I24)</f>
        <v>0</v>
      </c>
      <c r="I23" s="171">
        <f>IF('Indicator Date hidden'!J24="x","x",$I$2-'Indicator Date hidden'!J24)</f>
        <v>0</v>
      </c>
      <c r="J23" s="171">
        <f>IF('Indicator Date hidden'!K24="x","x",$J$2-'Indicator Date hidden'!K24)</f>
        <v>0</v>
      </c>
      <c r="K23" s="171">
        <f>IF('Indicator Date hidden'!L24="x","x",$K$2-'Indicator Date hidden'!L24)</f>
        <v>0</v>
      </c>
      <c r="L23" s="171">
        <f>IF('Indicator Date hidden'!M24="x","x",$L$2-'Indicator Date hidden'!M24)</f>
        <v>0</v>
      </c>
      <c r="M23" s="171">
        <f>IF('Indicator Date hidden'!N24="x","x",$M$2-'Indicator Date hidden'!N24)</f>
        <v>0</v>
      </c>
      <c r="N23" s="171">
        <f>IF('Indicator Date hidden'!O24="x","x",$N$2-'Indicator Date hidden'!O24)</f>
        <v>0</v>
      </c>
      <c r="O23" s="171">
        <f>IF('Indicator Date hidden'!P24="x","x",$O$2-'Indicator Date hidden'!P24)</f>
        <v>0</v>
      </c>
      <c r="P23" s="171">
        <f>IF('Indicator Date hidden'!Q24="x","x",$P$2-'Indicator Date hidden'!Q24)</f>
        <v>0</v>
      </c>
      <c r="Q23" s="171">
        <f>IF('Indicator Date hidden'!R24="x","x",$Q$2-'Indicator Date hidden'!R24)</f>
        <v>3</v>
      </c>
      <c r="R23" s="171">
        <f>IF('Indicator Date hidden'!S24="x","x",$R$2-'Indicator Date hidden'!S24)</f>
        <v>0</v>
      </c>
      <c r="S23" s="171">
        <f>IF('Indicator Date hidden'!T24="x","x",$S$2-'Indicator Date hidden'!T24)</f>
        <v>0</v>
      </c>
      <c r="T23" s="171">
        <f>IF('Indicator Date hidden'!U24="x","x",$T$2-'Indicator Date hidden'!U24)</f>
        <v>0</v>
      </c>
      <c r="U23" s="171">
        <f>IF('Indicator Date hidden'!V24="x","x",$U$2-'Indicator Date hidden'!V24)</f>
        <v>0</v>
      </c>
      <c r="V23" s="171">
        <f>IF('Indicator Date hidden'!W24="x","x",$V$2-'Indicator Date hidden'!W24)</f>
        <v>0</v>
      </c>
      <c r="W23" s="171">
        <f>IF('Indicator Date hidden'!X24="x","x",$W$2-'Indicator Date hidden'!X24)</f>
        <v>3</v>
      </c>
      <c r="X23" s="171">
        <f>IF('Indicator Date hidden'!Y24="x","x",$X$2-'Indicator Date hidden'!Y24)</f>
        <v>2</v>
      </c>
      <c r="Y23" s="171">
        <f>IF('Indicator Date hidden'!Z24="x","x",$Y$2-'Indicator Date hidden'!Z24)</f>
        <v>0</v>
      </c>
      <c r="Z23" s="171">
        <f>IF('Indicator Date hidden'!AA24="x","x",$Z$2-'Indicator Date hidden'!AA24)</f>
        <v>0</v>
      </c>
      <c r="AA23" s="171" t="str">
        <f>IF('Indicator Date hidden'!AB24="x","x",$AA$2-'Indicator Date hidden'!AB24)</f>
        <v>x</v>
      </c>
      <c r="AB23" s="171">
        <f>IF('Indicator Date hidden'!AC24="x","x",$AB$2-'Indicator Date hidden'!AC24)</f>
        <v>0</v>
      </c>
      <c r="AC23" s="171">
        <f>IF('Indicator Date hidden'!AD24="x","x",$AC$2-'Indicator Date hidden'!AD24)</f>
        <v>0</v>
      </c>
      <c r="AD23" s="171" t="str">
        <f>IF('Indicator Date hidden'!AE24="x","x",$AD$2-'Indicator Date hidden'!AE24)</f>
        <v>x</v>
      </c>
      <c r="AE23" s="171">
        <f>IF('Indicator Date hidden'!AF24="x","x",$AE$2-'Indicator Date hidden'!AF24)</f>
        <v>0</v>
      </c>
      <c r="AF23" s="171">
        <f>IF('Indicator Date hidden'!AG24="x","x",$AF$2-'Indicator Date hidden'!AG24)</f>
        <v>7</v>
      </c>
      <c r="AG23" s="171">
        <f>IF('Indicator Date hidden'!AH24="x","x",$AG$2-'Indicator Date hidden'!AH24)</f>
        <v>0</v>
      </c>
      <c r="AH23" s="171">
        <f>IF('Indicator Date hidden'!AI24="x","x",$AH$2-'Indicator Date hidden'!AI24)</f>
        <v>0</v>
      </c>
      <c r="AI23" s="171">
        <f>IF('Indicator Date hidden'!AJ24="x","x",$AI$2-'Indicator Date hidden'!AJ24)</f>
        <v>0</v>
      </c>
      <c r="AJ23" s="171">
        <f>IF('Indicator Date hidden'!AK24="x","x",$AJ$2-'Indicator Date hidden'!AK24)</f>
        <v>1</v>
      </c>
      <c r="AK23" s="171">
        <f>IF('Indicator Date hidden'!AL24="x","x",$AK$2-'Indicator Date hidden'!AL24)</f>
        <v>1</v>
      </c>
      <c r="AL23" s="171">
        <f>IF('Indicator Date hidden'!AM24="x","x",$AL$2-'Indicator Date hidden'!AM24)</f>
        <v>0</v>
      </c>
      <c r="AM23" s="171">
        <f>IF('Indicator Date hidden'!AN24="x","x",$AM$2-'Indicator Date hidden'!AN24)</f>
        <v>0</v>
      </c>
      <c r="AN23" s="171">
        <f>IF('Indicator Date hidden'!AO24="x","x",$AN$2-'Indicator Date hidden'!AO24)</f>
        <v>0</v>
      </c>
      <c r="AO23" s="171">
        <f>IF('Indicator Date hidden'!AP24="x","x",$AO$2-'Indicator Date hidden'!AP24)</f>
        <v>3</v>
      </c>
      <c r="AP23" s="171">
        <f>IF('Indicator Date hidden'!AQ24="x","x",$AP$2-'Indicator Date hidden'!AQ24)</f>
        <v>2</v>
      </c>
      <c r="AQ23" s="171" t="str">
        <f>IF('Indicator Date hidden'!AR24="x","x",$AQ$2-'Indicator Date hidden'!AR24)</f>
        <v>x</v>
      </c>
      <c r="AR23" s="171">
        <f>IF('Indicator Date hidden'!AS24="x","x",$AR$2-'Indicator Date hidden'!AS24)</f>
        <v>0</v>
      </c>
      <c r="AS23" s="171">
        <f>IF('Indicator Date hidden'!AT24="x","x",$AS$2-'Indicator Date hidden'!AT24)</f>
        <v>0</v>
      </c>
      <c r="AT23" s="171">
        <f>IF('Indicator Date hidden'!AU24="x","x",$AT$2-'Indicator Date hidden'!AU24)</f>
        <v>0</v>
      </c>
      <c r="AU23" s="171">
        <f>IF('Indicator Date hidden'!AV24="x","x",$AU$2-'Indicator Date hidden'!AV24)</f>
        <v>0</v>
      </c>
      <c r="AV23" s="171">
        <f>IF('Indicator Date hidden'!AW24="x","x",$AV$2-'Indicator Date hidden'!AW24)</f>
        <v>0</v>
      </c>
      <c r="AW23" s="171">
        <f>IF('Indicator Date hidden'!AX24="x","x",$AW$2-'Indicator Date hidden'!AX24)</f>
        <v>0</v>
      </c>
      <c r="AX23" s="171">
        <f>IF('Indicator Date hidden'!AY24="x","x",$AX$2-'Indicator Date hidden'!AY24)</f>
        <v>0</v>
      </c>
      <c r="AY23" s="171">
        <f>IF('Indicator Date hidden'!AZ24="x","x",$AY$2-'Indicator Date hidden'!AZ24)</f>
        <v>0</v>
      </c>
      <c r="AZ23" s="171">
        <f>IF('Indicator Date hidden'!BA24="x","x",$AZ$2-'Indicator Date hidden'!BA24)</f>
        <v>0</v>
      </c>
      <c r="BA23" s="5">
        <f t="shared" si="0"/>
        <v>22</v>
      </c>
      <c r="BB23" s="172">
        <f t="shared" si="1"/>
        <v>0.45833333333333331</v>
      </c>
      <c r="BC23" s="5">
        <f t="shared" si="2"/>
        <v>8</v>
      </c>
      <c r="BD23" s="172">
        <f t="shared" si="3"/>
        <v>1.2576156893988808</v>
      </c>
      <c r="BE23" s="175">
        <f t="shared" si="4"/>
        <v>0</v>
      </c>
    </row>
    <row r="24" spans="1:57" x14ac:dyDescent="0.25">
      <c r="A24" t="s">
        <v>41</v>
      </c>
      <c r="B24" s="171">
        <f>IF('Indicator Date hidden'!C25="x","x",$B$2-'Indicator Date hidden'!C25)</f>
        <v>0</v>
      </c>
      <c r="C24" s="171">
        <f>IF('Indicator Date hidden'!D25="x","x",$C$2-'Indicator Date hidden'!D25)</f>
        <v>0</v>
      </c>
      <c r="D24" s="171">
        <f>IF('Indicator Date hidden'!E25="x","x",$D$2-'Indicator Date hidden'!E25)</f>
        <v>0</v>
      </c>
      <c r="E24" s="171">
        <f>IF('Indicator Date hidden'!F25="x","x",$E$2-'Indicator Date hidden'!F25)</f>
        <v>0</v>
      </c>
      <c r="F24" s="171">
        <f>IF('Indicator Date hidden'!G25="x","x",$F$2-'Indicator Date hidden'!G25)</f>
        <v>0</v>
      </c>
      <c r="G24" s="171">
        <f>IF('Indicator Date hidden'!H25="x","x",$G$2-'Indicator Date hidden'!H25)</f>
        <v>0</v>
      </c>
      <c r="H24" s="171">
        <f>IF('Indicator Date hidden'!I25="x","x",$H$2-'Indicator Date hidden'!I25)</f>
        <v>0</v>
      </c>
      <c r="I24" s="171">
        <f>IF('Indicator Date hidden'!J25="x","x",$I$2-'Indicator Date hidden'!J25)</f>
        <v>0</v>
      </c>
      <c r="J24" s="171">
        <f>IF('Indicator Date hidden'!K25="x","x",$J$2-'Indicator Date hidden'!K25)</f>
        <v>0</v>
      </c>
      <c r="K24" s="171">
        <f>IF('Indicator Date hidden'!L25="x","x",$K$2-'Indicator Date hidden'!L25)</f>
        <v>0</v>
      </c>
      <c r="L24" s="171">
        <f>IF('Indicator Date hidden'!M25="x","x",$L$2-'Indicator Date hidden'!M25)</f>
        <v>0</v>
      </c>
      <c r="M24" s="171">
        <f>IF('Indicator Date hidden'!N25="x","x",$M$2-'Indicator Date hidden'!N25)</f>
        <v>0</v>
      </c>
      <c r="N24" s="171">
        <f>IF('Indicator Date hidden'!O25="x","x",$N$2-'Indicator Date hidden'!O25)</f>
        <v>0</v>
      </c>
      <c r="O24" s="171">
        <f>IF('Indicator Date hidden'!P25="x","x",$O$2-'Indicator Date hidden'!P25)</f>
        <v>0</v>
      </c>
      <c r="P24" s="171">
        <f>IF('Indicator Date hidden'!Q25="x","x",$P$2-'Indicator Date hidden'!Q25)</f>
        <v>0</v>
      </c>
      <c r="Q24" s="171" t="str">
        <f>IF('Indicator Date hidden'!R25="x","x",$Q$2-'Indicator Date hidden'!R25)</f>
        <v>x</v>
      </c>
      <c r="R24" s="171">
        <f>IF('Indicator Date hidden'!S25="x","x",$R$2-'Indicator Date hidden'!S25)</f>
        <v>0</v>
      </c>
      <c r="S24" s="171">
        <f>IF('Indicator Date hidden'!T25="x","x",$S$2-'Indicator Date hidden'!T25)</f>
        <v>0</v>
      </c>
      <c r="T24" s="171">
        <f>IF('Indicator Date hidden'!U25="x","x",$T$2-'Indicator Date hidden'!U25)</f>
        <v>0</v>
      </c>
      <c r="U24" s="171">
        <f>IF('Indicator Date hidden'!V25="x","x",$U$2-'Indicator Date hidden'!V25)</f>
        <v>0</v>
      </c>
      <c r="V24" s="171">
        <f>IF('Indicator Date hidden'!W25="x","x",$V$2-'Indicator Date hidden'!W25)</f>
        <v>0</v>
      </c>
      <c r="W24" s="171">
        <f>IF('Indicator Date hidden'!X25="x","x",$W$2-'Indicator Date hidden'!X25)</f>
        <v>8</v>
      </c>
      <c r="X24" s="171">
        <f>IF('Indicator Date hidden'!Y25="x","x",$X$2-'Indicator Date hidden'!Y25)</f>
        <v>5</v>
      </c>
      <c r="Y24" s="171">
        <f>IF('Indicator Date hidden'!Z25="x","x",$Y$2-'Indicator Date hidden'!Z25)</f>
        <v>0</v>
      </c>
      <c r="Z24" s="171">
        <f>IF('Indicator Date hidden'!AA25="x","x",$Z$2-'Indicator Date hidden'!AA25)</f>
        <v>0</v>
      </c>
      <c r="AA24" s="171">
        <f>IF('Indicator Date hidden'!AB25="x","x",$AA$2-'Indicator Date hidden'!AB25)</f>
        <v>0</v>
      </c>
      <c r="AB24" s="171">
        <f>IF('Indicator Date hidden'!AC25="x","x",$AB$2-'Indicator Date hidden'!AC25)</f>
        <v>0</v>
      </c>
      <c r="AC24" s="171">
        <f>IF('Indicator Date hidden'!AD25="x","x",$AC$2-'Indicator Date hidden'!AD25)</f>
        <v>0</v>
      </c>
      <c r="AD24" s="171">
        <f>IF('Indicator Date hidden'!AE25="x","x",$AD$2-'Indicator Date hidden'!AE25)</f>
        <v>0</v>
      </c>
      <c r="AE24" s="171">
        <f>IF('Indicator Date hidden'!AF25="x","x",$AE$2-'Indicator Date hidden'!AF25)</f>
        <v>0</v>
      </c>
      <c r="AF24" s="171">
        <f>IF('Indicator Date hidden'!AG25="x","x",$AF$2-'Indicator Date hidden'!AG25)</f>
        <v>5</v>
      </c>
      <c r="AG24" s="171">
        <f>IF('Indicator Date hidden'!AH25="x","x",$AG$2-'Indicator Date hidden'!AH25)</f>
        <v>0</v>
      </c>
      <c r="AH24" s="171">
        <f>IF('Indicator Date hidden'!AI25="x","x",$AH$2-'Indicator Date hidden'!AI25)</f>
        <v>0</v>
      </c>
      <c r="AI24" s="171">
        <f>IF('Indicator Date hidden'!AJ25="x","x",$AI$2-'Indicator Date hidden'!AJ25)</f>
        <v>0</v>
      </c>
      <c r="AJ24" s="171" t="str">
        <f>IF('Indicator Date hidden'!AK25="x","x",$AJ$2-'Indicator Date hidden'!AK25)</f>
        <v>x</v>
      </c>
      <c r="AK24" s="171">
        <f>IF('Indicator Date hidden'!AL25="x","x",$AK$2-'Indicator Date hidden'!AL25)</f>
        <v>1</v>
      </c>
      <c r="AL24" s="171">
        <f>IF('Indicator Date hidden'!AM25="x","x",$AL$2-'Indicator Date hidden'!AM25)</f>
        <v>0</v>
      </c>
      <c r="AM24" s="171">
        <f>IF('Indicator Date hidden'!AN25="x","x",$AM$2-'Indicator Date hidden'!AN25)</f>
        <v>0</v>
      </c>
      <c r="AN24" s="171">
        <f>IF('Indicator Date hidden'!AO25="x","x",$AN$2-'Indicator Date hidden'!AO25)</f>
        <v>0</v>
      </c>
      <c r="AO24" s="171">
        <f>IF('Indicator Date hidden'!AP25="x","x",$AO$2-'Indicator Date hidden'!AP25)</f>
        <v>0</v>
      </c>
      <c r="AP24" s="171">
        <f>IF('Indicator Date hidden'!AQ25="x","x",$AP$2-'Indicator Date hidden'!AQ25)</f>
        <v>0</v>
      </c>
      <c r="AQ24" s="171">
        <f>IF('Indicator Date hidden'!AR25="x","x",$AQ$2-'Indicator Date hidden'!AR25)</f>
        <v>0</v>
      </c>
      <c r="AR24" s="171">
        <f>IF('Indicator Date hidden'!AS25="x","x",$AR$2-'Indicator Date hidden'!AS25)</f>
        <v>0</v>
      </c>
      <c r="AS24" s="171">
        <f>IF('Indicator Date hidden'!AT25="x","x",$AS$2-'Indicator Date hidden'!AT25)</f>
        <v>0</v>
      </c>
      <c r="AT24" s="171">
        <f>IF('Indicator Date hidden'!AU25="x","x",$AT$2-'Indicator Date hidden'!AU25)</f>
        <v>0</v>
      </c>
      <c r="AU24" s="171">
        <f>IF('Indicator Date hidden'!AV25="x","x",$AU$2-'Indicator Date hidden'!AV25)</f>
        <v>0</v>
      </c>
      <c r="AV24" s="171">
        <f>IF('Indicator Date hidden'!AW25="x","x",$AV$2-'Indicator Date hidden'!AW25)</f>
        <v>0</v>
      </c>
      <c r="AW24" s="171">
        <f>IF('Indicator Date hidden'!AX25="x","x",$AW$2-'Indicator Date hidden'!AX25)</f>
        <v>0</v>
      </c>
      <c r="AX24" s="171">
        <f>IF('Indicator Date hidden'!AY25="x","x",$AX$2-'Indicator Date hidden'!AY25)</f>
        <v>0</v>
      </c>
      <c r="AY24" s="171">
        <f>IF('Indicator Date hidden'!AZ25="x","x",$AY$2-'Indicator Date hidden'!AZ25)</f>
        <v>0</v>
      </c>
      <c r="AZ24" s="171">
        <f>IF('Indicator Date hidden'!BA25="x","x",$AZ$2-'Indicator Date hidden'!BA25)</f>
        <v>0</v>
      </c>
      <c r="BA24" s="5">
        <f t="shared" si="0"/>
        <v>19</v>
      </c>
      <c r="BB24" s="172">
        <f t="shared" si="1"/>
        <v>0.38775510204081631</v>
      </c>
      <c r="BC24" s="5">
        <f t="shared" si="2"/>
        <v>4</v>
      </c>
      <c r="BD24" s="172">
        <f t="shared" si="3"/>
        <v>1.4820879718665556</v>
      </c>
      <c r="BE24" s="175">
        <f t="shared" si="4"/>
        <v>0</v>
      </c>
    </row>
    <row r="25" spans="1:57" x14ac:dyDescent="0.25">
      <c r="A25" t="s">
        <v>43</v>
      </c>
      <c r="B25" s="171">
        <f>IF('Indicator Date hidden'!C26="x","x",$B$2-'Indicator Date hidden'!C26)</f>
        <v>0</v>
      </c>
      <c r="C25" s="171">
        <f>IF('Indicator Date hidden'!D26="x","x",$C$2-'Indicator Date hidden'!D26)</f>
        <v>0</v>
      </c>
      <c r="D25" s="171">
        <f>IF('Indicator Date hidden'!E26="x","x",$D$2-'Indicator Date hidden'!E26)</f>
        <v>0</v>
      </c>
      <c r="E25" s="171">
        <f>IF('Indicator Date hidden'!F26="x","x",$E$2-'Indicator Date hidden'!F26)</f>
        <v>0</v>
      </c>
      <c r="F25" s="171">
        <f>IF('Indicator Date hidden'!G26="x","x",$F$2-'Indicator Date hidden'!G26)</f>
        <v>0</v>
      </c>
      <c r="G25" s="171">
        <f>IF('Indicator Date hidden'!H26="x","x",$G$2-'Indicator Date hidden'!H26)</f>
        <v>0</v>
      </c>
      <c r="H25" s="171">
        <f>IF('Indicator Date hidden'!I26="x","x",$H$2-'Indicator Date hidden'!I26)</f>
        <v>0</v>
      </c>
      <c r="I25" s="171">
        <f>IF('Indicator Date hidden'!J26="x","x",$I$2-'Indicator Date hidden'!J26)</f>
        <v>0</v>
      </c>
      <c r="J25" s="171">
        <f>IF('Indicator Date hidden'!K26="x","x",$J$2-'Indicator Date hidden'!K26)</f>
        <v>0</v>
      </c>
      <c r="K25" s="171">
        <f>IF('Indicator Date hidden'!L26="x","x",$K$2-'Indicator Date hidden'!L26)</f>
        <v>0</v>
      </c>
      <c r="L25" s="171">
        <f>IF('Indicator Date hidden'!M26="x","x",$L$2-'Indicator Date hidden'!M26)</f>
        <v>0</v>
      </c>
      <c r="M25" s="171">
        <f>IF('Indicator Date hidden'!N26="x","x",$M$2-'Indicator Date hidden'!N26)</f>
        <v>0</v>
      </c>
      <c r="N25" s="171">
        <f>IF('Indicator Date hidden'!O26="x","x",$N$2-'Indicator Date hidden'!O26)</f>
        <v>0</v>
      </c>
      <c r="O25" s="171">
        <f>IF('Indicator Date hidden'!P26="x","x",$O$2-'Indicator Date hidden'!P26)</f>
        <v>0</v>
      </c>
      <c r="P25" s="171">
        <f>IF('Indicator Date hidden'!Q26="x","x",$P$2-'Indicator Date hidden'!Q26)</f>
        <v>0</v>
      </c>
      <c r="Q25" s="171">
        <f>IF('Indicator Date hidden'!R26="x","x",$Q$2-'Indicator Date hidden'!R26)</f>
        <v>1</v>
      </c>
      <c r="R25" s="171">
        <f>IF('Indicator Date hidden'!S26="x","x",$R$2-'Indicator Date hidden'!S26)</f>
        <v>0</v>
      </c>
      <c r="S25" s="171">
        <f>IF('Indicator Date hidden'!T26="x","x",$S$2-'Indicator Date hidden'!T26)</f>
        <v>0</v>
      </c>
      <c r="T25" s="171">
        <f>IF('Indicator Date hidden'!U26="x","x",$T$2-'Indicator Date hidden'!U26)</f>
        <v>0</v>
      </c>
      <c r="U25" s="171">
        <f>IF('Indicator Date hidden'!V26="x","x",$U$2-'Indicator Date hidden'!V26)</f>
        <v>0</v>
      </c>
      <c r="V25" s="171">
        <f>IF('Indicator Date hidden'!W26="x","x",$V$2-'Indicator Date hidden'!W26)</f>
        <v>0</v>
      </c>
      <c r="W25" s="171">
        <f>IF('Indicator Date hidden'!X26="x","x",$W$2-'Indicator Date hidden'!X26)</f>
        <v>8</v>
      </c>
      <c r="X25" s="171">
        <f>IF('Indicator Date hidden'!Y26="x","x",$X$2-'Indicator Date hidden'!Y26)</f>
        <v>2</v>
      </c>
      <c r="Y25" s="171">
        <f>IF('Indicator Date hidden'!Z26="x","x",$Y$2-'Indicator Date hidden'!Z26)</f>
        <v>0</v>
      </c>
      <c r="Z25" s="171">
        <f>IF('Indicator Date hidden'!AA26="x","x",$Z$2-'Indicator Date hidden'!AA26)</f>
        <v>0</v>
      </c>
      <c r="AA25" s="171">
        <f>IF('Indicator Date hidden'!AB26="x","x",$AA$2-'Indicator Date hidden'!AB26)</f>
        <v>0</v>
      </c>
      <c r="AB25" s="171">
        <f>IF('Indicator Date hidden'!AC26="x","x",$AB$2-'Indicator Date hidden'!AC26)</f>
        <v>0</v>
      </c>
      <c r="AC25" s="171">
        <f>IF('Indicator Date hidden'!AD26="x","x",$AC$2-'Indicator Date hidden'!AD26)</f>
        <v>0</v>
      </c>
      <c r="AD25" s="171">
        <f>IF('Indicator Date hidden'!AE26="x","x",$AD$2-'Indicator Date hidden'!AE26)</f>
        <v>0</v>
      </c>
      <c r="AE25" s="171">
        <f>IF('Indicator Date hidden'!AF26="x","x",$AE$2-'Indicator Date hidden'!AF26)</f>
        <v>0</v>
      </c>
      <c r="AF25" s="171">
        <f>IF('Indicator Date hidden'!AG26="x","x",$AF$2-'Indicator Date hidden'!AG26)</f>
        <v>0</v>
      </c>
      <c r="AG25" s="171">
        <f>IF('Indicator Date hidden'!AH26="x","x",$AG$2-'Indicator Date hidden'!AH26)</f>
        <v>0</v>
      </c>
      <c r="AH25" s="171">
        <f>IF('Indicator Date hidden'!AI26="x","x",$AH$2-'Indicator Date hidden'!AI26)</f>
        <v>0</v>
      </c>
      <c r="AI25" s="171">
        <f>IF('Indicator Date hidden'!AJ26="x","x",$AI$2-'Indicator Date hidden'!AJ26)</f>
        <v>0</v>
      </c>
      <c r="AJ25" s="171" t="str">
        <f>IF('Indicator Date hidden'!AK26="x","x",$AJ$2-'Indicator Date hidden'!AK26)</f>
        <v>x</v>
      </c>
      <c r="AK25" s="171">
        <f>IF('Indicator Date hidden'!AL26="x","x",$AK$2-'Indicator Date hidden'!AL26)</f>
        <v>1</v>
      </c>
      <c r="AL25" s="171">
        <f>IF('Indicator Date hidden'!AM26="x","x",$AL$2-'Indicator Date hidden'!AM26)</f>
        <v>0</v>
      </c>
      <c r="AM25" s="171">
        <f>IF('Indicator Date hidden'!AN26="x","x",$AM$2-'Indicator Date hidden'!AN26)</f>
        <v>0</v>
      </c>
      <c r="AN25" s="171">
        <f>IF('Indicator Date hidden'!AO26="x","x",$AN$2-'Indicator Date hidden'!AO26)</f>
        <v>0</v>
      </c>
      <c r="AO25" s="171">
        <f>IF('Indicator Date hidden'!AP26="x","x",$AO$2-'Indicator Date hidden'!AP26)</f>
        <v>0</v>
      </c>
      <c r="AP25" s="171">
        <f>IF('Indicator Date hidden'!AQ26="x","x",$AP$2-'Indicator Date hidden'!AQ26)</f>
        <v>0</v>
      </c>
      <c r="AQ25" s="171">
        <f>IF('Indicator Date hidden'!AR26="x","x",$AQ$2-'Indicator Date hidden'!AR26)</f>
        <v>4</v>
      </c>
      <c r="AR25" s="171">
        <f>IF('Indicator Date hidden'!AS26="x","x",$AR$2-'Indicator Date hidden'!AS26)</f>
        <v>0</v>
      </c>
      <c r="AS25" s="171">
        <f>IF('Indicator Date hidden'!AT26="x","x",$AS$2-'Indicator Date hidden'!AT26)</f>
        <v>0</v>
      </c>
      <c r="AT25" s="171">
        <f>IF('Indicator Date hidden'!AU26="x","x",$AT$2-'Indicator Date hidden'!AU26)</f>
        <v>0</v>
      </c>
      <c r="AU25" s="171">
        <f>IF('Indicator Date hidden'!AV26="x","x",$AU$2-'Indicator Date hidden'!AV26)</f>
        <v>0</v>
      </c>
      <c r="AV25" s="171">
        <f>IF('Indicator Date hidden'!AW26="x","x",$AV$2-'Indicator Date hidden'!AW26)</f>
        <v>0</v>
      </c>
      <c r="AW25" s="171">
        <f>IF('Indicator Date hidden'!AX26="x","x",$AW$2-'Indicator Date hidden'!AX26)</f>
        <v>0</v>
      </c>
      <c r="AX25" s="171">
        <f>IF('Indicator Date hidden'!AY26="x","x",$AX$2-'Indicator Date hidden'!AY26)</f>
        <v>0</v>
      </c>
      <c r="AY25" s="171">
        <f>IF('Indicator Date hidden'!AZ26="x","x",$AY$2-'Indicator Date hidden'!AZ26)</f>
        <v>0</v>
      </c>
      <c r="AZ25" s="171">
        <f>IF('Indicator Date hidden'!BA26="x","x",$AZ$2-'Indicator Date hidden'!BA26)</f>
        <v>0</v>
      </c>
      <c r="BA25" s="5">
        <f t="shared" si="0"/>
        <v>16</v>
      </c>
      <c r="BB25" s="172">
        <f t="shared" si="1"/>
        <v>0.32</v>
      </c>
      <c r="BC25" s="5">
        <f t="shared" si="2"/>
        <v>5</v>
      </c>
      <c r="BD25" s="172">
        <f t="shared" si="3"/>
        <v>1.2718490476467716</v>
      </c>
      <c r="BE25" s="175">
        <f t="shared" si="4"/>
        <v>0</v>
      </c>
    </row>
    <row r="26" spans="1:57" x14ac:dyDescent="0.25">
      <c r="A26" t="s">
        <v>45</v>
      </c>
      <c r="B26" s="171">
        <f>IF('Indicator Date hidden'!C27="x","x",$B$2-'Indicator Date hidden'!C27)</f>
        <v>0</v>
      </c>
      <c r="C26" s="171">
        <f>IF('Indicator Date hidden'!D27="x","x",$C$2-'Indicator Date hidden'!D27)</f>
        <v>0</v>
      </c>
      <c r="D26" s="171">
        <f>IF('Indicator Date hidden'!E27="x","x",$D$2-'Indicator Date hidden'!E27)</f>
        <v>0</v>
      </c>
      <c r="E26" s="171">
        <f>IF('Indicator Date hidden'!F27="x","x",$E$2-'Indicator Date hidden'!F27)</f>
        <v>0</v>
      </c>
      <c r="F26" s="171">
        <f>IF('Indicator Date hidden'!G27="x","x",$F$2-'Indicator Date hidden'!G27)</f>
        <v>0</v>
      </c>
      <c r="G26" s="171">
        <f>IF('Indicator Date hidden'!H27="x","x",$G$2-'Indicator Date hidden'!H27)</f>
        <v>0</v>
      </c>
      <c r="H26" s="171">
        <f>IF('Indicator Date hidden'!I27="x","x",$H$2-'Indicator Date hidden'!I27)</f>
        <v>0</v>
      </c>
      <c r="I26" s="171">
        <f>IF('Indicator Date hidden'!J27="x","x",$I$2-'Indicator Date hidden'!J27)</f>
        <v>0</v>
      </c>
      <c r="J26" s="171">
        <f>IF('Indicator Date hidden'!K27="x","x",$J$2-'Indicator Date hidden'!K27)</f>
        <v>0</v>
      </c>
      <c r="K26" s="171">
        <f>IF('Indicator Date hidden'!L27="x","x",$K$2-'Indicator Date hidden'!L27)</f>
        <v>0</v>
      </c>
      <c r="L26" s="171">
        <f>IF('Indicator Date hidden'!M27="x","x",$L$2-'Indicator Date hidden'!M27)</f>
        <v>0</v>
      </c>
      <c r="M26" s="171">
        <f>IF('Indicator Date hidden'!N27="x","x",$M$2-'Indicator Date hidden'!N27)</f>
        <v>0</v>
      </c>
      <c r="N26" s="171">
        <f>IF('Indicator Date hidden'!O27="x","x",$N$2-'Indicator Date hidden'!O27)</f>
        <v>0</v>
      </c>
      <c r="O26" s="171">
        <f>IF('Indicator Date hidden'!P27="x","x",$O$2-'Indicator Date hidden'!P27)</f>
        <v>0</v>
      </c>
      <c r="P26" s="171">
        <f>IF('Indicator Date hidden'!Q27="x","x",$P$2-'Indicator Date hidden'!Q27)</f>
        <v>0</v>
      </c>
      <c r="Q26" s="171" t="str">
        <f>IF('Indicator Date hidden'!R27="x","x",$Q$2-'Indicator Date hidden'!R27)</f>
        <v>x</v>
      </c>
      <c r="R26" s="171">
        <f>IF('Indicator Date hidden'!S27="x","x",$R$2-'Indicator Date hidden'!S27)</f>
        <v>0</v>
      </c>
      <c r="S26" s="171">
        <f>IF('Indicator Date hidden'!T27="x","x",$S$2-'Indicator Date hidden'!T27)</f>
        <v>0</v>
      </c>
      <c r="T26" s="171">
        <f>IF('Indicator Date hidden'!U27="x","x",$T$2-'Indicator Date hidden'!U27)</f>
        <v>0</v>
      </c>
      <c r="U26" s="171" t="str">
        <f>IF('Indicator Date hidden'!V27="x","x",$U$2-'Indicator Date hidden'!V27)</f>
        <v>x</v>
      </c>
      <c r="V26" s="171">
        <f>IF('Indicator Date hidden'!W27="x","x",$V$2-'Indicator Date hidden'!W27)</f>
        <v>0</v>
      </c>
      <c r="W26" s="171">
        <f>IF('Indicator Date hidden'!X27="x","x",$W$2-'Indicator Date hidden'!X27)</f>
        <v>6</v>
      </c>
      <c r="X26" s="171">
        <f>IF('Indicator Date hidden'!Y27="x","x",$X$2-'Indicator Date hidden'!Y27)</f>
        <v>3</v>
      </c>
      <c r="Y26" s="171">
        <f>IF('Indicator Date hidden'!Z27="x","x",$Y$2-'Indicator Date hidden'!Z27)</f>
        <v>0</v>
      </c>
      <c r="Z26" s="171">
        <f>IF('Indicator Date hidden'!AA27="x","x",$Z$2-'Indicator Date hidden'!AA27)</f>
        <v>0</v>
      </c>
      <c r="AA26" s="171" t="str">
        <f>IF('Indicator Date hidden'!AB27="x","x",$AA$2-'Indicator Date hidden'!AB27)</f>
        <v>x</v>
      </c>
      <c r="AB26" s="171">
        <f>IF('Indicator Date hidden'!AC27="x","x",$AB$2-'Indicator Date hidden'!AC27)</f>
        <v>0</v>
      </c>
      <c r="AC26" s="171">
        <f>IF('Indicator Date hidden'!AD27="x","x",$AC$2-'Indicator Date hidden'!AD27)</f>
        <v>0</v>
      </c>
      <c r="AD26" s="171" t="str">
        <f>IF('Indicator Date hidden'!AE27="x","x",$AD$2-'Indicator Date hidden'!AE27)</f>
        <v>x</v>
      </c>
      <c r="AE26" s="171" t="str">
        <f>IF('Indicator Date hidden'!AF27="x","x",$AE$2-'Indicator Date hidden'!AF27)</f>
        <v>x</v>
      </c>
      <c r="AF26" s="171" t="str">
        <f>IF('Indicator Date hidden'!AG27="x","x",$AF$2-'Indicator Date hidden'!AG27)</f>
        <v>x</v>
      </c>
      <c r="AG26" s="171">
        <f>IF('Indicator Date hidden'!AH27="x","x",$AG$2-'Indicator Date hidden'!AH27)</f>
        <v>0</v>
      </c>
      <c r="AH26" s="171">
        <f>IF('Indicator Date hidden'!AI27="x","x",$AH$2-'Indicator Date hidden'!AI27)</f>
        <v>0</v>
      </c>
      <c r="AI26" s="171">
        <f>IF('Indicator Date hidden'!AJ27="x","x",$AI$2-'Indicator Date hidden'!AJ27)</f>
        <v>0</v>
      </c>
      <c r="AJ26" s="171" t="str">
        <f>IF('Indicator Date hidden'!AK27="x","x",$AJ$2-'Indicator Date hidden'!AK27)</f>
        <v>x</v>
      </c>
      <c r="AK26" s="171">
        <f>IF('Indicator Date hidden'!AL27="x","x",$AK$2-'Indicator Date hidden'!AL27)</f>
        <v>1</v>
      </c>
      <c r="AL26" s="171">
        <f>IF('Indicator Date hidden'!AM27="x","x",$AL$2-'Indicator Date hidden'!AM27)</f>
        <v>0</v>
      </c>
      <c r="AM26" s="171">
        <f>IF('Indicator Date hidden'!AN27="x","x",$AM$2-'Indicator Date hidden'!AN27)</f>
        <v>0</v>
      </c>
      <c r="AN26" s="171">
        <f>IF('Indicator Date hidden'!AO27="x","x",$AN$2-'Indicator Date hidden'!AO27)</f>
        <v>0</v>
      </c>
      <c r="AO26" s="171">
        <f>IF('Indicator Date hidden'!AP27="x","x",$AO$2-'Indicator Date hidden'!AP27)</f>
        <v>0</v>
      </c>
      <c r="AP26" s="171">
        <f>IF('Indicator Date hidden'!AQ27="x","x",$AP$2-'Indicator Date hidden'!AQ27)</f>
        <v>0</v>
      </c>
      <c r="AQ26" s="171">
        <f>IF('Indicator Date hidden'!AR27="x","x",$AQ$2-'Indicator Date hidden'!AR27)</f>
        <v>6</v>
      </c>
      <c r="AR26" s="171">
        <f>IF('Indicator Date hidden'!AS27="x","x",$AR$2-'Indicator Date hidden'!AS27)</f>
        <v>0</v>
      </c>
      <c r="AS26" s="171">
        <f>IF('Indicator Date hidden'!AT27="x","x",$AS$2-'Indicator Date hidden'!AT27)</f>
        <v>0</v>
      </c>
      <c r="AT26" s="171">
        <f>IF('Indicator Date hidden'!AU27="x","x",$AT$2-'Indicator Date hidden'!AU27)</f>
        <v>0</v>
      </c>
      <c r="AU26" s="171">
        <f>IF('Indicator Date hidden'!AV27="x","x",$AU$2-'Indicator Date hidden'!AV27)</f>
        <v>0</v>
      </c>
      <c r="AV26" s="171">
        <f>IF('Indicator Date hidden'!AW27="x","x",$AV$2-'Indicator Date hidden'!AW27)</f>
        <v>0</v>
      </c>
      <c r="AW26" s="171">
        <f>IF('Indicator Date hidden'!AX27="x","x",$AW$2-'Indicator Date hidden'!AX27)</f>
        <v>0</v>
      </c>
      <c r="AX26" s="171">
        <f>IF('Indicator Date hidden'!AY27="x","x",$AX$2-'Indicator Date hidden'!AY27)</f>
        <v>0</v>
      </c>
      <c r="AY26" s="171" t="str">
        <f>IF('Indicator Date hidden'!AZ27="x","x",$AY$2-'Indicator Date hidden'!AZ27)</f>
        <v>x</v>
      </c>
      <c r="AZ26" s="171" t="str">
        <f>IF('Indicator Date hidden'!BA27="x","x",$AZ$2-'Indicator Date hidden'!BA27)</f>
        <v>x</v>
      </c>
      <c r="BA26" s="5">
        <f t="shared" si="0"/>
        <v>16</v>
      </c>
      <c r="BB26" s="172">
        <f t="shared" si="1"/>
        <v>0.38095238095238093</v>
      </c>
      <c r="BC26" s="5">
        <f t="shared" si="2"/>
        <v>4</v>
      </c>
      <c r="BD26" s="172">
        <f t="shared" si="3"/>
        <v>1.3443423060469624</v>
      </c>
      <c r="BE26" s="175">
        <f t="shared" si="4"/>
        <v>0</v>
      </c>
    </row>
    <row r="27" spans="1:57" x14ac:dyDescent="0.25">
      <c r="A27" t="s">
        <v>46</v>
      </c>
      <c r="B27" s="171">
        <f>IF('Indicator Date hidden'!C28="x","x",$B$2-'Indicator Date hidden'!C28)</f>
        <v>0</v>
      </c>
      <c r="C27" s="171">
        <f>IF('Indicator Date hidden'!D28="x","x",$C$2-'Indicator Date hidden'!D28)</f>
        <v>0</v>
      </c>
      <c r="D27" s="171">
        <f>IF('Indicator Date hidden'!E28="x","x",$D$2-'Indicator Date hidden'!E28)</f>
        <v>0</v>
      </c>
      <c r="E27" s="171">
        <f>IF('Indicator Date hidden'!F28="x","x",$E$2-'Indicator Date hidden'!F28)</f>
        <v>0</v>
      </c>
      <c r="F27" s="171">
        <f>IF('Indicator Date hidden'!G28="x","x",$F$2-'Indicator Date hidden'!G28)</f>
        <v>0</v>
      </c>
      <c r="G27" s="171">
        <f>IF('Indicator Date hidden'!H28="x","x",$G$2-'Indicator Date hidden'!H28)</f>
        <v>0</v>
      </c>
      <c r="H27" s="171">
        <f>IF('Indicator Date hidden'!I28="x","x",$H$2-'Indicator Date hidden'!I28)</f>
        <v>0</v>
      </c>
      <c r="I27" s="171">
        <f>IF('Indicator Date hidden'!J28="x","x",$I$2-'Indicator Date hidden'!J28)</f>
        <v>0</v>
      </c>
      <c r="J27" s="171">
        <f>IF('Indicator Date hidden'!K28="x","x",$J$2-'Indicator Date hidden'!K28)</f>
        <v>0</v>
      </c>
      <c r="K27" s="171">
        <f>IF('Indicator Date hidden'!L28="x","x",$K$2-'Indicator Date hidden'!L28)</f>
        <v>0</v>
      </c>
      <c r="L27" s="171">
        <f>IF('Indicator Date hidden'!M28="x","x",$L$2-'Indicator Date hidden'!M28)</f>
        <v>0</v>
      </c>
      <c r="M27" s="171">
        <f>IF('Indicator Date hidden'!N28="x","x",$M$2-'Indicator Date hidden'!N28)</f>
        <v>0</v>
      </c>
      <c r="N27" s="171">
        <f>IF('Indicator Date hidden'!O28="x","x",$N$2-'Indicator Date hidden'!O28)</f>
        <v>0</v>
      </c>
      <c r="O27" s="171">
        <f>IF('Indicator Date hidden'!P28="x","x",$O$2-'Indicator Date hidden'!P28)</f>
        <v>0</v>
      </c>
      <c r="P27" s="171">
        <f>IF('Indicator Date hidden'!Q28="x","x",$P$2-'Indicator Date hidden'!Q28)</f>
        <v>0</v>
      </c>
      <c r="Q27" s="171" t="str">
        <f>IF('Indicator Date hidden'!R28="x","x",$Q$2-'Indicator Date hidden'!R28)</f>
        <v>x</v>
      </c>
      <c r="R27" s="171">
        <f>IF('Indicator Date hidden'!S28="x","x",$R$2-'Indicator Date hidden'!S28)</f>
        <v>0</v>
      </c>
      <c r="S27" s="171">
        <f>IF('Indicator Date hidden'!T28="x","x",$S$2-'Indicator Date hidden'!T28)</f>
        <v>0</v>
      </c>
      <c r="T27" s="171">
        <f>IF('Indicator Date hidden'!U28="x","x",$T$2-'Indicator Date hidden'!U28)</f>
        <v>0</v>
      </c>
      <c r="U27" s="171" t="str">
        <f>IF('Indicator Date hidden'!V28="x","x",$U$2-'Indicator Date hidden'!V28)</f>
        <v>x</v>
      </c>
      <c r="V27" s="171">
        <f>IF('Indicator Date hidden'!W28="x","x",$V$2-'Indicator Date hidden'!W28)</f>
        <v>0</v>
      </c>
      <c r="W27" s="171" t="str">
        <f>IF('Indicator Date hidden'!X28="x","x",$W$2-'Indicator Date hidden'!X28)</f>
        <v>x</v>
      </c>
      <c r="X27" s="171">
        <f>IF('Indicator Date hidden'!Y28="x","x",$X$2-'Indicator Date hidden'!Y28)</f>
        <v>3</v>
      </c>
      <c r="Y27" s="171">
        <f>IF('Indicator Date hidden'!Z28="x","x",$Y$2-'Indicator Date hidden'!Z28)</f>
        <v>0</v>
      </c>
      <c r="Z27" s="171">
        <f>IF('Indicator Date hidden'!AA28="x","x",$Z$2-'Indicator Date hidden'!AA28)</f>
        <v>0</v>
      </c>
      <c r="AA27" s="171" t="str">
        <f>IF('Indicator Date hidden'!AB28="x","x",$AA$2-'Indicator Date hidden'!AB28)</f>
        <v>x</v>
      </c>
      <c r="AB27" s="171">
        <f>IF('Indicator Date hidden'!AC28="x","x",$AB$2-'Indicator Date hidden'!AC28)</f>
        <v>0</v>
      </c>
      <c r="AC27" s="171">
        <f>IF('Indicator Date hidden'!AD28="x","x",$AC$2-'Indicator Date hidden'!AD28)</f>
        <v>0</v>
      </c>
      <c r="AD27" s="171" t="str">
        <f>IF('Indicator Date hidden'!AE28="x","x",$AD$2-'Indicator Date hidden'!AE28)</f>
        <v>x</v>
      </c>
      <c r="AE27" s="171">
        <f>IF('Indicator Date hidden'!AF28="x","x",$AE$2-'Indicator Date hidden'!AF28)</f>
        <v>0</v>
      </c>
      <c r="AF27" s="171">
        <f>IF('Indicator Date hidden'!AG28="x","x",$AF$2-'Indicator Date hidden'!AG28)</f>
        <v>2</v>
      </c>
      <c r="AG27" s="171">
        <f>IF('Indicator Date hidden'!AH28="x","x",$AG$2-'Indicator Date hidden'!AH28)</f>
        <v>0</v>
      </c>
      <c r="AH27" s="171">
        <f>IF('Indicator Date hidden'!AI28="x","x",$AH$2-'Indicator Date hidden'!AI28)</f>
        <v>0</v>
      </c>
      <c r="AI27" s="171">
        <f>IF('Indicator Date hidden'!AJ28="x","x",$AI$2-'Indicator Date hidden'!AJ28)</f>
        <v>0</v>
      </c>
      <c r="AJ27" s="171" t="str">
        <f>IF('Indicator Date hidden'!AK28="x","x",$AJ$2-'Indicator Date hidden'!AK28)</f>
        <v>x</v>
      </c>
      <c r="AK27" s="171">
        <f>IF('Indicator Date hidden'!AL28="x","x",$AK$2-'Indicator Date hidden'!AL28)</f>
        <v>1</v>
      </c>
      <c r="AL27" s="171">
        <f>IF('Indicator Date hidden'!AM28="x","x",$AL$2-'Indicator Date hidden'!AM28)</f>
        <v>0</v>
      </c>
      <c r="AM27" s="171">
        <f>IF('Indicator Date hidden'!AN28="x","x",$AM$2-'Indicator Date hidden'!AN28)</f>
        <v>0</v>
      </c>
      <c r="AN27" s="171">
        <f>IF('Indicator Date hidden'!AO28="x","x",$AN$2-'Indicator Date hidden'!AO28)</f>
        <v>0</v>
      </c>
      <c r="AO27" s="171">
        <f>IF('Indicator Date hidden'!AP28="x","x",$AO$2-'Indicator Date hidden'!AP28)</f>
        <v>0</v>
      </c>
      <c r="AP27" s="171">
        <f>IF('Indicator Date hidden'!AQ28="x","x",$AP$2-'Indicator Date hidden'!AQ28)</f>
        <v>0</v>
      </c>
      <c r="AQ27" s="171">
        <f>IF('Indicator Date hidden'!AR28="x","x",$AQ$2-'Indicator Date hidden'!AR28)</f>
        <v>0</v>
      </c>
      <c r="AR27" s="171">
        <f>IF('Indicator Date hidden'!AS28="x","x",$AR$2-'Indicator Date hidden'!AS28)</f>
        <v>0</v>
      </c>
      <c r="AS27" s="171">
        <f>IF('Indicator Date hidden'!AT28="x","x",$AS$2-'Indicator Date hidden'!AT28)</f>
        <v>0</v>
      </c>
      <c r="AT27" s="171">
        <f>IF('Indicator Date hidden'!AU28="x","x",$AT$2-'Indicator Date hidden'!AU28)</f>
        <v>0</v>
      </c>
      <c r="AU27" s="171">
        <f>IF('Indicator Date hidden'!AV28="x","x",$AU$2-'Indicator Date hidden'!AV28)</f>
        <v>0</v>
      </c>
      <c r="AV27" s="171">
        <f>IF('Indicator Date hidden'!AW28="x","x",$AV$2-'Indicator Date hidden'!AW28)</f>
        <v>0</v>
      </c>
      <c r="AW27" s="171">
        <f>IF('Indicator Date hidden'!AX28="x","x",$AW$2-'Indicator Date hidden'!AX28)</f>
        <v>0</v>
      </c>
      <c r="AX27" s="171">
        <f>IF('Indicator Date hidden'!AY28="x","x",$AX$2-'Indicator Date hidden'!AY28)</f>
        <v>0</v>
      </c>
      <c r="AY27" s="171">
        <f>IF('Indicator Date hidden'!AZ28="x","x",$AY$2-'Indicator Date hidden'!AZ28)</f>
        <v>0</v>
      </c>
      <c r="AZ27" s="171">
        <f>IF('Indicator Date hidden'!BA28="x","x",$AZ$2-'Indicator Date hidden'!BA28)</f>
        <v>0</v>
      </c>
      <c r="BA27" s="5">
        <f t="shared" si="0"/>
        <v>6</v>
      </c>
      <c r="BB27" s="172">
        <f t="shared" si="1"/>
        <v>0.13333333333333333</v>
      </c>
      <c r="BC27" s="5">
        <f t="shared" si="2"/>
        <v>3</v>
      </c>
      <c r="BD27" s="172">
        <f t="shared" si="3"/>
        <v>0.54160256030906406</v>
      </c>
      <c r="BE27" s="175">
        <f t="shared" si="4"/>
        <v>0</v>
      </c>
    </row>
    <row r="28" spans="1:57" x14ac:dyDescent="0.25">
      <c r="A28" t="s">
        <v>48</v>
      </c>
      <c r="B28" s="171">
        <f>IF('Indicator Date hidden'!C29="x","x",$B$2-'Indicator Date hidden'!C29)</f>
        <v>0</v>
      </c>
      <c r="C28" s="171">
        <f>IF('Indicator Date hidden'!D29="x","x",$C$2-'Indicator Date hidden'!D29)</f>
        <v>0</v>
      </c>
      <c r="D28" s="171">
        <f>IF('Indicator Date hidden'!E29="x","x",$D$2-'Indicator Date hidden'!E29)</f>
        <v>0</v>
      </c>
      <c r="E28" s="171">
        <f>IF('Indicator Date hidden'!F29="x","x",$E$2-'Indicator Date hidden'!F29)</f>
        <v>0</v>
      </c>
      <c r="F28" s="171">
        <f>IF('Indicator Date hidden'!G29="x","x",$F$2-'Indicator Date hidden'!G29)</f>
        <v>0</v>
      </c>
      <c r="G28" s="171">
        <f>IF('Indicator Date hidden'!H29="x","x",$G$2-'Indicator Date hidden'!H29)</f>
        <v>0</v>
      </c>
      <c r="H28" s="171">
        <f>IF('Indicator Date hidden'!I29="x","x",$H$2-'Indicator Date hidden'!I29)</f>
        <v>0</v>
      </c>
      <c r="I28" s="171">
        <f>IF('Indicator Date hidden'!J29="x","x",$I$2-'Indicator Date hidden'!J29)</f>
        <v>0</v>
      </c>
      <c r="J28" s="171">
        <f>IF('Indicator Date hidden'!K29="x","x",$J$2-'Indicator Date hidden'!K29)</f>
        <v>0</v>
      </c>
      <c r="K28" s="171">
        <f>IF('Indicator Date hidden'!L29="x","x",$K$2-'Indicator Date hidden'!L29)</f>
        <v>0</v>
      </c>
      <c r="L28" s="171">
        <f>IF('Indicator Date hidden'!M29="x","x",$L$2-'Indicator Date hidden'!M29)</f>
        <v>0</v>
      </c>
      <c r="M28" s="171">
        <f>IF('Indicator Date hidden'!N29="x","x",$M$2-'Indicator Date hidden'!N29)</f>
        <v>0</v>
      </c>
      <c r="N28" s="171">
        <f>IF('Indicator Date hidden'!O29="x","x",$N$2-'Indicator Date hidden'!O29)</f>
        <v>0</v>
      </c>
      <c r="O28" s="171">
        <f>IF('Indicator Date hidden'!P29="x","x",$O$2-'Indicator Date hidden'!P29)</f>
        <v>0</v>
      </c>
      <c r="P28" s="171">
        <f>IF('Indicator Date hidden'!Q29="x","x",$P$2-'Indicator Date hidden'!Q29)</f>
        <v>0</v>
      </c>
      <c r="Q28" s="171">
        <f>IF('Indicator Date hidden'!R29="x","x",$Q$2-'Indicator Date hidden'!R29)</f>
        <v>5</v>
      </c>
      <c r="R28" s="171">
        <f>IF('Indicator Date hidden'!S29="x","x",$R$2-'Indicator Date hidden'!S29)</f>
        <v>0</v>
      </c>
      <c r="S28" s="171">
        <f>IF('Indicator Date hidden'!T29="x","x",$S$2-'Indicator Date hidden'!T29)</f>
        <v>0</v>
      </c>
      <c r="T28" s="171">
        <f>IF('Indicator Date hidden'!U29="x","x",$T$2-'Indicator Date hidden'!U29)</f>
        <v>0</v>
      </c>
      <c r="U28" s="171">
        <f>IF('Indicator Date hidden'!V29="x","x",$U$2-'Indicator Date hidden'!V29)</f>
        <v>0</v>
      </c>
      <c r="V28" s="171">
        <f>IF('Indicator Date hidden'!W29="x","x",$V$2-'Indicator Date hidden'!W29)</f>
        <v>0</v>
      </c>
      <c r="W28" s="171">
        <f>IF('Indicator Date hidden'!X29="x","x",$W$2-'Indicator Date hidden'!X29)</f>
        <v>5</v>
      </c>
      <c r="X28" s="171">
        <f>IF('Indicator Date hidden'!Y29="x","x",$X$2-'Indicator Date hidden'!Y29)</f>
        <v>5</v>
      </c>
      <c r="Y28" s="171">
        <f>IF('Indicator Date hidden'!Z29="x","x",$Y$2-'Indicator Date hidden'!Z29)</f>
        <v>0</v>
      </c>
      <c r="Z28" s="171">
        <f>IF('Indicator Date hidden'!AA29="x","x",$Z$2-'Indicator Date hidden'!AA29)</f>
        <v>0</v>
      </c>
      <c r="AA28" s="171">
        <f>IF('Indicator Date hidden'!AB29="x","x",$AA$2-'Indicator Date hidden'!AB29)</f>
        <v>0</v>
      </c>
      <c r="AB28" s="171">
        <f>IF('Indicator Date hidden'!AC29="x","x",$AB$2-'Indicator Date hidden'!AC29)</f>
        <v>0</v>
      </c>
      <c r="AC28" s="171">
        <f>IF('Indicator Date hidden'!AD29="x","x",$AC$2-'Indicator Date hidden'!AD29)</f>
        <v>0</v>
      </c>
      <c r="AD28" s="171">
        <f>IF('Indicator Date hidden'!AE29="x","x",$AD$2-'Indicator Date hidden'!AE29)</f>
        <v>0</v>
      </c>
      <c r="AE28" s="171">
        <f>IF('Indicator Date hidden'!AF29="x","x",$AE$2-'Indicator Date hidden'!AF29)</f>
        <v>0</v>
      </c>
      <c r="AF28" s="171">
        <f>IF('Indicator Date hidden'!AG29="x","x",$AF$2-'Indicator Date hidden'!AG29)</f>
        <v>0</v>
      </c>
      <c r="AG28" s="171">
        <f>IF('Indicator Date hidden'!AH29="x","x",$AG$2-'Indicator Date hidden'!AH29)</f>
        <v>0</v>
      </c>
      <c r="AH28" s="171">
        <f>IF('Indicator Date hidden'!AI29="x","x",$AH$2-'Indicator Date hidden'!AI29)</f>
        <v>0</v>
      </c>
      <c r="AI28" s="171">
        <f>IF('Indicator Date hidden'!AJ29="x","x",$AI$2-'Indicator Date hidden'!AJ29)</f>
        <v>0</v>
      </c>
      <c r="AJ28" s="171">
        <f>IF('Indicator Date hidden'!AK29="x","x",$AJ$2-'Indicator Date hidden'!AK29)</f>
        <v>0</v>
      </c>
      <c r="AK28" s="171">
        <f>IF('Indicator Date hidden'!AL29="x","x",$AK$2-'Indicator Date hidden'!AL29)</f>
        <v>0</v>
      </c>
      <c r="AL28" s="171">
        <f>IF('Indicator Date hidden'!AM29="x","x",$AL$2-'Indicator Date hidden'!AM29)</f>
        <v>0</v>
      </c>
      <c r="AM28" s="171">
        <f>IF('Indicator Date hidden'!AN29="x","x",$AM$2-'Indicator Date hidden'!AN29)</f>
        <v>0</v>
      </c>
      <c r="AN28" s="171">
        <f>IF('Indicator Date hidden'!AO29="x","x",$AN$2-'Indicator Date hidden'!AO29)</f>
        <v>0</v>
      </c>
      <c r="AO28" s="171">
        <f>IF('Indicator Date hidden'!AP29="x","x",$AO$2-'Indicator Date hidden'!AP29)</f>
        <v>0</v>
      </c>
      <c r="AP28" s="171">
        <f>IF('Indicator Date hidden'!AQ29="x","x",$AP$2-'Indicator Date hidden'!AQ29)</f>
        <v>0</v>
      </c>
      <c r="AQ28" s="171">
        <f>IF('Indicator Date hidden'!AR29="x","x",$AQ$2-'Indicator Date hidden'!AR29)</f>
        <v>0</v>
      </c>
      <c r="AR28" s="171">
        <f>IF('Indicator Date hidden'!AS29="x","x",$AR$2-'Indicator Date hidden'!AS29)</f>
        <v>0</v>
      </c>
      <c r="AS28" s="171">
        <f>IF('Indicator Date hidden'!AT29="x","x",$AS$2-'Indicator Date hidden'!AT29)</f>
        <v>0</v>
      </c>
      <c r="AT28" s="171">
        <f>IF('Indicator Date hidden'!AU29="x","x",$AT$2-'Indicator Date hidden'!AU29)</f>
        <v>0</v>
      </c>
      <c r="AU28" s="171">
        <f>IF('Indicator Date hidden'!AV29="x","x",$AU$2-'Indicator Date hidden'!AV29)</f>
        <v>0</v>
      </c>
      <c r="AV28" s="171">
        <f>IF('Indicator Date hidden'!AW29="x","x",$AV$2-'Indicator Date hidden'!AW29)</f>
        <v>0</v>
      </c>
      <c r="AW28" s="171">
        <f>IF('Indicator Date hidden'!AX29="x","x",$AW$2-'Indicator Date hidden'!AX29)</f>
        <v>0</v>
      </c>
      <c r="AX28" s="171">
        <f>IF('Indicator Date hidden'!AY29="x","x",$AX$2-'Indicator Date hidden'!AY29)</f>
        <v>0</v>
      </c>
      <c r="AY28" s="171">
        <f>IF('Indicator Date hidden'!AZ29="x","x",$AY$2-'Indicator Date hidden'!AZ29)</f>
        <v>0</v>
      </c>
      <c r="AZ28" s="171">
        <f>IF('Indicator Date hidden'!BA29="x","x",$AZ$2-'Indicator Date hidden'!BA29)</f>
        <v>0</v>
      </c>
      <c r="BA28" s="5">
        <f t="shared" si="0"/>
        <v>15</v>
      </c>
      <c r="BB28" s="172">
        <f t="shared" si="1"/>
        <v>0.29411764705882354</v>
      </c>
      <c r="BC28" s="5">
        <f t="shared" si="2"/>
        <v>3</v>
      </c>
      <c r="BD28" s="172">
        <f t="shared" si="3"/>
        <v>1.1764705882352942</v>
      </c>
      <c r="BE28" s="175">
        <f t="shared" si="4"/>
        <v>0</v>
      </c>
    </row>
    <row r="29" spans="1:57" x14ac:dyDescent="0.25">
      <c r="A29" t="s">
        <v>50</v>
      </c>
      <c r="B29" s="171">
        <f>IF('Indicator Date hidden'!C30="x","x",$B$2-'Indicator Date hidden'!C30)</f>
        <v>0</v>
      </c>
      <c r="C29" s="171">
        <f>IF('Indicator Date hidden'!D30="x","x",$C$2-'Indicator Date hidden'!D30)</f>
        <v>0</v>
      </c>
      <c r="D29" s="171">
        <f>IF('Indicator Date hidden'!E30="x","x",$D$2-'Indicator Date hidden'!E30)</f>
        <v>0</v>
      </c>
      <c r="E29" s="171">
        <f>IF('Indicator Date hidden'!F30="x","x",$E$2-'Indicator Date hidden'!F30)</f>
        <v>0</v>
      </c>
      <c r="F29" s="171">
        <f>IF('Indicator Date hidden'!G30="x","x",$F$2-'Indicator Date hidden'!G30)</f>
        <v>0</v>
      </c>
      <c r="G29" s="171">
        <f>IF('Indicator Date hidden'!H30="x","x",$G$2-'Indicator Date hidden'!H30)</f>
        <v>0</v>
      </c>
      <c r="H29" s="171">
        <f>IF('Indicator Date hidden'!I30="x","x",$H$2-'Indicator Date hidden'!I30)</f>
        <v>0</v>
      </c>
      <c r="I29" s="171">
        <f>IF('Indicator Date hidden'!J30="x","x",$I$2-'Indicator Date hidden'!J30)</f>
        <v>0</v>
      </c>
      <c r="J29" s="171">
        <f>IF('Indicator Date hidden'!K30="x","x",$J$2-'Indicator Date hidden'!K30)</f>
        <v>0</v>
      </c>
      <c r="K29" s="171">
        <f>IF('Indicator Date hidden'!L30="x","x",$K$2-'Indicator Date hidden'!L30)</f>
        <v>0</v>
      </c>
      <c r="L29" s="171">
        <f>IF('Indicator Date hidden'!M30="x","x",$L$2-'Indicator Date hidden'!M30)</f>
        <v>0</v>
      </c>
      <c r="M29" s="171">
        <f>IF('Indicator Date hidden'!N30="x","x",$M$2-'Indicator Date hidden'!N30)</f>
        <v>0</v>
      </c>
      <c r="N29" s="171">
        <f>IF('Indicator Date hidden'!O30="x","x",$N$2-'Indicator Date hidden'!O30)</f>
        <v>0</v>
      </c>
      <c r="O29" s="171">
        <f>IF('Indicator Date hidden'!P30="x","x",$O$2-'Indicator Date hidden'!P30)</f>
        <v>0</v>
      </c>
      <c r="P29" s="171">
        <f>IF('Indicator Date hidden'!Q30="x","x",$P$2-'Indicator Date hidden'!Q30)</f>
        <v>0</v>
      </c>
      <c r="Q29" s="171">
        <f>IF('Indicator Date hidden'!R30="x","x",$Q$2-'Indicator Date hidden'!R30)</f>
        <v>5</v>
      </c>
      <c r="R29" s="171">
        <f>IF('Indicator Date hidden'!S30="x","x",$R$2-'Indicator Date hidden'!S30)</f>
        <v>0</v>
      </c>
      <c r="S29" s="171">
        <f>IF('Indicator Date hidden'!T30="x","x",$S$2-'Indicator Date hidden'!T30)</f>
        <v>0</v>
      </c>
      <c r="T29" s="171">
        <f>IF('Indicator Date hidden'!U30="x","x",$T$2-'Indicator Date hidden'!U30)</f>
        <v>0</v>
      </c>
      <c r="U29" s="171">
        <f>IF('Indicator Date hidden'!V30="x","x",$U$2-'Indicator Date hidden'!V30)</f>
        <v>0</v>
      </c>
      <c r="V29" s="171">
        <f>IF('Indicator Date hidden'!W30="x","x",$V$2-'Indicator Date hidden'!W30)</f>
        <v>0</v>
      </c>
      <c r="W29" s="171">
        <f>IF('Indicator Date hidden'!X30="x","x",$W$2-'Indicator Date hidden'!X30)</f>
        <v>5</v>
      </c>
      <c r="X29" s="171" t="str">
        <f>IF('Indicator Date hidden'!Y30="x","x",$X$2-'Indicator Date hidden'!Y30)</f>
        <v>x</v>
      </c>
      <c r="Y29" s="171">
        <f>IF('Indicator Date hidden'!Z30="x","x",$Y$2-'Indicator Date hidden'!Z30)</f>
        <v>0</v>
      </c>
      <c r="Z29" s="171">
        <f>IF('Indicator Date hidden'!AA30="x","x",$Z$2-'Indicator Date hidden'!AA30)</f>
        <v>0</v>
      </c>
      <c r="AA29" s="171">
        <f>IF('Indicator Date hidden'!AB30="x","x",$AA$2-'Indicator Date hidden'!AB30)</f>
        <v>0</v>
      </c>
      <c r="AB29" s="171">
        <f>IF('Indicator Date hidden'!AC30="x","x",$AB$2-'Indicator Date hidden'!AC30)</f>
        <v>0</v>
      </c>
      <c r="AC29" s="171">
        <f>IF('Indicator Date hidden'!AD30="x","x",$AC$2-'Indicator Date hidden'!AD30)</f>
        <v>0</v>
      </c>
      <c r="AD29" s="171">
        <f>IF('Indicator Date hidden'!AE30="x","x",$AD$2-'Indicator Date hidden'!AE30)</f>
        <v>0</v>
      </c>
      <c r="AE29" s="171">
        <f>IF('Indicator Date hidden'!AF30="x","x",$AE$2-'Indicator Date hidden'!AF30)</f>
        <v>0</v>
      </c>
      <c r="AF29" s="171">
        <f>IF('Indicator Date hidden'!AG30="x","x",$AF$2-'Indicator Date hidden'!AG30)</f>
        <v>8</v>
      </c>
      <c r="AG29" s="171">
        <f>IF('Indicator Date hidden'!AH30="x","x",$AG$2-'Indicator Date hidden'!AH30)</f>
        <v>0</v>
      </c>
      <c r="AH29" s="171">
        <f>IF('Indicator Date hidden'!AI30="x","x",$AH$2-'Indicator Date hidden'!AI30)</f>
        <v>0</v>
      </c>
      <c r="AI29" s="171">
        <f>IF('Indicator Date hidden'!AJ30="x","x",$AI$2-'Indicator Date hidden'!AJ30)</f>
        <v>0</v>
      </c>
      <c r="AJ29" s="171">
        <f>IF('Indicator Date hidden'!AK30="x","x",$AJ$2-'Indicator Date hidden'!AK30)</f>
        <v>0</v>
      </c>
      <c r="AK29" s="171">
        <f>IF('Indicator Date hidden'!AL30="x","x",$AK$2-'Indicator Date hidden'!AL30)</f>
        <v>0</v>
      </c>
      <c r="AL29" s="171">
        <f>IF('Indicator Date hidden'!AM30="x","x",$AL$2-'Indicator Date hidden'!AM30)</f>
        <v>0</v>
      </c>
      <c r="AM29" s="171">
        <f>IF('Indicator Date hidden'!AN30="x","x",$AM$2-'Indicator Date hidden'!AN30)</f>
        <v>0</v>
      </c>
      <c r="AN29" s="171">
        <f>IF('Indicator Date hidden'!AO30="x","x",$AN$2-'Indicator Date hidden'!AO30)</f>
        <v>0</v>
      </c>
      <c r="AO29" s="171">
        <f>IF('Indicator Date hidden'!AP30="x","x",$AO$2-'Indicator Date hidden'!AP30)</f>
        <v>0</v>
      </c>
      <c r="AP29" s="171">
        <f>IF('Indicator Date hidden'!AQ30="x","x",$AP$2-'Indicator Date hidden'!AQ30)</f>
        <v>0</v>
      </c>
      <c r="AQ29" s="171">
        <f>IF('Indicator Date hidden'!AR30="x","x",$AQ$2-'Indicator Date hidden'!AR30)</f>
        <v>0</v>
      </c>
      <c r="AR29" s="171">
        <f>IF('Indicator Date hidden'!AS30="x","x",$AR$2-'Indicator Date hidden'!AS30)</f>
        <v>0</v>
      </c>
      <c r="AS29" s="171">
        <f>IF('Indicator Date hidden'!AT30="x","x",$AS$2-'Indicator Date hidden'!AT30)</f>
        <v>0</v>
      </c>
      <c r="AT29" s="171">
        <f>IF('Indicator Date hidden'!AU30="x","x",$AT$2-'Indicator Date hidden'!AU30)</f>
        <v>0</v>
      </c>
      <c r="AU29" s="171">
        <f>IF('Indicator Date hidden'!AV30="x","x",$AU$2-'Indicator Date hidden'!AV30)</f>
        <v>0</v>
      </c>
      <c r="AV29" s="171">
        <f>IF('Indicator Date hidden'!AW30="x","x",$AV$2-'Indicator Date hidden'!AW30)</f>
        <v>0</v>
      </c>
      <c r="AW29" s="171">
        <f>IF('Indicator Date hidden'!AX30="x","x",$AW$2-'Indicator Date hidden'!AX30)</f>
        <v>0</v>
      </c>
      <c r="AX29" s="171">
        <f>IF('Indicator Date hidden'!AY30="x","x",$AX$2-'Indicator Date hidden'!AY30)</f>
        <v>0</v>
      </c>
      <c r="AY29" s="171">
        <f>IF('Indicator Date hidden'!AZ30="x","x",$AY$2-'Indicator Date hidden'!AZ30)</f>
        <v>0</v>
      </c>
      <c r="AZ29" s="171">
        <f>IF('Indicator Date hidden'!BA30="x","x",$AZ$2-'Indicator Date hidden'!BA30)</f>
        <v>0</v>
      </c>
      <c r="BA29" s="5">
        <f t="shared" si="0"/>
        <v>18</v>
      </c>
      <c r="BB29" s="172">
        <f t="shared" si="1"/>
        <v>0.36</v>
      </c>
      <c r="BC29" s="5">
        <f t="shared" si="2"/>
        <v>3</v>
      </c>
      <c r="BD29" s="172">
        <f t="shared" si="3"/>
        <v>1.4664242223858688</v>
      </c>
      <c r="BE29" s="175">
        <f t="shared" si="4"/>
        <v>0</v>
      </c>
    </row>
    <row r="30" spans="1:57" x14ac:dyDescent="0.25">
      <c r="A30" t="s">
        <v>58</v>
      </c>
      <c r="B30" s="171">
        <f>IF('Indicator Date hidden'!C31="x","x",$B$2-'Indicator Date hidden'!C31)</f>
        <v>0</v>
      </c>
      <c r="C30" s="171">
        <f>IF('Indicator Date hidden'!D31="x","x",$C$2-'Indicator Date hidden'!D31)</f>
        <v>0</v>
      </c>
      <c r="D30" s="171">
        <f>IF('Indicator Date hidden'!E31="x","x",$D$2-'Indicator Date hidden'!E31)</f>
        <v>0</v>
      </c>
      <c r="E30" s="171">
        <f>IF('Indicator Date hidden'!F31="x","x",$E$2-'Indicator Date hidden'!F31)</f>
        <v>0</v>
      </c>
      <c r="F30" s="171">
        <f>IF('Indicator Date hidden'!G31="x","x",$F$2-'Indicator Date hidden'!G31)</f>
        <v>0</v>
      </c>
      <c r="G30" s="171">
        <f>IF('Indicator Date hidden'!H31="x","x",$G$2-'Indicator Date hidden'!H31)</f>
        <v>0</v>
      </c>
      <c r="H30" s="171">
        <f>IF('Indicator Date hidden'!I31="x","x",$H$2-'Indicator Date hidden'!I31)</f>
        <v>0</v>
      </c>
      <c r="I30" s="171">
        <f>IF('Indicator Date hidden'!J31="x","x",$I$2-'Indicator Date hidden'!J31)</f>
        <v>0</v>
      </c>
      <c r="J30" s="171">
        <f>IF('Indicator Date hidden'!K31="x","x",$J$2-'Indicator Date hidden'!K31)</f>
        <v>0</v>
      </c>
      <c r="K30" s="171">
        <f>IF('Indicator Date hidden'!L31="x","x",$K$2-'Indicator Date hidden'!L31)</f>
        <v>0</v>
      </c>
      <c r="L30" s="171">
        <f>IF('Indicator Date hidden'!M31="x","x",$L$2-'Indicator Date hidden'!M31)</f>
        <v>0</v>
      </c>
      <c r="M30" s="171">
        <f>IF('Indicator Date hidden'!N31="x","x",$M$2-'Indicator Date hidden'!N31)</f>
        <v>0</v>
      </c>
      <c r="N30" s="171">
        <f>IF('Indicator Date hidden'!O31="x","x",$N$2-'Indicator Date hidden'!O31)</f>
        <v>0</v>
      </c>
      <c r="O30" s="171">
        <f>IF('Indicator Date hidden'!P31="x","x",$O$2-'Indicator Date hidden'!P31)</f>
        <v>0</v>
      </c>
      <c r="P30" s="171">
        <f>IF('Indicator Date hidden'!Q31="x","x",$P$2-'Indicator Date hidden'!Q31)</f>
        <v>0</v>
      </c>
      <c r="Q30" s="171" t="str">
        <f>IF('Indicator Date hidden'!R31="x","x",$Q$2-'Indicator Date hidden'!R31)</f>
        <v>x</v>
      </c>
      <c r="R30" s="171">
        <f>IF('Indicator Date hidden'!S31="x","x",$R$2-'Indicator Date hidden'!S31)</f>
        <v>0</v>
      </c>
      <c r="S30" s="171">
        <f>IF('Indicator Date hidden'!T31="x","x",$S$2-'Indicator Date hidden'!T31)</f>
        <v>0</v>
      </c>
      <c r="T30" s="171">
        <f>IF('Indicator Date hidden'!U31="x","x",$T$2-'Indicator Date hidden'!U31)</f>
        <v>0</v>
      </c>
      <c r="U30" s="171">
        <f>IF('Indicator Date hidden'!V31="x","x",$U$2-'Indicator Date hidden'!V31)</f>
        <v>0</v>
      </c>
      <c r="V30" s="171">
        <f>IF('Indicator Date hidden'!W31="x","x",$V$2-'Indicator Date hidden'!W31)</f>
        <v>0</v>
      </c>
      <c r="W30" s="171" t="str">
        <f>IF('Indicator Date hidden'!X31="x","x",$W$2-'Indicator Date hidden'!X31)</f>
        <v>x</v>
      </c>
      <c r="X30" s="171">
        <f>IF('Indicator Date hidden'!Y31="x","x",$X$2-'Indicator Date hidden'!Y31)</f>
        <v>4</v>
      </c>
      <c r="Y30" s="171">
        <f>IF('Indicator Date hidden'!Z31="x","x",$Y$2-'Indicator Date hidden'!Z31)</f>
        <v>0</v>
      </c>
      <c r="Z30" s="171">
        <f>IF('Indicator Date hidden'!AA31="x","x",$Z$2-'Indicator Date hidden'!AA31)</f>
        <v>0</v>
      </c>
      <c r="AA30" s="171">
        <f>IF('Indicator Date hidden'!AB31="x","x",$AA$2-'Indicator Date hidden'!AB31)</f>
        <v>0</v>
      </c>
      <c r="AB30" s="171">
        <f>IF('Indicator Date hidden'!AC31="x","x",$AB$2-'Indicator Date hidden'!AC31)</f>
        <v>0</v>
      </c>
      <c r="AC30" s="171">
        <f>IF('Indicator Date hidden'!AD31="x","x",$AC$2-'Indicator Date hidden'!AD31)</f>
        <v>0</v>
      </c>
      <c r="AD30" s="171">
        <f>IF('Indicator Date hidden'!AE31="x","x",$AD$2-'Indicator Date hidden'!AE31)</f>
        <v>0</v>
      </c>
      <c r="AE30" s="171" t="str">
        <f>IF('Indicator Date hidden'!AF31="x","x",$AE$2-'Indicator Date hidden'!AF31)</f>
        <v>x</v>
      </c>
      <c r="AF30" s="171">
        <f>IF('Indicator Date hidden'!AG31="x","x",$AF$2-'Indicator Date hidden'!AG31)</f>
        <v>7</v>
      </c>
      <c r="AG30" s="171">
        <f>IF('Indicator Date hidden'!AH31="x","x",$AG$2-'Indicator Date hidden'!AH31)</f>
        <v>0</v>
      </c>
      <c r="AH30" s="171">
        <f>IF('Indicator Date hidden'!AI31="x","x",$AH$2-'Indicator Date hidden'!AI31)</f>
        <v>0</v>
      </c>
      <c r="AI30" s="171">
        <f>IF('Indicator Date hidden'!AJ31="x","x",$AI$2-'Indicator Date hidden'!AJ31)</f>
        <v>0</v>
      </c>
      <c r="AJ30" s="171" t="str">
        <f>IF('Indicator Date hidden'!AK31="x","x",$AJ$2-'Indicator Date hidden'!AK31)</f>
        <v>x</v>
      </c>
      <c r="AK30" s="171" t="str">
        <f>IF('Indicator Date hidden'!AL31="x","x",$AK$2-'Indicator Date hidden'!AL31)</f>
        <v>x</v>
      </c>
      <c r="AL30" s="171">
        <f>IF('Indicator Date hidden'!AM31="x","x",$AL$2-'Indicator Date hidden'!AM31)</f>
        <v>0</v>
      </c>
      <c r="AM30" s="171">
        <f>IF('Indicator Date hidden'!AN31="x","x",$AM$2-'Indicator Date hidden'!AN31)</f>
        <v>0</v>
      </c>
      <c r="AN30" s="171">
        <f>IF('Indicator Date hidden'!AO31="x","x",$AN$2-'Indicator Date hidden'!AO31)</f>
        <v>0</v>
      </c>
      <c r="AO30" s="171">
        <f>IF('Indicator Date hidden'!AP31="x","x",$AO$2-'Indicator Date hidden'!AP31)</f>
        <v>0</v>
      </c>
      <c r="AP30" s="171">
        <f>IF('Indicator Date hidden'!AQ31="x","x",$AP$2-'Indicator Date hidden'!AQ31)</f>
        <v>0</v>
      </c>
      <c r="AQ30" s="171">
        <f>IF('Indicator Date hidden'!AR31="x","x",$AQ$2-'Indicator Date hidden'!AR31)</f>
        <v>0</v>
      </c>
      <c r="AR30" s="171">
        <f>IF('Indicator Date hidden'!AS31="x","x",$AR$2-'Indicator Date hidden'!AS31)</f>
        <v>0</v>
      </c>
      <c r="AS30" s="171">
        <f>IF('Indicator Date hidden'!AT31="x","x",$AS$2-'Indicator Date hidden'!AT31)</f>
        <v>0</v>
      </c>
      <c r="AT30" s="171">
        <f>IF('Indicator Date hidden'!AU31="x","x",$AT$2-'Indicator Date hidden'!AU31)</f>
        <v>0</v>
      </c>
      <c r="AU30" s="171">
        <f>IF('Indicator Date hidden'!AV31="x","x",$AU$2-'Indicator Date hidden'!AV31)</f>
        <v>0</v>
      </c>
      <c r="AV30" s="171">
        <f>IF('Indicator Date hidden'!AW31="x","x",$AV$2-'Indicator Date hidden'!AW31)</f>
        <v>0</v>
      </c>
      <c r="AW30" s="171">
        <f>IF('Indicator Date hidden'!AX31="x","x",$AW$2-'Indicator Date hidden'!AX31)</f>
        <v>0</v>
      </c>
      <c r="AX30" s="171">
        <f>IF('Indicator Date hidden'!AY31="x","x",$AX$2-'Indicator Date hidden'!AY31)</f>
        <v>0</v>
      </c>
      <c r="AY30" s="171">
        <f>IF('Indicator Date hidden'!AZ31="x","x",$AY$2-'Indicator Date hidden'!AZ31)</f>
        <v>0</v>
      </c>
      <c r="AZ30" s="171">
        <f>IF('Indicator Date hidden'!BA31="x","x",$AZ$2-'Indicator Date hidden'!BA31)</f>
        <v>0</v>
      </c>
      <c r="BA30" s="5">
        <f t="shared" si="0"/>
        <v>11</v>
      </c>
      <c r="BB30" s="172">
        <f t="shared" si="1"/>
        <v>0.2391304347826087</v>
      </c>
      <c r="BC30" s="5">
        <f t="shared" si="2"/>
        <v>2</v>
      </c>
      <c r="BD30" s="172">
        <f t="shared" si="3"/>
        <v>1.1644140644210503</v>
      </c>
      <c r="BE30" s="175">
        <f t="shared" si="4"/>
        <v>0</v>
      </c>
    </row>
    <row r="31" spans="1:57" x14ac:dyDescent="0.25">
      <c r="A31" t="s">
        <v>52</v>
      </c>
      <c r="B31" s="171">
        <f>IF('Indicator Date hidden'!C32="x","x",$B$2-'Indicator Date hidden'!C32)</f>
        <v>0</v>
      </c>
      <c r="C31" s="171">
        <f>IF('Indicator Date hidden'!D32="x","x",$C$2-'Indicator Date hidden'!D32)</f>
        <v>0</v>
      </c>
      <c r="D31" s="171">
        <f>IF('Indicator Date hidden'!E32="x","x",$D$2-'Indicator Date hidden'!E32)</f>
        <v>0</v>
      </c>
      <c r="E31" s="171">
        <f>IF('Indicator Date hidden'!F32="x","x",$E$2-'Indicator Date hidden'!F32)</f>
        <v>0</v>
      </c>
      <c r="F31" s="171">
        <f>IF('Indicator Date hidden'!G32="x","x",$F$2-'Indicator Date hidden'!G32)</f>
        <v>0</v>
      </c>
      <c r="G31" s="171">
        <f>IF('Indicator Date hidden'!H32="x","x",$G$2-'Indicator Date hidden'!H32)</f>
        <v>0</v>
      </c>
      <c r="H31" s="171">
        <f>IF('Indicator Date hidden'!I32="x","x",$H$2-'Indicator Date hidden'!I32)</f>
        <v>0</v>
      </c>
      <c r="I31" s="171">
        <f>IF('Indicator Date hidden'!J32="x","x",$I$2-'Indicator Date hidden'!J32)</f>
        <v>0</v>
      </c>
      <c r="J31" s="171">
        <f>IF('Indicator Date hidden'!K32="x","x",$J$2-'Indicator Date hidden'!K32)</f>
        <v>0</v>
      </c>
      <c r="K31" s="171">
        <f>IF('Indicator Date hidden'!L32="x","x",$K$2-'Indicator Date hidden'!L32)</f>
        <v>0</v>
      </c>
      <c r="L31" s="171">
        <f>IF('Indicator Date hidden'!M32="x","x",$L$2-'Indicator Date hidden'!M32)</f>
        <v>0</v>
      </c>
      <c r="M31" s="171">
        <f>IF('Indicator Date hidden'!N32="x","x",$M$2-'Indicator Date hidden'!N32)</f>
        <v>0</v>
      </c>
      <c r="N31" s="171">
        <f>IF('Indicator Date hidden'!O32="x","x",$N$2-'Indicator Date hidden'!O32)</f>
        <v>0</v>
      </c>
      <c r="O31" s="171">
        <f>IF('Indicator Date hidden'!P32="x","x",$O$2-'Indicator Date hidden'!P32)</f>
        <v>0</v>
      </c>
      <c r="P31" s="171">
        <f>IF('Indicator Date hidden'!Q32="x","x",$P$2-'Indicator Date hidden'!Q32)</f>
        <v>0</v>
      </c>
      <c r="Q31" s="171">
        <f>IF('Indicator Date hidden'!R32="x","x",$Q$2-'Indicator Date hidden'!R32)</f>
        <v>1</v>
      </c>
      <c r="R31" s="171">
        <f>IF('Indicator Date hidden'!S32="x","x",$R$2-'Indicator Date hidden'!S32)</f>
        <v>0</v>
      </c>
      <c r="S31" s="171">
        <f>IF('Indicator Date hidden'!T32="x","x",$S$2-'Indicator Date hidden'!T32)</f>
        <v>0</v>
      </c>
      <c r="T31" s="171">
        <f>IF('Indicator Date hidden'!U32="x","x",$T$2-'Indicator Date hidden'!U32)</f>
        <v>0</v>
      </c>
      <c r="U31" s="171">
        <f>IF('Indicator Date hidden'!V32="x","x",$U$2-'Indicator Date hidden'!V32)</f>
        <v>0</v>
      </c>
      <c r="V31" s="171">
        <f>IF('Indicator Date hidden'!W32="x","x",$V$2-'Indicator Date hidden'!W32)</f>
        <v>0</v>
      </c>
      <c r="W31" s="171">
        <f>IF('Indicator Date hidden'!X32="x","x",$W$2-'Indicator Date hidden'!X32)</f>
        <v>1</v>
      </c>
      <c r="X31" s="171">
        <f>IF('Indicator Date hidden'!Y32="x","x",$X$2-'Indicator Date hidden'!Y32)</f>
        <v>3</v>
      </c>
      <c r="Y31" s="171">
        <f>IF('Indicator Date hidden'!Z32="x","x",$Y$2-'Indicator Date hidden'!Z32)</f>
        <v>0</v>
      </c>
      <c r="Z31" s="171">
        <f>IF('Indicator Date hidden'!AA32="x","x",$Z$2-'Indicator Date hidden'!AA32)</f>
        <v>0</v>
      </c>
      <c r="AA31" s="171">
        <f>IF('Indicator Date hidden'!AB32="x","x",$AA$2-'Indicator Date hidden'!AB32)</f>
        <v>0</v>
      </c>
      <c r="AB31" s="171">
        <f>IF('Indicator Date hidden'!AC32="x","x",$AB$2-'Indicator Date hidden'!AC32)</f>
        <v>0</v>
      </c>
      <c r="AC31" s="171">
        <f>IF('Indicator Date hidden'!AD32="x","x",$AC$2-'Indicator Date hidden'!AD32)</f>
        <v>0</v>
      </c>
      <c r="AD31" s="171">
        <f>IF('Indicator Date hidden'!AE32="x","x",$AD$2-'Indicator Date hidden'!AE32)</f>
        <v>0</v>
      </c>
      <c r="AE31" s="171">
        <f>IF('Indicator Date hidden'!AF32="x","x",$AE$2-'Indicator Date hidden'!AF32)</f>
        <v>0</v>
      </c>
      <c r="AF31" s="171">
        <f>IF('Indicator Date hidden'!AG32="x","x",$AF$2-'Indicator Date hidden'!AG32)</f>
        <v>2</v>
      </c>
      <c r="AG31" s="171">
        <f>IF('Indicator Date hidden'!AH32="x","x",$AG$2-'Indicator Date hidden'!AH32)</f>
        <v>0</v>
      </c>
      <c r="AH31" s="171">
        <f>IF('Indicator Date hidden'!AI32="x","x",$AH$2-'Indicator Date hidden'!AI32)</f>
        <v>0</v>
      </c>
      <c r="AI31" s="171">
        <f>IF('Indicator Date hidden'!AJ32="x","x",$AI$2-'Indicator Date hidden'!AJ32)</f>
        <v>0</v>
      </c>
      <c r="AJ31" s="171" t="str">
        <f>IF('Indicator Date hidden'!AK32="x","x",$AJ$2-'Indicator Date hidden'!AK32)</f>
        <v>x</v>
      </c>
      <c r="AK31" s="171">
        <f>IF('Indicator Date hidden'!AL32="x","x",$AK$2-'Indicator Date hidden'!AL32)</f>
        <v>1</v>
      </c>
      <c r="AL31" s="171">
        <f>IF('Indicator Date hidden'!AM32="x","x",$AL$2-'Indicator Date hidden'!AM32)</f>
        <v>0</v>
      </c>
      <c r="AM31" s="171">
        <f>IF('Indicator Date hidden'!AN32="x","x",$AM$2-'Indicator Date hidden'!AN32)</f>
        <v>0</v>
      </c>
      <c r="AN31" s="171">
        <f>IF('Indicator Date hidden'!AO32="x","x",$AN$2-'Indicator Date hidden'!AO32)</f>
        <v>0</v>
      </c>
      <c r="AO31" s="171">
        <f>IF('Indicator Date hidden'!AP32="x","x",$AO$2-'Indicator Date hidden'!AP32)</f>
        <v>0</v>
      </c>
      <c r="AP31" s="171">
        <f>IF('Indicator Date hidden'!AQ32="x","x",$AP$2-'Indicator Date hidden'!AQ32)</f>
        <v>0</v>
      </c>
      <c r="AQ31" s="171">
        <f>IF('Indicator Date hidden'!AR32="x","x",$AQ$2-'Indicator Date hidden'!AR32)</f>
        <v>8</v>
      </c>
      <c r="AR31" s="171">
        <f>IF('Indicator Date hidden'!AS32="x","x",$AR$2-'Indicator Date hidden'!AS32)</f>
        <v>0</v>
      </c>
      <c r="AS31" s="171">
        <f>IF('Indicator Date hidden'!AT32="x","x",$AS$2-'Indicator Date hidden'!AT32)</f>
        <v>0</v>
      </c>
      <c r="AT31" s="171">
        <f>IF('Indicator Date hidden'!AU32="x","x",$AT$2-'Indicator Date hidden'!AU32)</f>
        <v>0</v>
      </c>
      <c r="AU31" s="171">
        <f>IF('Indicator Date hidden'!AV32="x","x",$AU$2-'Indicator Date hidden'!AV32)</f>
        <v>0</v>
      </c>
      <c r="AV31" s="171">
        <f>IF('Indicator Date hidden'!AW32="x","x",$AV$2-'Indicator Date hidden'!AW32)</f>
        <v>0</v>
      </c>
      <c r="AW31" s="171">
        <f>IF('Indicator Date hidden'!AX32="x","x",$AW$2-'Indicator Date hidden'!AX32)</f>
        <v>0</v>
      </c>
      <c r="AX31" s="171">
        <f>IF('Indicator Date hidden'!AY32="x","x",$AX$2-'Indicator Date hidden'!AY32)</f>
        <v>0</v>
      </c>
      <c r="AY31" s="171">
        <f>IF('Indicator Date hidden'!AZ32="x","x",$AY$2-'Indicator Date hidden'!AZ32)</f>
        <v>0</v>
      </c>
      <c r="AZ31" s="171">
        <f>IF('Indicator Date hidden'!BA32="x","x",$AZ$2-'Indicator Date hidden'!BA32)</f>
        <v>0</v>
      </c>
      <c r="BA31" s="5">
        <f t="shared" si="0"/>
        <v>16</v>
      </c>
      <c r="BB31" s="172">
        <f t="shared" si="1"/>
        <v>0.32</v>
      </c>
      <c r="BC31" s="5">
        <f t="shared" si="2"/>
        <v>6</v>
      </c>
      <c r="BD31" s="172">
        <f t="shared" si="3"/>
        <v>1.2237646832622684</v>
      </c>
      <c r="BE31" s="175">
        <f t="shared" si="4"/>
        <v>0</v>
      </c>
    </row>
    <row r="32" spans="1:57" x14ac:dyDescent="0.25">
      <c r="A32" t="s">
        <v>54</v>
      </c>
      <c r="B32" s="171">
        <f>IF('Indicator Date hidden'!C33="x","x",$B$2-'Indicator Date hidden'!C33)</f>
        <v>0</v>
      </c>
      <c r="C32" s="171">
        <f>IF('Indicator Date hidden'!D33="x","x",$C$2-'Indicator Date hidden'!D33)</f>
        <v>0</v>
      </c>
      <c r="D32" s="171">
        <f>IF('Indicator Date hidden'!E33="x","x",$D$2-'Indicator Date hidden'!E33)</f>
        <v>0</v>
      </c>
      <c r="E32" s="171">
        <f>IF('Indicator Date hidden'!F33="x","x",$E$2-'Indicator Date hidden'!F33)</f>
        <v>0</v>
      </c>
      <c r="F32" s="171">
        <f>IF('Indicator Date hidden'!G33="x","x",$F$2-'Indicator Date hidden'!G33)</f>
        <v>0</v>
      </c>
      <c r="G32" s="171">
        <f>IF('Indicator Date hidden'!H33="x","x",$G$2-'Indicator Date hidden'!H33)</f>
        <v>0</v>
      </c>
      <c r="H32" s="171">
        <f>IF('Indicator Date hidden'!I33="x","x",$H$2-'Indicator Date hidden'!I33)</f>
        <v>0</v>
      </c>
      <c r="I32" s="171">
        <f>IF('Indicator Date hidden'!J33="x","x",$I$2-'Indicator Date hidden'!J33)</f>
        <v>0</v>
      </c>
      <c r="J32" s="171">
        <f>IF('Indicator Date hidden'!K33="x","x",$J$2-'Indicator Date hidden'!K33)</f>
        <v>0</v>
      </c>
      <c r="K32" s="171">
        <f>IF('Indicator Date hidden'!L33="x","x",$K$2-'Indicator Date hidden'!L33)</f>
        <v>0</v>
      </c>
      <c r="L32" s="171">
        <f>IF('Indicator Date hidden'!M33="x","x",$L$2-'Indicator Date hidden'!M33)</f>
        <v>0</v>
      </c>
      <c r="M32" s="171">
        <f>IF('Indicator Date hidden'!N33="x","x",$M$2-'Indicator Date hidden'!N33)</f>
        <v>0</v>
      </c>
      <c r="N32" s="171">
        <f>IF('Indicator Date hidden'!O33="x","x",$N$2-'Indicator Date hidden'!O33)</f>
        <v>0</v>
      </c>
      <c r="O32" s="171">
        <f>IF('Indicator Date hidden'!P33="x","x",$O$2-'Indicator Date hidden'!P33)</f>
        <v>0</v>
      </c>
      <c r="P32" s="171">
        <f>IF('Indicator Date hidden'!Q33="x","x",$P$2-'Indicator Date hidden'!Q33)</f>
        <v>0</v>
      </c>
      <c r="Q32" s="171">
        <f>IF('Indicator Date hidden'!R33="x","x",$Q$2-'Indicator Date hidden'!R33)</f>
        <v>4</v>
      </c>
      <c r="R32" s="171">
        <f>IF('Indicator Date hidden'!S33="x","x",$R$2-'Indicator Date hidden'!S33)</f>
        <v>0</v>
      </c>
      <c r="S32" s="171">
        <f>IF('Indicator Date hidden'!T33="x","x",$S$2-'Indicator Date hidden'!T33)</f>
        <v>0</v>
      </c>
      <c r="T32" s="171">
        <f>IF('Indicator Date hidden'!U33="x","x",$T$2-'Indicator Date hidden'!U33)</f>
        <v>0</v>
      </c>
      <c r="U32" s="171">
        <f>IF('Indicator Date hidden'!V33="x","x",$U$2-'Indicator Date hidden'!V33)</f>
        <v>0</v>
      </c>
      <c r="V32" s="171">
        <f>IF('Indicator Date hidden'!W33="x","x",$V$2-'Indicator Date hidden'!W33)</f>
        <v>0</v>
      </c>
      <c r="W32" s="171">
        <f>IF('Indicator Date hidden'!X33="x","x",$W$2-'Indicator Date hidden'!X33)</f>
        <v>4</v>
      </c>
      <c r="X32" s="171">
        <f>IF('Indicator Date hidden'!Y33="x","x",$X$2-'Indicator Date hidden'!Y33)</f>
        <v>6</v>
      </c>
      <c r="Y32" s="171">
        <f>IF('Indicator Date hidden'!Z33="x","x",$Y$2-'Indicator Date hidden'!Z33)</f>
        <v>0</v>
      </c>
      <c r="Z32" s="171">
        <f>IF('Indicator Date hidden'!AA33="x","x",$Z$2-'Indicator Date hidden'!AA33)</f>
        <v>0</v>
      </c>
      <c r="AA32" s="171">
        <f>IF('Indicator Date hidden'!AB33="x","x",$AA$2-'Indicator Date hidden'!AB33)</f>
        <v>0</v>
      </c>
      <c r="AB32" s="171">
        <f>IF('Indicator Date hidden'!AC33="x","x",$AB$2-'Indicator Date hidden'!AC33)</f>
        <v>0</v>
      </c>
      <c r="AC32" s="171">
        <f>IF('Indicator Date hidden'!AD33="x","x",$AC$2-'Indicator Date hidden'!AD33)</f>
        <v>0</v>
      </c>
      <c r="AD32" s="171">
        <f>IF('Indicator Date hidden'!AE33="x","x",$AD$2-'Indicator Date hidden'!AE33)</f>
        <v>0</v>
      </c>
      <c r="AE32" s="171">
        <f>IF('Indicator Date hidden'!AF33="x","x",$AE$2-'Indicator Date hidden'!AF33)</f>
        <v>0</v>
      </c>
      <c r="AF32" s="171">
        <f>IF('Indicator Date hidden'!AG33="x","x",$AF$2-'Indicator Date hidden'!AG33)</f>
        <v>0</v>
      </c>
      <c r="AG32" s="171">
        <f>IF('Indicator Date hidden'!AH33="x","x",$AG$2-'Indicator Date hidden'!AH33)</f>
        <v>0</v>
      </c>
      <c r="AH32" s="171">
        <f>IF('Indicator Date hidden'!AI33="x","x",$AH$2-'Indicator Date hidden'!AI33)</f>
        <v>0</v>
      </c>
      <c r="AI32" s="171">
        <f>IF('Indicator Date hidden'!AJ33="x","x",$AI$2-'Indicator Date hidden'!AJ33)</f>
        <v>0</v>
      </c>
      <c r="AJ32" s="171">
        <f>IF('Indicator Date hidden'!AK33="x","x",$AJ$2-'Indicator Date hidden'!AK33)</f>
        <v>0</v>
      </c>
      <c r="AK32" s="171">
        <f>IF('Indicator Date hidden'!AL33="x","x",$AK$2-'Indicator Date hidden'!AL33)</f>
        <v>0</v>
      </c>
      <c r="AL32" s="171">
        <f>IF('Indicator Date hidden'!AM33="x","x",$AL$2-'Indicator Date hidden'!AM33)</f>
        <v>0</v>
      </c>
      <c r="AM32" s="171">
        <f>IF('Indicator Date hidden'!AN33="x","x",$AM$2-'Indicator Date hidden'!AN33)</f>
        <v>0</v>
      </c>
      <c r="AN32" s="171">
        <f>IF('Indicator Date hidden'!AO33="x","x",$AN$2-'Indicator Date hidden'!AO33)</f>
        <v>0</v>
      </c>
      <c r="AO32" s="171">
        <f>IF('Indicator Date hidden'!AP33="x","x",$AO$2-'Indicator Date hidden'!AP33)</f>
        <v>0</v>
      </c>
      <c r="AP32" s="171">
        <f>IF('Indicator Date hidden'!AQ33="x","x",$AP$2-'Indicator Date hidden'!AQ33)</f>
        <v>0</v>
      </c>
      <c r="AQ32" s="171">
        <f>IF('Indicator Date hidden'!AR33="x","x",$AQ$2-'Indicator Date hidden'!AR33)</f>
        <v>0</v>
      </c>
      <c r="AR32" s="171">
        <f>IF('Indicator Date hidden'!AS33="x","x",$AR$2-'Indicator Date hidden'!AS33)</f>
        <v>0</v>
      </c>
      <c r="AS32" s="171">
        <f>IF('Indicator Date hidden'!AT33="x","x",$AS$2-'Indicator Date hidden'!AT33)</f>
        <v>0</v>
      </c>
      <c r="AT32" s="171">
        <f>IF('Indicator Date hidden'!AU33="x","x",$AT$2-'Indicator Date hidden'!AU33)</f>
        <v>0</v>
      </c>
      <c r="AU32" s="171">
        <f>IF('Indicator Date hidden'!AV33="x","x",$AU$2-'Indicator Date hidden'!AV33)</f>
        <v>0</v>
      </c>
      <c r="AV32" s="171">
        <f>IF('Indicator Date hidden'!AW33="x","x",$AV$2-'Indicator Date hidden'!AW33)</f>
        <v>0</v>
      </c>
      <c r="AW32" s="171">
        <f>IF('Indicator Date hidden'!AX33="x","x",$AW$2-'Indicator Date hidden'!AX33)</f>
        <v>0</v>
      </c>
      <c r="AX32" s="171">
        <f>IF('Indicator Date hidden'!AY33="x","x",$AX$2-'Indicator Date hidden'!AY33)</f>
        <v>0</v>
      </c>
      <c r="AY32" s="171">
        <f>IF('Indicator Date hidden'!AZ33="x","x",$AY$2-'Indicator Date hidden'!AZ33)</f>
        <v>0</v>
      </c>
      <c r="AZ32" s="171">
        <f>IF('Indicator Date hidden'!BA33="x","x",$AZ$2-'Indicator Date hidden'!BA33)</f>
        <v>0</v>
      </c>
      <c r="BA32" s="5">
        <f t="shared" si="0"/>
        <v>14</v>
      </c>
      <c r="BB32" s="172">
        <f t="shared" si="1"/>
        <v>0.27450980392156865</v>
      </c>
      <c r="BC32" s="5">
        <f t="shared" si="2"/>
        <v>3</v>
      </c>
      <c r="BD32" s="172">
        <f t="shared" si="3"/>
        <v>1.1215960506725562</v>
      </c>
      <c r="BE32" s="175">
        <f t="shared" si="4"/>
        <v>0</v>
      </c>
    </row>
    <row r="33" spans="1:57" x14ac:dyDescent="0.25">
      <c r="A33" t="s">
        <v>56</v>
      </c>
      <c r="B33" s="171">
        <f>IF('Indicator Date hidden'!C34="x","x",$B$2-'Indicator Date hidden'!C34)</f>
        <v>0</v>
      </c>
      <c r="C33" s="171">
        <f>IF('Indicator Date hidden'!D34="x","x",$C$2-'Indicator Date hidden'!D34)</f>
        <v>0</v>
      </c>
      <c r="D33" s="171">
        <f>IF('Indicator Date hidden'!E34="x","x",$D$2-'Indicator Date hidden'!E34)</f>
        <v>0</v>
      </c>
      <c r="E33" s="171">
        <f>IF('Indicator Date hidden'!F34="x","x",$E$2-'Indicator Date hidden'!F34)</f>
        <v>0</v>
      </c>
      <c r="F33" s="171">
        <f>IF('Indicator Date hidden'!G34="x","x",$F$2-'Indicator Date hidden'!G34)</f>
        <v>0</v>
      </c>
      <c r="G33" s="171">
        <f>IF('Indicator Date hidden'!H34="x","x",$G$2-'Indicator Date hidden'!H34)</f>
        <v>0</v>
      </c>
      <c r="H33" s="171">
        <f>IF('Indicator Date hidden'!I34="x","x",$H$2-'Indicator Date hidden'!I34)</f>
        <v>0</v>
      </c>
      <c r="I33" s="171">
        <f>IF('Indicator Date hidden'!J34="x","x",$I$2-'Indicator Date hidden'!J34)</f>
        <v>0</v>
      </c>
      <c r="J33" s="171">
        <f>IF('Indicator Date hidden'!K34="x","x",$J$2-'Indicator Date hidden'!K34)</f>
        <v>0</v>
      </c>
      <c r="K33" s="171">
        <f>IF('Indicator Date hidden'!L34="x","x",$K$2-'Indicator Date hidden'!L34)</f>
        <v>0</v>
      </c>
      <c r="L33" s="171">
        <f>IF('Indicator Date hidden'!M34="x","x",$L$2-'Indicator Date hidden'!M34)</f>
        <v>0</v>
      </c>
      <c r="M33" s="171">
        <f>IF('Indicator Date hidden'!N34="x","x",$M$2-'Indicator Date hidden'!N34)</f>
        <v>0</v>
      </c>
      <c r="N33" s="171">
        <f>IF('Indicator Date hidden'!O34="x","x",$N$2-'Indicator Date hidden'!O34)</f>
        <v>0</v>
      </c>
      <c r="O33" s="171">
        <f>IF('Indicator Date hidden'!P34="x","x",$O$2-'Indicator Date hidden'!P34)</f>
        <v>0</v>
      </c>
      <c r="P33" s="171">
        <f>IF('Indicator Date hidden'!Q34="x","x",$P$2-'Indicator Date hidden'!Q34)</f>
        <v>0</v>
      </c>
      <c r="Q33" s="171" t="str">
        <f>IF('Indicator Date hidden'!R34="x","x",$Q$2-'Indicator Date hidden'!R34)</f>
        <v>x</v>
      </c>
      <c r="R33" s="171">
        <f>IF('Indicator Date hidden'!S34="x","x",$R$2-'Indicator Date hidden'!S34)</f>
        <v>0</v>
      </c>
      <c r="S33" s="171">
        <f>IF('Indicator Date hidden'!T34="x","x",$S$2-'Indicator Date hidden'!T34)</f>
        <v>0</v>
      </c>
      <c r="T33" s="171">
        <f>IF('Indicator Date hidden'!U34="x","x",$T$2-'Indicator Date hidden'!U34)</f>
        <v>0</v>
      </c>
      <c r="U33" s="171" t="str">
        <f>IF('Indicator Date hidden'!V34="x","x",$U$2-'Indicator Date hidden'!V34)</f>
        <v>x</v>
      </c>
      <c r="V33" s="171">
        <f>IF('Indicator Date hidden'!W34="x","x",$V$2-'Indicator Date hidden'!W34)</f>
        <v>0</v>
      </c>
      <c r="W33" s="171" t="str">
        <f>IF('Indicator Date hidden'!X34="x","x",$W$2-'Indicator Date hidden'!X34)</f>
        <v>x</v>
      </c>
      <c r="X33" s="171">
        <f>IF('Indicator Date hidden'!Y34="x","x",$X$2-'Indicator Date hidden'!Y34)</f>
        <v>5</v>
      </c>
      <c r="Y33" s="171">
        <f>IF('Indicator Date hidden'!Z34="x","x",$Y$2-'Indicator Date hidden'!Z34)</f>
        <v>0</v>
      </c>
      <c r="Z33" s="171">
        <f>IF('Indicator Date hidden'!AA34="x","x",$Z$2-'Indicator Date hidden'!AA34)</f>
        <v>0</v>
      </c>
      <c r="AA33" s="171" t="str">
        <f>IF('Indicator Date hidden'!AB34="x","x",$AA$2-'Indicator Date hidden'!AB34)</f>
        <v>x</v>
      </c>
      <c r="AB33" s="171">
        <f>IF('Indicator Date hidden'!AC34="x","x",$AB$2-'Indicator Date hidden'!AC34)</f>
        <v>0</v>
      </c>
      <c r="AC33" s="171">
        <f>IF('Indicator Date hidden'!AD34="x","x",$AC$2-'Indicator Date hidden'!AD34)</f>
        <v>0</v>
      </c>
      <c r="AD33" s="171" t="str">
        <f>IF('Indicator Date hidden'!AE34="x","x",$AD$2-'Indicator Date hidden'!AE34)</f>
        <v>x</v>
      </c>
      <c r="AE33" s="171">
        <f>IF('Indicator Date hidden'!AF34="x","x",$AE$2-'Indicator Date hidden'!AF34)</f>
        <v>0</v>
      </c>
      <c r="AF33" s="171">
        <f>IF('Indicator Date hidden'!AG34="x","x",$AF$2-'Indicator Date hidden'!AG34)</f>
        <v>4</v>
      </c>
      <c r="AG33" s="171">
        <f>IF('Indicator Date hidden'!AH34="x","x",$AG$2-'Indicator Date hidden'!AH34)</f>
        <v>0</v>
      </c>
      <c r="AH33" s="171">
        <f>IF('Indicator Date hidden'!AI34="x","x",$AH$2-'Indicator Date hidden'!AI34)</f>
        <v>0</v>
      </c>
      <c r="AI33" s="171">
        <f>IF('Indicator Date hidden'!AJ34="x","x",$AI$2-'Indicator Date hidden'!AJ34)</f>
        <v>0</v>
      </c>
      <c r="AJ33" s="171" t="str">
        <f>IF('Indicator Date hidden'!AK34="x","x",$AJ$2-'Indicator Date hidden'!AK34)</f>
        <v>x</v>
      </c>
      <c r="AK33" s="171">
        <f>IF('Indicator Date hidden'!AL34="x","x",$AK$2-'Indicator Date hidden'!AL34)</f>
        <v>1</v>
      </c>
      <c r="AL33" s="171">
        <f>IF('Indicator Date hidden'!AM34="x","x",$AL$2-'Indicator Date hidden'!AM34)</f>
        <v>0</v>
      </c>
      <c r="AM33" s="171">
        <f>IF('Indicator Date hidden'!AN34="x","x",$AM$2-'Indicator Date hidden'!AN34)</f>
        <v>0</v>
      </c>
      <c r="AN33" s="171">
        <f>IF('Indicator Date hidden'!AO34="x","x",$AN$2-'Indicator Date hidden'!AO34)</f>
        <v>0</v>
      </c>
      <c r="AO33" s="171">
        <f>IF('Indicator Date hidden'!AP34="x","x",$AO$2-'Indicator Date hidden'!AP34)</f>
        <v>0</v>
      </c>
      <c r="AP33" s="171">
        <f>IF('Indicator Date hidden'!AQ34="x","x",$AP$2-'Indicator Date hidden'!AQ34)</f>
        <v>0</v>
      </c>
      <c r="AQ33" s="171">
        <f>IF('Indicator Date hidden'!AR34="x","x",$AQ$2-'Indicator Date hidden'!AR34)</f>
        <v>4</v>
      </c>
      <c r="AR33" s="171">
        <f>IF('Indicator Date hidden'!AS34="x","x",$AR$2-'Indicator Date hidden'!AS34)</f>
        <v>0</v>
      </c>
      <c r="AS33" s="171">
        <f>IF('Indicator Date hidden'!AT34="x","x",$AS$2-'Indicator Date hidden'!AT34)</f>
        <v>0</v>
      </c>
      <c r="AT33" s="171">
        <f>IF('Indicator Date hidden'!AU34="x","x",$AT$2-'Indicator Date hidden'!AU34)</f>
        <v>0</v>
      </c>
      <c r="AU33" s="171" t="str">
        <f>IF('Indicator Date hidden'!AV34="x","x",$AU$2-'Indicator Date hidden'!AV34)</f>
        <v>x</v>
      </c>
      <c r="AV33" s="171">
        <f>IF('Indicator Date hidden'!AW34="x","x",$AV$2-'Indicator Date hidden'!AW34)</f>
        <v>0</v>
      </c>
      <c r="AW33" s="171">
        <f>IF('Indicator Date hidden'!AX34="x","x",$AW$2-'Indicator Date hidden'!AX34)</f>
        <v>0</v>
      </c>
      <c r="AX33" s="171">
        <f>IF('Indicator Date hidden'!AY34="x","x",$AX$2-'Indicator Date hidden'!AY34)</f>
        <v>0</v>
      </c>
      <c r="AY33" s="171">
        <f>IF('Indicator Date hidden'!AZ34="x","x",$AY$2-'Indicator Date hidden'!AZ34)</f>
        <v>0</v>
      </c>
      <c r="AZ33" s="171">
        <f>IF('Indicator Date hidden'!BA34="x","x",$AZ$2-'Indicator Date hidden'!BA34)</f>
        <v>0</v>
      </c>
      <c r="BA33" s="5">
        <f t="shared" si="0"/>
        <v>14</v>
      </c>
      <c r="BB33" s="172">
        <f t="shared" si="1"/>
        <v>0.31818181818181818</v>
      </c>
      <c r="BC33" s="5">
        <f t="shared" si="2"/>
        <v>4</v>
      </c>
      <c r="BD33" s="172">
        <f t="shared" si="3"/>
        <v>1.1031510090465089</v>
      </c>
      <c r="BE33" s="175">
        <f t="shared" si="4"/>
        <v>0</v>
      </c>
    </row>
    <row r="34" spans="1:57" x14ac:dyDescent="0.25">
      <c r="A34" t="s">
        <v>59</v>
      </c>
      <c r="B34" s="171">
        <f>IF('Indicator Date hidden'!C35="x","x",$B$2-'Indicator Date hidden'!C35)</f>
        <v>0</v>
      </c>
      <c r="C34" s="171">
        <f>IF('Indicator Date hidden'!D35="x","x",$C$2-'Indicator Date hidden'!D35)</f>
        <v>0</v>
      </c>
      <c r="D34" s="171">
        <f>IF('Indicator Date hidden'!E35="x","x",$D$2-'Indicator Date hidden'!E35)</f>
        <v>0</v>
      </c>
      <c r="E34" s="171">
        <f>IF('Indicator Date hidden'!F35="x","x",$E$2-'Indicator Date hidden'!F35)</f>
        <v>0</v>
      </c>
      <c r="F34" s="171">
        <f>IF('Indicator Date hidden'!G35="x","x",$F$2-'Indicator Date hidden'!G35)</f>
        <v>0</v>
      </c>
      <c r="G34" s="171">
        <f>IF('Indicator Date hidden'!H35="x","x",$G$2-'Indicator Date hidden'!H35)</f>
        <v>0</v>
      </c>
      <c r="H34" s="171">
        <f>IF('Indicator Date hidden'!I35="x","x",$H$2-'Indicator Date hidden'!I35)</f>
        <v>0</v>
      </c>
      <c r="I34" s="171">
        <f>IF('Indicator Date hidden'!J35="x","x",$I$2-'Indicator Date hidden'!J35)</f>
        <v>0</v>
      </c>
      <c r="J34" s="171">
        <f>IF('Indicator Date hidden'!K35="x","x",$J$2-'Indicator Date hidden'!K35)</f>
        <v>0</v>
      </c>
      <c r="K34" s="171">
        <f>IF('Indicator Date hidden'!L35="x","x",$K$2-'Indicator Date hidden'!L35)</f>
        <v>0</v>
      </c>
      <c r="L34" s="171">
        <f>IF('Indicator Date hidden'!M35="x","x",$L$2-'Indicator Date hidden'!M35)</f>
        <v>0</v>
      </c>
      <c r="M34" s="171">
        <f>IF('Indicator Date hidden'!N35="x","x",$M$2-'Indicator Date hidden'!N35)</f>
        <v>0</v>
      </c>
      <c r="N34" s="171">
        <f>IF('Indicator Date hidden'!O35="x","x",$N$2-'Indicator Date hidden'!O35)</f>
        <v>0</v>
      </c>
      <c r="O34" s="171">
        <f>IF('Indicator Date hidden'!P35="x","x",$O$2-'Indicator Date hidden'!P35)</f>
        <v>0</v>
      </c>
      <c r="P34" s="171">
        <f>IF('Indicator Date hidden'!Q35="x","x",$P$2-'Indicator Date hidden'!Q35)</f>
        <v>0</v>
      </c>
      <c r="Q34" s="171">
        <f>IF('Indicator Date hidden'!R35="x","x",$Q$2-'Indicator Date hidden'!R35)</f>
        <v>5</v>
      </c>
      <c r="R34" s="171">
        <f>IF('Indicator Date hidden'!S35="x","x",$R$2-'Indicator Date hidden'!S35)</f>
        <v>0</v>
      </c>
      <c r="S34" s="171">
        <f>IF('Indicator Date hidden'!T35="x","x",$S$2-'Indicator Date hidden'!T35)</f>
        <v>0</v>
      </c>
      <c r="T34" s="171">
        <f>IF('Indicator Date hidden'!U35="x","x",$T$2-'Indicator Date hidden'!U35)</f>
        <v>0</v>
      </c>
      <c r="U34" s="171">
        <f>IF('Indicator Date hidden'!V35="x","x",$U$2-'Indicator Date hidden'!V35)</f>
        <v>0</v>
      </c>
      <c r="V34" s="171">
        <f>IF('Indicator Date hidden'!W35="x","x",$V$2-'Indicator Date hidden'!W35)</f>
        <v>0</v>
      </c>
      <c r="W34" s="171">
        <f>IF('Indicator Date hidden'!X35="x","x",$W$2-'Indicator Date hidden'!X35)</f>
        <v>5</v>
      </c>
      <c r="X34" s="171">
        <f>IF('Indicator Date hidden'!Y35="x","x",$X$2-'Indicator Date hidden'!Y35)</f>
        <v>6</v>
      </c>
      <c r="Y34" s="171">
        <f>IF('Indicator Date hidden'!Z35="x","x",$Y$2-'Indicator Date hidden'!Z35)</f>
        <v>0</v>
      </c>
      <c r="Z34" s="171">
        <f>IF('Indicator Date hidden'!AA35="x","x",$Z$2-'Indicator Date hidden'!AA35)</f>
        <v>0</v>
      </c>
      <c r="AA34" s="171">
        <f>IF('Indicator Date hidden'!AB35="x","x",$AA$2-'Indicator Date hidden'!AB35)</f>
        <v>0</v>
      </c>
      <c r="AB34" s="171">
        <f>IF('Indicator Date hidden'!AC35="x","x",$AB$2-'Indicator Date hidden'!AC35)</f>
        <v>0</v>
      </c>
      <c r="AC34" s="171">
        <f>IF('Indicator Date hidden'!AD35="x","x",$AC$2-'Indicator Date hidden'!AD35)</f>
        <v>0</v>
      </c>
      <c r="AD34" s="171">
        <f>IF('Indicator Date hidden'!AE35="x","x",$AD$2-'Indicator Date hidden'!AE35)</f>
        <v>0</v>
      </c>
      <c r="AE34" s="171">
        <f>IF('Indicator Date hidden'!AF35="x","x",$AE$2-'Indicator Date hidden'!AF35)</f>
        <v>0</v>
      </c>
      <c r="AF34" s="171">
        <f>IF('Indicator Date hidden'!AG35="x","x",$AF$2-'Indicator Date hidden'!AG35)</f>
        <v>6</v>
      </c>
      <c r="AG34" s="171">
        <f>IF('Indicator Date hidden'!AH35="x","x",$AG$2-'Indicator Date hidden'!AH35)</f>
        <v>0</v>
      </c>
      <c r="AH34" s="171">
        <f>IF('Indicator Date hidden'!AI35="x","x",$AH$2-'Indicator Date hidden'!AI35)</f>
        <v>0</v>
      </c>
      <c r="AI34" s="171">
        <f>IF('Indicator Date hidden'!AJ35="x","x",$AI$2-'Indicator Date hidden'!AJ35)</f>
        <v>0</v>
      </c>
      <c r="AJ34" s="171">
        <f>IF('Indicator Date hidden'!AK35="x","x",$AJ$2-'Indicator Date hidden'!AK35)</f>
        <v>0</v>
      </c>
      <c r="AK34" s="171">
        <f>IF('Indicator Date hidden'!AL35="x","x",$AK$2-'Indicator Date hidden'!AL35)</f>
        <v>0</v>
      </c>
      <c r="AL34" s="171">
        <f>IF('Indicator Date hidden'!AM35="x","x",$AL$2-'Indicator Date hidden'!AM35)</f>
        <v>0</v>
      </c>
      <c r="AM34" s="171">
        <f>IF('Indicator Date hidden'!AN35="x","x",$AM$2-'Indicator Date hidden'!AN35)</f>
        <v>0</v>
      </c>
      <c r="AN34" s="171">
        <f>IF('Indicator Date hidden'!AO35="x","x",$AN$2-'Indicator Date hidden'!AO35)</f>
        <v>0</v>
      </c>
      <c r="AO34" s="171" t="str">
        <f>IF('Indicator Date hidden'!AP35="x","x",$AO$2-'Indicator Date hidden'!AP35)</f>
        <v>x</v>
      </c>
      <c r="AP34" s="171" t="str">
        <f>IF('Indicator Date hidden'!AQ35="x","x",$AP$2-'Indicator Date hidden'!AQ35)</f>
        <v>x</v>
      </c>
      <c r="AQ34" s="171" t="str">
        <f>IF('Indicator Date hidden'!AR35="x","x",$AQ$2-'Indicator Date hidden'!AR35)</f>
        <v>x</v>
      </c>
      <c r="AR34" s="171">
        <f>IF('Indicator Date hidden'!AS35="x","x",$AR$2-'Indicator Date hidden'!AS35)</f>
        <v>0</v>
      </c>
      <c r="AS34" s="171">
        <f>IF('Indicator Date hidden'!AT35="x","x",$AS$2-'Indicator Date hidden'!AT35)</f>
        <v>0</v>
      </c>
      <c r="AT34" s="171">
        <f>IF('Indicator Date hidden'!AU35="x","x",$AT$2-'Indicator Date hidden'!AU35)</f>
        <v>0</v>
      </c>
      <c r="AU34" s="171">
        <f>IF('Indicator Date hidden'!AV35="x","x",$AU$2-'Indicator Date hidden'!AV35)</f>
        <v>0</v>
      </c>
      <c r="AV34" s="171">
        <f>IF('Indicator Date hidden'!AW35="x","x",$AV$2-'Indicator Date hidden'!AW35)</f>
        <v>0</v>
      </c>
      <c r="AW34" s="171">
        <f>IF('Indicator Date hidden'!AX35="x","x",$AW$2-'Indicator Date hidden'!AX35)</f>
        <v>0</v>
      </c>
      <c r="AX34" s="171">
        <f>IF('Indicator Date hidden'!AY35="x","x",$AX$2-'Indicator Date hidden'!AY35)</f>
        <v>0</v>
      </c>
      <c r="AY34" s="171">
        <f>IF('Indicator Date hidden'!AZ35="x","x",$AY$2-'Indicator Date hidden'!AZ35)</f>
        <v>0</v>
      </c>
      <c r="AZ34" s="171">
        <f>IF('Indicator Date hidden'!BA35="x","x",$AZ$2-'Indicator Date hidden'!BA35)</f>
        <v>0</v>
      </c>
      <c r="BA34" s="5">
        <f t="shared" si="0"/>
        <v>22</v>
      </c>
      <c r="BB34" s="172">
        <f t="shared" si="1"/>
        <v>0.45833333333333331</v>
      </c>
      <c r="BC34" s="5">
        <f t="shared" si="2"/>
        <v>4</v>
      </c>
      <c r="BD34" s="172">
        <f t="shared" si="3"/>
        <v>1.5269568501507245</v>
      </c>
      <c r="BE34" s="175">
        <f t="shared" si="4"/>
        <v>0</v>
      </c>
    </row>
    <row r="35" spans="1:57" x14ac:dyDescent="0.25">
      <c r="A35" t="s">
        <v>61</v>
      </c>
      <c r="B35" s="171">
        <f>IF('Indicator Date hidden'!C36="x","x",$B$2-'Indicator Date hidden'!C36)</f>
        <v>0</v>
      </c>
      <c r="C35" s="171">
        <f>IF('Indicator Date hidden'!D36="x","x",$C$2-'Indicator Date hidden'!D36)</f>
        <v>0</v>
      </c>
      <c r="D35" s="171">
        <f>IF('Indicator Date hidden'!E36="x","x",$D$2-'Indicator Date hidden'!E36)</f>
        <v>0</v>
      </c>
      <c r="E35" s="171">
        <f>IF('Indicator Date hidden'!F36="x","x",$E$2-'Indicator Date hidden'!F36)</f>
        <v>0</v>
      </c>
      <c r="F35" s="171">
        <f>IF('Indicator Date hidden'!G36="x","x",$F$2-'Indicator Date hidden'!G36)</f>
        <v>0</v>
      </c>
      <c r="G35" s="171">
        <f>IF('Indicator Date hidden'!H36="x","x",$G$2-'Indicator Date hidden'!H36)</f>
        <v>0</v>
      </c>
      <c r="H35" s="171">
        <f>IF('Indicator Date hidden'!I36="x","x",$H$2-'Indicator Date hidden'!I36)</f>
        <v>0</v>
      </c>
      <c r="I35" s="171">
        <f>IF('Indicator Date hidden'!J36="x","x",$I$2-'Indicator Date hidden'!J36)</f>
        <v>0</v>
      </c>
      <c r="J35" s="171">
        <f>IF('Indicator Date hidden'!K36="x","x",$J$2-'Indicator Date hidden'!K36)</f>
        <v>0</v>
      </c>
      <c r="K35" s="171">
        <f>IF('Indicator Date hidden'!L36="x","x",$K$2-'Indicator Date hidden'!L36)</f>
        <v>0</v>
      </c>
      <c r="L35" s="171">
        <f>IF('Indicator Date hidden'!M36="x","x",$L$2-'Indicator Date hidden'!M36)</f>
        <v>0</v>
      </c>
      <c r="M35" s="171">
        <f>IF('Indicator Date hidden'!N36="x","x",$M$2-'Indicator Date hidden'!N36)</f>
        <v>0</v>
      </c>
      <c r="N35" s="171">
        <f>IF('Indicator Date hidden'!O36="x","x",$N$2-'Indicator Date hidden'!O36)</f>
        <v>0</v>
      </c>
      <c r="O35" s="171">
        <f>IF('Indicator Date hidden'!P36="x","x",$O$2-'Indicator Date hidden'!P36)</f>
        <v>0</v>
      </c>
      <c r="P35" s="171">
        <f>IF('Indicator Date hidden'!Q36="x","x",$P$2-'Indicator Date hidden'!Q36)</f>
        <v>0</v>
      </c>
      <c r="Q35" s="171">
        <f>IF('Indicator Date hidden'!R36="x","x",$Q$2-'Indicator Date hidden'!R36)</f>
        <v>5</v>
      </c>
      <c r="R35" s="171">
        <f>IF('Indicator Date hidden'!S36="x","x",$R$2-'Indicator Date hidden'!S36)</f>
        <v>0</v>
      </c>
      <c r="S35" s="171">
        <f>IF('Indicator Date hidden'!T36="x","x",$S$2-'Indicator Date hidden'!T36)</f>
        <v>0</v>
      </c>
      <c r="T35" s="171">
        <f>IF('Indicator Date hidden'!U36="x","x",$T$2-'Indicator Date hidden'!U36)</f>
        <v>0</v>
      </c>
      <c r="U35" s="171">
        <f>IF('Indicator Date hidden'!V36="x","x",$U$2-'Indicator Date hidden'!V36)</f>
        <v>0</v>
      </c>
      <c r="V35" s="171">
        <f>IF('Indicator Date hidden'!W36="x","x",$V$2-'Indicator Date hidden'!W36)</f>
        <v>0</v>
      </c>
      <c r="W35" s="171">
        <f>IF('Indicator Date hidden'!X36="x","x",$W$2-'Indicator Date hidden'!X36)</f>
        <v>0</v>
      </c>
      <c r="X35" s="171" t="str">
        <f>IF('Indicator Date hidden'!Y36="x","x",$X$2-'Indicator Date hidden'!Y36)</f>
        <v>x</v>
      </c>
      <c r="Y35" s="171">
        <f>IF('Indicator Date hidden'!Z36="x","x",$Y$2-'Indicator Date hidden'!Z36)</f>
        <v>0</v>
      </c>
      <c r="Z35" s="171">
        <f>IF('Indicator Date hidden'!AA36="x","x",$Z$2-'Indicator Date hidden'!AA36)</f>
        <v>0</v>
      </c>
      <c r="AA35" s="171">
        <f>IF('Indicator Date hidden'!AB36="x","x",$AA$2-'Indicator Date hidden'!AB36)</f>
        <v>0</v>
      </c>
      <c r="AB35" s="171">
        <f>IF('Indicator Date hidden'!AC36="x","x",$AB$2-'Indicator Date hidden'!AC36)</f>
        <v>0</v>
      </c>
      <c r="AC35" s="171">
        <f>IF('Indicator Date hidden'!AD36="x","x",$AC$2-'Indicator Date hidden'!AD36)</f>
        <v>0</v>
      </c>
      <c r="AD35" s="171">
        <f>IF('Indicator Date hidden'!AE36="x","x",$AD$2-'Indicator Date hidden'!AE36)</f>
        <v>0</v>
      </c>
      <c r="AE35" s="171">
        <f>IF('Indicator Date hidden'!AF36="x","x",$AE$2-'Indicator Date hidden'!AF36)</f>
        <v>0</v>
      </c>
      <c r="AF35" s="171">
        <f>IF('Indicator Date hidden'!AG36="x","x",$AF$2-'Indicator Date hidden'!AG36)</f>
        <v>3</v>
      </c>
      <c r="AG35" s="171">
        <f>IF('Indicator Date hidden'!AH36="x","x",$AG$2-'Indicator Date hidden'!AH36)</f>
        <v>0</v>
      </c>
      <c r="AH35" s="171">
        <f>IF('Indicator Date hidden'!AI36="x","x",$AH$2-'Indicator Date hidden'!AI36)</f>
        <v>0</v>
      </c>
      <c r="AI35" s="171">
        <f>IF('Indicator Date hidden'!AJ36="x","x",$AI$2-'Indicator Date hidden'!AJ36)</f>
        <v>0</v>
      </c>
      <c r="AJ35" s="171">
        <f>IF('Indicator Date hidden'!AK36="x","x",$AJ$2-'Indicator Date hidden'!AK36)</f>
        <v>0</v>
      </c>
      <c r="AK35" s="171">
        <f>IF('Indicator Date hidden'!AL36="x","x",$AK$2-'Indicator Date hidden'!AL36)</f>
        <v>0</v>
      </c>
      <c r="AL35" s="171">
        <f>IF('Indicator Date hidden'!AM36="x","x",$AL$2-'Indicator Date hidden'!AM36)</f>
        <v>0</v>
      </c>
      <c r="AM35" s="171">
        <f>IF('Indicator Date hidden'!AN36="x","x",$AM$2-'Indicator Date hidden'!AN36)</f>
        <v>0</v>
      </c>
      <c r="AN35" s="171">
        <f>IF('Indicator Date hidden'!AO36="x","x",$AN$2-'Indicator Date hidden'!AO36)</f>
        <v>0</v>
      </c>
      <c r="AO35" s="171" t="str">
        <f>IF('Indicator Date hidden'!AP36="x","x",$AO$2-'Indicator Date hidden'!AP36)</f>
        <v>x</v>
      </c>
      <c r="AP35" s="171" t="str">
        <f>IF('Indicator Date hidden'!AQ36="x","x",$AP$2-'Indicator Date hidden'!AQ36)</f>
        <v>x</v>
      </c>
      <c r="AQ35" s="171" t="str">
        <f>IF('Indicator Date hidden'!AR36="x","x",$AQ$2-'Indicator Date hidden'!AR36)</f>
        <v>x</v>
      </c>
      <c r="AR35" s="171">
        <f>IF('Indicator Date hidden'!AS36="x","x",$AR$2-'Indicator Date hidden'!AS36)</f>
        <v>0</v>
      </c>
      <c r="AS35" s="171">
        <f>IF('Indicator Date hidden'!AT36="x","x",$AS$2-'Indicator Date hidden'!AT36)</f>
        <v>0</v>
      </c>
      <c r="AT35" s="171">
        <f>IF('Indicator Date hidden'!AU36="x","x",$AT$2-'Indicator Date hidden'!AU36)</f>
        <v>0</v>
      </c>
      <c r="AU35" s="171">
        <f>IF('Indicator Date hidden'!AV36="x","x",$AU$2-'Indicator Date hidden'!AV36)</f>
        <v>0</v>
      </c>
      <c r="AV35" s="171">
        <f>IF('Indicator Date hidden'!AW36="x","x",$AV$2-'Indicator Date hidden'!AW36)</f>
        <v>0</v>
      </c>
      <c r="AW35" s="171">
        <f>IF('Indicator Date hidden'!AX36="x","x",$AW$2-'Indicator Date hidden'!AX36)</f>
        <v>0</v>
      </c>
      <c r="AX35" s="171">
        <f>IF('Indicator Date hidden'!AY36="x","x",$AX$2-'Indicator Date hidden'!AY36)</f>
        <v>0</v>
      </c>
      <c r="AY35" s="171">
        <f>IF('Indicator Date hidden'!AZ36="x","x",$AY$2-'Indicator Date hidden'!AZ36)</f>
        <v>0</v>
      </c>
      <c r="AZ35" s="171">
        <f>IF('Indicator Date hidden'!BA36="x","x",$AZ$2-'Indicator Date hidden'!BA36)</f>
        <v>0</v>
      </c>
      <c r="BA35" s="5">
        <f t="shared" si="0"/>
        <v>8</v>
      </c>
      <c r="BB35" s="172">
        <f t="shared" si="1"/>
        <v>0.1702127659574468</v>
      </c>
      <c r="BC35" s="5">
        <f t="shared" si="2"/>
        <v>2</v>
      </c>
      <c r="BD35" s="172">
        <f t="shared" si="3"/>
        <v>0.83332578840706972</v>
      </c>
      <c r="BE35" s="175">
        <f t="shared" si="4"/>
        <v>0</v>
      </c>
    </row>
    <row r="36" spans="1:57" x14ac:dyDescent="0.25">
      <c r="A36" t="s">
        <v>63</v>
      </c>
      <c r="B36" s="171">
        <f>IF('Indicator Date hidden'!C37="x","x",$B$2-'Indicator Date hidden'!C37)</f>
        <v>0</v>
      </c>
      <c r="C36" s="171">
        <f>IF('Indicator Date hidden'!D37="x","x",$C$2-'Indicator Date hidden'!D37)</f>
        <v>0</v>
      </c>
      <c r="D36" s="171">
        <f>IF('Indicator Date hidden'!E37="x","x",$D$2-'Indicator Date hidden'!E37)</f>
        <v>0</v>
      </c>
      <c r="E36" s="171">
        <f>IF('Indicator Date hidden'!F37="x","x",$E$2-'Indicator Date hidden'!F37)</f>
        <v>0</v>
      </c>
      <c r="F36" s="171">
        <f>IF('Indicator Date hidden'!G37="x","x",$F$2-'Indicator Date hidden'!G37)</f>
        <v>0</v>
      </c>
      <c r="G36" s="171">
        <f>IF('Indicator Date hidden'!H37="x","x",$G$2-'Indicator Date hidden'!H37)</f>
        <v>0</v>
      </c>
      <c r="H36" s="171">
        <f>IF('Indicator Date hidden'!I37="x","x",$H$2-'Indicator Date hidden'!I37)</f>
        <v>0</v>
      </c>
      <c r="I36" s="171">
        <f>IF('Indicator Date hidden'!J37="x","x",$I$2-'Indicator Date hidden'!J37)</f>
        <v>0</v>
      </c>
      <c r="J36" s="171">
        <f>IF('Indicator Date hidden'!K37="x","x",$J$2-'Indicator Date hidden'!K37)</f>
        <v>0</v>
      </c>
      <c r="K36" s="171">
        <f>IF('Indicator Date hidden'!L37="x","x",$K$2-'Indicator Date hidden'!L37)</f>
        <v>0</v>
      </c>
      <c r="L36" s="171">
        <f>IF('Indicator Date hidden'!M37="x","x",$L$2-'Indicator Date hidden'!M37)</f>
        <v>0</v>
      </c>
      <c r="M36" s="171">
        <f>IF('Indicator Date hidden'!N37="x","x",$M$2-'Indicator Date hidden'!N37)</f>
        <v>0</v>
      </c>
      <c r="N36" s="171">
        <f>IF('Indicator Date hidden'!O37="x","x",$N$2-'Indicator Date hidden'!O37)</f>
        <v>0</v>
      </c>
      <c r="O36" s="171">
        <f>IF('Indicator Date hidden'!P37="x","x",$O$2-'Indicator Date hidden'!P37)</f>
        <v>0</v>
      </c>
      <c r="P36" s="171">
        <f>IF('Indicator Date hidden'!Q37="x","x",$P$2-'Indicator Date hidden'!Q37)</f>
        <v>0</v>
      </c>
      <c r="Q36" s="171" t="str">
        <f>IF('Indicator Date hidden'!R37="x","x",$Q$2-'Indicator Date hidden'!R37)</f>
        <v>x</v>
      </c>
      <c r="R36" s="171">
        <f>IF('Indicator Date hidden'!S37="x","x",$R$2-'Indicator Date hidden'!S37)</f>
        <v>0</v>
      </c>
      <c r="S36" s="171">
        <f>IF('Indicator Date hidden'!T37="x","x",$S$2-'Indicator Date hidden'!T37)</f>
        <v>0</v>
      </c>
      <c r="T36" s="171">
        <f>IF('Indicator Date hidden'!U37="x","x",$T$2-'Indicator Date hidden'!U37)</f>
        <v>0</v>
      </c>
      <c r="U36" s="171">
        <f>IF('Indicator Date hidden'!V37="x","x",$U$2-'Indicator Date hidden'!V37)</f>
        <v>0</v>
      </c>
      <c r="V36" s="171">
        <f>IF('Indicator Date hidden'!W37="x","x",$V$2-'Indicator Date hidden'!W37)</f>
        <v>0</v>
      </c>
      <c r="W36" s="171">
        <f>IF('Indicator Date hidden'!X37="x","x",$W$2-'Indicator Date hidden'!X37)</f>
        <v>1</v>
      </c>
      <c r="X36" s="171">
        <f>IF('Indicator Date hidden'!Y37="x","x",$X$2-'Indicator Date hidden'!Y37)</f>
        <v>5</v>
      </c>
      <c r="Y36" s="171">
        <f>IF('Indicator Date hidden'!Z37="x","x",$Y$2-'Indicator Date hidden'!Z37)</f>
        <v>0</v>
      </c>
      <c r="Z36" s="171">
        <f>IF('Indicator Date hidden'!AA37="x","x",$Z$2-'Indicator Date hidden'!AA37)</f>
        <v>0</v>
      </c>
      <c r="AA36" s="171">
        <f>IF('Indicator Date hidden'!AB37="x","x",$AA$2-'Indicator Date hidden'!AB37)</f>
        <v>0</v>
      </c>
      <c r="AB36" s="171">
        <f>IF('Indicator Date hidden'!AC37="x","x",$AB$2-'Indicator Date hidden'!AC37)</f>
        <v>0</v>
      </c>
      <c r="AC36" s="171">
        <f>IF('Indicator Date hidden'!AD37="x","x",$AC$2-'Indicator Date hidden'!AD37)</f>
        <v>0</v>
      </c>
      <c r="AD36" s="171" t="str">
        <f>IF('Indicator Date hidden'!AE37="x","x",$AD$2-'Indicator Date hidden'!AE37)</f>
        <v>x</v>
      </c>
      <c r="AE36" s="171">
        <f>IF('Indicator Date hidden'!AF37="x","x",$AE$2-'Indicator Date hidden'!AF37)</f>
        <v>0</v>
      </c>
      <c r="AF36" s="171">
        <f>IF('Indicator Date hidden'!AG37="x","x",$AF$2-'Indicator Date hidden'!AG37)</f>
        <v>1</v>
      </c>
      <c r="AG36" s="171">
        <f>IF('Indicator Date hidden'!AH37="x","x",$AG$2-'Indicator Date hidden'!AH37)</f>
        <v>0</v>
      </c>
      <c r="AH36" s="171">
        <f>IF('Indicator Date hidden'!AI37="x","x",$AH$2-'Indicator Date hidden'!AI37)</f>
        <v>0</v>
      </c>
      <c r="AI36" s="171">
        <f>IF('Indicator Date hidden'!AJ37="x","x",$AI$2-'Indicator Date hidden'!AJ37)</f>
        <v>0</v>
      </c>
      <c r="AJ36" s="171" t="str">
        <f>IF('Indicator Date hidden'!AK37="x","x",$AJ$2-'Indicator Date hidden'!AK37)</f>
        <v>x</v>
      </c>
      <c r="AK36" s="171">
        <f>IF('Indicator Date hidden'!AL37="x","x",$AK$2-'Indicator Date hidden'!AL37)</f>
        <v>1</v>
      </c>
      <c r="AL36" s="171">
        <f>IF('Indicator Date hidden'!AM37="x","x",$AL$2-'Indicator Date hidden'!AM37)</f>
        <v>0</v>
      </c>
      <c r="AM36" s="171">
        <f>IF('Indicator Date hidden'!AN37="x","x",$AM$2-'Indicator Date hidden'!AN37)</f>
        <v>0</v>
      </c>
      <c r="AN36" s="171">
        <f>IF('Indicator Date hidden'!AO37="x","x",$AN$2-'Indicator Date hidden'!AO37)</f>
        <v>0</v>
      </c>
      <c r="AO36" s="171">
        <f>IF('Indicator Date hidden'!AP37="x","x",$AO$2-'Indicator Date hidden'!AP37)</f>
        <v>0</v>
      </c>
      <c r="AP36" s="171">
        <f>IF('Indicator Date hidden'!AQ37="x","x",$AP$2-'Indicator Date hidden'!AQ37)</f>
        <v>0</v>
      </c>
      <c r="AQ36" s="171">
        <f>IF('Indicator Date hidden'!AR37="x","x",$AQ$2-'Indicator Date hidden'!AR37)</f>
        <v>4</v>
      </c>
      <c r="AR36" s="171">
        <f>IF('Indicator Date hidden'!AS37="x","x",$AR$2-'Indicator Date hidden'!AS37)</f>
        <v>0</v>
      </c>
      <c r="AS36" s="171">
        <f>IF('Indicator Date hidden'!AT37="x","x",$AS$2-'Indicator Date hidden'!AT37)</f>
        <v>0</v>
      </c>
      <c r="AT36" s="171">
        <f>IF('Indicator Date hidden'!AU37="x","x",$AT$2-'Indicator Date hidden'!AU37)</f>
        <v>0</v>
      </c>
      <c r="AU36" s="171">
        <f>IF('Indicator Date hidden'!AV37="x","x",$AU$2-'Indicator Date hidden'!AV37)</f>
        <v>0</v>
      </c>
      <c r="AV36" s="171">
        <f>IF('Indicator Date hidden'!AW37="x","x",$AV$2-'Indicator Date hidden'!AW37)</f>
        <v>0</v>
      </c>
      <c r="AW36" s="171">
        <f>IF('Indicator Date hidden'!AX37="x","x",$AW$2-'Indicator Date hidden'!AX37)</f>
        <v>0</v>
      </c>
      <c r="AX36" s="171">
        <f>IF('Indicator Date hidden'!AY37="x","x",$AX$2-'Indicator Date hidden'!AY37)</f>
        <v>0</v>
      </c>
      <c r="AY36" s="171">
        <f>IF('Indicator Date hidden'!AZ37="x","x",$AY$2-'Indicator Date hidden'!AZ37)</f>
        <v>0</v>
      </c>
      <c r="AZ36" s="171">
        <f>IF('Indicator Date hidden'!BA37="x","x",$AZ$2-'Indicator Date hidden'!BA37)</f>
        <v>0</v>
      </c>
      <c r="BA36" s="5">
        <f t="shared" si="0"/>
        <v>12</v>
      </c>
      <c r="BB36" s="172">
        <f t="shared" si="1"/>
        <v>0.25</v>
      </c>
      <c r="BC36" s="5">
        <f t="shared" si="2"/>
        <v>5</v>
      </c>
      <c r="BD36" s="172">
        <f t="shared" si="3"/>
        <v>0.92421137553411803</v>
      </c>
      <c r="BE36" s="175">
        <f t="shared" si="4"/>
        <v>0</v>
      </c>
    </row>
    <row r="37" spans="1:57" x14ac:dyDescent="0.25">
      <c r="A37" t="s">
        <v>65</v>
      </c>
      <c r="B37" s="171">
        <f>IF('Indicator Date hidden'!C38="x","x",$B$2-'Indicator Date hidden'!C38)</f>
        <v>0</v>
      </c>
      <c r="C37" s="171">
        <f>IF('Indicator Date hidden'!D38="x","x",$C$2-'Indicator Date hidden'!D38)</f>
        <v>0</v>
      </c>
      <c r="D37" s="171">
        <f>IF('Indicator Date hidden'!E38="x","x",$D$2-'Indicator Date hidden'!E38)</f>
        <v>0</v>
      </c>
      <c r="E37" s="171">
        <f>IF('Indicator Date hidden'!F38="x","x",$E$2-'Indicator Date hidden'!F38)</f>
        <v>0</v>
      </c>
      <c r="F37" s="171">
        <f>IF('Indicator Date hidden'!G38="x","x",$F$2-'Indicator Date hidden'!G38)</f>
        <v>0</v>
      </c>
      <c r="G37" s="171">
        <f>IF('Indicator Date hidden'!H38="x","x",$G$2-'Indicator Date hidden'!H38)</f>
        <v>0</v>
      </c>
      <c r="H37" s="171">
        <f>IF('Indicator Date hidden'!I38="x","x",$H$2-'Indicator Date hidden'!I38)</f>
        <v>0</v>
      </c>
      <c r="I37" s="171">
        <f>IF('Indicator Date hidden'!J38="x","x",$I$2-'Indicator Date hidden'!J38)</f>
        <v>0</v>
      </c>
      <c r="J37" s="171">
        <f>IF('Indicator Date hidden'!K38="x","x",$J$2-'Indicator Date hidden'!K38)</f>
        <v>0</v>
      </c>
      <c r="K37" s="171">
        <f>IF('Indicator Date hidden'!L38="x","x",$K$2-'Indicator Date hidden'!L38)</f>
        <v>0</v>
      </c>
      <c r="L37" s="171">
        <f>IF('Indicator Date hidden'!M38="x","x",$L$2-'Indicator Date hidden'!M38)</f>
        <v>0</v>
      </c>
      <c r="M37" s="171">
        <f>IF('Indicator Date hidden'!N38="x","x",$M$2-'Indicator Date hidden'!N38)</f>
        <v>0</v>
      </c>
      <c r="N37" s="171">
        <f>IF('Indicator Date hidden'!O38="x","x",$N$2-'Indicator Date hidden'!O38)</f>
        <v>0</v>
      </c>
      <c r="O37" s="171">
        <f>IF('Indicator Date hidden'!P38="x","x",$O$2-'Indicator Date hidden'!P38)</f>
        <v>0</v>
      </c>
      <c r="P37" s="171">
        <f>IF('Indicator Date hidden'!Q38="x","x",$P$2-'Indicator Date hidden'!Q38)</f>
        <v>0</v>
      </c>
      <c r="Q37" s="171">
        <f>IF('Indicator Date hidden'!R38="x","x",$Q$2-'Indicator Date hidden'!R38)</f>
        <v>3</v>
      </c>
      <c r="R37" s="171">
        <f>IF('Indicator Date hidden'!S38="x","x",$R$2-'Indicator Date hidden'!S38)</f>
        <v>0</v>
      </c>
      <c r="S37" s="171">
        <f>IF('Indicator Date hidden'!T38="x","x",$S$2-'Indicator Date hidden'!T38)</f>
        <v>0</v>
      </c>
      <c r="T37" s="171">
        <f>IF('Indicator Date hidden'!U38="x","x",$T$2-'Indicator Date hidden'!U38)</f>
        <v>0</v>
      </c>
      <c r="U37" s="171">
        <f>IF('Indicator Date hidden'!V38="x","x",$U$2-'Indicator Date hidden'!V38)</f>
        <v>0</v>
      </c>
      <c r="V37" s="171">
        <f>IF('Indicator Date hidden'!W38="x","x",$V$2-'Indicator Date hidden'!W38)</f>
        <v>0</v>
      </c>
      <c r="W37" s="171">
        <f>IF('Indicator Date hidden'!X38="x","x",$W$2-'Indicator Date hidden'!X38)</f>
        <v>5</v>
      </c>
      <c r="X37" s="171">
        <f>IF('Indicator Date hidden'!Y38="x","x",$X$2-'Indicator Date hidden'!Y38)</f>
        <v>3</v>
      </c>
      <c r="Y37" s="171">
        <f>IF('Indicator Date hidden'!Z38="x","x",$Y$2-'Indicator Date hidden'!Z38)</f>
        <v>0</v>
      </c>
      <c r="Z37" s="171">
        <f>IF('Indicator Date hidden'!AA38="x","x",$Z$2-'Indicator Date hidden'!AA38)</f>
        <v>0</v>
      </c>
      <c r="AA37" s="171">
        <f>IF('Indicator Date hidden'!AB38="x","x",$AA$2-'Indicator Date hidden'!AB38)</f>
        <v>4</v>
      </c>
      <c r="AB37" s="171">
        <f>IF('Indicator Date hidden'!AC38="x","x",$AB$2-'Indicator Date hidden'!AC38)</f>
        <v>0</v>
      </c>
      <c r="AC37" s="171">
        <f>IF('Indicator Date hidden'!AD38="x","x",$AC$2-'Indicator Date hidden'!AD38)</f>
        <v>0</v>
      </c>
      <c r="AD37" s="171">
        <f>IF('Indicator Date hidden'!AE38="x","x",$AD$2-'Indicator Date hidden'!AE38)</f>
        <v>0</v>
      </c>
      <c r="AE37" s="171">
        <f>IF('Indicator Date hidden'!AF38="x","x",$AE$2-'Indicator Date hidden'!AF38)</f>
        <v>0</v>
      </c>
      <c r="AF37" s="171">
        <f>IF('Indicator Date hidden'!AG38="x","x",$AF$2-'Indicator Date hidden'!AG38)</f>
        <v>4</v>
      </c>
      <c r="AG37" s="171">
        <f>IF('Indicator Date hidden'!AH38="x","x",$AG$2-'Indicator Date hidden'!AH38)</f>
        <v>0</v>
      </c>
      <c r="AH37" s="171">
        <f>IF('Indicator Date hidden'!AI38="x","x",$AH$2-'Indicator Date hidden'!AI38)</f>
        <v>0</v>
      </c>
      <c r="AI37" s="171">
        <f>IF('Indicator Date hidden'!AJ38="x","x",$AI$2-'Indicator Date hidden'!AJ38)</f>
        <v>0</v>
      </c>
      <c r="AJ37" s="171" t="str">
        <f>IF('Indicator Date hidden'!AK38="x","x",$AJ$2-'Indicator Date hidden'!AK38)</f>
        <v>x</v>
      </c>
      <c r="AK37" s="171">
        <f>IF('Indicator Date hidden'!AL38="x","x",$AK$2-'Indicator Date hidden'!AL38)</f>
        <v>1</v>
      </c>
      <c r="AL37" s="171">
        <f>IF('Indicator Date hidden'!AM38="x","x",$AL$2-'Indicator Date hidden'!AM38)</f>
        <v>0</v>
      </c>
      <c r="AM37" s="171">
        <f>IF('Indicator Date hidden'!AN38="x","x",$AM$2-'Indicator Date hidden'!AN38)</f>
        <v>0</v>
      </c>
      <c r="AN37" s="171">
        <f>IF('Indicator Date hidden'!AO38="x","x",$AN$2-'Indicator Date hidden'!AO38)</f>
        <v>0</v>
      </c>
      <c r="AO37" s="171">
        <f>IF('Indicator Date hidden'!AP38="x","x",$AO$2-'Indicator Date hidden'!AP38)</f>
        <v>0</v>
      </c>
      <c r="AP37" s="171">
        <f>IF('Indicator Date hidden'!AQ38="x","x",$AP$2-'Indicator Date hidden'!AQ38)</f>
        <v>0</v>
      </c>
      <c r="AQ37" s="171">
        <f>IF('Indicator Date hidden'!AR38="x","x",$AQ$2-'Indicator Date hidden'!AR38)</f>
        <v>4</v>
      </c>
      <c r="AR37" s="171">
        <f>IF('Indicator Date hidden'!AS38="x","x",$AR$2-'Indicator Date hidden'!AS38)</f>
        <v>0</v>
      </c>
      <c r="AS37" s="171">
        <f>IF('Indicator Date hidden'!AT38="x","x",$AS$2-'Indicator Date hidden'!AT38)</f>
        <v>0</v>
      </c>
      <c r="AT37" s="171">
        <f>IF('Indicator Date hidden'!AU38="x","x",$AT$2-'Indicator Date hidden'!AU38)</f>
        <v>0</v>
      </c>
      <c r="AU37" s="171">
        <f>IF('Indicator Date hidden'!AV38="x","x",$AU$2-'Indicator Date hidden'!AV38)</f>
        <v>0</v>
      </c>
      <c r="AV37" s="171">
        <f>IF('Indicator Date hidden'!AW38="x","x",$AV$2-'Indicator Date hidden'!AW38)</f>
        <v>0</v>
      </c>
      <c r="AW37" s="171">
        <f>IF('Indicator Date hidden'!AX38="x","x",$AW$2-'Indicator Date hidden'!AX38)</f>
        <v>0</v>
      </c>
      <c r="AX37" s="171">
        <f>IF('Indicator Date hidden'!AY38="x","x",$AX$2-'Indicator Date hidden'!AY38)</f>
        <v>0</v>
      </c>
      <c r="AY37" s="171">
        <f>IF('Indicator Date hidden'!AZ38="x","x",$AY$2-'Indicator Date hidden'!AZ38)</f>
        <v>0</v>
      </c>
      <c r="AZ37" s="171">
        <f>IF('Indicator Date hidden'!BA38="x","x",$AZ$2-'Indicator Date hidden'!BA38)</f>
        <v>0</v>
      </c>
      <c r="BA37" s="5">
        <f t="shared" si="0"/>
        <v>24</v>
      </c>
      <c r="BB37" s="172">
        <f t="shared" si="1"/>
        <v>0.48</v>
      </c>
      <c r="BC37" s="5">
        <f t="shared" si="2"/>
        <v>7</v>
      </c>
      <c r="BD37" s="172">
        <f t="shared" si="3"/>
        <v>1.2687001221722964</v>
      </c>
      <c r="BE37" s="175">
        <f t="shared" si="4"/>
        <v>0</v>
      </c>
    </row>
    <row r="38" spans="1:57" x14ac:dyDescent="0.25">
      <c r="A38" t="s">
        <v>66</v>
      </c>
      <c r="B38" s="171">
        <f>IF('Indicator Date hidden'!C39="x","x",$B$2-'Indicator Date hidden'!C39)</f>
        <v>0</v>
      </c>
      <c r="C38" s="171">
        <f>IF('Indicator Date hidden'!D39="x","x",$C$2-'Indicator Date hidden'!D39)</f>
        <v>0</v>
      </c>
      <c r="D38" s="171">
        <f>IF('Indicator Date hidden'!E39="x","x",$D$2-'Indicator Date hidden'!E39)</f>
        <v>0</v>
      </c>
      <c r="E38" s="171">
        <f>IF('Indicator Date hidden'!F39="x","x",$E$2-'Indicator Date hidden'!F39)</f>
        <v>0</v>
      </c>
      <c r="F38" s="171">
        <f>IF('Indicator Date hidden'!G39="x","x",$F$2-'Indicator Date hidden'!G39)</f>
        <v>0</v>
      </c>
      <c r="G38" s="171">
        <f>IF('Indicator Date hidden'!H39="x","x",$G$2-'Indicator Date hidden'!H39)</f>
        <v>0</v>
      </c>
      <c r="H38" s="171">
        <f>IF('Indicator Date hidden'!I39="x","x",$H$2-'Indicator Date hidden'!I39)</f>
        <v>0</v>
      </c>
      <c r="I38" s="171">
        <f>IF('Indicator Date hidden'!J39="x","x",$I$2-'Indicator Date hidden'!J39)</f>
        <v>0</v>
      </c>
      <c r="J38" s="171">
        <f>IF('Indicator Date hidden'!K39="x","x",$J$2-'Indicator Date hidden'!K39)</f>
        <v>0</v>
      </c>
      <c r="K38" s="171">
        <f>IF('Indicator Date hidden'!L39="x","x",$K$2-'Indicator Date hidden'!L39)</f>
        <v>0</v>
      </c>
      <c r="L38" s="171">
        <f>IF('Indicator Date hidden'!M39="x","x",$L$2-'Indicator Date hidden'!M39)</f>
        <v>0</v>
      </c>
      <c r="M38" s="171">
        <f>IF('Indicator Date hidden'!N39="x","x",$M$2-'Indicator Date hidden'!N39)</f>
        <v>0</v>
      </c>
      <c r="N38" s="171">
        <f>IF('Indicator Date hidden'!O39="x","x",$N$2-'Indicator Date hidden'!O39)</f>
        <v>0</v>
      </c>
      <c r="O38" s="171">
        <f>IF('Indicator Date hidden'!P39="x","x",$O$2-'Indicator Date hidden'!P39)</f>
        <v>0</v>
      </c>
      <c r="P38" s="171">
        <f>IF('Indicator Date hidden'!Q39="x","x",$P$2-'Indicator Date hidden'!Q39)</f>
        <v>0</v>
      </c>
      <c r="Q38" s="171">
        <f>IF('Indicator Date hidden'!R39="x","x",$Q$2-'Indicator Date hidden'!R39)</f>
        <v>5</v>
      </c>
      <c r="R38" s="171">
        <f>IF('Indicator Date hidden'!S39="x","x",$R$2-'Indicator Date hidden'!S39)</f>
        <v>0</v>
      </c>
      <c r="S38" s="171">
        <f>IF('Indicator Date hidden'!T39="x","x",$S$2-'Indicator Date hidden'!T39)</f>
        <v>0</v>
      </c>
      <c r="T38" s="171">
        <f>IF('Indicator Date hidden'!U39="x","x",$T$2-'Indicator Date hidden'!U39)</f>
        <v>0</v>
      </c>
      <c r="U38" s="171">
        <f>IF('Indicator Date hidden'!V39="x","x",$U$2-'Indicator Date hidden'!V39)</f>
        <v>0</v>
      </c>
      <c r="V38" s="171">
        <f>IF('Indicator Date hidden'!W39="x","x",$V$2-'Indicator Date hidden'!W39)</f>
        <v>0</v>
      </c>
      <c r="W38" s="171">
        <f>IF('Indicator Date hidden'!X39="x","x",$W$2-'Indicator Date hidden'!X39)</f>
        <v>5</v>
      </c>
      <c r="X38" s="171">
        <f>IF('Indicator Date hidden'!Y39="x","x",$X$2-'Indicator Date hidden'!Y39)</f>
        <v>5</v>
      </c>
      <c r="Y38" s="171">
        <f>IF('Indicator Date hidden'!Z39="x","x",$Y$2-'Indicator Date hidden'!Z39)</f>
        <v>0</v>
      </c>
      <c r="Z38" s="171">
        <f>IF('Indicator Date hidden'!AA39="x","x",$Z$2-'Indicator Date hidden'!AA39)</f>
        <v>0</v>
      </c>
      <c r="AA38" s="171">
        <f>IF('Indicator Date hidden'!AB39="x","x",$AA$2-'Indicator Date hidden'!AB39)</f>
        <v>0</v>
      </c>
      <c r="AB38" s="171">
        <f>IF('Indicator Date hidden'!AC39="x","x",$AB$2-'Indicator Date hidden'!AC39)</f>
        <v>0</v>
      </c>
      <c r="AC38" s="171">
        <f>IF('Indicator Date hidden'!AD39="x","x",$AC$2-'Indicator Date hidden'!AD39)</f>
        <v>0</v>
      </c>
      <c r="AD38" s="171">
        <f>IF('Indicator Date hidden'!AE39="x","x",$AD$2-'Indicator Date hidden'!AE39)</f>
        <v>0</v>
      </c>
      <c r="AE38" s="171">
        <f>IF('Indicator Date hidden'!AF39="x","x",$AE$2-'Indicator Date hidden'!AF39)</f>
        <v>0</v>
      </c>
      <c r="AF38" s="171">
        <f>IF('Indicator Date hidden'!AG39="x","x",$AF$2-'Indicator Date hidden'!AG39)</f>
        <v>0</v>
      </c>
      <c r="AG38" s="171">
        <f>IF('Indicator Date hidden'!AH39="x","x",$AG$2-'Indicator Date hidden'!AH39)</f>
        <v>0</v>
      </c>
      <c r="AH38" s="171">
        <f>IF('Indicator Date hidden'!AI39="x","x",$AH$2-'Indicator Date hidden'!AI39)</f>
        <v>0</v>
      </c>
      <c r="AI38" s="171">
        <f>IF('Indicator Date hidden'!AJ39="x","x",$AI$2-'Indicator Date hidden'!AJ39)</f>
        <v>0</v>
      </c>
      <c r="AJ38" s="171">
        <f>IF('Indicator Date hidden'!AK39="x","x",$AJ$2-'Indicator Date hidden'!AK39)</f>
        <v>1</v>
      </c>
      <c r="AK38" s="171">
        <f>IF('Indicator Date hidden'!AL39="x","x",$AK$2-'Indicator Date hidden'!AL39)</f>
        <v>1</v>
      </c>
      <c r="AL38" s="171">
        <f>IF('Indicator Date hidden'!AM39="x","x",$AL$2-'Indicator Date hidden'!AM39)</f>
        <v>0</v>
      </c>
      <c r="AM38" s="171">
        <f>IF('Indicator Date hidden'!AN39="x","x",$AM$2-'Indicator Date hidden'!AN39)</f>
        <v>0</v>
      </c>
      <c r="AN38" s="171">
        <f>IF('Indicator Date hidden'!AO39="x","x",$AN$2-'Indicator Date hidden'!AO39)</f>
        <v>0</v>
      </c>
      <c r="AO38" s="171">
        <f>IF('Indicator Date hidden'!AP39="x","x",$AO$2-'Indicator Date hidden'!AP39)</f>
        <v>0</v>
      </c>
      <c r="AP38" s="171">
        <f>IF('Indicator Date hidden'!AQ39="x","x",$AP$2-'Indicator Date hidden'!AQ39)</f>
        <v>0</v>
      </c>
      <c r="AQ38" s="171">
        <f>IF('Indicator Date hidden'!AR39="x","x",$AQ$2-'Indicator Date hidden'!AR39)</f>
        <v>0</v>
      </c>
      <c r="AR38" s="171">
        <f>IF('Indicator Date hidden'!AS39="x","x",$AR$2-'Indicator Date hidden'!AS39)</f>
        <v>0</v>
      </c>
      <c r="AS38" s="171">
        <f>IF('Indicator Date hidden'!AT39="x","x",$AS$2-'Indicator Date hidden'!AT39)</f>
        <v>0</v>
      </c>
      <c r="AT38" s="171">
        <f>IF('Indicator Date hidden'!AU39="x","x",$AT$2-'Indicator Date hidden'!AU39)</f>
        <v>0</v>
      </c>
      <c r="AU38" s="171">
        <f>IF('Indicator Date hidden'!AV39="x","x",$AU$2-'Indicator Date hidden'!AV39)</f>
        <v>0</v>
      </c>
      <c r="AV38" s="171">
        <f>IF('Indicator Date hidden'!AW39="x","x",$AV$2-'Indicator Date hidden'!AW39)</f>
        <v>0</v>
      </c>
      <c r="AW38" s="171">
        <f>IF('Indicator Date hidden'!AX39="x","x",$AW$2-'Indicator Date hidden'!AX39)</f>
        <v>0</v>
      </c>
      <c r="AX38" s="171">
        <f>IF('Indicator Date hidden'!AY39="x","x",$AX$2-'Indicator Date hidden'!AY39)</f>
        <v>0</v>
      </c>
      <c r="AY38" s="171">
        <f>IF('Indicator Date hidden'!AZ39="x","x",$AY$2-'Indicator Date hidden'!AZ39)</f>
        <v>0</v>
      </c>
      <c r="AZ38" s="171">
        <f>IF('Indicator Date hidden'!BA39="x","x",$AZ$2-'Indicator Date hidden'!BA39)</f>
        <v>0</v>
      </c>
      <c r="BA38" s="5">
        <f t="shared" si="0"/>
        <v>17</v>
      </c>
      <c r="BB38" s="172">
        <f t="shared" si="1"/>
        <v>0.33333333333333331</v>
      </c>
      <c r="BC38" s="5">
        <f t="shared" si="2"/>
        <v>5</v>
      </c>
      <c r="BD38" s="172">
        <f t="shared" si="3"/>
        <v>1.1826634392157036</v>
      </c>
      <c r="BE38" s="175">
        <f t="shared" si="4"/>
        <v>0</v>
      </c>
    </row>
    <row r="39" spans="1:57" x14ac:dyDescent="0.25">
      <c r="A39" t="s">
        <v>68</v>
      </c>
      <c r="B39" s="171">
        <f>IF('Indicator Date hidden'!C40="x","x",$B$2-'Indicator Date hidden'!C40)</f>
        <v>0</v>
      </c>
      <c r="C39" s="171">
        <f>IF('Indicator Date hidden'!D40="x","x",$C$2-'Indicator Date hidden'!D40)</f>
        <v>0</v>
      </c>
      <c r="D39" s="171">
        <f>IF('Indicator Date hidden'!E40="x","x",$D$2-'Indicator Date hidden'!E40)</f>
        <v>0</v>
      </c>
      <c r="E39" s="171">
        <f>IF('Indicator Date hidden'!F40="x","x",$E$2-'Indicator Date hidden'!F40)</f>
        <v>0</v>
      </c>
      <c r="F39" s="171">
        <f>IF('Indicator Date hidden'!G40="x","x",$F$2-'Indicator Date hidden'!G40)</f>
        <v>0</v>
      </c>
      <c r="G39" s="171">
        <f>IF('Indicator Date hidden'!H40="x","x",$G$2-'Indicator Date hidden'!H40)</f>
        <v>0</v>
      </c>
      <c r="H39" s="171">
        <f>IF('Indicator Date hidden'!I40="x","x",$H$2-'Indicator Date hidden'!I40)</f>
        <v>0</v>
      </c>
      <c r="I39" s="171">
        <f>IF('Indicator Date hidden'!J40="x","x",$I$2-'Indicator Date hidden'!J40)</f>
        <v>0</v>
      </c>
      <c r="J39" s="171">
        <f>IF('Indicator Date hidden'!K40="x","x",$J$2-'Indicator Date hidden'!K40)</f>
        <v>0</v>
      </c>
      <c r="K39" s="171">
        <f>IF('Indicator Date hidden'!L40="x","x",$K$2-'Indicator Date hidden'!L40)</f>
        <v>0</v>
      </c>
      <c r="L39" s="171">
        <f>IF('Indicator Date hidden'!M40="x","x",$L$2-'Indicator Date hidden'!M40)</f>
        <v>0</v>
      </c>
      <c r="M39" s="171">
        <f>IF('Indicator Date hidden'!N40="x","x",$M$2-'Indicator Date hidden'!N40)</f>
        <v>0</v>
      </c>
      <c r="N39" s="171">
        <f>IF('Indicator Date hidden'!O40="x","x",$N$2-'Indicator Date hidden'!O40)</f>
        <v>0</v>
      </c>
      <c r="O39" s="171">
        <f>IF('Indicator Date hidden'!P40="x","x",$O$2-'Indicator Date hidden'!P40)</f>
        <v>0</v>
      </c>
      <c r="P39" s="171">
        <f>IF('Indicator Date hidden'!Q40="x","x",$P$2-'Indicator Date hidden'!Q40)</f>
        <v>0</v>
      </c>
      <c r="Q39" s="171">
        <f>IF('Indicator Date hidden'!R40="x","x",$Q$2-'Indicator Date hidden'!R40)</f>
        <v>3</v>
      </c>
      <c r="R39" s="171">
        <f>IF('Indicator Date hidden'!S40="x","x",$R$2-'Indicator Date hidden'!S40)</f>
        <v>0</v>
      </c>
      <c r="S39" s="171">
        <f>IF('Indicator Date hidden'!T40="x","x",$S$2-'Indicator Date hidden'!T40)</f>
        <v>0</v>
      </c>
      <c r="T39" s="171">
        <f>IF('Indicator Date hidden'!U40="x","x",$T$2-'Indicator Date hidden'!U40)</f>
        <v>0</v>
      </c>
      <c r="U39" s="171">
        <f>IF('Indicator Date hidden'!V40="x","x",$U$2-'Indicator Date hidden'!V40)</f>
        <v>0</v>
      </c>
      <c r="V39" s="171">
        <f>IF('Indicator Date hidden'!W40="x","x",$V$2-'Indicator Date hidden'!W40)</f>
        <v>0</v>
      </c>
      <c r="W39" s="171">
        <f>IF('Indicator Date hidden'!X40="x","x",$W$2-'Indicator Date hidden'!X40)</f>
        <v>3</v>
      </c>
      <c r="X39" s="171" t="str">
        <f>IF('Indicator Date hidden'!Y40="x","x",$X$2-'Indicator Date hidden'!Y40)</f>
        <v>x</v>
      </c>
      <c r="Y39" s="171">
        <f>IF('Indicator Date hidden'!Z40="x","x",$Y$2-'Indicator Date hidden'!Z40)</f>
        <v>0</v>
      </c>
      <c r="Z39" s="171">
        <f>IF('Indicator Date hidden'!AA40="x","x",$Z$2-'Indicator Date hidden'!AA40)</f>
        <v>0</v>
      </c>
      <c r="AA39" s="171" t="str">
        <f>IF('Indicator Date hidden'!AB40="x","x",$AA$2-'Indicator Date hidden'!AB40)</f>
        <v>x</v>
      </c>
      <c r="AB39" s="171">
        <f>IF('Indicator Date hidden'!AC40="x","x",$AB$2-'Indicator Date hidden'!AC40)</f>
        <v>0</v>
      </c>
      <c r="AC39" s="171">
        <f>IF('Indicator Date hidden'!AD40="x","x",$AC$2-'Indicator Date hidden'!AD40)</f>
        <v>0</v>
      </c>
      <c r="AD39" s="171">
        <f>IF('Indicator Date hidden'!AE40="x","x",$AD$2-'Indicator Date hidden'!AE40)</f>
        <v>0</v>
      </c>
      <c r="AE39" s="171" t="str">
        <f>IF('Indicator Date hidden'!AF40="x","x",$AE$2-'Indicator Date hidden'!AF40)</f>
        <v>x</v>
      </c>
      <c r="AF39" s="171">
        <f>IF('Indicator Date hidden'!AG40="x","x",$AF$2-'Indicator Date hidden'!AG40)</f>
        <v>10</v>
      </c>
      <c r="AG39" s="171">
        <f>IF('Indicator Date hidden'!AH40="x","x",$AG$2-'Indicator Date hidden'!AH40)</f>
        <v>0</v>
      </c>
      <c r="AH39" s="171">
        <f>IF('Indicator Date hidden'!AI40="x","x",$AH$2-'Indicator Date hidden'!AI40)</f>
        <v>0</v>
      </c>
      <c r="AI39" s="171">
        <f>IF('Indicator Date hidden'!AJ40="x","x",$AI$2-'Indicator Date hidden'!AJ40)</f>
        <v>0</v>
      </c>
      <c r="AJ39" s="171" t="str">
        <f>IF('Indicator Date hidden'!AK40="x","x",$AJ$2-'Indicator Date hidden'!AK40)</f>
        <v>x</v>
      </c>
      <c r="AK39" s="171">
        <f>IF('Indicator Date hidden'!AL40="x","x",$AK$2-'Indicator Date hidden'!AL40)</f>
        <v>1</v>
      </c>
      <c r="AL39" s="171">
        <f>IF('Indicator Date hidden'!AM40="x","x",$AL$2-'Indicator Date hidden'!AM40)</f>
        <v>0</v>
      </c>
      <c r="AM39" s="171">
        <f>IF('Indicator Date hidden'!AN40="x","x",$AM$2-'Indicator Date hidden'!AN40)</f>
        <v>0</v>
      </c>
      <c r="AN39" s="171">
        <f>IF('Indicator Date hidden'!AO40="x","x",$AN$2-'Indicator Date hidden'!AO40)</f>
        <v>0</v>
      </c>
      <c r="AO39" s="171" t="str">
        <f>IF('Indicator Date hidden'!AP40="x","x",$AO$2-'Indicator Date hidden'!AP40)</f>
        <v>x</v>
      </c>
      <c r="AP39" s="171" t="str">
        <f>IF('Indicator Date hidden'!AQ40="x","x",$AP$2-'Indicator Date hidden'!AQ40)</f>
        <v>x</v>
      </c>
      <c r="AQ39" s="171">
        <f>IF('Indicator Date hidden'!AR40="x","x",$AQ$2-'Indicator Date hidden'!AR40)</f>
        <v>6</v>
      </c>
      <c r="AR39" s="171">
        <f>IF('Indicator Date hidden'!AS40="x","x",$AR$2-'Indicator Date hidden'!AS40)</f>
        <v>0</v>
      </c>
      <c r="AS39" s="171">
        <f>IF('Indicator Date hidden'!AT40="x","x",$AS$2-'Indicator Date hidden'!AT40)</f>
        <v>0</v>
      </c>
      <c r="AT39" s="171">
        <f>IF('Indicator Date hidden'!AU40="x","x",$AT$2-'Indicator Date hidden'!AU40)</f>
        <v>0</v>
      </c>
      <c r="AU39" s="171">
        <f>IF('Indicator Date hidden'!AV40="x","x",$AU$2-'Indicator Date hidden'!AV40)</f>
        <v>0</v>
      </c>
      <c r="AV39" s="171">
        <f>IF('Indicator Date hidden'!AW40="x","x",$AV$2-'Indicator Date hidden'!AW40)</f>
        <v>0</v>
      </c>
      <c r="AW39" s="171">
        <f>IF('Indicator Date hidden'!AX40="x","x",$AW$2-'Indicator Date hidden'!AX40)</f>
        <v>0</v>
      </c>
      <c r="AX39" s="171">
        <f>IF('Indicator Date hidden'!AY40="x","x",$AX$2-'Indicator Date hidden'!AY40)</f>
        <v>0</v>
      </c>
      <c r="AY39" s="171">
        <f>IF('Indicator Date hidden'!AZ40="x","x",$AY$2-'Indicator Date hidden'!AZ40)</f>
        <v>0</v>
      </c>
      <c r="AZ39" s="171">
        <f>IF('Indicator Date hidden'!BA40="x","x",$AZ$2-'Indicator Date hidden'!BA40)</f>
        <v>0</v>
      </c>
      <c r="BA39" s="5">
        <f t="shared" si="0"/>
        <v>23</v>
      </c>
      <c r="BB39" s="172">
        <f t="shared" si="1"/>
        <v>0.51111111111111107</v>
      </c>
      <c r="BC39" s="5">
        <f t="shared" si="2"/>
        <v>5</v>
      </c>
      <c r="BD39" s="172">
        <f t="shared" si="3"/>
        <v>1.7841552277039152</v>
      </c>
      <c r="BE39" s="175">
        <f t="shared" si="4"/>
        <v>0</v>
      </c>
    </row>
    <row r="40" spans="1:57" x14ac:dyDescent="0.25">
      <c r="A40" t="s">
        <v>71</v>
      </c>
      <c r="B40" s="171">
        <f>IF('Indicator Date hidden'!C41="x","x",$B$2-'Indicator Date hidden'!C41)</f>
        <v>0</v>
      </c>
      <c r="C40" s="171">
        <f>IF('Indicator Date hidden'!D41="x","x",$C$2-'Indicator Date hidden'!D41)</f>
        <v>0</v>
      </c>
      <c r="D40" s="171">
        <f>IF('Indicator Date hidden'!E41="x","x",$D$2-'Indicator Date hidden'!E41)</f>
        <v>0</v>
      </c>
      <c r="E40" s="171">
        <f>IF('Indicator Date hidden'!F41="x","x",$E$2-'Indicator Date hidden'!F41)</f>
        <v>0</v>
      </c>
      <c r="F40" s="171">
        <f>IF('Indicator Date hidden'!G41="x","x",$F$2-'Indicator Date hidden'!G41)</f>
        <v>0</v>
      </c>
      <c r="G40" s="171">
        <f>IF('Indicator Date hidden'!H41="x","x",$G$2-'Indicator Date hidden'!H41)</f>
        <v>0</v>
      </c>
      <c r="H40" s="171">
        <f>IF('Indicator Date hidden'!I41="x","x",$H$2-'Indicator Date hidden'!I41)</f>
        <v>0</v>
      </c>
      <c r="I40" s="171">
        <f>IF('Indicator Date hidden'!J41="x","x",$I$2-'Indicator Date hidden'!J41)</f>
        <v>0</v>
      </c>
      <c r="J40" s="171">
        <f>IF('Indicator Date hidden'!K41="x","x",$J$2-'Indicator Date hidden'!K41)</f>
        <v>0</v>
      </c>
      <c r="K40" s="171">
        <f>IF('Indicator Date hidden'!L41="x","x",$K$2-'Indicator Date hidden'!L41)</f>
        <v>0</v>
      </c>
      <c r="L40" s="171">
        <f>IF('Indicator Date hidden'!M41="x","x",$L$2-'Indicator Date hidden'!M41)</f>
        <v>0</v>
      </c>
      <c r="M40" s="171">
        <f>IF('Indicator Date hidden'!N41="x","x",$M$2-'Indicator Date hidden'!N41)</f>
        <v>0</v>
      </c>
      <c r="N40" s="171">
        <f>IF('Indicator Date hidden'!O41="x","x",$N$2-'Indicator Date hidden'!O41)</f>
        <v>0</v>
      </c>
      <c r="O40" s="171">
        <f>IF('Indicator Date hidden'!P41="x","x",$O$2-'Indicator Date hidden'!P41)</f>
        <v>0</v>
      </c>
      <c r="P40" s="171">
        <f>IF('Indicator Date hidden'!Q41="x","x",$P$2-'Indicator Date hidden'!Q41)</f>
        <v>0</v>
      </c>
      <c r="Q40" s="171">
        <f>IF('Indicator Date hidden'!R41="x","x",$Q$2-'Indicator Date hidden'!R41)</f>
        <v>3</v>
      </c>
      <c r="R40" s="171">
        <f>IF('Indicator Date hidden'!S41="x","x",$R$2-'Indicator Date hidden'!S41)</f>
        <v>0</v>
      </c>
      <c r="S40" s="171">
        <f>IF('Indicator Date hidden'!T41="x","x",$S$2-'Indicator Date hidden'!T41)</f>
        <v>0</v>
      </c>
      <c r="T40" s="171">
        <f>IF('Indicator Date hidden'!U41="x","x",$T$2-'Indicator Date hidden'!U41)</f>
        <v>0</v>
      </c>
      <c r="U40" s="171">
        <f>IF('Indicator Date hidden'!V41="x","x",$U$2-'Indicator Date hidden'!V41)</f>
        <v>0</v>
      </c>
      <c r="V40" s="171">
        <f>IF('Indicator Date hidden'!W41="x","x",$V$2-'Indicator Date hidden'!W41)</f>
        <v>0</v>
      </c>
      <c r="W40" s="171">
        <f>IF('Indicator Date hidden'!X41="x","x",$W$2-'Indicator Date hidden'!X41)</f>
        <v>0</v>
      </c>
      <c r="X40" s="171">
        <f>IF('Indicator Date hidden'!Y41="x","x",$X$2-'Indicator Date hidden'!Y41)</f>
        <v>5</v>
      </c>
      <c r="Y40" s="171">
        <f>IF('Indicator Date hidden'!Z41="x","x",$Y$2-'Indicator Date hidden'!Z41)</f>
        <v>0</v>
      </c>
      <c r="Z40" s="171">
        <f>IF('Indicator Date hidden'!AA41="x","x",$Z$2-'Indicator Date hidden'!AA41)</f>
        <v>0</v>
      </c>
      <c r="AA40" s="171">
        <f>IF('Indicator Date hidden'!AB41="x","x",$AA$2-'Indicator Date hidden'!AB41)</f>
        <v>1</v>
      </c>
      <c r="AB40" s="171">
        <f>IF('Indicator Date hidden'!AC41="x","x",$AB$2-'Indicator Date hidden'!AC41)</f>
        <v>0</v>
      </c>
      <c r="AC40" s="171">
        <f>IF('Indicator Date hidden'!AD41="x","x",$AC$2-'Indicator Date hidden'!AD41)</f>
        <v>0</v>
      </c>
      <c r="AD40" s="171">
        <f>IF('Indicator Date hidden'!AE41="x","x",$AD$2-'Indicator Date hidden'!AE41)</f>
        <v>0</v>
      </c>
      <c r="AE40" s="171">
        <f>IF('Indicator Date hidden'!AF41="x","x",$AE$2-'Indicator Date hidden'!AF41)</f>
        <v>0</v>
      </c>
      <c r="AF40" s="171">
        <f>IF('Indicator Date hidden'!AG41="x","x",$AF$2-'Indicator Date hidden'!AG41)</f>
        <v>3</v>
      </c>
      <c r="AG40" s="171">
        <f>IF('Indicator Date hidden'!AH41="x","x",$AG$2-'Indicator Date hidden'!AH41)</f>
        <v>0</v>
      </c>
      <c r="AH40" s="171">
        <f>IF('Indicator Date hidden'!AI41="x","x",$AH$2-'Indicator Date hidden'!AI41)</f>
        <v>0</v>
      </c>
      <c r="AI40" s="171">
        <f>IF('Indicator Date hidden'!AJ41="x","x",$AI$2-'Indicator Date hidden'!AJ41)</f>
        <v>0</v>
      </c>
      <c r="AJ40" s="171">
        <f>IF('Indicator Date hidden'!AK41="x","x",$AJ$2-'Indicator Date hidden'!AK41)</f>
        <v>0</v>
      </c>
      <c r="AK40" s="171">
        <f>IF('Indicator Date hidden'!AL41="x","x",$AK$2-'Indicator Date hidden'!AL41)</f>
        <v>0</v>
      </c>
      <c r="AL40" s="171">
        <f>IF('Indicator Date hidden'!AM41="x","x",$AL$2-'Indicator Date hidden'!AM41)</f>
        <v>0</v>
      </c>
      <c r="AM40" s="171">
        <f>IF('Indicator Date hidden'!AN41="x","x",$AM$2-'Indicator Date hidden'!AN41)</f>
        <v>0</v>
      </c>
      <c r="AN40" s="171">
        <f>IF('Indicator Date hidden'!AO41="x","x",$AN$2-'Indicator Date hidden'!AO41)</f>
        <v>0</v>
      </c>
      <c r="AO40" s="171">
        <f>IF('Indicator Date hidden'!AP41="x","x",$AO$2-'Indicator Date hidden'!AP41)</f>
        <v>0</v>
      </c>
      <c r="AP40" s="171">
        <f>IF('Indicator Date hidden'!AQ41="x","x",$AP$2-'Indicator Date hidden'!AQ41)</f>
        <v>0</v>
      </c>
      <c r="AQ40" s="171" t="str">
        <f>IF('Indicator Date hidden'!AR41="x","x",$AQ$2-'Indicator Date hidden'!AR41)</f>
        <v>x</v>
      </c>
      <c r="AR40" s="171">
        <f>IF('Indicator Date hidden'!AS41="x","x",$AR$2-'Indicator Date hidden'!AS41)</f>
        <v>0</v>
      </c>
      <c r="AS40" s="171">
        <f>IF('Indicator Date hidden'!AT41="x","x",$AS$2-'Indicator Date hidden'!AT41)</f>
        <v>0</v>
      </c>
      <c r="AT40" s="171">
        <f>IF('Indicator Date hidden'!AU41="x","x",$AT$2-'Indicator Date hidden'!AU41)</f>
        <v>0</v>
      </c>
      <c r="AU40" s="171">
        <f>IF('Indicator Date hidden'!AV41="x","x",$AU$2-'Indicator Date hidden'!AV41)</f>
        <v>0</v>
      </c>
      <c r="AV40" s="171">
        <f>IF('Indicator Date hidden'!AW41="x","x",$AV$2-'Indicator Date hidden'!AW41)</f>
        <v>0</v>
      </c>
      <c r="AW40" s="171">
        <f>IF('Indicator Date hidden'!AX41="x","x",$AW$2-'Indicator Date hidden'!AX41)</f>
        <v>0</v>
      </c>
      <c r="AX40" s="171">
        <f>IF('Indicator Date hidden'!AY41="x","x",$AX$2-'Indicator Date hidden'!AY41)</f>
        <v>0</v>
      </c>
      <c r="AY40" s="171">
        <f>IF('Indicator Date hidden'!AZ41="x","x",$AY$2-'Indicator Date hidden'!AZ41)</f>
        <v>0</v>
      </c>
      <c r="AZ40" s="171">
        <f>IF('Indicator Date hidden'!BA41="x","x",$AZ$2-'Indicator Date hidden'!BA41)</f>
        <v>0</v>
      </c>
      <c r="BA40" s="5">
        <f t="shared" si="0"/>
        <v>12</v>
      </c>
      <c r="BB40" s="172">
        <f t="shared" si="1"/>
        <v>0.24</v>
      </c>
      <c r="BC40" s="5">
        <f t="shared" si="2"/>
        <v>4</v>
      </c>
      <c r="BD40" s="172">
        <f t="shared" si="3"/>
        <v>0.9068627239003707</v>
      </c>
      <c r="BE40" s="175">
        <f t="shared" si="4"/>
        <v>0</v>
      </c>
    </row>
    <row r="41" spans="1:57" x14ac:dyDescent="0.25">
      <c r="A41" t="s">
        <v>70</v>
      </c>
      <c r="B41" s="171">
        <f>IF('Indicator Date hidden'!C42="x","x",$B$2-'Indicator Date hidden'!C42)</f>
        <v>0</v>
      </c>
      <c r="C41" s="171">
        <f>IF('Indicator Date hidden'!D42="x","x",$C$2-'Indicator Date hidden'!D42)</f>
        <v>0</v>
      </c>
      <c r="D41" s="171">
        <f>IF('Indicator Date hidden'!E42="x","x",$D$2-'Indicator Date hidden'!E42)</f>
        <v>0</v>
      </c>
      <c r="E41" s="171">
        <f>IF('Indicator Date hidden'!F42="x","x",$E$2-'Indicator Date hidden'!F42)</f>
        <v>0</v>
      </c>
      <c r="F41" s="171">
        <f>IF('Indicator Date hidden'!G42="x","x",$F$2-'Indicator Date hidden'!G42)</f>
        <v>0</v>
      </c>
      <c r="G41" s="171">
        <f>IF('Indicator Date hidden'!H42="x","x",$G$2-'Indicator Date hidden'!H42)</f>
        <v>0</v>
      </c>
      <c r="H41" s="171">
        <f>IF('Indicator Date hidden'!I42="x","x",$H$2-'Indicator Date hidden'!I42)</f>
        <v>0</v>
      </c>
      <c r="I41" s="171">
        <f>IF('Indicator Date hidden'!J42="x","x",$I$2-'Indicator Date hidden'!J42)</f>
        <v>0</v>
      </c>
      <c r="J41" s="171">
        <f>IF('Indicator Date hidden'!K42="x","x",$J$2-'Indicator Date hidden'!K42)</f>
        <v>0</v>
      </c>
      <c r="K41" s="171">
        <f>IF('Indicator Date hidden'!L42="x","x",$K$2-'Indicator Date hidden'!L42)</f>
        <v>0</v>
      </c>
      <c r="L41" s="171">
        <f>IF('Indicator Date hidden'!M42="x","x",$L$2-'Indicator Date hidden'!M42)</f>
        <v>0</v>
      </c>
      <c r="M41" s="171">
        <f>IF('Indicator Date hidden'!N42="x","x",$M$2-'Indicator Date hidden'!N42)</f>
        <v>0</v>
      </c>
      <c r="N41" s="171">
        <f>IF('Indicator Date hidden'!O42="x","x",$N$2-'Indicator Date hidden'!O42)</f>
        <v>0</v>
      </c>
      <c r="O41" s="171">
        <f>IF('Indicator Date hidden'!P42="x","x",$O$2-'Indicator Date hidden'!P42)</f>
        <v>0</v>
      </c>
      <c r="P41" s="171">
        <f>IF('Indicator Date hidden'!Q42="x","x",$P$2-'Indicator Date hidden'!Q42)</f>
        <v>0</v>
      </c>
      <c r="Q41" s="171">
        <f>IF('Indicator Date hidden'!R42="x","x",$Q$2-'Indicator Date hidden'!R42)</f>
        <v>1</v>
      </c>
      <c r="R41" s="171">
        <f>IF('Indicator Date hidden'!S42="x","x",$R$2-'Indicator Date hidden'!S42)</f>
        <v>0</v>
      </c>
      <c r="S41" s="171">
        <f>IF('Indicator Date hidden'!T42="x","x",$S$2-'Indicator Date hidden'!T42)</f>
        <v>0</v>
      </c>
      <c r="T41" s="171">
        <f>IF('Indicator Date hidden'!U42="x","x",$T$2-'Indicator Date hidden'!U42)</f>
        <v>0</v>
      </c>
      <c r="U41" s="171">
        <f>IF('Indicator Date hidden'!V42="x","x",$U$2-'Indicator Date hidden'!V42)</f>
        <v>0</v>
      </c>
      <c r="V41" s="171">
        <f>IF('Indicator Date hidden'!W42="x","x",$V$2-'Indicator Date hidden'!W42)</f>
        <v>0</v>
      </c>
      <c r="W41" s="171">
        <f>IF('Indicator Date hidden'!X42="x","x",$W$2-'Indicator Date hidden'!X42)</f>
        <v>2</v>
      </c>
      <c r="X41" s="171" t="str">
        <f>IF('Indicator Date hidden'!Y42="x","x",$X$2-'Indicator Date hidden'!Y42)</f>
        <v>x</v>
      </c>
      <c r="Y41" s="171">
        <f>IF('Indicator Date hidden'!Z42="x","x",$Y$2-'Indicator Date hidden'!Z42)</f>
        <v>0</v>
      </c>
      <c r="Z41" s="171">
        <f>IF('Indicator Date hidden'!AA42="x","x",$Z$2-'Indicator Date hidden'!AA42)</f>
        <v>0</v>
      </c>
      <c r="AA41" s="171">
        <f>IF('Indicator Date hidden'!AB42="x","x",$AA$2-'Indicator Date hidden'!AB42)</f>
        <v>0</v>
      </c>
      <c r="AB41" s="171">
        <f>IF('Indicator Date hidden'!AC42="x","x",$AB$2-'Indicator Date hidden'!AC42)</f>
        <v>0</v>
      </c>
      <c r="AC41" s="171">
        <f>IF('Indicator Date hidden'!AD42="x","x",$AC$2-'Indicator Date hidden'!AD42)</f>
        <v>0</v>
      </c>
      <c r="AD41" s="171">
        <f>IF('Indicator Date hidden'!AE42="x","x",$AD$2-'Indicator Date hidden'!AE42)</f>
        <v>0</v>
      </c>
      <c r="AE41" s="171">
        <f>IF('Indicator Date hidden'!AF42="x","x",$AE$2-'Indicator Date hidden'!AF42)</f>
        <v>0</v>
      </c>
      <c r="AF41" s="171">
        <f>IF('Indicator Date hidden'!AG42="x","x",$AF$2-'Indicator Date hidden'!AG42)</f>
        <v>2</v>
      </c>
      <c r="AG41" s="171">
        <f>IF('Indicator Date hidden'!AH42="x","x",$AG$2-'Indicator Date hidden'!AH42)</f>
        <v>0</v>
      </c>
      <c r="AH41" s="171">
        <f>IF('Indicator Date hidden'!AI42="x","x",$AH$2-'Indicator Date hidden'!AI42)</f>
        <v>0</v>
      </c>
      <c r="AI41" s="171">
        <f>IF('Indicator Date hidden'!AJ42="x","x",$AI$2-'Indicator Date hidden'!AJ42)</f>
        <v>0</v>
      </c>
      <c r="AJ41" s="171">
        <f>IF('Indicator Date hidden'!AK42="x","x",$AJ$2-'Indicator Date hidden'!AK42)</f>
        <v>0</v>
      </c>
      <c r="AK41" s="171">
        <f>IF('Indicator Date hidden'!AL42="x","x",$AK$2-'Indicator Date hidden'!AL42)</f>
        <v>0</v>
      </c>
      <c r="AL41" s="171">
        <f>IF('Indicator Date hidden'!AM42="x","x",$AL$2-'Indicator Date hidden'!AM42)</f>
        <v>0</v>
      </c>
      <c r="AM41" s="171">
        <f>IF('Indicator Date hidden'!AN42="x","x",$AM$2-'Indicator Date hidden'!AN42)</f>
        <v>0</v>
      </c>
      <c r="AN41" s="171">
        <f>IF('Indicator Date hidden'!AO42="x","x",$AN$2-'Indicator Date hidden'!AO42)</f>
        <v>0</v>
      </c>
      <c r="AO41" s="171" t="str">
        <f>IF('Indicator Date hidden'!AP42="x","x",$AO$2-'Indicator Date hidden'!AP42)</f>
        <v>x</v>
      </c>
      <c r="AP41" s="171" t="str">
        <f>IF('Indicator Date hidden'!AQ42="x","x",$AP$2-'Indicator Date hidden'!AQ42)</f>
        <v>x</v>
      </c>
      <c r="AQ41" s="171">
        <f>IF('Indicator Date hidden'!AR42="x","x",$AQ$2-'Indicator Date hidden'!AR42)</f>
        <v>0</v>
      </c>
      <c r="AR41" s="171">
        <f>IF('Indicator Date hidden'!AS42="x","x",$AR$2-'Indicator Date hidden'!AS42)</f>
        <v>0</v>
      </c>
      <c r="AS41" s="171">
        <f>IF('Indicator Date hidden'!AT42="x","x",$AS$2-'Indicator Date hidden'!AT42)</f>
        <v>0</v>
      </c>
      <c r="AT41" s="171">
        <f>IF('Indicator Date hidden'!AU42="x","x",$AT$2-'Indicator Date hidden'!AU42)</f>
        <v>0</v>
      </c>
      <c r="AU41" s="171">
        <f>IF('Indicator Date hidden'!AV42="x","x",$AU$2-'Indicator Date hidden'!AV42)</f>
        <v>0</v>
      </c>
      <c r="AV41" s="171">
        <f>IF('Indicator Date hidden'!AW42="x","x",$AV$2-'Indicator Date hidden'!AW42)</f>
        <v>0</v>
      </c>
      <c r="AW41" s="171">
        <f>IF('Indicator Date hidden'!AX42="x","x",$AW$2-'Indicator Date hidden'!AX42)</f>
        <v>0</v>
      </c>
      <c r="AX41" s="171">
        <f>IF('Indicator Date hidden'!AY42="x","x",$AX$2-'Indicator Date hidden'!AY42)</f>
        <v>0</v>
      </c>
      <c r="AY41" s="171">
        <f>IF('Indicator Date hidden'!AZ42="x","x",$AY$2-'Indicator Date hidden'!AZ42)</f>
        <v>0</v>
      </c>
      <c r="AZ41" s="171">
        <f>IF('Indicator Date hidden'!BA42="x","x",$AZ$2-'Indicator Date hidden'!BA42)</f>
        <v>0</v>
      </c>
      <c r="BA41" s="5">
        <f t="shared" si="0"/>
        <v>5</v>
      </c>
      <c r="BB41" s="172">
        <f t="shared" si="1"/>
        <v>0.10416666666666667</v>
      </c>
      <c r="BC41" s="5">
        <f t="shared" si="2"/>
        <v>3</v>
      </c>
      <c r="BD41" s="172">
        <f t="shared" si="3"/>
        <v>0.42029668753816696</v>
      </c>
      <c r="BE41" s="175">
        <f t="shared" si="4"/>
        <v>0</v>
      </c>
    </row>
    <row r="42" spans="1:57" x14ac:dyDescent="0.25">
      <c r="A42" t="s">
        <v>72</v>
      </c>
      <c r="B42" s="171">
        <f>IF('Indicator Date hidden'!C43="x","x",$B$2-'Indicator Date hidden'!C43)</f>
        <v>0</v>
      </c>
      <c r="C42" s="171">
        <f>IF('Indicator Date hidden'!D43="x","x",$C$2-'Indicator Date hidden'!D43)</f>
        <v>0</v>
      </c>
      <c r="D42" s="171">
        <f>IF('Indicator Date hidden'!E43="x","x",$D$2-'Indicator Date hidden'!E43)</f>
        <v>0</v>
      </c>
      <c r="E42" s="171">
        <f>IF('Indicator Date hidden'!F43="x","x",$E$2-'Indicator Date hidden'!F43)</f>
        <v>0</v>
      </c>
      <c r="F42" s="171">
        <f>IF('Indicator Date hidden'!G43="x","x",$F$2-'Indicator Date hidden'!G43)</f>
        <v>0</v>
      </c>
      <c r="G42" s="171">
        <f>IF('Indicator Date hidden'!H43="x","x",$G$2-'Indicator Date hidden'!H43)</f>
        <v>0</v>
      </c>
      <c r="H42" s="171">
        <f>IF('Indicator Date hidden'!I43="x","x",$H$2-'Indicator Date hidden'!I43)</f>
        <v>0</v>
      </c>
      <c r="I42" s="171">
        <f>IF('Indicator Date hidden'!J43="x","x",$I$2-'Indicator Date hidden'!J43)</f>
        <v>0</v>
      </c>
      <c r="J42" s="171">
        <f>IF('Indicator Date hidden'!K43="x","x",$J$2-'Indicator Date hidden'!K43)</f>
        <v>0</v>
      </c>
      <c r="K42" s="171">
        <f>IF('Indicator Date hidden'!L43="x","x",$K$2-'Indicator Date hidden'!L43)</f>
        <v>0</v>
      </c>
      <c r="L42" s="171">
        <f>IF('Indicator Date hidden'!M43="x","x",$L$2-'Indicator Date hidden'!M43)</f>
        <v>0</v>
      </c>
      <c r="M42" s="171">
        <f>IF('Indicator Date hidden'!N43="x","x",$M$2-'Indicator Date hidden'!N43)</f>
        <v>0</v>
      </c>
      <c r="N42" s="171">
        <f>IF('Indicator Date hidden'!O43="x","x",$N$2-'Indicator Date hidden'!O43)</f>
        <v>0</v>
      </c>
      <c r="O42" s="171">
        <f>IF('Indicator Date hidden'!P43="x","x",$O$2-'Indicator Date hidden'!P43)</f>
        <v>0</v>
      </c>
      <c r="P42" s="171">
        <f>IF('Indicator Date hidden'!Q43="x","x",$P$2-'Indicator Date hidden'!Q43)</f>
        <v>0</v>
      </c>
      <c r="Q42" s="171" t="str">
        <f>IF('Indicator Date hidden'!R43="x","x",$Q$2-'Indicator Date hidden'!R43)</f>
        <v>x</v>
      </c>
      <c r="R42" s="171">
        <f>IF('Indicator Date hidden'!S43="x","x",$R$2-'Indicator Date hidden'!S43)</f>
        <v>0</v>
      </c>
      <c r="S42" s="171">
        <f>IF('Indicator Date hidden'!T43="x","x",$S$2-'Indicator Date hidden'!T43)</f>
        <v>0</v>
      </c>
      <c r="T42" s="171">
        <f>IF('Indicator Date hidden'!U43="x","x",$T$2-'Indicator Date hidden'!U43)</f>
        <v>0</v>
      </c>
      <c r="U42" s="171">
        <f>IF('Indicator Date hidden'!V43="x","x",$U$2-'Indicator Date hidden'!V43)</f>
        <v>0</v>
      </c>
      <c r="V42" s="171">
        <f>IF('Indicator Date hidden'!W43="x","x",$V$2-'Indicator Date hidden'!W43)</f>
        <v>0</v>
      </c>
      <c r="W42" s="171">
        <f>IF('Indicator Date hidden'!X43="x","x",$W$2-'Indicator Date hidden'!X43)</f>
        <v>7</v>
      </c>
      <c r="X42" s="171">
        <f>IF('Indicator Date hidden'!Y43="x","x",$X$2-'Indicator Date hidden'!Y43)</f>
        <v>2</v>
      </c>
      <c r="Y42" s="171">
        <f>IF('Indicator Date hidden'!Z43="x","x",$Y$2-'Indicator Date hidden'!Z43)</f>
        <v>0</v>
      </c>
      <c r="Z42" s="171">
        <f>IF('Indicator Date hidden'!AA43="x","x",$Z$2-'Indicator Date hidden'!AA43)</f>
        <v>0</v>
      </c>
      <c r="AA42" s="171">
        <f>IF('Indicator Date hidden'!AB43="x","x",$AA$2-'Indicator Date hidden'!AB43)</f>
        <v>0</v>
      </c>
      <c r="AB42" s="171">
        <f>IF('Indicator Date hidden'!AC43="x","x",$AB$2-'Indicator Date hidden'!AC43)</f>
        <v>0</v>
      </c>
      <c r="AC42" s="171">
        <f>IF('Indicator Date hidden'!AD43="x","x",$AC$2-'Indicator Date hidden'!AD43)</f>
        <v>0</v>
      </c>
      <c r="AD42" s="171">
        <f>IF('Indicator Date hidden'!AE43="x","x",$AD$2-'Indicator Date hidden'!AE43)</f>
        <v>0</v>
      </c>
      <c r="AE42" s="171">
        <f>IF('Indicator Date hidden'!AF43="x","x",$AE$2-'Indicator Date hidden'!AF43)</f>
        <v>0</v>
      </c>
      <c r="AF42" s="171">
        <f>IF('Indicator Date hidden'!AG43="x","x",$AF$2-'Indicator Date hidden'!AG43)</f>
        <v>0</v>
      </c>
      <c r="AG42" s="171">
        <f>IF('Indicator Date hidden'!AH43="x","x",$AG$2-'Indicator Date hidden'!AH43)</f>
        <v>0</v>
      </c>
      <c r="AH42" s="171">
        <f>IF('Indicator Date hidden'!AI43="x","x",$AH$2-'Indicator Date hidden'!AI43)</f>
        <v>0</v>
      </c>
      <c r="AI42" s="171">
        <f>IF('Indicator Date hidden'!AJ43="x","x",$AI$2-'Indicator Date hidden'!AJ43)</f>
        <v>0</v>
      </c>
      <c r="AJ42" s="171" t="str">
        <f>IF('Indicator Date hidden'!AK43="x","x",$AJ$2-'Indicator Date hidden'!AK43)</f>
        <v>x</v>
      </c>
      <c r="AK42" s="171">
        <f>IF('Indicator Date hidden'!AL43="x","x",$AK$2-'Indicator Date hidden'!AL43)</f>
        <v>1</v>
      </c>
      <c r="AL42" s="171">
        <f>IF('Indicator Date hidden'!AM43="x","x",$AL$2-'Indicator Date hidden'!AM43)</f>
        <v>0</v>
      </c>
      <c r="AM42" s="171">
        <f>IF('Indicator Date hidden'!AN43="x","x",$AM$2-'Indicator Date hidden'!AN43)</f>
        <v>0</v>
      </c>
      <c r="AN42" s="171">
        <f>IF('Indicator Date hidden'!AO43="x","x",$AN$2-'Indicator Date hidden'!AO43)</f>
        <v>0</v>
      </c>
      <c r="AO42" s="171">
        <f>IF('Indicator Date hidden'!AP43="x","x",$AO$2-'Indicator Date hidden'!AP43)</f>
        <v>0</v>
      </c>
      <c r="AP42" s="171">
        <f>IF('Indicator Date hidden'!AQ43="x","x",$AP$2-'Indicator Date hidden'!AQ43)</f>
        <v>0</v>
      </c>
      <c r="AQ42" s="171">
        <f>IF('Indicator Date hidden'!AR43="x","x",$AQ$2-'Indicator Date hidden'!AR43)</f>
        <v>4</v>
      </c>
      <c r="AR42" s="171">
        <f>IF('Indicator Date hidden'!AS43="x","x",$AR$2-'Indicator Date hidden'!AS43)</f>
        <v>0</v>
      </c>
      <c r="AS42" s="171">
        <f>IF('Indicator Date hidden'!AT43="x","x",$AS$2-'Indicator Date hidden'!AT43)</f>
        <v>0</v>
      </c>
      <c r="AT42" s="171">
        <f>IF('Indicator Date hidden'!AU43="x","x",$AT$2-'Indicator Date hidden'!AU43)</f>
        <v>0</v>
      </c>
      <c r="AU42" s="171">
        <f>IF('Indicator Date hidden'!AV43="x","x",$AU$2-'Indicator Date hidden'!AV43)</f>
        <v>0</v>
      </c>
      <c r="AV42" s="171">
        <f>IF('Indicator Date hidden'!AW43="x","x",$AV$2-'Indicator Date hidden'!AW43)</f>
        <v>0</v>
      </c>
      <c r="AW42" s="171">
        <f>IF('Indicator Date hidden'!AX43="x","x",$AW$2-'Indicator Date hidden'!AX43)</f>
        <v>0</v>
      </c>
      <c r="AX42" s="171">
        <f>IF('Indicator Date hidden'!AY43="x","x",$AX$2-'Indicator Date hidden'!AY43)</f>
        <v>0</v>
      </c>
      <c r="AY42" s="171">
        <f>IF('Indicator Date hidden'!AZ43="x","x",$AY$2-'Indicator Date hidden'!AZ43)</f>
        <v>0</v>
      </c>
      <c r="AZ42" s="171">
        <f>IF('Indicator Date hidden'!BA43="x","x",$AZ$2-'Indicator Date hidden'!BA43)</f>
        <v>0</v>
      </c>
      <c r="BA42" s="5">
        <f t="shared" si="0"/>
        <v>14</v>
      </c>
      <c r="BB42" s="172">
        <f t="shared" si="1"/>
        <v>0.2857142857142857</v>
      </c>
      <c r="BC42" s="5">
        <f t="shared" si="2"/>
        <v>4</v>
      </c>
      <c r="BD42" s="172">
        <f t="shared" si="3"/>
        <v>1.1605769149479943</v>
      </c>
      <c r="BE42" s="175">
        <f t="shared" si="4"/>
        <v>0</v>
      </c>
    </row>
    <row r="43" spans="1:57" x14ac:dyDescent="0.25">
      <c r="A43" t="s">
        <v>74</v>
      </c>
      <c r="B43" s="171">
        <f>IF('Indicator Date hidden'!C44="x","x",$B$2-'Indicator Date hidden'!C44)</f>
        <v>0</v>
      </c>
      <c r="C43" s="171">
        <f>IF('Indicator Date hidden'!D44="x","x",$C$2-'Indicator Date hidden'!D44)</f>
        <v>0</v>
      </c>
      <c r="D43" s="171">
        <f>IF('Indicator Date hidden'!E44="x","x",$D$2-'Indicator Date hidden'!E44)</f>
        <v>0</v>
      </c>
      <c r="E43" s="171">
        <f>IF('Indicator Date hidden'!F44="x","x",$E$2-'Indicator Date hidden'!F44)</f>
        <v>0</v>
      </c>
      <c r="F43" s="171">
        <f>IF('Indicator Date hidden'!G44="x","x",$F$2-'Indicator Date hidden'!G44)</f>
        <v>0</v>
      </c>
      <c r="G43" s="171">
        <f>IF('Indicator Date hidden'!H44="x","x",$G$2-'Indicator Date hidden'!H44)</f>
        <v>0</v>
      </c>
      <c r="H43" s="171">
        <f>IF('Indicator Date hidden'!I44="x","x",$H$2-'Indicator Date hidden'!I44)</f>
        <v>0</v>
      </c>
      <c r="I43" s="171">
        <f>IF('Indicator Date hidden'!J44="x","x",$I$2-'Indicator Date hidden'!J44)</f>
        <v>0</v>
      </c>
      <c r="J43" s="171">
        <f>IF('Indicator Date hidden'!K44="x","x",$J$2-'Indicator Date hidden'!K44)</f>
        <v>0</v>
      </c>
      <c r="K43" s="171">
        <f>IF('Indicator Date hidden'!L44="x","x",$K$2-'Indicator Date hidden'!L44)</f>
        <v>0</v>
      </c>
      <c r="L43" s="171">
        <f>IF('Indicator Date hidden'!M44="x","x",$L$2-'Indicator Date hidden'!M44)</f>
        <v>0</v>
      </c>
      <c r="M43" s="171">
        <f>IF('Indicator Date hidden'!N44="x","x",$M$2-'Indicator Date hidden'!N44)</f>
        <v>0</v>
      </c>
      <c r="N43" s="171">
        <f>IF('Indicator Date hidden'!O44="x","x",$N$2-'Indicator Date hidden'!O44)</f>
        <v>0</v>
      </c>
      <c r="O43" s="171">
        <f>IF('Indicator Date hidden'!P44="x","x",$O$2-'Indicator Date hidden'!P44)</f>
        <v>0</v>
      </c>
      <c r="P43" s="171">
        <f>IF('Indicator Date hidden'!Q44="x","x",$P$2-'Indicator Date hidden'!Q44)</f>
        <v>0</v>
      </c>
      <c r="Q43" s="171">
        <f>IF('Indicator Date hidden'!R44="x","x",$Q$2-'Indicator Date hidden'!R44)</f>
        <v>3</v>
      </c>
      <c r="R43" s="171">
        <f>IF('Indicator Date hidden'!S44="x","x",$R$2-'Indicator Date hidden'!S44)</f>
        <v>0</v>
      </c>
      <c r="S43" s="171">
        <f>IF('Indicator Date hidden'!T44="x","x",$S$2-'Indicator Date hidden'!T44)</f>
        <v>0</v>
      </c>
      <c r="T43" s="171">
        <f>IF('Indicator Date hidden'!U44="x","x",$T$2-'Indicator Date hidden'!U44)</f>
        <v>0</v>
      </c>
      <c r="U43" s="171">
        <f>IF('Indicator Date hidden'!V44="x","x",$U$2-'Indicator Date hidden'!V44)</f>
        <v>0</v>
      </c>
      <c r="V43" s="171">
        <f>IF('Indicator Date hidden'!W44="x","x",$V$2-'Indicator Date hidden'!W44)</f>
        <v>0</v>
      </c>
      <c r="W43" s="171">
        <f>IF('Indicator Date hidden'!X44="x","x",$W$2-'Indicator Date hidden'!X44)</f>
        <v>3</v>
      </c>
      <c r="X43" s="171">
        <f>IF('Indicator Date hidden'!Y44="x","x",$X$2-'Indicator Date hidden'!Y44)</f>
        <v>5</v>
      </c>
      <c r="Y43" s="171">
        <f>IF('Indicator Date hidden'!Z44="x","x",$Y$2-'Indicator Date hidden'!Z44)</f>
        <v>0</v>
      </c>
      <c r="Z43" s="171">
        <f>IF('Indicator Date hidden'!AA44="x","x",$Z$2-'Indicator Date hidden'!AA44)</f>
        <v>0</v>
      </c>
      <c r="AA43" s="171">
        <f>IF('Indicator Date hidden'!AB44="x","x",$AA$2-'Indicator Date hidden'!AB44)</f>
        <v>0</v>
      </c>
      <c r="AB43" s="171">
        <f>IF('Indicator Date hidden'!AC44="x","x",$AB$2-'Indicator Date hidden'!AC44)</f>
        <v>0</v>
      </c>
      <c r="AC43" s="171">
        <f>IF('Indicator Date hidden'!AD44="x","x",$AC$2-'Indicator Date hidden'!AD44)</f>
        <v>0</v>
      </c>
      <c r="AD43" s="171">
        <f>IF('Indicator Date hidden'!AE44="x","x",$AD$2-'Indicator Date hidden'!AE44)</f>
        <v>0</v>
      </c>
      <c r="AE43" s="171">
        <f>IF('Indicator Date hidden'!AF44="x","x",$AE$2-'Indicator Date hidden'!AF44)</f>
        <v>0</v>
      </c>
      <c r="AF43" s="171">
        <f>IF('Indicator Date hidden'!AG44="x","x",$AF$2-'Indicator Date hidden'!AG44)</f>
        <v>6</v>
      </c>
      <c r="AG43" s="171">
        <f>IF('Indicator Date hidden'!AH44="x","x",$AG$2-'Indicator Date hidden'!AH44)</f>
        <v>0</v>
      </c>
      <c r="AH43" s="171">
        <f>IF('Indicator Date hidden'!AI44="x","x",$AH$2-'Indicator Date hidden'!AI44)</f>
        <v>0</v>
      </c>
      <c r="AI43" s="171">
        <f>IF('Indicator Date hidden'!AJ44="x","x",$AI$2-'Indicator Date hidden'!AJ44)</f>
        <v>0</v>
      </c>
      <c r="AJ43" s="171">
        <f>IF('Indicator Date hidden'!AK44="x","x",$AJ$2-'Indicator Date hidden'!AK44)</f>
        <v>1</v>
      </c>
      <c r="AK43" s="171">
        <f>IF('Indicator Date hidden'!AL44="x","x",$AK$2-'Indicator Date hidden'!AL44)</f>
        <v>1</v>
      </c>
      <c r="AL43" s="171">
        <f>IF('Indicator Date hidden'!AM44="x","x",$AL$2-'Indicator Date hidden'!AM44)</f>
        <v>0</v>
      </c>
      <c r="AM43" s="171">
        <f>IF('Indicator Date hidden'!AN44="x","x",$AM$2-'Indicator Date hidden'!AN44)</f>
        <v>0</v>
      </c>
      <c r="AN43" s="171">
        <f>IF('Indicator Date hidden'!AO44="x","x",$AN$2-'Indicator Date hidden'!AO44)</f>
        <v>0</v>
      </c>
      <c r="AO43" s="171">
        <f>IF('Indicator Date hidden'!AP44="x","x",$AO$2-'Indicator Date hidden'!AP44)</f>
        <v>0</v>
      </c>
      <c r="AP43" s="171">
        <f>IF('Indicator Date hidden'!AQ44="x","x",$AP$2-'Indicator Date hidden'!AQ44)</f>
        <v>0</v>
      </c>
      <c r="AQ43" s="171">
        <f>IF('Indicator Date hidden'!AR44="x","x",$AQ$2-'Indicator Date hidden'!AR44)</f>
        <v>0</v>
      </c>
      <c r="AR43" s="171">
        <f>IF('Indicator Date hidden'!AS44="x","x",$AR$2-'Indicator Date hidden'!AS44)</f>
        <v>0</v>
      </c>
      <c r="AS43" s="171">
        <f>IF('Indicator Date hidden'!AT44="x","x",$AS$2-'Indicator Date hidden'!AT44)</f>
        <v>0</v>
      </c>
      <c r="AT43" s="171">
        <f>IF('Indicator Date hidden'!AU44="x","x",$AT$2-'Indicator Date hidden'!AU44)</f>
        <v>0</v>
      </c>
      <c r="AU43" s="171">
        <f>IF('Indicator Date hidden'!AV44="x","x",$AU$2-'Indicator Date hidden'!AV44)</f>
        <v>0</v>
      </c>
      <c r="AV43" s="171">
        <f>IF('Indicator Date hidden'!AW44="x","x",$AV$2-'Indicator Date hidden'!AW44)</f>
        <v>0</v>
      </c>
      <c r="AW43" s="171">
        <f>IF('Indicator Date hidden'!AX44="x","x",$AW$2-'Indicator Date hidden'!AX44)</f>
        <v>0</v>
      </c>
      <c r="AX43" s="171">
        <f>IF('Indicator Date hidden'!AY44="x","x",$AX$2-'Indicator Date hidden'!AY44)</f>
        <v>0</v>
      </c>
      <c r="AY43" s="171">
        <f>IF('Indicator Date hidden'!AZ44="x","x",$AY$2-'Indicator Date hidden'!AZ44)</f>
        <v>0</v>
      </c>
      <c r="AZ43" s="171">
        <f>IF('Indicator Date hidden'!BA44="x","x",$AZ$2-'Indicator Date hidden'!BA44)</f>
        <v>0</v>
      </c>
      <c r="BA43" s="5">
        <f t="shared" si="0"/>
        <v>19</v>
      </c>
      <c r="BB43" s="172">
        <f t="shared" si="1"/>
        <v>0.37254901960784315</v>
      </c>
      <c r="BC43" s="5">
        <f t="shared" si="2"/>
        <v>6</v>
      </c>
      <c r="BD43" s="172">
        <f t="shared" si="3"/>
        <v>1.2039279555300981</v>
      </c>
      <c r="BE43" s="175">
        <f t="shared" si="4"/>
        <v>0</v>
      </c>
    </row>
    <row r="44" spans="1:57" x14ac:dyDescent="0.25">
      <c r="A44" t="s">
        <v>75</v>
      </c>
      <c r="B44" s="171">
        <f>IF('Indicator Date hidden'!C45="x","x",$B$2-'Indicator Date hidden'!C45)</f>
        <v>0</v>
      </c>
      <c r="C44" s="171">
        <f>IF('Indicator Date hidden'!D45="x","x",$C$2-'Indicator Date hidden'!D45)</f>
        <v>0</v>
      </c>
      <c r="D44" s="171">
        <f>IF('Indicator Date hidden'!E45="x","x",$D$2-'Indicator Date hidden'!E45)</f>
        <v>0</v>
      </c>
      <c r="E44" s="171">
        <f>IF('Indicator Date hidden'!F45="x","x",$E$2-'Indicator Date hidden'!F45)</f>
        <v>0</v>
      </c>
      <c r="F44" s="171">
        <f>IF('Indicator Date hidden'!G45="x","x",$F$2-'Indicator Date hidden'!G45)</f>
        <v>0</v>
      </c>
      <c r="G44" s="171">
        <f>IF('Indicator Date hidden'!H45="x","x",$G$2-'Indicator Date hidden'!H45)</f>
        <v>0</v>
      </c>
      <c r="H44" s="171">
        <f>IF('Indicator Date hidden'!I45="x","x",$H$2-'Indicator Date hidden'!I45)</f>
        <v>0</v>
      </c>
      <c r="I44" s="171">
        <f>IF('Indicator Date hidden'!J45="x","x",$I$2-'Indicator Date hidden'!J45)</f>
        <v>0</v>
      </c>
      <c r="J44" s="171">
        <f>IF('Indicator Date hidden'!K45="x","x",$J$2-'Indicator Date hidden'!K45)</f>
        <v>0</v>
      </c>
      <c r="K44" s="171">
        <f>IF('Indicator Date hidden'!L45="x","x",$K$2-'Indicator Date hidden'!L45)</f>
        <v>0</v>
      </c>
      <c r="L44" s="171">
        <f>IF('Indicator Date hidden'!M45="x","x",$L$2-'Indicator Date hidden'!M45)</f>
        <v>0</v>
      </c>
      <c r="M44" s="171">
        <f>IF('Indicator Date hidden'!N45="x","x",$M$2-'Indicator Date hidden'!N45)</f>
        <v>0</v>
      </c>
      <c r="N44" s="171">
        <f>IF('Indicator Date hidden'!O45="x","x",$N$2-'Indicator Date hidden'!O45)</f>
        <v>0</v>
      </c>
      <c r="O44" s="171">
        <f>IF('Indicator Date hidden'!P45="x","x",$O$2-'Indicator Date hidden'!P45)</f>
        <v>0</v>
      </c>
      <c r="P44" s="171">
        <f>IF('Indicator Date hidden'!Q45="x","x",$P$2-'Indicator Date hidden'!Q45)</f>
        <v>0</v>
      </c>
      <c r="Q44" s="171" t="str">
        <f>IF('Indicator Date hidden'!R45="x","x",$Q$2-'Indicator Date hidden'!R45)</f>
        <v>x</v>
      </c>
      <c r="R44" s="171">
        <f>IF('Indicator Date hidden'!S45="x","x",$R$2-'Indicator Date hidden'!S45)</f>
        <v>0</v>
      </c>
      <c r="S44" s="171">
        <f>IF('Indicator Date hidden'!T45="x","x",$S$2-'Indicator Date hidden'!T45)</f>
        <v>0</v>
      </c>
      <c r="T44" s="171">
        <f>IF('Indicator Date hidden'!U45="x","x",$T$2-'Indicator Date hidden'!U45)</f>
        <v>0</v>
      </c>
      <c r="U44" s="171" t="str">
        <f>IF('Indicator Date hidden'!V45="x","x",$U$2-'Indicator Date hidden'!V45)</f>
        <v>x</v>
      </c>
      <c r="V44" s="171">
        <f>IF('Indicator Date hidden'!W45="x","x",$V$2-'Indicator Date hidden'!W45)</f>
        <v>0</v>
      </c>
      <c r="W44" s="171" t="str">
        <f>IF('Indicator Date hidden'!X45="x","x",$W$2-'Indicator Date hidden'!X45)</f>
        <v>x</v>
      </c>
      <c r="X44" s="171">
        <f>IF('Indicator Date hidden'!Y45="x","x",$X$2-'Indicator Date hidden'!Y45)</f>
        <v>3</v>
      </c>
      <c r="Y44" s="171">
        <f>IF('Indicator Date hidden'!Z45="x","x",$Y$2-'Indicator Date hidden'!Z45)</f>
        <v>0</v>
      </c>
      <c r="Z44" s="171">
        <f>IF('Indicator Date hidden'!AA45="x","x",$Z$2-'Indicator Date hidden'!AA45)</f>
        <v>0</v>
      </c>
      <c r="AA44" s="171" t="str">
        <f>IF('Indicator Date hidden'!AB45="x","x",$AA$2-'Indicator Date hidden'!AB45)</f>
        <v>x</v>
      </c>
      <c r="AB44" s="171">
        <f>IF('Indicator Date hidden'!AC45="x","x",$AB$2-'Indicator Date hidden'!AC45)</f>
        <v>0</v>
      </c>
      <c r="AC44" s="171">
        <f>IF('Indicator Date hidden'!AD45="x","x",$AC$2-'Indicator Date hidden'!AD45)</f>
        <v>0</v>
      </c>
      <c r="AD44" s="171" t="str">
        <f>IF('Indicator Date hidden'!AE45="x","x",$AD$2-'Indicator Date hidden'!AE45)</f>
        <v>x</v>
      </c>
      <c r="AE44" s="171">
        <f>IF('Indicator Date hidden'!AF45="x","x",$AE$2-'Indicator Date hidden'!AF45)</f>
        <v>0</v>
      </c>
      <c r="AF44" s="171">
        <f>IF('Indicator Date hidden'!AG45="x","x",$AF$2-'Indicator Date hidden'!AG45)</f>
        <v>3</v>
      </c>
      <c r="AG44" s="171">
        <f>IF('Indicator Date hidden'!AH45="x","x",$AG$2-'Indicator Date hidden'!AH45)</f>
        <v>0</v>
      </c>
      <c r="AH44" s="171">
        <f>IF('Indicator Date hidden'!AI45="x","x",$AH$2-'Indicator Date hidden'!AI45)</f>
        <v>0</v>
      </c>
      <c r="AI44" s="171">
        <f>IF('Indicator Date hidden'!AJ45="x","x",$AI$2-'Indicator Date hidden'!AJ45)</f>
        <v>0</v>
      </c>
      <c r="AJ44" s="171" t="str">
        <f>IF('Indicator Date hidden'!AK45="x","x",$AJ$2-'Indicator Date hidden'!AK45)</f>
        <v>x</v>
      </c>
      <c r="AK44" s="171">
        <f>IF('Indicator Date hidden'!AL45="x","x",$AK$2-'Indicator Date hidden'!AL45)</f>
        <v>1</v>
      </c>
      <c r="AL44" s="171">
        <f>IF('Indicator Date hidden'!AM45="x","x",$AL$2-'Indicator Date hidden'!AM45)</f>
        <v>0</v>
      </c>
      <c r="AM44" s="171">
        <f>IF('Indicator Date hidden'!AN45="x","x",$AM$2-'Indicator Date hidden'!AN45)</f>
        <v>0</v>
      </c>
      <c r="AN44" s="171">
        <f>IF('Indicator Date hidden'!AO45="x","x",$AN$2-'Indicator Date hidden'!AO45)</f>
        <v>0</v>
      </c>
      <c r="AO44" s="171">
        <f>IF('Indicator Date hidden'!AP45="x","x",$AO$2-'Indicator Date hidden'!AP45)</f>
        <v>0</v>
      </c>
      <c r="AP44" s="171">
        <f>IF('Indicator Date hidden'!AQ45="x","x",$AP$2-'Indicator Date hidden'!AQ45)</f>
        <v>0</v>
      </c>
      <c r="AQ44" s="171">
        <f>IF('Indicator Date hidden'!AR45="x","x",$AQ$2-'Indicator Date hidden'!AR45)</f>
        <v>0</v>
      </c>
      <c r="AR44" s="171">
        <f>IF('Indicator Date hidden'!AS45="x","x",$AR$2-'Indicator Date hidden'!AS45)</f>
        <v>0</v>
      </c>
      <c r="AS44" s="171">
        <f>IF('Indicator Date hidden'!AT45="x","x",$AS$2-'Indicator Date hidden'!AT45)</f>
        <v>0</v>
      </c>
      <c r="AT44" s="171">
        <f>IF('Indicator Date hidden'!AU45="x","x",$AT$2-'Indicator Date hidden'!AU45)</f>
        <v>0</v>
      </c>
      <c r="AU44" s="171">
        <f>IF('Indicator Date hidden'!AV45="x","x",$AU$2-'Indicator Date hidden'!AV45)</f>
        <v>0</v>
      </c>
      <c r="AV44" s="171">
        <f>IF('Indicator Date hidden'!AW45="x","x",$AV$2-'Indicator Date hidden'!AW45)</f>
        <v>0</v>
      </c>
      <c r="AW44" s="171">
        <f>IF('Indicator Date hidden'!AX45="x","x",$AW$2-'Indicator Date hidden'!AX45)</f>
        <v>0</v>
      </c>
      <c r="AX44" s="171">
        <f>IF('Indicator Date hidden'!AY45="x","x",$AX$2-'Indicator Date hidden'!AY45)</f>
        <v>0</v>
      </c>
      <c r="AY44" s="171">
        <f>IF('Indicator Date hidden'!AZ45="x","x",$AY$2-'Indicator Date hidden'!AZ45)</f>
        <v>0</v>
      </c>
      <c r="AZ44" s="171">
        <f>IF('Indicator Date hidden'!BA45="x","x",$AZ$2-'Indicator Date hidden'!BA45)</f>
        <v>0</v>
      </c>
      <c r="BA44" s="5">
        <f t="shared" si="0"/>
        <v>7</v>
      </c>
      <c r="BB44" s="172">
        <f t="shared" si="1"/>
        <v>0.15555555555555556</v>
      </c>
      <c r="BC44" s="5">
        <f t="shared" si="2"/>
        <v>3</v>
      </c>
      <c r="BD44" s="172">
        <f t="shared" si="3"/>
        <v>0.63089198073681729</v>
      </c>
      <c r="BE44" s="175">
        <f t="shared" si="4"/>
        <v>0</v>
      </c>
    </row>
    <row r="45" spans="1:57" x14ac:dyDescent="0.25">
      <c r="A45" t="s">
        <v>77</v>
      </c>
      <c r="B45" s="171">
        <f>IF('Indicator Date hidden'!C46="x","x",$B$2-'Indicator Date hidden'!C46)</f>
        <v>0</v>
      </c>
      <c r="C45" s="171">
        <f>IF('Indicator Date hidden'!D46="x","x",$C$2-'Indicator Date hidden'!D46)</f>
        <v>0</v>
      </c>
      <c r="D45" s="171">
        <f>IF('Indicator Date hidden'!E46="x","x",$D$2-'Indicator Date hidden'!E46)</f>
        <v>0</v>
      </c>
      <c r="E45" s="171">
        <f>IF('Indicator Date hidden'!F46="x","x",$E$2-'Indicator Date hidden'!F46)</f>
        <v>0</v>
      </c>
      <c r="F45" s="171">
        <f>IF('Indicator Date hidden'!G46="x","x",$F$2-'Indicator Date hidden'!G46)</f>
        <v>0</v>
      </c>
      <c r="G45" s="171">
        <f>IF('Indicator Date hidden'!H46="x","x",$G$2-'Indicator Date hidden'!H46)</f>
        <v>0</v>
      </c>
      <c r="H45" s="171">
        <f>IF('Indicator Date hidden'!I46="x","x",$H$2-'Indicator Date hidden'!I46)</f>
        <v>0</v>
      </c>
      <c r="I45" s="171">
        <f>IF('Indicator Date hidden'!J46="x","x",$I$2-'Indicator Date hidden'!J46)</f>
        <v>0</v>
      </c>
      <c r="J45" s="171">
        <f>IF('Indicator Date hidden'!K46="x","x",$J$2-'Indicator Date hidden'!K46)</f>
        <v>0</v>
      </c>
      <c r="K45" s="171">
        <f>IF('Indicator Date hidden'!L46="x","x",$K$2-'Indicator Date hidden'!L46)</f>
        <v>0</v>
      </c>
      <c r="L45" s="171">
        <f>IF('Indicator Date hidden'!M46="x","x",$L$2-'Indicator Date hidden'!M46)</f>
        <v>0</v>
      </c>
      <c r="M45" s="171">
        <f>IF('Indicator Date hidden'!N46="x","x",$M$2-'Indicator Date hidden'!N46)</f>
        <v>0</v>
      </c>
      <c r="N45" s="171">
        <f>IF('Indicator Date hidden'!O46="x","x",$N$2-'Indicator Date hidden'!O46)</f>
        <v>0</v>
      </c>
      <c r="O45" s="171">
        <f>IF('Indicator Date hidden'!P46="x","x",$O$2-'Indicator Date hidden'!P46)</f>
        <v>0</v>
      </c>
      <c r="P45" s="171">
        <f>IF('Indicator Date hidden'!Q46="x","x",$P$2-'Indicator Date hidden'!Q46)</f>
        <v>0</v>
      </c>
      <c r="Q45" s="171" t="str">
        <f>IF('Indicator Date hidden'!R46="x","x",$Q$2-'Indicator Date hidden'!R46)</f>
        <v>x</v>
      </c>
      <c r="R45" s="171">
        <f>IF('Indicator Date hidden'!S46="x","x",$R$2-'Indicator Date hidden'!S46)</f>
        <v>0</v>
      </c>
      <c r="S45" s="171">
        <f>IF('Indicator Date hidden'!T46="x","x",$S$2-'Indicator Date hidden'!T46)</f>
        <v>0</v>
      </c>
      <c r="T45" s="171">
        <f>IF('Indicator Date hidden'!U46="x","x",$T$2-'Indicator Date hidden'!U46)</f>
        <v>0</v>
      </c>
      <c r="U45" s="171" t="str">
        <f>IF('Indicator Date hidden'!V46="x","x",$U$2-'Indicator Date hidden'!V46)</f>
        <v>x</v>
      </c>
      <c r="V45" s="171">
        <f>IF('Indicator Date hidden'!W46="x","x",$V$2-'Indicator Date hidden'!W46)</f>
        <v>0</v>
      </c>
      <c r="W45" s="171" t="str">
        <f>IF('Indicator Date hidden'!X46="x","x",$W$2-'Indicator Date hidden'!X46)</f>
        <v>x</v>
      </c>
      <c r="X45" s="171">
        <f>IF('Indicator Date hidden'!Y46="x","x",$X$2-'Indicator Date hidden'!Y46)</f>
        <v>5</v>
      </c>
      <c r="Y45" s="171">
        <f>IF('Indicator Date hidden'!Z46="x","x",$Y$2-'Indicator Date hidden'!Z46)</f>
        <v>0</v>
      </c>
      <c r="Z45" s="171">
        <f>IF('Indicator Date hidden'!AA46="x","x",$Z$2-'Indicator Date hidden'!AA46)</f>
        <v>0</v>
      </c>
      <c r="AA45" s="171">
        <f>IF('Indicator Date hidden'!AB46="x","x",$AA$2-'Indicator Date hidden'!AB46)</f>
        <v>0</v>
      </c>
      <c r="AB45" s="171">
        <f>IF('Indicator Date hidden'!AC46="x","x",$AB$2-'Indicator Date hidden'!AC46)</f>
        <v>0</v>
      </c>
      <c r="AC45" s="171">
        <f>IF('Indicator Date hidden'!AD46="x","x",$AC$2-'Indicator Date hidden'!AD46)</f>
        <v>0</v>
      </c>
      <c r="AD45" s="171" t="str">
        <f>IF('Indicator Date hidden'!AE46="x","x",$AD$2-'Indicator Date hidden'!AE46)</f>
        <v>x</v>
      </c>
      <c r="AE45" s="171">
        <f>IF('Indicator Date hidden'!AF46="x","x",$AE$2-'Indicator Date hidden'!AF46)</f>
        <v>0</v>
      </c>
      <c r="AF45" s="171" t="str">
        <f>IF('Indicator Date hidden'!AG46="x","x",$AF$2-'Indicator Date hidden'!AG46)</f>
        <v>x</v>
      </c>
      <c r="AG45" s="171">
        <f>IF('Indicator Date hidden'!AH46="x","x",$AG$2-'Indicator Date hidden'!AH46)</f>
        <v>0</v>
      </c>
      <c r="AH45" s="171">
        <f>IF('Indicator Date hidden'!AI46="x","x",$AH$2-'Indicator Date hidden'!AI46)</f>
        <v>0</v>
      </c>
      <c r="AI45" s="171">
        <f>IF('Indicator Date hidden'!AJ46="x","x",$AI$2-'Indicator Date hidden'!AJ46)</f>
        <v>0</v>
      </c>
      <c r="AJ45" s="171" t="str">
        <f>IF('Indicator Date hidden'!AK46="x","x",$AJ$2-'Indicator Date hidden'!AK46)</f>
        <v>x</v>
      </c>
      <c r="AK45" s="171">
        <f>IF('Indicator Date hidden'!AL46="x","x",$AK$2-'Indicator Date hidden'!AL46)</f>
        <v>1</v>
      </c>
      <c r="AL45" s="171">
        <f>IF('Indicator Date hidden'!AM46="x","x",$AL$2-'Indicator Date hidden'!AM46)</f>
        <v>0</v>
      </c>
      <c r="AM45" s="171">
        <f>IF('Indicator Date hidden'!AN46="x","x",$AM$2-'Indicator Date hidden'!AN46)</f>
        <v>0</v>
      </c>
      <c r="AN45" s="171">
        <f>IF('Indicator Date hidden'!AO46="x","x",$AN$2-'Indicator Date hidden'!AO46)</f>
        <v>0</v>
      </c>
      <c r="AO45" s="171" t="str">
        <f>IF('Indicator Date hidden'!AP46="x","x",$AO$2-'Indicator Date hidden'!AP46)</f>
        <v>x</v>
      </c>
      <c r="AP45" s="171" t="str">
        <f>IF('Indicator Date hidden'!AQ46="x","x",$AP$2-'Indicator Date hidden'!AQ46)</f>
        <v>x</v>
      </c>
      <c r="AQ45" s="171">
        <f>IF('Indicator Date hidden'!AR46="x","x",$AQ$2-'Indicator Date hidden'!AR46)</f>
        <v>4</v>
      </c>
      <c r="AR45" s="171">
        <f>IF('Indicator Date hidden'!AS46="x","x",$AR$2-'Indicator Date hidden'!AS46)</f>
        <v>0</v>
      </c>
      <c r="AS45" s="171">
        <f>IF('Indicator Date hidden'!AT46="x","x",$AS$2-'Indicator Date hidden'!AT46)</f>
        <v>0</v>
      </c>
      <c r="AT45" s="171">
        <f>IF('Indicator Date hidden'!AU46="x","x",$AT$2-'Indicator Date hidden'!AU46)</f>
        <v>0</v>
      </c>
      <c r="AU45" s="171">
        <f>IF('Indicator Date hidden'!AV46="x","x",$AU$2-'Indicator Date hidden'!AV46)</f>
        <v>0</v>
      </c>
      <c r="AV45" s="171">
        <f>IF('Indicator Date hidden'!AW46="x","x",$AV$2-'Indicator Date hidden'!AW46)</f>
        <v>0</v>
      </c>
      <c r="AW45" s="171">
        <f>IF('Indicator Date hidden'!AX46="x","x",$AW$2-'Indicator Date hidden'!AX46)</f>
        <v>0</v>
      </c>
      <c r="AX45" s="171">
        <f>IF('Indicator Date hidden'!AY46="x","x",$AX$2-'Indicator Date hidden'!AY46)</f>
        <v>0</v>
      </c>
      <c r="AY45" s="171">
        <f>IF('Indicator Date hidden'!AZ46="x","x",$AY$2-'Indicator Date hidden'!AZ46)</f>
        <v>0</v>
      </c>
      <c r="AZ45" s="171">
        <f>IF('Indicator Date hidden'!BA46="x","x",$AZ$2-'Indicator Date hidden'!BA46)</f>
        <v>0</v>
      </c>
      <c r="BA45" s="5">
        <f t="shared" si="0"/>
        <v>10</v>
      </c>
      <c r="BB45" s="172">
        <f t="shared" si="1"/>
        <v>0.23255813953488372</v>
      </c>
      <c r="BC45" s="5">
        <f t="shared" si="2"/>
        <v>3</v>
      </c>
      <c r="BD45" s="172">
        <f t="shared" si="3"/>
        <v>0.96055239200294806</v>
      </c>
      <c r="BE45" s="175">
        <f t="shared" si="4"/>
        <v>0</v>
      </c>
    </row>
    <row r="46" spans="1:57" x14ac:dyDescent="0.25">
      <c r="A46" t="s">
        <v>79</v>
      </c>
      <c r="B46" s="171">
        <f>IF('Indicator Date hidden'!C47="x","x",$B$2-'Indicator Date hidden'!C47)</f>
        <v>0</v>
      </c>
      <c r="C46" s="171">
        <f>IF('Indicator Date hidden'!D47="x","x",$C$2-'Indicator Date hidden'!D47)</f>
        <v>0</v>
      </c>
      <c r="D46" s="171">
        <f>IF('Indicator Date hidden'!E47="x","x",$D$2-'Indicator Date hidden'!E47)</f>
        <v>0</v>
      </c>
      <c r="E46" s="171">
        <f>IF('Indicator Date hidden'!F47="x","x",$E$2-'Indicator Date hidden'!F47)</f>
        <v>0</v>
      </c>
      <c r="F46" s="171">
        <f>IF('Indicator Date hidden'!G47="x","x",$F$2-'Indicator Date hidden'!G47)</f>
        <v>0</v>
      </c>
      <c r="G46" s="171">
        <f>IF('Indicator Date hidden'!H47="x","x",$G$2-'Indicator Date hidden'!H47)</f>
        <v>0</v>
      </c>
      <c r="H46" s="171">
        <f>IF('Indicator Date hidden'!I47="x","x",$H$2-'Indicator Date hidden'!I47)</f>
        <v>0</v>
      </c>
      <c r="I46" s="171">
        <f>IF('Indicator Date hidden'!J47="x","x",$I$2-'Indicator Date hidden'!J47)</f>
        <v>0</v>
      </c>
      <c r="J46" s="171">
        <f>IF('Indicator Date hidden'!K47="x","x",$J$2-'Indicator Date hidden'!K47)</f>
        <v>0</v>
      </c>
      <c r="K46" s="171">
        <f>IF('Indicator Date hidden'!L47="x","x",$K$2-'Indicator Date hidden'!L47)</f>
        <v>0</v>
      </c>
      <c r="L46" s="171">
        <f>IF('Indicator Date hidden'!M47="x","x",$L$2-'Indicator Date hidden'!M47)</f>
        <v>0</v>
      </c>
      <c r="M46" s="171">
        <f>IF('Indicator Date hidden'!N47="x","x",$M$2-'Indicator Date hidden'!N47)</f>
        <v>0</v>
      </c>
      <c r="N46" s="171">
        <f>IF('Indicator Date hidden'!O47="x","x",$N$2-'Indicator Date hidden'!O47)</f>
        <v>0</v>
      </c>
      <c r="O46" s="171">
        <f>IF('Indicator Date hidden'!P47="x","x",$O$2-'Indicator Date hidden'!P47)</f>
        <v>0</v>
      </c>
      <c r="P46" s="171">
        <f>IF('Indicator Date hidden'!Q47="x","x",$P$2-'Indicator Date hidden'!Q47)</f>
        <v>0</v>
      </c>
      <c r="Q46" s="171" t="str">
        <f>IF('Indicator Date hidden'!R47="x","x",$Q$2-'Indicator Date hidden'!R47)</f>
        <v>x</v>
      </c>
      <c r="R46" s="171">
        <f>IF('Indicator Date hidden'!S47="x","x",$R$2-'Indicator Date hidden'!S47)</f>
        <v>0</v>
      </c>
      <c r="S46" s="171">
        <f>IF('Indicator Date hidden'!T47="x","x",$S$2-'Indicator Date hidden'!T47)</f>
        <v>0</v>
      </c>
      <c r="T46" s="171">
        <f>IF('Indicator Date hidden'!U47="x","x",$T$2-'Indicator Date hidden'!U47)</f>
        <v>0</v>
      </c>
      <c r="U46" s="171" t="str">
        <f>IF('Indicator Date hidden'!V47="x","x",$U$2-'Indicator Date hidden'!V47)</f>
        <v>x</v>
      </c>
      <c r="V46" s="171">
        <f>IF('Indicator Date hidden'!W47="x","x",$V$2-'Indicator Date hidden'!W47)</f>
        <v>0</v>
      </c>
      <c r="W46" s="171" t="str">
        <f>IF('Indicator Date hidden'!X47="x","x",$W$2-'Indicator Date hidden'!X47)</f>
        <v>x</v>
      </c>
      <c r="X46" s="171">
        <f>IF('Indicator Date hidden'!Y47="x","x",$X$2-'Indicator Date hidden'!Y47)</f>
        <v>3</v>
      </c>
      <c r="Y46" s="171">
        <f>IF('Indicator Date hidden'!Z47="x","x",$Y$2-'Indicator Date hidden'!Z47)</f>
        <v>0</v>
      </c>
      <c r="Z46" s="171">
        <f>IF('Indicator Date hidden'!AA47="x","x",$Z$2-'Indicator Date hidden'!AA47)</f>
        <v>0</v>
      </c>
      <c r="AA46" s="171">
        <f>IF('Indicator Date hidden'!AB47="x","x",$AA$2-'Indicator Date hidden'!AB47)</f>
        <v>2</v>
      </c>
      <c r="AB46" s="171">
        <f>IF('Indicator Date hidden'!AC47="x","x",$AB$2-'Indicator Date hidden'!AC47)</f>
        <v>0</v>
      </c>
      <c r="AC46" s="171">
        <f>IF('Indicator Date hidden'!AD47="x","x",$AC$2-'Indicator Date hidden'!AD47)</f>
        <v>0</v>
      </c>
      <c r="AD46" s="171" t="str">
        <f>IF('Indicator Date hidden'!AE47="x","x",$AD$2-'Indicator Date hidden'!AE47)</f>
        <v>x</v>
      </c>
      <c r="AE46" s="171">
        <f>IF('Indicator Date hidden'!AF47="x","x",$AE$2-'Indicator Date hidden'!AF47)</f>
        <v>0</v>
      </c>
      <c r="AF46" s="171">
        <f>IF('Indicator Date hidden'!AG47="x","x",$AF$2-'Indicator Date hidden'!AG47)</f>
        <v>2</v>
      </c>
      <c r="AG46" s="171">
        <f>IF('Indicator Date hidden'!AH47="x","x",$AG$2-'Indicator Date hidden'!AH47)</f>
        <v>0</v>
      </c>
      <c r="AH46" s="171">
        <f>IF('Indicator Date hidden'!AI47="x","x",$AH$2-'Indicator Date hidden'!AI47)</f>
        <v>0</v>
      </c>
      <c r="AI46" s="171">
        <f>IF('Indicator Date hidden'!AJ47="x","x",$AI$2-'Indicator Date hidden'!AJ47)</f>
        <v>0</v>
      </c>
      <c r="AJ46" s="171">
        <f>IF('Indicator Date hidden'!AK47="x","x",$AJ$2-'Indicator Date hidden'!AK47)</f>
        <v>1</v>
      </c>
      <c r="AK46" s="171">
        <f>IF('Indicator Date hidden'!AL47="x","x",$AK$2-'Indicator Date hidden'!AL47)</f>
        <v>1</v>
      </c>
      <c r="AL46" s="171">
        <f>IF('Indicator Date hidden'!AM47="x","x",$AL$2-'Indicator Date hidden'!AM47)</f>
        <v>0</v>
      </c>
      <c r="AM46" s="171">
        <f>IF('Indicator Date hidden'!AN47="x","x",$AM$2-'Indicator Date hidden'!AN47)</f>
        <v>0</v>
      </c>
      <c r="AN46" s="171">
        <f>IF('Indicator Date hidden'!AO47="x","x",$AN$2-'Indicator Date hidden'!AO47)</f>
        <v>0</v>
      </c>
      <c r="AO46" s="171">
        <f>IF('Indicator Date hidden'!AP47="x","x",$AO$2-'Indicator Date hidden'!AP47)</f>
        <v>0</v>
      </c>
      <c r="AP46" s="171">
        <f>IF('Indicator Date hidden'!AQ47="x","x",$AP$2-'Indicator Date hidden'!AQ47)</f>
        <v>0</v>
      </c>
      <c r="AQ46" s="171" t="str">
        <f>IF('Indicator Date hidden'!AR47="x","x",$AQ$2-'Indicator Date hidden'!AR47)</f>
        <v>x</v>
      </c>
      <c r="AR46" s="171">
        <f>IF('Indicator Date hidden'!AS47="x","x",$AR$2-'Indicator Date hidden'!AS47)</f>
        <v>0</v>
      </c>
      <c r="AS46" s="171">
        <f>IF('Indicator Date hidden'!AT47="x","x",$AS$2-'Indicator Date hidden'!AT47)</f>
        <v>0</v>
      </c>
      <c r="AT46" s="171">
        <f>IF('Indicator Date hidden'!AU47="x","x",$AT$2-'Indicator Date hidden'!AU47)</f>
        <v>0</v>
      </c>
      <c r="AU46" s="171">
        <f>IF('Indicator Date hidden'!AV47="x","x",$AU$2-'Indicator Date hidden'!AV47)</f>
        <v>0</v>
      </c>
      <c r="AV46" s="171">
        <f>IF('Indicator Date hidden'!AW47="x","x",$AV$2-'Indicator Date hidden'!AW47)</f>
        <v>0</v>
      </c>
      <c r="AW46" s="171">
        <f>IF('Indicator Date hidden'!AX47="x","x",$AW$2-'Indicator Date hidden'!AX47)</f>
        <v>0</v>
      </c>
      <c r="AX46" s="171">
        <f>IF('Indicator Date hidden'!AY47="x","x",$AX$2-'Indicator Date hidden'!AY47)</f>
        <v>0</v>
      </c>
      <c r="AY46" s="171">
        <f>IF('Indicator Date hidden'!AZ47="x","x",$AY$2-'Indicator Date hidden'!AZ47)</f>
        <v>0</v>
      </c>
      <c r="AZ46" s="171">
        <f>IF('Indicator Date hidden'!BA47="x","x",$AZ$2-'Indicator Date hidden'!BA47)</f>
        <v>0</v>
      </c>
      <c r="BA46" s="5">
        <f t="shared" si="0"/>
        <v>9</v>
      </c>
      <c r="BB46" s="172">
        <f t="shared" si="1"/>
        <v>0.19565217391304349</v>
      </c>
      <c r="BC46" s="5">
        <f t="shared" si="2"/>
        <v>5</v>
      </c>
      <c r="BD46" s="172">
        <f t="shared" si="3"/>
        <v>0.61217947131864014</v>
      </c>
      <c r="BE46" s="175">
        <f t="shared" si="4"/>
        <v>0</v>
      </c>
    </row>
    <row r="47" spans="1:57" x14ac:dyDescent="0.25">
      <c r="A47" t="s">
        <v>81</v>
      </c>
      <c r="B47" s="171">
        <f>IF('Indicator Date hidden'!C48="x","x",$B$2-'Indicator Date hidden'!C48)</f>
        <v>0</v>
      </c>
      <c r="C47" s="171">
        <f>IF('Indicator Date hidden'!D48="x","x",$C$2-'Indicator Date hidden'!D48)</f>
        <v>0</v>
      </c>
      <c r="D47" s="171">
        <f>IF('Indicator Date hidden'!E48="x","x",$D$2-'Indicator Date hidden'!E48)</f>
        <v>0</v>
      </c>
      <c r="E47" s="171">
        <f>IF('Indicator Date hidden'!F48="x","x",$E$2-'Indicator Date hidden'!F48)</f>
        <v>0</v>
      </c>
      <c r="F47" s="171">
        <f>IF('Indicator Date hidden'!G48="x","x",$F$2-'Indicator Date hidden'!G48)</f>
        <v>0</v>
      </c>
      <c r="G47" s="171">
        <f>IF('Indicator Date hidden'!H48="x","x",$G$2-'Indicator Date hidden'!H48)</f>
        <v>0</v>
      </c>
      <c r="H47" s="171">
        <f>IF('Indicator Date hidden'!I48="x","x",$H$2-'Indicator Date hidden'!I48)</f>
        <v>0</v>
      </c>
      <c r="I47" s="171">
        <f>IF('Indicator Date hidden'!J48="x","x",$I$2-'Indicator Date hidden'!J48)</f>
        <v>0</v>
      </c>
      <c r="J47" s="171">
        <f>IF('Indicator Date hidden'!K48="x","x",$J$2-'Indicator Date hidden'!K48)</f>
        <v>0</v>
      </c>
      <c r="K47" s="171">
        <f>IF('Indicator Date hidden'!L48="x","x",$K$2-'Indicator Date hidden'!L48)</f>
        <v>0</v>
      </c>
      <c r="L47" s="171">
        <f>IF('Indicator Date hidden'!M48="x","x",$L$2-'Indicator Date hidden'!M48)</f>
        <v>0</v>
      </c>
      <c r="M47" s="171">
        <f>IF('Indicator Date hidden'!N48="x","x",$M$2-'Indicator Date hidden'!N48)</f>
        <v>0</v>
      </c>
      <c r="N47" s="171">
        <f>IF('Indicator Date hidden'!O48="x","x",$N$2-'Indicator Date hidden'!O48)</f>
        <v>0</v>
      </c>
      <c r="O47" s="171">
        <f>IF('Indicator Date hidden'!P48="x","x",$O$2-'Indicator Date hidden'!P48)</f>
        <v>0</v>
      </c>
      <c r="P47" s="171">
        <f>IF('Indicator Date hidden'!Q48="x","x",$P$2-'Indicator Date hidden'!Q48)</f>
        <v>0</v>
      </c>
      <c r="Q47" s="171" t="str">
        <f>IF('Indicator Date hidden'!R48="x","x",$Q$2-'Indicator Date hidden'!R48)</f>
        <v>x</v>
      </c>
      <c r="R47" s="171">
        <f>IF('Indicator Date hidden'!S48="x","x",$R$2-'Indicator Date hidden'!S48)</f>
        <v>0</v>
      </c>
      <c r="S47" s="171">
        <f>IF('Indicator Date hidden'!T48="x","x",$S$2-'Indicator Date hidden'!T48)</f>
        <v>0</v>
      </c>
      <c r="T47" s="171">
        <f>IF('Indicator Date hidden'!U48="x","x",$T$2-'Indicator Date hidden'!U48)</f>
        <v>0</v>
      </c>
      <c r="U47" s="171" t="str">
        <f>IF('Indicator Date hidden'!V48="x","x",$U$2-'Indicator Date hidden'!V48)</f>
        <v>x</v>
      </c>
      <c r="V47" s="171">
        <f>IF('Indicator Date hidden'!W48="x","x",$V$2-'Indicator Date hidden'!W48)</f>
        <v>0</v>
      </c>
      <c r="W47" s="171" t="str">
        <f>IF('Indicator Date hidden'!X48="x","x",$W$2-'Indicator Date hidden'!X48)</f>
        <v>x</v>
      </c>
      <c r="X47" s="171">
        <f>IF('Indicator Date hidden'!Y48="x","x",$X$2-'Indicator Date hidden'!Y48)</f>
        <v>4</v>
      </c>
      <c r="Y47" s="171">
        <f>IF('Indicator Date hidden'!Z48="x","x",$Y$2-'Indicator Date hidden'!Z48)</f>
        <v>0</v>
      </c>
      <c r="Z47" s="171">
        <f>IF('Indicator Date hidden'!AA48="x","x",$Z$2-'Indicator Date hidden'!AA48)</f>
        <v>0</v>
      </c>
      <c r="AA47" s="171">
        <f>IF('Indicator Date hidden'!AB48="x","x",$AA$2-'Indicator Date hidden'!AB48)</f>
        <v>2</v>
      </c>
      <c r="AB47" s="171">
        <f>IF('Indicator Date hidden'!AC48="x","x",$AB$2-'Indicator Date hidden'!AC48)</f>
        <v>0</v>
      </c>
      <c r="AC47" s="171">
        <f>IF('Indicator Date hidden'!AD48="x","x",$AC$2-'Indicator Date hidden'!AD48)</f>
        <v>0</v>
      </c>
      <c r="AD47" s="171" t="str">
        <f>IF('Indicator Date hidden'!AE48="x","x",$AD$2-'Indicator Date hidden'!AE48)</f>
        <v>x</v>
      </c>
      <c r="AE47" s="171">
        <f>IF('Indicator Date hidden'!AF48="x","x",$AE$2-'Indicator Date hidden'!AF48)</f>
        <v>0</v>
      </c>
      <c r="AF47" s="171">
        <f>IF('Indicator Date hidden'!AG48="x","x",$AF$2-'Indicator Date hidden'!AG48)</f>
        <v>2</v>
      </c>
      <c r="AG47" s="171">
        <f>IF('Indicator Date hidden'!AH48="x","x",$AG$2-'Indicator Date hidden'!AH48)</f>
        <v>0</v>
      </c>
      <c r="AH47" s="171">
        <f>IF('Indicator Date hidden'!AI48="x","x",$AH$2-'Indicator Date hidden'!AI48)</f>
        <v>0</v>
      </c>
      <c r="AI47" s="171">
        <f>IF('Indicator Date hidden'!AJ48="x","x",$AI$2-'Indicator Date hidden'!AJ48)</f>
        <v>0</v>
      </c>
      <c r="AJ47" s="171" t="str">
        <f>IF('Indicator Date hidden'!AK48="x","x",$AJ$2-'Indicator Date hidden'!AK48)</f>
        <v>x</v>
      </c>
      <c r="AK47" s="171">
        <f>IF('Indicator Date hidden'!AL48="x","x",$AK$2-'Indicator Date hidden'!AL48)</f>
        <v>1</v>
      </c>
      <c r="AL47" s="171">
        <f>IF('Indicator Date hidden'!AM48="x","x",$AL$2-'Indicator Date hidden'!AM48)</f>
        <v>0</v>
      </c>
      <c r="AM47" s="171">
        <f>IF('Indicator Date hidden'!AN48="x","x",$AM$2-'Indicator Date hidden'!AN48)</f>
        <v>0</v>
      </c>
      <c r="AN47" s="171">
        <f>IF('Indicator Date hidden'!AO48="x","x",$AN$2-'Indicator Date hidden'!AO48)</f>
        <v>0</v>
      </c>
      <c r="AO47" s="171">
        <f>IF('Indicator Date hidden'!AP48="x","x",$AO$2-'Indicator Date hidden'!AP48)</f>
        <v>0</v>
      </c>
      <c r="AP47" s="171">
        <f>IF('Indicator Date hidden'!AQ48="x","x",$AP$2-'Indicator Date hidden'!AQ48)</f>
        <v>0</v>
      </c>
      <c r="AQ47" s="171">
        <f>IF('Indicator Date hidden'!AR48="x","x",$AQ$2-'Indicator Date hidden'!AR48)</f>
        <v>0</v>
      </c>
      <c r="AR47" s="171">
        <f>IF('Indicator Date hidden'!AS48="x","x",$AR$2-'Indicator Date hidden'!AS48)</f>
        <v>0</v>
      </c>
      <c r="AS47" s="171">
        <f>IF('Indicator Date hidden'!AT48="x","x",$AS$2-'Indicator Date hidden'!AT48)</f>
        <v>0</v>
      </c>
      <c r="AT47" s="171">
        <f>IF('Indicator Date hidden'!AU48="x","x",$AT$2-'Indicator Date hidden'!AU48)</f>
        <v>0</v>
      </c>
      <c r="AU47" s="171" t="str">
        <f>IF('Indicator Date hidden'!AV48="x","x",$AU$2-'Indicator Date hidden'!AV48)</f>
        <v>x</v>
      </c>
      <c r="AV47" s="171">
        <f>IF('Indicator Date hidden'!AW48="x","x",$AV$2-'Indicator Date hidden'!AW48)</f>
        <v>0</v>
      </c>
      <c r="AW47" s="171">
        <f>IF('Indicator Date hidden'!AX48="x","x",$AW$2-'Indicator Date hidden'!AX48)</f>
        <v>0</v>
      </c>
      <c r="AX47" s="171">
        <f>IF('Indicator Date hidden'!AY48="x","x",$AX$2-'Indicator Date hidden'!AY48)</f>
        <v>0</v>
      </c>
      <c r="AY47" s="171">
        <f>IF('Indicator Date hidden'!AZ48="x","x",$AY$2-'Indicator Date hidden'!AZ48)</f>
        <v>0</v>
      </c>
      <c r="AZ47" s="171">
        <f>IF('Indicator Date hidden'!BA48="x","x",$AZ$2-'Indicator Date hidden'!BA48)</f>
        <v>0</v>
      </c>
      <c r="BA47" s="5">
        <f t="shared" si="0"/>
        <v>9</v>
      </c>
      <c r="BB47" s="172">
        <f t="shared" si="1"/>
        <v>0.2</v>
      </c>
      <c r="BC47" s="5">
        <f t="shared" si="2"/>
        <v>4</v>
      </c>
      <c r="BD47" s="172">
        <f t="shared" si="3"/>
        <v>0.71802197428460057</v>
      </c>
      <c r="BE47" s="175">
        <f t="shared" si="4"/>
        <v>0</v>
      </c>
    </row>
    <row r="48" spans="1:57" x14ac:dyDescent="0.25">
      <c r="A48" t="s">
        <v>83</v>
      </c>
      <c r="B48" s="171">
        <f>IF('Indicator Date hidden'!C49="x","x",$B$2-'Indicator Date hidden'!C49)</f>
        <v>0</v>
      </c>
      <c r="C48" s="171">
        <f>IF('Indicator Date hidden'!D49="x","x",$C$2-'Indicator Date hidden'!D49)</f>
        <v>0</v>
      </c>
      <c r="D48" s="171">
        <f>IF('Indicator Date hidden'!E49="x","x",$D$2-'Indicator Date hidden'!E49)</f>
        <v>0</v>
      </c>
      <c r="E48" s="171">
        <f>IF('Indicator Date hidden'!F49="x","x",$E$2-'Indicator Date hidden'!F49)</f>
        <v>0</v>
      </c>
      <c r="F48" s="171">
        <f>IF('Indicator Date hidden'!G49="x","x",$F$2-'Indicator Date hidden'!G49)</f>
        <v>0</v>
      </c>
      <c r="G48" s="171">
        <f>IF('Indicator Date hidden'!H49="x","x",$G$2-'Indicator Date hidden'!H49)</f>
        <v>0</v>
      </c>
      <c r="H48" s="171">
        <f>IF('Indicator Date hidden'!I49="x","x",$H$2-'Indicator Date hidden'!I49)</f>
        <v>0</v>
      </c>
      <c r="I48" s="171">
        <f>IF('Indicator Date hidden'!J49="x","x",$I$2-'Indicator Date hidden'!J49)</f>
        <v>0</v>
      </c>
      <c r="J48" s="171">
        <f>IF('Indicator Date hidden'!K49="x","x",$J$2-'Indicator Date hidden'!K49)</f>
        <v>0</v>
      </c>
      <c r="K48" s="171">
        <f>IF('Indicator Date hidden'!L49="x","x",$K$2-'Indicator Date hidden'!L49)</f>
        <v>0</v>
      </c>
      <c r="L48" s="171">
        <f>IF('Indicator Date hidden'!M49="x","x",$L$2-'Indicator Date hidden'!M49)</f>
        <v>0</v>
      </c>
      <c r="M48" s="171">
        <f>IF('Indicator Date hidden'!N49="x","x",$M$2-'Indicator Date hidden'!N49)</f>
        <v>0</v>
      </c>
      <c r="N48" s="171">
        <f>IF('Indicator Date hidden'!O49="x","x",$N$2-'Indicator Date hidden'!O49)</f>
        <v>0</v>
      </c>
      <c r="O48" s="171">
        <f>IF('Indicator Date hidden'!P49="x","x",$O$2-'Indicator Date hidden'!P49)</f>
        <v>0</v>
      </c>
      <c r="P48" s="171">
        <f>IF('Indicator Date hidden'!Q49="x","x",$P$2-'Indicator Date hidden'!Q49)</f>
        <v>0</v>
      </c>
      <c r="Q48" s="171" t="str">
        <f>IF('Indicator Date hidden'!R49="x","x",$Q$2-'Indicator Date hidden'!R49)</f>
        <v>x</v>
      </c>
      <c r="R48" s="171">
        <f>IF('Indicator Date hidden'!S49="x","x",$R$2-'Indicator Date hidden'!S49)</f>
        <v>0</v>
      </c>
      <c r="S48" s="171">
        <f>IF('Indicator Date hidden'!T49="x","x",$S$2-'Indicator Date hidden'!T49)</f>
        <v>0</v>
      </c>
      <c r="T48" s="171">
        <f>IF('Indicator Date hidden'!U49="x","x",$T$2-'Indicator Date hidden'!U49)</f>
        <v>0</v>
      </c>
      <c r="U48" s="171" t="str">
        <f>IF('Indicator Date hidden'!V49="x","x",$U$2-'Indicator Date hidden'!V49)</f>
        <v>x</v>
      </c>
      <c r="V48" s="171">
        <f>IF('Indicator Date hidden'!W49="x","x",$V$2-'Indicator Date hidden'!W49)</f>
        <v>0</v>
      </c>
      <c r="W48" s="171" t="str">
        <f>IF('Indicator Date hidden'!X49="x","x",$W$2-'Indicator Date hidden'!X49)</f>
        <v>x</v>
      </c>
      <c r="X48" s="171">
        <f>IF('Indicator Date hidden'!Y49="x","x",$X$2-'Indicator Date hidden'!Y49)</f>
        <v>5</v>
      </c>
      <c r="Y48" s="171">
        <f>IF('Indicator Date hidden'!Z49="x","x",$Y$2-'Indicator Date hidden'!Z49)</f>
        <v>0</v>
      </c>
      <c r="Z48" s="171">
        <f>IF('Indicator Date hidden'!AA49="x","x",$Z$2-'Indicator Date hidden'!AA49)</f>
        <v>0</v>
      </c>
      <c r="AA48" s="171">
        <f>IF('Indicator Date hidden'!AB49="x","x",$AA$2-'Indicator Date hidden'!AB49)</f>
        <v>1</v>
      </c>
      <c r="AB48" s="171">
        <f>IF('Indicator Date hidden'!AC49="x","x",$AB$2-'Indicator Date hidden'!AC49)</f>
        <v>0</v>
      </c>
      <c r="AC48" s="171">
        <f>IF('Indicator Date hidden'!AD49="x","x",$AC$2-'Indicator Date hidden'!AD49)</f>
        <v>0</v>
      </c>
      <c r="AD48" s="171" t="str">
        <f>IF('Indicator Date hidden'!AE49="x","x",$AD$2-'Indicator Date hidden'!AE49)</f>
        <v>x</v>
      </c>
      <c r="AE48" s="171">
        <f>IF('Indicator Date hidden'!AF49="x","x",$AE$2-'Indicator Date hidden'!AF49)</f>
        <v>0</v>
      </c>
      <c r="AF48" s="171">
        <f>IF('Indicator Date hidden'!AG49="x","x",$AF$2-'Indicator Date hidden'!AG49)</f>
        <v>2</v>
      </c>
      <c r="AG48" s="171">
        <f>IF('Indicator Date hidden'!AH49="x","x",$AG$2-'Indicator Date hidden'!AH49)</f>
        <v>0</v>
      </c>
      <c r="AH48" s="171">
        <f>IF('Indicator Date hidden'!AI49="x","x",$AH$2-'Indicator Date hidden'!AI49)</f>
        <v>0</v>
      </c>
      <c r="AI48" s="171">
        <f>IF('Indicator Date hidden'!AJ49="x","x",$AI$2-'Indicator Date hidden'!AJ49)</f>
        <v>0</v>
      </c>
      <c r="AJ48" s="171" t="str">
        <f>IF('Indicator Date hidden'!AK49="x","x",$AJ$2-'Indicator Date hidden'!AK49)</f>
        <v>x</v>
      </c>
      <c r="AK48" s="171">
        <f>IF('Indicator Date hidden'!AL49="x","x",$AK$2-'Indicator Date hidden'!AL49)</f>
        <v>1</v>
      </c>
      <c r="AL48" s="171">
        <f>IF('Indicator Date hidden'!AM49="x","x",$AL$2-'Indicator Date hidden'!AM49)</f>
        <v>0</v>
      </c>
      <c r="AM48" s="171">
        <f>IF('Indicator Date hidden'!AN49="x","x",$AM$2-'Indicator Date hidden'!AN49)</f>
        <v>0</v>
      </c>
      <c r="AN48" s="171">
        <f>IF('Indicator Date hidden'!AO49="x","x",$AN$2-'Indicator Date hidden'!AO49)</f>
        <v>0</v>
      </c>
      <c r="AO48" s="171">
        <f>IF('Indicator Date hidden'!AP49="x","x",$AO$2-'Indicator Date hidden'!AP49)</f>
        <v>0</v>
      </c>
      <c r="AP48" s="171">
        <f>IF('Indicator Date hidden'!AQ49="x","x",$AP$2-'Indicator Date hidden'!AQ49)</f>
        <v>0</v>
      </c>
      <c r="AQ48" s="171">
        <f>IF('Indicator Date hidden'!AR49="x","x",$AQ$2-'Indicator Date hidden'!AR49)</f>
        <v>0</v>
      </c>
      <c r="AR48" s="171">
        <f>IF('Indicator Date hidden'!AS49="x","x",$AR$2-'Indicator Date hidden'!AS49)</f>
        <v>0</v>
      </c>
      <c r="AS48" s="171">
        <f>IF('Indicator Date hidden'!AT49="x","x",$AS$2-'Indicator Date hidden'!AT49)</f>
        <v>0</v>
      </c>
      <c r="AT48" s="171">
        <f>IF('Indicator Date hidden'!AU49="x","x",$AT$2-'Indicator Date hidden'!AU49)</f>
        <v>0</v>
      </c>
      <c r="AU48" s="171" t="str">
        <f>IF('Indicator Date hidden'!AV49="x","x",$AU$2-'Indicator Date hidden'!AV49)</f>
        <v>x</v>
      </c>
      <c r="AV48" s="171">
        <f>IF('Indicator Date hidden'!AW49="x","x",$AV$2-'Indicator Date hidden'!AW49)</f>
        <v>0</v>
      </c>
      <c r="AW48" s="171">
        <f>IF('Indicator Date hidden'!AX49="x","x",$AW$2-'Indicator Date hidden'!AX49)</f>
        <v>0</v>
      </c>
      <c r="AX48" s="171">
        <f>IF('Indicator Date hidden'!AY49="x","x",$AX$2-'Indicator Date hidden'!AY49)</f>
        <v>0</v>
      </c>
      <c r="AY48" s="171">
        <f>IF('Indicator Date hidden'!AZ49="x","x",$AY$2-'Indicator Date hidden'!AZ49)</f>
        <v>0</v>
      </c>
      <c r="AZ48" s="171">
        <f>IF('Indicator Date hidden'!BA49="x","x",$AZ$2-'Indicator Date hidden'!BA49)</f>
        <v>0</v>
      </c>
      <c r="BA48" s="5">
        <f t="shared" si="0"/>
        <v>9</v>
      </c>
      <c r="BB48" s="172">
        <f t="shared" si="1"/>
        <v>0.2</v>
      </c>
      <c r="BC48" s="5">
        <f t="shared" si="2"/>
        <v>4</v>
      </c>
      <c r="BD48" s="172">
        <f t="shared" si="3"/>
        <v>0.80553639823963807</v>
      </c>
      <c r="BE48" s="175">
        <f t="shared" si="4"/>
        <v>0</v>
      </c>
    </row>
    <row r="49" spans="1:57" x14ac:dyDescent="0.25">
      <c r="A49" t="s">
        <v>85</v>
      </c>
      <c r="B49" s="171">
        <f>IF('Indicator Date hidden'!C50="x","x",$B$2-'Indicator Date hidden'!C50)</f>
        <v>0</v>
      </c>
      <c r="C49" s="171">
        <f>IF('Indicator Date hidden'!D50="x","x",$C$2-'Indicator Date hidden'!D50)</f>
        <v>0</v>
      </c>
      <c r="D49" s="171">
        <f>IF('Indicator Date hidden'!E50="x","x",$D$2-'Indicator Date hidden'!E50)</f>
        <v>0</v>
      </c>
      <c r="E49" s="171">
        <f>IF('Indicator Date hidden'!F50="x","x",$E$2-'Indicator Date hidden'!F50)</f>
        <v>0</v>
      </c>
      <c r="F49" s="171">
        <f>IF('Indicator Date hidden'!G50="x","x",$F$2-'Indicator Date hidden'!G50)</f>
        <v>0</v>
      </c>
      <c r="G49" s="171">
        <f>IF('Indicator Date hidden'!H50="x","x",$G$2-'Indicator Date hidden'!H50)</f>
        <v>0</v>
      </c>
      <c r="H49" s="171">
        <f>IF('Indicator Date hidden'!I50="x","x",$H$2-'Indicator Date hidden'!I50)</f>
        <v>0</v>
      </c>
      <c r="I49" s="171">
        <f>IF('Indicator Date hidden'!J50="x","x",$I$2-'Indicator Date hidden'!J50)</f>
        <v>0</v>
      </c>
      <c r="J49" s="171">
        <f>IF('Indicator Date hidden'!K50="x","x",$J$2-'Indicator Date hidden'!K50)</f>
        <v>0</v>
      </c>
      <c r="K49" s="171">
        <f>IF('Indicator Date hidden'!L50="x","x",$K$2-'Indicator Date hidden'!L50)</f>
        <v>0</v>
      </c>
      <c r="L49" s="171">
        <f>IF('Indicator Date hidden'!M50="x","x",$L$2-'Indicator Date hidden'!M50)</f>
        <v>0</v>
      </c>
      <c r="M49" s="171">
        <f>IF('Indicator Date hidden'!N50="x","x",$M$2-'Indicator Date hidden'!N50)</f>
        <v>0</v>
      </c>
      <c r="N49" s="171">
        <f>IF('Indicator Date hidden'!O50="x","x",$N$2-'Indicator Date hidden'!O50)</f>
        <v>0</v>
      </c>
      <c r="O49" s="171">
        <f>IF('Indicator Date hidden'!P50="x","x",$O$2-'Indicator Date hidden'!P50)</f>
        <v>0</v>
      </c>
      <c r="P49" s="171">
        <f>IF('Indicator Date hidden'!Q50="x","x",$P$2-'Indicator Date hidden'!Q50)</f>
        <v>0</v>
      </c>
      <c r="Q49" s="171">
        <f>IF('Indicator Date hidden'!R50="x","x",$Q$2-'Indicator Date hidden'!R50)</f>
        <v>9</v>
      </c>
      <c r="R49" s="171">
        <f>IF('Indicator Date hidden'!S50="x","x",$R$2-'Indicator Date hidden'!S50)</f>
        <v>0</v>
      </c>
      <c r="S49" s="171">
        <f>IF('Indicator Date hidden'!T50="x","x",$S$2-'Indicator Date hidden'!T50)</f>
        <v>0</v>
      </c>
      <c r="T49" s="171">
        <f>IF('Indicator Date hidden'!U50="x","x",$T$2-'Indicator Date hidden'!U50)</f>
        <v>0</v>
      </c>
      <c r="U49" s="171" t="str">
        <f>IF('Indicator Date hidden'!V50="x","x",$U$2-'Indicator Date hidden'!V50)</f>
        <v>x</v>
      </c>
      <c r="V49" s="171">
        <f>IF('Indicator Date hidden'!W50="x","x",$V$2-'Indicator Date hidden'!W50)</f>
        <v>0</v>
      </c>
      <c r="W49" s="171">
        <f>IF('Indicator Date hidden'!X50="x","x",$W$2-'Indicator Date hidden'!X50)</f>
        <v>3</v>
      </c>
      <c r="X49" s="171">
        <f>IF('Indicator Date hidden'!Y50="x","x",$X$2-'Indicator Date hidden'!Y50)</f>
        <v>5</v>
      </c>
      <c r="Y49" s="171">
        <f>IF('Indicator Date hidden'!Z50="x","x",$Y$2-'Indicator Date hidden'!Z50)</f>
        <v>0</v>
      </c>
      <c r="Z49" s="171">
        <f>IF('Indicator Date hidden'!AA50="x","x",$Z$2-'Indicator Date hidden'!AA50)</f>
        <v>0</v>
      </c>
      <c r="AA49" s="171">
        <f>IF('Indicator Date hidden'!AB50="x","x",$AA$2-'Indicator Date hidden'!AB50)</f>
        <v>0</v>
      </c>
      <c r="AB49" s="171">
        <f>IF('Indicator Date hidden'!AC50="x","x",$AB$2-'Indicator Date hidden'!AC50)</f>
        <v>0</v>
      </c>
      <c r="AC49" s="171">
        <f>IF('Indicator Date hidden'!AD50="x","x",$AC$2-'Indicator Date hidden'!AD50)</f>
        <v>0</v>
      </c>
      <c r="AD49" s="171">
        <f>IF('Indicator Date hidden'!AE50="x","x",$AD$2-'Indicator Date hidden'!AE50)</f>
        <v>0</v>
      </c>
      <c r="AE49" s="171" t="str">
        <f>IF('Indicator Date hidden'!AF50="x","x",$AE$2-'Indicator Date hidden'!AF50)</f>
        <v>x</v>
      </c>
      <c r="AF49" s="171">
        <f>IF('Indicator Date hidden'!AG50="x","x",$AF$2-'Indicator Date hidden'!AG50)</f>
        <v>2</v>
      </c>
      <c r="AG49" s="171">
        <f>IF('Indicator Date hidden'!AH50="x","x",$AG$2-'Indicator Date hidden'!AH50)</f>
        <v>0</v>
      </c>
      <c r="AH49" s="171">
        <f>IF('Indicator Date hidden'!AI50="x","x",$AH$2-'Indicator Date hidden'!AI50)</f>
        <v>0</v>
      </c>
      <c r="AI49" s="171">
        <f>IF('Indicator Date hidden'!AJ50="x","x",$AI$2-'Indicator Date hidden'!AJ50)</f>
        <v>0</v>
      </c>
      <c r="AJ49" s="171" t="str">
        <f>IF('Indicator Date hidden'!AK50="x","x",$AJ$2-'Indicator Date hidden'!AK50)</f>
        <v>x</v>
      </c>
      <c r="AK49" s="171">
        <f>IF('Indicator Date hidden'!AL50="x","x",$AK$2-'Indicator Date hidden'!AL50)</f>
        <v>0</v>
      </c>
      <c r="AL49" s="171">
        <f>IF('Indicator Date hidden'!AM50="x","x",$AL$2-'Indicator Date hidden'!AM50)</f>
        <v>0</v>
      </c>
      <c r="AM49" s="171">
        <f>IF('Indicator Date hidden'!AN50="x","x",$AM$2-'Indicator Date hidden'!AN50)</f>
        <v>0</v>
      </c>
      <c r="AN49" s="171">
        <f>IF('Indicator Date hidden'!AO50="x","x",$AN$2-'Indicator Date hidden'!AO50)</f>
        <v>0</v>
      </c>
      <c r="AO49" s="171" t="str">
        <f>IF('Indicator Date hidden'!AP50="x","x",$AO$2-'Indicator Date hidden'!AP50)</f>
        <v>x</v>
      </c>
      <c r="AP49" s="171" t="str">
        <f>IF('Indicator Date hidden'!AQ50="x","x",$AP$2-'Indicator Date hidden'!AQ50)</f>
        <v>x</v>
      </c>
      <c r="AQ49" s="171">
        <f>IF('Indicator Date hidden'!AR50="x","x",$AQ$2-'Indicator Date hidden'!AR50)</f>
        <v>4</v>
      </c>
      <c r="AR49" s="171">
        <f>IF('Indicator Date hidden'!AS50="x","x",$AR$2-'Indicator Date hidden'!AS50)</f>
        <v>0</v>
      </c>
      <c r="AS49" s="171">
        <f>IF('Indicator Date hidden'!AT50="x","x",$AS$2-'Indicator Date hidden'!AT50)</f>
        <v>0</v>
      </c>
      <c r="AT49" s="171">
        <f>IF('Indicator Date hidden'!AU50="x","x",$AT$2-'Indicator Date hidden'!AU50)</f>
        <v>0</v>
      </c>
      <c r="AU49" s="171" t="str">
        <f>IF('Indicator Date hidden'!AV50="x","x",$AU$2-'Indicator Date hidden'!AV50)</f>
        <v>x</v>
      </c>
      <c r="AV49" s="171">
        <f>IF('Indicator Date hidden'!AW50="x","x",$AV$2-'Indicator Date hidden'!AW50)</f>
        <v>0</v>
      </c>
      <c r="AW49" s="171">
        <f>IF('Indicator Date hidden'!AX50="x","x",$AW$2-'Indicator Date hidden'!AX50)</f>
        <v>0</v>
      </c>
      <c r="AX49" s="171">
        <f>IF('Indicator Date hidden'!AY50="x","x",$AX$2-'Indicator Date hidden'!AY50)</f>
        <v>0</v>
      </c>
      <c r="AY49" s="171">
        <f>IF('Indicator Date hidden'!AZ50="x","x",$AY$2-'Indicator Date hidden'!AZ50)</f>
        <v>0</v>
      </c>
      <c r="AZ49" s="171">
        <f>IF('Indicator Date hidden'!BA50="x","x",$AZ$2-'Indicator Date hidden'!BA50)</f>
        <v>0</v>
      </c>
      <c r="BA49" s="5">
        <f t="shared" si="0"/>
        <v>23</v>
      </c>
      <c r="BB49" s="172">
        <f t="shared" si="1"/>
        <v>0.51111111111111107</v>
      </c>
      <c r="BC49" s="5">
        <f t="shared" si="2"/>
        <v>5</v>
      </c>
      <c r="BD49" s="172">
        <f t="shared" si="3"/>
        <v>1.6549215788365217</v>
      </c>
      <c r="BE49" s="175">
        <f t="shared" si="4"/>
        <v>0</v>
      </c>
    </row>
    <row r="50" spans="1:57" x14ac:dyDescent="0.25">
      <c r="A50" t="s">
        <v>87</v>
      </c>
      <c r="B50" s="171">
        <f>IF('Indicator Date hidden'!C51="x","x",$B$2-'Indicator Date hidden'!C51)</f>
        <v>0</v>
      </c>
      <c r="C50" s="171">
        <f>IF('Indicator Date hidden'!D51="x","x",$C$2-'Indicator Date hidden'!D51)</f>
        <v>0</v>
      </c>
      <c r="D50" s="171">
        <f>IF('Indicator Date hidden'!E51="x","x",$D$2-'Indicator Date hidden'!E51)</f>
        <v>0</v>
      </c>
      <c r="E50" s="171">
        <f>IF('Indicator Date hidden'!F51="x","x",$E$2-'Indicator Date hidden'!F51)</f>
        <v>0</v>
      </c>
      <c r="F50" s="171">
        <f>IF('Indicator Date hidden'!G51="x","x",$F$2-'Indicator Date hidden'!G51)</f>
        <v>0</v>
      </c>
      <c r="G50" s="171">
        <f>IF('Indicator Date hidden'!H51="x","x",$G$2-'Indicator Date hidden'!H51)</f>
        <v>0</v>
      </c>
      <c r="H50" s="171">
        <f>IF('Indicator Date hidden'!I51="x","x",$H$2-'Indicator Date hidden'!I51)</f>
        <v>0</v>
      </c>
      <c r="I50" s="171">
        <f>IF('Indicator Date hidden'!J51="x","x",$I$2-'Indicator Date hidden'!J51)</f>
        <v>0</v>
      </c>
      <c r="J50" s="171">
        <f>IF('Indicator Date hidden'!K51="x","x",$J$2-'Indicator Date hidden'!K51)</f>
        <v>0</v>
      </c>
      <c r="K50" s="171">
        <f>IF('Indicator Date hidden'!L51="x","x",$K$2-'Indicator Date hidden'!L51)</f>
        <v>0</v>
      </c>
      <c r="L50" s="171">
        <f>IF('Indicator Date hidden'!M51="x","x",$L$2-'Indicator Date hidden'!M51)</f>
        <v>0</v>
      </c>
      <c r="M50" s="171">
        <f>IF('Indicator Date hidden'!N51="x","x",$M$2-'Indicator Date hidden'!N51)</f>
        <v>0</v>
      </c>
      <c r="N50" s="171">
        <f>IF('Indicator Date hidden'!O51="x","x",$N$2-'Indicator Date hidden'!O51)</f>
        <v>0</v>
      </c>
      <c r="O50" s="171">
        <f>IF('Indicator Date hidden'!P51="x","x",$O$2-'Indicator Date hidden'!P51)</f>
        <v>0</v>
      </c>
      <c r="P50" s="171">
        <f>IF('Indicator Date hidden'!Q51="x","x",$P$2-'Indicator Date hidden'!Q51)</f>
        <v>0</v>
      </c>
      <c r="Q50" s="171" t="str">
        <f>IF('Indicator Date hidden'!R51="x","x",$Q$2-'Indicator Date hidden'!R51)</f>
        <v>x</v>
      </c>
      <c r="R50" s="171">
        <f>IF('Indicator Date hidden'!S51="x","x",$R$2-'Indicator Date hidden'!S51)</f>
        <v>0</v>
      </c>
      <c r="S50" s="171">
        <f>IF('Indicator Date hidden'!T51="x","x",$S$2-'Indicator Date hidden'!T51)</f>
        <v>0</v>
      </c>
      <c r="T50" s="171">
        <f>IF('Indicator Date hidden'!U51="x","x",$T$2-'Indicator Date hidden'!U51)</f>
        <v>0</v>
      </c>
      <c r="U50" s="171">
        <f>IF('Indicator Date hidden'!V51="x","x",$U$2-'Indicator Date hidden'!V51)</f>
        <v>0</v>
      </c>
      <c r="V50" s="171">
        <f>IF('Indicator Date hidden'!W51="x","x",$V$2-'Indicator Date hidden'!W51)</f>
        <v>0</v>
      </c>
      <c r="W50" s="171" t="str">
        <f>IF('Indicator Date hidden'!X51="x","x",$W$2-'Indicator Date hidden'!X51)</f>
        <v>x</v>
      </c>
      <c r="X50" s="171">
        <f>IF('Indicator Date hidden'!Y51="x","x",$X$2-'Indicator Date hidden'!Y51)</f>
        <v>4</v>
      </c>
      <c r="Y50" s="171">
        <f>IF('Indicator Date hidden'!Z51="x","x",$Y$2-'Indicator Date hidden'!Z51)</f>
        <v>0</v>
      </c>
      <c r="Z50" s="171">
        <f>IF('Indicator Date hidden'!AA51="x","x",$Z$2-'Indicator Date hidden'!AA51)</f>
        <v>0</v>
      </c>
      <c r="AA50" s="171" t="str">
        <f>IF('Indicator Date hidden'!AB51="x","x",$AA$2-'Indicator Date hidden'!AB51)</f>
        <v>x</v>
      </c>
      <c r="AB50" s="171">
        <f>IF('Indicator Date hidden'!AC51="x","x",$AB$2-'Indicator Date hidden'!AC51)</f>
        <v>0</v>
      </c>
      <c r="AC50" s="171">
        <f>IF('Indicator Date hidden'!AD51="x","x",$AC$2-'Indicator Date hidden'!AD51)</f>
        <v>0</v>
      </c>
      <c r="AD50" s="171" t="str">
        <f>IF('Indicator Date hidden'!AE51="x","x",$AD$2-'Indicator Date hidden'!AE51)</f>
        <v>x</v>
      </c>
      <c r="AE50" s="171" t="str">
        <f>IF('Indicator Date hidden'!AF51="x","x",$AE$2-'Indicator Date hidden'!AF51)</f>
        <v>x</v>
      </c>
      <c r="AF50" s="171" t="str">
        <f>IF('Indicator Date hidden'!AG51="x","x",$AF$2-'Indicator Date hidden'!AG51)</f>
        <v>x</v>
      </c>
      <c r="AG50" s="171">
        <f>IF('Indicator Date hidden'!AH51="x","x",$AG$2-'Indicator Date hidden'!AH51)</f>
        <v>0</v>
      </c>
      <c r="AH50" s="171">
        <f>IF('Indicator Date hidden'!AI51="x","x",$AH$2-'Indicator Date hidden'!AI51)</f>
        <v>0</v>
      </c>
      <c r="AI50" s="171">
        <f>IF('Indicator Date hidden'!AJ51="x","x",$AI$2-'Indicator Date hidden'!AJ51)</f>
        <v>0</v>
      </c>
      <c r="AJ50" s="171" t="str">
        <f>IF('Indicator Date hidden'!AK51="x","x",$AJ$2-'Indicator Date hidden'!AK51)</f>
        <v>x</v>
      </c>
      <c r="AK50" s="171">
        <f>IF('Indicator Date hidden'!AL51="x","x",$AK$2-'Indicator Date hidden'!AL51)</f>
        <v>1</v>
      </c>
      <c r="AL50" s="171">
        <f>IF('Indicator Date hidden'!AM51="x","x",$AL$2-'Indicator Date hidden'!AM51)</f>
        <v>0</v>
      </c>
      <c r="AM50" s="171">
        <f>IF('Indicator Date hidden'!AN51="x","x",$AM$2-'Indicator Date hidden'!AN51)</f>
        <v>0</v>
      </c>
      <c r="AN50" s="171">
        <f>IF('Indicator Date hidden'!AO51="x","x",$AN$2-'Indicator Date hidden'!AO51)</f>
        <v>0</v>
      </c>
      <c r="AO50" s="171" t="str">
        <f>IF('Indicator Date hidden'!AP51="x","x",$AO$2-'Indicator Date hidden'!AP51)</f>
        <v>x</v>
      </c>
      <c r="AP50" s="171" t="str">
        <f>IF('Indicator Date hidden'!AQ51="x","x",$AP$2-'Indicator Date hidden'!AQ51)</f>
        <v>x</v>
      </c>
      <c r="AQ50" s="171" t="str">
        <f>IF('Indicator Date hidden'!AR51="x","x",$AQ$2-'Indicator Date hidden'!AR51)</f>
        <v>x</v>
      </c>
      <c r="AR50" s="171">
        <f>IF('Indicator Date hidden'!AS51="x","x",$AR$2-'Indicator Date hidden'!AS51)</f>
        <v>0</v>
      </c>
      <c r="AS50" s="171">
        <f>IF('Indicator Date hidden'!AT51="x","x",$AS$2-'Indicator Date hidden'!AT51)</f>
        <v>0</v>
      </c>
      <c r="AT50" s="171">
        <f>IF('Indicator Date hidden'!AU51="x","x",$AT$2-'Indicator Date hidden'!AU51)</f>
        <v>0</v>
      </c>
      <c r="AU50" s="171" t="str">
        <f>IF('Indicator Date hidden'!AV51="x","x",$AU$2-'Indicator Date hidden'!AV51)</f>
        <v>x</v>
      </c>
      <c r="AV50" s="171">
        <f>IF('Indicator Date hidden'!AW51="x","x",$AV$2-'Indicator Date hidden'!AW51)</f>
        <v>0</v>
      </c>
      <c r="AW50" s="171">
        <f>IF('Indicator Date hidden'!AX51="x","x",$AW$2-'Indicator Date hidden'!AX51)</f>
        <v>0</v>
      </c>
      <c r="AX50" s="171">
        <f>IF('Indicator Date hidden'!AY51="x","x",$AX$2-'Indicator Date hidden'!AY51)</f>
        <v>0</v>
      </c>
      <c r="AY50" s="171">
        <f>IF('Indicator Date hidden'!AZ51="x","x",$AY$2-'Indicator Date hidden'!AZ51)</f>
        <v>8</v>
      </c>
      <c r="AZ50" s="171">
        <f>IF('Indicator Date hidden'!BA51="x","x",$AZ$2-'Indicator Date hidden'!BA51)</f>
        <v>8</v>
      </c>
      <c r="BA50" s="5">
        <f t="shared" si="0"/>
        <v>21</v>
      </c>
      <c r="BB50" s="172">
        <f t="shared" si="1"/>
        <v>0.52500000000000002</v>
      </c>
      <c r="BC50" s="5">
        <f t="shared" si="2"/>
        <v>4</v>
      </c>
      <c r="BD50" s="172">
        <f t="shared" si="3"/>
        <v>1.8301297768191196</v>
      </c>
      <c r="BE50" s="175">
        <f t="shared" si="4"/>
        <v>0</v>
      </c>
    </row>
    <row r="51" spans="1:57" x14ac:dyDescent="0.25">
      <c r="A51" t="s">
        <v>89</v>
      </c>
      <c r="B51" s="171">
        <f>IF('Indicator Date hidden'!C52="x","x",$B$2-'Indicator Date hidden'!C52)</f>
        <v>0</v>
      </c>
      <c r="C51" s="171">
        <f>IF('Indicator Date hidden'!D52="x","x",$C$2-'Indicator Date hidden'!D52)</f>
        <v>0</v>
      </c>
      <c r="D51" s="171">
        <f>IF('Indicator Date hidden'!E52="x","x",$D$2-'Indicator Date hidden'!E52)</f>
        <v>0</v>
      </c>
      <c r="E51" s="171">
        <f>IF('Indicator Date hidden'!F52="x","x",$E$2-'Indicator Date hidden'!F52)</f>
        <v>0</v>
      </c>
      <c r="F51" s="171">
        <f>IF('Indicator Date hidden'!G52="x","x",$F$2-'Indicator Date hidden'!G52)</f>
        <v>0</v>
      </c>
      <c r="G51" s="171">
        <f>IF('Indicator Date hidden'!H52="x","x",$G$2-'Indicator Date hidden'!H52)</f>
        <v>0</v>
      </c>
      <c r="H51" s="171">
        <f>IF('Indicator Date hidden'!I52="x","x",$H$2-'Indicator Date hidden'!I52)</f>
        <v>0</v>
      </c>
      <c r="I51" s="171">
        <f>IF('Indicator Date hidden'!J52="x","x",$I$2-'Indicator Date hidden'!J52)</f>
        <v>0</v>
      </c>
      <c r="J51" s="171">
        <f>IF('Indicator Date hidden'!K52="x","x",$J$2-'Indicator Date hidden'!K52)</f>
        <v>0</v>
      </c>
      <c r="K51" s="171">
        <f>IF('Indicator Date hidden'!L52="x","x",$K$2-'Indicator Date hidden'!L52)</f>
        <v>0</v>
      </c>
      <c r="L51" s="171">
        <f>IF('Indicator Date hidden'!M52="x","x",$L$2-'Indicator Date hidden'!M52)</f>
        <v>0</v>
      </c>
      <c r="M51" s="171">
        <f>IF('Indicator Date hidden'!N52="x","x",$M$2-'Indicator Date hidden'!N52)</f>
        <v>0</v>
      </c>
      <c r="N51" s="171">
        <f>IF('Indicator Date hidden'!O52="x","x",$N$2-'Indicator Date hidden'!O52)</f>
        <v>0</v>
      </c>
      <c r="O51" s="171">
        <f>IF('Indicator Date hidden'!P52="x","x",$O$2-'Indicator Date hidden'!P52)</f>
        <v>0</v>
      </c>
      <c r="P51" s="171">
        <f>IF('Indicator Date hidden'!Q52="x","x",$P$2-'Indicator Date hidden'!Q52)</f>
        <v>0</v>
      </c>
      <c r="Q51" s="171">
        <f>IF('Indicator Date hidden'!R52="x","x",$Q$2-'Indicator Date hidden'!R52)</f>
        <v>2</v>
      </c>
      <c r="R51" s="171">
        <f>IF('Indicator Date hidden'!S52="x","x",$R$2-'Indicator Date hidden'!S52)</f>
        <v>0</v>
      </c>
      <c r="S51" s="171">
        <f>IF('Indicator Date hidden'!T52="x","x",$S$2-'Indicator Date hidden'!T52)</f>
        <v>0</v>
      </c>
      <c r="T51" s="171">
        <f>IF('Indicator Date hidden'!U52="x","x",$T$2-'Indicator Date hidden'!U52)</f>
        <v>0</v>
      </c>
      <c r="U51" s="171">
        <f>IF('Indicator Date hidden'!V52="x","x",$U$2-'Indicator Date hidden'!V52)</f>
        <v>0</v>
      </c>
      <c r="V51" s="171">
        <f>IF('Indicator Date hidden'!W52="x","x",$V$2-'Indicator Date hidden'!W52)</f>
        <v>0</v>
      </c>
      <c r="W51" s="171">
        <f>IF('Indicator Date hidden'!X52="x","x",$W$2-'Indicator Date hidden'!X52)</f>
        <v>2</v>
      </c>
      <c r="X51" s="171">
        <f>IF('Indicator Date hidden'!Y52="x","x",$X$2-'Indicator Date hidden'!Y52)</f>
        <v>3</v>
      </c>
      <c r="Y51" s="171">
        <f>IF('Indicator Date hidden'!Z52="x","x",$Y$2-'Indicator Date hidden'!Z52)</f>
        <v>0</v>
      </c>
      <c r="Z51" s="171">
        <f>IF('Indicator Date hidden'!AA52="x","x",$Z$2-'Indicator Date hidden'!AA52)</f>
        <v>0</v>
      </c>
      <c r="AA51" s="171">
        <f>IF('Indicator Date hidden'!AB52="x","x",$AA$2-'Indicator Date hidden'!AB52)</f>
        <v>0</v>
      </c>
      <c r="AB51" s="171">
        <f>IF('Indicator Date hidden'!AC52="x","x",$AB$2-'Indicator Date hidden'!AC52)</f>
        <v>0</v>
      </c>
      <c r="AC51" s="171">
        <f>IF('Indicator Date hidden'!AD52="x","x",$AC$2-'Indicator Date hidden'!AD52)</f>
        <v>0</v>
      </c>
      <c r="AD51" s="171">
        <f>IF('Indicator Date hidden'!AE52="x","x",$AD$2-'Indicator Date hidden'!AE52)</f>
        <v>0</v>
      </c>
      <c r="AE51" s="171">
        <f>IF('Indicator Date hidden'!AF52="x","x",$AE$2-'Indicator Date hidden'!AF52)</f>
        <v>0</v>
      </c>
      <c r="AF51" s="171">
        <f>IF('Indicator Date hidden'!AG52="x","x",$AF$2-'Indicator Date hidden'!AG52)</f>
        <v>1</v>
      </c>
      <c r="AG51" s="171">
        <f>IF('Indicator Date hidden'!AH52="x","x",$AG$2-'Indicator Date hidden'!AH52)</f>
        <v>0</v>
      </c>
      <c r="AH51" s="171">
        <f>IF('Indicator Date hidden'!AI52="x","x",$AH$2-'Indicator Date hidden'!AI52)</f>
        <v>0</v>
      </c>
      <c r="AI51" s="171">
        <f>IF('Indicator Date hidden'!AJ52="x","x",$AI$2-'Indicator Date hidden'!AJ52)</f>
        <v>0</v>
      </c>
      <c r="AJ51" s="171" t="str">
        <f>IF('Indicator Date hidden'!AK52="x","x",$AJ$2-'Indicator Date hidden'!AK52)</f>
        <v>x</v>
      </c>
      <c r="AK51" s="171">
        <f>IF('Indicator Date hidden'!AL52="x","x",$AK$2-'Indicator Date hidden'!AL52)</f>
        <v>1</v>
      </c>
      <c r="AL51" s="171">
        <f>IF('Indicator Date hidden'!AM52="x","x",$AL$2-'Indicator Date hidden'!AM52)</f>
        <v>0</v>
      </c>
      <c r="AM51" s="171">
        <f>IF('Indicator Date hidden'!AN52="x","x",$AM$2-'Indicator Date hidden'!AN52)</f>
        <v>0</v>
      </c>
      <c r="AN51" s="171">
        <f>IF('Indicator Date hidden'!AO52="x","x",$AN$2-'Indicator Date hidden'!AO52)</f>
        <v>0</v>
      </c>
      <c r="AO51" s="171">
        <f>IF('Indicator Date hidden'!AP52="x","x",$AO$2-'Indicator Date hidden'!AP52)</f>
        <v>0</v>
      </c>
      <c r="AP51" s="171">
        <f>IF('Indicator Date hidden'!AQ52="x","x",$AP$2-'Indicator Date hidden'!AQ52)</f>
        <v>0</v>
      </c>
      <c r="AQ51" s="171">
        <f>IF('Indicator Date hidden'!AR52="x","x",$AQ$2-'Indicator Date hidden'!AR52)</f>
        <v>0</v>
      </c>
      <c r="AR51" s="171">
        <f>IF('Indicator Date hidden'!AS52="x","x",$AR$2-'Indicator Date hidden'!AS52)</f>
        <v>0</v>
      </c>
      <c r="AS51" s="171">
        <f>IF('Indicator Date hidden'!AT52="x","x",$AS$2-'Indicator Date hidden'!AT52)</f>
        <v>0</v>
      </c>
      <c r="AT51" s="171">
        <f>IF('Indicator Date hidden'!AU52="x","x",$AT$2-'Indicator Date hidden'!AU52)</f>
        <v>0</v>
      </c>
      <c r="AU51" s="171">
        <f>IF('Indicator Date hidden'!AV52="x","x",$AU$2-'Indicator Date hidden'!AV52)</f>
        <v>0</v>
      </c>
      <c r="AV51" s="171">
        <f>IF('Indicator Date hidden'!AW52="x","x",$AV$2-'Indicator Date hidden'!AW52)</f>
        <v>0</v>
      </c>
      <c r="AW51" s="171">
        <f>IF('Indicator Date hidden'!AX52="x","x",$AW$2-'Indicator Date hidden'!AX52)</f>
        <v>0</v>
      </c>
      <c r="AX51" s="171">
        <f>IF('Indicator Date hidden'!AY52="x","x",$AX$2-'Indicator Date hidden'!AY52)</f>
        <v>0</v>
      </c>
      <c r="AY51" s="171">
        <f>IF('Indicator Date hidden'!AZ52="x","x",$AY$2-'Indicator Date hidden'!AZ52)</f>
        <v>0</v>
      </c>
      <c r="AZ51" s="171">
        <f>IF('Indicator Date hidden'!BA52="x","x",$AZ$2-'Indicator Date hidden'!BA52)</f>
        <v>0</v>
      </c>
      <c r="BA51" s="5">
        <f t="shared" si="0"/>
        <v>9</v>
      </c>
      <c r="BB51" s="172">
        <f t="shared" si="1"/>
        <v>0.18</v>
      </c>
      <c r="BC51" s="5">
        <f t="shared" si="2"/>
        <v>5</v>
      </c>
      <c r="BD51" s="172">
        <f t="shared" si="3"/>
        <v>0.58957611891934703</v>
      </c>
      <c r="BE51" s="175">
        <f t="shared" si="4"/>
        <v>0</v>
      </c>
    </row>
    <row r="52" spans="1:57" x14ac:dyDescent="0.25">
      <c r="A52" t="s">
        <v>92</v>
      </c>
      <c r="B52" s="171">
        <f>IF('Indicator Date hidden'!C53="x","x",$B$2-'Indicator Date hidden'!C53)</f>
        <v>0</v>
      </c>
      <c r="C52" s="171">
        <f>IF('Indicator Date hidden'!D53="x","x",$C$2-'Indicator Date hidden'!D53)</f>
        <v>0</v>
      </c>
      <c r="D52" s="171">
        <f>IF('Indicator Date hidden'!E53="x","x",$D$2-'Indicator Date hidden'!E53)</f>
        <v>0</v>
      </c>
      <c r="E52" s="171">
        <f>IF('Indicator Date hidden'!F53="x","x",$E$2-'Indicator Date hidden'!F53)</f>
        <v>0</v>
      </c>
      <c r="F52" s="171">
        <f>IF('Indicator Date hidden'!G53="x","x",$F$2-'Indicator Date hidden'!G53)</f>
        <v>0</v>
      </c>
      <c r="G52" s="171">
        <f>IF('Indicator Date hidden'!H53="x","x",$G$2-'Indicator Date hidden'!H53)</f>
        <v>0</v>
      </c>
      <c r="H52" s="171">
        <f>IF('Indicator Date hidden'!I53="x","x",$H$2-'Indicator Date hidden'!I53)</f>
        <v>0</v>
      </c>
      <c r="I52" s="171">
        <f>IF('Indicator Date hidden'!J53="x","x",$I$2-'Indicator Date hidden'!J53)</f>
        <v>0</v>
      </c>
      <c r="J52" s="171">
        <f>IF('Indicator Date hidden'!K53="x","x",$J$2-'Indicator Date hidden'!K53)</f>
        <v>0</v>
      </c>
      <c r="K52" s="171">
        <f>IF('Indicator Date hidden'!L53="x","x",$K$2-'Indicator Date hidden'!L53)</f>
        <v>0</v>
      </c>
      <c r="L52" s="171">
        <f>IF('Indicator Date hidden'!M53="x","x",$L$2-'Indicator Date hidden'!M53)</f>
        <v>0</v>
      </c>
      <c r="M52" s="171">
        <f>IF('Indicator Date hidden'!N53="x","x",$M$2-'Indicator Date hidden'!N53)</f>
        <v>0</v>
      </c>
      <c r="N52" s="171">
        <f>IF('Indicator Date hidden'!O53="x","x",$N$2-'Indicator Date hidden'!O53)</f>
        <v>0</v>
      </c>
      <c r="O52" s="171">
        <f>IF('Indicator Date hidden'!P53="x","x",$O$2-'Indicator Date hidden'!P53)</f>
        <v>0</v>
      </c>
      <c r="P52" s="171">
        <f>IF('Indicator Date hidden'!Q53="x","x",$P$2-'Indicator Date hidden'!Q53)</f>
        <v>0</v>
      </c>
      <c r="Q52" s="171">
        <f>IF('Indicator Date hidden'!R53="x","x",$Q$2-'Indicator Date hidden'!R53)</f>
        <v>1</v>
      </c>
      <c r="R52" s="171">
        <f>IF('Indicator Date hidden'!S53="x","x",$R$2-'Indicator Date hidden'!S53)</f>
        <v>0</v>
      </c>
      <c r="S52" s="171">
        <f>IF('Indicator Date hidden'!T53="x","x",$S$2-'Indicator Date hidden'!T53)</f>
        <v>0</v>
      </c>
      <c r="T52" s="171">
        <f>IF('Indicator Date hidden'!U53="x","x",$T$2-'Indicator Date hidden'!U53)</f>
        <v>0</v>
      </c>
      <c r="U52" s="171">
        <f>IF('Indicator Date hidden'!V53="x","x",$U$2-'Indicator Date hidden'!V53)</f>
        <v>0</v>
      </c>
      <c r="V52" s="171">
        <f>IF('Indicator Date hidden'!W53="x","x",$V$2-'Indicator Date hidden'!W53)</f>
        <v>0</v>
      </c>
      <c r="W52" s="171">
        <f>IF('Indicator Date hidden'!X53="x","x",$W$2-'Indicator Date hidden'!X53)</f>
        <v>3</v>
      </c>
      <c r="X52" s="171">
        <f>IF('Indicator Date hidden'!Y53="x","x",$X$2-'Indicator Date hidden'!Y53)</f>
        <v>4</v>
      </c>
      <c r="Y52" s="171">
        <f>IF('Indicator Date hidden'!Z53="x","x",$Y$2-'Indicator Date hidden'!Z53)</f>
        <v>0</v>
      </c>
      <c r="Z52" s="171">
        <f>IF('Indicator Date hidden'!AA53="x","x",$Z$2-'Indicator Date hidden'!AA53)</f>
        <v>0</v>
      </c>
      <c r="AA52" s="171">
        <f>IF('Indicator Date hidden'!AB53="x","x",$AA$2-'Indicator Date hidden'!AB53)</f>
        <v>0</v>
      </c>
      <c r="AB52" s="171">
        <f>IF('Indicator Date hidden'!AC53="x","x",$AB$2-'Indicator Date hidden'!AC53)</f>
        <v>0</v>
      </c>
      <c r="AC52" s="171">
        <f>IF('Indicator Date hidden'!AD53="x","x",$AC$2-'Indicator Date hidden'!AD53)</f>
        <v>0</v>
      </c>
      <c r="AD52" s="171">
        <f>IF('Indicator Date hidden'!AE53="x","x",$AD$2-'Indicator Date hidden'!AE53)</f>
        <v>0</v>
      </c>
      <c r="AE52" s="171">
        <f>IF('Indicator Date hidden'!AF53="x","x",$AE$2-'Indicator Date hidden'!AF53)</f>
        <v>0</v>
      </c>
      <c r="AF52" s="171">
        <f>IF('Indicator Date hidden'!AG53="x","x",$AF$2-'Indicator Date hidden'!AG53)</f>
        <v>0</v>
      </c>
      <c r="AG52" s="171">
        <f>IF('Indicator Date hidden'!AH53="x","x",$AG$2-'Indicator Date hidden'!AH53)</f>
        <v>0</v>
      </c>
      <c r="AH52" s="171">
        <f>IF('Indicator Date hidden'!AI53="x","x",$AH$2-'Indicator Date hidden'!AI53)</f>
        <v>0</v>
      </c>
      <c r="AI52" s="171">
        <f>IF('Indicator Date hidden'!AJ53="x","x",$AI$2-'Indicator Date hidden'!AJ53)</f>
        <v>0</v>
      </c>
      <c r="AJ52" s="171" t="str">
        <f>IF('Indicator Date hidden'!AK53="x","x",$AJ$2-'Indicator Date hidden'!AK53)</f>
        <v>x</v>
      </c>
      <c r="AK52" s="171">
        <f>IF('Indicator Date hidden'!AL53="x","x",$AK$2-'Indicator Date hidden'!AL53)</f>
        <v>1</v>
      </c>
      <c r="AL52" s="171">
        <f>IF('Indicator Date hidden'!AM53="x","x",$AL$2-'Indicator Date hidden'!AM53)</f>
        <v>0</v>
      </c>
      <c r="AM52" s="171">
        <f>IF('Indicator Date hidden'!AN53="x","x",$AM$2-'Indicator Date hidden'!AN53)</f>
        <v>0</v>
      </c>
      <c r="AN52" s="171">
        <f>IF('Indicator Date hidden'!AO53="x","x",$AN$2-'Indicator Date hidden'!AO53)</f>
        <v>0</v>
      </c>
      <c r="AO52" s="171">
        <f>IF('Indicator Date hidden'!AP53="x","x",$AO$2-'Indicator Date hidden'!AP53)</f>
        <v>0</v>
      </c>
      <c r="AP52" s="171">
        <f>IF('Indicator Date hidden'!AQ53="x","x",$AP$2-'Indicator Date hidden'!AQ53)</f>
        <v>0</v>
      </c>
      <c r="AQ52" s="171">
        <f>IF('Indicator Date hidden'!AR53="x","x",$AQ$2-'Indicator Date hidden'!AR53)</f>
        <v>0</v>
      </c>
      <c r="AR52" s="171">
        <f>IF('Indicator Date hidden'!AS53="x","x",$AR$2-'Indicator Date hidden'!AS53)</f>
        <v>0</v>
      </c>
      <c r="AS52" s="171">
        <f>IF('Indicator Date hidden'!AT53="x","x",$AS$2-'Indicator Date hidden'!AT53)</f>
        <v>0</v>
      </c>
      <c r="AT52" s="171">
        <f>IF('Indicator Date hidden'!AU53="x","x",$AT$2-'Indicator Date hidden'!AU53)</f>
        <v>0</v>
      </c>
      <c r="AU52" s="171">
        <f>IF('Indicator Date hidden'!AV53="x","x",$AU$2-'Indicator Date hidden'!AV53)</f>
        <v>0</v>
      </c>
      <c r="AV52" s="171">
        <f>IF('Indicator Date hidden'!AW53="x","x",$AV$2-'Indicator Date hidden'!AW53)</f>
        <v>0</v>
      </c>
      <c r="AW52" s="171">
        <f>IF('Indicator Date hidden'!AX53="x","x",$AW$2-'Indicator Date hidden'!AX53)</f>
        <v>0</v>
      </c>
      <c r="AX52" s="171">
        <f>IF('Indicator Date hidden'!AY53="x","x",$AX$2-'Indicator Date hidden'!AY53)</f>
        <v>0</v>
      </c>
      <c r="AY52" s="171">
        <f>IF('Indicator Date hidden'!AZ53="x","x",$AY$2-'Indicator Date hidden'!AZ53)</f>
        <v>0</v>
      </c>
      <c r="AZ52" s="171">
        <f>IF('Indicator Date hidden'!BA53="x","x",$AZ$2-'Indicator Date hidden'!BA53)</f>
        <v>0</v>
      </c>
      <c r="BA52" s="5">
        <f t="shared" si="0"/>
        <v>9</v>
      </c>
      <c r="BB52" s="172">
        <f t="shared" si="1"/>
        <v>0.18</v>
      </c>
      <c r="BC52" s="5">
        <f t="shared" si="2"/>
        <v>4</v>
      </c>
      <c r="BD52" s="172">
        <f t="shared" si="3"/>
        <v>0.7124605252222751</v>
      </c>
      <c r="BE52" s="175">
        <f t="shared" si="4"/>
        <v>0</v>
      </c>
    </row>
    <row r="53" spans="1:57" x14ac:dyDescent="0.25">
      <c r="A53" t="s">
        <v>94</v>
      </c>
      <c r="B53" s="171">
        <f>IF('Indicator Date hidden'!C54="x","x",$B$2-'Indicator Date hidden'!C54)</f>
        <v>0</v>
      </c>
      <c r="C53" s="171">
        <f>IF('Indicator Date hidden'!D54="x","x",$C$2-'Indicator Date hidden'!D54)</f>
        <v>0</v>
      </c>
      <c r="D53" s="171">
        <f>IF('Indicator Date hidden'!E54="x","x",$D$2-'Indicator Date hidden'!E54)</f>
        <v>0</v>
      </c>
      <c r="E53" s="171">
        <f>IF('Indicator Date hidden'!F54="x","x",$E$2-'Indicator Date hidden'!F54)</f>
        <v>0</v>
      </c>
      <c r="F53" s="171">
        <f>IF('Indicator Date hidden'!G54="x","x",$F$2-'Indicator Date hidden'!G54)</f>
        <v>0</v>
      </c>
      <c r="G53" s="171">
        <f>IF('Indicator Date hidden'!H54="x","x",$G$2-'Indicator Date hidden'!H54)</f>
        <v>0</v>
      </c>
      <c r="H53" s="171">
        <f>IF('Indicator Date hidden'!I54="x","x",$H$2-'Indicator Date hidden'!I54)</f>
        <v>0</v>
      </c>
      <c r="I53" s="171">
        <f>IF('Indicator Date hidden'!J54="x","x",$I$2-'Indicator Date hidden'!J54)</f>
        <v>0</v>
      </c>
      <c r="J53" s="171">
        <f>IF('Indicator Date hidden'!K54="x","x",$J$2-'Indicator Date hidden'!K54)</f>
        <v>0</v>
      </c>
      <c r="K53" s="171">
        <f>IF('Indicator Date hidden'!L54="x","x",$K$2-'Indicator Date hidden'!L54)</f>
        <v>0</v>
      </c>
      <c r="L53" s="171">
        <f>IF('Indicator Date hidden'!M54="x","x",$L$2-'Indicator Date hidden'!M54)</f>
        <v>0</v>
      </c>
      <c r="M53" s="171">
        <f>IF('Indicator Date hidden'!N54="x","x",$M$2-'Indicator Date hidden'!N54)</f>
        <v>0</v>
      </c>
      <c r="N53" s="171">
        <f>IF('Indicator Date hidden'!O54="x","x",$N$2-'Indicator Date hidden'!O54)</f>
        <v>0</v>
      </c>
      <c r="O53" s="171">
        <f>IF('Indicator Date hidden'!P54="x","x",$O$2-'Indicator Date hidden'!P54)</f>
        <v>0</v>
      </c>
      <c r="P53" s="171">
        <f>IF('Indicator Date hidden'!Q54="x","x",$P$2-'Indicator Date hidden'!Q54)</f>
        <v>0</v>
      </c>
      <c r="Q53" s="171">
        <f>IF('Indicator Date hidden'!R54="x","x",$Q$2-'Indicator Date hidden'!R54)</f>
        <v>1</v>
      </c>
      <c r="R53" s="171">
        <f>IF('Indicator Date hidden'!S54="x","x",$R$2-'Indicator Date hidden'!S54)</f>
        <v>0</v>
      </c>
      <c r="S53" s="171">
        <f>IF('Indicator Date hidden'!T54="x","x",$S$2-'Indicator Date hidden'!T54)</f>
        <v>0</v>
      </c>
      <c r="T53" s="171">
        <f>IF('Indicator Date hidden'!U54="x","x",$T$2-'Indicator Date hidden'!U54)</f>
        <v>0</v>
      </c>
      <c r="U53" s="171">
        <f>IF('Indicator Date hidden'!V54="x","x",$U$2-'Indicator Date hidden'!V54)</f>
        <v>0</v>
      </c>
      <c r="V53" s="171">
        <f>IF('Indicator Date hidden'!W54="x","x",$V$2-'Indicator Date hidden'!W54)</f>
        <v>0</v>
      </c>
      <c r="W53" s="171">
        <f>IF('Indicator Date hidden'!X54="x","x",$W$2-'Indicator Date hidden'!X54)</f>
        <v>1</v>
      </c>
      <c r="X53" s="171">
        <f>IF('Indicator Date hidden'!Y54="x","x",$X$2-'Indicator Date hidden'!Y54)</f>
        <v>5</v>
      </c>
      <c r="Y53" s="171">
        <f>IF('Indicator Date hidden'!Z54="x","x",$Y$2-'Indicator Date hidden'!Z54)</f>
        <v>0</v>
      </c>
      <c r="Z53" s="171">
        <f>IF('Indicator Date hidden'!AA54="x","x",$Z$2-'Indicator Date hidden'!AA54)</f>
        <v>0</v>
      </c>
      <c r="AA53" s="171">
        <f>IF('Indicator Date hidden'!AB54="x","x",$AA$2-'Indicator Date hidden'!AB54)</f>
        <v>0</v>
      </c>
      <c r="AB53" s="171">
        <f>IF('Indicator Date hidden'!AC54="x","x",$AB$2-'Indicator Date hidden'!AC54)</f>
        <v>0</v>
      </c>
      <c r="AC53" s="171">
        <f>IF('Indicator Date hidden'!AD54="x","x",$AC$2-'Indicator Date hidden'!AD54)</f>
        <v>0</v>
      </c>
      <c r="AD53" s="171" t="str">
        <f>IF('Indicator Date hidden'!AE54="x","x",$AD$2-'Indicator Date hidden'!AE54)</f>
        <v>x</v>
      </c>
      <c r="AE53" s="171">
        <f>IF('Indicator Date hidden'!AF54="x","x",$AE$2-'Indicator Date hidden'!AF54)</f>
        <v>0</v>
      </c>
      <c r="AF53" s="171">
        <f>IF('Indicator Date hidden'!AG54="x","x",$AF$2-'Indicator Date hidden'!AG54)</f>
        <v>6</v>
      </c>
      <c r="AG53" s="171">
        <f>IF('Indicator Date hidden'!AH54="x","x",$AG$2-'Indicator Date hidden'!AH54)</f>
        <v>0</v>
      </c>
      <c r="AH53" s="171">
        <f>IF('Indicator Date hidden'!AI54="x","x",$AH$2-'Indicator Date hidden'!AI54)</f>
        <v>0</v>
      </c>
      <c r="AI53" s="171">
        <f>IF('Indicator Date hidden'!AJ54="x","x",$AI$2-'Indicator Date hidden'!AJ54)</f>
        <v>0</v>
      </c>
      <c r="AJ53" s="171">
        <f>IF('Indicator Date hidden'!AK54="x","x",$AJ$2-'Indicator Date hidden'!AK54)</f>
        <v>1</v>
      </c>
      <c r="AK53" s="171">
        <f>IF('Indicator Date hidden'!AL54="x","x",$AK$2-'Indicator Date hidden'!AL54)</f>
        <v>0</v>
      </c>
      <c r="AL53" s="171">
        <f>IF('Indicator Date hidden'!AM54="x","x",$AL$2-'Indicator Date hidden'!AM54)</f>
        <v>0</v>
      </c>
      <c r="AM53" s="171">
        <f>IF('Indicator Date hidden'!AN54="x","x",$AM$2-'Indicator Date hidden'!AN54)</f>
        <v>0</v>
      </c>
      <c r="AN53" s="171">
        <f>IF('Indicator Date hidden'!AO54="x","x",$AN$2-'Indicator Date hidden'!AO54)</f>
        <v>0</v>
      </c>
      <c r="AO53" s="171">
        <f>IF('Indicator Date hidden'!AP54="x","x",$AO$2-'Indicator Date hidden'!AP54)</f>
        <v>0</v>
      </c>
      <c r="AP53" s="171">
        <f>IF('Indicator Date hidden'!AQ54="x","x",$AP$2-'Indicator Date hidden'!AQ54)</f>
        <v>0</v>
      </c>
      <c r="AQ53" s="171">
        <f>IF('Indicator Date hidden'!AR54="x","x",$AQ$2-'Indicator Date hidden'!AR54)</f>
        <v>0</v>
      </c>
      <c r="AR53" s="171">
        <f>IF('Indicator Date hidden'!AS54="x","x",$AR$2-'Indicator Date hidden'!AS54)</f>
        <v>0</v>
      </c>
      <c r="AS53" s="171">
        <f>IF('Indicator Date hidden'!AT54="x","x",$AS$2-'Indicator Date hidden'!AT54)</f>
        <v>0</v>
      </c>
      <c r="AT53" s="171">
        <f>IF('Indicator Date hidden'!AU54="x","x",$AT$2-'Indicator Date hidden'!AU54)</f>
        <v>0</v>
      </c>
      <c r="AU53" s="171">
        <f>IF('Indicator Date hidden'!AV54="x","x",$AU$2-'Indicator Date hidden'!AV54)</f>
        <v>0</v>
      </c>
      <c r="AV53" s="171">
        <f>IF('Indicator Date hidden'!AW54="x","x",$AV$2-'Indicator Date hidden'!AW54)</f>
        <v>0</v>
      </c>
      <c r="AW53" s="171">
        <f>IF('Indicator Date hidden'!AX54="x","x",$AW$2-'Indicator Date hidden'!AX54)</f>
        <v>0</v>
      </c>
      <c r="AX53" s="171">
        <f>IF('Indicator Date hidden'!AY54="x","x",$AX$2-'Indicator Date hidden'!AY54)</f>
        <v>0</v>
      </c>
      <c r="AY53" s="171">
        <f>IF('Indicator Date hidden'!AZ54="x","x",$AY$2-'Indicator Date hidden'!AZ54)</f>
        <v>0</v>
      </c>
      <c r="AZ53" s="171">
        <f>IF('Indicator Date hidden'!BA54="x","x",$AZ$2-'Indicator Date hidden'!BA54)</f>
        <v>0</v>
      </c>
      <c r="BA53" s="5">
        <f t="shared" si="0"/>
        <v>14</v>
      </c>
      <c r="BB53" s="172">
        <f t="shared" si="1"/>
        <v>0.28000000000000003</v>
      </c>
      <c r="BC53" s="5">
        <f t="shared" si="2"/>
        <v>5</v>
      </c>
      <c r="BD53" s="172">
        <f t="shared" si="3"/>
        <v>1.0961751684835777</v>
      </c>
      <c r="BE53" s="175">
        <f t="shared" si="4"/>
        <v>0</v>
      </c>
    </row>
    <row r="54" spans="1:57" x14ac:dyDescent="0.25">
      <c r="A54" t="s">
        <v>96</v>
      </c>
      <c r="B54" s="171">
        <f>IF('Indicator Date hidden'!C55="x","x",$B$2-'Indicator Date hidden'!C55)</f>
        <v>0</v>
      </c>
      <c r="C54" s="171">
        <f>IF('Indicator Date hidden'!D55="x","x",$C$2-'Indicator Date hidden'!D55)</f>
        <v>0</v>
      </c>
      <c r="D54" s="171">
        <f>IF('Indicator Date hidden'!E55="x","x",$D$2-'Indicator Date hidden'!E55)</f>
        <v>0</v>
      </c>
      <c r="E54" s="171">
        <f>IF('Indicator Date hidden'!F55="x","x",$E$2-'Indicator Date hidden'!F55)</f>
        <v>0</v>
      </c>
      <c r="F54" s="171">
        <f>IF('Indicator Date hidden'!G55="x","x",$F$2-'Indicator Date hidden'!G55)</f>
        <v>0</v>
      </c>
      <c r="G54" s="171">
        <f>IF('Indicator Date hidden'!H55="x","x",$G$2-'Indicator Date hidden'!H55)</f>
        <v>0</v>
      </c>
      <c r="H54" s="171">
        <f>IF('Indicator Date hidden'!I55="x","x",$H$2-'Indicator Date hidden'!I55)</f>
        <v>0</v>
      </c>
      <c r="I54" s="171">
        <f>IF('Indicator Date hidden'!J55="x","x",$I$2-'Indicator Date hidden'!J55)</f>
        <v>0</v>
      </c>
      <c r="J54" s="171">
        <f>IF('Indicator Date hidden'!K55="x","x",$J$2-'Indicator Date hidden'!K55)</f>
        <v>0</v>
      </c>
      <c r="K54" s="171">
        <f>IF('Indicator Date hidden'!L55="x","x",$K$2-'Indicator Date hidden'!L55)</f>
        <v>0</v>
      </c>
      <c r="L54" s="171">
        <f>IF('Indicator Date hidden'!M55="x","x",$L$2-'Indicator Date hidden'!M55)</f>
        <v>0</v>
      </c>
      <c r="M54" s="171">
        <f>IF('Indicator Date hidden'!N55="x","x",$M$2-'Indicator Date hidden'!N55)</f>
        <v>0</v>
      </c>
      <c r="N54" s="171">
        <f>IF('Indicator Date hidden'!O55="x","x",$N$2-'Indicator Date hidden'!O55)</f>
        <v>0</v>
      </c>
      <c r="O54" s="171">
        <f>IF('Indicator Date hidden'!P55="x","x",$O$2-'Indicator Date hidden'!P55)</f>
        <v>0</v>
      </c>
      <c r="P54" s="171">
        <f>IF('Indicator Date hidden'!Q55="x","x",$P$2-'Indicator Date hidden'!Q55)</f>
        <v>0</v>
      </c>
      <c r="Q54" s="171" t="str">
        <f>IF('Indicator Date hidden'!R55="x","x",$Q$2-'Indicator Date hidden'!R55)</f>
        <v>x</v>
      </c>
      <c r="R54" s="171">
        <f>IF('Indicator Date hidden'!S55="x","x",$R$2-'Indicator Date hidden'!S55)</f>
        <v>0</v>
      </c>
      <c r="S54" s="171">
        <f>IF('Indicator Date hidden'!T55="x","x",$S$2-'Indicator Date hidden'!T55)</f>
        <v>0</v>
      </c>
      <c r="T54" s="171">
        <f>IF('Indicator Date hidden'!U55="x","x",$T$2-'Indicator Date hidden'!U55)</f>
        <v>0</v>
      </c>
      <c r="U54" s="171">
        <f>IF('Indicator Date hidden'!V55="x","x",$U$2-'Indicator Date hidden'!V55)</f>
        <v>0</v>
      </c>
      <c r="V54" s="171">
        <f>IF('Indicator Date hidden'!W55="x","x",$V$2-'Indicator Date hidden'!W55)</f>
        <v>0</v>
      </c>
      <c r="W54" s="171">
        <f>IF('Indicator Date hidden'!X55="x","x",$W$2-'Indicator Date hidden'!X55)</f>
        <v>7</v>
      </c>
      <c r="X54" s="171">
        <f>IF('Indicator Date hidden'!Y55="x","x",$X$2-'Indicator Date hidden'!Y55)</f>
        <v>5</v>
      </c>
      <c r="Y54" s="171">
        <f>IF('Indicator Date hidden'!Z55="x","x",$Y$2-'Indicator Date hidden'!Z55)</f>
        <v>0</v>
      </c>
      <c r="Z54" s="171">
        <f>IF('Indicator Date hidden'!AA55="x","x",$Z$2-'Indicator Date hidden'!AA55)</f>
        <v>0</v>
      </c>
      <c r="AA54" s="171">
        <f>IF('Indicator Date hidden'!AB55="x","x",$AA$2-'Indicator Date hidden'!AB55)</f>
        <v>0</v>
      </c>
      <c r="AB54" s="171">
        <f>IF('Indicator Date hidden'!AC55="x","x",$AB$2-'Indicator Date hidden'!AC55)</f>
        <v>0</v>
      </c>
      <c r="AC54" s="171">
        <f>IF('Indicator Date hidden'!AD55="x","x",$AC$2-'Indicator Date hidden'!AD55)</f>
        <v>0</v>
      </c>
      <c r="AD54" s="171">
        <f>IF('Indicator Date hidden'!AE55="x","x",$AD$2-'Indicator Date hidden'!AE55)</f>
        <v>0</v>
      </c>
      <c r="AE54" s="171">
        <f>IF('Indicator Date hidden'!AF55="x","x",$AE$2-'Indicator Date hidden'!AF55)</f>
        <v>0</v>
      </c>
      <c r="AF54" s="171">
        <f>IF('Indicator Date hidden'!AG55="x","x",$AF$2-'Indicator Date hidden'!AG55)</f>
        <v>0</v>
      </c>
      <c r="AG54" s="171">
        <f>IF('Indicator Date hidden'!AH55="x","x",$AG$2-'Indicator Date hidden'!AH55)</f>
        <v>0</v>
      </c>
      <c r="AH54" s="171">
        <f>IF('Indicator Date hidden'!AI55="x","x",$AH$2-'Indicator Date hidden'!AI55)</f>
        <v>0</v>
      </c>
      <c r="AI54" s="171">
        <f>IF('Indicator Date hidden'!AJ55="x","x",$AI$2-'Indicator Date hidden'!AJ55)</f>
        <v>0</v>
      </c>
      <c r="AJ54" s="171" t="str">
        <f>IF('Indicator Date hidden'!AK55="x","x",$AJ$2-'Indicator Date hidden'!AK55)</f>
        <v>x</v>
      </c>
      <c r="AK54" s="171">
        <f>IF('Indicator Date hidden'!AL55="x","x",$AK$2-'Indicator Date hidden'!AL55)</f>
        <v>1</v>
      </c>
      <c r="AL54" s="171">
        <f>IF('Indicator Date hidden'!AM55="x","x",$AL$2-'Indicator Date hidden'!AM55)</f>
        <v>0</v>
      </c>
      <c r="AM54" s="171">
        <f>IF('Indicator Date hidden'!AN55="x","x",$AM$2-'Indicator Date hidden'!AN55)</f>
        <v>0</v>
      </c>
      <c r="AN54" s="171">
        <f>IF('Indicator Date hidden'!AO55="x","x",$AN$2-'Indicator Date hidden'!AO55)</f>
        <v>0</v>
      </c>
      <c r="AO54" s="171">
        <f>IF('Indicator Date hidden'!AP55="x","x",$AO$2-'Indicator Date hidden'!AP55)</f>
        <v>0</v>
      </c>
      <c r="AP54" s="171">
        <f>IF('Indicator Date hidden'!AQ55="x","x",$AP$2-'Indicator Date hidden'!AQ55)</f>
        <v>0</v>
      </c>
      <c r="AQ54" s="171">
        <f>IF('Indicator Date hidden'!AR55="x","x",$AQ$2-'Indicator Date hidden'!AR55)</f>
        <v>6</v>
      </c>
      <c r="AR54" s="171">
        <f>IF('Indicator Date hidden'!AS55="x","x",$AR$2-'Indicator Date hidden'!AS55)</f>
        <v>0</v>
      </c>
      <c r="AS54" s="171">
        <f>IF('Indicator Date hidden'!AT55="x","x",$AS$2-'Indicator Date hidden'!AT55)</f>
        <v>0</v>
      </c>
      <c r="AT54" s="171">
        <f>IF('Indicator Date hidden'!AU55="x","x",$AT$2-'Indicator Date hidden'!AU55)</f>
        <v>0</v>
      </c>
      <c r="AU54" s="171">
        <f>IF('Indicator Date hidden'!AV55="x","x",$AU$2-'Indicator Date hidden'!AV55)</f>
        <v>0</v>
      </c>
      <c r="AV54" s="171">
        <f>IF('Indicator Date hidden'!AW55="x","x",$AV$2-'Indicator Date hidden'!AW55)</f>
        <v>0</v>
      </c>
      <c r="AW54" s="171">
        <f>IF('Indicator Date hidden'!AX55="x","x",$AW$2-'Indicator Date hidden'!AX55)</f>
        <v>0</v>
      </c>
      <c r="AX54" s="171">
        <f>IF('Indicator Date hidden'!AY55="x","x",$AX$2-'Indicator Date hidden'!AY55)</f>
        <v>0</v>
      </c>
      <c r="AY54" s="171">
        <f>IF('Indicator Date hidden'!AZ55="x","x",$AY$2-'Indicator Date hidden'!AZ55)</f>
        <v>0</v>
      </c>
      <c r="AZ54" s="171">
        <f>IF('Indicator Date hidden'!BA55="x","x",$AZ$2-'Indicator Date hidden'!BA55)</f>
        <v>0</v>
      </c>
      <c r="BA54" s="5">
        <f t="shared" si="0"/>
        <v>19</v>
      </c>
      <c r="BB54" s="172">
        <f t="shared" si="1"/>
        <v>0.38775510204081631</v>
      </c>
      <c r="BC54" s="5">
        <f t="shared" si="2"/>
        <v>4</v>
      </c>
      <c r="BD54" s="172">
        <f t="shared" si="3"/>
        <v>1.4542874899036626</v>
      </c>
      <c r="BE54" s="175">
        <f t="shared" si="4"/>
        <v>0</v>
      </c>
    </row>
    <row r="55" spans="1:57" x14ac:dyDescent="0.25">
      <c r="A55" t="s">
        <v>98</v>
      </c>
      <c r="B55" s="171">
        <f>IF('Indicator Date hidden'!C56="x","x",$B$2-'Indicator Date hidden'!C56)</f>
        <v>0</v>
      </c>
      <c r="C55" s="171">
        <f>IF('Indicator Date hidden'!D56="x","x",$C$2-'Indicator Date hidden'!D56)</f>
        <v>0</v>
      </c>
      <c r="D55" s="171">
        <f>IF('Indicator Date hidden'!E56="x","x",$D$2-'Indicator Date hidden'!E56)</f>
        <v>0</v>
      </c>
      <c r="E55" s="171">
        <f>IF('Indicator Date hidden'!F56="x","x",$E$2-'Indicator Date hidden'!F56)</f>
        <v>0</v>
      </c>
      <c r="F55" s="171">
        <f>IF('Indicator Date hidden'!G56="x","x",$F$2-'Indicator Date hidden'!G56)</f>
        <v>0</v>
      </c>
      <c r="G55" s="171">
        <f>IF('Indicator Date hidden'!H56="x","x",$G$2-'Indicator Date hidden'!H56)</f>
        <v>0</v>
      </c>
      <c r="H55" s="171">
        <f>IF('Indicator Date hidden'!I56="x","x",$H$2-'Indicator Date hidden'!I56)</f>
        <v>0</v>
      </c>
      <c r="I55" s="171">
        <f>IF('Indicator Date hidden'!J56="x","x",$I$2-'Indicator Date hidden'!J56)</f>
        <v>0</v>
      </c>
      <c r="J55" s="171">
        <f>IF('Indicator Date hidden'!K56="x","x",$J$2-'Indicator Date hidden'!K56)</f>
        <v>0</v>
      </c>
      <c r="K55" s="171">
        <f>IF('Indicator Date hidden'!L56="x","x",$K$2-'Indicator Date hidden'!L56)</f>
        <v>0</v>
      </c>
      <c r="L55" s="171">
        <f>IF('Indicator Date hidden'!M56="x","x",$L$2-'Indicator Date hidden'!M56)</f>
        <v>0</v>
      </c>
      <c r="M55" s="171">
        <f>IF('Indicator Date hidden'!N56="x","x",$M$2-'Indicator Date hidden'!N56)</f>
        <v>0</v>
      </c>
      <c r="N55" s="171">
        <f>IF('Indicator Date hidden'!O56="x","x",$N$2-'Indicator Date hidden'!O56)</f>
        <v>0</v>
      </c>
      <c r="O55" s="171">
        <f>IF('Indicator Date hidden'!P56="x","x",$O$2-'Indicator Date hidden'!P56)</f>
        <v>0</v>
      </c>
      <c r="P55" s="171">
        <f>IF('Indicator Date hidden'!Q56="x","x",$P$2-'Indicator Date hidden'!Q56)</f>
        <v>0</v>
      </c>
      <c r="Q55" s="171" t="str">
        <f>IF('Indicator Date hidden'!R56="x","x",$Q$2-'Indicator Date hidden'!R56)</f>
        <v>x</v>
      </c>
      <c r="R55" s="171">
        <f>IF('Indicator Date hidden'!S56="x","x",$R$2-'Indicator Date hidden'!S56)</f>
        <v>0</v>
      </c>
      <c r="S55" s="171">
        <f>IF('Indicator Date hidden'!T56="x","x",$S$2-'Indicator Date hidden'!T56)</f>
        <v>0</v>
      </c>
      <c r="T55" s="171">
        <f>IF('Indicator Date hidden'!U56="x","x",$T$2-'Indicator Date hidden'!U56)</f>
        <v>0</v>
      </c>
      <c r="U55" s="171">
        <f>IF('Indicator Date hidden'!V56="x","x",$U$2-'Indicator Date hidden'!V56)</f>
        <v>0</v>
      </c>
      <c r="V55" s="171">
        <f>IF('Indicator Date hidden'!W56="x","x",$V$2-'Indicator Date hidden'!W56)</f>
        <v>0</v>
      </c>
      <c r="W55" s="171">
        <f>IF('Indicator Date hidden'!X56="x","x",$W$2-'Indicator Date hidden'!X56)</f>
        <v>5</v>
      </c>
      <c r="X55" s="171" t="str">
        <f>IF('Indicator Date hidden'!Y56="x","x",$X$2-'Indicator Date hidden'!Y56)</f>
        <v>x</v>
      </c>
      <c r="Y55" s="171">
        <f>IF('Indicator Date hidden'!Z56="x","x",$Y$2-'Indicator Date hidden'!Z56)</f>
        <v>0</v>
      </c>
      <c r="Z55" s="171">
        <f>IF('Indicator Date hidden'!AA56="x","x",$Z$2-'Indicator Date hidden'!AA56)</f>
        <v>0</v>
      </c>
      <c r="AA55" s="171">
        <f>IF('Indicator Date hidden'!AB56="x","x",$AA$2-'Indicator Date hidden'!AB56)</f>
        <v>0</v>
      </c>
      <c r="AB55" s="171">
        <f>IF('Indicator Date hidden'!AC56="x","x",$AB$2-'Indicator Date hidden'!AC56)</f>
        <v>0</v>
      </c>
      <c r="AC55" s="171">
        <f>IF('Indicator Date hidden'!AD56="x","x",$AC$2-'Indicator Date hidden'!AD56)</f>
        <v>0</v>
      </c>
      <c r="AD55" s="171">
        <f>IF('Indicator Date hidden'!AE56="x","x",$AD$2-'Indicator Date hidden'!AE56)</f>
        <v>0</v>
      </c>
      <c r="AE55" s="171" t="str">
        <f>IF('Indicator Date hidden'!AF56="x","x",$AE$2-'Indicator Date hidden'!AF56)</f>
        <v>x</v>
      </c>
      <c r="AF55" s="171" t="str">
        <f>IF('Indicator Date hidden'!AG56="x","x",$AF$2-'Indicator Date hidden'!AG56)</f>
        <v>x</v>
      </c>
      <c r="AG55" s="171">
        <f>IF('Indicator Date hidden'!AH56="x","x",$AG$2-'Indicator Date hidden'!AH56)</f>
        <v>0</v>
      </c>
      <c r="AH55" s="171">
        <f>IF('Indicator Date hidden'!AI56="x","x",$AH$2-'Indicator Date hidden'!AI56)</f>
        <v>0</v>
      </c>
      <c r="AI55" s="171">
        <f>IF('Indicator Date hidden'!AJ56="x","x",$AI$2-'Indicator Date hidden'!AJ56)</f>
        <v>0</v>
      </c>
      <c r="AJ55" s="171" t="str">
        <f>IF('Indicator Date hidden'!AK56="x","x",$AJ$2-'Indicator Date hidden'!AK56)</f>
        <v>x</v>
      </c>
      <c r="AK55" s="171">
        <f>IF('Indicator Date hidden'!AL56="x","x",$AK$2-'Indicator Date hidden'!AL56)</f>
        <v>1</v>
      </c>
      <c r="AL55" s="171">
        <f>IF('Indicator Date hidden'!AM56="x","x",$AL$2-'Indicator Date hidden'!AM56)</f>
        <v>0</v>
      </c>
      <c r="AM55" s="171">
        <f>IF('Indicator Date hidden'!AN56="x","x",$AM$2-'Indicator Date hidden'!AN56)</f>
        <v>0</v>
      </c>
      <c r="AN55" s="171">
        <f>IF('Indicator Date hidden'!AO56="x","x",$AN$2-'Indicator Date hidden'!AO56)</f>
        <v>0</v>
      </c>
      <c r="AO55" s="171" t="str">
        <f>IF('Indicator Date hidden'!AP56="x","x",$AO$2-'Indicator Date hidden'!AP56)</f>
        <v>x</v>
      </c>
      <c r="AP55" s="171" t="str">
        <f>IF('Indicator Date hidden'!AQ56="x","x",$AP$2-'Indicator Date hidden'!AQ56)</f>
        <v>x</v>
      </c>
      <c r="AQ55" s="171" t="str">
        <f>IF('Indicator Date hidden'!AR56="x","x",$AQ$2-'Indicator Date hidden'!AR56)</f>
        <v>x</v>
      </c>
      <c r="AR55" s="171">
        <f>IF('Indicator Date hidden'!AS56="x","x",$AR$2-'Indicator Date hidden'!AS56)</f>
        <v>0</v>
      </c>
      <c r="AS55" s="171">
        <f>IF('Indicator Date hidden'!AT56="x","x",$AS$2-'Indicator Date hidden'!AT56)</f>
        <v>1</v>
      </c>
      <c r="AT55" s="171">
        <f>IF('Indicator Date hidden'!AU56="x","x",$AT$2-'Indicator Date hidden'!AU56)</f>
        <v>0</v>
      </c>
      <c r="AU55" s="171">
        <f>IF('Indicator Date hidden'!AV56="x","x",$AU$2-'Indicator Date hidden'!AV56)</f>
        <v>0</v>
      </c>
      <c r="AV55" s="171">
        <f>IF('Indicator Date hidden'!AW56="x","x",$AV$2-'Indicator Date hidden'!AW56)</f>
        <v>0</v>
      </c>
      <c r="AW55" s="171">
        <f>IF('Indicator Date hidden'!AX56="x","x",$AW$2-'Indicator Date hidden'!AX56)</f>
        <v>0</v>
      </c>
      <c r="AX55" s="171">
        <f>IF('Indicator Date hidden'!AY56="x","x",$AX$2-'Indicator Date hidden'!AY56)</f>
        <v>0</v>
      </c>
      <c r="AY55" s="171">
        <f>IF('Indicator Date hidden'!AZ56="x","x",$AY$2-'Indicator Date hidden'!AZ56)</f>
        <v>0</v>
      </c>
      <c r="AZ55" s="171">
        <f>IF('Indicator Date hidden'!BA56="x","x",$AZ$2-'Indicator Date hidden'!BA56)</f>
        <v>0</v>
      </c>
      <c r="BA55" s="5">
        <f t="shared" si="0"/>
        <v>7</v>
      </c>
      <c r="BB55" s="172">
        <f t="shared" si="1"/>
        <v>0.16279069767441862</v>
      </c>
      <c r="BC55" s="5">
        <f t="shared" si="2"/>
        <v>3</v>
      </c>
      <c r="BD55" s="172">
        <f t="shared" si="3"/>
        <v>0.77550381397828216</v>
      </c>
      <c r="BE55" s="175">
        <f t="shared" si="4"/>
        <v>0</v>
      </c>
    </row>
    <row r="56" spans="1:57" x14ac:dyDescent="0.25">
      <c r="A56" t="s">
        <v>100</v>
      </c>
      <c r="B56" s="171">
        <f>IF('Indicator Date hidden'!C57="x","x",$B$2-'Indicator Date hidden'!C57)</f>
        <v>0</v>
      </c>
      <c r="C56" s="171">
        <f>IF('Indicator Date hidden'!D57="x","x",$C$2-'Indicator Date hidden'!D57)</f>
        <v>0</v>
      </c>
      <c r="D56" s="171">
        <f>IF('Indicator Date hidden'!E57="x","x",$D$2-'Indicator Date hidden'!E57)</f>
        <v>0</v>
      </c>
      <c r="E56" s="171">
        <f>IF('Indicator Date hidden'!F57="x","x",$E$2-'Indicator Date hidden'!F57)</f>
        <v>0</v>
      </c>
      <c r="F56" s="171">
        <f>IF('Indicator Date hidden'!G57="x","x",$F$2-'Indicator Date hidden'!G57)</f>
        <v>0</v>
      </c>
      <c r="G56" s="171">
        <f>IF('Indicator Date hidden'!H57="x","x",$G$2-'Indicator Date hidden'!H57)</f>
        <v>0</v>
      </c>
      <c r="H56" s="171">
        <f>IF('Indicator Date hidden'!I57="x","x",$H$2-'Indicator Date hidden'!I57)</f>
        <v>0</v>
      </c>
      <c r="I56" s="171">
        <f>IF('Indicator Date hidden'!J57="x","x",$I$2-'Indicator Date hidden'!J57)</f>
        <v>0</v>
      </c>
      <c r="J56" s="171">
        <f>IF('Indicator Date hidden'!K57="x","x",$J$2-'Indicator Date hidden'!K57)</f>
        <v>0</v>
      </c>
      <c r="K56" s="171">
        <f>IF('Indicator Date hidden'!L57="x","x",$K$2-'Indicator Date hidden'!L57)</f>
        <v>0</v>
      </c>
      <c r="L56" s="171">
        <f>IF('Indicator Date hidden'!M57="x","x",$L$2-'Indicator Date hidden'!M57)</f>
        <v>0</v>
      </c>
      <c r="M56" s="171">
        <f>IF('Indicator Date hidden'!N57="x","x",$M$2-'Indicator Date hidden'!N57)</f>
        <v>0</v>
      </c>
      <c r="N56" s="171">
        <f>IF('Indicator Date hidden'!O57="x","x",$N$2-'Indicator Date hidden'!O57)</f>
        <v>0</v>
      </c>
      <c r="O56" s="171">
        <f>IF('Indicator Date hidden'!P57="x","x",$O$2-'Indicator Date hidden'!P57)</f>
        <v>0</v>
      </c>
      <c r="P56" s="171">
        <f>IF('Indicator Date hidden'!Q57="x","x",$P$2-'Indicator Date hidden'!Q57)</f>
        <v>0</v>
      </c>
      <c r="Q56" s="171" t="str">
        <f>IF('Indicator Date hidden'!R57="x","x",$Q$2-'Indicator Date hidden'!R57)</f>
        <v>x</v>
      </c>
      <c r="R56" s="171">
        <f>IF('Indicator Date hidden'!S57="x","x",$R$2-'Indicator Date hidden'!S57)</f>
        <v>0</v>
      </c>
      <c r="S56" s="171">
        <f>IF('Indicator Date hidden'!T57="x","x",$S$2-'Indicator Date hidden'!T57)</f>
        <v>0</v>
      </c>
      <c r="T56" s="171">
        <f>IF('Indicator Date hidden'!U57="x","x",$T$2-'Indicator Date hidden'!U57)</f>
        <v>0</v>
      </c>
      <c r="U56" s="171" t="str">
        <f>IF('Indicator Date hidden'!V57="x","x",$U$2-'Indicator Date hidden'!V57)</f>
        <v>x</v>
      </c>
      <c r="V56" s="171">
        <f>IF('Indicator Date hidden'!W57="x","x",$V$2-'Indicator Date hidden'!W57)</f>
        <v>0</v>
      </c>
      <c r="W56" s="171">
        <f>IF('Indicator Date hidden'!X57="x","x",$W$2-'Indicator Date hidden'!X57)</f>
        <v>5</v>
      </c>
      <c r="X56" s="171" t="str">
        <f>IF('Indicator Date hidden'!Y57="x","x",$X$2-'Indicator Date hidden'!Y57)</f>
        <v>x</v>
      </c>
      <c r="Y56" s="171">
        <f>IF('Indicator Date hidden'!Z57="x","x",$Y$2-'Indicator Date hidden'!Z57)</f>
        <v>0</v>
      </c>
      <c r="Z56" s="171">
        <f>IF('Indicator Date hidden'!AA57="x","x",$Z$2-'Indicator Date hidden'!AA57)</f>
        <v>0</v>
      </c>
      <c r="AA56" s="171">
        <f>IF('Indicator Date hidden'!AB57="x","x",$AA$2-'Indicator Date hidden'!AB57)</f>
        <v>0</v>
      </c>
      <c r="AB56" s="171">
        <f>IF('Indicator Date hidden'!AC57="x","x",$AB$2-'Indicator Date hidden'!AC57)</f>
        <v>0</v>
      </c>
      <c r="AC56" s="171">
        <f>IF('Indicator Date hidden'!AD57="x","x",$AC$2-'Indicator Date hidden'!AD57)</f>
        <v>0</v>
      </c>
      <c r="AD56" s="171">
        <f>IF('Indicator Date hidden'!AE57="x","x",$AD$2-'Indicator Date hidden'!AE57)</f>
        <v>0</v>
      </c>
      <c r="AE56" s="171" t="str">
        <f>IF('Indicator Date hidden'!AF57="x","x",$AE$2-'Indicator Date hidden'!AF57)</f>
        <v>x</v>
      </c>
      <c r="AF56" s="171" t="str">
        <f>IF('Indicator Date hidden'!AG57="x","x",$AF$2-'Indicator Date hidden'!AG57)</f>
        <v>x</v>
      </c>
      <c r="AG56" s="171">
        <f>IF('Indicator Date hidden'!AH57="x","x",$AG$2-'Indicator Date hidden'!AH57)</f>
        <v>0</v>
      </c>
      <c r="AH56" s="171">
        <f>IF('Indicator Date hidden'!AI57="x","x",$AH$2-'Indicator Date hidden'!AI57)</f>
        <v>0</v>
      </c>
      <c r="AI56" s="171">
        <f>IF('Indicator Date hidden'!AJ57="x","x",$AI$2-'Indicator Date hidden'!AJ57)</f>
        <v>0</v>
      </c>
      <c r="AJ56" s="171" t="str">
        <f>IF('Indicator Date hidden'!AK57="x","x",$AJ$2-'Indicator Date hidden'!AK57)</f>
        <v>x</v>
      </c>
      <c r="AK56" s="171">
        <f>IF('Indicator Date hidden'!AL57="x","x",$AK$2-'Indicator Date hidden'!AL57)</f>
        <v>1</v>
      </c>
      <c r="AL56" s="171">
        <f>IF('Indicator Date hidden'!AM57="x","x",$AL$2-'Indicator Date hidden'!AM57)</f>
        <v>0</v>
      </c>
      <c r="AM56" s="171">
        <f>IF('Indicator Date hidden'!AN57="x","x",$AM$2-'Indicator Date hidden'!AN57)</f>
        <v>0</v>
      </c>
      <c r="AN56" s="171">
        <f>IF('Indicator Date hidden'!AO57="x","x",$AN$2-'Indicator Date hidden'!AO57)</f>
        <v>0</v>
      </c>
      <c r="AO56" s="171" t="str">
        <f>IF('Indicator Date hidden'!AP57="x","x",$AO$2-'Indicator Date hidden'!AP57)</f>
        <v>x</v>
      </c>
      <c r="AP56" s="171" t="str">
        <f>IF('Indicator Date hidden'!AQ57="x","x",$AP$2-'Indicator Date hidden'!AQ57)</f>
        <v>x</v>
      </c>
      <c r="AQ56" s="171" t="str">
        <f>IF('Indicator Date hidden'!AR57="x","x",$AQ$2-'Indicator Date hidden'!AR57)</f>
        <v>x</v>
      </c>
      <c r="AR56" s="171">
        <f>IF('Indicator Date hidden'!AS57="x","x",$AR$2-'Indicator Date hidden'!AS57)</f>
        <v>0</v>
      </c>
      <c r="AS56" s="171">
        <f>IF('Indicator Date hidden'!AT57="x","x",$AS$2-'Indicator Date hidden'!AT57)</f>
        <v>0</v>
      </c>
      <c r="AT56" s="171">
        <f>IF('Indicator Date hidden'!AU57="x","x",$AT$2-'Indicator Date hidden'!AU57)</f>
        <v>0</v>
      </c>
      <c r="AU56" s="171">
        <f>IF('Indicator Date hidden'!AV57="x","x",$AU$2-'Indicator Date hidden'!AV57)</f>
        <v>0</v>
      </c>
      <c r="AV56" s="171">
        <f>IF('Indicator Date hidden'!AW57="x","x",$AV$2-'Indicator Date hidden'!AW57)</f>
        <v>0</v>
      </c>
      <c r="AW56" s="171">
        <f>IF('Indicator Date hidden'!AX57="x","x",$AW$2-'Indicator Date hidden'!AX57)</f>
        <v>0</v>
      </c>
      <c r="AX56" s="171">
        <f>IF('Indicator Date hidden'!AY57="x","x",$AX$2-'Indicator Date hidden'!AY57)</f>
        <v>0</v>
      </c>
      <c r="AY56" s="171">
        <f>IF('Indicator Date hidden'!AZ57="x","x",$AY$2-'Indicator Date hidden'!AZ57)</f>
        <v>0</v>
      </c>
      <c r="AZ56" s="171">
        <f>IF('Indicator Date hidden'!BA57="x","x",$AZ$2-'Indicator Date hidden'!BA57)</f>
        <v>0</v>
      </c>
      <c r="BA56" s="5">
        <f t="shared" si="0"/>
        <v>6</v>
      </c>
      <c r="BB56" s="172">
        <f t="shared" si="1"/>
        <v>0.14285714285714285</v>
      </c>
      <c r="BC56" s="5">
        <f t="shared" si="2"/>
        <v>2</v>
      </c>
      <c r="BD56" s="172">
        <f t="shared" si="3"/>
        <v>0.77371794329866284</v>
      </c>
      <c r="BE56" s="175">
        <f t="shared" si="4"/>
        <v>0</v>
      </c>
    </row>
    <row r="57" spans="1:57" x14ac:dyDescent="0.25">
      <c r="A57" t="s">
        <v>102</v>
      </c>
      <c r="B57" s="171">
        <f>IF('Indicator Date hidden'!C58="x","x",$B$2-'Indicator Date hidden'!C58)</f>
        <v>0</v>
      </c>
      <c r="C57" s="171">
        <f>IF('Indicator Date hidden'!D58="x","x",$C$2-'Indicator Date hidden'!D58)</f>
        <v>0</v>
      </c>
      <c r="D57" s="171">
        <f>IF('Indicator Date hidden'!E58="x","x",$D$2-'Indicator Date hidden'!E58)</f>
        <v>0</v>
      </c>
      <c r="E57" s="171">
        <f>IF('Indicator Date hidden'!F58="x","x",$E$2-'Indicator Date hidden'!F58)</f>
        <v>0</v>
      </c>
      <c r="F57" s="171">
        <f>IF('Indicator Date hidden'!G58="x","x",$F$2-'Indicator Date hidden'!G58)</f>
        <v>0</v>
      </c>
      <c r="G57" s="171">
        <f>IF('Indicator Date hidden'!H58="x","x",$G$2-'Indicator Date hidden'!H58)</f>
        <v>0</v>
      </c>
      <c r="H57" s="171">
        <f>IF('Indicator Date hidden'!I58="x","x",$H$2-'Indicator Date hidden'!I58)</f>
        <v>0</v>
      </c>
      <c r="I57" s="171">
        <f>IF('Indicator Date hidden'!J58="x","x",$I$2-'Indicator Date hidden'!J58)</f>
        <v>0</v>
      </c>
      <c r="J57" s="171">
        <f>IF('Indicator Date hidden'!K58="x","x",$J$2-'Indicator Date hidden'!K58)</f>
        <v>0</v>
      </c>
      <c r="K57" s="171">
        <f>IF('Indicator Date hidden'!L58="x","x",$K$2-'Indicator Date hidden'!L58)</f>
        <v>0</v>
      </c>
      <c r="L57" s="171">
        <f>IF('Indicator Date hidden'!M58="x","x",$L$2-'Indicator Date hidden'!M58)</f>
        <v>0</v>
      </c>
      <c r="M57" s="171">
        <f>IF('Indicator Date hidden'!N58="x","x",$M$2-'Indicator Date hidden'!N58)</f>
        <v>0</v>
      </c>
      <c r="N57" s="171">
        <f>IF('Indicator Date hidden'!O58="x","x",$N$2-'Indicator Date hidden'!O58)</f>
        <v>0</v>
      </c>
      <c r="O57" s="171">
        <f>IF('Indicator Date hidden'!P58="x","x",$O$2-'Indicator Date hidden'!P58)</f>
        <v>0</v>
      </c>
      <c r="P57" s="171">
        <f>IF('Indicator Date hidden'!Q58="x","x",$P$2-'Indicator Date hidden'!Q58)</f>
        <v>0</v>
      </c>
      <c r="Q57" s="171" t="str">
        <f>IF('Indicator Date hidden'!R58="x","x",$Q$2-'Indicator Date hidden'!R58)</f>
        <v>x</v>
      </c>
      <c r="R57" s="171">
        <f>IF('Indicator Date hidden'!S58="x","x",$R$2-'Indicator Date hidden'!S58)</f>
        <v>0</v>
      </c>
      <c r="S57" s="171">
        <f>IF('Indicator Date hidden'!T58="x","x",$S$2-'Indicator Date hidden'!T58)</f>
        <v>0</v>
      </c>
      <c r="T57" s="171">
        <f>IF('Indicator Date hidden'!U58="x","x",$T$2-'Indicator Date hidden'!U58)</f>
        <v>0</v>
      </c>
      <c r="U57" s="171" t="str">
        <f>IF('Indicator Date hidden'!V58="x","x",$U$2-'Indicator Date hidden'!V58)</f>
        <v>x</v>
      </c>
      <c r="V57" s="171">
        <f>IF('Indicator Date hidden'!W58="x","x",$V$2-'Indicator Date hidden'!W58)</f>
        <v>0</v>
      </c>
      <c r="W57" s="171" t="str">
        <f>IF('Indicator Date hidden'!X58="x","x",$W$2-'Indicator Date hidden'!X58)</f>
        <v>x</v>
      </c>
      <c r="X57" s="171">
        <f>IF('Indicator Date hidden'!Y58="x","x",$X$2-'Indicator Date hidden'!Y58)</f>
        <v>3</v>
      </c>
      <c r="Y57" s="171">
        <f>IF('Indicator Date hidden'!Z58="x","x",$Y$2-'Indicator Date hidden'!Z58)</f>
        <v>0</v>
      </c>
      <c r="Z57" s="171">
        <f>IF('Indicator Date hidden'!AA58="x","x",$Z$2-'Indicator Date hidden'!AA58)</f>
        <v>0</v>
      </c>
      <c r="AA57" s="171">
        <f>IF('Indicator Date hidden'!AB58="x","x",$AA$2-'Indicator Date hidden'!AB58)</f>
        <v>2</v>
      </c>
      <c r="AB57" s="171">
        <f>IF('Indicator Date hidden'!AC58="x","x",$AB$2-'Indicator Date hidden'!AC58)</f>
        <v>0</v>
      </c>
      <c r="AC57" s="171">
        <f>IF('Indicator Date hidden'!AD58="x","x",$AC$2-'Indicator Date hidden'!AD58)</f>
        <v>0</v>
      </c>
      <c r="AD57" s="171" t="str">
        <f>IF('Indicator Date hidden'!AE58="x","x",$AD$2-'Indicator Date hidden'!AE58)</f>
        <v>x</v>
      </c>
      <c r="AE57" s="171">
        <f>IF('Indicator Date hidden'!AF58="x","x",$AE$2-'Indicator Date hidden'!AF58)</f>
        <v>0</v>
      </c>
      <c r="AF57" s="171">
        <f>IF('Indicator Date hidden'!AG58="x","x",$AF$2-'Indicator Date hidden'!AG58)</f>
        <v>2</v>
      </c>
      <c r="AG57" s="171">
        <f>IF('Indicator Date hidden'!AH58="x","x",$AG$2-'Indicator Date hidden'!AH58)</f>
        <v>0</v>
      </c>
      <c r="AH57" s="171">
        <f>IF('Indicator Date hidden'!AI58="x","x",$AH$2-'Indicator Date hidden'!AI58)</f>
        <v>0</v>
      </c>
      <c r="AI57" s="171">
        <f>IF('Indicator Date hidden'!AJ58="x","x",$AI$2-'Indicator Date hidden'!AJ58)</f>
        <v>0</v>
      </c>
      <c r="AJ57" s="171" t="str">
        <f>IF('Indicator Date hidden'!AK58="x","x",$AJ$2-'Indicator Date hidden'!AK58)</f>
        <v>x</v>
      </c>
      <c r="AK57" s="171">
        <f>IF('Indicator Date hidden'!AL58="x","x",$AK$2-'Indicator Date hidden'!AL58)</f>
        <v>1</v>
      </c>
      <c r="AL57" s="171">
        <f>IF('Indicator Date hidden'!AM58="x","x",$AL$2-'Indicator Date hidden'!AM58)</f>
        <v>0</v>
      </c>
      <c r="AM57" s="171">
        <f>IF('Indicator Date hidden'!AN58="x","x",$AM$2-'Indicator Date hidden'!AN58)</f>
        <v>0</v>
      </c>
      <c r="AN57" s="171">
        <f>IF('Indicator Date hidden'!AO58="x","x",$AN$2-'Indicator Date hidden'!AO58)</f>
        <v>0</v>
      </c>
      <c r="AO57" s="171">
        <f>IF('Indicator Date hidden'!AP58="x","x",$AO$2-'Indicator Date hidden'!AP58)</f>
        <v>0</v>
      </c>
      <c r="AP57" s="171">
        <f>IF('Indicator Date hidden'!AQ58="x","x",$AP$2-'Indicator Date hidden'!AQ58)</f>
        <v>0</v>
      </c>
      <c r="AQ57" s="171" t="str">
        <f>IF('Indicator Date hidden'!AR58="x","x",$AQ$2-'Indicator Date hidden'!AR58)</f>
        <v>x</v>
      </c>
      <c r="AR57" s="171">
        <f>IF('Indicator Date hidden'!AS58="x","x",$AR$2-'Indicator Date hidden'!AS58)</f>
        <v>0</v>
      </c>
      <c r="AS57" s="171">
        <f>IF('Indicator Date hidden'!AT58="x","x",$AS$2-'Indicator Date hidden'!AT58)</f>
        <v>0</v>
      </c>
      <c r="AT57" s="171">
        <f>IF('Indicator Date hidden'!AU58="x","x",$AT$2-'Indicator Date hidden'!AU58)</f>
        <v>0</v>
      </c>
      <c r="AU57" s="171">
        <f>IF('Indicator Date hidden'!AV58="x","x",$AU$2-'Indicator Date hidden'!AV58)</f>
        <v>0</v>
      </c>
      <c r="AV57" s="171">
        <f>IF('Indicator Date hidden'!AW58="x","x",$AV$2-'Indicator Date hidden'!AW58)</f>
        <v>0</v>
      </c>
      <c r="AW57" s="171">
        <f>IF('Indicator Date hidden'!AX58="x","x",$AW$2-'Indicator Date hidden'!AX58)</f>
        <v>0</v>
      </c>
      <c r="AX57" s="171">
        <f>IF('Indicator Date hidden'!AY58="x","x",$AX$2-'Indicator Date hidden'!AY58)</f>
        <v>0</v>
      </c>
      <c r="AY57" s="171">
        <f>IF('Indicator Date hidden'!AZ58="x","x",$AY$2-'Indicator Date hidden'!AZ58)</f>
        <v>0</v>
      </c>
      <c r="AZ57" s="171">
        <f>IF('Indicator Date hidden'!BA58="x","x",$AZ$2-'Indicator Date hidden'!BA58)</f>
        <v>0</v>
      </c>
      <c r="BA57" s="5">
        <f t="shared" si="0"/>
        <v>8</v>
      </c>
      <c r="BB57" s="172">
        <f t="shared" si="1"/>
        <v>0.17777777777777778</v>
      </c>
      <c r="BC57" s="5">
        <f t="shared" si="2"/>
        <v>4</v>
      </c>
      <c r="BD57" s="172">
        <f t="shared" si="3"/>
        <v>0.60695556816656282</v>
      </c>
      <c r="BE57" s="175">
        <f t="shared" si="4"/>
        <v>0</v>
      </c>
    </row>
    <row r="58" spans="1:57" x14ac:dyDescent="0.25">
      <c r="A58" t="s">
        <v>104</v>
      </c>
      <c r="B58" s="171">
        <f>IF('Indicator Date hidden'!C59="x","x",$B$2-'Indicator Date hidden'!C59)</f>
        <v>0</v>
      </c>
      <c r="C58" s="171">
        <f>IF('Indicator Date hidden'!D59="x","x",$C$2-'Indicator Date hidden'!D59)</f>
        <v>0</v>
      </c>
      <c r="D58" s="171">
        <f>IF('Indicator Date hidden'!E59="x","x",$D$2-'Indicator Date hidden'!E59)</f>
        <v>0</v>
      </c>
      <c r="E58" s="171">
        <f>IF('Indicator Date hidden'!F59="x","x",$E$2-'Indicator Date hidden'!F59)</f>
        <v>0</v>
      </c>
      <c r="F58" s="171">
        <f>IF('Indicator Date hidden'!G59="x","x",$F$2-'Indicator Date hidden'!G59)</f>
        <v>0</v>
      </c>
      <c r="G58" s="171">
        <f>IF('Indicator Date hidden'!H59="x","x",$G$2-'Indicator Date hidden'!H59)</f>
        <v>0</v>
      </c>
      <c r="H58" s="171">
        <f>IF('Indicator Date hidden'!I59="x","x",$H$2-'Indicator Date hidden'!I59)</f>
        <v>0</v>
      </c>
      <c r="I58" s="171">
        <f>IF('Indicator Date hidden'!J59="x","x",$I$2-'Indicator Date hidden'!J59)</f>
        <v>0</v>
      </c>
      <c r="J58" s="171">
        <f>IF('Indicator Date hidden'!K59="x","x",$J$2-'Indicator Date hidden'!K59)</f>
        <v>0</v>
      </c>
      <c r="K58" s="171">
        <f>IF('Indicator Date hidden'!L59="x","x",$K$2-'Indicator Date hidden'!L59)</f>
        <v>0</v>
      </c>
      <c r="L58" s="171">
        <f>IF('Indicator Date hidden'!M59="x","x",$L$2-'Indicator Date hidden'!M59)</f>
        <v>0</v>
      </c>
      <c r="M58" s="171">
        <f>IF('Indicator Date hidden'!N59="x","x",$M$2-'Indicator Date hidden'!N59)</f>
        <v>0</v>
      </c>
      <c r="N58" s="171">
        <f>IF('Indicator Date hidden'!O59="x","x",$N$2-'Indicator Date hidden'!O59)</f>
        <v>0</v>
      </c>
      <c r="O58" s="171">
        <f>IF('Indicator Date hidden'!P59="x","x",$O$2-'Indicator Date hidden'!P59)</f>
        <v>0</v>
      </c>
      <c r="P58" s="171">
        <f>IF('Indicator Date hidden'!Q59="x","x",$P$2-'Indicator Date hidden'!Q59)</f>
        <v>0</v>
      </c>
      <c r="Q58" s="171">
        <f>IF('Indicator Date hidden'!R59="x","x",$Q$2-'Indicator Date hidden'!R59)</f>
        <v>4</v>
      </c>
      <c r="R58" s="171">
        <f>IF('Indicator Date hidden'!S59="x","x",$R$2-'Indicator Date hidden'!S59)</f>
        <v>0</v>
      </c>
      <c r="S58" s="171">
        <f>IF('Indicator Date hidden'!T59="x","x",$S$2-'Indicator Date hidden'!T59)</f>
        <v>0</v>
      </c>
      <c r="T58" s="171">
        <f>IF('Indicator Date hidden'!U59="x","x",$T$2-'Indicator Date hidden'!U59)</f>
        <v>0</v>
      </c>
      <c r="U58" s="171">
        <f>IF('Indicator Date hidden'!V59="x","x",$U$2-'Indicator Date hidden'!V59)</f>
        <v>0</v>
      </c>
      <c r="V58" s="171">
        <f>IF('Indicator Date hidden'!W59="x","x",$V$2-'Indicator Date hidden'!W59)</f>
        <v>0</v>
      </c>
      <c r="W58" s="171">
        <f>IF('Indicator Date hidden'!X59="x","x",$W$2-'Indicator Date hidden'!X59)</f>
        <v>1</v>
      </c>
      <c r="X58" s="171">
        <f>IF('Indicator Date hidden'!Y59="x","x",$X$2-'Indicator Date hidden'!Y59)</f>
        <v>5</v>
      </c>
      <c r="Y58" s="171">
        <f>IF('Indicator Date hidden'!Z59="x","x",$Y$2-'Indicator Date hidden'!Z59)</f>
        <v>0</v>
      </c>
      <c r="Z58" s="171">
        <f>IF('Indicator Date hidden'!AA59="x","x",$Z$2-'Indicator Date hidden'!AA59)</f>
        <v>0</v>
      </c>
      <c r="AA58" s="171">
        <f>IF('Indicator Date hidden'!AB59="x","x",$AA$2-'Indicator Date hidden'!AB59)</f>
        <v>1</v>
      </c>
      <c r="AB58" s="171">
        <f>IF('Indicator Date hidden'!AC59="x","x",$AB$2-'Indicator Date hidden'!AC59)</f>
        <v>0</v>
      </c>
      <c r="AC58" s="171">
        <f>IF('Indicator Date hidden'!AD59="x","x",$AC$2-'Indicator Date hidden'!AD59)</f>
        <v>0</v>
      </c>
      <c r="AD58" s="171">
        <f>IF('Indicator Date hidden'!AE59="x","x",$AD$2-'Indicator Date hidden'!AE59)</f>
        <v>0</v>
      </c>
      <c r="AE58" s="171">
        <f>IF('Indicator Date hidden'!AF59="x","x",$AE$2-'Indicator Date hidden'!AF59)</f>
        <v>0</v>
      </c>
      <c r="AF58" s="171">
        <f>IF('Indicator Date hidden'!AG59="x","x",$AF$2-'Indicator Date hidden'!AG59)</f>
        <v>4</v>
      </c>
      <c r="AG58" s="171">
        <f>IF('Indicator Date hidden'!AH59="x","x",$AG$2-'Indicator Date hidden'!AH59)</f>
        <v>0</v>
      </c>
      <c r="AH58" s="171">
        <f>IF('Indicator Date hidden'!AI59="x","x",$AH$2-'Indicator Date hidden'!AI59)</f>
        <v>0</v>
      </c>
      <c r="AI58" s="171">
        <f>IF('Indicator Date hidden'!AJ59="x","x",$AI$2-'Indicator Date hidden'!AJ59)</f>
        <v>0</v>
      </c>
      <c r="AJ58" s="171">
        <f>IF('Indicator Date hidden'!AK59="x","x",$AJ$2-'Indicator Date hidden'!AK59)</f>
        <v>0</v>
      </c>
      <c r="AK58" s="171">
        <f>IF('Indicator Date hidden'!AL59="x","x",$AK$2-'Indicator Date hidden'!AL59)</f>
        <v>0</v>
      </c>
      <c r="AL58" s="171">
        <f>IF('Indicator Date hidden'!AM59="x","x",$AL$2-'Indicator Date hidden'!AM59)</f>
        <v>0</v>
      </c>
      <c r="AM58" s="171">
        <f>IF('Indicator Date hidden'!AN59="x","x",$AM$2-'Indicator Date hidden'!AN59)</f>
        <v>0</v>
      </c>
      <c r="AN58" s="171">
        <f>IF('Indicator Date hidden'!AO59="x","x",$AN$2-'Indicator Date hidden'!AO59)</f>
        <v>0</v>
      </c>
      <c r="AO58" s="171">
        <f>IF('Indicator Date hidden'!AP59="x","x",$AO$2-'Indicator Date hidden'!AP59)</f>
        <v>0</v>
      </c>
      <c r="AP58" s="171">
        <f>IF('Indicator Date hidden'!AQ59="x","x",$AP$2-'Indicator Date hidden'!AQ59)</f>
        <v>0</v>
      </c>
      <c r="AQ58" s="171">
        <f>IF('Indicator Date hidden'!AR59="x","x",$AQ$2-'Indicator Date hidden'!AR59)</f>
        <v>0</v>
      </c>
      <c r="AR58" s="171">
        <f>IF('Indicator Date hidden'!AS59="x","x",$AR$2-'Indicator Date hidden'!AS59)</f>
        <v>0</v>
      </c>
      <c r="AS58" s="171">
        <f>IF('Indicator Date hidden'!AT59="x","x",$AS$2-'Indicator Date hidden'!AT59)</f>
        <v>0</v>
      </c>
      <c r="AT58" s="171">
        <f>IF('Indicator Date hidden'!AU59="x","x",$AT$2-'Indicator Date hidden'!AU59)</f>
        <v>0</v>
      </c>
      <c r="AU58" s="171">
        <f>IF('Indicator Date hidden'!AV59="x","x",$AU$2-'Indicator Date hidden'!AV59)</f>
        <v>0</v>
      </c>
      <c r="AV58" s="171">
        <f>IF('Indicator Date hidden'!AW59="x","x",$AV$2-'Indicator Date hidden'!AW59)</f>
        <v>0</v>
      </c>
      <c r="AW58" s="171">
        <f>IF('Indicator Date hidden'!AX59="x","x",$AW$2-'Indicator Date hidden'!AX59)</f>
        <v>0</v>
      </c>
      <c r="AX58" s="171">
        <f>IF('Indicator Date hidden'!AY59="x","x",$AX$2-'Indicator Date hidden'!AY59)</f>
        <v>0</v>
      </c>
      <c r="AY58" s="171">
        <f>IF('Indicator Date hidden'!AZ59="x","x",$AY$2-'Indicator Date hidden'!AZ59)</f>
        <v>0</v>
      </c>
      <c r="AZ58" s="171">
        <f>IF('Indicator Date hidden'!BA59="x","x",$AZ$2-'Indicator Date hidden'!BA59)</f>
        <v>0</v>
      </c>
      <c r="BA58" s="5">
        <f t="shared" si="0"/>
        <v>15</v>
      </c>
      <c r="BB58" s="172">
        <f t="shared" si="1"/>
        <v>0.29411764705882354</v>
      </c>
      <c r="BC58" s="5">
        <f t="shared" si="2"/>
        <v>5</v>
      </c>
      <c r="BD58" s="172">
        <f t="shared" si="3"/>
        <v>1.0345808594723858</v>
      </c>
      <c r="BE58" s="175">
        <f t="shared" si="4"/>
        <v>0</v>
      </c>
    </row>
    <row r="59" spans="1:57" x14ac:dyDescent="0.25">
      <c r="A59" t="s">
        <v>106</v>
      </c>
      <c r="B59" s="171">
        <f>IF('Indicator Date hidden'!C60="x","x",$B$2-'Indicator Date hidden'!C60)</f>
        <v>0</v>
      </c>
      <c r="C59" s="171">
        <f>IF('Indicator Date hidden'!D60="x","x",$C$2-'Indicator Date hidden'!D60)</f>
        <v>0</v>
      </c>
      <c r="D59" s="171">
        <f>IF('Indicator Date hidden'!E60="x","x",$D$2-'Indicator Date hidden'!E60)</f>
        <v>0</v>
      </c>
      <c r="E59" s="171">
        <f>IF('Indicator Date hidden'!F60="x","x",$E$2-'Indicator Date hidden'!F60)</f>
        <v>0</v>
      </c>
      <c r="F59" s="171">
        <f>IF('Indicator Date hidden'!G60="x","x",$F$2-'Indicator Date hidden'!G60)</f>
        <v>0</v>
      </c>
      <c r="G59" s="171">
        <f>IF('Indicator Date hidden'!H60="x","x",$G$2-'Indicator Date hidden'!H60)</f>
        <v>0</v>
      </c>
      <c r="H59" s="171">
        <f>IF('Indicator Date hidden'!I60="x","x",$H$2-'Indicator Date hidden'!I60)</f>
        <v>0</v>
      </c>
      <c r="I59" s="171">
        <f>IF('Indicator Date hidden'!J60="x","x",$I$2-'Indicator Date hidden'!J60)</f>
        <v>0</v>
      </c>
      <c r="J59" s="171">
        <f>IF('Indicator Date hidden'!K60="x","x",$J$2-'Indicator Date hidden'!K60)</f>
        <v>0</v>
      </c>
      <c r="K59" s="171">
        <f>IF('Indicator Date hidden'!L60="x","x",$K$2-'Indicator Date hidden'!L60)</f>
        <v>0</v>
      </c>
      <c r="L59" s="171">
        <f>IF('Indicator Date hidden'!M60="x","x",$L$2-'Indicator Date hidden'!M60)</f>
        <v>0</v>
      </c>
      <c r="M59" s="171">
        <f>IF('Indicator Date hidden'!N60="x","x",$M$2-'Indicator Date hidden'!N60)</f>
        <v>0</v>
      </c>
      <c r="N59" s="171">
        <f>IF('Indicator Date hidden'!O60="x","x",$N$2-'Indicator Date hidden'!O60)</f>
        <v>0</v>
      </c>
      <c r="O59" s="171">
        <f>IF('Indicator Date hidden'!P60="x","x",$O$2-'Indicator Date hidden'!P60)</f>
        <v>0</v>
      </c>
      <c r="P59" s="171">
        <f>IF('Indicator Date hidden'!Q60="x","x",$P$2-'Indicator Date hidden'!Q60)</f>
        <v>0</v>
      </c>
      <c r="Q59" s="171" t="str">
        <f>IF('Indicator Date hidden'!R60="x","x",$Q$2-'Indicator Date hidden'!R60)</f>
        <v>x</v>
      </c>
      <c r="R59" s="171">
        <f>IF('Indicator Date hidden'!S60="x","x",$R$2-'Indicator Date hidden'!S60)</f>
        <v>0</v>
      </c>
      <c r="S59" s="171">
        <f>IF('Indicator Date hidden'!T60="x","x",$S$2-'Indicator Date hidden'!T60)</f>
        <v>0</v>
      </c>
      <c r="T59" s="171">
        <f>IF('Indicator Date hidden'!U60="x","x",$T$2-'Indicator Date hidden'!U60)</f>
        <v>0</v>
      </c>
      <c r="U59" s="171">
        <f>IF('Indicator Date hidden'!V60="x","x",$U$2-'Indicator Date hidden'!V60)</f>
        <v>0</v>
      </c>
      <c r="V59" s="171">
        <f>IF('Indicator Date hidden'!W60="x","x",$V$2-'Indicator Date hidden'!W60)</f>
        <v>0</v>
      </c>
      <c r="W59" s="171" t="str">
        <f>IF('Indicator Date hidden'!X60="x","x",$W$2-'Indicator Date hidden'!X60)</f>
        <v>x</v>
      </c>
      <c r="X59" s="171">
        <f>IF('Indicator Date hidden'!Y60="x","x",$X$2-'Indicator Date hidden'!Y60)</f>
        <v>5</v>
      </c>
      <c r="Y59" s="171">
        <f>IF('Indicator Date hidden'!Z60="x","x",$Y$2-'Indicator Date hidden'!Z60)</f>
        <v>0</v>
      </c>
      <c r="Z59" s="171">
        <f>IF('Indicator Date hidden'!AA60="x","x",$Z$2-'Indicator Date hidden'!AA60)</f>
        <v>0</v>
      </c>
      <c r="AA59" s="171">
        <f>IF('Indicator Date hidden'!AB60="x","x",$AA$2-'Indicator Date hidden'!AB60)</f>
        <v>1</v>
      </c>
      <c r="AB59" s="171">
        <f>IF('Indicator Date hidden'!AC60="x","x",$AB$2-'Indicator Date hidden'!AC60)</f>
        <v>0</v>
      </c>
      <c r="AC59" s="171">
        <f>IF('Indicator Date hidden'!AD60="x","x",$AC$2-'Indicator Date hidden'!AD60)</f>
        <v>0</v>
      </c>
      <c r="AD59" s="171" t="str">
        <f>IF('Indicator Date hidden'!AE60="x","x",$AD$2-'Indicator Date hidden'!AE60)</f>
        <v>x</v>
      </c>
      <c r="AE59" s="171">
        <f>IF('Indicator Date hidden'!AF60="x","x",$AE$2-'Indicator Date hidden'!AF60)</f>
        <v>0</v>
      </c>
      <c r="AF59" s="171">
        <f>IF('Indicator Date hidden'!AG60="x","x",$AF$2-'Indicator Date hidden'!AG60)</f>
        <v>6</v>
      </c>
      <c r="AG59" s="171">
        <f>IF('Indicator Date hidden'!AH60="x","x",$AG$2-'Indicator Date hidden'!AH60)</f>
        <v>0</v>
      </c>
      <c r="AH59" s="171">
        <f>IF('Indicator Date hidden'!AI60="x","x",$AH$2-'Indicator Date hidden'!AI60)</f>
        <v>0</v>
      </c>
      <c r="AI59" s="171">
        <f>IF('Indicator Date hidden'!AJ60="x","x",$AI$2-'Indicator Date hidden'!AJ60)</f>
        <v>0</v>
      </c>
      <c r="AJ59" s="171" t="str">
        <f>IF('Indicator Date hidden'!AK60="x","x",$AJ$2-'Indicator Date hidden'!AK60)</f>
        <v>x</v>
      </c>
      <c r="AK59" s="171">
        <f>IF('Indicator Date hidden'!AL60="x","x",$AK$2-'Indicator Date hidden'!AL60)</f>
        <v>1</v>
      </c>
      <c r="AL59" s="171">
        <f>IF('Indicator Date hidden'!AM60="x","x",$AL$2-'Indicator Date hidden'!AM60)</f>
        <v>0</v>
      </c>
      <c r="AM59" s="171">
        <f>IF('Indicator Date hidden'!AN60="x","x",$AM$2-'Indicator Date hidden'!AN60)</f>
        <v>0</v>
      </c>
      <c r="AN59" s="171">
        <f>IF('Indicator Date hidden'!AO60="x","x",$AN$2-'Indicator Date hidden'!AO60)</f>
        <v>0</v>
      </c>
      <c r="AO59" s="171">
        <f>IF('Indicator Date hidden'!AP60="x","x",$AO$2-'Indicator Date hidden'!AP60)</f>
        <v>0</v>
      </c>
      <c r="AP59" s="171">
        <f>IF('Indicator Date hidden'!AQ60="x","x",$AP$2-'Indicator Date hidden'!AQ60)</f>
        <v>0</v>
      </c>
      <c r="AQ59" s="171">
        <f>IF('Indicator Date hidden'!AR60="x","x",$AQ$2-'Indicator Date hidden'!AR60)</f>
        <v>0</v>
      </c>
      <c r="AR59" s="171">
        <f>IF('Indicator Date hidden'!AS60="x","x",$AR$2-'Indicator Date hidden'!AS60)</f>
        <v>0</v>
      </c>
      <c r="AS59" s="171" t="str">
        <f>IF('Indicator Date hidden'!AT60="x","x",$AS$2-'Indicator Date hidden'!AT60)</f>
        <v>x</v>
      </c>
      <c r="AT59" s="171">
        <f>IF('Indicator Date hidden'!AU60="x","x",$AT$2-'Indicator Date hidden'!AU60)</f>
        <v>0</v>
      </c>
      <c r="AU59" s="171" t="str">
        <f>IF('Indicator Date hidden'!AV60="x","x",$AU$2-'Indicator Date hidden'!AV60)</f>
        <v>x</v>
      </c>
      <c r="AV59" s="171">
        <f>IF('Indicator Date hidden'!AW60="x","x",$AV$2-'Indicator Date hidden'!AW60)</f>
        <v>0</v>
      </c>
      <c r="AW59" s="171">
        <f>IF('Indicator Date hidden'!AX60="x","x",$AW$2-'Indicator Date hidden'!AX60)</f>
        <v>0</v>
      </c>
      <c r="AX59" s="171">
        <f>IF('Indicator Date hidden'!AY60="x","x",$AX$2-'Indicator Date hidden'!AY60)</f>
        <v>0</v>
      </c>
      <c r="AY59" s="171">
        <f>IF('Indicator Date hidden'!AZ60="x","x",$AY$2-'Indicator Date hidden'!AZ60)</f>
        <v>0</v>
      </c>
      <c r="AZ59" s="171">
        <f>IF('Indicator Date hidden'!BA60="x","x",$AZ$2-'Indicator Date hidden'!BA60)</f>
        <v>0</v>
      </c>
      <c r="BA59" s="5">
        <f t="shared" si="0"/>
        <v>13</v>
      </c>
      <c r="BB59" s="172">
        <f t="shared" si="1"/>
        <v>0.28888888888888886</v>
      </c>
      <c r="BC59" s="5">
        <f t="shared" si="2"/>
        <v>4</v>
      </c>
      <c r="BD59" s="172">
        <f t="shared" si="3"/>
        <v>1.1474071683044966</v>
      </c>
      <c r="BE59" s="175">
        <f t="shared" si="4"/>
        <v>0</v>
      </c>
    </row>
    <row r="60" spans="1:57" x14ac:dyDescent="0.25">
      <c r="A60" t="s">
        <v>108</v>
      </c>
      <c r="B60" s="171">
        <f>IF('Indicator Date hidden'!C61="x","x",$B$2-'Indicator Date hidden'!C61)</f>
        <v>0</v>
      </c>
      <c r="C60" s="171">
        <f>IF('Indicator Date hidden'!D61="x","x",$C$2-'Indicator Date hidden'!D61)</f>
        <v>0</v>
      </c>
      <c r="D60" s="171">
        <f>IF('Indicator Date hidden'!E61="x","x",$D$2-'Indicator Date hidden'!E61)</f>
        <v>0</v>
      </c>
      <c r="E60" s="171">
        <f>IF('Indicator Date hidden'!F61="x","x",$E$2-'Indicator Date hidden'!F61)</f>
        <v>0</v>
      </c>
      <c r="F60" s="171">
        <f>IF('Indicator Date hidden'!G61="x","x",$F$2-'Indicator Date hidden'!G61)</f>
        <v>0</v>
      </c>
      <c r="G60" s="171">
        <f>IF('Indicator Date hidden'!H61="x","x",$G$2-'Indicator Date hidden'!H61)</f>
        <v>0</v>
      </c>
      <c r="H60" s="171">
        <f>IF('Indicator Date hidden'!I61="x","x",$H$2-'Indicator Date hidden'!I61)</f>
        <v>0</v>
      </c>
      <c r="I60" s="171">
        <f>IF('Indicator Date hidden'!J61="x","x",$I$2-'Indicator Date hidden'!J61)</f>
        <v>0</v>
      </c>
      <c r="J60" s="171">
        <f>IF('Indicator Date hidden'!K61="x","x",$J$2-'Indicator Date hidden'!K61)</f>
        <v>0</v>
      </c>
      <c r="K60" s="171">
        <f>IF('Indicator Date hidden'!L61="x","x",$K$2-'Indicator Date hidden'!L61)</f>
        <v>0</v>
      </c>
      <c r="L60" s="171">
        <f>IF('Indicator Date hidden'!M61="x","x",$L$2-'Indicator Date hidden'!M61)</f>
        <v>0</v>
      </c>
      <c r="M60" s="171">
        <f>IF('Indicator Date hidden'!N61="x","x",$M$2-'Indicator Date hidden'!N61)</f>
        <v>0</v>
      </c>
      <c r="N60" s="171">
        <f>IF('Indicator Date hidden'!O61="x","x",$N$2-'Indicator Date hidden'!O61)</f>
        <v>0</v>
      </c>
      <c r="O60" s="171">
        <f>IF('Indicator Date hidden'!P61="x","x",$O$2-'Indicator Date hidden'!P61)</f>
        <v>0</v>
      </c>
      <c r="P60" s="171">
        <f>IF('Indicator Date hidden'!Q61="x","x",$P$2-'Indicator Date hidden'!Q61)</f>
        <v>0</v>
      </c>
      <c r="Q60" s="171" t="str">
        <f>IF('Indicator Date hidden'!R61="x","x",$Q$2-'Indicator Date hidden'!R61)</f>
        <v>x</v>
      </c>
      <c r="R60" s="171">
        <f>IF('Indicator Date hidden'!S61="x","x",$R$2-'Indicator Date hidden'!S61)</f>
        <v>0</v>
      </c>
      <c r="S60" s="171">
        <f>IF('Indicator Date hidden'!T61="x","x",$S$2-'Indicator Date hidden'!T61)</f>
        <v>0</v>
      </c>
      <c r="T60" s="171">
        <f>IF('Indicator Date hidden'!U61="x","x",$T$2-'Indicator Date hidden'!U61)</f>
        <v>0</v>
      </c>
      <c r="U60" s="171" t="str">
        <f>IF('Indicator Date hidden'!V61="x","x",$U$2-'Indicator Date hidden'!V61)</f>
        <v>x</v>
      </c>
      <c r="V60" s="171">
        <f>IF('Indicator Date hidden'!W61="x","x",$V$2-'Indicator Date hidden'!W61)</f>
        <v>0</v>
      </c>
      <c r="W60" s="171" t="str">
        <f>IF('Indicator Date hidden'!X61="x","x",$W$2-'Indicator Date hidden'!X61)</f>
        <v>x</v>
      </c>
      <c r="X60" s="171">
        <f>IF('Indicator Date hidden'!Y61="x","x",$X$2-'Indicator Date hidden'!Y61)</f>
        <v>5</v>
      </c>
      <c r="Y60" s="171">
        <f>IF('Indicator Date hidden'!Z61="x","x",$Y$2-'Indicator Date hidden'!Z61)</f>
        <v>0</v>
      </c>
      <c r="Z60" s="171">
        <f>IF('Indicator Date hidden'!AA61="x","x",$Z$2-'Indicator Date hidden'!AA61)</f>
        <v>0</v>
      </c>
      <c r="AA60" s="171" t="str">
        <f>IF('Indicator Date hidden'!AB61="x","x",$AA$2-'Indicator Date hidden'!AB61)</f>
        <v>x</v>
      </c>
      <c r="AB60" s="171">
        <f>IF('Indicator Date hidden'!AC61="x","x",$AB$2-'Indicator Date hidden'!AC61)</f>
        <v>0</v>
      </c>
      <c r="AC60" s="171">
        <f>IF('Indicator Date hidden'!AD61="x","x",$AC$2-'Indicator Date hidden'!AD61)</f>
        <v>0</v>
      </c>
      <c r="AD60" s="171" t="str">
        <f>IF('Indicator Date hidden'!AE61="x","x",$AD$2-'Indicator Date hidden'!AE61)</f>
        <v>x</v>
      </c>
      <c r="AE60" s="171">
        <f>IF('Indicator Date hidden'!AF61="x","x",$AE$2-'Indicator Date hidden'!AF61)</f>
        <v>0</v>
      </c>
      <c r="AF60" s="171">
        <f>IF('Indicator Date hidden'!AG61="x","x",$AF$2-'Indicator Date hidden'!AG61)</f>
        <v>2</v>
      </c>
      <c r="AG60" s="171">
        <f>IF('Indicator Date hidden'!AH61="x","x",$AG$2-'Indicator Date hidden'!AH61)</f>
        <v>0</v>
      </c>
      <c r="AH60" s="171">
        <f>IF('Indicator Date hidden'!AI61="x","x",$AH$2-'Indicator Date hidden'!AI61)</f>
        <v>0</v>
      </c>
      <c r="AI60" s="171">
        <f>IF('Indicator Date hidden'!AJ61="x","x",$AI$2-'Indicator Date hidden'!AJ61)</f>
        <v>0</v>
      </c>
      <c r="AJ60" s="171" t="str">
        <f>IF('Indicator Date hidden'!AK61="x","x",$AJ$2-'Indicator Date hidden'!AK61)</f>
        <v>x</v>
      </c>
      <c r="AK60" s="171">
        <f>IF('Indicator Date hidden'!AL61="x","x",$AK$2-'Indicator Date hidden'!AL61)</f>
        <v>1</v>
      </c>
      <c r="AL60" s="171">
        <f>IF('Indicator Date hidden'!AM61="x","x",$AL$2-'Indicator Date hidden'!AM61)</f>
        <v>0</v>
      </c>
      <c r="AM60" s="171">
        <f>IF('Indicator Date hidden'!AN61="x","x",$AM$2-'Indicator Date hidden'!AN61)</f>
        <v>0</v>
      </c>
      <c r="AN60" s="171">
        <f>IF('Indicator Date hidden'!AO61="x","x",$AN$2-'Indicator Date hidden'!AO61)</f>
        <v>0</v>
      </c>
      <c r="AO60" s="171">
        <f>IF('Indicator Date hidden'!AP61="x","x",$AO$2-'Indicator Date hidden'!AP61)</f>
        <v>0</v>
      </c>
      <c r="AP60" s="171">
        <f>IF('Indicator Date hidden'!AQ61="x","x",$AP$2-'Indicator Date hidden'!AQ61)</f>
        <v>0</v>
      </c>
      <c r="AQ60" s="171">
        <f>IF('Indicator Date hidden'!AR61="x","x",$AQ$2-'Indicator Date hidden'!AR61)</f>
        <v>0</v>
      </c>
      <c r="AR60" s="171">
        <f>IF('Indicator Date hidden'!AS61="x","x",$AR$2-'Indicator Date hidden'!AS61)</f>
        <v>0</v>
      </c>
      <c r="AS60" s="171">
        <f>IF('Indicator Date hidden'!AT61="x","x",$AS$2-'Indicator Date hidden'!AT61)</f>
        <v>0</v>
      </c>
      <c r="AT60" s="171">
        <f>IF('Indicator Date hidden'!AU61="x","x",$AT$2-'Indicator Date hidden'!AU61)</f>
        <v>0</v>
      </c>
      <c r="AU60" s="171" t="str">
        <f>IF('Indicator Date hidden'!AV61="x","x",$AU$2-'Indicator Date hidden'!AV61)</f>
        <v>x</v>
      </c>
      <c r="AV60" s="171">
        <f>IF('Indicator Date hidden'!AW61="x","x",$AV$2-'Indicator Date hidden'!AW61)</f>
        <v>0</v>
      </c>
      <c r="AW60" s="171">
        <f>IF('Indicator Date hidden'!AX61="x","x",$AW$2-'Indicator Date hidden'!AX61)</f>
        <v>0</v>
      </c>
      <c r="AX60" s="171">
        <f>IF('Indicator Date hidden'!AY61="x","x",$AX$2-'Indicator Date hidden'!AY61)</f>
        <v>0</v>
      </c>
      <c r="AY60" s="171">
        <f>IF('Indicator Date hidden'!AZ61="x","x",$AY$2-'Indicator Date hidden'!AZ61)</f>
        <v>0</v>
      </c>
      <c r="AZ60" s="171">
        <f>IF('Indicator Date hidden'!BA61="x","x",$AZ$2-'Indicator Date hidden'!BA61)</f>
        <v>0</v>
      </c>
      <c r="BA60" s="5">
        <f t="shared" si="0"/>
        <v>8</v>
      </c>
      <c r="BB60" s="172">
        <f t="shared" si="1"/>
        <v>0.18181818181818182</v>
      </c>
      <c r="BC60" s="5">
        <f t="shared" si="2"/>
        <v>3</v>
      </c>
      <c r="BD60" s="172">
        <f t="shared" si="3"/>
        <v>0.80545659757587951</v>
      </c>
      <c r="BE60" s="175">
        <f t="shared" si="4"/>
        <v>0</v>
      </c>
    </row>
    <row r="61" spans="1:57" x14ac:dyDescent="0.25">
      <c r="A61" t="s">
        <v>110</v>
      </c>
      <c r="B61" s="171">
        <f>IF('Indicator Date hidden'!C62="x","x",$B$2-'Indicator Date hidden'!C62)</f>
        <v>0</v>
      </c>
      <c r="C61" s="171">
        <f>IF('Indicator Date hidden'!D62="x","x",$C$2-'Indicator Date hidden'!D62)</f>
        <v>0</v>
      </c>
      <c r="D61" s="171">
        <f>IF('Indicator Date hidden'!E62="x","x",$D$2-'Indicator Date hidden'!E62)</f>
        <v>0</v>
      </c>
      <c r="E61" s="171">
        <f>IF('Indicator Date hidden'!F62="x","x",$E$2-'Indicator Date hidden'!F62)</f>
        <v>0</v>
      </c>
      <c r="F61" s="171">
        <f>IF('Indicator Date hidden'!G62="x","x",$F$2-'Indicator Date hidden'!G62)</f>
        <v>0</v>
      </c>
      <c r="G61" s="171">
        <f>IF('Indicator Date hidden'!H62="x","x",$G$2-'Indicator Date hidden'!H62)</f>
        <v>0</v>
      </c>
      <c r="H61" s="171">
        <f>IF('Indicator Date hidden'!I62="x","x",$H$2-'Indicator Date hidden'!I62)</f>
        <v>0</v>
      </c>
      <c r="I61" s="171">
        <f>IF('Indicator Date hidden'!J62="x","x",$I$2-'Indicator Date hidden'!J62)</f>
        <v>0</v>
      </c>
      <c r="J61" s="171">
        <f>IF('Indicator Date hidden'!K62="x","x",$J$2-'Indicator Date hidden'!K62)</f>
        <v>0</v>
      </c>
      <c r="K61" s="171">
        <f>IF('Indicator Date hidden'!L62="x","x",$K$2-'Indicator Date hidden'!L62)</f>
        <v>0</v>
      </c>
      <c r="L61" s="171">
        <f>IF('Indicator Date hidden'!M62="x","x",$L$2-'Indicator Date hidden'!M62)</f>
        <v>0</v>
      </c>
      <c r="M61" s="171">
        <f>IF('Indicator Date hidden'!N62="x","x",$M$2-'Indicator Date hidden'!N62)</f>
        <v>0</v>
      </c>
      <c r="N61" s="171">
        <f>IF('Indicator Date hidden'!O62="x","x",$N$2-'Indicator Date hidden'!O62)</f>
        <v>0</v>
      </c>
      <c r="O61" s="171">
        <f>IF('Indicator Date hidden'!P62="x","x",$O$2-'Indicator Date hidden'!P62)</f>
        <v>0</v>
      </c>
      <c r="P61" s="171">
        <f>IF('Indicator Date hidden'!Q62="x","x",$P$2-'Indicator Date hidden'!Q62)</f>
        <v>0</v>
      </c>
      <c r="Q61" s="171" t="str">
        <f>IF('Indicator Date hidden'!R62="x","x",$Q$2-'Indicator Date hidden'!R62)</f>
        <v>x</v>
      </c>
      <c r="R61" s="171">
        <f>IF('Indicator Date hidden'!S62="x","x",$R$2-'Indicator Date hidden'!S62)</f>
        <v>0</v>
      </c>
      <c r="S61" s="171">
        <f>IF('Indicator Date hidden'!T62="x","x",$S$2-'Indicator Date hidden'!T62)</f>
        <v>0</v>
      </c>
      <c r="T61" s="171">
        <f>IF('Indicator Date hidden'!U62="x","x",$T$2-'Indicator Date hidden'!U62)</f>
        <v>0</v>
      </c>
      <c r="U61" s="171" t="str">
        <f>IF('Indicator Date hidden'!V62="x","x",$U$2-'Indicator Date hidden'!V62)</f>
        <v>x</v>
      </c>
      <c r="V61" s="171">
        <f>IF('Indicator Date hidden'!W62="x","x",$V$2-'Indicator Date hidden'!W62)</f>
        <v>0</v>
      </c>
      <c r="W61" s="171" t="str">
        <f>IF('Indicator Date hidden'!X62="x","x",$W$2-'Indicator Date hidden'!X62)</f>
        <v>x</v>
      </c>
      <c r="X61" s="171">
        <f>IF('Indicator Date hidden'!Y62="x","x",$X$2-'Indicator Date hidden'!Y62)</f>
        <v>0</v>
      </c>
      <c r="Y61" s="171">
        <f>IF('Indicator Date hidden'!Z62="x","x",$Y$2-'Indicator Date hidden'!Z62)</f>
        <v>0</v>
      </c>
      <c r="Z61" s="171">
        <f>IF('Indicator Date hidden'!AA62="x","x",$Z$2-'Indicator Date hidden'!AA62)</f>
        <v>0</v>
      </c>
      <c r="AA61" s="171" t="str">
        <f>IF('Indicator Date hidden'!AB62="x","x",$AA$2-'Indicator Date hidden'!AB62)</f>
        <v>x</v>
      </c>
      <c r="AB61" s="171">
        <f>IF('Indicator Date hidden'!AC62="x","x",$AB$2-'Indicator Date hidden'!AC62)</f>
        <v>0</v>
      </c>
      <c r="AC61" s="171">
        <f>IF('Indicator Date hidden'!AD62="x","x",$AC$2-'Indicator Date hidden'!AD62)</f>
        <v>0</v>
      </c>
      <c r="AD61" s="171" t="str">
        <f>IF('Indicator Date hidden'!AE62="x","x",$AD$2-'Indicator Date hidden'!AE62)</f>
        <v>x</v>
      </c>
      <c r="AE61" s="171">
        <f>IF('Indicator Date hidden'!AF62="x","x",$AE$2-'Indicator Date hidden'!AF62)</f>
        <v>0</v>
      </c>
      <c r="AF61" s="171">
        <f>IF('Indicator Date hidden'!AG62="x","x",$AF$2-'Indicator Date hidden'!AG62)</f>
        <v>2</v>
      </c>
      <c r="AG61" s="171">
        <f>IF('Indicator Date hidden'!AH62="x","x",$AG$2-'Indicator Date hidden'!AH62)</f>
        <v>0</v>
      </c>
      <c r="AH61" s="171">
        <f>IF('Indicator Date hidden'!AI62="x","x",$AH$2-'Indicator Date hidden'!AI62)</f>
        <v>0</v>
      </c>
      <c r="AI61" s="171">
        <f>IF('Indicator Date hidden'!AJ62="x","x",$AI$2-'Indicator Date hidden'!AJ62)</f>
        <v>0</v>
      </c>
      <c r="AJ61" s="171" t="str">
        <f>IF('Indicator Date hidden'!AK62="x","x",$AJ$2-'Indicator Date hidden'!AK62)</f>
        <v>x</v>
      </c>
      <c r="AK61" s="171">
        <f>IF('Indicator Date hidden'!AL62="x","x",$AK$2-'Indicator Date hidden'!AL62)</f>
        <v>1</v>
      </c>
      <c r="AL61" s="171">
        <f>IF('Indicator Date hidden'!AM62="x","x",$AL$2-'Indicator Date hidden'!AM62)</f>
        <v>0</v>
      </c>
      <c r="AM61" s="171">
        <f>IF('Indicator Date hidden'!AN62="x","x",$AM$2-'Indicator Date hidden'!AN62)</f>
        <v>0</v>
      </c>
      <c r="AN61" s="171">
        <f>IF('Indicator Date hidden'!AO62="x","x",$AN$2-'Indicator Date hidden'!AO62)</f>
        <v>0</v>
      </c>
      <c r="AO61" s="171">
        <f>IF('Indicator Date hidden'!AP62="x","x",$AO$2-'Indicator Date hidden'!AP62)</f>
        <v>0</v>
      </c>
      <c r="AP61" s="171">
        <f>IF('Indicator Date hidden'!AQ62="x","x",$AP$2-'Indicator Date hidden'!AQ62)</f>
        <v>0</v>
      </c>
      <c r="AQ61" s="171">
        <f>IF('Indicator Date hidden'!AR62="x","x",$AQ$2-'Indicator Date hidden'!AR62)</f>
        <v>0</v>
      </c>
      <c r="AR61" s="171">
        <f>IF('Indicator Date hidden'!AS62="x","x",$AR$2-'Indicator Date hidden'!AS62)</f>
        <v>0</v>
      </c>
      <c r="AS61" s="171">
        <f>IF('Indicator Date hidden'!AT62="x","x",$AS$2-'Indicator Date hidden'!AT62)</f>
        <v>0</v>
      </c>
      <c r="AT61" s="171">
        <f>IF('Indicator Date hidden'!AU62="x","x",$AT$2-'Indicator Date hidden'!AU62)</f>
        <v>0</v>
      </c>
      <c r="AU61" s="171" t="str">
        <f>IF('Indicator Date hidden'!AV62="x","x",$AU$2-'Indicator Date hidden'!AV62)</f>
        <v>x</v>
      </c>
      <c r="AV61" s="171">
        <f>IF('Indicator Date hidden'!AW62="x","x",$AV$2-'Indicator Date hidden'!AW62)</f>
        <v>0</v>
      </c>
      <c r="AW61" s="171">
        <f>IF('Indicator Date hidden'!AX62="x","x",$AW$2-'Indicator Date hidden'!AX62)</f>
        <v>0</v>
      </c>
      <c r="AX61" s="171">
        <f>IF('Indicator Date hidden'!AY62="x","x",$AX$2-'Indicator Date hidden'!AY62)</f>
        <v>0</v>
      </c>
      <c r="AY61" s="171">
        <f>IF('Indicator Date hidden'!AZ62="x","x",$AY$2-'Indicator Date hidden'!AZ62)</f>
        <v>0</v>
      </c>
      <c r="AZ61" s="171">
        <f>IF('Indicator Date hidden'!BA62="x","x",$AZ$2-'Indicator Date hidden'!BA62)</f>
        <v>0</v>
      </c>
      <c r="BA61" s="5">
        <f t="shared" si="0"/>
        <v>3</v>
      </c>
      <c r="BB61" s="172">
        <f t="shared" si="1"/>
        <v>6.8181818181818177E-2</v>
      </c>
      <c r="BC61" s="5">
        <f t="shared" si="2"/>
        <v>2</v>
      </c>
      <c r="BD61" s="172">
        <f t="shared" si="3"/>
        <v>0.33013270559849889</v>
      </c>
      <c r="BE61" s="175">
        <f t="shared" si="4"/>
        <v>0</v>
      </c>
    </row>
    <row r="62" spans="1:57" x14ac:dyDescent="0.25">
      <c r="A62" t="s">
        <v>112</v>
      </c>
      <c r="B62" s="171">
        <f>IF('Indicator Date hidden'!C63="x","x",$B$2-'Indicator Date hidden'!C63)</f>
        <v>0</v>
      </c>
      <c r="C62" s="171">
        <f>IF('Indicator Date hidden'!D63="x","x",$C$2-'Indicator Date hidden'!D63)</f>
        <v>0</v>
      </c>
      <c r="D62" s="171">
        <f>IF('Indicator Date hidden'!E63="x","x",$D$2-'Indicator Date hidden'!E63)</f>
        <v>0</v>
      </c>
      <c r="E62" s="171">
        <f>IF('Indicator Date hidden'!F63="x","x",$E$2-'Indicator Date hidden'!F63)</f>
        <v>0</v>
      </c>
      <c r="F62" s="171">
        <f>IF('Indicator Date hidden'!G63="x","x",$F$2-'Indicator Date hidden'!G63)</f>
        <v>0</v>
      </c>
      <c r="G62" s="171">
        <f>IF('Indicator Date hidden'!H63="x","x",$G$2-'Indicator Date hidden'!H63)</f>
        <v>0</v>
      </c>
      <c r="H62" s="171">
        <f>IF('Indicator Date hidden'!I63="x","x",$H$2-'Indicator Date hidden'!I63)</f>
        <v>0</v>
      </c>
      <c r="I62" s="171">
        <f>IF('Indicator Date hidden'!J63="x","x",$I$2-'Indicator Date hidden'!J63)</f>
        <v>0</v>
      </c>
      <c r="J62" s="171">
        <f>IF('Indicator Date hidden'!K63="x","x",$J$2-'Indicator Date hidden'!K63)</f>
        <v>0</v>
      </c>
      <c r="K62" s="171">
        <f>IF('Indicator Date hidden'!L63="x","x",$K$2-'Indicator Date hidden'!L63)</f>
        <v>0</v>
      </c>
      <c r="L62" s="171">
        <f>IF('Indicator Date hidden'!M63="x","x",$L$2-'Indicator Date hidden'!M63)</f>
        <v>0</v>
      </c>
      <c r="M62" s="171">
        <f>IF('Indicator Date hidden'!N63="x","x",$M$2-'Indicator Date hidden'!N63)</f>
        <v>0</v>
      </c>
      <c r="N62" s="171">
        <f>IF('Indicator Date hidden'!O63="x","x",$N$2-'Indicator Date hidden'!O63)</f>
        <v>0</v>
      </c>
      <c r="O62" s="171">
        <f>IF('Indicator Date hidden'!P63="x","x",$O$2-'Indicator Date hidden'!P63)</f>
        <v>0</v>
      </c>
      <c r="P62" s="171">
        <f>IF('Indicator Date hidden'!Q63="x","x",$P$2-'Indicator Date hidden'!Q63)</f>
        <v>0</v>
      </c>
      <c r="Q62" s="171">
        <f>IF('Indicator Date hidden'!R63="x","x",$Q$2-'Indicator Date hidden'!R63)</f>
        <v>3</v>
      </c>
      <c r="R62" s="171">
        <f>IF('Indicator Date hidden'!S63="x","x",$R$2-'Indicator Date hidden'!S63)</f>
        <v>0</v>
      </c>
      <c r="S62" s="171">
        <f>IF('Indicator Date hidden'!T63="x","x",$S$2-'Indicator Date hidden'!T63)</f>
        <v>0</v>
      </c>
      <c r="T62" s="171">
        <f>IF('Indicator Date hidden'!U63="x","x",$T$2-'Indicator Date hidden'!U63)</f>
        <v>0</v>
      </c>
      <c r="U62" s="171">
        <f>IF('Indicator Date hidden'!V63="x","x",$U$2-'Indicator Date hidden'!V63)</f>
        <v>0</v>
      </c>
      <c r="V62" s="171">
        <f>IF('Indicator Date hidden'!W63="x","x",$V$2-'Indicator Date hidden'!W63)</f>
        <v>0</v>
      </c>
      <c r="W62" s="171">
        <f>IF('Indicator Date hidden'!X63="x","x",$W$2-'Indicator Date hidden'!X63)</f>
        <v>3</v>
      </c>
      <c r="X62" s="171" t="str">
        <f>IF('Indicator Date hidden'!Y63="x","x",$X$2-'Indicator Date hidden'!Y63)</f>
        <v>x</v>
      </c>
      <c r="Y62" s="171">
        <f>IF('Indicator Date hidden'!Z63="x","x",$Y$2-'Indicator Date hidden'!Z63)</f>
        <v>0</v>
      </c>
      <c r="Z62" s="171">
        <f>IF('Indicator Date hidden'!AA63="x","x",$Z$2-'Indicator Date hidden'!AA63)</f>
        <v>0</v>
      </c>
      <c r="AA62" s="171">
        <f>IF('Indicator Date hidden'!AB63="x","x",$AA$2-'Indicator Date hidden'!AB63)</f>
        <v>0</v>
      </c>
      <c r="AB62" s="171">
        <f>IF('Indicator Date hidden'!AC63="x","x",$AB$2-'Indicator Date hidden'!AC63)</f>
        <v>0</v>
      </c>
      <c r="AC62" s="171">
        <f>IF('Indicator Date hidden'!AD63="x","x",$AC$2-'Indicator Date hidden'!AD63)</f>
        <v>0</v>
      </c>
      <c r="AD62" s="171">
        <f>IF('Indicator Date hidden'!AE63="x","x",$AD$2-'Indicator Date hidden'!AE63)</f>
        <v>0</v>
      </c>
      <c r="AE62" s="171">
        <f>IF('Indicator Date hidden'!AF63="x","x",$AE$2-'Indicator Date hidden'!AF63)</f>
        <v>0</v>
      </c>
      <c r="AF62" s="171">
        <f>IF('Indicator Date hidden'!AG63="x","x",$AF$2-'Indicator Date hidden'!AG63)</f>
        <v>9</v>
      </c>
      <c r="AG62" s="171">
        <f>IF('Indicator Date hidden'!AH63="x","x",$AG$2-'Indicator Date hidden'!AH63)</f>
        <v>0</v>
      </c>
      <c r="AH62" s="171">
        <f>IF('Indicator Date hidden'!AI63="x","x",$AH$2-'Indicator Date hidden'!AI63)</f>
        <v>0</v>
      </c>
      <c r="AI62" s="171">
        <f>IF('Indicator Date hidden'!AJ63="x","x",$AI$2-'Indicator Date hidden'!AJ63)</f>
        <v>0</v>
      </c>
      <c r="AJ62" s="171" t="str">
        <f>IF('Indicator Date hidden'!AK63="x","x",$AJ$2-'Indicator Date hidden'!AK63)</f>
        <v>x</v>
      </c>
      <c r="AK62" s="171">
        <f>IF('Indicator Date hidden'!AL63="x","x",$AK$2-'Indicator Date hidden'!AL63)</f>
        <v>1</v>
      </c>
      <c r="AL62" s="171">
        <f>IF('Indicator Date hidden'!AM63="x","x",$AL$2-'Indicator Date hidden'!AM63)</f>
        <v>0</v>
      </c>
      <c r="AM62" s="171">
        <f>IF('Indicator Date hidden'!AN63="x","x",$AM$2-'Indicator Date hidden'!AN63)</f>
        <v>0</v>
      </c>
      <c r="AN62" s="171">
        <f>IF('Indicator Date hidden'!AO63="x","x",$AN$2-'Indicator Date hidden'!AO63)</f>
        <v>0</v>
      </c>
      <c r="AO62" s="171">
        <f>IF('Indicator Date hidden'!AP63="x","x",$AO$2-'Indicator Date hidden'!AP63)</f>
        <v>0</v>
      </c>
      <c r="AP62" s="171">
        <f>IF('Indicator Date hidden'!AQ63="x","x",$AP$2-'Indicator Date hidden'!AQ63)</f>
        <v>0</v>
      </c>
      <c r="AQ62" s="171">
        <f>IF('Indicator Date hidden'!AR63="x","x",$AQ$2-'Indicator Date hidden'!AR63)</f>
        <v>0</v>
      </c>
      <c r="AR62" s="171">
        <f>IF('Indicator Date hidden'!AS63="x","x",$AR$2-'Indicator Date hidden'!AS63)</f>
        <v>0</v>
      </c>
      <c r="AS62" s="171">
        <f>IF('Indicator Date hidden'!AT63="x","x",$AS$2-'Indicator Date hidden'!AT63)</f>
        <v>0</v>
      </c>
      <c r="AT62" s="171">
        <f>IF('Indicator Date hidden'!AU63="x","x",$AT$2-'Indicator Date hidden'!AU63)</f>
        <v>0</v>
      </c>
      <c r="AU62" s="171">
        <f>IF('Indicator Date hidden'!AV63="x","x",$AU$2-'Indicator Date hidden'!AV63)</f>
        <v>0</v>
      </c>
      <c r="AV62" s="171">
        <f>IF('Indicator Date hidden'!AW63="x","x",$AV$2-'Indicator Date hidden'!AW63)</f>
        <v>0</v>
      </c>
      <c r="AW62" s="171">
        <f>IF('Indicator Date hidden'!AX63="x","x",$AW$2-'Indicator Date hidden'!AX63)</f>
        <v>0</v>
      </c>
      <c r="AX62" s="171">
        <f>IF('Indicator Date hidden'!AY63="x","x",$AX$2-'Indicator Date hidden'!AY63)</f>
        <v>0</v>
      </c>
      <c r="AY62" s="171">
        <f>IF('Indicator Date hidden'!AZ63="x","x",$AY$2-'Indicator Date hidden'!AZ63)</f>
        <v>0</v>
      </c>
      <c r="AZ62" s="171">
        <f>IF('Indicator Date hidden'!BA63="x","x",$AZ$2-'Indicator Date hidden'!BA63)</f>
        <v>0</v>
      </c>
      <c r="BA62" s="5">
        <f t="shared" si="0"/>
        <v>16</v>
      </c>
      <c r="BB62" s="172">
        <f t="shared" si="1"/>
        <v>0.32653061224489793</v>
      </c>
      <c r="BC62" s="5">
        <f t="shared" si="2"/>
        <v>4</v>
      </c>
      <c r="BD62" s="172">
        <f t="shared" si="3"/>
        <v>1.390753064277618</v>
      </c>
      <c r="BE62" s="175">
        <f t="shared" si="4"/>
        <v>0</v>
      </c>
    </row>
    <row r="63" spans="1:57" x14ac:dyDescent="0.25">
      <c r="A63" t="s">
        <v>114</v>
      </c>
      <c r="B63" s="171">
        <f>IF('Indicator Date hidden'!C64="x","x",$B$2-'Indicator Date hidden'!C64)</f>
        <v>0</v>
      </c>
      <c r="C63" s="171">
        <f>IF('Indicator Date hidden'!D64="x","x",$C$2-'Indicator Date hidden'!D64)</f>
        <v>0</v>
      </c>
      <c r="D63" s="171">
        <f>IF('Indicator Date hidden'!E64="x","x",$D$2-'Indicator Date hidden'!E64)</f>
        <v>0</v>
      </c>
      <c r="E63" s="171">
        <f>IF('Indicator Date hidden'!F64="x","x",$E$2-'Indicator Date hidden'!F64)</f>
        <v>0</v>
      </c>
      <c r="F63" s="171">
        <f>IF('Indicator Date hidden'!G64="x","x",$F$2-'Indicator Date hidden'!G64)</f>
        <v>0</v>
      </c>
      <c r="G63" s="171">
        <f>IF('Indicator Date hidden'!H64="x","x",$G$2-'Indicator Date hidden'!H64)</f>
        <v>0</v>
      </c>
      <c r="H63" s="171">
        <f>IF('Indicator Date hidden'!I64="x","x",$H$2-'Indicator Date hidden'!I64)</f>
        <v>0</v>
      </c>
      <c r="I63" s="171">
        <f>IF('Indicator Date hidden'!J64="x","x",$I$2-'Indicator Date hidden'!J64)</f>
        <v>0</v>
      </c>
      <c r="J63" s="171">
        <f>IF('Indicator Date hidden'!K64="x","x",$J$2-'Indicator Date hidden'!K64)</f>
        <v>0</v>
      </c>
      <c r="K63" s="171">
        <f>IF('Indicator Date hidden'!L64="x","x",$K$2-'Indicator Date hidden'!L64)</f>
        <v>0</v>
      </c>
      <c r="L63" s="171">
        <f>IF('Indicator Date hidden'!M64="x","x",$L$2-'Indicator Date hidden'!M64)</f>
        <v>0</v>
      </c>
      <c r="M63" s="171">
        <f>IF('Indicator Date hidden'!N64="x","x",$M$2-'Indicator Date hidden'!N64)</f>
        <v>0</v>
      </c>
      <c r="N63" s="171">
        <f>IF('Indicator Date hidden'!O64="x","x",$N$2-'Indicator Date hidden'!O64)</f>
        <v>0</v>
      </c>
      <c r="O63" s="171">
        <f>IF('Indicator Date hidden'!P64="x","x",$O$2-'Indicator Date hidden'!P64)</f>
        <v>0</v>
      </c>
      <c r="P63" s="171">
        <f>IF('Indicator Date hidden'!Q64="x","x",$P$2-'Indicator Date hidden'!Q64)</f>
        <v>0</v>
      </c>
      <c r="Q63" s="171">
        <f>IF('Indicator Date hidden'!R64="x","x",$Q$2-'Indicator Date hidden'!R64)</f>
        <v>2</v>
      </c>
      <c r="R63" s="171">
        <f>IF('Indicator Date hidden'!S64="x","x",$R$2-'Indicator Date hidden'!S64)</f>
        <v>0</v>
      </c>
      <c r="S63" s="171">
        <f>IF('Indicator Date hidden'!T64="x","x",$S$2-'Indicator Date hidden'!T64)</f>
        <v>0</v>
      </c>
      <c r="T63" s="171">
        <f>IF('Indicator Date hidden'!U64="x","x",$T$2-'Indicator Date hidden'!U64)</f>
        <v>0</v>
      </c>
      <c r="U63" s="171">
        <f>IF('Indicator Date hidden'!V64="x","x",$U$2-'Indicator Date hidden'!V64)</f>
        <v>0</v>
      </c>
      <c r="V63" s="171">
        <f>IF('Indicator Date hidden'!W64="x","x",$V$2-'Indicator Date hidden'!W64)</f>
        <v>0</v>
      </c>
      <c r="W63" s="171">
        <f>IF('Indicator Date hidden'!X64="x","x",$W$2-'Indicator Date hidden'!X64)</f>
        <v>2</v>
      </c>
      <c r="X63" s="171">
        <f>IF('Indicator Date hidden'!Y64="x","x",$X$2-'Indicator Date hidden'!Y64)</f>
        <v>5</v>
      </c>
      <c r="Y63" s="171">
        <f>IF('Indicator Date hidden'!Z64="x","x",$Y$2-'Indicator Date hidden'!Z64)</f>
        <v>0</v>
      </c>
      <c r="Z63" s="171">
        <f>IF('Indicator Date hidden'!AA64="x","x",$Z$2-'Indicator Date hidden'!AA64)</f>
        <v>0</v>
      </c>
      <c r="AA63" s="171">
        <f>IF('Indicator Date hidden'!AB64="x","x",$AA$2-'Indicator Date hidden'!AB64)</f>
        <v>0</v>
      </c>
      <c r="AB63" s="171">
        <f>IF('Indicator Date hidden'!AC64="x","x",$AB$2-'Indicator Date hidden'!AC64)</f>
        <v>0</v>
      </c>
      <c r="AC63" s="171">
        <f>IF('Indicator Date hidden'!AD64="x","x",$AC$2-'Indicator Date hidden'!AD64)</f>
        <v>0</v>
      </c>
      <c r="AD63" s="171">
        <f>IF('Indicator Date hidden'!AE64="x","x",$AD$2-'Indicator Date hidden'!AE64)</f>
        <v>0</v>
      </c>
      <c r="AE63" s="171">
        <f>IF('Indicator Date hidden'!AF64="x","x",$AE$2-'Indicator Date hidden'!AF64)</f>
        <v>0</v>
      </c>
      <c r="AF63" s="171">
        <f>IF('Indicator Date hidden'!AG64="x","x",$AF$2-'Indicator Date hidden'!AG64)</f>
        <v>11</v>
      </c>
      <c r="AG63" s="171">
        <f>IF('Indicator Date hidden'!AH64="x","x",$AG$2-'Indicator Date hidden'!AH64)</f>
        <v>0</v>
      </c>
      <c r="AH63" s="171">
        <f>IF('Indicator Date hidden'!AI64="x","x",$AH$2-'Indicator Date hidden'!AI64)</f>
        <v>0</v>
      </c>
      <c r="AI63" s="171">
        <f>IF('Indicator Date hidden'!AJ64="x","x",$AI$2-'Indicator Date hidden'!AJ64)</f>
        <v>0</v>
      </c>
      <c r="AJ63" s="171" t="str">
        <f>IF('Indicator Date hidden'!AK64="x","x",$AJ$2-'Indicator Date hidden'!AK64)</f>
        <v>x</v>
      </c>
      <c r="AK63" s="171">
        <f>IF('Indicator Date hidden'!AL64="x","x",$AK$2-'Indicator Date hidden'!AL64)</f>
        <v>1</v>
      </c>
      <c r="AL63" s="171">
        <f>IF('Indicator Date hidden'!AM64="x","x",$AL$2-'Indicator Date hidden'!AM64)</f>
        <v>0</v>
      </c>
      <c r="AM63" s="171">
        <f>IF('Indicator Date hidden'!AN64="x","x",$AM$2-'Indicator Date hidden'!AN64)</f>
        <v>0</v>
      </c>
      <c r="AN63" s="171">
        <f>IF('Indicator Date hidden'!AO64="x","x",$AN$2-'Indicator Date hidden'!AO64)</f>
        <v>0</v>
      </c>
      <c r="AO63" s="171">
        <f>IF('Indicator Date hidden'!AP64="x","x",$AO$2-'Indicator Date hidden'!AP64)</f>
        <v>0</v>
      </c>
      <c r="AP63" s="171">
        <f>IF('Indicator Date hidden'!AQ64="x","x",$AP$2-'Indicator Date hidden'!AQ64)</f>
        <v>0</v>
      </c>
      <c r="AQ63" s="171">
        <f>IF('Indicator Date hidden'!AR64="x","x",$AQ$2-'Indicator Date hidden'!AR64)</f>
        <v>0</v>
      </c>
      <c r="AR63" s="171">
        <f>IF('Indicator Date hidden'!AS64="x","x",$AR$2-'Indicator Date hidden'!AS64)</f>
        <v>0</v>
      </c>
      <c r="AS63" s="171">
        <f>IF('Indicator Date hidden'!AT64="x","x",$AS$2-'Indicator Date hidden'!AT64)</f>
        <v>0</v>
      </c>
      <c r="AT63" s="171">
        <f>IF('Indicator Date hidden'!AU64="x","x",$AT$2-'Indicator Date hidden'!AU64)</f>
        <v>0</v>
      </c>
      <c r="AU63" s="171">
        <f>IF('Indicator Date hidden'!AV64="x","x",$AU$2-'Indicator Date hidden'!AV64)</f>
        <v>0</v>
      </c>
      <c r="AV63" s="171">
        <f>IF('Indicator Date hidden'!AW64="x","x",$AV$2-'Indicator Date hidden'!AW64)</f>
        <v>0</v>
      </c>
      <c r="AW63" s="171">
        <f>IF('Indicator Date hidden'!AX64="x","x",$AW$2-'Indicator Date hidden'!AX64)</f>
        <v>0</v>
      </c>
      <c r="AX63" s="171">
        <f>IF('Indicator Date hidden'!AY64="x","x",$AX$2-'Indicator Date hidden'!AY64)</f>
        <v>0</v>
      </c>
      <c r="AY63" s="171">
        <f>IF('Indicator Date hidden'!AZ64="x","x",$AY$2-'Indicator Date hidden'!AZ64)</f>
        <v>0</v>
      </c>
      <c r="AZ63" s="171">
        <f>IF('Indicator Date hidden'!BA64="x","x",$AZ$2-'Indicator Date hidden'!BA64)</f>
        <v>0</v>
      </c>
      <c r="BA63" s="5">
        <f t="shared" si="0"/>
        <v>21</v>
      </c>
      <c r="BB63" s="172">
        <f t="shared" si="1"/>
        <v>0.42</v>
      </c>
      <c r="BC63" s="5">
        <f t="shared" si="2"/>
        <v>5</v>
      </c>
      <c r="BD63" s="172">
        <f t="shared" si="3"/>
        <v>1.70985379491932</v>
      </c>
      <c r="BE63" s="175">
        <f t="shared" si="4"/>
        <v>0</v>
      </c>
    </row>
    <row r="64" spans="1:57" x14ac:dyDescent="0.25">
      <c r="A64" t="s">
        <v>116</v>
      </c>
      <c r="B64" s="171">
        <f>IF('Indicator Date hidden'!C65="x","x",$B$2-'Indicator Date hidden'!C65)</f>
        <v>0</v>
      </c>
      <c r="C64" s="171">
        <f>IF('Indicator Date hidden'!D65="x","x",$C$2-'Indicator Date hidden'!D65)</f>
        <v>0</v>
      </c>
      <c r="D64" s="171">
        <f>IF('Indicator Date hidden'!E65="x","x",$D$2-'Indicator Date hidden'!E65)</f>
        <v>0</v>
      </c>
      <c r="E64" s="171">
        <f>IF('Indicator Date hidden'!F65="x","x",$E$2-'Indicator Date hidden'!F65)</f>
        <v>0</v>
      </c>
      <c r="F64" s="171">
        <f>IF('Indicator Date hidden'!G65="x","x",$F$2-'Indicator Date hidden'!G65)</f>
        <v>0</v>
      </c>
      <c r="G64" s="171">
        <f>IF('Indicator Date hidden'!H65="x","x",$G$2-'Indicator Date hidden'!H65)</f>
        <v>0</v>
      </c>
      <c r="H64" s="171">
        <f>IF('Indicator Date hidden'!I65="x","x",$H$2-'Indicator Date hidden'!I65)</f>
        <v>0</v>
      </c>
      <c r="I64" s="171">
        <f>IF('Indicator Date hidden'!J65="x","x",$I$2-'Indicator Date hidden'!J65)</f>
        <v>0</v>
      </c>
      <c r="J64" s="171">
        <f>IF('Indicator Date hidden'!K65="x","x",$J$2-'Indicator Date hidden'!K65)</f>
        <v>0</v>
      </c>
      <c r="K64" s="171">
        <f>IF('Indicator Date hidden'!L65="x","x",$K$2-'Indicator Date hidden'!L65)</f>
        <v>0</v>
      </c>
      <c r="L64" s="171">
        <f>IF('Indicator Date hidden'!M65="x","x",$L$2-'Indicator Date hidden'!M65)</f>
        <v>0</v>
      </c>
      <c r="M64" s="171">
        <f>IF('Indicator Date hidden'!N65="x","x",$M$2-'Indicator Date hidden'!N65)</f>
        <v>0</v>
      </c>
      <c r="N64" s="171">
        <f>IF('Indicator Date hidden'!O65="x","x",$N$2-'Indicator Date hidden'!O65)</f>
        <v>0</v>
      </c>
      <c r="O64" s="171">
        <f>IF('Indicator Date hidden'!P65="x","x",$O$2-'Indicator Date hidden'!P65)</f>
        <v>0</v>
      </c>
      <c r="P64" s="171">
        <f>IF('Indicator Date hidden'!Q65="x","x",$P$2-'Indicator Date hidden'!Q65)</f>
        <v>0</v>
      </c>
      <c r="Q64" s="171">
        <f>IF('Indicator Date hidden'!R65="x","x",$Q$2-'Indicator Date hidden'!R65)</f>
        <v>10</v>
      </c>
      <c r="R64" s="171">
        <f>IF('Indicator Date hidden'!S65="x","x",$R$2-'Indicator Date hidden'!S65)</f>
        <v>0</v>
      </c>
      <c r="S64" s="171">
        <f>IF('Indicator Date hidden'!T65="x","x",$S$2-'Indicator Date hidden'!T65)</f>
        <v>0</v>
      </c>
      <c r="T64" s="171">
        <f>IF('Indicator Date hidden'!U65="x","x",$T$2-'Indicator Date hidden'!U65)</f>
        <v>0</v>
      </c>
      <c r="U64" s="171">
        <f>IF('Indicator Date hidden'!V65="x","x",$U$2-'Indicator Date hidden'!V65)</f>
        <v>0</v>
      </c>
      <c r="V64" s="171">
        <f>IF('Indicator Date hidden'!W65="x","x",$V$2-'Indicator Date hidden'!W65)</f>
        <v>0</v>
      </c>
      <c r="W64" s="171">
        <f>IF('Indicator Date hidden'!X65="x","x",$W$2-'Indicator Date hidden'!X65)</f>
        <v>6</v>
      </c>
      <c r="X64" s="171">
        <f>IF('Indicator Date hidden'!Y65="x","x",$X$2-'Indicator Date hidden'!Y65)</f>
        <v>2</v>
      </c>
      <c r="Y64" s="171">
        <f>IF('Indicator Date hidden'!Z65="x","x",$Y$2-'Indicator Date hidden'!Z65)</f>
        <v>0</v>
      </c>
      <c r="Z64" s="171">
        <f>IF('Indicator Date hidden'!AA65="x","x",$Z$2-'Indicator Date hidden'!AA65)</f>
        <v>0</v>
      </c>
      <c r="AA64" s="171">
        <f>IF('Indicator Date hidden'!AB65="x","x",$AA$2-'Indicator Date hidden'!AB65)</f>
        <v>0</v>
      </c>
      <c r="AB64" s="171">
        <f>IF('Indicator Date hidden'!AC65="x","x",$AB$2-'Indicator Date hidden'!AC65)</f>
        <v>0</v>
      </c>
      <c r="AC64" s="171">
        <f>IF('Indicator Date hidden'!AD65="x","x",$AC$2-'Indicator Date hidden'!AD65)</f>
        <v>0</v>
      </c>
      <c r="AD64" s="171">
        <f>IF('Indicator Date hidden'!AE65="x","x",$AD$2-'Indicator Date hidden'!AE65)</f>
        <v>0</v>
      </c>
      <c r="AE64" s="171">
        <f>IF('Indicator Date hidden'!AF65="x","x",$AE$2-'Indicator Date hidden'!AF65)</f>
        <v>0</v>
      </c>
      <c r="AF64" s="171">
        <f>IF('Indicator Date hidden'!AG65="x","x",$AF$2-'Indicator Date hidden'!AG65)</f>
        <v>0</v>
      </c>
      <c r="AG64" s="171">
        <f>IF('Indicator Date hidden'!AH65="x","x",$AG$2-'Indicator Date hidden'!AH65)</f>
        <v>0</v>
      </c>
      <c r="AH64" s="171">
        <f>IF('Indicator Date hidden'!AI65="x","x",$AH$2-'Indicator Date hidden'!AI65)</f>
        <v>0</v>
      </c>
      <c r="AI64" s="171">
        <f>IF('Indicator Date hidden'!AJ65="x","x",$AI$2-'Indicator Date hidden'!AJ65)</f>
        <v>0</v>
      </c>
      <c r="AJ64" s="171">
        <f>IF('Indicator Date hidden'!AK65="x","x",$AJ$2-'Indicator Date hidden'!AK65)</f>
        <v>1</v>
      </c>
      <c r="AK64" s="171">
        <f>IF('Indicator Date hidden'!AL65="x","x",$AK$2-'Indicator Date hidden'!AL65)</f>
        <v>1</v>
      </c>
      <c r="AL64" s="171">
        <f>IF('Indicator Date hidden'!AM65="x","x",$AL$2-'Indicator Date hidden'!AM65)</f>
        <v>0</v>
      </c>
      <c r="AM64" s="171">
        <f>IF('Indicator Date hidden'!AN65="x","x",$AM$2-'Indicator Date hidden'!AN65)</f>
        <v>0</v>
      </c>
      <c r="AN64" s="171">
        <f>IF('Indicator Date hidden'!AO65="x","x",$AN$2-'Indicator Date hidden'!AO65)</f>
        <v>0</v>
      </c>
      <c r="AO64" s="171" t="str">
        <f>IF('Indicator Date hidden'!AP65="x","x",$AO$2-'Indicator Date hidden'!AP65)</f>
        <v>x</v>
      </c>
      <c r="AP64" s="171" t="str">
        <f>IF('Indicator Date hidden'!AQ65="x","x",$AP$2-'Indicator Date hidden'!AQ65)</f>
        <v>x</v>
      </c>
      <c r="AQ64" s="171">
        <f>IF('Indicator Date hidden'!AR65="x","x",$AQ$2-'Indicator Date hidden'!AR65)</f>
        <v>0</v>
      </c>
      <c r="AR64" s="171">
        <f>IF('Indicator Date hidden'!AS65="x","x",$AR$2-'Indicator Date hidden'!AS65)</f>
        <v>0</v>
      </c>
      <c r="AS64" s="171">
        <f>IF('Indicator Date hidden'!AT65="x","x",$AS$2-'Indicator Date hidden'!AT65)</f>
        <v>0</v>
      </c>
      <c r="AT64" s="171">
        <f>IF('Indicator Date hidden'!AU65="x","x",$AT$2-'Indicator Date hidden'!AU65)</f>
        <v>0</v>
      </c>
      <c r="AU64" s="171">
        <f>IF('Indicator Date hidden'!AV65="x","x",$AU$2-'Indicator Date hidden'!AV65)</f>
        <v>0</v>
      </c>
      <c r="AV64" s="171">
        <f>IF('Indicator Date hidden'!AW65="x","x",$AV$2-'Indicator Date hidden'!AW65)</f>
        <v>0</v>
      </c>
      <c r="AW64" s="171">
        <f>IF('Indicator Date hidden'!AX65="x","x",$AW$2-'Indicator Date hidden'!AX65)</f>
        <v>0</v>
      </c>
      <c r="AX64" s="171">
        <f>IF('Indicator Date hidden'!AY65="x","x",$AX$2-'Indicator Date hidden'!AY65)</f>
        <v>0</v>
      </c>
      <c r="AY64" s="171">
        <f>IF('Indicator Date hidden'!AZ65="x","x",$AY$2-'Indicator Date hidden'!AZ65)</f>
        <v>0</v>
      </c>
      <c r="AZ64" s="171">
        <f>IF('Indicator Date hidden'!BA65="x","x",$AZ$2-'Indicator Date hidden'!BA65)</f>
        <v>0</v>
      </c>
      <c r="BA64" s="5">
        <f t="shared" si="0"/>
        <v>20</v>
      </c>
      <c r="BB64" s="172">
        <f t="shared" si="1"/>
        <v>0.40816326530612246</v>
      </c>
      <c r="BC64" s="5">
        <f t="shared" si="2"/>
        <v>5</v>
      </c>
      <c r="BD64" s="172">
        <f t="shared" si="3"/>
        <v>1.652683252328804</v>
      </c>
      <c r="BE64" s="175">
        <f t="shared" si="4"/>
        <v>0</v>
      </c>
    </row>
    <row r="65" spans="1:57" x14ac:dyDescent="0.25">
      <c r="A65" t="s">
        <v>118</v>
      </c>
      <c r="B65" s="171">
        <f>IF('Indicator Date hidden'!C66="x","x",$B$2-'Indicator Date hidden'!C66)</f>
        <v>0</v>
      </c>
      <c r="C65" s="171">
        <f>IF('Indicator Date hidden'!D66="x","x",$C$2-'Indicator Date hidden'!D66)</f>
        <v>0</v>
      </c>
      <c r="D65" s="171">
        <f>IF('Indicator Date hidden'!E66="x","x",$D$2-'Indicator Date hidden'!E66)</f>
        <v>0</v>
      </c>
      <c r="E65" s="171">
        <f>IF('Indicator Date hidden'!F66="x","x",$E$2-'Indicator Date hidden'!F66)</f>
        <v>0</v>
      </c>
      <c r="F65" s="171">
        <f>IF('Indicator Date hidden'!G66="x","x",$F$2-'Indicator Date hidden'!G66)</f>
        <v>0</v>
      </c>
      <c r="G65" s="171">
        <f>IF('Indicator Date hidden'!H66="x","x",$G$2-'Indicator Date hidden'!H66)</f>
        <v>0</v>
      </c>
      <c r="H65" s="171">
        <f>IF('Indicator Date hidden'!I66="x","x",$H$2-'Indicator Date hidden'!I66)</f>
        <v>0</v>
      </c>
      <c r="I65" s="171">
        <f>IF('Indicator Date hidden'!J66="x","x",$I$2-'Indicator Date hidden'!J66)</f>
        <v>0</v>
      </c>
      <c r="J65" s="171">
        <f>IF('Indicator Date hidden'!K66="x","x",$J$2-'Indicator Date hidden'!K66)</f>
        <v>0</v>
      </c>
      <c r="K65" s="171">
        <f>IF('Indicator Date hidden'!L66="x","x",$K$2-'Indicator Date hidden'!L66)</f>
        <v>0</v>
      </c>
      <c r="L65" s="171">
        <f>IF('Indicator Date hidden'!M66="x","x",$L$2-'Indicator Date hidden'!M66)</f>
        <v>0</v>
      </c>
      <c r="M65" s="171">
        <f>IF('Indicator Date hidden'!N66="x","x",$M$2-'Indicator Date hidden'!N66)</f>
        <v>0</v>
      </c>
      <c r="N65" s="171">
        <f>IF('Indicator Date hidden'!O66="x","x",$N$2-'Indicator Date hidden'!O66)</f>
        <v>0</v>
      </c>
      <c r="O65" s="171">
        <f>IF('Indicator Date hidden'!P66="x","x",$O$2-'Indicator Date hidden'!P66)</f>
        <v>0</v>
      </c>
      <c r="P65" s="171">
        <f>IF('Indicator Date hidden'!Q66="x","x",$P$2-'Indicator Date hidden'!Q66)</f>
        <v>0</v>
      </c>
      <c r="Q65" s="171" t="str">
        <f>IF('Indicator Date hidden'!R66="x","x",$Q$2-'Indicator Date hidden'!R66)</f>
        <v>x</v>
      </c>
      <c r="R65" s="171">
        <f>IF('Indicator Date hidden'!S66="x","x",$R$2-'Indicator Date hidden'!S66)</f>
        <v>0</v>
      </c>
      <c r="S65" s="171">
        <f>IF('Indicator Date hidden'!T66="x","x",$S$2-'Indicator Date hidden'!T66)</f>
        <v>0</v>
      </c>
      <c r="T65" s="171">
        <f>IF('Indicator Date hidden'!U66="x","x",$T$2-'Indicator Date hidden'!U66)</f>
        <v>0</v>
      </c>
      <c r="U65" s="171" t="str">
        <f>IF('Indicator Date hidden'!V66="x","x",$U$2-'Indicator Date hidden'!V66)</f>
        <v>x</v>
      </c>
      <c r="V65" s="171">
        <f>IF('Indicator Date hidden'!W66="x","x",$V$2-'Indicator Date hidden'!W66)</f>
        <v>0</v>
      </c>
      <c r="W65" s="171">
        <f>IF('Indicator Date hidden'!X66="x","x",$W$2-'Indicator Date hidden'!X66)</f>
        <v>10</v>
      </c>
      <c r="X65" s="171">
        <f>IF('Indicator Date hidden'!Y66="x","x",$X$2-'Indicator Date hidden'!Y66)</f>
        <v>3</v>
      </c>
      <c r="Y65" s="171">
        <f>IF('Indicator Date hidden'!Z66="x","x",$Y$2-'Indicator Date hidden'!Z66)</f>
        <v>0</v>
      </c>
      <c r="Z65" s="171">
        <f>IF('Indicator Date hidden'!AA66="x","x",$Z$2-'Indicator Date hidden'!AA66)</f>
        <v>0</v>
      </c>
      <c r="AA65" s="171" t="str">
        <f>IF('Indicator Date hidden'!AB66="x","x",$AA$2-'Indicator Date hidden'!AB66)</f>
        <v>x</v>
      </c>
      <c r="AB65" s="171">
        <f>IF('Indicator Date hidden'!AC66="x","x",$AB$2-'Indicator Date hidden'!AC66)</f>
        <v>0</v>
      </c>
      <c r="AC65" s="171">
        <f>IF('Indicator Date hidden'!AD66="x","x",$AC$2-'Indicator Date hidden'!AD66)</f>
        <v>0</v>
      </c>
      <c r="AD65" s="171" t="str">
        <f>IF('Indicator Date hidden'!AE66="x","x",$AD$2-'Indicator Date hidden'!AE66)</f>
        <v>x</v>
      </c>
      <c r="AE65" s="171">
        <f>IF('Indicator Date hidden'!AF66="x","x",$AE$2-'Indicator Date hidden'!AF66)</f>
        <v>0</v>
      </c>
      <c r="AF65" s="171">
        <f>IF('Indicator Date hidden'!AG66="x","x",$AF$2-'Indicator Date hidden'!AG66)</f>
        <v>3</v>
      </c>
      <c r="AG65" s="171">
        <f>IF('Indicator Date hidden'!AH66="x","x",$AG$2-'Indicator Date hidden'!AH66)</f>
        <v>0</v>
      </c>
      <c r="AH65" s="171">
        <f>IF('Indicator Date hidden'!AI66="x","x",$AH$2-'Indicator Date hidden'!AI66)</f>
        <v>0</v>
      </c>
      <c r="AI65" s="171">
        <f>IF('Indicator Date hidden'!AJ66="x","x",$AI$2-'Indicator Date hidden'!AJ66)</f>
        <v>0</v>
      </c>
      <c r="AJ65" s="171" t="str">
        <f>IF('Indicator Date hidden'!AK66="x","x",$AJ$2-'Indicator Date hidden'!AK66)</f>
        <v>x</v>
      </c>
      <c r="AK65" s="171">
        <f>IF('Indicator Date hidden'!AL66="x","x",$AK$2-'Indicator Date hidden'!AL66)</f>
        <v>1</v>
      </c>
      <c r="AL65" s="171">
        <f>IF('Indicator Date hidden'!AM66="x","x",$AL$2-'Indicator Date hidden'!AM66)</f>
        <v>0</v>
      </c>
      <c r="AM65" s="171">
        <f>IF('Indicator Date hidden'!AN66="x","x",$AM$2-'Indicator Date hidden'!AN66)</f>
        <v>0</v>
      </c>
      <c r="AN65" s="171">
        <f>IF('Indicator Date hidden'!AO66="x","x",$AN$2-'Indicator Date hidden'!AO66)</f>
        <v>0</v>
      </c>
      <c r="AO65" s="171">
        <f>IF('Indicator Date hidden'!AP66="x","x",$AO$2-'Indicator Date hidden'!AP66)</f>
        <v>0</v>
      </c>
      <c r="AP65" s="171">
        <f>IF('Indicator Date hidden'!AQ66="x","x",$AP$2-'Indicator Date hidden'!AQ66)</f>
        <v>0</v>
      </c>
      <c r="AQ65" s="171">
        <f>IF('Indicator Date hidden'!AR66="x","x",$AQ$2-'Indicator Date hidden'!AR66)</f>
        <v>0</v>
      </c>
      <c r="AR65" s="171">
        <f>IF('Indicator Date hidden'!AS66="x","x",$AR$2-'Indicator Date hidden'!AS66)</f>
        <v>0</v>
      </c>
      <c r="AS65" s="171">
        <f>IF('Indicator Date hidden'!AT66="x","x",$AS$2-'Indicator Date hidden'!AT66)</f>
        <v>0</v>
      </c>
      <c r="AT65" s="171">
        <f>IF('Indicator Date hidden'!AU66="x","x",$AT$2-'Indicator Date hidden'!AU66)</f>
        <v>0</v>
      </c>
      <c r="AU65" s="171" t="str">
        <f>IF('Indicator Date hidden'!AV66="x","x",$AU$2-'Indicator Date hidden'!AV66)</f>
        <v>x</v>
      </c>
      <c r="AV65" s="171">
        <f>IF('Indicator Date hidden'!AW66="x","x",$AV$2-'Indicator Date hidden'!AW66)</f>
        <v>0</v>
      </c>
      <c r="AW65" s="171">
        <f>IF('Indicator Date hidden'!AX66="x","x",$AW$2-'Indicator Date hidden'!AX66)</f>
        <v>0</v>
      </c>
      <c r="AX65" s="171">
        <f>IF('Indicator Date hidden'!AY66="x","x",$AX$2-'Indicator Date hidden'!AY66)</f>
        <v>0</v>
      </c>
      <c r="AY65" s="171">
        <f>IF('Indicator Date hidden'!AZ66="x","x",$AY$2-'Indicator Date hidden'!AZ66)</f>
        <v>0</v>
      </c>
      <c r="AZ65" s="171">
        <f>IF('Indicator Date hidden'!BA66="x","x",$AZ$2-'Indicator Date hidden'!BA66)</f>
        <v>0</v>
      </c>
      <c r="BA65" s="5">
        <f t="shared" si="0"/>
        <v>17</v>
      </c>
      <c r="BB65" s="172">
        <f t="shared" si="1"/>
        <v>0.37777777777777777</v>
      </c>
      <c r="BC65" s="5">
        <f t="shared" si="2"/>
        <v>4</v>
      </c>
      <c r="BD65" s="172">
        <f t="shared" si="3"/>
        <v>1.5816853021577106</v>
      </c>
      <c r="BE65" s="175">
        <f t="shared" si="4"/>
        <v>0</v>
      </c>
    </row>
    <row r="66" spans="1:57" x14ac:dyDescent="0.25">
      <c r="A66" t="s">
        <v>120</v>
      </c>
      <c r="B66" s="171">
        <f>IF('Indicator Date hidden'!C67="x","x",$B$2-'Indicator Date hidden'!C67)</f>
        <v>0</v>
      </c>
      <c r="C66" s="171">
        <f>IF('Indicator Date hidden'!D67="x","x",$C$2-'Indicator Date hidden'!D67)</f>
        <v>0</v>
      </c>
      <c r="D66" s="171">
        <f>IF('Indicator Date hidden'!E67="x","x",$D$2-'Indicator Date hidden'!E67)</f>
        <v>0</v>
      </c>
      <c r="E66" s="171">
        <f>IF('Indicator Date hidden'!F67="x","x",$E$2-'Indicator Date hidden'!F67)</f>
        <v>0</v>
      </c>
      <c r="F66" s="171">
        <f>IF('Indicator Date hidden'!G67="x","x",$F$2-'Indicator Date hidden'!G67)</f>
        <v>0</v>
      </c>
      <c r="G66" s="171">
        <f>IF('Indicator Date hidden'!H67="x","x",$G$2-'Indicator Date hidden'!H67)</f>
        <v>0</v>
      </c>
      <c r="H66" s="171">
        <f>IF('Indicator Date hidden'!I67="x","x",$H$2-'Indicator Date hidden'!I67)</f>
        <v>0</v>
      </c>
      <c r="I66" s="171">
        <f>IF('Indicator Date hidden'!J67="x","x",$I$2-'Indicator Date hidden'!J67)</f>
        <v>0</v>
      </c>
      <c r="J66" s="171">
        <f>IF('Indicator Date hidden'!K67="x","x",$J$2-'Indicator Date hidden'!K67)</f>
        <v>0</v>
      </c>
      <c r="K66" s="171">
        <f>IF('Indicator Date hidden'!L67="x","x",$K$2-'Indicator Date hidden'!L67)</f>
        <v>0</v>
      </c>
      <c r="L66" s="171">
        <f>IF('Indicator Date hidden'!M67="x","x",$L$2-'Indicator Date hidden'!M67)</f>
        <v>0</v>
      </c>
      <c r="M66" s="171">
        <f>IF('Indicator Date hidden'!N67="x","x",$M$2-'Indicator Date hidden'!N67)</f>
        <v>0</v>
      </c>
      <c r="N66" s="171">
        <f>IF('Indicator Date hidden'!O67="x","x",$N$2-'Indicator Date hidden'!O67)</f>
        <v>0</v>
      </c>
      <c r="O66" s="171">
        <f>IF('Indicator Date hidden'!P67="x","x",$O$2-'Indicator Date hidden'!P67)</f>
        <v>0</v>
      </c>
      <c r="P66" s="171">
        <f>IF('Indicator Date hidden'!Q67="x","x",$P$2-'Indicator Date hidden'!Q67)</f>
        <v>0</v>
      </c>
      <c r="Q66" s="171">
        <f>IF('Indicator Date hidden'!R67="x","x",$Q$2-'Indicator Date hidden'!R67)</f>
        <v>1</v>
      </c>
      <c r="R66" s="171">
        <f>IF('Indicator Date hidden'!S67="x","x",$R$2-'Indicator Date hidden'!S67)</f>
        <v>0</v>
      </c>
      <c r="S66" s="171">
        <f>IF('Indicator Date hidden'!T67="x","x",$S$2-'Indicator Date hidden'!T67)</f>
        <v>0</v>
      </c>
      <c r="T66" s="171">
        <f>IF('Indicator Date hidden'!U67="x","x",$T$2-'Indicator Date hidden'!U67)</f>
        <v>0</v>
      </c>
      <c r="U66" s="171">
        <f>IF('Indicator Date hidden'!V67="x","x",$U$2-'Indicator Date hidden'!V67)</f>
        <v>0</v>
      </c>
      <c r="V66" s="171">
        <f>IF('Indicator Date hidden'!W67="x","x",$V$2-'Indicator Date hidden'!W67)</f>
        <v>0</v>
      </c>
      <c r="W66" s="171">
        <f>IF('Indicator Date hidden'!X67="x","x",$W$2-'Indicator Date hidden'!X67)</f>
        <v>1</v>
      </c>
      <c r="X66" s="171">
        <f>IF('Indicator Date hidden'!Y67="x","x",$X$2-'Indicator Date hidden'!Y67)</f>
        <v>5</v>
      </c>
      <c r="Y66" s="171">
        <f>IF('Indicator Date hidden'!Z67="x","x",$Y$2-'Indicator Date hidden'!Z67)</f>
        <v>0</v>
      </c>
      <c r="Z66" s="171">
        <f>IF('Indicator Date hidden'!AA67="x","x",$Z$2-'Indicator Date hidden'!AA67)</f>
        <v>0</v>
      </c>
      <c r="AA66" s="171">
        <f>IF('Indicator Date hidden'!AB67="x","x",$AA$2-'Indicator Date hidden'!AB67)</f>
        <v>0</v>
      </c>
      <c r="AB66" s="171">
        <f>IF('Indicator Date hidden'!AC67="x","x",$AB$2-'Indicator Date hidden'!AC67)</f>
        <v>0</v>
      </c>
      <c r="AC66" s="171">
        <f>IF('Indicator Date hidden'!AD67="x","x",$AC$2-'Indicator Date hidden'!AD67)</f>
        <v>0</v>
      </c>
      <c r="AD66" s="171">
        <f>IF('Indicator Date hidden'!AE67="x","x",$AD$2-'Indicator Date hidden'!AE67)</f>
        <v>0</v>
      </c>
      <c r="AE66" s="171">
        <f>IF('Indicator Date hidden'!AF67="x","x",$AE$2-'Indicator Date hidden'!AF67)</f>
        <v>0</v>
      </c>
      <c r="AF66" s="171">
        <f>IF('Indicator Date hidden'!AG67="x","x",$AF$2-'Indicator Date hidden'!AG67)</f>
        <v>9</v>
      </c>
      <c r="AG66" s="171">
        <f>IF('Indicator Date hidden'!AH67="x","x",$AG$2-'Indicator Date hidden'!AH67)</f>
        <v>0</v>
      </c>
      <c r="AH66" s="171">
        <f>IF('Indicator Date hidden'!AI67="x","x",$AH$2-'Indicator Date hidden'!AI67)</f>
        <v>0</v>
      </c>
      <c r="AI66" s="171">
        <f>IF('Indicator Date hidden'!AJ67="x","x",$AI$2-'Indicator Date hidden'!AJ67)</f>
        <v>0</v>
      </c>
      <c r="AJ66" s="171" t="str">
        <f>IF('Indicator Date hidden'!AK67="x","x",$AJ$2-'Indicator Date hidden'!AK67)</f>
        <v>x</v>
      </c>
      <c r="AK66" s="171">
        <f>IF('Indicator Date hidden'!AL67="x","x",$AK$2-'Indicator Date hidden'!AL67)</f>
        <v>1</v>
      </c>
      <c r="AL66" s="171">
        <f>IF('Indicator Date hidden'!AM67="x","x",$AL$2-'Indicator Date hidden'!AM67)</f>
        <v>0</v>
      </c>
      <c r="AM66" s="171">
        <f>IF('Indicator Date hidden'!AN67="x","x",$AM$2-'Indicator Date hidden'!AN67)</f>
        <v>0</v>
      </c>
      <c r="AN66" s="171">
        <f>IF('Indicator Date hidden'!AO67="x","x",$AN$2-'Indicator Date hidden'!AO67)</f>
        <v>0</v>
      </c>
      <c r="AO66" s="171">
        <f>IF('Indicator Date hidden'!AP67="x","x",$AO$2-'Indicator Date hidden'!AP67)</f>
        <v>0</v>
      </c>
      <c r="AP66" s="171">
        <f>IF('Indicator Date hidden'!AQ67="x","x",$AP$2-'Indicator Date hidden'!AQ67)</f>
        <v>0</v>
      </c>
      <c r="AQ66" s="171">
        <f>IF('Indicator Date hidden'!AR67="x","x",$AQ$2-'Indicator Date hidden'!AR67)</f>
        <v>0</v>
      </c>
      <c r="AR66" s="171">
        <f>IF('Indicator Date hidden'!AS67="x","x",$AR$2-'Indicator Date hidden'!AS67)</f>
        <v>0</v>
      </c>
      <c r="AS66" s="171">
        <f>IF('Indicator Date hidden'!AT67="x","x",$AS$2-'Indicator Date hidden'!AT67)</f>
        <v>0</v>
      </c>
      <c r="AT66" s="171">
        <f>IF('Indicator Date hidden'!AU67="x","x",$AT$2-'Indicator Date hidden'!AU67)</f>
        <v>0</v>
      </c>
      <c r="AU66" s="171">
        <f>IF('Indicator Date hidden'!AV67="x","x",$AU$2-'Indicator Date hidden'!AV67)</f>
        <v>0</v>
      </c>
      <c r="AV66" s="171">
        <f>IF('Indicator Date hidden'!AW67="x","x",$AV$2-'Indicator Date hidden'!AW67)</f>
        <v>0</v>
      </c>
      <c r="AW66" s="171">
        <f>IF('Indicator Date hidden'!AX67="x","x",$AW$2-'Indicator Date hidden'!AX67)</f>
        <v>0</v>
      </c>
      <c r="AX66" s="171">
        <f>IF('Indicator Date hidden'!AY67="x","x",$AX$2-'Indicator Date hidden'!AY67)</f>
        <v>0</v>
      </c>
      <c r="AY66" s="171">
        <f>IF('Indicator Date hidden'!AZ67="x","x",$AY$2-'Indicator Date hidden'!AZ67)</f>
        <v>0</v>
      </c>
      <c r="AZ66" s="171">
        <f>IF('Indicator Date hidden'!BA67="x","x",$AZ$2-'Indicator Date hidden'!BA67)</f>
        <v>0</v>
      </c>
      <c r="BA66" s="5">
        <f t="shared" si="0"/>
        <v>17</v>
      </c>
      <c r="BB66" s="172">
        <f t="shared" si="1"/>
        <v>0.34</v>
      </c>
      <c r="BC66" s="5">
        <f t="shared" si="2"/>
        <v>5</v>
      </c>
      <c r="BD66" s="172">
        <f t="shared" si="3"/>
        <v>1.4368020044529448</v>
      </c>
      <c r="BE66" s="175">
        <f t="shared" si="4"/>
        <v>0</v>
      </c>
    </row>
    <row r="67" spans="1:57" x14ac:dyDescent="0.25">
      <c r="A67" t="s">
        <v>122</v>
      </c>
      <c r="B67" s="171">
        <f>IF('Indicator Date hidden'!C68="x","x",$B$2-'Indicator Date hidden'!C68)</f>
        <v>0</v>
      </c>
      <c r="C67" s="171">
        <f>IF('Indicator Date hidden'!D68="x","x",$C$2-'Indicator Date hidden'!D68)</f>
        <v>0</v>
      </c>
      <c r="D67" s="171">
        <f>IF('Indicator Date hidden'!E68="x","x",$D$2-'Indicator Date hidden'!E68)</f>
        <v>0</v>
      </c>
      <c r="E67" s="171">
        <f>IF('Indicator Date hidden'!F68="x","x",$E$2-'Indicator Date hidden'!F68)</f>
        <v>0</v>
      </c>
      <c r="F67" s="171">
        <f>IF('Indicator Date hidden'!G68="x","x",$F$2-'Indicator Date hidden'!G68)</f>
        <v>0</v>
      </c>
      <c r="G67" s="171">
        <f>IF('Indicator Date hidden'!H68="x","x",$G$2-'Indicator Date hidden'!H68)</f>
        <v>0</v>
      </c>
      <c r="H67" s="171">
        <f>IF('Indicator Date hidden'!I68="x","x",$H$2-'Indicator Date hidden'!I68)</f>
        <v>0</v>
      </c>
      <c r="I67" s="171">
        <f>IF('Indicator Date hidden'!J68="x","x",$I$2-'Indicator Date hidden'!J68)</f>
        <v>0</v>
      </c>
      <c r="J67" s="171">
        <f>IF('Indicator Date hidden'!K68="x","x",$J$2-'Indicator Date hidden'!K68)</f>
        <v>0</v>
      </c>
      <c r="K67" s="171">
        <f>IF('Indicator Date hidden'!L68="x","x",$K$2-'Indicator Date hidden'!L68)</f>
        <v>0</v>
      </c>
      <c r="L67" s="171">
        <f>IF('Indicator Date hidden'!M68="x","x",$L$2-'Indicator Date hidden'!M68)</f>
        <v>0</v>
      </c>
      <c r="M67" s="171">
        <f>IF('Indicator Date hidden'!N68="x","x",$M$2-'Indicator Date hidden'!N68)</f>
        <v>0</v>
      </c>
      <c r="N67" s="171">
        <f>IF('Indicator Date hidden'!O68="x","x",$N$2-'Indicator Date hidden'!O68)</f>
        <v>0</v>
      </c>
      <c r="O67" s="171">
        <f>IF('Indicator Date hidden'!P68="x","x",$O$2-'Indicator Date hidden'!P68)</f>
        <v>0</v>
      </c>
      <c r="P67" s="171">
        <f>IF('Indicator Date hidden'!Q68="x","x",$P$2-'Indicator Date hidden'!Q68)</f>
        <v>0</v>
      </c>
      <c r="Q67" s="171" t="str">
        <f>IF('Indicator Date hidden'!R68="x","x",$Q$2-'Indicator Date hidden'!R68)</f>
        <v>x</v>
      </c>
      <c r="R67" s="171">
        <f>IF('Indicator Date hidden'!S68="x","x",$R$2-'Indicator Date hidden'!S68)</f>
        <v>0</v>
      </c>
      <c r="S67" s="171">
        <f>IF('Indicator Date hidden'!T68="x","x",$S$2-'Indicator Date hidden'!T68)</f>
        <v>0</v>
      </c>
      <c r="T67" s="171">
        <f>IF('Indicator Date hidden'!U68="x","x",$T$2-'Indicator Date hidden'!U68)</f>
        <v>0</v>
      </c>
      <c r="U67" s="171" t="str">
        <f>IF('Indicator Date hidden'!V68="x","x",$U$2-'Indicator Date hidden'!V68)</f>
        <v>x</v>
      </c>
      <c r="V67" s="171">
        <f>IF('Indicator Date hidden'!W68="x","x",$V$2-'Indicator Date hidden'!W68)</f>
        <v>0</v>
      </c>
      <c r="W67" s="171" t="str">
        <f>IF('Indicator Date hidden'!X68="x","x",$W$2-'Indicator Date hidden'!X68)</f>
        <v>x</v>
      </c>
      <c r="X67" s="171">
        <f>IF('Indicator Date hidden'!Y68="x","x",$X$2-'Indicator Date hidden'!Y68)</f>
        <v>5</v>
      </c>
      <c r="Y67" s="171">
        <f>IF('Indicator Date hidden'!Z68="x","x",$Y$2-'Indicator Date hidden'!Z68)</f>
        <v>0</v>
      </c>
      <c r="Z67" s="171">
        <f>IF('Indicator Date hidden'!AA68="x","x",$Z$2-'Indicator Date hidden'!AA68)</f>
        <v>0</v>
      </c>
      <c r="AA67" s="171">
        <f>IF('Indicator Date hidden'!AB68="x","x",$AA$2-'Indicator Date hidden'!AB68)</f>
        <v>0</v>
      </c>
      <c r="AB67" s="171">
        <f>IF('Indicator Date hidden'!AC68="x","x",$AB$2-'Indicator Date hidden'!AC68)</f>
        <v>0</v>
      </c>
      <c r="AC67" s="171">
        <f>IF('Indicator Date hidden'!AD68="x","x",$AC$2-'Indicator Date hidden'!AD68)</f>
        <v>0</v>
      </c>
      <c r="AD67" s="171" t="str">
        <f>IF('Indicator Date hidden'!AE68="x","x",$AD$2-'Indicator Date hidden'!AE68)</f>
        <v>x</v>
      </c>
      <c r="AE67" s="171">
        <f>IF('Indicator Date hidden'!AF68="x","x",$AE$2-'Indicator Date hidden'!AF68)</f>
        <v>0</v>
      </c>
      <c r="AF67" s="171">
        <f>IF('Indicator Date hidden'!AG68="x","x",$AF$2-'Indicator Date hidden'!AG68)</f>
        <v>2</v>
      </c>
      <c r="AG67" s="171">
        <f>IF('Indicator Date hidden'!AH68="x","x",$AG$2-'Indicator Date hidden'!AH68)</f>
        <v>0</v>
      </c>
      <c r="AH67" s="171">
        <f>IF('Indicator Date hidden'!AI68="x","x",$AH$2-'Indicator Date hidden'!AI68)</f>
        <v>0</v>
      </c>
      <c r="AI67" s="171">
        <f>IF('Indicator Date hidden'!AJ68="x","x",$AI$2-'Indicator Date hidden'!AJ68)</f>
        <v>0</v>
      </c>
      <c r="AJ67" s="171" t="str">
        <f>IF('Indicator Date hidden'!AK68="x","x",$AJ$2-'Indicator Date hidden'!AK68)</f>
        <v>x</v>
      </c>
      <c r="AK67" s="171">
        <f>IF('Indicator Date hidden'!AL68="x","x",$AK$2-'Indicator Date hidden'!AL68)</f>
        <v>1</v>
      </c>
      <c r="AL67" s="171">
        <f>IF('Indicator Date hidden'!AM68="x","x",$AL$2-'Indicator Date hidden'!AM68)</f>
        <v>0</v>
      </c>
      <c r="AM67" s="171">
        <f>IF('Indicator Date hidden'!AN68="x","x",$AM$2-'Indicator Date hidden'!AN68)</f>
        <v>0</v>
      </c>
      <c r="AN67" s="171">
        <f>IF('Indicator Date hidden'!AO68="x","x",$AN$2-'Indicator Date hidden'!AO68)</f>
        <v>0</v>
      </c>
      <c r="AO67" s="171">
        <f>IF('Indicator Date hidden'!AP68="x","x",$AO$2-'Indicator Date hidden'!AP68)</f>
        <v>0</v>
      </c>
      <c r="AP67" s="171">
        <f>IF('Indicator Date hidden'!AQ68="x","x",$AP$2-'Indicator Date hidden'!AQ68)</f>
        <v>0</v>
      </c>
      <c r="AQ67" s="171">
        <f>IF('Indicator Date hidden'!AR68="x","x",$AQ$2-'Indicator Date hidden'!AR68)</f>
        <v>0</v>
      </c>
      <c r="AR67" s="171">
        <f>IF('Indicator Date hidden'!AS68="x","x",$AR$2-'Indicator Date hidden'!AS68)</f>
        <v>0</v>
      </c>
      <c r="AS67" s="171">
        <f>IF('Indicator Date hidden'!AT68="x","x",$AS$2-'Indicator Date hidden'!AT68)</f>
        <v>0</v>
      </c>
      <c r="AT67" s="171">
        <f>IF('Indicator Date hidden'!AU68="x","x",$AT$2-'Indicator Date hidden'!AU68)</f>
        <v>0</v>
      </c>
      <c r="AU67" s="171">
        <f>IF('Indicator Date hidden'!AV68="x","x",$AU$2-'Indicator Date hidden'!AV68)</f>
        <v>0</v>
      </c>
      <c r="AV67" s="171">
        <f>IF('Indicator Date hidden'!AW68="x","x",$AV$2-'Indicator Date hidden'!AW68)</f>
        <v>0</v>
      </c>
      <c r="AW67" s="171">
        <f>IF('Indicator Date hidden'!AX68="x","x",$AW$2-'Indicator Date hidden'!AX68)</f>
        <v>0</v>
      </c>
      <c r="AX67" s="171">
        <f>IF('Indicator Date hidden'!AY68="x","x",$AX$2-'Indicator Date hidden'!AY68)</f>
        <v>0</v>
      </c>
      <c r="AY67" s="171">
        <f>IF('Indicator Date hidden'!AZ68="x","x",$AY$2-'Indicator Date hidden'!AZ68)</f>
        <v>0</v>
      </c>
      <c r="AZ67" s="171">
        <f>IF('Indicator Date hidden'!BA68="x","x",$AZ$2-'Indicator Date hidden'!BA68)</f>
        <v>0</v>
      </c>
      <c r="BA67" s="5">
        <f t="shared" si="0"/>
        <v>8</v>
      </c>
      <c r="BB67" s="172">
        <f t="shared" si="1"/>
        <v>0.17391304347826086</v>
      </c>
      <c r="BC67" s="5">
        <f t="shared" si="2"/>
        <v>3</v>
      </c>
      <c r="BD67" s="172">
        <f t="shared" si="3"/>
        <v>0.78862422379204589</v>
      </c>
      <c r="BE67" s="175">
        <f t="shared" si="4"/>
        <v>0</v>
      </c>
    </row>
    <row r="68" spans="1:57" x14ac:dyDescent="0.25">
      <c r="A68" t="s">
        <v>124</v>
      </c>
      <c r="B68" s="171">
        <f>IF('Indicator Date hidden'!C69="x","x",$B$2-'Indicator Date hidden'!C69)</f>
        <v>0</v>
      </c>
      <c r="C68" s="171">
        <f>IF('Indicator Date hidden'!D69="x","x",$C$2-'Indicator Date hidden'!D69)</f>
        <v>0</v>
      </c>
      <c r="D68" s="171">
        <f>IF('Indicator Date hidden'!E69="x","x",$D$2-'Indicator Date hidden'!E69)</f>
        <v>0</v>
      </c>
      <c r="E68" s="171">
        <f>IF('Indicator Date hidden'!F69="x","x",$E$2-'Indicator Date hidden'!F69)</f>
        <v>0</v>
      </c>
      <c r="F68" s="171">
        <f>IF('Indicator Date hidden'!G69="x","x",$F$2-'Indicator Date hidden'!G69)</f>
        <v>0</v>
      </c>
      <c r="G68" s="171">
        <f>IF('Indicator Date hidden'!H69="x","x",$G$2-'Indicator Date hidden'!H69)</f>
        <v>0</v>
      </c>
      <c r="H68" s="171">
        <f>IF('Indicator Date hidden'!I69="x","x",$H$2-'Indicator Date hidden'!I69)</f>
        <v>0</v>
      </c>
      <c r="I68" s="171">
        <f>IF('Indicator Date hidden'!J69="x","x",$I$2-'Indicator Date hidden'!J69)</f>
        <v>0</v>
      </c>
      <c r="J68" s="171">
        <f>IF('Indicator Date hidden'!K69="x","x",$J$2-'Indicator Date hidden'!K69)</f>
        <v>0</v>
      </c>
      <c r="K68" s="171">
        <f>IF('Indicator Date hidden'!L69="x","x",$K$2-'Indicator Date hidden'!L69)</f>
        <v>0</v>
      </c>
      <c r="L68" s="171">
        <f>IF('Indicator Date hidden'!M69="x","x",$L$2-'Indicator Date hidden'!M69)</f>
        <v>0</v>
      </c>
      <c r="M68" s="171">
        <f>IF('Indicator Date hidden'!N69="x","x",$M$2-'Indicator Date hidden'!N69)</f>
        <v>0</v>
      </c>
      <c r="N68" s="171">
        <f>IF('Indicator Date hidden'!O69="x","x",$N$2-'Indicator Date hidden'!O69)</f>
        <v>0</v>
      </c>
      <c r="O68" s="171">
        <f>IF('Indicator Date hidden'!P69="x","x",$O$2-'Indicator Date hidden'!P69)</f>
        <v>0</v>
      </c>
      <c r="P68" s="171">
        <f>IF('Indicator Date hidden'!Q69="x","x",$P$2-'Indicator Date hidden'!Q69)</f>
        <v>0</v>
      </c>
      <c r="Q68" s="171" t="str">
        <f>IF('Indicator Date hidden'!R69="x","x",$Q$2-'Indicator Date hidden'!R69)</f>
        <v>x</v>
      </c>
      <c r="R68" s="171">
        <f>IF('Indicator Date hidden'!S69="x","x",$R$2-'Indicator Date hidden'!S69)</f>
        <v>0</v>
      </c>
      <c r="S68" s="171">
        <f>IF('Indicator Date hidden'!T69="x","x",$S$2-'Indicator Date hidden'!T69)</f>
        <v>0</v>
      </c>
      <c r="T68" s="171">
        <f>IF('Indicator Date hidden'!U69="x","x",$T$2-'Indicator Date hidden'!U69)</f>
        <v>0</v>
      </c>
      <c r="U68" s="171">
        <f>IF('Indicator Date hidden'!V69="x","x",$U$2-'Indicator Date hidden'!V69)</f>
        <v>0</v>
      </c>
      <c r="V68" s="171">
        <f>IF('Indicator Date hidden'!W69="x","x",$V$2-'Indicator Date hidden'!W69)</f>
        <v>0</v>
      </c>
      <c r="W68" s="171" t="str">
        <f>IF('Indicator Date hidden'!X69="x","x",$W$2-'Indicator Date hidden'!X69)</f>
        <v>x</v>
      </c>
      <c r="X68" s="171" t="str">
        <f>IF('Indicator Date hidden'!Y69="x","x",$X$2-'Indicator Date hidden'!Y69)</f>
        <v>x</v>
      </c>
      <c r="Y68" s="171">
        <f>IF('Indicator Date hidden'!Z69="x","x",$Y$2-'Indicator Date hidden'!Z69)</f>
        <v>0</v>
      </c>
      <c r="Z68" s="171">
        <f>IF('Indicator Date hidden'!AA69="x","x",$Z$2-'Indicator Date hidden'!AA69)</f>
        <v>0</v>
      </c>
      <c r="AA68" s="171" t="str">
        <f>IF('Indicator Date hidden'!AB69="x","x",$AA$2-'Indicator Date hidden'!AB69)</f>
        <v>x</v>
      </c>
      <c r="AB68" s="171">
        <f>IF('Indicator Date hidden'!AC69="x","x",$AB$2-'Indicator Date hidden'!AC69)</f>
        <v>0</v>
      </c>
      <c r="AC68" s="171">
        <f>IF('Indicator Date hidden'!AD69="x","x",$AC$2-'Indicator Date hidden'!AD69)</f>
        <v>0</v>
      </c>
      <c r="AD68" s="171" t="str">
        <f>IF('Indicator Date hidden'!AE69="x","x",$AD$2-'Indicator Date hidden'!AE69)</f>
        <v>x</v>
      </c>
      <c r="AE68" s="171" t="str">
        <f>IF('Indicator Date hidden'!AF69="x","x",$AE$2-'Indicator Date hidden'!AF69)</f>
        <v>x</v>
      </c>
      <c r="AF68" s="171" t="str">
        <f>IF('Indicator Date hidden'!AG69="x","x",$AF$2-'Indicator Date hidden'!AG69)</f>
        <v>x</v>
      </c>
      <c r="AG68" s="171">
        <f>IF('Indicator Date hidden'!AH69="x","x",$AG$2-'Indicator Date hidden'!AH69)</f>
        <v>0</v>
      </c>
      <c r="AH68" s="171">
        <f>IF('Indicator Date hidden'!AI69="x","x",$AH$2-'Indicator Date hidden'!AI69)</f>
        <v>0</v>
      </c>
      <c r="AI68" s="171">
        <f>IF('Indicator Date hidden'!AJ69="x","x",$AI$2-'Indicator Date hidden'!AJ69)</f>
        <v>0</v>
      </c>
      <c r="AJ68" s="171" t="str">
        <f>IF('Indicator Date hidden'!AK69="x","x",$AJ$2-'Indicator Date hidden'!AK69)</f>
        <v>x</v>
      </c>
      <c r="AK68" s="171">
        <f>IF('Indicator Date hidden'!AL69="x","x",$AK$2-'Indicator Date hidden'!AL69)</f>
        <v>1</v>
      </c>
      <c r="AL68" s="171">
        <f>IF('Indicator Date hidden'!AM69="x","x",$AL$2-'Indicator Date hidden'!AM69)</f>
        <v>0</v>
      </c>
      <c r="AM68" s="171">
        <f>IF('Indicator Date hidden'!AN69="x","x",$AM$2-'Indicator Date hidden'!AN69)</f>
        <v>0</v>
      </c>
      <c r="AN68" s="171">
        <f>IF('Indicator Date hidden'!AO69="x","x",$AN$2-'Indicator Date hidden'!AO69)</f>
        <v>0</v>
      </c>
      <c r="AO68" s="171">
        <f>IF('Indicator Date hidden'!AP69="x","x",$AO$2-'Indicator Date hidden'!AP69)</f>
        <v>0</v>
      </c>
      <c r="AP68" s="171" t="str">
        <f>IF('Indicator Date hidden'!AQ69="x","x",$AP$2-'Indicator Date hidden'!AQ69)</f>
        <v>x</v>
      </c>
      <c r="AQ68" s="171">
        <f>IF('Indicator Date hidden'!AR69="x","x",$AQ$2-'Indicator Date hidden'!AR69)</f>
        <v>4</v>
      </c>
      <c r="AR68" s="171">
        <f>IF('Indicator Date hidden'!AS69="x","x",$AR$2-'Indicator Date hidden'!AS69)</f>
        <v>0</v>
      </c>
      <c r="AS68" s="171">
        <f>IF('Indicator Date hidden'!AT69="x","x",$AS$2-'Indicator Date hidden'!AT69)</f>
        <v>0</v>
      </c>
      <c r="AT68" s="171">
        <f>IF('Indicator Date hidden'!AU69="x","x",$AT$2-'Indicator Date hidden'!AU69)</f>
        <v>0</v>
      </c>
      <c r="AU68" s="171" t="str">
        <f>IF('Indicator Date hidden'!AV69="x","x",$AU$2-'Indicator Date hidden'!AV69)</f>
        <v>x</v>
      </c>
      <c r="AV68" s="171">
        <f>IF('Indicator Date hidden'!AW69="x","x",$AV$2-'Indicator Date hidden'!AW69)</f>
        <v>0</v>
      </c>
      <c r="AW68" s="171">
        <f>IF('Indicator Date hidden'!AX69="x","x",$AW$2-'Indicator Date hidden'!AX69)</f>
        <v>0</v>
      </c>
      <c r="AX68" s="171">
        <f>IF('Indicator Date hidden'!AY69="x","x",$AX$2-'Indicator Date hidden'!AY69)</f>
        <v>0</v>
      </c>
      <c r="AY68" s="171">
        <f>IF('Indicator Date hidden'!AZ69="x","x",$AY$2-'Indicator Date hidden'!AZ69)</f>
        <v>0</v>
      </c>
      <c r="AZ68" s="171">
        <f>IF('Indicator Date hidden'!BA69="x","x",$AZ$2-'Indicator Date hidden'!BA69)</f>
        <v>0</v>
      </c>
      <c r="BA68" s="5">
        <f t="shared" ref="BA68:BA131" si="5">SUM(B68:AZ68)</f>
        <v>5</v>
      </c>
      <c r="BB68" s="172">
        <f t="shared" ref="BB68:BB131" si="6">BA68/COUNT(B68:AZ68)</f>
        <v>0.12195121951219512</v>
      </c>
      <c r="BC68" s="5">
        <f t="shared" ref="BC68:BC131" si="7">COUNTIF(B68:AZ68,"&gt;0")</f>
        <v>2</v>
      </c>
      <c r="BD68" s="172">
        <f t="shared" ref="BD68:BD131" si="8">_xlfn.STDEV.P(B68:AZ68)</f>
        <v>0.63226738521052295</v>
      </c>
      <c r="BE68" s="175">
        <f t="shared" ref="BE68:BE131" si="9">MEDIAN(B68:AZ68)</f>
        <v>0</v>
      </c>
    </row>
    <row r="69" spans="1:57" x14ac:dyDescent="0.25">
      <c r="A69" t="s">
        <v>126</v>
      </c>
      <c r="B69" s="171">
        <f>IF('Indicator Date hidden'!C70="x","x",$B$2-'Indicator Date hidden'!C70)</f>
        <v>0</v>
      </c>
      <c r="C69" s="171">
        <f>IF('Indicator Date hidden'!D70="x","x",$C$2-'Indicator Date hidden'!D70)</f>
        <v>0</v>
      </c>
      <c r="D69" s="171">
        <f>IF('Indicator Date hidden'!E70="x","x",$D$2-'Indicator Date hidden'!E70)</f>
        <v>0</v>
      </c>
      <c r="E69" s="171">
        <f>IF('Indicator Date hidden'!F70="x","x",$E$2-'Indicator Date hidden'!F70)</f>
        <v>0</v>
      </c>
      <c r="F69" s="171">
        <f>IF('Indicator Date hidden'!G70="x","x",$F$2-'Indicator Date hidden'!G70)</f>
        <v>0</v>
      </c>
      <c r="G69" s="171">
        <f>IF('Indicator Date hidden'!H70="x","x",$G$2-'Indicator Date hidden'!H70)</f>
        <v>0</v>
      </c>
      <c r="H69" s="171">
        <f>IF('Indicator Date hidden'!I70="x","x",$H$2-'Indicator Date hidden'!I70)</f>
        <v>0</v>
      </c>
      <c r="I69" s="171">
        <f>IF('Indicator Date hidden'!J70="x","x",$I$2-'Indicator Date hidden'!J70)</f>
        <v>0</v>
      </c>
      <c r="J69" s="171">
        <f>IF('Indicator Date hidden'!K70="x","x",$J$2-'Indicator Date hidden'!K70)</f>
        <v>0</v>
      </c>
      <c r="K69" s="171">
        <f>IF('Indicator Date hidden'!L70="x","x",$K$2-'Indicator Date hidden'!L70)</f>
        <v>0</v>
      </c>
      <c r="L69" s="171">
        <f>IF('Indicator Date hidden'!M70="x","x",$L$2-'Indicator Date hidden'!M70)</f>
        <v>0</v>
      </c>
      <c r="M69" s="171">
        <f>IF('Indicator Date hidden'!N70="x","x",$M$2-'Indicator Date hidden'!N70)</f>
        <v>0</v>
      </c>
      <c r="N69" s="171">
        <f>IF('Indicator Date hidden'!O70="x","x",$N$2-'Indicator Date hidden'!O70)</f>
        <v>0</v>
      </c>
      <c r="O69" s="171">
        <f>IF('Indicator Date hidden'!P70="x","x",$O$2-'Indicator Date hidden'!P70)</f>
        <v>0</v>
      </c>
      <c r="P69" s="171">
        <f>IF('Indicator Date hidden'!Q70="x","x",$P$2-'Indicator Date hidden'!Q70)</f>
        <v>0</v>
      </c>
      <c r="Q69" s="171" t="str">
        <f>IF('Indicator Date hidden'!R70="x","x",$Q$2-'Indicator Date hidden'!R70)</f>
        <v>x</v>
      </c>
      <c r="R69" s="171">
        <f>IF('Indicator Date hidden'!S70="x","x",$R$2-'Indicator Date hidden'!S70)</f>
        <v>0</v>
      </c>
      <c r="S69" s="171">
        <f>IF('Indicator Date hidden'!T70="x","x",$S$2-'Indicator Date hidden'!T70)</f>
        <v>0</v>
      </c>
      <c r="T69" s="171">
        <f>IF('Indicator Date hidden'!U70="x","x",$T$2-'Indicator Date hidden'!U70)</f>
        <v>0</v>
      </c>
      <c r="U69" s="171">
        <f>IF('Indicator Date hidden'!V70="x","x",$U$2-'Indicator Date hidden'!V70)</f>
        <v>0</v>
      </c>
      <c r="V69" s="171">
        <f>IF('Indicator Date hidden'!W70="x","x",$V$2-'Indicator Date hidden'!W70)</f>
        <v>0</v>
      </c>
      <c r="W69" s="171">
        <f>IF('Indicator Date hidden'!X70="x","x",$W$2-'Indicator Date hidden'!X70)</f>
        <v>0</v>
      </c>
      <c r="X69" s="171">
        <f>IF('Indicator Date hidden'!Y70="x","x",$X$2-'Indicator Date hidden'!Y70)</f>
        <v>6</v>
      </c>
      <c r="Y69" s="171">
        <f>IF('Indicator Date hidden'!Z70="x","x",$Y$2-'Indicator Date hidden'!Z70)</f>
        <v>0</v>
      </c>
      <c r="Z69" s="171">
        <f>IF('Indicator Date hidden'!AA70="x","x",$Z$2-'Indicator Date hidden'!AA70)</f>
        <v>0</v>
      </c>
      <c r="AA69" s="171">
        <f>IF('Indicator Date hidden'!AB70="x","x",$AA$2-'Indicator Date hidden'!AB70)</f>
        <v>0</v>
      </c>
      <c r="AB69" s="171">
        <f>IF('Indicator Date hidden'!AC70="x","x",$AB$2-'Indicator Date hidden'!AC70)</f>
        <v>0</v>
      </c>
      <c r="AC69" s="171">
        <f>IF('Indicator Date hidden'!AD70="x","x",$AC$2-'Indicator Date hidden'!AD70)</f>
        <v>0</v>
      </c>
      <c r="AD69" s="171">
        <f>IF('Indicator Date hidden'!AE70="x","x",$AD$2-'Indicator Date hidden'!AE70)</f>
        <v>0</v>
      </c>
      <c r="AE69" s="171">
        <f>IF('Indicator Date hidden'!AF70="x","x",$AE$2-'Indicator Date hidden'!AF70)</f>
        <v>0</v>
      </c>
      <c r="AF69" s="171">
        <f>IF('Indicator Date hidden'!AG70="x","x",$AF$2-'Indicator Date hidden'!AG70)</f>
        <v>0</v>
      </c>
      <c r="AG69" s="171">
        <f>IF('Indicator Date hidden'!AH70="x","x",$AG$2-'Indicator Date hidden'!AH70)</f>
        <v>0</v>
      </c>
      <c r="AH69" s="171">
        <f>IF('Indicator Date hidden'!AI70="x","x",$AH$2-'Indicator Date hidden'!AI70)</f>
        <v>0</v>
      </c>
      <c r="AI69" s="171">
        <f>IF('Indicator Date hidden'!AJ70="x","x",$AI$2-'Indicator Date hidden'!AJ70)</f>
        <v>0</v>
      </c>
      <c r="AJ69" s="171">
        <f>IF('Indicator Date hidden'!AK70="x","x",$AJ$2-'Indicator Date hidden'!AK70)</f>
        <v>1</v>
      </c>
      <c r="AK69" s="171">
        <f>IF('Indicator Date hidden'!AL70="x","x",$AK$2-'Indicator Date hidden'!AL70)</f>
        <v>1</v>
      </c>
      <c r="AL69" s="171">
        <f>IF('Indicator Date hidden'!AM70="x","x",$AL$2-'Indicator Date hidden'!AM70)</f>
        <v>0</v>
      </c>
      <c r="AM69" s="171">
        <f>IF('Indicator Date hidden'!AN70="x","x",$AM$2-'Indicator Date hidden'!AN70)</f>
        <v>0</v>
      </c>
      <c r="AN69" s="171">
        <f>IF('Indicator Date hidden'!AO70="x","x",$AN$2-'Indicator Date hidden'!AO70)</f>
        <v>0</v>
      </c>
      <c r="AO69" s="171">
        <f>IF('Indicator Date hidden'!AP70="x","x",$AO$2-'Indicator Date hidden'!AP70)</f>
        <v>0</v>
      </c>
      <c r="AP69" s="171">
        <f>IF('Indicator Date hidden'!AQ70="x","x",$AP$2-'Indicator Date hidden'!AQ70)</f>
        <v>0</v>
      </c>
      <c r="AQ69" s="171">
        <f>IF('Indicator Date hidden'!AR70="x","x",$AQ$2-'Indicator Date hidden'!AR70)</f>
        <v>0</v>
      </c>
      <c r="AR69" s="171">
        <f>IF('Indicator Date hidden'!AS70="x","x",$AR$2-'Indicator Date hidden'!AS70)</f>
        <v>0</v>
      </c>
      <c r="AS69" s="171">
        <f>IF('Indicator Date hidden'!AT70="x","x",$AS$2-'Indicator Date hidden'!AT70)</f>
        <v>0</v>
      </c>
      <c r="AT69" s="171">
        <f>IF('Indicator Date hidden'!AU70="x","x",$AT$2-'Indicator Date hidden'!AU70)</f>
        <v>0</v>
      </c>
      <c r="AU69" s="171">
        <f>IF('Indicator Date hidden'!AV70="x","x",$AU$2-'Indicator Date hidden'!AV70)</f>
        <v>0</v>
      </c>
      <c r="AV69" s="171">
        <f>IF('Indicator Date hidden'!AW70="x","x",$AV$2-'Indicator Date hidden'!AW70)</f>
        <v>0</v>
      </c>
      <c r="AW69" s="171">
        <f>IF('Indicator Date hidden'!AX70="x","x",$AW$2-'Indicator Date hidden'!AX70)</f>
        <v>0</v>
      </c>
      <c r="AX69" s="171">
        <f>IF('Indicator Date hidden'!AY70="x","x",$AX$2-'Indicator Date hidden'!AY70)</f>
        <v>0</v>
      </c>
      <c r="AY69" s="171">
        <f>IF('Indicator Date hidden'!AZ70="x","x",$AY$2-'Indicator Date hidden'!AZ70)</f>
        <v>0</v>
      </c>
      <c r="AZ69" s="171">
        <f>IF('Indicator Date hidden'!BA70="x","x",$AZ$2-'Indicator Date hidden'!BA70)</f>
        <v>0</v>
      </c>
      <c r="BA69" s="5">
        <f t="shared" si="5"/>
        <v>8</v>
      </c>
      <c r="BB69" s="172">
        <f t="shared" si="6"/>
        <v>0.16</v>
      </c>
      <c r="BC69" s="5">
        <f t="shared" si="7"/>
        <v>3</v>
      </c>
      <c r="BD69" s="172">
        <f t="shared" si="8"/>
        <v>0.85697141142514199</v>
      </c>
      <c r="BE69" s="175">
        <f t="shared" si="9"/>
        <v>0</v>
      </c>
    </row>
    <row r="70" spans="1:57" x14ac:dyDescent="0.25">
      <c r="A70" t="s">
        <v>128</v>
      </c>
      <c r="B70" s="171">
        <f>IF('Indicator Date hidden'!C71="x","x",$B$2-'Indicator Date hidden'!C71)</f>
        <v>0</v>
      </c>
      <c r="C70" s="171">
        <f>IF('Indicator Date hidden'!D71="x","x",$C$2-'Indicator Date hidden'!D71)</f>
        <v>0</v>
      </c>
      <c r="D70" s="171">
        <f>IF('Indicator Date hidden'!E71="x","x",$D$2-'Indicator Date hidden'!E71)</f>
        <v>0</v>
      </c>
      <c r="E70" s="171">
        <f>IF('Indicator Date hidden'!F71="x","x",$E$2-'Indicator Date hidden'!F71)</f>
        <v>0</v>
      </c>
      <c r="F70" s="171">
        <f>IF('Indicator Date hidden'!G71="x","x",$F$2-'Indicator Date hidden'!G71)</f>
        <v>0</v>
      </c>
      <c r="G70" s="171">
        <f>IF('Indicator Date hidden'!H71="x","x",$G$2-'Indicator Date hidden'!H71)</f>
        <v>0</v>
      </c>
      <c r="H70" s="171">
        <f>IF('Indicator Date hidden'!I71="x","x",$H$2-'Indicator Date hidden'!I71)</f>
        <v>0</v>
      </c>
      <c r="I70" s="171">
        <f>IF('Indicator Date hidden'!J71="x","x",$I$2-'Indicator Date hidden'!J71)</f>
        <v>0</v>
      </c>
      <c r="J70" s="171">
        <f>IF('Indicator Date hidden'!K71="x","x",$J$2-'Indicator Date hidden'!K71)</f>
        <v>0</v>
      </c>
      <c r="K70" s="171">
        <f>IF('Indicator Date hidden'!L71="x","x",$K$2-'Indicator Date hidden'!L71)</f>
        <v>0</v>
      </c>
      <c r="L70" s="171">
        <f>IF('Indicator Date hidden'!M71="x","x",$L$2-'Indicator Date hidden'!M71)</f>
        <v>0</v>
      </c>
      <c r="M70" s="171">
        <f>IF('Indicator Date hidden'!N71="x","x",$M$2-'Indicator Date hidden'!N71)</f>
        <v>0</v>
      </c>
      <c r="N70" s="171">
        <f>IF('Indicator Date hidden'!O71="x","x",$N$2-'Indicator Date hidden'!O71)</f>
        <v>0</v>
      </c>
      <c r="O70" s="171">
        <f>IF('Indicator Date hidden'!P71="x","x",$O$2-'Indicator Date hidden'!P71)</f>
        <v>0</v>
      </c>
      <c r="P70" s="171">
        <f>IF('Indicator Date hidden'!Q71="x","x",$P$2-'Indicator Date hidden'!Q71)</f>
        <v>0</v>
      </c>
      <c r="Q70" s="171">
        <f>IF('Indicator Date hidden'!R71="x","x",$Q$2-'Indicator Date hidden'!R71)</f>
        <v>3</v>
      </c>
      <c r="R70" s="171">
        <f>IF('Indicator Date hidden'!S71="x","x",$R$2-'Indicator Date hidden'!S71)</f>
        <v>0</v>
      </c>
      <c r="S70" s="171">
        <f>IF('Indicator Date hidden'!T71="x","x",$S$2-'Indicator Date hidden'!T71)</f>
        <v>0</v>
      </c>
      <c r="T70" s="171">
        <f>IF('Indicator Date hidden'!U71="x","x",$T$2-'Indicator Date hidden'!U71)</f>
        <v>0</v>
      </c>
      <c r="U70" s="171">
        <f>IF('Indicator Date hidden'!V71="x","x",$U$2-'Indicator Date hidden'!V71)</f>
        <v>0</v>
      </c>
      <c r="V70" s="171">
        <f>IF('Indicator Date hidden'!W71="x","x",$V$2-'Indicator Date hidden'!W71)</f>
        <v>0</v>
      </c>
      <c r="W70" s="171">
        <f>IF('Indicator Date hidden'!X71="x","x",$W$2-'Indicator Date hidden'!X71)</f>
        <v>3</v>
      </c>
      <c r="X70" s="171">
        <f>IF('Indicator Date hidden'!Y71="x","x",$X$2-'Indicator Date hidden'!Y71)</f>
        <v>5</v>
      </c>
      <c r="Y70" s="171">
        <f>IF('Indicator Date hidden'!Z71="x","x",$Y$2-'Indicator Date hidden'!Z71)</f>
        <v>0</v>
      </c>
      <c r="Z70" s="171">
        <f>IF('Indicator Date hidden'!AA71="x","x",$Z$2-'Indicator Date hidden'!AA71)</f>
        <v>0</v>
      </c>
      <c r="AA70" s="171">
        <f>IF('Indicator Date hidden'!AB71="x","x",$AA$2-'Indicator Date hidden'!AB71)</f>
        <v>0</v>
      </c>
      <c r="AB70" s="171">
        <f>IF('Indicator Date hidden'!AC71="x","x",$AB$2-'Indicator Date hidden'!AC71)</f>
        <v>0</v>
      </c>
      <c r="AC70" s="171">
        <f>IF('Indicator Date hidden'!AD71="x","x",$AC$2-'Indicator Date hidden'!AD71)</f>
        <v>0</v>
      </c>
      <c r="AD70" s="171">
        <f>IF('Indicator Date hidden'!AE71="x","x",$AD$2-'Indicator Date hidden'!AE71)</f>
        <v>0</v>
      </c>
      <c r="AE70" s="171" t="str">
        <f>IF('Indicator Date hidden'!AF71="x","x",$AE$2-'Indicator Date hidden'!AF71)</f>
        <v>x</v>
      </c>
      <c r="AF70" s="171">
        <f>IF('Indicator Date hidden'!AG71="x","x",$AF$2-'Indicator Date hidden'!AG71)</f>
        <v>2</v>
      </c>
      <c r="AG70" s="171">
        <f>IF('Indicator Date hidden'!AH71="x","x",$AG$2-'Indicator Date hidden'!AH71)</f>
        <v>0</v>
      </c>
      <c r="AH70" s="171">
        <f>IF('Indicator Date hidden'!AI71="x","x",$AH$2-'Indicator Date hidden'!AI71)</f>
        <v>0</v>
      </c>
      <c r="AI70" s="171">
        <f>IF('Indicator Date hidden'!AJ71="x","x",$AI$2-'Indicator Date hidden'!AJ71)</f>
        <v>0</v>
      </c>
      <c r="AJ70" s="171" t="str">
        <f>IF('Indicator Date hidden'!AK71="x","x",$AJ$2-'Indicator Date hidden'!AK71)</f>
        <v>x</v>
      </c>
      <c r="AK70" s="171">
        <f>IF('Indicator Date hidden'!AL71="x","x",$AK$2-'Indicator Date hidden'!AL71)</f>
        <v>1</v>
      </c>
      <c r="AL70" s="171">
        <f>IF('Indicator Date hidden'!AM71="x","x",$AL$2-'Indicator Date hidden'!AM71)</f>
        <v>0</v>
      </c>
      <c r="AM70" s="171">
        <f>IF('Indicator Date hidden'!AN71="x","x",$AM$2-'Indicator Date hidden'!AN71)</f>
        <v>0</v>
      </c>
      <c r="AN70" s="171">
        <f>IF('Indicator Date hidden'!AO71="x","x",$AN$2-'Indicator Date hidden'!AO71)</f>
        <v>0</v>
      </c>
      <c r="AO70" s="171">
        <f>IF('Indicator Date hidden'!AP71="x","x",$AO$2-'Indicator Date hidden'!AP71)</f>
        <v>1</v>
      </c>
      <c r="AP70" s="171">
        <f>IF('Indicator Date hidden'!AQ71="x","x",$AP$2-'Indicator Date hidden'!AQ71)</f>
        <v>1</v>
      </c>
      <c r="AQ70" s="171">
        <f>IF('Indicator Date hidden'!AR71="x","x",$AQ$2-'Indicator Date hidden'!AR71)</f>
        <v>0</v>
      </c>
      <c r="AR70" s="171">
        <f>IF('Indicator Date hidden'!AS71="x","x",$AR$2-'Indicator Date hidden'!AS71)</f>
        <v>0</v>
      </c>
      <c r="AS70" s="171">
        <f>IF('Indicator Date hidden'!AT71="x","x",$AS$2-'Indicator Date hidden'!AT71)</f>
        <v>0</v>
      </c>
      <c r="AT70" s="171">
        <f>IF('Indicator Date hidden'!AU71="x","x",$AT$2-'Indicator Date hidden'!AU71)</f>
        <v>0</v>
      </c>
      <c r="AU70" s="171">
        <f>IF('Indicator Date hidden'!AV71="x","x",$AU$2-'Indicator Date hidden'!AV71)</f>
        <v>0</v>
      </c>
      <c r="AV70" s="171">
        <f>IF('Indicator Date hidden'!AW71="x","x",$AV$2-'Indicator Date hidden'!AW71)</f>
        <v>0</v>
      </c>
      <c r="AW70" s="171">
        <f>IF('Indicator Date hidden'!AX71="x","x",$AW$2-'Indicator Date hidden'!AX71)</f>
        <v>0</v>
      </c>
      <c r="AX70" s="171">
        <f>IF('Indicator Date hidden'!AY71="x","x",$AX$2-'Indicator Date hidden'!AY71)</f>
        <v>0</v>
      </c>
      <c r="AY70" s="171">
        <f>IF('Indicator Date hidden'!AZ71="x","x",$AY$2-'Indicator Date hidden'!AZ71)</f>
        <v>0</v>
      </c>
      <c r="AZ70" s="171">
        <f>IF('Indicator Date hidden'!BA71="x","x",$AZ$2-'Indicator Date hidden'!BA71)</f>
        <v>0</v>
      </c>
      <c r="BA70" s="5">
        <f t="shared" si="5"/>
        <v>16</v>
      </c>
      <c r="BB70" s="172">
        <f t="shared" si="6"/>
        <v>0.32653061224489793</v>
      </c>
      <c r="BC70" s="5">
        <f t="shared" si="7"/>
        <v>7</v>
      </c>
      <c r="BD70" s="172">
        <f t="shared" si="8"/>
        <v>0.95592150437798928</v>
      </c>
      <c r="BE70" s="175">
        <f t="shared" si="9"/>
        <v>0</v>
      </c>
    </row>
    <row r="71" spans="1:57" x14ac:dyDescent="0.25">
      <c r="A71" t="s">
        <v>130</v>
      </c>
      <c r="B71" s="171">
        <f>IF('Indicator Date hidden'!C72="x","x",$B$2-'Indicator Date hidden'!C72)</f>
        <v>0</v>
      </c>
      <c r="C71" s="171">
        <f>IF('Indicator Date hidden'!D72="x","x",$C$2-'Indicator Date hidden'!D72)</f>
        <v>0</v>
      </c>
      <c r="D71" s="171">
        <f>IF('Indicator Date hidden'!E72="x","x",$D$2-'Indicator Date hidden'!E72)</f>
        <v>0</v>
      </c>
      <c r="E71" s="171">
        <f>IF('Indicator Date hidden'!F72="x","x",$E$2-'Indicator Date hidden'!F72)</f>
        <v>0</v>
      </c>
      <c r="F71" s="171">
        <f>IF('Indicator Date hidden'!G72="x","x",$F$2-'Indicator Date hidden'!G72)</f>
        <v>0</v>
      </c>
      <c r="G71" s="171">
        <f>IF('Indicator Date hidden'!H72="x","x",$G$2-'Indicator Date hidden'!H72)</f>
        <v>0</v>
      </c>
      <c r="H71" s="171">
        <f>IF('Indicator Date hidden'!I72="x","x",$H$2-'Indicator Date hidden'!I72)</f>
        <v>0</v>
      </c>
      <c r="I71" s="171">
        <f>IF('Indicator Date hidden'!J72="x","x",$I$2-'Indicator Date hidden'!J72)</f>
        <v>0</v>
      </c>
      <c r="J71" s="171">
        <f>IF('Indicator Date hidden'!K72="x","x",$J$2-'Indicator Date hidden'!K72)</f>
        <v>0</v>
      </c>
      <c r="K71" s="171">
        <f>IF('Indicator Date hidden'!L72="x","x",$K$2-'Indicator Date hidden'!L72)</f>
        <v>0</v>
      </c>
      <c r="L71" s="171">
        <f>IF('Indicator Date hidden'!M72="x","x",$L$2-'Indicator Date hidden'!M72)</f>
        <v>0</v>
      </c>
      <c r="M71" s="171">
        <f>IF('Indicator Date hidden'!N72="x","x",$M$2-'Indicator Date hidden'!N72)</f>
        <v>0</v>
      </c>
      <c r="N71" s="171">
        <f>IF('Indicator Date hidden'!O72="x","x",$N$2-'Indicator Date hidden'!O72)</f>
        <v>0</v>
      </c>
      <c r="O71" s="171">
        <f>IF('Indicator Date hidden'!P72="x","x",$O$2-'Indicator Date hidden'!P72)</f>
        <v>0</v>
      </c>
      <c r="P71" s="171">
        <f>IF('Indicator Date hidden'!Q72="x","x",$P$2-'Indicator Date hidden'!Q72)</f>
        <v>0</v>
      </c>
      <c r="Q71" s="171">
        <f>IF('Indicator Date hidden'!R72="x","x",$Q$2-'Indicator Date hidden'!R72)</f>
        <v>9</v>
      </c>
      <c r="R71" s="171">
        <f>IF('Indicator Date hidden'!S72="x","x",$R$2-'Indicator Date hidden'!S72)</f>
        <v>0</v>
      </c>
      <c r="S71" s="171">
        <f>IF('Indicator Date hidden'!T72="x","x",$S$2-'Indicator Date hidden'!T72)</f>
        <v>0</v>
      </c>
      <c r="T71" s="171">
        <f>IF('Indicator Date hidden'!U72="x","x",$T$2-'Indicator Date hidden'!U72)</f>
        <v>0</v>
      </c>
      <c r="U71" s="171">
        <f>IF('Indicator Date hidden'!V72="x","x",$U$2-'Indicator Date hidden'!V72)</f>
        <v>0</v>
      </c>
      <c r="V71" s="171">
        <f>IF('Indicator Date hidden'!W72="x","x",$V$2-'Indicator Date hidden'!W72)</f>
        <v>0</v>
      </c>
      <c r="W71" s="171">
        <f>IF('Indicator Date hidden'!X72="x","x",$W$2-'Indicator Date hidden'!X72)</f>
        <v>1</v>
      </c>
      <c r="X71" s="171">
        <f>IF('Indicator Date hidden'!Y72="x","x",$X$2-'Indicator Date hidden'!Y72)</f>
        <v>5</v>
      </c>
      <c r="Y71" s="171">
        <f>IF('Indicator Date hidden'!Z72="x","x",$Y$2-'Indicator Date hidden'!Z72)</f>
        <v>0</v>
      </c>
      <c r="Z71" s="171">
        <f>IF('Indicator Date hidden'!AA72="x","x",$Z$2-'Indicator Date hidden'!AA72)</f>
        <v>0</v>
      </c>
      <c r="AA71" s="171">
        <f>IF('Indicator Date hidden'!AB72="x","x",$AA$2-'Indicator Date hidden'!AB72)</f>
        <v>1</v>
      </c>
      <c r="AB71" s="171">
        <f>IF('Indicator Date hidden'!AC72="x","x",$AB$2-'Indicator Date hidden'!AC72)</f>
        <v>0</v>
      </c>
      <c r="AC71" s="171">
        <f>IF('Indicator Date hidden'!AD72="x","x",$AC$2-'Indicator Date hidden'!AD72)</f>
        <v>0</v>
      </c>
      <c r="AD71" s="171">
        <f>IF('Indicator Date hidden'!AE72="x","x",$AD$2-'Indicator Date hidden'!AE72)</f>
        <v>0</v>
      </c>
      <c r="AE71" s="171" t="str">
        <f>IF('Indicator Date hidden'!AF72="x","x",$AE$2-'Indicator Date hidden'!AF72)</f>
        <v>x</v>
      </c>
      <c r="AF71" s="171">
        <f>IF('Indicator Date hidden'!AG72="x","x",$AF$2-'Indicator Date hidden'!AG72)</f>
        <v>4</v>
      </c>
      <c r="AG71" s="171">
        <f>IF('Indicator Date hidden'!AH72="x","x",$AG$2-'Indicator Date hidden'!AH72)</f>
        <v>0</v>
      </c>
      <c r="AH71" s="171">
        <f>IF('Indicator Date hidden'!AI72="x","x",$AH$2-'Indicator Date hidden'!AI72)</f>
        <v>0</v>
      </c>
      <c r="AI71" s="171">
        <f>IF('Indicator Date hidden'!AJ72="x","x",$AI$2-'Indicator Date hidden'!AJ72)</f>
        <v>0</v>
      </c>
      <c r="AJ71" s="171" t="str">
        <f>IF('Indicator Date hidden'!AK72="x","x",$AJ$2-'Indicator Date hidden'!AK72)</f>
        <v>x</v>
      </c>
      <c r="AK71" s="171">
        <f>IF('Indicator Date hidden'!AL72="x","x",$AK$2-'Indicator Date hidden'!AL72)</f>
        <v>1</v>
      </c>
      <c r="AL71" s="171">
        <f>IF('Indicator Date hidden'!AM72="x","x",$AL$2-'Indicator Date hidden'!AM72)</f>
        <v>0</v>
      </c>
      <c r="AM71" s="171">
        <f>IF('Indicator Date hidden'!AN72="x","x",$AM$2-'Indicator Date hidden'!AN72)</f>
        <v>0</v>
      </c>
      <c r="AN71" s="171">
        <f>IF('Indicator Date hidden'!AO72="x","x",$AN$2-'Indicator Date hidden'!AO72)</f>
        <v>0</v>
      </c>
      <c r="AO71" s="171" t="str">
        <f>IF('Indicator Date hidden'!AP72="x","x",$AO$2-'Indicator Date hidden'!AP72)</f>
        <v>x</v>
      </c>
      <c r="AP71" s="171" t="str">
        <f>IF('Indicator Date hidden'!AQ72="x","x",$AP$2-'Indicator Date hidden'!AQ72)</f>
        <v>x</v>
      </c>
      <c r="AQ71" s="171">
        <f>IF('Indicator Date hidden'!AR72="x","x",$AQ$2-'Indicator Date hidden'!AR72)</f>
        <v>0</v>
      </c>
      <c r="AR71" s="171">
        <f>IF('Indicator Date hidden'!AS72="x","x",$AR$2-'Indicator Date hidden'!AS72)</f>
        <v>0</v>
      </c>
      <c r="AS71" s="171">
        <f>IF('Indicator Date hidden'!AT72="x","x",$AS$2-'Indicator Date hidden'!AT72)</f>
        <v>0</v>
      </c>
      <c r="AT71" s="171">
        <f>IF('Indicator Date hidden'!AU72="x","x",$AT$2-'Indicator Date hidden'!AU72)</f>
        <v>0</v>
      </c>
      <c r="AU71" s="171">
        <f>IF('Indicator Date hidden'!AV72="x","x",$AU$2-'Indicator Date hidden'!AV72)</f>
        <v>0</v>
      </c>
      <c r="AV71" s="171">
        <f>IF('Indicator Date hidden'!AW72="x","x",$AV$2-'Indicator Date hidden'!AW72)</f>
        <v>0</v>
      </c>
      <c r="AW71" s="171">
        <f>IF('Indicator Date hidden'!AX72="x","x",$AW$2-'Indicator Date hidden'!AX72)</f>
        <v>0</v>
      </c>
      <c r="AX71" s="171">
        <f>IF('Indicator Date hidden'!AY72="x","x",$AX$2-'Indicator Date hidden'!AY72)</f>
        <v>0</v>
      </c>
      <c r="AY71" s="171">
        <f>IF('Indicator Date hidden'!AZ72="x","x",$AY$2-'Indicator Date hidden'!AZ72)</f>
        <v>0</v>
      </c>
      <c r="AZ71" s="171">
        <f>IF('Indicator Date hidden'!BA72="x","x",$AZ$2-'Indicator Date hidden'!BA72)</f>
        <v>0</v>
      </c>
      <c r="BA71" s="5">
        <f t="shared" si="5"/>
        <v>21</v>
      </c>
      <c r="BB71" s="172">
        <f t="shared" si="6"/>
        <v>0.44680851063829785</v>
      </c>
      <c r="BC71" s="5">
        <f t="shared" si="7"/>
        <v>6</v>
      </c>
      <c r="BD71" s="172">
        <f t="shared" si="8"/>
        <v>1.5684185101261372</v>
      </c>
      <c r="BE71" s="175">
        <f t="shared" si="9"/>
        <v>0</v>
      </c>
    </row>
    <row r="72" spans="1:57" x14ac:dyDescent="0.25">
      <c r="A72" t="s">
        <v>131</v>
      </c>
      <c r="B72" s="171">
        <f>IF('Indicator Date hidden'!C73="x","x",$B$2-'Indicator Date hidden'!C73)</f>
        <v>0</v>
      </c>
      <c r="C72" s="171">
        <f>IF('Indicator Date hidden'!D73="x","x",$C$2-'Indicator Date hidden'!D73)</f>
        <v>0</v>
      </c>
      <c r="D72" s="171">
        <f>IF('Indicator Date hidden'!E73="x","x",$D$2-'Indicator Date hidden'!E73)</f>
        <v>0</v>
      </c>
      <c r="E72" s="171">
        <f>IF('Indicator Date hidden'!F73="x","x",$E$2-'Indicator Date hidden'!F73)</f>
        <v>0</v>
      </c>
      <c r="F72" s="171">
        <f>IF('Indicator Date hidden'!G73="x","x",$F$2-'Indicator Date hidden'!G73)</f>
        <v>0</v>
      </c>
      <c r="G72" s="171">
        <f>IF('Indicator Date hidden'!H73="x","x",$G$2-'Indicator Date hidden'!H73)</f>
        <v>0</v>
      </c>
      <c r="H72" s="171">
        <f>IF('Indicator Date hidden'!I73="x","x",$H$2-'Indicator Date hidden'!I73)</f>
        <v>0</v>
      </c>
      <c r="I72" s="171">
        <f>IF('Indicator Date hidden'!J73="x","x",$I$2-'Indicator Date hidden'!J73)</f>
        <v>0</v>
      </c>
      <c r="J72" s="171">
        <f>IF('Indicator Date hidden'!K73="x","x",$J$2-'Indicator Date hidden'!K73)</f>
        <v>0</v>
      </c>
      <c r="K72" s="171">
        <f>IF('Indicator Date hidden'!L73="x","x",$K$2-'Indicator Date hidden'!L73)</f>
        <v>0</v>
      </c>
      <c r="L72" s="171">
        <f>IF('Indicator Date hidden'!M73="x","x",$L$2-'Indicator Date hidden'!M73)</f>
        <v>0</v>
      </c>
      <c r="M72" s="171">
        <f>IF('Indicator Date hidden'!N73="x","x",$M$2-'Indicator Date hidden'!N73)</f>
        <v>0</v>
      </c>
      <c r="N72" s="171">
        <f>IF('Indicator Date hidden'!O73="x","x",$N$2-'Indicator Date hidden'!O73)</f>
        <v>0</v>
      </c>
      <c r="O72" s="171">
        <f>IF('Indicator Date hidden'!P73="x","x",$O$2-'Indicator Date hidden'!P73)</f>
        <v>0</v>
      </c>
      <c r="P72" s="171">
        <f>IF('Indicator Date hidden'!Q73="x","x",$P$2-'Indicator Date hidden'!Q73)</f>
        <v>0</v>
      </c>
      <c r="Q72" s="171">
        <f>IF('Indicator Date hidden'!R73="x","x",$Q$2-'Indicator Date hidden'!R73)</f>
        <v>6</v>
      </c>
      <c r="R72" s="171">
        <f>IF('Indicator Date hidden'!S73="x","x",$R$2-'Indicator Date hidden'!S73)</f>
        <v>0</v>
      </c>
      <c r="S72" s="171">
        <f>IF('Indicator Date hidden'!T73="x","x",$S$2-'Indicator Date hidden'!T73)</f>
        <v>0</v>
      </c>
      <c r="T72" s="171">
        <f>IF('Indicator Date hidden'!U73="x","x",$T$2-'Indicator Date hidden'!U73)</f>
        <v>0</v>
      </c>
      <c r="U72" s="171">
        <f>IF('Indicator Date hidden'!V73="x","x",$U$2-'Indicator Date hidden'!V73)</f>
        <v>0</v>
      </c>
      <c r="V72" s="171">
        <f>IF('Indicator Date hidden'!W73="x","x",$V$2-'Indicator Date hidden'!W73)</f>
        <v>0</v>
      </c>
      <c r="W72" s="171">
        <f>IF('Indicator Date hidden'!X73="x","x",$W$2-'Indicator Date hidden'!X73)</f>
        <v>1</v>
      </c>
      <c r="X72" s="171">
        <f>IF('Indicator Date hidden'!Y73="x","x",$X$2-'Indicator Date hidden'!Y73)</f>
        <v>5</v>
      </c>
      <c r="Y72" s="171">
        <f>IF('Indicator Date hidden'!Z73="x","x",$Y$2-'Indicator Date hidden'!Z73)</f>
        <v>0</v>
      </c>
      <c r="Z72" s="171">
        <f>IF('Indicator Date hidden'!AA73="x","x",$Z$2-'Indicator Date hidden'!AA73)</f>
        <v>0</v>
      </c>
      <c r="AA72" s="171">
        <f>IF('Indicator Date hidden'!AB73="x","x",$AA$2-'Indicator Date hidden'!AB73)</f>
        <v>0</v>
      </c>
      <c r="AB72" s="171">
        <f>IF('Indicator Date hidden'!AC73="x","x",$AB$2-'Indicator Date hidden'!AC73)</f>
        <v>0</v>
      </c>
      <c r="AC72" s="171">
        <f>IF('Indicator Date hidden'!AD73="x","x",$AC$2-'Indicator Date hidden'!AD73)</f>
        <v>0</v>
      </c>
      <c r="AD72" s="171">
        <f>IF('Indicator Date hidden'!AE73="x","x",$AD$2-'Indicator Date hidden'!AE73)</f>
        <v>0</v>
      </c>
      <c r="AE72" s="171">
        <f>IF('Indicator Date hidden'!AF73="x","x",$AE$2-'Indicator Date hidden'!AF73)</f>
        <v>0</v>
      </c>
      <c r="AF72" s="171" t="str">
        <f>IF('Indicator Date hidden'!AG73="x","x",$AF$2-'Indicator Date hidden'!AG73)</f>
        <v>x</v>
      </c>
      <c r="AG72" s="171">
        <f>IF('Indicator Date hidden'!AH73="x","x",$AG$2-'Indicator Date hidden'!AH73)</f>
        <v>0</v>
      </c>
      <c r="AH72" s="171">
        <f>IF('Indicator Date hidden'!AI73="x","x",$AH$2-'Indicator Date hidden'!AI73)</f>
        <v>0</v>
      </c>
      <c r="AI72" s="171">
        <f>IF('Indicator Date hidden'!AJ73="x","x",$AI$2-'Indicator Date hidden'!AJ73)</f>
        <v>0</v>
      </c>
      <c r="AJ72" s="171" t="str">
        <f>IF('Indicator Date hidden'!AK73="x","x",$AJ$2-'Indicator Date hidden'!AK73)</f>
        <v>x</v>
      </c>
      <c r="AK72" s="171">
        <f>IF('Indicator Date hidden'!AL73="x","x",$AK$2-'Indicator Date hidden'!AL73)</f>
        <v>1</v>
      </c>
      <c r="AL72" s="171">
        <f>IF('Indicator Date hidden'!AM73="x","x",$AL$2-'Indicator Date hidden'!AM73)</f>
        <v>0</v>
      </c>
      <c r="AM72" s="171">
        <f>IF('Indicator Date hidden'!AN73="x","x",$AM$2-'Indicator Date hidden'!AN73)</f>
        <v>0</v>
      </c>
      <c r="AN72" s="171">
        <f>IF('Indicator Date hidden'!AO73="x","x",$AN$2-'Indicator Date hidden'!AO73)</f>
        <v>0</v>
      </c>
      <c r="AO72" s="171" t="str">
        <f>IF('Indicator Date hidden'!AP73="x","x",$AO$2-'Indicator Date hidden'!AP73)</f>
        <v>x</v>
      </c>
      <c r="AP72" s="171" t="str">
        <f>IF('Indicator Date hidden'!AQ73="x","x",$AP$2-'Indicator Date hidden'!AQ73)</f>
        <v>x</v>
      </c>
      <c r="AQ72" s="171" t="str">
        <f>IF('Indicator Date hidden'!AR73="x","x",$AQ$2-'Indicator Date hidden'!AR73)</f>
        <v>x</v>
      </c>
      <c r="AR72" s="171">
        <f>IF('Indicator Date hidden'!AS73="x","x",$AR$2-'Indicator Date hidden'!AS73)</f>
        <v>0</v>
      </c>
      <c r="AS72" s="171">
        <f>IF('Indicator Date hidden'!AT73="x","x",$AS$2-'Indicator Date hidden'!AT73)</f>
        <v>0</v>
      </c>
      <c r="AT72" s="171">
        <f>IF('Indicator Date hidden'!AU73="x","x",$AT$2-'Indicator Date hidden'!AU73)</f>
        <v>0</v>
      </c>
      <c r="AU72" s="171">
        <f>IF('Indicator Date hidden'!AV73="x","x",$AU$2-'Indicator Date hidden'!AV73)</f>
        <v>0</v>
      </c>
      <c r="AV72" s="171">
        <f>IF('Indicator Date hidden'!AW73="x","x",$AV$2-'Indicator Date hidden'!AW73)</f>
        <v>0</v>
      </c>
      <c r="AW72" s="171">
        <f>IF('Indicator Date hidden'!AX73="x","x",$AW$2-'Indicator Date hidden'!AX73)</f>
        <v>0</v>
      </c>
      <c r="AX72" s="171">
        <f>IF('Indicator Date hidden'!AY73="x","x",$AX$2-'Indicator Date hidden'!AY73)</f>
        <v>0</v>
      </c>
      <c r="AY72" s="171">
        <f>IF('Indicator Date hidden'!AZ73="x","x",$AY$2-'Indicator Date hidden'!AZ73)</f>
        <v>0</v>
      </c>
      <c r="AZ72" s="171">
        <f>IF('Indicator Date hidden'!BA73="x","x",$AZ$2-'Indicator Date hidden'!BA73)</f>
        <v>0</v>
      </c>
      <c r="BA72" s="5">
        <f t="shared" si="5"/>
        <v>13</v>
      </c>
      <c r="BB72" s="172">
        <f t="shared" si="6"/>
        <v>0.28260869565217389</v>
      </c>
      <c r="BC72" s="5">
        <f t="shared" si="7"/>
        <v>4</v>
      </c>
      <c r="BD72" s="172">
        <f t="shared" si="8"/>
        <v>1.1356485118790414</v>
      </c>
      <c r="BE72" s="175">
        <f t="shared" si="9"/>
        <v>0</v>
      </c>
    </row>
    <row r="73" spans="1:57" x14ac:dyDescent="0.25">
      <c r="A73" t="s">
        <v>133</v>
      </c>
      <c r="B73" s="171">
        <f>IF('Indicator Date hidden'!C74="x","x",$B$2-'Indicator Date hidden'!C74)</f>
        <v>0</v>
      </c>
      <c r="C73" s="171">
        <f>IF('Indicator Date hidden'!D74="x","x",$C$2-'Indicator Date hidden'!D74)</f>
        <v>0</v>
      </c>
      <c r="D73" s="171">
        <f>IF('Indicator Date hidden'!E74="x","x",$D$2-'Indicator Date hidden'!E74)</f>
        <v>0</v>
      </c>
      <c r="E73" s="171">
        <f>IF('Indicator Date hidden'!F74="x","x",$E$2-'Indicator Date hidden'!F74)</f>
        <v>0</v>
      </c>
      <c r="F73" s="171">
        <f>IF('Indicator Date hidden'!G74="x","x",$F$2-'Indicator Date hidden'!G74)</f>
        <v>0</v>
      </c>
      <c r="G73" s="171">
        <f>IF('Indicator Date hidden'!H74="x","x",$G$2-'Indicator Date hidden'!H74)</f>
        <v>0</v>
      </c>
      <c r="H73" s="171">
        <f>IF('Indicator Date hidden'!I74="x","x",$H$2-'Indicator Date hidden'!I74)</f>
        <v>0</v>
      </c>
      <c r="I73" s="171">
        <f>IF('Indicator Date hidden'!J74="x","x",$I$2-'Indicator Date hidden'!J74)</f>
        <v>0</v>
      </c>
      <c r="J73" s="171">
        <f>IF('Indicator Date hidden'!K74="x","x",$J$2-'Indicator Date hidden'!K74)</f>
        <v>0</v>
      </c>
      <c r="K73" s="171">
        <f>IF('Indicator Date hidden'!L74="x","x",$K$2-'Indicator Date hidden'!L74)</f>
        <v>0</v>
      </c>
      <c r="L73" s="171">
        <f>IF('Indicator Date hidden'!M74="x","x",$L$2-'Indicator Date hidden'!M74)</f>
        <v>0</v>
      </c>
      <c r="M73" s="171">
        <f>IF('Indicator Date hidden'!N74="x","x",$M$2-'Indicator Date hidden'!N74)</f>
        <v>0</v>
      </c>
      <c r="N73" s="171">
        <f>IF('Indicator Date hidden'!O74="x","x",$N$2-'Indicator Date hidden'!O74)</f>
        <v>0</v>
      </c>
      <c r="O73" s="171">
        <f>IF('Indicator Date hidden'!P74="x","x",$O$2-'Indicator Date hidden'!P74)</f>
        <v>0</v>
      </c>
      <c r="P73" s="171">
        <f>IF('Indicator Date hidden'!Q74="x","x",$P$2-'Indicator Date hidden'!Q74)</f>
        <v>0</v>
      </c>
      <c r="Q73" s="171">
        <f>IF('Indicator Date hidden'!R74="x","x",$Q$2-'Indicator Date hidden'!R74)</f>
        <v>3</v>
      </c>
      <c r="R73" s="171">
        <f>IF('Indicator Date hidden'!S74="x","x",$R$2-'Indicator Date hidden'!S74)</f>
        <v>0</v>
      </c>
      <c r="S73" s="171">
        <f>IF('Indicator Date hidden'!T74="x","x",$S$2-'Indicator Date hidden'!T74)</f>
        <v>0</v>
      </c>
      <c r="T73" s="171">
        <f>IF('Indicator Date hidden'!U74="x","x",$T$2-'Indicator Date hidden'!U74)</f>
        <v>0</v>
      </c>
      <c r="U73" s="171">
        <f>IF('Indicator Date hidden'!V74="x","x",$U$2-'Indicator Date hidden'!V74)</f>
        <v>0</v>
      </c>
      <c r="V73" s="171">
        <f>IF('Indicator Date hidden'!W74="x","x",$V$2-'Indicator Date hidden'!W74)</f>
        <v>0</v>
      </c>
      <c r="W73" s="171">
        <f>IF('Indicator Date hidden'!X74="x","x",$W$2-'Indicator Date hidden'!X74)</f>
        <v>3</v>
      </c>
      <c r="X73" s="171">
        <f>IF('Indicator Date hidden'!Y74="x","x",$X$2-'Indicator Date hidden'!Y74)</f>
        <v>1</v>
      </c>
      <c r="Y73" s="171">
        <f>IF('Indicator Date hidden'!Z74="x","x",$Y$2-'Indicator Date hidden'!Z74)</f>
        <v>0</v>
      </c>
      <c r="Z73" s="171">
        <f>IF('Indicator Date hidden'!AA74="x","x",$Z$2-'Indicator Date hidden'!AA74)</f>
        <v>0</v>
      </c>
      <c r="AA73" s="171">
        <f>IF('Indicator Date hidden'!AB74="x","x",$AA$2-'Indicator Date hidden'!AB74)</f>
        <v>0</v>
      </c>
      <c r="AB73" s="171">
        <f>IF('Indicator Date hidden'!AC74="x","x",$AB$2-'Indicator Date hidden'!AC74)</f>
        <v>0</v>
      </c>
      <c r="AC73" s="171">
        <f>IF('Indicator Date hidden'!AD74="x","x",$AC$2-'Indicator Date hidden'!AD74)</f>
        <v>0</v>
      </c>
      <c r="AD73" s="171">
        <f>IF('Indicator Date hidden'!AE74="x","x",$AD$2-'Indicator Date hidden'!AE74)</f>
        <v>0</v>
      </c>
      <c r="AE73" s="171">
        <f>IF('Indicator Date hidden'!AF74="x","x",$AE$2-'Indicator Date hidden'!AF74)</f>
        <v>0</v>
      </c>
      <c r="AF73" s="171">
        <f>IF('Indicator Date hidden'!AG74="x","x",$AF$2-'Indicator Date hidden'!AG74)</f>
        <v>2</v>
      </c>
      <c r="AG73" s="171">
        <f>IF('Indicator Date hidden'!AH74="x","x",$AG$2-'Indicator Date hidden'!AH74)</f>
        <v>0</v>
      </c>
      <c r="AH73" s="171">
        <f>IF('Indicator Date hidden'!AI74="x","x",$AH$2-'Indicator Date hidden'!AI74)</f>
        <v>0</v>
      </c>
      <c r="AI73" s="171">
        <f>IF('Indicator Date hidden'!AJ74="x","x",$AI$2-'Indicator Date hidden'!AJ74)</f>
        <v>0</v>
      </c>
      <c r="AJ73" s="171" t="str">
        <f>IF('Indicator Date hidden'!AK74="x","x",$AJ$2-'Indicator Date hidden'!AK74)</f>
        <v>x</v>
      </c>
      <c r="AK73" s="171">
        <f>IF('Indicator Date hidden'!AL74="x","x",$AK$2-'Indicator Date hidden'!AL74)</f>
        <v>1</v>
      </c>
      <c r="AL73" s="171">
        <f>IF('Indicator Date hidden'!AM74="x","x",$AL$2-'Indicator Date hidden'!AM74)</f>
        <v>0</v>
      </c>
      <c r="AM73" s="171">
        <f>IF('Indicator Date hidden'!AN74="x","x",$AM$2-'Indicator Date hidden'!AN74)</f>
        <v>0</v>
      </c>
      <c r="AN73" s="171">
        <f>IF('Indicator Date hidden'!AO74="x","x",$AN$2-'Indicator Date hidden'!AO74)</f>
        <v>0</v>
      </c>
      <c r="AO73" s="171">
        <f>IF('Indicator Date hidden'!AP74="x","x",$AO$2-'Indicator Date hidden'!AP74)</f>
        <v>0</v>
      </c>
      <c r="AP73" s="171">
        <f>IF('Indicator Date hidden'!AQ74="x","x",$AP$2-'Indicator Date hidden'!AQ74)</f>
        <v>0</v>
      </c>
      <c r="AQ73" s="171">
        <f>IF('Indicator Date hidden'!AR74="x","x",$AQ$2-'Indicator Date hidden'!AR74)</f>
        <v>4</v>
      </c>
      <c r="AR73" s="171">
        <f>IF('Indicator Date hidden'!AS74="x","x",$AR$2-'Indicator Date hidden'!AS74)</f>
        <v>0</v>
      </c>
      <c r="AS73" s="171">
        <f>IF('Indicator Date hidden'!AT74="x","x",$AS$2-'Indicator Date hidden'!AT74)</f>
        <v>0</v>
      </c>
      <c r="AT73" s="171">
        <f>IF('Indicator Date hidden'!AU74="x","x",$AT$2-'Indicator Date hidden'!AU74)</f>
        <v>0</v>
      </c>
      <c r="AU73" s="171">
        <f>IF('Indicator Date hidden'!AV74="x","x",$AU$2-'Indicator Date hidden'!AV74)</f>
        <v>0</v>
      </c>
      <c r="AV73" s="171">
        <f>IF('Indicator Date hidden'!AW74="x","x",$AV$2-'Indicator Date hidden'!AW74)</f>
        <v>0</v>
      </c>
      <c r="AW73" s="171">
        <f>IF('Indicator Date hidden'!AX74="x","x",$AW$2-'Indicator Date hidden'!AX74)</f>
        <v>0</v>
      </c>
      <c r="AX73" s="171">
        <f>IF('Indicator Date hidden'!AY74="x","x",$AX$2-'Indicator Date hidden'!AY74)</f>
        <v>0</v>
      </c>
      <c r="AY73" s="171">
        <f>IF('Indicator Date hidden'!AZ74="x","x",$AY$2-'Indicator Date hidden'!AZ74)</f>
        <v>0</v>
      </c>
      <c r="AZ73" s="171">
        <f>IF('Indicator Date hidden'!BA74="x","x",$AZ$2-'Indicator Date hidden'!BA74)</f>
        <v>0</v>
      </c>
      <c r="BA73" s="5">
        <f t="shared" si="5"/>
        <v>14</v>
      </c>
      <c r="BB73" s="172">
        <f t="shared" si="6"/>
        <v>0.28000000000000003</v>
      </c>
      <c r="BC73" s="5">
        <f t="shared" si="7"/>
        <v>6</v>
      </c>
      <c r="BD73" s="172">
        <f t="shared" si="8"/>
        <v>0.84947042326381206</v>
      </c>
      <c r="BE73" s="175">
        <f t="shared" si="9"/>
        <v>0</v>
      </c>
    </row>
    <row r="74" spans="1:57" x14ac:dyDescent="0.25">
      <c r="A74" t="s">
        <v>135</v>
      </c>
      <c r="B74" s="171">
        <f>IF('Indicator Date hidden'!C75="x","x",$B$2-'Indicator Date hidden'!C75)</f>
        <v>0</v>
      </c>
      <c r="C74" s="171">
        <f>IF('Indicator Date hidden'!D75="x","x",$C$2-'Indicator Date hidden'!D75)</f>
        <v>0</v>
      </c>
      <c r="D74" s="171">
        <f>IF('Indicator Date hidden'!E75="x","x",$D$2-'Indicator Date hidden'!E75)</f>
        <v>0</v>
      </c>
      <c r="E74" s="171">
        <f>IF('Indicator Date hidden'!F75="x","x",$E$2-'Indicator Date hidden'!F75)</f>
        <v>0</v>
      </c>
      <c r="F74" s="171">
        <f>IF('Indicator Date hidden'!G75="x","x",$F$2-'Indicator Date hidden'!G75)</f>
        <v>0</v>
      </c>
      <c r="G74" s="171">
        <f>IF('Indicator Date hidden'!H75="x","x",$G$2-'Indicator Date hidden'!H75)</f>
        <v>0</v>
      </c>
      <c r="H74" s="171">
        <f>IF('Indicator Date hidden'!I75="x","x",$H$2-'Indicator Date hidden'!I75)</f>
        <v>0</v>
      </c>
      <c r="I74" s="171">
        <f>IF('Indicator Date hidden'!J75="x","x",$I$2-'Indicator Date hidden'!J75)</f>
        <v>0</v>
      </c>
      <c r="J74" s="171">
        <f>IF('Indicator Date hidden'!K75="x","x",$J$2-'Indicator Date hidden'!K75)</f>
        <v>0</v>
      </c>
      <c r="K74" s="171">
        <f>IF('Indicator Date hidden'!L75="x","x",$K$2-'Indicator Date hidden'!L75)</f>
        <v>0</v>
      </c>
      <c r="L74" s="171">
        <f>IF('Indicator Date hidden'!M75="x","x",$L$2-'Indicator Date hidden'!M75)</f>
        <v>0</v>
      </c>
      <c r="M74" s="171">
        <f>IF('Indicator Date hidden'!N75="x","x",$M$2-'Indicator Date hidden'!N75)</f>
        <v>0</v>
      </c>
      <c r="N74" s="171">
        <f>IF('Indicator Date hidden'!O75="x","x",$N$2-'Indicator Date hidden'!O75)</f>
        <v>0</v>
      </c>
      <c r="O74" s="171">
        <f>IF('Indicator Date hidden'!P75="x","x",$O$2-'Indicator Date hidden'!P75)</f>
        <v>0</v>
      </c>
      <c r="P74" s="171">
        <f>IF('Indicator Date hidden'!Q75="x","x",$P$2-'Indicator Date hidden'!Q75)</f>
        <v>0</v>
      </c>
      <c r="Q74" s="171">
        <f>IF('Indicator Date hidden'!R75="x","x",$Q$2-'Indicator Date hidden'!R75)</f>
        <v>3</v>
      </c>
      <c r="R74" s="171">
        <f>IF('Indicator Date hidden'!S75="x","x",$R$2-'Indicator Date hidden'!S75)</f>
        <v>0</v>
      </c>
      <c r="S74" s="171">
        <f>IF('Indicator Date hidden'!T75="x","x",$S$2-'Indicator Date hidden'!T75)</f>
        <v>0</v>
      </c>
      <c r="T74" s="171">
        <f>IF('Indicator Date hidden'!U75="x","x",$T$2-'Indicator Date hidden'!U75)</f>
        <v>0</v>
      </c>
      <c r="U74" s="171">
        <f>IF('Indicator Date hidden'!V75="x","x",$U$2-'Indicator Date hidden'!V75)</f>
        <v>0</v>
      </c>
      <c r="V74" s="171">
        <f>IF('Indicator Date hidden'!W75="x","x",$V$2-'Indicator Date hidden'!W75)</f>
        <v>0</v>
      </c>
      <c r="W74" s="171">
        <f>IF('Indicator Date hidden'!X75="x","x",$W$2-'Indicator Date hidden'!X75)</f>
        <v>3</v>
      </c>
      <c r="X74" s="171" t="str">
        <f>IF('Indicator Date hidden'!Y75="x","x",$X$2-'Indicator Date hidden'!Y75)</f>
        <v>x</v>
      </c>
      <c r="Y74" s="171">
        <f>IF('Indicator Date hidden'!Z75="x","x",$Y$2-'Indicator Date hidden'!Z75)</f>
        <v>0</v>
      </c>
      <c r="Z74" s="171">
        <f>IF('Indicator Date hidden'!AA75="x","x",$Z$2-'Indicator Date hidden'!AA75)</f>
        <v>0</v>
      </c>
      <c r="AA74" s="171">
        <f>IF('Indicator Date hidden'!AB75="x","x",$AA$2-'Indicator Date hidden'!AB75)</f>
        <v>0</v>
      </c>
      <c r="AB74" s="171">
        <f>IF('Indicator Date hidden'!AC75="x","x",$AB$2-'Indicator Date hidden'!AC75)</f>
        <v>0</v>
      </c>
      <c r="AC74" s="171">
        <f>IF('Indicator Date hidden'!AD75="x","x",$AC$2-'Indicator Date hidden'!AD75)</f>
        <v>0</v>
      </c>
      <c r="AD74" s="171">
        <f>IF('Indicator Date hidden'!AE75="x","x",$AD$2-'Indicator Date hidden'!AE75)</f>
        <v>0</v>
      </c>
      <c r="AE74" s="171">
        <f>IF('Indicator Date hidden'!AF75="x","x",$AE$2-'Indicator Date hidden'!AF75)</f>
        <v>0</v>
      </c>
      <c r="AF74" s="171">
        <f>IF('Indicator Date hidden'!AG75="x","x",$AF$2-'Indicator Date hidden'!AG75)</f>
        <v>0</v>
      </c>
      <c r="AG74" s="171">
        <f>IF('Indicator Date hidden'!AH75="x","x",$AG$2-'Indicator Date hidden'!AH75)</f>
        <v>0</v>
      </c>
      <c r="AH74" s="171">
        <f>IF('Indicator Date hidden'!AI75="x","x",$AH$2-'Indicator Date hidden'!AI75)</f>
        <v>0</v>
      </c>
      <c r="AI74" s="171">
        <f>IF('Indicator Date hidden'!AJ75="x","x",$AI$2-'Indicator Date hidden'!AJ75)</f>
        <v>0</v>
      </c>
      <c r="AJ74" s="171">
        <f>IF('Indicator Date hidden'!AK75="x","x",$AJ$2-'Indicator Date hidden'!AK75)</f>
        <v>1</v>
      </c>
      <c r="AK74" s="171">
        <f>IF('Indicator Date hidden'!AL75="x","x",$AK$2-'Indicator Date hidden'!AL75)</f>
        <v>1</v>
      </c>
      <c r="AL74" s="171">
        <f>IF('Indicator Date hidden'!AM75="x","x",$AL$2-'Indicator Date hidden'!AM75)</f>
        <v>0</v>
      </c>
      <c r="AM74" s="171">
        <f>IF('Indicator Date hidden'!AN75="x","x",$AM$2-'Indicator Date hidden'!AN75)</f>
        <v>0</v>
      </c>
      <c r="AN74" s="171">
        <f>IF('Indicator Date hidden'!AO75="x","x",$AN$2-'Indicator Date hidden'!AO75)</f>
        <v>0</v>
      </c>
      <c r="AO74" s="171">
        <f>IF('Indicator Date hidden'!AP75="x","x",$AO$2-'Indicator Date hidden'!AP75)</f>
        <v>0</v>
      </c>
      <c r="AP74" s="171">
        <f>IF('Indicator Date hidden'!AQ75="x","x",$AP$2-'Indicator Date hidden'!AQ75)</f>
        <v>0</v>
      </c>
      <c r="AQ74" s="171">
        <f>IF('Indicator Date hidden'!AR75="x","x",$AQ$2-'Indicator Date hidden'!AR75)</f>
        <v>4</v>
      </c>
      <c r="AR74" s="171">
        <f>IF('Indicator Date hidden'!AS75="x","x",$AR$2-'Indicator Date hidden'!AS75)</f>
        <v>0</v>
      </c>
      <c r="AS74" s="171">
        <f>IF('Indicator Date hidden'!AT75="x","x",$AS$2-'Indicator Date hidden'!AT75)</f>
        <v>0</v>
      </c>
      <c r="AT74" s="171">
        <f>IF('Indicator Date hidden'!AU75="x","x",$AT$2-'Indicator Date hidden'!AU75)</f>
        <v>0</v>
      </c>
      <c r="AU74" s="171">
        <f>IF('Indicator Date hidden'!AV75="x","x",$AU$2-'Indicator Date hidden'!AV75)</f>
        <v>0</v>
      </c>
      <c r="AV74" s="171">
        <f>IF('Indicator Date hidden'!AW75="x","x",$AV$2-'Indicator Date hidden'!AW75)</f>
        <v>0</v>
      </c>
      <c r="AW74" s="171">
        <f>IF('Indicator Date hidden'!AX75="x","x",$AW$2-'Indicator Date hidden'!AX75)</f>
        <v>0</v>
      </c>
      <c r="AX74" s="171">
        <f>IF('Indicator Date hidden'!AY75="x","x",$AX$2-'Indicator Date hidden'!AY75)</f>
        <v>0</v>
      </c>
      <c r="AY74" s="171">
        <f>IF('Indicator Date hidden'!AZ75="x","x",$AY$2-'Indicator Date hidden'!AZ75)</f>
        <v>0</v>
      </c>
      <c r="AZ74" s="171">
        <f>IF('Indicator Date hidden'!BA75="x","x",$AZ$2-'Indicator Date hidden'!BA75)</f>
        <v>0</v>
      </c>
      <c r="BA74" s="5">
        <f t="shared" si="5"/>
        <v>12</v>
      </c>
      <c r="BB74" s="172">
        <f t="shared" si="6"/>
        <v>0.24</v>
      </c>
      <c r="BC74" s="5">
        <f t="shared" si="7"/>
        <v>5</v>
      </c>
      <c r="BD74" s="172">
        <f t="shared" si="8"/>
        <v>0.81387959797503218</v>
      </c>
      <c r="BE74" s="175">
        <f t="shared" si="9"/>
        <v>0</v>
      </c>
    </row>
    <row r="75" spans="1:57" x14ac:dyDescent="0.25">
      <c r="A75" t="s">
        <v>137</v>
      </c>
      <c r="B75" s="171">
        <f>IF('Indicator Date hidden'!C76="x","x",$B$2-'Indicator Date hidden'!C76)</f>
        <v>0</v>
      </c>
      <c r="C75" s="171">
        <f>IF('Indicator Date hidden'!D76="x","x",$C$2-'Indicator Date hidden'!D76)</f>
        <v>0</v>
      </c>
      <c r="D75" s="171">
        <f>IF('Indicator Date hidden'!E76="x","x",$D$2-'Indicator Date hidden'!E76)</f>
        <v>0</v>
      </c>
      <c r="E75" s="171">
        <f>IF('Indicator Date hidden'!F76="x","x",$E$2-'Indicator Date hidden'!F76)</f>
        <v>0</v>
      </c>
      <c r="F75" s="171">
        <f>IF('Indicator Date hidden'!G76="x","x",$F$2-'Indicator Date hidden'!G76)</f>
        <v>0</v>
      </c>
      <c r="G75" s="171">
        <f>IF('Indicator Date hidden'!H76="x","x",$G$2-'Indicator Date hidden'!H76)</f>
        <v>0</v>
      </c>
      <c r="H75" s="171">
        <f>IF('Indicator Date hidden'!I76="x","x",$H$2-'Indicator Date hidden'!I76)</f>
        <v>0</v>
      </c>
      <c r="I75" s="171">
        <f>IF('Indicator Date hidden'!J76="x","x",$I$2-'Indicator Date hidden'!J76)</f>
        <v>0</v>
      </c>
      <c r="J75" s="171">
        <f>IF('Indicator Date hidden'!K76="x","x",$J$2-'Indicator Date hidden'!K76)</f>
        <v>0</v>
      </c>
      <c r="K75" s="171">
        <f>IF('Indicator Date hidden'!L76="x","x",$K$2-'Indicator Date hidden'!L76)</f>
        <v>0</v>
      </c>
      <c r="L75" s="171">
        <f>IF('Indicator Date hidden'!M76="x","x",$L$2-'Indicator Date hidden'!M76)</f>
        <v>0</v>
      </c>
      <c r="M75" s="171">
        <f>IF('Indicator Date hidden'!N76="x","x",$M$2-'Indicator Date hidden'!N76)</f>
        <v>0</v>
      </c>
      <c r="N75" s="171">
        <f>IF('Indicator Date hidden'!O76="x","x",$N$2-'Indicator Date hidden'!O76)</f>
        <v>0</v>
      </c>
      <c r="O75" s="171">
        <f>IF('Indicator Date hidden'!P76="x","x",$O$2-'Indicator Date hidden'!P76)</f>
        <v>0</v>
      </c>
      <c r="P75" s="171">
        <f>IF('Indicator Date hidden'!Q76="x","x",$P$2-'Indicator Date hidden'!Q76)</f>
        <v>0</v>
      </c>
      <c r="Q75" s="171" t="str">
        <f>IF('Indicator Date hidden'!R76="x","x",$Q$2-'Indicator Date hidden'!R76)</f>
        <v>x</v>
      </c>
      <c r="R75" s="171">
        <f>IF('Indicator Date hidden'!S76="x","x",$R$2-'Indicator Date hidden'!S76)</f>
        <v>0</v>
      </c>
      <c r="S75" s="171">
        <f>IF('Indicator Date hidden'!T76="x","x",$S$2-'Indicator Date hidden'!T76)</f>
        <v>0</v>
      </c>
      <c r="T75" s="171">
        <f>IF('Indicator Date hidden'!U76="x","x",$T$2-'Indicator Date hidden'!U76)</f>
        <v>0</v>
      </c>
      <c r="U75" s="171" t="str">
        <f>IF('Indicator Date hidden'!V76="x","x",$U$2-'Indicator Date hidden'!V76)</f>
        <v>x</v>
      </c>
      <c r="V75" s="171">
        <f>IF('Indicator Date hidden'!W76="x","x",$V$2-'Indicator Date hidden'!W76)</f>
        <v>0</v>
      </c>
      <c r="W75" s="171" t="str">
        <f>IF('Indicator Date hidden'!X76="x","x",$W$2-'Indicator Date hidden'!X76)</f>
        <v>x</v>
      </c>
      <c r="X75" s="171">
        <f>IF('Indicator Date hidden'!Y76="x","x",$X$2-'Indicator Date hidden'!Y76)</f>
        <v>3</v>
      </c>
      <c r="Y75" s="171">
        <f>IF('Indicator Date hidden'!Z76="x","x",$Y$2-'Indicator Date hidden'!Z76)</f>
        <v>0</v>
      </c>
      <c r="Z75" s="171">
        <f>IF('Indicator Date hidden'!AA76="x","x",$Z$2-'Indicator Date hidden'!AA76)</f>
        <v>0</v>
      </c>
      <c r="AA75" s="171" t="str">
        <f>IF('Indicator Date hidden'!AB76="x","x",$AA$2-'Indicator Date hidden'!AB76)</f>
        <v>x</v>
      </c>
      <c r="AB75" s="171">
        <f>IF('Indicator Date hidden'!AC76="x","x",$AB$2-'Indicator Date hidden'!AC76)</f>
        <v>0</v>
      </c>
      <c r="AC75" s="171">
        <f>IF('Indicator Date hidden'!AD76="x","x",$AC$2-'Indicator Date hidden'!AD76)</f>
        <v>0</v>
      </c>
      <c r="AD75" s="171" t="str">
        <f>IF('Indicator Date hidden'!AE76="x","x",$AD$2-'Indicator Date hidden'!AE76)</f>
        <v>x</v>
      </c>
      <c r="AE75" s="171">
        <f>IF('Indicator Date hidden'!AF76="x","x",$AE$2-'Indicator Date hidden'!AF76)</f>
        <v>0</v>
      </c>
      <c r="AF75" s="171">
        <f>IF('Indicator Date hidden'!AG76="x","x",$AF$2-'Indicator Date hidden'!AG76)</f>
        <v>2</v>
      </c>
      <c r="AG75" s="171">
        <f>IF('Indicator Date hidden'!AH76="x","x",$AG$2-'Indicator Date hidden'!AH76)</f>
        <v>0</v>
      </c>
      <c r="AH75" s="171">
        <f>IF('Indicator Date hidden'!AI76="x","x",$AH$2-'Indicator Date hidden'!AI76)</f>
        <v>0</v>
      </c>
      <c r="AI75" s="171">
        <f>IF('Indicator Date hidden'!AJ76="x","x",$AI$2-'Indicator Date hidden'!AJ76)</f>
        <v>0</v>
      </c>
      <c r="AJ75" s="171" t="str">
        <f>IF('Indicator Date hidden'!AK76="x","x",$AJ$2-'Indicator Date hidden'!AK76)</f>
        <v>x</v>
      </c>
      <c r="AK75" s="171">
        <f>IF('Indicator Date hidden'!AL76="x","x",$AK$2-'Indicator Date hidden'!AL76)</f>
        <v>1</v>
      </c>
      <c r="AL75" s="171">
        <f>IF('Indicator Date hidden'!AM76="x","x",$AL$2-'Indicator Date hidden'!AM76)</f>
        <v>0</v>
      </c>
      <c r="AM75" s="171">
        <f>IF('Indicator Date hidden'!AN76="x","x",$AM$2-'Indicator Date hidden'!AN76)</f>
        <v>0</v>
      </c>
      <c r="AN75" s="171">
        <f>IF('Indicator Date hidden'!AO76="x","x",$AN$2-'Indicator Date hidden'!AO76)</f>
        <v>0</v>
      </c>
      <c r="AO75" s="171">
        <f>IF('Indicator Date hidden'!AP76="x","x",$AO$2-'Indicator Date hidden'!AP76)</f>
        <v>0</v>
      </c>
      <c r="AP75" s="171">
        <f>IF('Indicator Date hidden'!AQ76="x","x",$AP$2-'Indicator Date hidden'!AQ76)</f>
        <v>0</v>
      </c>
      <c r="AQ75" s="171">
        <f>IF('Indicator Date hidden'!AR76="x","x",$AQ$2-'Indicator Date hidden'!AR76)</f>
        <v>0</v>
      </c>
      <c r="AR75" s="171">
        <f>IF('Indicator Date hidden'!AS76="x","x",$AR$2-'Indicator Date hidden'!AS76)</f>
        <v>0</v>
      </c>
      <c r="AS75" s="171">
        <f>IF('Indicator Date hidden'!AT76="x","x",$AS$2-'Indicator Date hidden'!AT76)</f>
        <v>0</v>
      </c>
      <c r="AT75" s="171">
        <f>IF('Indicator Date hidden'!AU76="x","x",$AT$2-'Indicator Date hidden'!AU76)</f>
        <v>0</v>
      </c>
      <c r="AU75" s="171">
        <f>IF('Indicator Date hidden'!AV76="x","x",$AU$2-'Indicator Date hidden'!AV76)</f>
        <v>0</v>
      </c>
      <c r="AV75" s="171">
        <f>IF('Indicator Date hidden'!AW76="x","x",$AV$2-'Indicator Date hidden'!AW76)</f>
        <v>0</v>
      </c>
      <c r="AW75" s="171">
        <f>IF('Indicator Date hidden'!AX76="x","x",$AW$2-'Indicator Date hidden'!AX76)</f>
        <v>0</v>
      </c>
      <c r="AX75" s="171">
        <f>IF('Indicator Date hidden'!AY76="x","x",$AX$2-'Indicator Date hidden'!AY76)</f>
        <v>0</v>
      </c>
      <c r="AY75" s="171">
        <f>IF('Indicator Date hidden'!AZ76="x","x",$AY$2-'Indicator Date hidden'!AZ76)</f>
        <v>0</v>
      </c>
      <c r="AZ75" s="171">
        <f>IF('Indicator Date hidden'!BA76="x","x",$AZ$2-'Indicator Date hidden'!BA76)</f>
        <v>0</v>
      </c>
      <c r="BA75" s="5">
        <f t="shared" si="5"/>
        <v>6</v>
      </c>
      <c r="BB75" s="172">
        <f t="shared" si="6"/>
        <v>0.13333333333333333</v>
      </c>
      <c r="BC75" s="5">
        <f t="shared" si="7"/>
        <v>3</v>
      </c>
      <c r="BD75" s="172">
        <f t="shared" si="8"/>
        <v>0.54160256030906406</v>
      </c>
      <c r="BE75" s="175">
        <f t="shared" si="9"/>
        <v>0</v>
      </c>
    </row>
    <row r="76" spans="1:57" x14ac:dyDescent="0.25">
      <c r="A76" t="s">
        <v>139</v>
      </c>
      <c r="B76" s="171">
        <f>IF('Indicator Date hidden'!C77="x","x",$B$2-'Indicator Date hidden'!C77)</f>
        <v>0</v>
      </c>
      <c r="C76" s="171">
        <f>IF('Indicator Date hidden'!D77="x","x",$C$2-'Indicator Date hidden'!D77)</f>
        <v>0</v>
      </c>
      <c r="D76" s="171">
        <f>IF('Indicator Date hidden'!E77="x","x",$D$2-'Indicator Date hidden'!E77)</f>
        <v>0</v>
      </c>
      <c r="E76" s="171">
        <f>IF('Indicator Date hidden'!F77="x","x",$E$2-'Indicator Date hidden'!F77)</f>
        <v>0</v>
      </c>
      <c r="F76" s="171">
        <f>IF('Indicator Date hidden'!G77="x","x",$F$2-'Indicator Date hidden'!G77)</f>
        <v>0</v>
      </c>
      <c r="G76" s="171">
        <f>IF('Indicator Date hidden'!H77="x","x",$G$2-'Indicator Date hidden'!H77)</f>
        <v>0</v>
      </c>
      <c r="H76" s="171">
        <f>IF('Indicator Date hidden'!I77="x","x",$H$2-'Indicator Date hidden'!I77)</f>
        <v>0</v>
      </c>
      <c r="I76" s="171">
        <f>IF('Indicator Date hidden'!J77="x","x",$I$2-'Indicator Date hidden'!J77)</f>
        <v>0</v>
      </c>
      <c r="J76" s="171">
        <f>IF('Indicator Date hidden'!K77="x","x",$J$2-'Indicator Date hidden'!K77)</f>
        <v>0</v>
      </c>
      <c r="K76" s="171">
        <f>IF('Indicator Date hidden'!L77="x","x",$K$2-'Indicator Date hidden'!L77)</f>
        <v>0</v>
      </c>
      <c r="L76" s="171">
        <f>IF('Indicator Date hidden'!M77="x","x",$L$2-'Indicator Date hidden'!M77)</f>
        <v>0</v>
      </c>
      <c r="M76" s="171">
        <f>IF('Indicator Date hidden'!N77="x","x",$M$2-'Indicator Date hidden'!N77)</f>
        <v>0</v>
      </c>
      <c r="N76" s="171">
        <f>IF('Indicator Date hidden'!O77="x","x",$N$2-'Indicator Date hidden'!O77)</f>
        <v>0</v>
      </c>
      <c r="O76" s="171">
        <f>IF('Indicator Date hidden'!P77="x","x",$O$2-'Indicator Date hidden'!P77)</f>
        <v>0</v>
      </c>
      <c r="P76" s="171">
        <f>IF('Indicator Date hidden'!Q77="x","x",$P$2-'Indicator Date hidden'!Q77)</f>
        <v>0</v>
      </c>
      <c r="Q76" s="171" t="str">
        <f>IF('Indicator Date hidden'!R77="x","x",$Q$2-'Indicator Date hidden'!R77)</f>
        <v>x</v>
      </c>
      <c r="R76" s="171">
        <f>IF('Indicator Date hidden'!S77="x","x",$R$2-'Indicator Date hidden'!S77)</f>
        <v>0</v>
      </c>
      <c r="S76" s="171">
        <f>IF('Indicator Date hidden'!T77="x","x",$S$2-'Indicator Date hidden'!T77)</f>
        <v>0</v>
      </c>
      <c r="T76" s="171">
        <f>IF('Indicator Date hidden'!U77="x","x",$T$2-'Indicator Date hidden'!U77)</f>
        <v>0</v>
      </c>
      <c r="U76" s="171" t="str">
        <f>IF('Indicator Date hidden'!V77="x","x",$U$2-'Indicator Date hidden'!V77)</f>
        <v>x</v>
      </c>
      <c r="V76" s="171">
        <f>IF('Indicator Date hidden'!W77="x","x",$V$2-'Indicator Date hidden'!W77)</f>
        <v>0</v>
      </c>
      <c r="W76" s="171" t="str">
        <f>IF('Indicator Date hidden'!X77="x","x",$W$2-'Indicator Date hidden'!X77)</f>
        <v>x</v>
      </c>
      <c r="X76" s="171">
        <f>IF('Indicator Date hidden'!Y77="x","x",$X$2-'Indicator Date hidden'!Y77)</f>
        <v>0</v>
      </c>
      <c r="Y76" s="171">
        <f>IF('Indicator Date hidden'!Z77="x","x",$Y$2-'Indicator Date hidden'!Z77)</f>
        <v>0</v>
      </c>
      <c r="Z76" s="171">
        <f>IF('Indicator Date hidden'!AA77="x","x",$Z$2-'Indicator Date hidden'!AA77)</f>
        <v>0</v>
      </c>
      <c r="AA76" s="171" t="str">
        <f>IF('Indicator Date hidden'!AB77="x","x",$AA$2-'Indicator Date hidden'!AB77)</f>
        <v>x</v>
      </c>
      <c r="AB76" s="171">
        <f>IF('Indicator Date hidden'!AC77="x","x",$AB$2-'Indicator Date hidden'!AC77)</f>
        <v>0</v>
      </c>
      <c r="AC76" s="171">
        <f>IF('Indicator Date hidden'!AD77="x","x",$AC$2-'Indicator Date hidden'!AD77)</f>
        <v>0</v>
      </c>
      <c r="AD76" s="171" t="str">
        <f>IF('Indicator Date hidden'!AE77="x","x",$AD$2-'Indicator Date hidden'!AE77)</f>
        <v>x</v>
      </c>
      <c r="AE76" s="171">
        <f>IF('Indicator Date hidden'!AF77="x","x",$AE$2-'Indicator Date hidden'!AF77)</f>
        <v>0</v>
      </c>
      <c r="AF76" s="171">
        <f>IF('Indicator Date hidden'!AG77="x","x",$AF$2-'Indicator Date hidden'!AG77)</f>
        <v>2</v>
      </c>
      <c r="AG76" s="171">
        <f>IF('Indicator Date hidden'!AH77="x","x",$AG$2-'Indicator Date hidden'!AH77)</f>
        <v>0</v>
      </c>
      <c r="AH76" s="171">
        <f>IF('Indicator Date hidden'!AI77="x","x",$AH$2-'Indicator Date hidden'!AI77)</f>
        <v>0</v>
      </c>
      <c r="AI76" s="171">
        <f>IF('Indicator Date hidden'!AJ77="x","x",$AI$2-'Indicator Date hidden'!AJ77)</f>
        <v>0</v>
      </c>
      <c r="AJ76" s="171" t="str">
        <f>IF('Indicator Date hidden'!AK77="x","x",$AJ$2-'Indicator Date hidden'!AK77)</f>
        <v>x</v>
      </c>
      <c r="AK76" s="171">
        <f>IF('Indicator Date hidden'!AL77="x","x",$AK$2-'Indicator Date hidden'!AL77)</f>
        <v>1</v>
      </c>
      <c r="AL76" s="171">
        <f>IF('Indicator Date hidden'!AM77="x","x",$AL$2-'Indicator Date hidden'!AM77)</f>
        <v>0</v>
      </c>
      <c r="AM76" s="171">
        <f>IF('Indicator Date hidden'!AN77="x","x",$AM$2-'Indicator Date hidden'!AN77)</f>
        <v>0</v>
      </c>
      <c r="AN76" s="171">
        <f>IF('Indicator Date hidden'!AO77="x","x",$AN$2-'Indicator Date hidden'!AO77)</f>
        <v>0</v>
      </c>
      <c r="AO76" s="171">
        <f>IF('Indicator Date hidden'!AP77="x","x",$AO$2-'Indicator Date hidden'!AP77)</f>
        <v>0</v>
      </c>
      <c r="AP76" s="171">
        <f>IF('Indicator Date hidden'!AQ77="x","x",$AP$2-'Indicator Date hidden'!AQ77)</f>
        <v>0</v>
      </c>
      <c r="AQ76" s="171" t="str">
        <f>IF('Indicator Date hidden'!AR77="x","x",$AQ$2-'Indicator Date hidden'!AR77)</f>
        <v>x</v>
      </c>
      <c r="AR76" s="171">
        <f>IF('Indicator Date hidden'!AS77="x","x",$AR$2-'Indicator Date hidden'!AS77)</f>
        <v>0</v>
      </c>
      <c r="AS76" s="171">
        <f>IF('Indicator Date hidden'!AT77="x","x",$AS$2-'Indicator Date hidden'!AT77)</f>
        <v>0</v>
      </c>
      <c r="AT76" s="171">
        <f>IF('Indicator Date hidden'!AU77="x","x",$AT$2-'Indicator Date hidden'!AU77)</f>
        <v>0</v>
      </c>
      <c r="AU76" s="171" t="str">
        <f>IF('Indicator Date hidden'!AV77="x","x",$AU$2-'Indicator Date hidden'!AV77)</f>
        <v>x</v>
      </c>
      <c r="AV76" s="171">
        <f>IF('Indicator Date hidden'!AW77="x","x",$AV$2-'Indicator Date hidden'!AW77)</f>
        <v>0</v>
      </c>
      <c r="AW76" s="171">
        <f>IF('Indicator Date hidden'!AX77="x","x",$AW$2-'Indicator Date hidden'!AX77)</f>
        <v>0</v>
      </c>
      <c r="AX76" s="171">
        <f>IF('Indicator Date hidden'!AY77="x","x",$AX$2-'Indicator Date hidden'!AY77)</f>
        <v>0</v>
      </c>
      <c r="AY76" s="171">
        <f>IF('Indicator Date hidden'!AZ77="x","x",$AY$2-'Indicator Date hidden'!AZ77)</f>
        <v>0</v>
      </c>
      <c r="AZ76" s="171">
        <f>IF('Indicator Date hidden'!BA77="x","x",$AZ$2-'Indicator Date hidden'!BA77)</f>
        <v>0</v>
      </c>
      <c r="BA76" s="5">
        <f t="shared" si="5"/>
        <v>3</v>
      </c>
      <c r="BB76" s="172">
        <f t="shared" si="6"/>
        <v>6.9767441860465115E-2</v>
      </c>
      <c r="BC76" s="5">
        <f t="shared" si="7"/>
        <v>2</v>
      </c>
      <c r="BD76" s="172">
        <f t="shared" si="8"/>
        <v>0.33378372312575172</v>
      </c>
      <c r="BE76" s="175">
        <f t="shared" si="9"/>
        <v>0</v>
      </c>
    </row>
    <row r="77" spans="1:57" x14ac:dyDescent="0.25">
      <c r="A77" t="s">
        <v>141</v>
      </c>
      <c r="B77" s="171">
        <f>IF('Indicator Date hidden'!C78="x","x",$B$2-'Indicator Date hidden'!C78)</f>
        <v>0</v>
      </c>
      <c r="C77" s="171">
        <f>IF('Indicator Date hidden'!D78="x","x",$C$2-'Indicator Date hidden'!D78)</f>
        <v>0</v>
      </c>
      <c r="D77" s="171">
        <f>IF('Indicator Date hidden'!E78="x","x",$D$2-'Indicator Date hidden'!E78)</f>
        <v>0</v>
      </c>
      <c r="E77" s="171">
        <f>IF('Indicator Date hidden'!F78="x","x",$E$2-'Indicator Date hidden'!F78)</f>
        <v>0</v>
      </c>
      <c r="F77" s="171">
        <f>IF('Indicator Date hidden'!G78="x","x",$F$2-'Indicator Date hidden'!G78)</f>
        <v>0</v>
      </c>
      <c r="G77" s="171">
        <f>IF('Indicator Date hidden'!H78="x","x",$G$2-'Indicator Date hidden'!H78)</f>
        <v>0</v>
      </c>
      <c r="H77" s="171">
        <f>IF('Indicator Date hidden'!I78="x","x",$H$2-'Indicator Date hidden'!I78)</f>
        <v>0</v>
      </c>
      <c r="I77" s="171">
        <f>IF('Indicator Date hidden'!J78="x","x",$I$2-'Indicator Date hidden'!J78)</f>
        <v>0</v>
      </c>
      <c r="J77" s="171">
        <f>IF('Indicator Date hidden'!K78="x","x",$J$2-'Indicator Date hidden'!K78)</f>
        <v>0</v>
      </c>
      <c r="K77" s="171">
        <f>IF('Indicator Date hidden'!L78="x","x",$K$2-'Indicator Date hidden'!L78)</f>
        <v>0</v>
      </c>
      <c r="L77" s="171">
        <f>IF('Indicator Date hidden'!M78="x","x",$L$2-'Indicator Date hidden'!M78)</f>
        <v>0</v>
      </c>
      <c r="M77" s="171">
        <f>IF('Indicator Date hidden'!N78="x","x",$M$2-'Indicator Date hidden'!N78)</f>
        <v>0</v>
      </c>
      <c r="N77" s="171">
        <f>IF('Indicator Date hidden'!O78="x","x",$N$2-'Indicator Date hidden'!O78)</f>
        <v>0</v>
      </c>
      <c r="O77" s="171">
        <f>IF('Indicator Date hidden'!P78="x","x",$O$2-'Indicator Date hidden'!P78)</f>
        <v>0</v>
      </c>
      <c r="P77" s="171">
        <f>IF('Indicator Date hidden'!Q78="x","x",$P$2-'Indicator Date hidden'!Q78)</f>
        <v>0</v>
      </c>
      <c r="Q77" s="171">
        <f>IF('Indicator Date hidden'!R78="x","x",$Q$2-'Indicator Date hidden'!R78)</f>
        <v>9</v>
      </c>
      <c r="R77" s="171">
        <f>IF('Indicator Date hidden'!S78="x","x",$R$2-'Indicator Date hidden'!S78)</f>
        <v>0</v>
      </c>
      <c r="S77" s="171">
        <f>IF('Indicator Date hidden'!T78="x","x",$S$2-'Indicator Date hidden'!T78)</f>
        <v>0</v>
      </c>
      <c r="T77" s="171">
        <f>IF('Indicator Date hidden'!U78="x","x",$T$2-'Indicator Date hidden'!U78)</f>
        <v>0</v>
      </c>
      <c r="U77" s="171">
        <f>IF('Indicator Date hidden'!V78="x","x",$U$2-'Indicator Date hidden'!V78)</f>
        <v>0</v>
      </c>
      <c r="V77" s="171">
        <f>IF('Indicator Date hidden'!W78="x","x",$V$2-'Indicator Date hidden'!W78)</f>
        <v>0</v>
      </c>
      <c r="W77" s="171">
        <f>IF('Indicator Date hidden'!X78="x","x",$W$2-'Indicator Date hidden'!X78)</f>
        <v>9</v>
      </c>
      <c r="X77" s="171">
        <f>IF('Indicator Date hidden'!Y78="x","x",$X$2-'Indicator Date hidden'!Y78)</f>
        <v>3</v>
      </c>
      <c r="Y77" s="171">
        <f>IF('Indicator Date hidden'!Z78="x","x",$Y$2-'Indicator Date hidden'!Z78)</f>
        <v>0</v>
      </c>
      <c r="Z77" s="171">
        <f>IF('Indicator Date hidden'!AA78="x","x",$Z$2-'Indicator Date hidden'!AA78)</f>
        <v>0</v>
      </c>
      <c r="AA77" s="171">
        <f>IF('Indicator Date hidden'!AB78="x","x",$AA$2-'Indicator Date hidden'!AB78)</f>
        <v>2</v>
      </c>
      <c r="AB77" s="171">
        <f>IF('Indicator Date hidden'!AC78="x","x",$AB$2-'Indicator Date hidden'!AC78)</f>
        <v>0</v>
      </c>
      <c r="AC77" s="171">
        <f>IF('Indicator Date hidden'!AD78="x","x",$AC$2-'Indicator Date hidden'!AD78)</f>
        <v>0</v>
      </c>
      <c r="AD77" s="171">
        <f>IF('Indicator Date hidden'!AE78="x","x",$AD$2-'Indicator Date hidden'!AE78)</f>
        <v>0</v>
      </c>
      <c r="AE77" s="171">
        <f>IF('Indicator Date hidden'!AF78="x","x",$AE$2-'Indicator Date hidden'!AF78)</f>
        <v>0</v>
      </c>
      <c r="AF77" s="171">
        <f>IF('Indicator Date hidden'!AG78="x","x",$AF$2-'Indicator Date hidden'!AG78)</f>
        <v>5</v>
      </c>
      <c r="AG77" s="171">
        <f>IF('Indicator Date hidden'!AH78="x","x",$AG$2-'Indicator Date hidden'!AH78)</f>
        <v>0</v>
      </c>
      <c r="AH77" s="171">
        <f>IF('Indicator Date hidden'!AI78="x","x",$AH$2-'Indicator Date hidden'!AI78)</f>
        <v>0</v>
      </c>
      <c r="AI77" s="171">
        <f>IF('Indicator Date hidden'!AJ78="x","x",$AI$2-'Indicator Date hidden'!AJ78)</f>
        <v>0</v>
      </c>
      <c r="AJ77" s="171">
        <f>IF('Indicator Date hidden'!AK78="x","x",$AJ$2-'Indicator Date hidden'!AK78)</f>
        <v>0</v>
      </c>
      <c r="AK77" s="171">
        <f>IF('Indicator Date hidden'!AL78="x","x",$AK$2-'Indicator Date hidden'!AL78)</f>
        <v>1</v>
      </c>
      <c r="AL77" s="171">
        <f>IF('Indicator Date hidden'!AM78="x","x",$AL$2-'Indicator Date hidden'!AM78)</f>
        <v>0</v>
      </c>
      <c r="AM77" s="171">
        <f>IF('Indicator Date hidden'!AN78="x","x",$AM$2-'Indicator Date hidden'!AN78)</f>
        <v>0</v>
      </c>
      <c r="AN77" s="171">
        <f>IF('Indicator Date hidden'!AO78="x","x",$AN$2-'Indicator Date hidden'!AO78)</f>
        <v>0</v>
      </c>
      <c r="AO77" s="171">
        <f>IF('Indicator Date hidden'!AP78="x","x",$AO$2-'Indicator Date hidden'!AP78)</f>
        <v>0</v>
      </c>
      <c r="AP77" s="171">
        <f>IF('Indicator Date hidden'!AQ78="x","x",$AP$2-'Indicator Date hidden'!AQ78)</f>
        <v>0</v>
      </c>
      <c r="AQ77" s="171">
        <f>IF('Indicator Date hidden'!AR78="x","x",$AQ$2-'Indicator Date hidden'!AR78)</f>
        <v>0</v>
      </c>
      <c r="AR77" s="171">
        <f>IF('Indicator Date hidden'!AS78="x","x",$AR$2-'Indicator Date hidden'!AS78)</f>
        <v>0</v>
      </c>
      <c r="AS77" s="171">
        <f>IF('Indicator Date hidden'!AT78="x","x",$AS$2-'Indicator Date hidden'!AT78)</f>
        <v>0</v>
      </c>
      <c r="AT77" s="171">
        <f>IF('Indicator Date hidden'!AU78="x","x",$AT$2-'Indicator Date hidden'!AU78)</f>
        <v>0</v>
      </c>
      <c r="AU77" s="171">
        <f>IF('Indicator Date hidden'!AV78="x","x",$AU$2-'Indicator Date hidden'!AV78)</f>
        <v>0</v>
      </c>
      <c r="AV77" s="171">
        <f>IF('Indicator Date hidden'!AW78="x","x",$AV$2-'Indicator Date hidden'!AW78)</f>
        <v>0</v>
      </c>
      <c r="AW77" s="171">
        <f>IF('Indicator Date hidden'!AX78="x","x",$AW$2-'Indicator Date hidden'!AX78)</f>
        <v>0</v>
      </c>
      <c r="AX77" s="171">
        <f>IF('Indicator Date hidden'!AY78="x","x",$AX$2-'Indicator Date hidden'!AY78)</f>
        <v>0</v>
      </c>
      <c r="AY77" s="171">
        <f>IF('Indicator Date hidden'!AZ78="x","x",$AY$2-'Indicator Date hidden'!AZ78)</f>
        <v>0</v>
      </c>
      <c r="AZ77" s="171">
        <f>IF('Indicator Date hidden'!BA78="x","x",$AZ$2-'Indicator Date hidden'!BA78)</f>
        <v>0</v>
      </c>
      <c r="BA77" s="5">
        <f t="shared" si="5"/>
        <v>29</v>
      </c>
      <c r="BB77" s="172">
        <f t="shared" si="6"/>
        <v>0.56862745098039214</v>
      </c>
      <c r="BC77" s="5">
        <f t="shared" si="7"/>
        <v>6</v>
      </c>
      <c r="BD77" s="172">
        <f t="shared" si="8"/>
        <v>1.9020618529847491</v>
      </c>
      <c r="BE77" s="175">
        <f t="shared" si="9"/>
        <v>0</v>
      </c>
    </row>
    <row r="78" spans="1:57" x14ac:dyDescent="0.25">
      <c r="A78" t="s">
        <v>143</v>
      </c>
      <c r="B78" s="171">
        <f>IF('Indicator Date hidden'!C79="x","x",$B$2-'Indicator Date hidden'!C79)</f>
        <v>0</v>
      </c>
      <c r="C78" s="171">
        <f>IF('Indicator Date hidden'!D79="x","x",$C$2-'Indicator Date hidden'!D79)</f>
        <v>0</v>
      </c>
      <c r="D78" s="171">
        <f>IF('Indicator Date hidden'!E79="x","x",$D$2-'Indicator Date hidden'!E79)</f>
        <v>0</v>
      </c>
      <c r="E78" s="171">
        <f>IF('Indicator Date hidden'!F79="x","x",$E$2-'Indicator Date hidden'!F79)</f>
        <v>0</v>
      </c>
      <c r="F78" s="171">
        <f>IF('Indicator Date hidden'!G79="x","x",$F$2-'Indicator Date hidden'!G79)</f>
        <v>0</v>
      </c>
      <c r="G78" s="171">
        <f>IF('Indicator Date hidden'!H79="x","x",$G$2-'Indicator Date hidden'!H79)</f>
        <v>0</v>
      </c>
      <c r="H78" s="171">
        <f>IF('Indicator Date hidden'!I79="x","x",$H$2-'Indicator Date hidden'!I79)</f>
        <v>0</v>
      </c>
      <c r="I78" s="171">
        <f>IF('Indicator Date hidden'!J79="x","x",$I$2-'Indicator Date hidden'!J79)</f>
        <v>0</v>
      </c>
      <c r="J78" s="171">
        <f>IF('Indicator Date hidden'!K79="x","x",$J$2-'Indicator Date hidden'!K79)</f>
        <v>0</v>
      </c>
      <c r="K78" s="171">
        <f>IF('Indicator Date hidden'!L79="x","x",$K$2-'Indicator Date hidden'!L79)</f>
        <v>0</v>
      </c>
      <c r="L78" s="171">
        <f>IF('Indicator Date hidden'!M79="x","x",$L$2-'Indicator Date hidden'!M79)</f>
        <v>0</v>
      </c>
      <c r="M78" s="171">
        <f>IF('Indicator Date hidden'!N79="x","x",$M$2-'Indicator Date hidden'!N79)</f>
        <v>0</v>
      </c>
      <c r="N78" s="171">
        <f>IF('Indicator Date hidden'!O79="x","x",$N$2-'Indicator Date hidden'!O79)</f>
        <v>0</v>
      </c>
      <c r="O78" s="171">
        <f>IF('Indicator Date hidden'!P79="x","x",$O$2-'Indicator Date hidden'!P79)</f>
        <v>0</v>
      </c>
      <c r="P78" s="171">
        <f>IF('Indicator Date hidden'!Q79="x","x",$P$2-'Indicator Date hidden'!Q79)</f>
        <v>0</v>
      </c>
      <c r="Q78" s="171">
        <f>IF('Indicator Date hidden'!R79="x","x",$Q$2-'Indicator Date hidden'!R79)</f>
        <v>3</v>
      </c>
      <c r="R78" s="171">
        <f>IF('Indicator Date hidden'!S79="x","x",$R$2-'Indicator Date hidden'!S79)</f>
        <v>0</v>
      </c>
      <c r="S78" s="171">
        <f>IF('Indicator Date hidden'!T79="x","x",$S$2-'Indicator Date hidden'!T79)</f>
        <v>0</v>
      </c>
      <c r="T78" s="171">
        <f>IF('Indicator Date hidden'!U79="x","x",$T$2-'Indicator Date hidden'!U79)</f>
        <v>0</v>
      </c>
      <c r="U78" s="171">
        <f>IF('Indicator Date hidden'!V79="x","x",$U$2-'Indicator Date hidden'!V79)</f>
        <v>0</v>
      </c>
      <c r="V78" s="171">
        <f>IF('Indicator Date hidden'!W79="x","x",$V$2-'Indicator Date hidden'!W79)</f>
        <v>0</v>
      </c>
      <c r="W78" s="171">
        <f>IF('Indicator Date hidden'!X79="x","x",$W$2-'Indicator Date hidden'!X79)</f>
        <v>2</v>
      </c>
      <c r="X78" s="171">
        <f>IF('Indicator Date hidden'!Y79="x","x",$X$2-'Indicator Date hidden'!Y79)</f>
        <v>3</v>
      </c>
      <c r="Y78" s="171">
        <f>IF('Indicator Date hidden'!Z79="x","x",$Y$2-'Indicator Date hidden'!Z79)</f>
        <v>0</v>
      </c>
      <c r="Z78" s="171">
        <f>IF('Indicator Date hidden'!AA79="x","x",$Z$2-'Indicator Date hidden'!AA79)</f>
        <v>0</v>
      </c>
      <c r="AA78" s="171">
        <f>IF('Indicator Date hidden'!AB79="x","x",$AA$2-'Indicator Date hidden'!AB79)</f>
        <v>0</v>
      </c>
      <c r="AB78" s="171">
        <f>IF('Indicator Date hidden'!AC79="x","x",$AB$2-'Indicator Date hidden'!AC79)</f>
        <v>0</v>
      </c>
      <c r="AC78" s="171">
        <f>IF('Indicator Date hidden'!AD79="x","x",$AC$2-'Indicator Date hidden'!AD79)</f>
        <v>0</v>
      </c>
      <c r="AD78" s="171">
        <f>IF('Indicator Date hidden'!AE79="x","x",$AD$2-'Indicator Date hidden'!AE79)</f>
        <v>0</v>
      </c>
      <c r="AE78" s="171">
        <f>IF('Indicator Date hidden'!AF79="x","x",$AE$2-'Indicator Date hidden'!AF79)</f>
        <v>0</v>
      </c>
      <c r="AF78" s="171">
        <f>IF('Indicator Date hidden'!AG79="x","x",$AF$2-'Indicator Date hidden'!AG79)</f>
        <v>4</v>
      </c>
      <c r="AG78" s="171">
        <f>IF('Indicator Date hidden'!AH79="x","x",$AG$2-'Indicator Date hidden'!AH79)</f>
        <v>0</v>
      </c>
      <c r="AH78" s="171">
        <f>IF('Indicator Date hidden'!AI79="x","x",$AH$2-'Indicator Date hidden'!AI79)</f>
        <v>0</v>
      </c>
      <c r="AI78" s="171">
        <f>IF('Indicator Date hidden'!AJ79="x","x",$AI$2-'Indicator Date hidden'!AJ79)</f>
        <v>0</v>
      </c>
      <c r="AJ78" s="171">
        <f>IF('Indicator Date hidden'!AK79="x","x",$AJ$2-'Indicator Date hidden'!AK79)</f>
        <v>0</v>
      </c>
      <c r="AK78" s="171">
        <f>IF('Indicator Date hidden'!AL79="x","x",$AK$2-'Indicator Date hidden'!AL79)</f>
        <v>1</v>
      </c>
      <c r="AL78" s="171">
        <f>IF('Indicator Date hidden'!AM79="x","x",$AL$2-'Indicator Date hidden'!AM79)</f>
        <v>0</v>
      </c>
      <c r="AM78" s="171">
        <f>IF('Indicator Date hidden'!AN79="x","x",$AM$2-'Indicator Date hidden'!AN79)</f>
        <v>0</v>
      </c>
      <c r="AN78" s="171">
        <f>IF('Indicator Date hidden'!AO79="x","x",$AN$2-'Indicator Date hidden'!AO79)</f>
        <v>0</v>
      </c>
      <c r="AO78" s="171">
        <f>IF('Indicator Date hidden'!AP79="x","x",$AO$2-'Indicator Date hidden'!AP79)</f>
        <v>0</v>
      </c>
      <c r="AP78" s="171">
        <f>IF('Indicator Date hidden'!AQ79="x","x",$AP$2-'Indicator Date hidden'!AQ79)</f>
        <v>0</v>
      </c>
      <c r="AQ78" s="171">
        <f>IF('Indicator Date hidden'!AR79="x","x",$AQ$2-'Indicator Date hidden'!AR79)</f>
        <v>0</v>
      </c>
      <c r="AR78" s="171">
        <f>IF('Indicator Date hidden'!AS79="x","x",$AR$2-'Indicator Date hidden'!AS79)</f>
        <v>0</v>
      </c>
      <c r="AS78" s="171">
        <f>IF('Indicator Date hidden'!AT79="x","x",$AS$2-'Indicator Date hidden'!AT79)</f>
        <v>0</v>
      </c>
      <c r="AT78" s="171">
        <f>IF('Indicator Date hidden'!AU79="x","x",$AT$2-'Indicator Date hidden'!AU79)</f>
        <v>0</v>
      </c>
      <c r="AU78" s="171">
        <f>IF('Indicator Date hidden'!AV79="x","x",$AU$2-'Indicator Date hidden'!AV79)</f>
        <v>0</v>
      </c>
      <c r="AV78" s="171">
        <f>IF('Indicator Date hidden'!AW79="x","x",$AV$2-'Indicator Date hidden'!AW79)</f>
        <v>0</v>
      </c>
      <c r="AW78" s="171">
        <f>IF('Indicator Date hidden'!AX79="x","x",$AW$2-'Indicator Date hidden'!AX79)</f>
        <v>0</v>
      </c>
      <c r="AX78" s="171">
        <f>IF('Indicator Date hidden'!AY79="x","x",$AX$2-'Indicator Date hidden'!AY79)</f>
        <v>0</v>
      </c>
      <c r="AY78" s="171">
        <f>IF('Indicator Date hidden'!AZ79="x","x",$AY$2-'Indicator Date hidden'!AZ79)</f>
        <v>0</v>
      </c>
      <c r="AZ78" s="171">
        <f>IF('Indicator Date hidden'!BA79="x","x",$AZ$2-'Indicator Date hidden'!BA79)</f>
        <v>0</v>
      </c>
      <c r="BA78" s="5">
        <f t="shared" si="5"/>
        <v>13</v>
      </c>
      <c r="BB78" s="172">
        <f t="shared" si="6"/>
        <v>0.25490196078431371</v>
      </c>
      <c r="BC78" s="5">
        <f t="shared" si="7"/>
        <v>5</v>
      </c>
      <c r="BD78" s="172">
        <f t="shared" si="8"/>
        <v>0.83649917677260943</v>
      </c>
      <c r="BE78" s="175">
        <f t="shared" si="9"/>
        <v>0</v>
      </c>
    </row>
    <row r="79" spans="1:57" x14ac:dyDescent="0.25">
      <c r="A79" t="s">
        <v>145</v>
      </c>
      <c r="B79" s="171">
        <f>IF('Indicator Date hidden'!C80="x","x",$B$2-'Indicator Date hidden'!C80)</f>
        <v>0</v>
      </c>
      <c r="C79" s="171">
        <f>IF('Indicator Date hidden'!D80="x","x",$C$2-'Indicator Date hidden'!D80)</f>
        <v>0</v>
      </c>
      <c r="D79" s="171">
        <f>IF('Indicator Date hidden'!E80="x","x",$D$2-'Indicator Date hidden'!E80)</f>
        <v>0</v>
      </c>
      <c r="E79" s="171">
        <f>IF('Indicator Date hidden'!F80="x","x",$E$2-'Indicator Date hidden'!F80)</f>
        <v>0</v>
      </c>
      <c r="F79" s="171">
        <f>IF('Indicator Date hidden'!G80="x","x",$F$2-'Indicator Date hidden'!G80)</f>
        <v>0</v>
      </c>
      <c r="G79" s="171">
        <f>IF('Indicator Date hidden'!H80="x","x",$G$2-'Indicator Date hidden'!H80)</f>
        <v>0</v>
      </c>
      <c r="H79" s="171">
        <f>IF('Indicator Date hidden'!I80="x","x",$H$2-'Indicator Date hidden'!I80)</f>
        <v>0</v>
      </c>
      <c r="I79" s="171">
        <f>IF('Indicator Date hidden'!J80="x","x",$I$2-'Indicator Date hidden'!J80)</f>
        <v>0</v>
      </c>
      <c r="J79" s="171">
        <f>IF('Indicator Date hidden'!K80="x","x",$J$2-'Indicator Date hidden'!K80)</f>
        <v>0</v>
      </c>
      <c r="K79" s="171">
        <f>IF('Indicator Date hidden'!L80="x","x",$K$2-'Indicator Date hidden'!L80)</f>
        <v>0</v>
      </c>
      <c r="L79" s="171">
        <f>IF('Indicator Date hidden'!M80="x","x",$L$2-'Indicator Date hidden'!M80)</f>
        <v>0</v>
      </c>
      <c r="M79" s="171">
        <f>IF('Indicator Date hidden'!N80="x","x",$M$2-'Indicator Date hidden'!N80)</f>
        <v>0</v>
      </c>
      <c r="N79" s="171">
        <f>IF('Indicator Date hidden'!O80="x","x",$N$2-'Indicator Date hidden'!O80)</f>
        <v>0</v>
      </c>
      <c r="O79" s="171">
        <f>IF('Indicator Date hidden'!P80="x","x",$O$2-'Indicator Date hidden'!P80)</f>
        <v>0</v>
      </c>
      <c r="P79" s="171">
        <f>IF('Indicator Date hidden'!Q80="x","x",$P$2-'Indicator Date hidden'!Q80)</f>
        <v>0</v>
      </c>
      <c r="Q79" s="171" t="str">
        <f>IF('Indicator Date hidden'!R80="x","x",$Q$2-'Indicator Date hidden'!R80)</f>
        <v>x</v>
      </c>
      <c r="R79" s="171">
        <f>IF('Indicator Date hidden'!S80="x","x",$R$2-'Indicator Date hidden'!S80)</f>
        <v>0</v>
      </c>
      <c r="S79" s="171">
        <f>IF('Indicator Date hidden'!T80="x","x",$S$2-'Indicator Date hidden'!T80)</f>
        <v>0</v>
      </c>
      <c r="T79" s="171">
        <f>IF('Indicator Date hidden'!U80="x","x",$T$2-'Indicator Date hidden'!U80)</f>
        <v>0</v>
      </c>
      <c r="U79" s="171" t="str">
        <f>IF('Indicator Date hidden'!V80="x","x",$U$2-'Indicator Date hidden'!V80)</f>
        <v>x</v>
      </c>
      <c r="V79" s="171">
        <f>IF('Indicator Date hidden'!W80="x","x",$V$2-'Indicator Date hidden'!W80)</f>
        <v>0</v>
      </c>
      <c r="W79" s="171" t="str">
        <f>IF('Indicator Date hidden'!X80="x","x",$W$2-'Indicator Date hidden'!X80)</f>
        <v>x</v>
      </c>
      <c r="X79" s="171">
        <f>IF('Indicator Date hidden'!Y80="x","x",$X$2-'Indicator Date hidden'!Y80)</f>
        <v>5</v>
      </c>
      <c r="Y79" s="171">
        <f>IF('Indicator Date hidden'!Z80="x","x",$Y$2-'Indicator Date hidden'!Z80)</f>
        <v>0</v>
      </c>
      <c r="Z79" s="171">
        <f>IF('Indicator Date hidden'!AA80="x","x",$Z$2-'Indicator Date hidden'!AA80)</f>
        <v>0</v>
      </c>
      <c r="AA79" s="171">
        <f>IF('Indicator Date hidden'!AB80="x","x",$AA$2-'Indicator Date hidden'!AB80)</f>
        <v>0</v>
      </c>
      <c r="AB79" s="171">
        <f>IF('Indicator Date hidden'!AC80="x","x",$AB$2-'Indicator Date hidden'!AC80)</f>
        <v>0</v>
      </c>
      <c r="AC79" s="171">
        <f>IF('Indicator Date hidden'!AD80="x","x",$AC$2-'Indicator Date hidden'!AD80)</f>
        <v>0</v>
      </c>
      <c r="AD79" s="171">
        <f>IF('Indicator Date hidden'!AE80="x","x",$AD$2-'Indicator Date hidden'!AE80)</f>
        <v>0</v>
      </c>
      <c r="AE79" s="171">
        <f>IF('Indicator Date hidden'!AF80="x","x",$AE$2-'Indicator Date hidden'!AF80)</f>
        <v>0</v>
      </c>
      <c r="AF79" s="171">
        <f>IF('Indicator Date hidden'!AG80="x","x",$AF$2-'Indicator Date hidden'!AG80)</f>
        <v>1</v>
      </c>
      <c r="AG79" s="171">
        <f>IF('Indicator Date hidden'!AH80="x","x",$AG$2-'Indicator Date hidden'!AH80)</f>
        <v>0</v>
      </c>
      <c r="AH79" s="171">
        <f>IF('Indicator Date hidden'!AI80="x","x",$AH$2-'Indicator Date hidden'!AI80)</f>
        <v>0</v>
      </c>
      <c r="AI79" s="171">
        <f>IF('Indicator Date hidden'!AJ80="x","x",$AI$2-'Indicator Date hidden'!AJ80)</f>
        <v>0</v>
      </c>
      <c r="AJ79" s="171" t="str">
        <f>IF('Indicator Date hidden'!AK80="x","x",$AJ$2-'Indicator Date hidden'!AK80)</f>
        <v>x</v>
      </c>
      <c r="AK79" s="171">
        <f>IF('Indicator Date hidden'!AL80="x","x",$AK$2-'Indicator Date hidden'!AL80)</f>
        <v>1</v>
      </c>
      <c r="AL79" s="171">
        <f>IF('Indicator Date hidden'!AM80="x","x",$AL$2-'Indicator Date hidden'!AM80)</f>
        <v>0</v>
      </c>
      <c r="AM79" s="171">
        <f>IF('Indicator Date hidden'!AN80="x","x",$AM$2-'Indicator Date hidden'!AN80)</f>
        <v>0</v>
      </c>
      <c r="AN79" s="171">
        <f>IF('Indicator Date hidden'!AO80="x","x",$AN$2-'Indicator Date hidden'!AO80)</f>
        <v>0</v>
      </c>
      <c r="AO79" s="171">
        <f>IF('Indicator Date hidden'!AP80="x","x",$AO$2-'Indicator Date hidden'!AP80)</f>
        <v>0</v>
      </c>
      <c r="AP79" s="171">
        <f>IF('Indicator Date hidden'!AQ80="x","x",$AP$2-'Indicator Date hidden'!AQ80)</f>
        <v>0</v>
      </c>
      <c r="AQ79" s="171">
        <f>IF('Indicator Date hidden'!AR80="x","x",$AQ$2-'Indicator Date hidden'!AR80)</f>
        <v>4</v>
      </c>
      <c r="AR79" s="171">
        <f>IF('Indicator Date hidden'!AS80="x","x",$AR$2-'Indicator Date hidden'!AS80)</f>
        <v>0</v>
      </c>
      <c r="AS79" s="171">
        <f>IF('Indicator Date hidden'!AT80="x","x",$AS$2-'Indicator Date hidden'!AT80)</f>
        <v>0</v>
      </c>
      <c r="AT79" s="171">
        <f>IF('Indicator Date hidden'!AU80="x","x",$AT$2-'Indicator Date hidden'!AU80)</f>
        <v>0</v>
      </c>
      <c r="AU79" s="171">
        <f>IF('Indicator Date hidden'!AV80="x","x",$AU$2-'Indicator Date hidden'!AV80)</f>
        <v>0</v>
      </c>
      <c r="AV79" s="171">
        <f>IF('Indicator Date hidden'!AW80="x","x",$AV$2-'Indicator Date hidden'!AW80)</f>
        <v>0</v>
      </c>
      <c r="AW79" s="171">
        <f>IF('Indicator Date hidden'!AX80="x","x",$AW$2-'Indicator Date hidden'!AX80)</f>
        <v>0</v>
      </c>
      <c r="AX79" s="171">
        <f>IF('Indicator Date hidden'!AY80="x","x",$AX$2-'Indicator Date hidden'!AY80)</f>
        <v>0</v>
      </c>
      <c r="AY79" s="171">
        <f>IF('Indicator Date hidden'!AZ80="x","x",$AY$2-'Indicator Date hidden'!AZ80)</f>
        <v>0</v>
      </c>
      <c r="AZ79" s="171">
        <f>IF('Indicator Date hidden'!BA80="x","x",$AZ$2-'Indicator Date hidden'!BA80)</f>
        <v>0</v>
      </c>
      <c r="BA79" s="5">
        <f t="shared" si="5"/>
        <v>11</v>
      </c>
      <c r="BB79" s="172">
        <f t="shared" si="6"/>
        <v>0.23404255319148937</v>
      </c>
      <c r="BC79" s="5">
        <f t="shared" si="7"/>
        <v>4</v>
      </c>
      <c r="BD79" s="172">
        <f t="shared" si="8"/>
        <v>0.92742530713631355</v>
      </c>
      <c r="BE79" s="175">
        <f t="shared" si="9"/>
        <v>0</v>
      </c>
    </row>
    <row r="80" spans="1:57" x14ac:dyDescent="0.25">
      <c r="A80" t="s">
        <v>146</v>
      </c>
      <c r="B80" s="171">
        <f>IF('Indicator Date hidden'!C81="x","x",$B$2-'Indicator Date hidden'!C81)</f>
        <v>0</v>
      </c>
      <c r="C80" s="171">
        <f>IF('Indicator Date hidden'!D81="x","x",$C$2-'Indicator Date hidden'!D81)</f>
        <v>0</v>
      </c>
      <c r="D80" s="171">
        <f>IF('Indicator Date hidden'!E81="x","x",$D$2-'Indicator Date hidden'!E81)</f>
        <v>0</v>
      </c>
      <c r="E80" s="171">
        <f>IF('Indicator Date hidden'!F81="x","x",$E$2-'Indicator Date hidden'!F81)</f>
        <v>0</v>
      </c>
      <c r="F80" s="171">
        <f>IF('Indicator Date hidden'!G81="x","x",$F$2-'Indicator Date hidden'!G81)</f>
        <v>0</v>
      </c>
      <c r="G80" s="171">
        <f>IF('Indicator Date hidden'!H81="x","x",$G$2-'Indicator Date hidden'!H81)</f>
        <v>0</v>
      </c>
      <c r="H80" s="171">
        <f>IF('Indicator Date hidden'!I81="x","x",$H$2-'Indicator Date hidden'!I81)</f>
        <v>0</v>
      </c>
      <c r="I80" s="171">
        <f>IF('Indicator Date hidden'!J81="x","x",$I$2-'Indicator Date hidden'!J81)</f>
        <v>0</v>
      </c>
      <c r="J80" s="171">
        <f>IF('Indicator Date hidden'!K81="x","x",$J$2-'Indicator Date hidden'!K81)</f>
        <v>0</v>
      </c>
      <c r="K80" s="171">
        <f>IF('Indicator Date hidden'!L81="x","x",$K$2-'Indicator Date hidden'!L81)</f>
        <v>0</v>
      </c>
      <c r="L80" s="171">
        <f>IF('Indicator Date hidden'!M81="x","x",$L$2-'Indicator Date hidden'!M81)</f>
        <v>0</v>
      </c>
      <c r="M80" s="171">
        <f>IF('Indicator Date hidden'!N81="x","x",$M$2-'Indicator Date hidden'!N81)</f>
        <v>0</v>
      </c>
      <c r="N80" s="171">
        <f>IF('Indicator Date hidden'!O81="x","x",$N$2-'Indicator Date hidden'!O81)</f>
        <v>0</v>
      </c>
      <c r="O80" s="171">
        <f>IF('Indicator Date hidden'!P81="x","x",$O$2-'Indicator Date hidden'!P81)</f>
        <v>0</v>
      </c>
      <c r="P80" s="171">
        <f>IF('Indicator Date hidden'!Q81="x","x",$P$2-'Indicator Date hidden'!Q81)</f>
        <v>0</v>
      </c>
      <c r="Q80" s="171">
        <f>IF('Indicator Date hidden'!R81="x","x",$Q$2-'Indicator Date hidden'!R81)</f>
        <v>4</v>
      </c>
      <c r="R80" s="171">
        <f>IF('Indicator Date hidden'!S81="x","x",$R$2-'Indicator Date hidden'!S81)</f>
        <v>0</v>
      </c>
      <c r="S80" s="171">
        <f>IF('Indicator Date hidden'!T81="x","x",$S$2-'Indicator Date hidden'!T81)</f>
        <v>0</v>
      </c>
      <c r="T80" s="171">
        <f>IF('Indicator Date hidden'!U81="x","x",$T$2-'Indicator Date hidden'!U81)</f>
        <v>0</v>
      </c>
      <c r="U80" s="171">
        <f>IF('Indicator Date hidden'!V81="x","x",$U$2-'Indicator Date hidden'!V81)</f>
        <v>0</v>
      </c>
      <c r="V80" s="171">
        <f>IF('Indicator Date hidden'!W81="x","x",$V$2-'Indicator Date hidden'!W81)</f>
        <v>0</v>
      </c>
      <c r="W80" s="171">
        <f>IF('Indicator Date hidden'!X81="x","x",$W$2-'Indicator Date hidden'!X81)</f>
        <v>4</v>
      </c>
      <c r="X80" s="171">
        <f>IF('Indicator Date hidden'!Y81="x","x",$X$2-'Indicator Date hidden'!Y81)</f>
        <v>5</v>
      </c>
      <c r="Y80" s="171">
        <f>IF('Indicator Date hidden'!Z81="x","x",$Y$2-'Indicator Date hidden'!Z81)</f>
        <v>0</v>
      </c>
      <c r="Z80" s="171">
        <f>IF('Indicator Date hidden'!AA81="x","x",$Z$2-'Indicator Date hidden'!AA81)</f>
        <v>0</v>
      </c>
      <c r="AA80" s="171" t="str">
        <f>IF('Indicator Date hidden'!AB81="x","x",$AA$2-'Indicator Date hidden'!AB81)</f>
        <v>x</v>
      </c>
      <c r="AB80" s="171">
        <f>IF('Indicator Date hidden'!AC81="x","x",$AB$2-'Indicator Date hidden'!AC81)</f>
        <v>0</v>
      </c>
      <c r="AC80" s="171">
        <f>IF('Indicator Date hidden'!AD81="x","x",$AC$2-'Indicator Date hidden'!AD81)</f>
        <v>0</v>
      </c>
      <c r="AD80" s="171" t="str">
        <f>IF('Indicator Date hidden'!AE81="x","x",$AD$2-'Indicator Date hidden'!AE81)</f>
        <v>x</v>
      </c>
      <c r="AE80" s="171">
        <f>IF('Indicator Date hidden'!AF81="x","x",$AE$2-'Indicator Date hidden'!AF81)</f>
        <v>0</v>
      </c>
      <c r="AF80" s="171">
        <f>IF('Indicator Date hidden'!AG81="x","x",$AF$2-'Indicator Date hidden'!AG81)</f>
        <v>2</v>
      </c>
      <c r="AG80" s="171">
        <f>IF('Indicator Date hidden'!AH81="x","x",$AG$2-'Indicator Date hidden'!AH81)</f>
        <v>0</v>
      </c>
      <c r="AH80" s="171">
        <f>IF('Indicator Date hidden'!AI81="x","x",$AH$2-'Indicator Date hidden'!AI81)</f>
        <v>0</v>
      </c>
      <c r="AI80" s="171">
        <f>IF('Indicator Date hidden'!AJ81="x","x",$AI$2-'Indicator Date hidden'!AJ81)</f>
        <v>0</v>
      </c>
      <c r="AJ80" s="171">
        <f>IF('Indicator Date hidden'!AK81="x","x",$AJ$2-'Indicator Date hidden'!AK81)</f>
        <v>0</v>
      </c>
      <c r="AK80" s="171">
        <f>IF('Indicator Date hidden'!AL81="x","x",$AK$2-'Indicator Date hidden'!AL81)</f>
        <v>0</v>
      </c>
      <c r="AL80" s="171">
        <f>IF('Indicator Date hidden'!AM81="x","x",$AL$2-'Indicator Date hidden'!AM81)</f>
        <v>0</v>
      </c>
      <c r="AM80" s="171">
        <f>IF('Indicator Date hidden'!AN81="x","x",$AM$2-'Indicator Date hidden'!AN81)</f>
        <v>0</v>
      </c>
      <c r="AN80" s="171">
        <f>IF('Indicator Date hidden'!AO81="x","x",$AN$2-'Indicator Date hidden'!AO81)</f>
        <v>0</v>
      </c>
      <c r="AO80" s="171">
        <f>IF('Indicator Date hidden'!AP81="x","x",$AO$2-'Indicator Date hidden'!AP81)</f>
        <v>0</v>
      </c>
      <c r="AP80" s="171">
        <f>IF('Indicator Date hidden'!AQ81="x","x",$AP$2-'Indicator Date hidden'!AQ81)</f>
        <v>0</v>
      </c>
      <c r="AQ80" s="171">
        <f>IF('Indicator Date hidden'!AR81="x","x",$AQ$2-'Indicator Date hidden'!AR81)</f>
        <v>0</v>
      </c>
      <c r="AR80" s="171">
        <f>IF('Indicator Date hidden'!AS81="x","x",$AR$2-'Indicator Date hidden'!AS81)</f>
        <v>0</v>
      </c>
      <c r="AS80" s="171">
        <f>IF('Indicator Date hidden'!AT81="x","x",$AS$2-'Indicator Date hidden'!AT81)</f>
        <v>0</v>
      </c>
      <c r="AT80" s="171">
        <f>IF('Indicator Date hidden'!AU81="x","x",$AT$2-'Indicator Date hidden'!AU81)</f>
        <v>0</v>
      </c>
      <c r="AU80" s="171">
        <f>IF('Indicator Date hidden'!AV81="x","x",$AU$2-'Indicator Date hidden'!AV81)</f>
        <v>0</v>
      </c>
      <c r="AV80" s="171">
        <f>IF('Indicator Date hidden'!AW81="x","x",$AV$2-'Indicator Date hidden'!AW81)</f>
        <v>0</v>
      </c>
      <c r="AW80" s="171">
        <f>IF('Indicator Date hidden'!AX81="x","x",$AW$2-'Indicator Date hidden'!AX81)</f>
        <v>0</v>
      </c>
      <c r="AX80" s="171">
        <f>IF('Indicator Date hidden'!AY81="x","x",$AX$2-'Indicator Date hidden'!AY81)</f>
        <v>0</v>
      </c>
      <c r="AY80" s="171">
        <f>IF('Indicator Date hidden'!AZ81="x","x",$AY$2-'Indicator Date hidden'!AZ81)</f>
        <v>0</v>
      </c>
      <c r="AZ80" s="171">
        <f>IF('Indicator Date hidden'!BA81="x","x",$AZ$2-'Indicator Date hidden'!BA81)</f>
        <v>0</v>
      </c>
      <c r="BA80" s="5">
        <f t="shared" si="5"/>
        <v>15</v>
      </c>
      <c r="BB80" s="172">
        <f t="shared" si="6"/>
        <v>0.30612244897959184</v>
      </c>
      <c r="BC80" s="5">
        <f t="shared" si="7"/>
        <v>4</v>
      </c>
      <c r="BD80" s="172">
        <f t="shared" si="8"/>
        <v>1.072933830864891</v>
      </c>
      <c r="BE80" s="175">
        <f t="shared" si="9"/>
        <v>0</v>
      </c>
    </row>
    <row r="81" spans="1:57" x14ac:dyDescent="0.25">
      <c r="A81" t="s">
        <v>148</v>
      </c>
      <c r="B81" s="171">
        <f>IF('Indicator Date hidden'!C82="x","x",$B$2-'Indicator Date hidden'!C82)</f>
        <v>0</v>
      </c>
      <c r="C81" s="171">
        <f>IF('Indicator Date hidden'!D82="x","x",$C$2-'Indicator Date hidden'!D82)</f>
        <v>0</v>
      </c>
      <c r="D81" s="171">
        <f>IF('Indicator Date hidden'!E82="x","x",$D$2-'Indicator Date hidden'!E82)</f>
        <v>0</v>
      </c>
      <c r="E81" s="171">
        <f>IF('Indicator Date hidden'!F82="x","x",$E$2-'Indicator Date hidden'!F82)</f>
        <v>0</v>
      </c>
      <c r="F81" s="171">
        <f>IF('Indicator Date hidden'!G82="x","x",$F$2-'Indicator Date hidden'!G82)</f>
        <v>0</v>
      </c>
      <c r="G81" s="171">
        <f>IF('Indicator Date hidden'!H82="x","x",$G$2-'Indicator Date hidden'!H82)</f>
        <v>0</v>
      </c>
      <c r="H81" s="171">
        <f>IF('Indicator Date hidden'!I82="x","x",$H$2-'Indicator Date hidden'!I82)</f>
        <v>0</v>
      </c>
      <c r="I81" s="171">
        <f>IF('Indicator Date hidden'!J82="x","x",$I$2-'Indicator Date hidden'!J82)</f>
        <v>0</v>
      </c>
      <c r="J81" s="171">
        <f>IF('Indicator Date hidden'!K82="x","x",$J$2-'Indicator Date hidden'!K82)</f>
        <v>0</v>
      </c>
      <c r="K81" s="171">
        <f>IF('Indicator Date hidden'!L82="x","x",$K$2-'Indicator Date hidden'!L82)</f>
        <v>0</v>
      </c>
      <c r="L81" s="171">
        <f>IF('Indicator Date hidden'!M82="x","x",$L$2-'Indicator Date hidden'!M82)</f>
        <v>0</v>
      </c>
      <c r="M81" s="171">
        <f>IF('Indicator Date hidden'!N82="x","x",$M$2-'Indicator Date hidden'!N82)</f>
        <v>0</v>
      </c>
      <c r="N81" s="171">
        <f>IF('Indicator Date hidden'!O82="x","x",$N$2-'Indicator Date hidden'!O82)</f>
        <v>0</v>
      </c>
      <c r="O81" s="171">
        <f>IF('Indicator Date hidden'!P82="x","x",$O$2-'Indicator Date hidden'!P82)</f>
        <v>0</v>
      </c>
      <c r="P81" s="171">
        <f>IF('Indicator Date hidden'!Q82="x","x",$P$2-'Indicator Date hidden'!Q82)</f>
        <v>0</v>
      </c>
      <c r="Q81" s="171" t="str">
        <f>IF('Indicator Date hidden'!R82="x","x",$Q$2-'Indicator Date hidden'!R82)</f>
        <v>x</v>
      </c>
      <c r="R81" s="171">
        <f>IF('Indicator Date hidden'!S82="x","x",$R$2-'Indicator Date hidden'!S82)</f>
        <v>0</v>
      </c>
      <c r="S81" s="171">
        <f>IF('Indicator Date hidden'!T82="x","x",$S$2-'Indicator Date hidden'!T82)</f>
        <v>0</v>
      </c>
      <c r="T81" s="171">
        <f>IF('Indicator Date hidden'!U82="x","x",$T$2-'Indicator Date hidden'!U82)</f>
        <v>0</v>
      </c>
      <c r="U81" s="171" t="str">
        <f>IF('Indicator Date hidden'!V82="x","x",$U$2-'Indicator Date hidden'!V82)</f>
        <v>x</v>
      </c>
      <c r="V81" s="171">
        <f>IF('Indicator Date hidden'!W82="x","x",$V$2-'Indicator Date hidden'!W82)</f>
        <v>0</v>
      </c>
      <c r="W81" s="171" t="str">
        <f>IF('Indicator Date hidden'!X82="x","x",$W$2-'Indicator Date hidden'!X82)</f>
        <v>x</v>
      </c>
      <c r="X81" s="171">
        <f>IF('Indicator Date hidden'!Y82="x","x",$X$2-'Indicator Date hidden'!Y82)</f>
        <v>0</v>
      </c>
      <c r="Y81" s="171">
        <f>IF('Indicator Date hidden'!Z82="x","x",$Y$2-'Indicator Date hidden'!Z82)</f>
        <v>0</v>
      </c>
      <c r="Z81" s="171">
        <f>IF('Indicator Date hidden'!AA82="x","x",$Z$2-'Indicator Date hidden'!AA82)</f>
        <v>0</v>
      </c>
      <c r="AA81" s="171">
        <f>IF('Indicator Date hidden'!AB82="x","x",$AA$2-'Indicator Date hidden'!AB82)</f>
        <v>1</v>
      </c>
      <c r="AB81" s="171">
        <f>IF('Indicator Date hidden'!AC82="x","x",$AB$2-'Indicator Date hidden'!AC82)</f>
        <v>0</v>
      </c>
      <c r="AC81" s="171">
        <f>IF('Indicator Date hidden'!AD82="x","x",$AC$2-'Indicator Date hidden'!AD82)</f>
        <v>0</v>
      </c>
      <c r="AD81" s="171" t="str">
        <f>IF('Indicator Date hidden'!AE82="x","x",$AD$2-'Indicator Date hidden'!AE82)</f>
        <v>x</v>
      </c>
      <c r="AE81" s="171">
        <f>IF('Indicator Date hidden'!AF82="x","x",$AE$2-'Indicator Date hidden'!AF82)</f>
        <v>0</v>
      </c>
      <c r="AF81" s="171">
        <f>IF('Indicator Date hidden'!AG82="x","x",$AF$2-'Indicator Date hidden'!AG82)</f>
        <v>2</v>
      </c>
      <c r="AG81" s="171">
        <f>IF('Indicator Date hidden'!AH82="x","x",$AG$2-'Indicator Date hidden'!AH82)</f>
        <v>0</v>
      </c>
      <c r="AH81" s="171">
        <f>IF('Indicator Date hidden'!AI82="x","x",$AH$2-'Indicator Date hidden'!AI82)</f>
        <v>0</v>
      </c>
      <c r="AI81" s="171">
        <f>IF('Indicator Date hidden'!AJ82="x","x",$AI$2-'Indicator Date hidden'!AJ82)</f>
        <v>0</v>
      </c>
      <c r="AJ81" s="171" t="str">
        <f>IF('Indicator Date hidden'!AK82="x","x",$AJ$2-'Indicator Date hidden'!AK82)</f>
        <v>x</v>
      </c>
      <c r="AK81" s="171">
        <f>IF('Indicator Date hidden'!AL82="x","x",$AK$2-'Indicator Date hidden'!AL82)</f>
        <v>1</v>
      </c>
      <c r="AL81" s="171">
        <f>IF('Indicator Date hidden'!AM82="x","x",$AL$2-'Indicator Date hidden'!AM82)</f>
        <v>0</v>
      </c>
      <c r="AM81" s="171">
        <f>IF('Indicator Date hidden'!AN82="x","x",$AM$2-'Indicator Date hidden'!AN82)</f>
        <v>0</v>
      </c>
      <c r="AN81" s="171">
        <f>IF('Indicator Date hidden'!AO82="x","x",$AN$2-'Indicator Date hidden'!AO82)</f>
        <v>0</v>
      </c>
      <c r="AO81" s="171">
        <f>IF('Indicator Date hidden'!AP82="x","x",$AO$2-'Indicator Date hidden'!AP82)</f>
        <v>0</v>
      </c>
      <c r="AP81" s="171">
        <f>IF('Indicator Date hidden'!AQ82="x","x",$AP$2-'Indicator Date hidden'!AQ82)</f>
        <v>0</v>
      </c>
      <c r="AQ81" s="171" t="str">
        <f>IF('Indicator Date hidden'!AR82="x","x",$AQ$2-'Indicator Date hidden'!AR82)</f>
        <v>x</v>
      </c>
      <c r="AR81" s="171">
        <f>IF('Indicator Date hidden'!AS82="x","x",$AR$2-'Indicator Date hidden'!AS82)</f>
        <v>0</v>
      </c>
      <c r="AS81" s="171">
        <f>IF('Indicator Date hidden'!AT82="x","x",$AS$2-'Indicator Date hidden'!AT82)</f>
        <v>0</v>
      </c>
      <c r="AT81" s="171">
        <f>IF('Indicator Date hidden'!AU82="x","x",$AT$2-'Indicator Date hidden'!AU82)</f>
        <v>0</v>
      </c>
      <c r="AU81" s="171" t="str">
        <f>IF('Indicator Date hidden'!AV82="x","x",$AU$2-'Indicator Date hidden'!AV82)</f>
        <v>x</v>
      </c>
      <c r="AV81" s="171">
        <f>IF('Indicator Date hidden'!AW82="x","x",$AV$2-'Indicator Date hidden'!AW82)</f>
        <v>0</v>
      </c>
      <c r="AW81" s="171">
        <f>IF('Indicator Date hidden'!AX82="x","x",$AW$2-'Indicator Date hidden'!AX82)</f>
        <v>0</v>
      </c>
      <c r="AX81" s="171">
        <f>IF('Indicator Date hidden'!AY82="x","x",$AX$2-'Indicator Date hidden'!AY82)</f>
        <v>0</v>
      </c>
      <c r="AY81" s="171">
        <f>IF('Indicator Date hidden'!AZ82="x","x",$AY$2-'Indicator Date hidden'!AZ82)</f>
        <v>0</v>
      </c>
      <c r="AZ81" s="171">
        <f>IF('Indicator Date hidden'!BA82="x","x",$AZ$2-'Indicator Date hidden'!BA82)</f>
        <v>0</v>
      </c>
      <c r="BA81" s="5">
        <f t="shared" si="5"/>
        <v>4</v>
      </c>
      <c r="BB81" s="172">
        <f t="shared" si="6"/>
        <v>9.0909090909090912E-2</v>
      </c>
      <c r="BC81" s="5">
        <f t="shared" si="7"/>
        <v>3</v>
      </c>
      <c r="BD81" s="172">
        <f t="shared" si="8"/>
        <v>0.35790944881871867</v>
      </c>
      <c r="BE81" s="175">
        <f t="shared" si="9"/>
        <v>0</v>
      </c>
    </row>
    <row r="82" spans="1:57" x14ac:dyDescent="0.25">
      <c r="A82" t="s">
        <v>150</v>
      </c>
      <c r="B82" s="171">
        <f>IF('Indicator Date hidden'!C83="x","x",$B$2-'Indicator Date hidden'!C83)</f>
        <v>0</v>
      </c>
      <c r="C82" s="171">
        <f>IF('Indicator Date hidden'!D83="x","x",$C$2-'Indicator Date hidden'!D83)</f>
        <v>0</v>
      </c>
      <c r="D82" s="171">
        <f>IF('Indicator Date hidden'!E83="x","x",$D$2-'Indicator Date hidden'!E83)</f>
        <v>0</v>
      </c>
      <c r="E82" s="171">
        <f>IF('Indicator Date hidden'!F83="x","x",$E$2-'Indicator Date hidden'!F83)</f>
        <v>0</v>
      </c>
      <c r="F82" s="171">
        <f>IF('Indicator Date hidden'!G83="x","x",$F$2-'Indicator Date hidden'!G83)</f>
        <v>0</v>
      </c>
      <c r="G82" s="171">
        <f>IF('Indicator Date hidden'!H83="x","x",$G$2-'Indicator Date hidden'!H83)</f>
        <v>0</v>
      </c>
      <c r="H82" s="171">
        <f>IF('Indicator Date hidden'!I83="x","x",$H$2-'Indicator Date hidden'!I83)</f>
        <v>0</v>
      </c>
      <c r="I82" s="171">
        <f>IF('Indicator Date hidden'!J83="x","x",$I$2-'Indicator Date hidden'!J83)</f>
        <v>0</v>
      </c>
      <c r="J82" s="171">
        <f>IF('Indicator Date hidden'!K83="x","x",$J$2-'Indicator Date hidden'!K83)</f>
        <v>0</v>
      </c>
      <c r="K82" s="171">
        <f>IF('Indicator Date hidden'!L83="x","x",$K$2-'Indicator Date hidden'!L83)</f>
        <v>0</v>
      </c>
      <c r="L82" s="171">
        <f>IF('Indicator Date hidden'!M83="x","x",$L$2-'Indicator Date hidden'!M83)</f>
        <v>0</v>
      </c>
      <c r="M82" s="171">
        <f>IF('Indicator Date hidden'!N83="x","x",$M$2-'Indicator Date hidden'!N83)</f>
        <v>0</v>
      </c>
      <c r="N82" s="171">
        <f>IF('Indicator Date hidden'!O83="x","x",$N$2-'Indicator Date hidden'!O83)</f>
        <v>0</v>
      </c>
      <c r="O82" s="171">
        <f>IF('Indicator Date hidden'!P83="x","x",$O$2-'Indicator Date hidden'!P83)</f>
        <v>0</v>
      </c>
      <c r="P82" s="171">
        <f>IF('Indicator Date hidden'!Q83="x","x",$P$2-'Indicator Date hidden'!Q83)</f>
        <v>0</v>
      </c>
      <c r="Q82" s="171" t="str">
        <f>IF('Indicator Date hidden'!R83="x","x",$Q$2-'Indicator Date hidden'!R83)</f>
        <v>x</v>
      </c>
      <c r="R82" s="171">
        <f>IF('Indicator Date hidden'!S83="x","x",$R$2-'Indicator Date hidden'!S83)</f>
        <v>0</v>
      </c>
      <c r="S82" s="171">
        <f>IF('Indicator Date hidden'!T83="x","x",$S$2-'Indicator Date hidden'!T83)</f>
        <v>0</v>
      </c>
      <c r="T82" s="171">
        <f>IF('Indicator Date hidden'!U83="x","x",$T$2-'Indicator Date hidden'!U83)</f>
        <v>0</v>
      </c>
      <c r="U82" s="171" t="str">
        <f>IF('Indicator Date hidden'!V83="x","x",$U$2-'Indicator Date hidden'!V83)</f>
        <v>x</v>
      </c>
      <c r="V82" s="171">
        <f>IF('Indicator Date hidden'!W83="x","x",$V$2-'Indicator Date hidden'!W83)</f>
        <v>0</v>
      </c>
      <c r="W82" s="171" t="str">
        <f>IF('Indicator Date hidden'!X83="x","x",$W$2-'Indicator Date hidden'!X83)</f>
        <v>x</v>
      </c>
      <c r="X82" s="171">
        <f>IF('Indicator Date hidden'!Y83="x","x",$X$2-'Indicator Date hidden'!Y83)</f>
        <v>3</v>
      </c>
      <c r="Y82" s="171">
        <f>IF('Indicator Date hidden'!Z83="x","x",$Y$2-'Indicator Date hidden'!Z83)</f>
        <v>0</v>
      </c>
      <c r="Z82" s="171">
        <f>IF('Indicator Date hidden'!AA83="x","x",$Z$2-'Indicator Date hidden'!AA83)</f>
        <v>0</v>
      </c>
      <c r="AA82" s="171" t="str">
        <f>IF('Indicator Date hidden'!AB83="x","x",$AA$2-'Indicator Date hidden'!AB83)</f>
        <v>x</v>
      </c>
      <c r="AB82" s="171">
        <f>IF('Indicator Date hidden'!AC83="x","x",$AB$2-'Indicator Date hidden'!AC83)</f>
        <v>0</v>
      </c>
      <c r="AC82" s="171">
        <f>IF('Indicator Date hidden'!AD83="x","x",$AC$2-'Indicator Date hidden'!AD83)</f>
        <v>0</v>
      </c>
      <c r="AD82" s="171" t="str">
        <f>IF('Indicator Date hidden'!AE83="x","x",$AD$2-'Indicator Date hidden'!AE83)</f>
        <v>x</v>
      </c>
      <c r="AE82" s="171">
        <f>IF('Indicator Date hidden'!AF83="x","x",$AE$2-'Indicator Date hidden'!AF83)</f>
        <v>0</v>
      </c>
      <c r="AF82" s="171">
        <f>IF('Indicator Date hidden'!AG83="x","x",$AF$2-'Indicator Date hidden'!AG83)</f>
        <v>4</v>
      </c>
      <c r="AG82" s="171">
        <f>IF('Indicator Date hidden'!AH83="x","x",$AG$2-'Indicator Date hidden'!AH83)</f>
        <v>0</v>
      </c>
      <c r="AH82" s="171">
        <f>IF('Indicator Date hidden'!AI83="x","x",$AH$2-'Indicator Date hidden'!AI83)</f>
        <v>0</v>
      </c>
      <c r="AI82" s="171">
        <f>IF('Indicator Date hidden'!AJ83="x","x",$AI$2-'Indicator Date hidden'!AJ83)</f>
        <v>0</v>
      </c>
      <c r="AJ82" s="171" t="str">
        <f>IF('Indicator Date hidden'!AK83="x","x",$AJ$2-'Indicator Date hidden'!AK83)</f>
        <v>x</v>
      </c>
      <c r="AK82" s="171">
        <f>IF('Indicator Date hidden'!AL83="x","x",$AK$2-'Indicator Date hidden'!AL83)</f>
        <v>1</v>
      </c>
      <c r="AL82" s="171">
        <f>IF('Indicator Date hidden'!AM83="x","x",$AL$2-'Indicator Date hidden'!AM83)</f>
        <v>0</v>
      </c>
      <c r="AM82" s="171">
        <f>IF('Indicator Date hidden'!AN83="x","x",$AM$2-'Indicator Date hidden'!AN83)</f>
        <v>0</v>
      </c>
      <c r="AN82" s="171">
        <f>IF('Indicator Date hidden'!AO83="x","x",$AN$2-'Indicator Date hidden'!AO83)</f>
        <v>0</v>
      </c>
      <c r="AO82" s="171">
        <f>IF('Indicator Date hidden'!AP83="x","x",$AO$2-'Indicator Date hidden'!AP83)</f>
        <v>0</v>
      </c>
      <c r="AP82" s="171">
        <f>IF('Indicator Date hidden'!AQ83="x","x",$AP$2-'Indicator Date hidden'!AQ83)</f>
        <v>0</v>
      </c>
      <c r="AQ82" s="171" t="str">
        <f>IF('Indicator Date hidden'!AR83="x","x",$AQ$2-'Indicator Date hidden'!AR83)</f>
        <v>x</v>
      </c>
      <c r="AR82" s="171">
        <f>IF('Indicator Date hidden'!AS83="x","x",$AR$2-'Indicator Date hidden'!AS83)</f>
        <v>0</v>
      </c>
      <c r="AS82" s="171">
        <f>IF('Indicator Date hidden'!AT83="x","x",$AS$2-'Indicator Date hidden'!AT83)</f>
        <v>0</v>
      </c>
      <c r="AT82" s="171">
        <f>IF('Indicator Date hidden'!AU83="x","x",$AT$2-'Indicator Date hidden'!AU83)</f>
        <v>0</v>
      </c>
      <c r="AU82" s="171" t="str">
        <f>IF('Indicator Date hidden'!AV83="x","x",$AU$2-'Indicator Date hidden'!AV83)</f>
        <v>x</v>
      </c>
      <c r="AV82" s="171">
        <f>IF('Indicator Date hidden'!AW83="x","x",$AV$2-'Indicator Date hidden'!AW83)</f>
        <v>0</v>
      </c>
      <c r="AW82" s="171">
        <f>IF('Indicator Date hidden'!AX83="x","x",$AW$2-'Indicator Date hidden'!AX83)</f>
        <v>0</v>
      </c>
      <c r="AX82" s="171">
        <f>IF('Indicator Date hidden'!AY83="x","x",$AX$2-'Indicator Date hidden'!AY83)</f>
        <v>0</v>
      </c>
      <c r="AY82" s="171">
        <f>IF('Indicator Date hidden'!AZ83="x","x",$AY$2-'Indicator Date hidden'!AZ83)</f>
        <v>0</v>
      </c>
      <c r="AZ82" s="171">
        <f>IF('Indicator Date hidden'!BA83="x","x",$AZ$2-'Indicator Date hidden'!BA83)</f>
        <v>0</v>
      </c>
      <c r="BA82" s="5">
        <f t="shared" si="5"/>
        <v>8</v>
      </c>
      <c r="BB82" s="172">
        <f t="shared" si="6"/>
        <v>0.18604651162790697</v>
      </c>
      <c r="BC82" s="5">
        <f t="shared" si="7"/>
        <v>3</v>
      </c>
      <c r="BD82" s="172">
        <f t="shared" si="8"/>
        <v>0.75500851538362457</v>
      </c>
      <c r="BE82" s="175">
        <f t="shared" si="9"/>
        <v>0</v>
      </c>
    </row>
    <row r="83" spans="1:57" x14ac:dyDescent="0.25">
      <c r="A83" t="s">
        <v>152</v>
      </c>
      <c r="B83" s="171">
        <f>IF('Indicator Date hidden'!C84="x","x",$B$2-'Indicator Date hidden'!C84)</f>
        <v>0</v>
      </c>
      <c r="C83" s="171">
        <f>IF('Indicator Date hidden'!D84="x","x",$C$2-'Indicator Date hidden'!D84)</f>
        <v>0</v>
      </c>
      <c r="D83" s="171">
        <f>IF('Indicator Date hidden'!E84="x","x",$D$2-'Indicator Date hidden'!E84)</f>
        <v>0</v>
      </c>
      <c r="E83" s="171">
        <f>IF('Indicator Date hidden'!F84="x","x",$E$2-'Indicator Date hidden'!F84)</f>
        <v>0</v>
      </c>
      <c r="F83" s="171">
        <f>IF('Indicator Date hidden'!G84="x","x",$F$2-'Indicator Date hidden'!G84)</f>
        <v>0</v>
      </c>
      <c r="G83" s="171">
        <f>IF('Indicator Date hidden'!H84="x","x",$G$2-'Indicator Date hidden'!H84)</f>
        <v>0</v>
      </c>
      <c r="H83" s="171">
        <f>IF('Indicator Date hidden'!I84="x","x",$H$2-'Indicator Date hidden'!I84)</f>
        <v>0</v>
      </c>
      <c r="I83" s="171">
        <f>IF('Indicator Date hidden'!J84="x","x",$I$2-'Indicator Date hidden'!J84)</f>
        <v>0</v>
      </c>
      <c r="J83" s="171">
        <f>IF('Indicator Date hidden'!K84="x","x",$J$2-'Indicator Date hidden'!K84)</f>
        <v>0</v>
      </c>
      <c r="K83" s="171">
        <f>IF('Indicator Date hidden'!L84="x","x",$K$2-'Indicator Date hidden'!L84)</f>
        <v>0</v>
      </c>
      <c r="L83" s="171">
        <f>IF('Indicator Date hidden'!M84="x","x",$L$2-'Indicator Date hidden'!M84)</f>
        <v>0</v>
      </c>
      <c r="M83" s="171">
        <f>IF('Indicator Date hidden'!N84="x","x",$M$2-'Indicator Date hidden'!N84)</f>
        <v>0</v>
      </c>
      <c r="N83" s="171">
        <f>IF('Indicator Date hidden'!O84="x","x",$N$2-'Indicator Date hidden'!O84)</f>
        <v>0</v>
      </c>
      <c r="O83" s="171">
        <f>IF('Indicator Date hidden'!P84="x","x",$O$2-'Indicator Date hidden'!P84)</f>
        <v>0</v>
      </c>
      <c r="P83" s="171">
        <f>IF('Indicator Date hidden'!Q84="x","x",$P$2-'Indicator Date hidden'!Q84)</f>
        <v>0</v>
      </c>
      <c r="Q83" s="171" t="str">
        <f>IF('Indicator Date hidden'!R84="x","x",$Q$2-'Indicator Date hidden'!R84)</f>
        <v>x</v>
      </c>
      <c r="R83" s="171">
        <f>IF('Indicator Date hidden'!S84="x","x",$R$2-'Indicator Date hidden'!S84)</f>
        <v>0</v>
      </c>
      <c r="S83" s="171">
        <f>IF('Indicator Date hidden'!T84="x","x",$S$2-'Indicator Date hidden'!T84)</f>
        <v>0</v>
      </c>
      <c r="T83" s="171">
        <f>IF('Indicator Date hidden'!U84="x","x",$T$2-'Indicator Date hidden'!U84)</f>
        <v>0</v>
      </c>
      <c r="U83" s="171" t="str">
        <f>IF('Indicator Date hidden'!V84="x","x",$U$2-'Indicator Date hidden'!V84)</f>
        <v>x</v>
      </c>
      <c r="V83" s="171">
        <f>IF('Indicator Date hidden'!W84="x","x",$V$2-'Indicator Date hidden'!W84)</f>
        <v>0</v>
      </c>
      <c r="W83" s="171" t="str">
        <f>IF('Indicator Date hidden'!X84="x","x",$W$2-'Indicator Date hidden'!X84)</f>
        <v>x</v>
      </c>
      <c r="X83" s="171">
        <f>IF('Indicator Date hidden'!Y84="x","x",$X$2-'Indicator Date hidden'!Y84)</f>
        <v>3</v>
      </c>
      <c r="Y83" s="171">
        <f>IF('Indicator Date hidden'!Z84="x","x",$Y$2-'Indicator Date hidden'!Z84)</f>
        <v>0</v>
      </c>
      <c r="Z83" s="171">
        <f>IF('Indicator Date hidden'!AA84="x","x",$Z$2-'Indicator Date hidden'!AA84)</f>
        <v>0</v>
      </c>
      <c r="AA83" s="171">
        <f>IF('Indicator Date hidden'!AB84="x","x",$AA$2-'Indicator Date hidden'!AB84)</f>
        <v>0</v>
      </c>
      <c r="AB83" s="171">
        <f>IF('Indicator Date hidden'!AC84="x","x",$AB$2-'Indicator Date hidden'!AC84)</f>
        <v>0</v>
      </c>
      <c r="AC83" s="171">
        <f>IF('Indicator Date hidden'!AD84="x","x",$AC$2-'Indicator Date hidden'!AD84)</f>
        <v>0</v>
      </c>
      <c r="AD83" s="171" t="str">
        <f>IF('Indicator Date hidden'!AE84="x","x",$AD$2-'Indicator Date hidden'!AE84)</f>
        <v>x</v>
      </c>
      <c r="AE83" s="171">
        <f>IF('Indicator Date hidden'!AF84="x","x",$AE$2-'Indicator Date hidden'!AF84)</f>
        <v>0</v>
      </c>
      <c r="AF83" s="171">
        <f>IF('Indicator Date hidden'!AG84="x","x",$AF$2-'Indicator Date hidden'!AG84)</f>
        <v>2</v>
      </c>
      <c r="AG83" s="171">
        <f>IF('Indicator Date hidden'!AH84="x","x",$AG$2-'Indicator Date hidden'!AH84)</f>
        <v>0</v>
      </c>
      <c r="AH83" s="171">
        <f>IF('Indicator Date hidden'!AI84="x","x",$AH$2-'Indicator Date hidden'!AI84)</f>
        <v>0</v>
      </c>
      <c r="AI83" s="171">
        <f>IF('Indicator Date hidden'!AJ84="x","x",$AI$2-'Indicator Date hidden'!AJ84)</f>
        <v>0</v>
      </c>
      <c r="AJ83" s="171" t="str">
        <f>IF('Indicator Date hidden'!AK84="x","x",$AJ$2-'Indicator Date hidden'!AK84)</f>
        <v>x</v>
      </c>
      <c r="AK83" s="171">
        <f>IF('Indicator Date hidden'!AL84="x","x",$AK$2-'Indicator Date hidden'!AL84)</f>
        <v>1</v>
      </c>
      <c r="AL83" s="171">
        <f>IF('Indicator Date hidden'!AM84="x","x",$AL$2-'Indicator Date hidden'!AM84)</f>
        <v>0</v>
      </c>
      <c r="AM83" s="171">
        <f>IF('Indicator Date hidden'!AN84="x","x",$AM$2-'Indicator Date hidden'!AN84)</f>
        <v>0</v>
      </c>
      <c r="AN83" s="171">
        <f>IF('Indicator Date hidden'!AO84="x","x",$AN$2-'Indicator Date hidden'!AO84)</f>
        <v>0</v>
      </c>
      <c r="AO83" s="171">
        <f>IF('Indicator Date hidden'!AP84="x","x",$AO$2-'Indicator Date hidden'!AP84)</f>
        <v>0</v>
      </c>
      <c r="AP83" s="171">
        <f>IF('Indicator Date hidden'!AQ84="x","x",$AP$2-'Indicator Date hidden'!AQ84)</f>
        <v>0</v>
      </c>
      <c r="AQ83" s="171">
        <f>IF('Indicator Date hidden'!AR84="x","x",$AQ$2-'Indicator Date hidden'!AR84)</f>
        <v>0</v>
      </c>
      <c r="AR83" s="171">
        <f>IF('Indicator Date hidden'!AS84="x","x",$AR$2-'Indicator Date hidden'!AS84)</f>
        <v>0</v>
      </c>
      <c r="AS83" s="171">
        <f>IF('Indicator Date hidden'!AT84="x","x",$AS$2-'Indicator Date hidden'!AT84)</f>
        <v>0</v>
      </c>
      <c r="AT83" s="171">
        <f>IF('Indicator Date hidden'!AU84="x","x",$AT$2-'Indicator Date hidden'!AU84)</f>
        <v>0</v>
      </c>
      <c r="AU83" s="171">
        <f>IF('Indicator Date hidden'!AV84="x","x",$AU$2-'Indicator Date hidden'!AV84)</f>
        <v>0</v>
      </c>
      <c r="AV83" s="171">
        <f>IF('Indicator Date hidden'!AW84="x","x",$AV$2-'Indicator Date hidden'!AW84)</f>
        <v>0</v>
      </c>
      <c r="AW83" s="171">
        <f>IF('Indicator Date hidden'!AX84="x","x",$AW$2-'Indicator Date hidden'!AX84)</f>
        <v>0</v>
      </c>
      <c r="AX83" s="171">
        <f>IF('Indicator Date hidden'!AY84="x","x",$AX$2-'Indicator Date hidden'!AY84)</f>
        <v>0</v>
      </c>
      <c r="AY83" s="171">
        <f>IF('Indicator Date hidden'!AZ84="x","x",$AY$2-'Indicator Date hidden'!AZ84)</f>
        <v>0</v>
      </c>
      <c r="AZ83" s="171">
        <f>IF('Indicator Date hidden'!BA84="x","x",$AZ$2-'Indicator Date hidden'!BA84)</f>
        <v>0</v>
      </c>
      <c r="BA83" s="5">
        <f t="shared" si="5"/>
        <v>6</v>
      </c>
      <c r="BB83" s="172">
        <f t="shared" si="6"/>
        <v>0.13043478260869565</v>
      </c>
      <c r="BC83" s="5">
        <f t="shared" si="7"/>
        <v>3</v>
      </c>
      <c r="BD83" s="172">
        <f t="shared" si="8"/>
        <v>0.53603600025817189</v>
      </c>
      <c r="BE83" s="175">
        <f t="shared" si="9"/>
        <v>0</v>
      </c>
    </row>
    <row r="84" spans="1:57" x14ac:dyDescent="0.25">
      <c r="A84" t="s">
        <v>154</v>
      </c>
      <c r="B84" s="171">
        <f>IF('Indicator Date hidden'!C85="x","x",$B$2-'Indicator Date hidden'!C85)</f>
        <v>0</v>
      </c>
      <c r="C84" s="171">
        <f>IF('Indicator Date hidden'!D85="x","x",$C$2-'Indicator Date hidden'!D85)</f>
        <v>0</v>
      </c>
      <c r="D84" s="171">
        <f>IF('Indicator Date hidden'!E85="x","x",$D$2-'Indicator Date hidden'!E85)</f>
        <v>0</v>
      </c>
      <c r="E84" s="171">
        <f>IF('Indicator Date hidden'!F85="x","x",$E$2-'Indicator Date hidden'!F85)</f>
        <v>0</v>
      </c>
      <c r="F84" s="171">
        <f>IF('Indicator Date hidden'!G85="x","x",$F$2-'Indicator Date hidden'!G85)</f>
        <v>0</v>
      </c>
      <c r="G84" s="171">
        <f>IF('Indicator Date hidden'!H85="x","x",$G$2-'Indicator Date hidden'!H85)</f>
        <v>0</v>
      </c>
      <c r="H84" s="171">
        <f>IF('Indicator Date hidden'!I85="x","x",$H$2-'Indicator Date hidden'!I85)</f>
        <v>0</v>
      </c>
      <c r="I84" s="171">
        <f>IF('Indicator Date hidden'!J85="x","x",$I$2-'Indicator Date hidden'!J85)</f>
        <v>0</v>
      </c>
      <c r="J84" s="171">
        <f>IF('Indicator Date hidden'!K85="x","x",$J$2-'Indicator Date hidden'!K85)</f>
        <v>0</v>
      </c>
      <c r="K84" s="171">
        <f>IF('Indicator Date hidden'!L85="x","x",$K$2-'Indicator Date hidden'!L85)</f>
        <v>0</v>
      </c>
      <c r="L84" s="171">
        <f>IF('Indicator Date hidden'!M85="x","x",$L$2-'Indicator Date hidden'!M85)</f>
        <v>0</v>
      </c>
      <c r="M84" s="171">
        <f>IF('Indicator Date hidden'!N85="x","x",$M$2-'Indicator Date hidden'!N85)</f>
        <v>0</v>
      </c>
      <c r="N84" s="171">
        <f>IF('Indicator Date hidden'!O85="x","x",$N$2-'Indicator Date hidden'!O85)</f>
        <v>0</v>
      </c>
      <c r="O84" s="171">
        <f>IF('Indicator Date hidden'!P85="x","x",$O$2-'Indicator Date hidden'!P85)</f>
        <v>0</v>
      </c>
      <c r="P84" s="171">
        <f>IF('Indicator Date hidden'!Q85="x","x",$P$2-'Indicator Date hidden'!Q85)</f>
        <v>0</v>
      </c>
      <c r="Q84" s="171">
        <f>IF('Indicator Date hidden'!R85="x","x",$Q$2-'Indicator Date hidden'!R85)</f>
        <v>5</v>
      </c>
      <c r="R84" s="171">
        <f>IF('Indicator Date hidden'!S85="x","x",$R$2-'Indicator Date hidden'!S85)</f>
        <v>0</v>
      </c>
      <c r="S84" s="171">
        <f>IF('Indicator Date hidden'!T85="x","x",$S$2-'Indicator Date hidden'!T85)</f>
        <v>0</v>
      </c>
      <c r="T84" s="171">
        <f>IF('Indicator Date hidden'!U85="x","x",$T$2-'Indicator Date hidden'!U85)</f>
        <v>0</v>
      </c>
      <c r="U84" s="171">
        <f>IF('Indicator Date hidden'!V85="x","x",$U$2-'Indicator Date hidden'!V85)</f>
        <v>0</v>
      </c>
      <c r="V84" s="171">
        <f>IF('Indicator Date hidden'!W85="x","x",$V$2-'Indicator Date hidden'!W85)</f>
        <v>0</v>
      </c>
      <c r="W84" s="171">
        <f>IF('Indicator Date hidden'!X85="x","x",$W$2-'Indicator Date hidden'!X85)</f>
        <v>3</v>
      </c>
      <c r="X84" s="171">
        <f>IF('Indicator Date hidden'!Y85="x","x",$X$2-'Indicator Date hidden'!Y85)</f>
        <v>7</v>
      </c>
      <c r="Y84" s="171">
        <f>IF('Indicator Date hidden'!Z85="x","x",$Y$2-'Indicator Date hidden'!Z85)</f>
        <v>0</v>
      </c>
      <c r="Z84" s="171">
        <f>IF('Indicator Date hidden'!AA85="x","x",$Z$2-'Indicator Date hidden'!AA85)</f>
        <v>0</v>
      </c>
      <c r="AA84" s="171">
        <f>IF('Indicator Date hidden'!AB85="x","x",$AA$2-'Indicator Date hidden'!AB85)</f>
        <v>0</v>
      </c>
      <c r="AB84" s="171">
        <f>IF('Indicator Date hidden'!AC85="x","x",$AB$2-'Indicator Date hidden'!AC85)</f>
        <v>0</v>
      </c>
      <c r="AC84" s="171">
        <f>IF('Indicator Date hidden'!AD85="x","x",$AC$2-'Indicator Date hidden'!AD85)</f>
        <v>0</v>
      </c>
      <c r="AD84" s="171" t="str">
        <f>IF('Indicator Date hidden'!AE85="x","x",$AD$2-'Indicator Date hidden'!AE85)</f>
        <v>x</v>
      </c>
      <c r="AE84" s="171">
        <f>IF('Indicator Date hidden'!AF85="x","x",$AE$2-'Indicator Date hidden'!AF85)</f>
        <v>0</v>
      </c>
      <c r="AF84" s="171">
        <f>IF('Indicator Date hidden'!AG85="x","x",$AF$2-'Indicator Date hidden'!AG85)</f>
        <v>10</v>
      </c>
      <c r="AG84" s="171">
        <f>IF('Indicator Date hidden'!AH85="x","x",$AG$2-'Indicator Date hidden'!AH85)</f>
        <v>0</v>
      </c>
      <c r="AH84" s="171">
        <f>IF('Indicator Date hidden'!AI85="x","x",$AH$2-'Indicator Date hidden'!AI85)</f>
        <v>0</v>
      </c>
      <c r="AI84" s="171">
        <f>IF('Indicator Date hidden'!AJ85="x","x",$AI$2-'Indicator Date hidden'!AJ85)</f>
        <v>0</v>
      </c>
      <c r="AJ84" s="171" t="str">
        <f>IF('Indicator Date hidden'!AK85="x","x",$AJ$2-'Indicator Date hidden'!AK85)</f>
        <v>x</v>
      </c>
      <c r="AK84" s="171">
        <f>IF('Indicator Date hidden'!AL85="x","x",$AK$2-'Indicator Date hidden'!AL85)</f>
        <v>1</v>
      </c>
      <c r="AL84" s="171">
        <f>IF('Indicator Date hidden'!AM85="x","x",$AL$2-'Indicator Date hidden'!AM85)</f>
        <v>0</v>
      </c>
      <c r="AM84" s="171">
        <f>IF('Indicator Date hidden'!AN85="x","x",$AM$2-'Indicator Date hidden'!AN85)</f>
        <v>0</v>
      </c>
      <c r="AN84" s="171">
        <f>IF('Indicator Date hidden'!AO85="x","x",$AN$2-'Indicator Date hidden'!AO85)</f>
        <v>0</v>
      </c>
      <c r="AO84" s="171">
        <f>IF('Indicator Date hidden'!AP85="x","x",$AO$2-'Indicator Date hidden'!AP85)</f>
        <v>0</v>
      </c>
      <c r="AP84" s="171">
        <f>IF('Indicator Date hidden'!AQ85="x","x",$AP$2-'Indicator Date hidden'!AQ85)</f>
        <v>0</v>
      </c>
      <c r="AQ84" s="171">
        <f>IF('Indicator Date hidden'!AR85="x","x",$AQ$2-'Indicator Date hidden'!AR85)</f>
        <v>4</v>
      </c>
      <c r="AR84" s="171">
        <f>IF('Indicator Date hidden'!AS85="x","x",$AR$2-'Indicator Date hidden'!AS85)</f>
        <v>0</v>
      </c>
      <c r="AS84" s="171">
        <f>IF('Indicator Date hidden'!AT85="x","x",$AS$2-'Indicator Date hidden'!AT85)</f>
        <v>0</v>
      </c>
      <c r="AT84" s="171">
        <f>IF('Indicator Date hidden'!AU85="x","x",$AT$2-'Indicator Date hidden'!AU85)</f>
        <v>0</v>
      </c>
      <c r="AU84" s="171">
        <f>IF('Indicator Date hidden'!AV85="x","x",$AU$2-'Indicator Date hidden'!AV85)</f>
        <v>0</v>
      </c>
      <c r="AV84" s="171">
        <f>IF('Indicator Date hidden'!AW85="x","x",$AV$2-'Indicator Date hidden'!AW85)</f>
        <v>0</v>
      </c>
      <c r="AW84" s="171">
        <f>IF('Indicator Date hidden'!AX85="x","x",$AW$2-'Indicator Date hidden'!AX85)</f>
        <v>0</v>
      </c>
      <c r="AX84" s="171">
        <f>IF('Indicator Date hidden'!AY85="x","x",$AX$2-'Indicator Date hidden'!AY85)</f>
        <v>0</v>
      </c>
      <c r="AY84" s="171">
        <f>IF('Indicator Date hidden'!AZ85="x","x",$AY$2-'Indicator Date hidden'!AZ85)</f>
        <v>0</v>
      </c>
      <c r="AZ84" s="171">
        <f>IF('Indicator Date hidden'!BA85="x","x",$AZ$2-'Indicator Date hidden'!BA85)</f>
        <v>0</v>
      </c>
      <c r="BA84" s="5">
        <f t="shared" si="5"/>
        <v>30</v>
      </c>
      <c r="BB84" s="172">
        <f t="shared" si="6"/>
        <v>0.61224489795918369</v>
      </c>
      <c r="BC84" s="5">
        <f t="shared" si="7"/>
        <v>6</v>
      </c>
      <c r="BD84" s="172">
        <f t="shared" si="8"/>
        <v>1.9253022718482864</v>
      </c>
      <c r="BE84" s="175">
        <f t="shared" si="9"/>
        <v>0</v>
      </c>
    </row>
    <row r="85" spans="1:57" x14ac:dyDescent="0.25">
      <c r="A85" t="s">
        <v>156</v>
      </c>
      <c r="B85" s="171">
        <f>IF('Indicator Date hidden'!C86="x","x",$B$2-'Indicator Date hidden'!C86)</f>
        <v>0</v>
      </c>
      <c r="C85" s="171">
        <f>IF('Indicator Date hidden'!D86="x","x",$C$2-'Indicator Date hidden'!D86)</f>
        <v>0</v>
      </c>
      <c r="D85" s="171">
        <f>IF('Indicator Date hidden'!E86="x","x",$D$2-'Indicator Date hidden'!E86)</f>
        <v>0</v>
      </c>
      <c r="E85" s="171">
        <f>IF('Indicator Date hidden'!F86="x","x",$E$2-'Indicator Date hidden'!F86)</f>
        <v>0</v>
      </c>
      <c r="F85" s="171">
        <f>IF('Indicator Date hidden'!G86="x","x",$F$2-'Indicator Date hidden'!G86)</f>
        <v>0</v>
      </c>
      <c r="G85" s="171">
        <f>IF('Indicator Date hidden'!H86="x","x",$G$2-'Indicator Date hidden'!H86)</f>
        <v>0</v>
      </c>
      <c r="H85" s="171">
        <f>IF('Indicator Date hidden'!I86="x","x",$H$2-'Indicator Date hidden'!I86)</f>
        <v>0</v>
      </c>
      <c r="I85" s="171">
        <f>IF('Indicator Date hidden'!J86="x","x",$I$2-'Indicator Date hidden'!J86)</f>
        <v>0</v>
      </c>
      <c r="J85" s="171">
        <f>IF('Indicator Date hidden'!K86="x","x",$J$2-'Indicator Date hidden'!K86)</f>
        <v>0</v>
      </c>
      <c r="K85" s="171">
        <f>IF('Indicator Date hidden'!L86="x","x",$K$2-'Indicator Date hidden'!L86)</f>
        <v>0</v>
      </c>
      <c r="L85" s="171">
        <f>IF('Indicator Date hidden'!M86="x","x",$L$2-'Indicator Date hidden'!M86)</f>
        <v>0</v>
      </c>
      <c r="M85" s="171">
        <f>IF('Indicator Date hidden'!N86="x","x",$M$2-'Indicator Date hidden'!N86)</f>
        <v>0</v>
      </c>
      <c r="N85" s="171">
        <f>IF('Indicator Date hidden'!O86="x","x",$N$2-'Indicator Date hidden'!O86)</f>
        <v>0</v>
      </c>
      <c r="O85" s="171">
        <f>IF('Indicator Date hidden'!P86="x","x",$O$2-'Indicator Date hidden'!P86)</f>
        <v>0</v>
      </c>
      <c r="P85" s="171">
        <f>IF('Indicator Date hidden'!Q86="x","x",$P$2-'Indicator Date hidden'!Q86)</f>
        <v>0</v>
      </c>
      <c r="Q85" s="171" t="str">
        <f>IF('Indicator Date hidden'!R86="x","x",$Q$2-'Indicator Date hidden'!R86)</f>
        <v>x</v>
      </c>
      <c r="R85" s="171">
        <f>IF('Indicator Date hidden'!S86="x","x",$R$2-'Indicator Date hidden'!S86)</f>
        <v>0</v>
      </c>
      <c r="S85" s="171">
        <f>IF('Indicator Date hidden'!T86="x","x",$S$2-'Indicator Date hidden'!T86)</f>
        <v>0</v>
      </c>
      <c r="T85" s="171">
        <f>IF('Indicator Date hidden'!U86="x","x",$T$2-'Indicator Date hidden'!U86)</f>
        <v>0</v>
      </c>
      <c r="U85" s="171" t="str">
        <f>IF('Indicator Date hidden'!V86="x","x",$U$2-'Indicator Date hidden'!V86)</f>
        <v>x</v>
      </c>
      <c r="V85" s="171">
        <f>IF('Indicator Date hidden'!W86="x","x",$V$2-'Indicator Date hidden'!W86)</f>
        <v>0</v>
      </c>
      <c r="W85" s="171">
        <f>IF('Indicator Date hidden'!X86="x","x",$W$2-'Indicator Date hidden'!X86)</f>
        <v>5</v>
      </c>
      <c r="X85" s="171">
        <f>IF('Indicator Date hidden'!Y86="x","x",$X$2-'Indicator Date hidden'!Y86)</f>
        <v>5</v>
      </c>
      <c r="Y85" s="171">
        <f>IF('Indicator Date hidden'!Z86="x","x",$Y$2-'Indicator Date hidden'!Z86)</f>
        <v>0</v>
      </c>
      <c r="Z85" s="171">
        <f>IF('Indicator Date hidden'!AA86="x","x",$Z$2-'Indicator Date hidden'!AA86)</f>
        <v>0</v>
      </c>
      <c r="AA85" s="171">
        <f>IF('Indicator Date hidden'!AB86="x","x",$AA$2-'Indicator Date hidden'!AB86)</f>
        <v>4</v>
      </c>
      <c r="AB85" s="171">
        <f>IF('Indicator Date hidden'!AC86="x","x",$AB$2-'Indicator Date hidden'!AC86)</f>
        <v>0</v>
      </c>
      <c r="AC85" s="171">
        <f>IF('Indicator Date hidden'!AD86="x","x",$AC$2-'Indicator Date hidden'!AD86)</f>
        <v>0</v>
      </c>
      <c r="AD85" s="171" t="str">
        <f>IF('Indicator Date hidden'!AE86="x","x",$AD$2-'Indicator Date hidden'!AE86)</f>
        <v>x</v>
      </c>
      <c r="AE85" s="171">
        <f>IF('Indicator Date hidden'!AF86="x","x",$AE$2-'Indicator Date hidden'!AF86)</f>
        <v>0</v>
      </c>
      <c r="AF85" s="171">
        <f>IF('Indicator Date hidden'!AG86="x","x",$AF$2-'Indicator Date hidden'!AG86)</f>
        <v>6</v>
      </c>
      <c r="AG85" s="171">
        <f>IF('Indicator Date hidden'!AH86="x","x",$AG$2-'Indicator Date hidden'!AH86)</f>
        <v>0</v>
      </c>
      <c r="AH85" s="171">
        <f>IF('Indicator Date hidden'!AI86="x","x",$AH$2-'Indicator Date hidden'!AI86)</f>
        <v>0</v>
      </c>
      <c r="AI85" s="171">
        <f>IF('Indicator Date hidden'!AJ86="x","x",$AI$2-'Indicator Date hidden'!AJ86)</f>
        <v>0</v>
      </c>
      <c r="AJ85" s="171" t="str">
        <f>IF('Indicator Date hidden'!AK86="x","x",$AJ$2-'Indicator Date hidden'!AK86)</f>
        <v>x</v>
      </c>
      <c r="AK85" s="171">
        <f>IF('Indicator Date hidden'!AL86="x","x",$AK$2-'Indicator Date hidden'!AL86)</f>
        <v>1</v>
      </c>
      <c r="AL85" s="171">
        <f>IF('Indicator Date hidden'!AM86="x","x",$AL$2-'Indicator Date hidden'!AM86)</f>
        <v>0</v>
      </c>
      <c r="AM85" s="171">
        <f>IF('Indicator Date hidden'!AN86="x","x",$AM$2-'Indicator Date hidden'!AN86)</f>
        <v>0</v>
      </c>
      <c r="AN85" s="171">
        <f>IF('Indicator Date hidden'!AO86="x","x",$AN$2-'Indicator Date hidden'!AO86)</f>
        <v>0</v>
      </c>
      <c r="AO85" s="171">
        <f>IF('Indicator Date hidden'!AP86="x","x",$AO$2-'Indicator Date hidden'!AP86)</f>
        <v>0</v>
      </c>
      <c r="AP85" s="171">
        <f>IF('Indicator Date hidden'!AQ86="x","x",$AP$2-'Indicator Date hidden'!AQ86)</f>
        <v>0</v>
      </c>
      <c r="AQ85" s="171">
        <f>IF('Indicator Date hidden'!AR86="x","x",$AQ$2-'Indicator Date hidden'!AR86)</f>
        <v>4</v>
      </c>
      <c r="AR85" s="171">
        <f>IF('Indicator Date hidden'!AS86="x","x",$AR$2-'Indicator Date hidden'!AS86)</f>
        <v>0</v>
      </c>
      <c r="AS85" s="171">
        <f>IF('Indicator Date hidden'!AT86="x","x",$AS$2-'Indicator Date hidden'!AT86)</f>
        <v>0</v>
      </c>
      <c r="AT85" s="171">
        <f>IF('Indicator Date hidden'!AU86="x","x",$AT$2-'Indicator Date hidden'!AU86)</f>
        <v>0</v>
      </c>
      <c r="AU85" s="171" t="str">
        <f>IF('Indicator Date hidden'!AV86="x","x",$AU$2-'Indicator Date hidden'!AV86)</f>
        <v>x</v>
      </c>
      <c r="AV85" s="171">
        <f>IF('Indicator Date hidden'!AW86="x","x",$AV$2-'Indicator Date hidden'!AW86)</f>
        <v>0</v>
      </c>
      <c r="AW85" s="171">
        <f>IF('Indicator Date hidden'!AX86="x","x",$AW$2-'Indicator Date hidden'!AX86)</f>
        <v>0</v>
      </c>
      <c r="AX85" s="171">
        <f>IF('Indicator Date hidden'!AY86="x","x",$AX$2-'Indicator Date hidden'!AY86)</f>
        <v>0</v>
      </c>
      <c r="AY85" s="171">
        <f>IF('Indicator Date hidden'!AZ86="x","x",$AY$2-'Indicator Date hidden'!AZ86)</f>
        <v>0</v>
      </c>
      <c r="AZ85" s="171">
        <f>IF('Indicator Date hidden'!BA86="x","x",$AZ$2-'Indicator Date hidden'!BA86)</f>
        <v>0</v>
      </c>
      <c r="BA85" s="5">
        <f t="shared" si="5"/>
        <v>25</v>
      </c>
      <c r="BB85" s="172">
        <f t="shared" si="6"/>
        <v>0.54347826086956519</v>
      </c>
      <c r="BC85" s="5">
        <f t="shared" si="7"/>
        <v>6</v>
      </c>
      <c r="BD85" s="172">
        <f t="shared" si="8"/>
        <v>1.5137991616133639</v>
      </c>
      <c r="BE85" s="175">
        <f t="shared" si="9"/>
        <v>0</v>
      </c>
    </row>
    <row r="86" spans="1:57" x14ac:dyDescent="0.25">
      <c r="A86" t="s">
        <v>158</v>
      </c>
      <c r="B86" s="171">
        <f>IF('Indicator Date hidden'!C87="x","x",$B$2-'Indicator Date hidden'!C87)</f>
        <v>0</v>
      </c>
      <c r="C86" s="171">
        <f>IF('Indicator Date hidden'!D87="x","x",$C$2-'Indicator Date hidden'!D87)</f>
        <v>0</v>
      </c>
      <c r="D86" s="171">
        <f>IF('Indicator Date hidden'!E87="x","x",$D$2-'Indicator Date hidden'!E87)</f>
        <v>0</v>
      </c>
      <c r="E86" s="171">
        <f>IF('Indicator Date hidden'!F87="x","x",$E$2-'Indicator Date hidden'!F87)</f>
        <v>0</v>
      </c>
      <c r="F86" s="171">
        <f>IF('Indicator Date hidden'!G87="x","x",$F$2-'Indicator Date hidden'!G87)</f>
        <v>0</v>
      </c>
      <c r="G86" s="171">
        <f>IF('Indicator Date hidden'!H87="x","x",$G$2-'Indicator Date hidden'!H87)</f>
        <v>0</v>
      </c>
      <c r="H86" s="171">
        <f>IF('Indicator Date hidden'!I87="x","x",$H$2-'Indicator Date hidden'!I87)</f>
        <v>0</v>
      </c>
      <c r="I86" s="171">
        <f>IF('Indicator Date hidden'!J87="x","x",$I$2-'Indicator Date hidden'!J87)</f>
        <v>0</v>
      </c>
      <c r="J86" s="171">
        <f>IF('Indicator Date hidden'!K87="x","x",$J$2-'Indicator Date hidden'!K87)</f>
        <v>0</v>
      </c>
      <c r="K86" s="171">
        <f>IF('Indicator Date hidden'!L87="x","x",$K$2-'Indicator Date hidden'!L87)</f>
        <v>0</v>
      </c>
      <c r="L86" s="171">
        <f>IF('Indicator Date hidden'!M87="x","x",$L$2-'Indicator Date hidden'!M87)</f>
        <v>0</v>
      </c>
      <c r="M86" s="171">
        <f>IF('Indicator Date hidden'!N87="x","x",$M$2-'Indicator Date hidden'!N87)</f>
        <v>0</v>
      </c>
      <c r="N86" s="171">
        <f>IF('Indicator Date hidden'!O87="x","x",$N$2-'Indicator Date hidden'!O87)</f>
        <v>0</v>
      </c>
      <c r="O86" s="171">
        <f>IF('Indicator Date hidden'!P87="x","x",$O$2-'Indicator Date hidden'!P87)</f>
        <v>0</v>
      </c>
      <c r="P86" s="171">
        <f>IF('Indicator Date hidden'!Q87="x","x",$P$2-'Indicator Date hidden'!Q87)</f>
        <v>0</v>
      </c>
      <c r="Q86" s="171">
        <f>IF('Indicator Date hidden'!R87="x","x",$Q$2-'Indicator Date hidden'!R87)</f>
        <v>3</v>
      </c>
      <c r="R86" s="171">
        <f>IF('Indicator Date hidden'!S87="x","x",$R$2-'Indicator Date hidden'!S87)</f>
        <v>0</v>
      </c>
      <c r="S86" s="171">
        <f>IF('Indicator Date hidden'!T87="x","x",$S$2-'Indicator Date hidden'!T87)</f>
        <v>0</v>
      </c>
      <c r="T86" s="171">
        <f>IF('Indicator Date hidden'!U87="x","x",$T$2-'Indicator Date hidden'!U87)</f>
        <v>0</v>
      </c>
      <c r="U86" s="171">
        <f>IF('Indicator Date hidden'!V87="x","x",$U$2-'Indicator Date hidden'!V87)</f>
        <v>0</v>
      </c>
      <c r="V86" s="171">
        <f>IF('Indicator Date hidden'!W87="x","x",$V$2-'Indicator Date hidden'!W87)</f>
        <v>0</v>
      </c>
      <c r="W86" s="171">
        <f>IF('Indicator Date hidden'!X87="x","x",$W$2-'Indicator Date hidden'!X87)</f>
        <v>3</v>
      </c>
      <c r="X86" s="171">
        <f>IF('Indicator Date hidden'!Y87="x","x",$X$2-'Indicator Date hidden'!Y87)</f>
        <v>5</v>
      </c>
      <c r="Y86" s="171">
        <f>IF('Indicator Date hidden'!Z87="x","x",$Y$2-'Indicator Date hidden'!Z87)</f>
        <v>0</v>
      </c>
      <c r="Z86" s="171">
        <f>IF('Indicator Date hidden'!AA87="x","x",$Z$2-'Indicator Date hidden'!AA87)</f>
        <v>0</v>
      </c>
      <c r="AA86" s="171" t="str">
        <f>IF('Indicator Date hidden'!AB87="x","x",$AA$2-'Indicator Date hidden'!AB87)</f>
        <v>x</v>
      </c>
      <c r="AB86" s="171">
        <f>IF('Indicator Date hidden'!AC87="x","x",$AB$2-'Indicator Date hidden'!AC87)</f>
        <v>0</v>
      </c>
      <c r="AC86" s="171">
        <f>IF('Indicator Date hidden'!AD87="x","x",$AC$2-'Indicator Date hidden'!AD87)</f>
        <v>0</v>
      </c>
      <c r="AD86" s="171" t="str">
        <f>IF('Indicator Date hidden'!AE87="x","x",$AD$2-'Indicator Date hidden'!AE87)</f>
        <v>x</v>
      </c>
      <c r="AE86" s="171">
        <f>IF('Indicator Date hidden'!AF87="x","x",$AE$2-'Indicator Date hidden'!AF87)</f>
        <v>0</v>
      </c>
      <c r="AF86" s="171">
        <f>IF('Indicator Date hidden'!AG87="x","x",$AF$2-'Indicator Date hidden'!AG87)</f>
        <v>4</v>
      </c>
      <c r="AG86" s="171">
        <f>IF('Indicator Date hidden'!AH87="x","x",$AG$2-'Indicator Date hidden'!AH87)</f>
        <v>0</v>
      </c>
      <c r="AH86" s="171">
        <f>IF('Indicator Date hidden'!AI87="x","x",$AH$2-'Indicator Date hidden'!AI87)</f>
        <v>0</v>
      </c>
      <c r="AI86" s="171">
        <f>IF('Indicator Date hidden'!AJ87="x","x",$AI$2-'Indicator Date hidden'!AJ87)</f>
        <v>0</v>
      </c>
      <c r="AJ86" s="171" t="str">
        <f>IF('Indicator Date hidden'!AK87="x","x",$AJ$2-'Indicator Date hidden'!AK87)</f>
        <v>x</v>
      </c>
      <c r="AK86" s="171">
        <f>IF('Indicator Date hidden'!AL87="x","x",$AK$2-'Indicator Date hidden'!AL87)</f>
        <v>0</v>
      </c>
      <c r="AL86" s="171">
        <f>IF('Indicator Date hidden'!AM87="x","x",$AL$2-'Indicator Date hidden'!AM87)</f>
        <v>0</v>
      </c>
      <c r="AM86" s="171">
        <f>IF('Indicator Date hidden'!AN87="x","x",$AM$2-'Indicator Date hidden'!AN87)</f>
        <v>0</v>
      </c>
      <c r="AN86" s="171">
        <f>IF('Indicator Date hidden'!AO87="x","x",$AN$2-'Indicator Date hidden'!AO87)</f>
        <v>0</v>
      </c>
      <c r="AO86" s="171">
        <f>IF('Indicator Date hidden'!AP87="x","x",$AO$2-'Indicator Date hidden'!AP87)</f>
        <v>0</v>
      </c>
      <c r="AP86" s="171">
        <f>IF('Indicator Date hidden'!AQ87="x","x",$AP$2-'Indicator Date hidden'!AQ87)</f>
        <v>0</v>
      </c>
      <c r="AQ86" s="171">
        <f>IF('Indicator Date hidden'!AR87="x","x",$AQ$2-'Indicator Date hidden'!AR87)</f>
        <v>4</v>
      </c>
      <c r="AR86" s="171">
        <f>IF('Indicator Date hidden'!AS87="x","x",$AR$2-'Indicator Date hidden'!AS87)</f>
        <v>0</v>
      </c>
      <c r="AS86" s="171">
        <f>IF('Indicator Date hidden'!AT87="x","x",$AS$2-'Indicator Date hidden'!AT87)</f>
        <v>0</v>
      </c>
      <c r="AT86" s="171">
        <f>IF('Indicator Date hidden'!AU87="x","x",$AT$2-'Indicator Date hidden'!AU87)</f>
        <v>0</v>
      </c>
      <c r="AU86" s="171">
        <f>IF('Indicator Date hidden'!AV87="x","x",$AU$2-'Indicator Date hidden'!AV87)</f>
        <v>0</v>
      </c>
      <c r="AV86" s="171">
        <f>IF('Indicator Date hidden'!AW87="x","x",$AV$2-'Indicator Date hidden'!AW87)</f>
        <v>0</v>
      </c>
      <c r="AW86" s="171">
        <f>IF('Indicator Date hidden'!AX87="x","x",$AW$2-'Indicator Date hidden'!AX87)</f>
        <v>0</v>
      </c>
      <c r="AX86" s="171">
        <f>IF('Indicator Date hidden'!AY87="x","x",$AX$2-'Indicator Date hidden'!AY87)</f>
        <v>0</v>
      </c>
      <c r="AY86" s="171">
        <f>IF('Indicator Date hidden'!AZ87="x","x",$AY$2-'Indicator Date hidden'!AZ87)</f>
        <v>0</v>
      </c>
      <c r="AZ86" s="171">
        <f>IF('Indicator Date hidden'!BA87="x","x",$AZ$2-'Indicator Date hidden'!BA87)</f>
        <v>0</v>
      </c>
      <c r="BA86" s="5">
        <f t="shared" si="5"/>
        <v>19</v>
      </c>
      <c r="BB86" s="172">
        <f t="shared" si="6"/>
        <v>0.39583333333333331</v>
      </c>
      <c r="BC86" s="5">
        <f t="shared" si="7"/>
        <v>5</v>
      </c>
      <c r="BD86" s="172">
        <f t="shared" si="8"/>
        <v>1.1856711062610163</v>
      </c>
      <c r="BE86" s="175">
        <f t="shared" si="9"/>
        <v>0</v>
      </c>
    </row>
    <row r="87" spans="1:57" x14ac:dyDescent="0.25">
      <c r="A87" t="s">
        <v>160</v>
      </c>
      <c r="B87" s="171">
        <f>IF('Indicator Date hidden'!C88="x","x",$B$2-'Indicator Date hidden'!C88)</f>
        <v>0</v>
      </c>
      <c r="C87" s="171">
        <f>IF('Indicator Date hidden'!D88="x","x",$C$2-'Indicator Date hidden'!D88)</f>
        <v>0</v>
      </c>
      <c r="D87" s="171">
        <f>IF('Indicator Date hidden'!E88="x","x",$D$2-'Indicator Date hidden'!E88)</f>
        <v>0</v>
      </c>
      <c r="E87" s="171">
        <f>IF('Indicator Date hidden'!F88="x","x",$E$2-'Indicator Date hidden'!F88)</f>
        <v>0</v>
      </c>
      <c r="F87" s="171">
        <f>IF('Indicator Date hidden'!G88="x","x",$F$2-'Indicator Date hidden'!G88)</f>
        <v>0</v>
      </c>
      <c r="G87" s="171">
        <f>IF('Indicator Date hidden'!H88="x","x",$G$2-'Indicator Date hidden'!H88)</f>
        <v>0</v>
      </c>
      <c r="H87" s="171">
        <f>IF('Indicator Date hidden'!I88="x","x",$H$2-'Indicator Date hidden'!I88)</f>
        <v>0</v>
      </c>
      <c r="I87" s="171">
        <f>IF('Indicator Date hidden'!J88="x","x",$I$2-'Indicator Date hidden'!J88)</f>
        <v>0</v>
      </c>
      <c r="J87" s="171">
        <f>IF('Indicator Date hidden'!K88="x","x",$J$2-'Indicator Date hidden'!K88)</f>
        <v>0</v>
      </c>
      <c r="K87" s="171">
        <f>IF('Indicator Date hidden'!L88="x","x",$K$2-'Indicator Date hidden'!L88)</f>
        <v>0</v>
      </c>
      <c r="L87" s="171">
        <f>IF('Indicator Date hidden'!M88="x","x",$L$2-'Indicator Date hidden'!M88)</f>
        <v>0</v>
      </c>
      <c r="M87" s="171">
        <f>IF('Indicator Date hidden'!N88="x","x",$M$2-'Indicator Date hidden'!N88)</f>
        <v>0</v>
      </c>
      <c r="N87" s="171">
        <f>IF('Indicator Date hidden'!O88="x","x",$N$2-'Indicator Date hidden'!O88)</f>
        <v>0</v>
      </c>
      <c r="O87" s="171">
        <f>IF('Indicator Date hidden'!P88="x","x",$O$2-'Indicator Date hidden'!P88)</f>
        <v>0</v>
      </c>
      <c r="P87" s="171">
        <f>IF('Indicator Date hidden'!Q88="x","x",$P$2-'Indicator Date hidden'!Q88)</f>
        <v>0</v>
      </c>
      <c r="Q87" s="171">
        <f>IF('Indicator Date hidden'!R88="x","x",$Q$2-'Indicator Date hidden'!R88)</f>
        <v>4</v>
      </c>
      <c r="R87" s="171">
        <f>IF('Indicator Date hidden'!S88="x","x",$R$2-'Indicator Date hidden'!S88)</f>
        <v>0</v>
      </c>
      <c r="S87" s="171">
        <f>IF('Indicator Date hidden'!T88="x","x",$S$2-'Indicator Date hidden'!T88)</f>
        <v>0</v>
      </c>
      <c r="T87" s="171">
        <f>IF('Indicator Date hidden'!U88="x","x",$T$2-'Indicator Date hidden'!U88)</f>
        <v>0</v>
      </c>
      <c r="U87" s="171">
        <f>IF('Indicator Date hidden'!V88="x","x",$U$2-'Indicator Date hidden'!V88)</f>
        <v>0</v>
      </c>
      <c r="V87" s="171">
        <f>IF('Indicator Date hidden'!W88="x","x",$V$2-'Indicator Date hidden'!W88)</f>
        <v>0</v>
      </c>
      <c r="W87" s="171">
        <f>IF('Indicator Date hidden'!X88="x","x",$W$2-'Indicator Date hidden'!X88)</f>
        <v>5</v>
      </c>
      <c r="X87" s="171">
        <f>IF('Indicator Date hidden'!Y88="x","x",$X$2-'Indicator Date hidden'!Y88)</f>
        <v>2</v>
      </c>
      <c r="Y87" s="171">
        <f>IF('Indicator Date hidden'!Z88="x","x",$Y$2-'Indicator Date hidden'!Z88)</f>
        <v>0</v>
      </c>
      <c r="Z87" s="171">
        <f>IF('Indicator Date hidden'!AA88="x","x",$Z$2-'Indicator Date hidden'!AA88)</f>
        <v>0</v>
      </c>
      <c r="AA87" s="171">
        <f>IF('Indicator Date hidden'!AB88="x","x",$AA$2-'Indicator Date hidden'!AB88)</f>
        <v>0</v>
      </c>
      <c r="AB87" s="171">
        <f>IF('Indicator Date hidden'!AC88="x","x",$AB$2-'Indicator Date hidden'!AC88)</f>
        <v>0</v>
      </c>
      <c r="AC87" s="171">
        <f>IF('Indicator Date hidden'!AD88="x","x",$AC$2-'Indicator Date hidden'!AD88)</f>
        <v>0</v>
      </c>
      <c r="AD87" s="171" t="str">
        <f>IF('Indicator Date hidden'!AE88="x","x",$AD$2-'Indicator Date hidden'!AE88)</f>
        <v>x</v>
      </c>
      <c r="AE87" s="171">
        <f>IF('Indicator Date hidden'!AF88="x","x",$AE$2-'Indicator Date hidden'!AF88)</f>
        <v>0</v>
      </c>
      <c r="AF87" s="171">
        <f>IF('Indicator Date hidden'!AG88="x","x",$AF$2-'Indicator Date hidden'!AG88)</f>
        <v>1</v>
      </c>
      <c r="AG87" s="171">
        <f>IF('Indicator Date hidden'!AH88="x","x",$AG$2-'Indicator Date hidden'!AH88)</f>
        <v>0</v>
      </c>
      <c r="AH87" s="171">
        <f>IF('Indicator Date hidden'!AI88="x","x",$AH$2-'Indicator Date hidden'!AI88)</f>
        <v>0</v>
      </c>
      <c r="AI87" s="171">
        <f>IF('Indicator Date hidden'!AJ88="x","x",$AI$2-'Indicator Date hidden'!AJ88)</f>
        <v>0</v>
      </c>
      <c r="AJ87" s="171" t="str">
        <f>IF('Indicator Date hidden'!AK88="x","x",$AJ$2-'Indicator Date hidden'!AK88)</f>
        <v>x</v>
      </c>
      <c r="AK87" s="171">
        <f>IF('Indicator Date hidden'!AL88="x","x",$AK$2-'Indicator Date hidden'!AL88)</f>
        <v>1</v>
      </c>
      <c r="AL87" s="171">
        <f>IF('Indicator Date hidden'!AM88="x","x",$AL$2-'Indicator Date hidden'!AM88)</f>
        <v>0</v>
      </c>
      <c r="AM87" s="171">
        <f>IF('Indicator Date hidden'!AN88="x","x",$AM$2-'Indicator Date hidden'!AN88)</f>
        <v>0</v>
      </c>
      <c r="AN87" s="171">
        <f>IF('Indicator Date hidden'!AO88="x","x",$AN$2-'Indicator Date hidden'!AO88)</f>
        <v>0</v>
      </c>
      <c r="AO87" s="171" t="str">
        <f>IF('Indicator Date hidden'!AP88="x","x",$AO$2-'Indicator Date hidden'!AP88)</f>
        <v>x</v>
      </c>
      <c r="AP87" s="171" t="str">
        <f>IF('Indicator Date hidden'!AQ88="x","x",$AP$2-'Indicator Date hidden'!AQ88)</f>
        <v>x</v>
      </c>
      <c r="AQ87" s="171">
        <f>IF('Indicator Date hidden'!AR88="x","x",$AQ$2-'Indicator Date hidden'!AR88)</f>
        <v>4</v>
      </c>
      <c r="AR87" s="171">
        <f>IF('Indicator Date hidden'!AS88="x","x",$AR$2-'Indicator Date hidden'!AS88)</f>
        <v>0</v>
      </c>
      <c r="AS87" s="171">
        <f>IF('Indicator Date hidden'!AT88="x","x",$AS$2-'Indicator Date hidden'!AT88)</f>
        <v>0</v>
      </c>
      <c r="AT87" s="171">
        <f>IF('Indicator Date hidden'!AU88="x","x",$AT$2-'Indicator Date hidden'!AU88)</f>
        <v>0</v>
      </c>
      <c r="AU87" s="171">
        <f>IF('Indicator Date hidden'!AV88="x","x",$AU$2-'Indicator Date hidden'!AV88)</f>
        <v>0</v>
      </c>
      <c r="AV87" s="171">
        <f>IF('Indicator Date hidden'!AW88="x","x",$AV$2-'Indicator Date hidden'!AW88)</f>
        <v>0</v>
      </c>
      <c r="AW87" s="171">
        <f>IF('Indicator Date hidden'!AX88="x","x",$AW$2-'Indicator Date hidden'!AX88)</f>
        <v>0</v>
      </c>
      <c r="AX87" s="171">
        <f>IF('Indicator Date hidden'!AY88="x","x",$AX$2-'Indicator Date hidden'!AY88)</f>
        <v>0</v>
      </c>
      <c r="AY87" s="171">
        <f>IF('Indicator Date hidden'!AZ88="x","x",$AY$2-'Indicator Date hidden'!AZ88)</f>
        <v>0</v>
      </c>
      <c r="AZ87" s="171">
        <f>IF('Indicator Date hidden'!BA88="x","x",$AZ$2-'Indicator Date hidden'!BA88)</f>
        <v>0</v>
      </c>
      <c r="BA87" s="5">
        <f t="shared" si="5"/>
        <v>17</v>
      </c>
      <c r="BB87" s="172">
        <f t="shared" si="6"/>
        <v>0.36170212765957449</v>
      </c>
      <c r="BC87" s="5">
        <f t="shared" si="7"/>
        <v>6</v>
      </c>
      <c r="BD87" s="172">
        <f t="shared" si="8"/>
        <v>1.0998168496442626</v>
      </c>
      <c r="BE87" s="175">
        <f t="shared" si="9"/>
        <v>0</v>
      </c>
    </row>
    <row r="88" spans="1:57" x14ac:dyDescent="0.25">
      <c r="A88" t="s">
        <v>162</v>
      </c>
      <c r="B88" s="171">
        <f>IF('Indicator Date hidden'!C89="x","x",$B$2-'Indicator Date hidden'!C89)</f>
        <v>0</v>
      </c>
      <c r="C88" s="171">
        <f>IF('Indicator Date hidden'!D89="x","x",$C$2-'Indicator Date hidden'!D89)</f>
        <v>0</v>
      </c>
      <c r="D88" s="171">
        <f>IF('Indicator Date hidden'!E89="x","x",$D$2-'Indicator Date hidden'!E89)</f>
        <v>0</v>
      </c>
      <c r="E88" s="171">
        <f>IF('Indicator Date hidden'!F89="x","x",$E$2-'Indicator Date hidden'!F89)</f>
        <v>0</v>
      </c>
      <c r="F88" s="171">
        <f>IF('Indicator Date hidden'!G89="x","x",$F$2-'Indicator Date hidden'!G89)</f>
        <v>0</v>
      </c>
      <c r="G88" s="171">
        <f>IF('Indicator Date hidden'!H89="x","x",$G$2-'Indicator Date hidden'!H89)</f>
        <v>0</v>
      </c>
      <c r="H88" s="171">
        <f>IF('Indicator Date hidden'!I89="x","x",$H$2-'Indicator Date hidden'!I89)</f>
        <v>0</v>
      </c>
      <c r="I88" s="171">
        <f>IF('Indicator Date hidden'!J89="x","x",$I$2-'Indicator Date hidden'!J89)</f>
        <v>0</v>
      </c>
      <c r="J88" s="171">
        <f>IF('Indicator Date hidden'!K89="x","x",$J$2-'Indicator Date hidden'!K89)</f>
        <v>0</v>
      </c>
      <c r="K88" s="171">
        <f>IF('Indicator Date hidden'!L89="x","x",$K$2-'Indicator Date hidden'!L89)</f>
        <v>0</v>
      </c>
      <c r="L88" s="171">
        <f>IF('Indicator Date hidden'!M89="x","x",$L$2-'Indicator Date hidden'!M89)</f>
        <v>0</v>
      </c>
      <c r="M88" s="171">
        <f>IF('Indicator Date hidden'!N89="x","x",$M$2-'Indicator Date hidden'!N89)</f>
        <v>0</v>
      </c>
      <c r="N88" s="171">
        <f>IF('Indicator Date hidden'!O89="x","x",$N$2-'Indicator Date hidden'!O89)</f>
        <v>0</v>
      </c>
      <c r="O88" s="171">
        <f>IF('Indicator Date hidden'!P89="x","x",$O$2-'Indicator Date hidden'!P89)</f>
        <v>0</v>
      </c>
      <c r="P88" s="171">
        <f>IF('Indicator Date hidden'!Q89="x","x",$P$2-'Indicator Date hidden'!Q89)</f>
        <v>0</v>
      </c>
      <c r="Q88" s="171">
        <f>IF('Indicator Date hidden'!R89="x","x",$Q$2-'Indicator Date hidden'!R89)</f>
        <v>1</v>
      </c>
      <c r="R88" s="171">
        <f>IF('Indicator Date hidden'!S89="x","x",$R$2-'Indicator Date hidden'!S89)</f>
        <v>0</v>
      </c>
      <c r="S88" s="171">
        <f>IF('Indicator Date hidden'!T89="x","x",$S$2-'Indicator Date hidden'!T89)</f>
        <v>0</v>
      </c>
      <c r="T88" s="171">
        <f>IF('Indicator Date hidden'!U89="x","x",$T$2-'Indicator Date hidden'!U89)</f>
        <v>0</v>
      </c>
      <c r="U88" s="171">
        <f>IF('Indicator Date hidden'!V89="x","x",$U$2-'Indicator Date hidden'!V89)</f>
        <v>0</v>
      </c>
      <c r="V88" s="171">
        <f>IF('Indicator Date hidden'!W89="x","x",$V$2-'Indicator Date hidden'!W89)</f>
        <v>0</v>
      </c>
      <c r="W88" s="171">
        <f>IF('Indicator Date hidden'!X89="x","x",$W$2-'Indicator Date hidden'!X89)</f>
        <v>1</v>
      </c>
      <c r="X88" s="171">
        <f>IF('Indicator Date hidden'!Y89="x","x",$X$2-'Indicator Date hidden'!Y89)</f>
        <v>2</v>
      </c>
      <c r="Y88" s="171">
        <f>IF('Indicator Date hidden'!Z89="x","x",$Y$2-'Indicator Date hidden'!Z89)</f>
        <v>0</v>
      </c>
      <c r="Z88" s="171">
        <f>IF('Indicator Date hidden'!AA89="x","x",$Z$2-'Indicator Date hidden'!AA89)</f>
        <v>0</v>
      </c>
      <c r="AA88" s="171">
        <f>IF('Indicator Date hidden'!AB89="x","x",$AA$2-'Indicator Date hidden'!AB89)</f>
        <v>0</v>
      </c>
      <c r="AB88" s="171">
        <f>IF('Indicator Date hidden'!AC89="x","x",$AB$2-'Indicator Date hidden'!AC89)</f>
        <v>0</v>
      </c>
      <c r="AC88" s="171">
        <f>IF('Indicator Date hidden'!AD89="x","x",$AC$2-'Indicator Date hidden'!AD89)</f>
        <v>0</v>
      </c>
      <c r="AD88" s="171">
        <f>IF('Indicator Date hidden'!AE89="x","x",$AD$2-'Indicator Date hidden'!AE89)</f>
        <v>0</v>
      </c>
      <c r="AE88" s="171">
        <f>IF('Indicator Date hidden'!AF89="x","x",$AE$2-'Indicator Date hidden'!AF89)</f>
        <v>0</v>
      </c>
      <c r="AF88" s="171">
        <f>IF('Indicator Date hidden'!AG89="x","x",$AF$2-'Indicator Date hidden'!AG89)</f>
        <v>9</v>
      </c>
      <c r="AG88" s="171">
        <f>IF('Indicator Date hidden'!AH89="x","x",$AG$2-'Indicator Date hidden'!AH89)</f>
        <v>0</v>
      </c>
      <c r="AH88" s="171">
        <f>IF('Indicator Date hidden'!AI89="x","x",$AH$2-'Indicator Date hidden'!AI89)</f>
        <v>0</v>
      </c>
      <c r="AI88" s="171">
        <f>IF('Indicator Date hidden'!AJ89="x","x",$AI$2-'Indicator Date hidden'!AJ89)</f>
        <v>0</v>
      </c>
      <c r="AJ88" s="171">
        <f>IF('Indicator Date hidden'!AK89="x","x",$AJ$2-'Indicator Date hidden'!AK89)</f>
        <v>1</v>
      </c>
      <c r="AK88" s="171">
        <f>IF('Indicator Date hidden'!AL89="x","x",$AK$2-'Indicator Date hidden'!AL89)</f>
        <v>0</v>
      </c>
      <c r="AL88" s="171">
        <f>IF('Indicator Date hidden'!AM89="x","x",$AL$2-'Indicator Date hidden'!AM89)</f>
        <v>0</v>
      </c>
      <c r="AM88" s="171">
        <f>IF('Indicator Date hidden'!AN89="x","x",$AM$2-'Indicator Date hidden'!AN89)</f>
        <v>0</v>
      </c>
      <c r="AN88" s="171">
        <f>IF('Indicator Date hidden'!AO89="x","x",$AN$2-'Indicator Date hidden'!AO89)</f>
        <v>0</v>
      </c>
      <c r="AO88" s="171">
        <f>IF('Indicator Date hidden'!AP89="x","x",$AO$2-'Indicator Date hidden'!AP89)</f>
        <v>1</v>
      </c>
      <c r="AP88" s="171">
        <f>IF('Indicator Date hidden'!AQ89="x","x",$AP$2-'Indicator Date hidden'!AQ89)</f>
        <v>0</v>
      </c>
      <c r="AQ88" s="171">
        <f>IF('Indicator Date hidden'!AR89="x","x",$AQ$2-'Indicator Date hidden'!AR89)</f>
        <v>0</v>
      </c>
      <c r="AR88" s="171">
        <f>IF('Indicator Date hidden'!AS89="x","x",$AR$2-'Indicator Date hidden'!AS89)</f>
        <v>0</v>
      </c>
      <c r="AS88" s="171">
        <f>IF('Indicator Date hidden'!AT89="x","x",$AS$2-'Indicator Date hidden'!AT89)</f>
        <v>0</v>
      </c>
      <c r="AT88" s="171">
        <f>IF('Indicator Date hidden'!AU89="x","x",$AT$2-'Indicator Date hidden'!AU89)</f>
        <v>0</v>
      </c>
      <c r="AU88" s="171">
        <f>IF('Indicator Date hidden'!AV89="x","x",$AU$2-'Indicator Date hidden'!AV89)</f>
        <v>0</v>
      </c>
      <c r="AV88" s="171">
        <f>IF('Indicator Date hidden'!AW89="x","x",$AV$2-'Indicator Date hidden'!AW89)</f>
        <v>0</v>
      </c>
      <c r="AW88" s="171">
        <f>IF('Indicator Date hidden'!AX89="x","x",$AW$2-'Indicator Date hidden'!AX89)</f>
        <v>0</v>
      </c>
      <c r="AX88" s="171">
        <f>IF('Indicator Date hidden'!AY89="x","x",$AX$2-'Indicator Date hidden'!AY89)</f>
        <v>0</v>
      </c>
      <c r="AY88" s="171">
        <f>IF('Indicator Date hidden'!AZ89="x","x",$AY$2-'Indicator Date hidden'!AZ89)</f>
        <v>0</v>
      </c>
      <c r="AZ88" s="171">
        <f>IF('Indicator Date hidden'!BA89="x","x",$AZ$2-'Indicator Date hidden'!BA89)</f>
        <v>0</v>
      </c>
      <c r="BA88" s="5">
        <f t="shared" si="5"/>
        <v>15</v>
      </c>
      <c r="BB88" s="172">
        <f t="shared" si="6"/>
        <v>0.29411764705882354</v>
      </c>
      <c r="BC88" s="5">
        <f t="shared" si="7"/>
        <v>6</v>
      </c>
      <c r="BD88" s="172">
        <f t="shared" si="8"/>
        <v>1.2878636763665119</v>
      </c>
      <c r="BE88" s="175">
        <f t="shared" si="9"/>
        <v>0</v>
      </c>
    </row>
    <row r="89" spans="1:57" x14ac:dyDescent="0.25">
      <c r="A89" t="s">
        <v>164</v>
      </c>
      <c r="B89" s="171">
        <f>IF('Indicator Date hidden'!C90="x","x",$B$2-'Indicator Date hidden'!C90)</f>
        <v>0</v>
      </c>
      <c r="C89" s="171">
        <f>IF('Indicator Date hidden'!D90="x","x",$C$2-'Indicator Date hidden'!D90)</f>
        <v>0</v>
      </c>
      <c r="D89" s="171">
        <f>IF('Indicator Date hidden'!E90="x","x",$D$2-'Indicator Date hidden'!E90)</f>
        <v>0</v>
      </c>
      <c r="E89" s="171">
        <f>IF('Indicator Date hidden'!F90="x","x",$E$2-'Indicator Date hidden'!F90)</f>
        <v>0</v>
      </c>
      <c r="F89" s="171">
        <f>IF('Indicator Date hidden'!G90="x","x",$F$2-'Indicator Date hidden'!G90)</f>
        <v>0</v>
      </c>
      <c r="G89" s="171">
        <f>IF('Indicator Date hidden'!H90="x","x",$G$2-'Indicator Date hidden'!H90)</f>
        <v>0</v>
      </c>
      <c r="H89" s="171">
        <f>IF('Indicator Date hidden'!I90="x","x",$H$2-'Indicator Date hidden'!I90)</f>
        <v>0</v>
      </c>
      <c r="I89" s="171">
        <f>IF('Indicator Date hidden'!J90="x","x",$I$2-'Indicator Date hidden'!J90)</f>
        <v>0</v>
      </c>
      <c r="J89" s="171">
        <f>IF('Indicator Date hidden'!K90="x","x",$J$2-'Indicator Date hidden'!K90)</f>
        <v>0</v>
      </c>
      <c r="K89" s="171">
        <f>IF('Indicator Date hidden'!L90="x","x",$K$2-'Indicator Date hidden'!L90)</f>
        <v>0</v>
      </c>
      <c r="L89" s="171">
        <f>IF('Indicator Date hidden'!M90="x","x",$L$2-'Indicator Date hidden'!M90)</f>
        <v>0</v>
      </c>
      <c r="M89" s="171">
        <f>IF('Indicator Date hidden'!N90="x","x",$M$2-'Indicator Date hidden'!N90)</f>
        <v>0</v>
      </c>
      <c r="N89" s="171">
        <f>IF('Indicator Date hidden'!O90="x","x",$N$2-'Indicator Date hidden'!O90)</f>
        <v>0</v>
      </c>
      <c r="O89" s="171">
        <f>IF('Indicator Date hidden'!P90="x","x",$O$2-'Indicator Date hidden'!P90)</f>
        <v>0</v>
      </c>
      <c r="P89" s="171">
        <f>IF('Indicator Date hidden'!Q90="x","x",$P$2-'Indicator Date hidden'!Q90)</f>
        <v>0</v>
      </c>
      <c r="Q89" s="171" t="str">
        <f>IF('Indicator Date hidden'!R90="x","x",$Q$2-'Indicator Date hidden'!R90)</f>
        <v>x</v>
      </c>
      <c r="R89" s="171">
        <f>IF('Indicator Date hidden'!S90="x","x",$R$2-'Indicator Date hidden'!S90)</f>
        <v>0</v>
      </c>
      <c r="S89" s="171">
        <f>IF('Indicator Date hidden'!T90="x","x",$S$2-'Indicator Date hidden'!T90)</f>
        <v>0</v>
      </c>
      <c r="T89" s="171">
        <f>IF('Indicator Date hidden'!U90="x","x",$T$2-'Indicator Date hidden'!U90)</f>
        <v>0</v>
      </c>
      <c r="U89" s="171">
        <f>IF('Indicator Date hidden'!V90="x","x",$U$2-'Indicator Date hidden'!V90)</f>
        <v>0</v>
      </c>
      <c r="V89" s="171">
        <f>IF('Indicator Date hidden'!W90="x","x",$V$2-'Indicator Date hidden'!W90)</f>
        <v>0</v>
      </c>
      <c r="W89" s="171">
        <f>IF('Indicator Date hidden'!X90="x","x",$W$2-'Indicator Date hidden'!X90)</f>
        <v>6</v>
      </c>
      <c r="X89" s="171">
        <f>IF('Indicator Date hidden'!Y90="x","x",$X$2-'Indicator Date hidden'!Y90)</f>
        <v>5</v>
      </c>
      <c r="Y89" s="171">
        <f>IF('Indicator Date hidden'!Z90="x","x",$Y$2-'Indicator Date hidden'!Z90)</f>
        <v>0</v>
      </c>
      <c r="Z89" s="171">
        <f>IF('Indicator Date hidden'!AA90="x","x",$Z$2-'Indicator Date hidden'!AA90)</f>
        <v>0</v>
      </c>
      <c r="AA89" s="171" t="str">
        <f>IF('Indicator Date hidden'!AB90="x","x",$AA$2-'Indicator Date hidden'!AB90)</f>
        <v>x</v>
      </c>
      <c r="AB89" s="171">
        <f>IF('Indicator Date hidden'!AC90="x","x",$AB$2-'Indicator Date hidden'!AC90)</f>
        <v>0</v>
      </c>
      <c r="AC89" s="171">
        <f>IF('Indicator Date hidden'!AD90="x","x",$AC$2-'Indicator Date hidden'!AD90)</f>
        <v>0</v>
      </c>
      <c r="AD89" s="171" t="str">
        <f>IF('Indicator Date hidden'!AE90="x","x",$AD$2-'Indicator Date hidden'!AE90)</f>
        <v>x</v>
      </c>
      <c r="AE89" s="171" t="str">
        <f>IF('Indicator Date hidden'!AF90="x","x",$AE$2-'Indicator Date hidden'!AF90)</f>
        <v>x</v>
      </c>
      <c r="AF89" s="171">
        <f>IF('Indicator Date hidden'!AG90="x","x",$AF$2-'Indicator Date hidden'!AG90)</f>
        <v>8</v>
      </c>
      <c r="AG89" s="171">
        <f>IF('Indicator Date hidden'!AH90="x","x",$AG$2-'Indicator Date hidden'!AH90)</f>
        <v>0</v>
      </c>
      <c r="AH89" s="171">
        <f>IF('Indicator Date hidden'!AI90="x","x",$AH$2-'Indicator Date hidden'!AI90)</f>
        <v>0</v>
      </c>
      <c r="AI89" s="171">
        <f>IF('Indicator Date hidden'!AJ90="x","x",$AI$2-'Indicator Date hidden'!AJ90)</f>
        <v>0</v>
      </c>
      <c r="AJ89" s="171" t="str">
        <f>IF('Indicator Date hidden'!AK90="x","x",$AJ$2-'Indicator Date hidden'!AK90)</f>
        <v>x</v>
      </c>
      <c r="AK89" s="171" t="str">
        <f>IF('Indicator Date hidden'!AL90="x","x",$AK$2-'Indicator Date hidden'!AL90)</f>
        <v>x</v>
      </c>
      <c r="AL89" s="171">
        <f>IF('Indicator Date hidden'!AM90="x","x",$AL$2-'Indicator Date hidden'!AM90)</f>
        <v>0</v>
      </c>
      <c r="AM89" s="171">
        <f>IF('Indicator Date hidden'!AN90="x","x",$AM$2-'Indicator Date hidden'!AN90)</f>
        <v>0</v>
      </c>
      <c r="AN89" s="171">
        <f>IF('Indicator Date hidden'!AO90="x","x",$AN$2-'Indicator Date hidden'!AO90)</f>
        <v>0</v>
      </c>
      <c r="AO89" s="171" t="str">
        <f>IF('Indicator Date hidden'!AP90="x","x",$AO$2-'Indicator Date hidden'!AP90)</f>
        <v>x</v>
      </c>
      <c r="AP89" s="171" t="str">
        <f>IF('Indicator Date hidden'!AQ90="x","x",$AP$2-'Indicator Date hidden'!AQ90)</f>
        <v>x</v>
      </c>
      <c r="AQ89" s="171" t="str">
        <f>IF('Indicator Date hidden'!AR90="x","x",$AQ$2-'Indicator Date hidden'!AR90)</f>
        <v>x</v>
      </c>
      <c r="AR89" s="171">
        <f>IF('Indicator Date hidden'!AS90="x","x",$AR$2-'Indicator Date hidden'!AS90)</f>
        <v>0</v>
      </c>
      <c r="AS89" s="171" t="str">
        <f>IF('Indicator Date hidden'!AT90="x","x",$AS$2-'Indicator Date hidden'!AT90)</f>
        <v>x</v>
      </c>
      <c r="AT89" s="171">
        <f>IF('Indicator Date hidden'!AU90="x","x",$AT$2-'Indicator Date hidden'!AU90)</f>
        <v>0</v>
      </c>
      <c r="AU89" s="171" t="str">
        <f>IF('Indicator Date hidden'!AV90="x","x",$AU$2-'Indicator Date hidden'!AV90)</f>
        <v>x</v>
      </c>
      <c r="AV89" s="171">
        <f>IF('Indicator Date hidden'!AW90="x","x",$AV$2-'Indicator Date hidden'!AW90)</f>
        <v>0</v>
      </c>
      <c r="AW89" s="171">
        <f>IF('Indicator Date hidden'!AX90="x","x",$AW$2-'Indicator Date hidden'!AX90)</f>
        <v>0</v>
      </c>
      <c r="AX89" s="171">
        <f>IF('Indicator Date hidden'!AY90="x","x",$AX$2-'Indicator Date hidden'!AY90)</f>
        <v>0</v>
      </c>
      <c r="AY89" s="171">
        <f>IF('Indicator Date hidden'!AZ90="x","x",$AY$2-'Indicator Date hidden'!AZ90)</f>
        <v>0</v>
      </c>
      <c r="AZ89" s="171">
        <f>IF('Indicator Date hidden'!BA90="x","x",$AZ$2-'Indicator Date hidden'!BA90)</f>
        <v>0</v>
      </c>
      <c r="BA89" s="5">
        <f t="shared" si="5"/>
        <v>19</v>
      </c>
      <c r="BB89" s="172">
        <f t="shared" si="6"/>
        <v>0.47499999999999998</v>
      </c>
      <c r="BC89" s="5">
        <f t="shared" si="7"/>
        <v>3</v>
      </c>
      <c r="BD89" s="172">
        <f t="shared" si="8"/>
        <v>1.7027551203857823</v>
      </c>
      <c r="BE89" s="175">
        <f t="shared" si="9"/>
        <v>0</v>
      </c>
    </row>
    <row r="90" spans="1:57" x14ac:dyDescent="0.25">
      <c r="A90" t="s">
        <v>166</v>
      </c>
      <c r="B90" s="171">
        <f>IF('Indicator Date hidden'!C91="x","x",$B$2-'Indicator Date hidden'!C91)</f>
        <v>0</v>
      </c>
      <c r="C90" s="171">
        <f>IF('Indicator Date hidden'!D91="x","x",$C$2-'Indicator Date hidden'!D91)</f>
        <v>0</v>
      </c>
      <c r="D90" s="171">
        <f>IF('Indicator Date hidden'!E91="x","x",$D$2-'Indicator Date hidden'!E91)</f>
        <v>0</v>
      </c>
      <c r="E90" s="171">
        <f>IF('Indicator Date hidden'!F91="x","x",$E$2-'Indicator Date hidden'!F91)</f>
        <v>0</v>
      </c>
      <c r="F90" s="171">
        <f>IF('Indicator Date hidden'!G91="x","x",$F$2-'Indicator Date hidden'!G91)</f>
        <v>0</v>
      </c>
      <c r="G90" s="171">
        <f>IF('Indicator Date hidden'!H91="x","x",$G$2-'Indicator Date hidden'!H91)</f>
        <v>0</v>
      </c>
      <c r="H90" s="171">
        <f>IF('Indicator Date hidden'!I91="x","x",$H$2-'Indicator Date hidden'!I91)</f>
        <v>0</v>
      </c>
      <c r="I90" s="171">
        <f>IF('Indicator Date hidden'!J91="x","x",$I$2-'Indicator Date hidden'!J91)</f>
        <v>0</v>
      </c>
      <c r="J90" s="171">
        <f>IF('Indicator Date hidden'!K91="x","x",$J$2-'Indicator Date hidden'!K91)</f>
        <v>0</v>
      </c>
      <c r="K90" s="171">
        <f>IF('Indicator Date hidden'!L91="x","x",$K$2-'Indicator Date hidden'!L91)</f>
        <v>0</v>
      </c>
      <c r="L90" s="171">
        <f>IF('Indicator Date hidden'!M91="x","x",$L$2-'Indicator Date hidden'!M91)</f>
        <v>0</v>
      </c>
      <c r="M90" s="171">
        <f>IF('Indicator Date hidden'!N91="x","x",$M$2-'Indicator Date hidden'!N91)</f>
        <v>0</v>
      </c>
      <c r="N90" s="171">
        <f>IF('Indicator Date hidden'!O91="x","x",$N$2-'Indicator Date hidden'!O91)</f>
        <v>0</v>
      </c>
      <c r="O90" s="171">
        <f>IF('Indicator Date hidden'!P91="x","x",$O$2-'Indicator Date hidden'!P91)</f>
        <v>0</v>
      </c>
      <c r="P90" s="171" t="str">
        <f>IF('Indicator Date hidden'!Q91="x","x",$P$2-'Indicator Date hidden'!Q91)</f>
        <v>x</v>
      </c>
      <c r="Q90" s="171" t="str">
        <f>IF('Indicator Date hidden'!R91="x","x",$Q$2-'Indicator Date hidden'!R91)</f>
        <v>x</v>
      </c>
      <c r="R90" s="171">
        <f>IF('Indicator Date hidden'!S91="x","x",$R$2-'Indicator Date hidden'!S91)</f>
        <v>0</v>
      </c>
      <c r="S90" s="171">
        <f>IF('Indicator Date hidden'!T91="x","x",$S$2-'Indicator Date hidden'!T91)</f>
        <v>0</v>
      </c>
      <c r="T90" s="171">
        <f>IF('Indicator Date hidden'!U91="x","x",$T$2-'Indicator Date hidden'!U91)</f>
        <v>0</v>
      </c>
      <c r="U90" s="171" t="str">
        <f>IF('Indicator Date hidden'!V91="x","x",$U$2-'Indicator Date hidden'!V91)</f>
        <v>x</v>
      </c>
      <c r="V90" s="171">
        <f>IF('Indicator Date hidden'!W91="x","x",$V$2-'Indicator Date hidden'!W91)</f>
        <v>0</v>
      </c>
      <c r="W90" s="171">
        <f>IF('Indicator Date hidden'!X91="x","x",$W$2-'Indicator Date hidden'!X91)</f>
        <v>3</v>
      </c>
      <c r="X90" s="171" t="str">
        <f>IF('Indicator Date hidden'!Y91="x","x",$X$2-'Indicator Date hidden'!Y91)</f>
        <v>x</v>
      </c>
      <c r="Y90" s="171">
        <f>IF('Indicator Date hidden'!Z91="x","x",$Y$2-'Indicator Date hidden'!Z91)</f>
        <v>0</v>
      </c>
      <c r="Z90" s="171">
        <f>IF('Indicator Date hidden'!AA91="x","x",$Z$2-'Indicator Date hidden'!AA91)</f>
        <v>0</v>
      </c>
      <c r="AA90" s="171" t="str">
        <f>IF('Indicator Date hidden'!AB91="x","x",$AA$2-'Indicator Date hidden'!AB91)</f>
        <v>x</v>
      </c>
      <c r="AB90" s="171" t="str">
        <f>IF('Indicator Date hidden'!AC91="x","x",$AB$2-'Indicator Date hidden'!AC91)</f>
        <v>x</v>
      </c>
      <c r="AC90" s="171">
        <f>IF('Indicator Date hidden'!AD91="x","x",$AC$2-'Indicator Date hidden'!AD91)</f>
        <v>0</v>
      </c>
      <c r="AD90" s="171">
        <f>IF('Indicator Date hidden'!AE91="x","x",$AD$2-'Indicator Date hidden'!AE91)</f>
        <v>0</v>
      </c>
      <c r="AE90" s="171" t="str">
        <f>IF('Indicator Date hidden'!AF91="x","x",$AE$2-'Indicator Date hidden'!AF91)</f>
        <v>x</v>
      </c>
      <c r="AF90" s="171" t="str">
        <f>IF('Indicator Date hidden'!AG91="x","x",$AF$2-'Indicator Date hidden'!AG91)</f>
        <v>x</v>
      </c>
      <c r="AG90" s="171">
        <f>IF('Indicator Date hidden'!AH91="x","x",$AG$2-'Indicator Date hidden'!AH91)</f>
        <v>0</v>
      </c>
      <c r="AH90" s="171">
        <f>IF('Indicator Date hidden'!AI91="x","x",$AH$2-'Indicator Date hidden'!AI91)</f>
        <v>0</v>
      </c>
      <c r="AI90" s="171">
        <f>IF('Indicator Date hidden'!AJ91="x","x",$AI$2-'Indicator Date hidden'!AJ91)</f>
        <v>0</v>
      </c>
      <c r="AJ90" s="171" t="str">
        <f>IF('Indicator Date hidden'!AK91="x","x",$AJ$2-'Indicator Date hidden'!AK91)</f>
        <v>x</v>
      </c>
      <c r="AK90" s="171" t="str">
        <f>IF('Indicator Date hidden'!AL91="x","x",$AK$2-'Indicator Date hidden'!AL91)</f>
        <v>x</v>
      </c>
      <c r="AL90" s="171">
        <f>IF('Indicator Date hidden'!AM91="x","x",$AL$2-'Indicator Date hidden'!AM91)</f>
        <v>0</v>
      </c>
      <c r="AM90" s="171">
        <f>IF('Indicator Date hidden'!AN91="x","x",$AM$2-'Indicator Date hidden'!AN91)</f>
        <v>0</v>
      </c>
      <c r="AN90" s="171">
        <f>IF('Indicator Date hidden'!AO91="x","x",$AN$2-'Indicator Date hidden'!AO91)</f>
        <v>0</v>
      </c>
      <c r="AO90" s="171" t="str">
        <f>IF('Indicator Date hidden'!AP91="x","x",$AO$2-'Indicator Date hidden'!AP91)</f>
        <v>x</v>
      </c>
      <c r="AP90" s="171" t="str">
        <f>IF('Indicator Date hidden'!AQ91="x","x",$AP$2-'Indicator Date hidden'!AQ91)</f>
        <v>x</v>
      </c>
      <c r="AQ90" s="171" t="str">
        <f>IF('Indicator Date hidden'!AR91="x","x",$AQ$2-'Indicator Date hidden'!AR91)</f>
        <v>x</v>
      </c>
      <c r="AR90" s="171">
        <f>IF('Indicator Date hidden'!AS91="x","x",$AR$2-'Indicator Date hidden'!AS91)</f>
        <v>0</v>
      </c>
      <c r="AS90" s="171">
        <f>IF('Indicator Date hidden'!AT91="x","x",$AS$2-'Indicator Date hidden'!AT91)</f>
        <v>0</v>
      </c>
      <c r="AT90" s="171">
        <f>IF('Indicator Date hidden'!AU91="x","x",$AT$2-'Indicator Date hidden'!AU91)</f>
        <v>0</v>
      </c>
      <c r="AU90" s="171">
        <f>IF('Indicator Date hidden'!AV91="x","x",$AU$2-'Indicator Date hidden'!AV91)</f>
        <v>0</v>
      </c>
      <c r="AV90" s="171">
        <f>IF('Indicator Date hidden'!AW91="x","x",$AV$2-'Indicator Date hidden'!AW91)</f>
        <v>1</v>
      </c>
      <c r="AW90" s="171">
        <f>IF('Indicator Date hidden'!AX91="x","x",$AW$2-'Indicator Date hidden'!AX91)</f>
        <v>0</v>
      </c>
      <c r="AX90" s="171">
        <f>IF('Indicator Date hidden'!AY91="x","x",$AX$2-'Indicator Date hidden'!AY91)</f>
        <v>0</v>
      </c>
      <c r="AY90" s="171">
        <f>IF('Indicator Date hidden'!AZ91="x","x",$AY$2-'Indicator Date hidden'!AZ91)</f>
        <v>0</v>
      </c>
      <c r="AZ90" s="171">
        <f>IF('Indicator Date hidden'!BA91="x","x",$AZ$2-'Indicator Date hidden'!BA91)</f>
        <v>0</v>
      </c>
      <c r="BA90" s="5">
        <f t="shared" si="5"/>
        <v>4</v>
      </c>
      <c r="BB90" s="172">
        <f t="shared" si="6"/>
        <v>0.10526315789473684</v>
      </c>
      <c r="BC90" s="5">
        <f t="shared" si="7"/>
        <v>2</v>
      </c>
      <c r="BD90" s="172">
        <f t="shared" si="8"/>
        <v>0.50207326390365559</v>
      </c>
      <c r="BE90" s="175">
        <f t="shared" si="9"/>
        <v>0</v>
      </c>
    </row>
    <row r="91" spans="1:57" x14ac:dyDescent="0.25">
      <c r="A91" t="s">
        <v>297</v>
      </c>
      <c r="B91" s="171">
        <f>IF('Indicator Date hidden'!C92="x","x",$B$2-'Indicator Date hidden'!C92)</f>
        <v>0</v>
      </c>
      <c r="C91" s="171">
        <f>IF('Indicator Date hidden'!D92="x","x",$C$2-'Indicator Date hidden'!D92)</f>
        <v>0</v>
      </c>
      <c r="D91" s="171">
        <f>IF('Indicator Date hidden'!E92="x","x",$D$2-'Indicator Date hidden'!E92)</f>
        <v>0</v>
      </c>
      <c r="E91" s="171">
        <f>IF('Indicator Date hidden'!F92="x","x",$E$2-'Indicator Date hidden'!F92)</f>
        <v>0</v>
      </c>
      <c r="F91" s="171">
        <f>IF('Indicator Date hidden'!G92="x","x",$F$2-'Indicator Date hidden'!G92)</f>
        <v>0</v>
      </c>
      <c r="G91" s="171">
        <f>IF('Indicator Date hidden'!H92="x","x",$G$2-'Indicator Date hidden'!H92)</f>
        <v>0</v>
      </c>
      <c r="H91" s="171">
        <f>IF('Indicator Date hidden'!I92="x","x",$H$2-'Indicator Date hidden'!I92)</f>
        <v>0</v>
      </c>
      <c r="I91" s="171">
        <f>IF('Indicator Date hidden'!J92="x","x",$I$2-'Indicator Date hidden'!J92)</f>
        <v>0</v>
      </c>
      <c r="J91" s="171">
        <f>IF('Indicator Date hidden'!K92="x","x",$J$2-'Indicator Date hidden'!K92)</f>
        <v>0</v>
      </c>
      <c r="K91" s="171">
        <f>IF('Indicator Date hidden'!L92="x","x",$K$2-'Indicator Date hidden'!L92)</f>
        <v>0</v>
      </c>
      <c r="L91" s="171">
        <f>IF('Indicator Date hidden'!M92="x","x",$L$2-'Indicator Date hidden'!M92)</f>
        <v>0</v>
      </c>
      <c r="M91" s="171">
        <f>IF('Indicator Date hidden'!N92="x","x",$M$2-'Indicator Date hidden'!N92)</f>
        <v>0</v>
      </c>
      <c r="N91" s="171">
        <f>IF('Indicator Date hidden'!O92="x","x",$N$2-'Indicator Date hidden'!O92)</f>
        <v>0</v>
      </c>
      <c r="O91" s="171">
        <f>IF('Indicator Date hidden'!P92="x","x",$O$2-'Indicator Date hidden'!P92)</f>
        <v>0</v>
      </c>
      <c r="P91" s="171">
        <f>IF('Indicator Date hidden'!Q92="x","x",$P$2-'Indicator Date hidden'!Q92)</f>
        <v>0</v>
      </c>
      <c r="Q91" s="171" t="str">
        <f>IF('Indicator Date hidden'!R92="x","x",$Q$2-'Indicator Date hidden'!R92)</f>
        <v>x</v>
      </c>
      <c r="R91" s="171">
        <f>IF('Indicator Date hidden'!S92="x","x",$R$2-'Indicator Date hidden'!S92)</f>
        <v>0</v>
      </c>
      <c r="S91" s="171">
        <f>IF('Indicator Date hidden'!T92="x","x",$S$2-'Indicator Date hidden'!T92)</f>
        <v>0</v>
      </c>
      <c r="T91" s="171">
        <f>IF('Indicator Date hidden'!U92="x","x",$T$2-'Indicator Date hidden'!U92)</f>
        <v>0</v>
      </c>
      <c r="U91" s="171" t="str">
        <f>IF('Indicator Date hidden'!V92="x","x",$U$2-'Indicator Date hidden'!V92)</f>
        <v>x</v>
      </c>
      <c r="V91" s="171">
        <f>IF('Indicator Date hidden'!W92="x","x",$V$2-'Indicator Date hidden'!W92)</f>
        <v>0</v>
      </c>
      <c r="W91" s="171">
        <f>IF('Indicator Date hidden'!X92="x","x",$W$2-'Indicator Date hidden'!X92)</f>
        <v>5</v>
      </c>
      <c r="X91" s="171">
        <f>IF('Indicator Date hidden'!Y92="x","x",$X$2-'Indicator Date hidden'!Y92)</f>
        <v>3</v>
      </c>
      <c r="Y91" s="171">
        <f>IF('Indicator Date hidden'!Z92="x","x",$Y$2-'Indicator Date hidden'!Z92)</f>
        <v>0</v>
      </c>
      <c r="Z91" s="171">
        <f>IF('Indicator Date hidden'!AA92="x","x",$Z$2-'Indicator Date hidden'!AA92)</f>
        <v>0</v>
      </c>
      <c r="AA91" s="171" t="str">
        <f>IF('Indicator Date hidden'!AB92="x","x",$AA$2-'Indicator Date hidden'!AB92)</f>
        <v>x</v>
      </c>
      <c r="AB91" s="171">
        <f>IF('Indicator Date hidden'!AC92="x","x",$AB$2-'Indicator Date hidden'!AC92)</f>
        <v>0</v>
      </c>
      <c r="AC91" s="171">
        <f>IF('Indicator Date hidden'!AD92="x","x",$AC$2-'Indicator Date hidden'!AD92)</f>
        <v>0</v>
      </c>
      <c r="AD91" s="171">
        <f>IF('Indicator Date hidden'!AE92="x","x",$AD$2-'Indicator Date hidden'!AE92)</f>
        <v>0</v>
      </c>
      <c r="AE91" s="171">
        <f>IF('Indicator Date hidden'!AF92="x","x",$AE$2-'Indicator Date hidden'!AF92)</f>
        <v>0</v>
      </c>
      <c r="AF91" s="171" t="str">
        <f>IF('Indicator Date hidden'!AG92="x","x",$AF$2-'Indicator Date hidden'!AG92)</f>
        <v>x</v>
      </c>
      <c r="AG91" s="171">
        <f>IF('Indicator Date hidden'!AH92="x","x",$AG$2-'Indicator Date hidden'!AH92)</f>
        <v>0</v>
      </c>
      <c r="AH91" s="171">
        <f>IF('Indicator Date hidden'!AI92="x","x",$AH$2-'Indicator Date hidden'!AI92)</f>
        <v>0</v>
      </c>
      <c r="AI91" s="171">
        <f>IF('Indicator Date hidden'!AJ92="x","x",$AI$2-'Indicator Date hidden'!AJ92)</f>
        <v>0</v>
      </c>
      <c r="AJ91" s="171" t="str">
        <f>IF('Indicator Date hidden'!AK92="x","x",$AJ$2-'Indicator Date hidden'!AK92)</f>
        <v>x</v>
      </c>
      <c r="AK91" s="171">
        <f>IF('Indicator Date hidden'!AL92="x","x",$AK$2-'Indicator Date hidden'!AL92)</f>
        <v>1</v>
      </c>
      <c r="AL91" s="171">
        <f>IF('Indicator Date hidden'!AM92="x","x",$AL$2-'Indicator Date hidden'!AM92)</f>
        <v>0</v>
      </c>
      <c r="AM91" s="171">
        <f>IF('Indicator Date hidden'!AN92="x","x",$AM$2-'Indicator Date hidden'!AN92)</f>
        <v>0</v>
      </c>
      <c r="AN91" s="171">
        <f>IF('Indicator Date hidden'!AO92="x","x",$AN$2-'Indicator Date hidden'!AO92)</f>
        <v>0</v>
      </c>
      <c r="AO91" s="171">
        <f>IF('Indicator Date hidden'!AP92="x","x",$AO$2-'Indicator Date hidden'!AP92)</f>
        <v>0</v>
      </c>
      <c r="AP91" s="171">
        <f>IF('Indicator Date hidden'!AQ92="x","x",$AP$2-'Indicator Date hidden'!AQ92)</f>
        <v>0</v>
      </c>
      <c r="AQ91" s="171">
        <f>IF('Indicator Date hidden'!AR92="x","x",$AQ$2-'Indicator Date hidden'!AR92)</f>
        <v>4</v>
      </c>
      <c r="AR91" s="171">
        <f>IF('Indicator Date hidden'!AS92="x","x",$AR$2-'Indicator Date hidden'!AS92)</f>
        <v>0</v>
      </c>
      <c r="AS91" s="171">
        <f>IF('Indicator Date hidden'!AT92="x","x",$AS$2-'Indicator Date hidden'!AT92)</f>
        <v>0</v>
      </c>
      <c r="AT91" s="171">
        <f>IF('Indicator Date hidden'!AU92="x","x",$AT$2-'Indicator Date hidden'!AU92)</f>
        <v>0</v>
      </c>
      <c r="AU91" s="171">
        <f>IF('Indicator Date hidden'!AV92="x","x",$AU$2-'Indicator Date hidden'!AV92)</f>
        <v>7</v>
      </c>
      <c r="AV91" s="171">
        <f>IF('Indicator Date hidden'!AW92="x","x",$AV$2-'Indicator Date hidden'!AW92)</f>
        <v>0</v>
      </c>
      <c r="AW91" s="171">
        <f>IF('Indicator Date hidden'!AX92="x","x",$AW$2-'Indicator Date hidden'!AX92)</f>
        <v>0</v>
      </c>
      <c r="AX91" s="171">
        <f>IF('Indicator Date hidden'!AY92="x","x",$AX$2-'Indicator Date hidden'!AY92)</f>
        <v>0</v>
      </c>
      <c r="AY91" s="171">
        <f>IF('Indicator Date hidden'!AZ92="x","x",$AY$2-'Indicator Date hidden'!AZ92)</f>
        <v>0</v>
      </c>
      <c r="AZ91" s="171">
        <f>IF('Indicator Date hidden'!BA92="x","x",$AZ$2-'Indicator Date hidden'!BA92)</f>
        <v>3</v>
      </c>
      <c r="BA91" s="5">
        <f t="shared" si="5"/>
        <v>23</v>
      </c>
      <c r="BB91" s="172">
        <f t="shared" si="6"/>
        <v>0.5</v>
      </c>
      <c r="BC91" s="5">
        <f t="shared" si="7"/>
        <v>6</v>
      </c>
      <c r="BD91" s="172">
        <f t="shared" si="8"/>
        <v>1.4558726652394103</v>
      </c>
      <c r="BE91" s="175">
        <f t="shared" si="9"/>
        <v>0</v>
      </c>
    </row>
    <row r="92" spans="1:57" x14ac:dyDescent="0.25">
      <c r="A92" t="s">
        <v>167</v>
      </c>
      <c r="B92" s="171">
        <f>IF('Indicator Date hidden'!C93="x","x",$B$2-'Indicator Date hidden'!C93)</f>
        <v>0</v>
      </c>
      <c r="C92" s="171">
        <f>IF('Indicator Date hidden'!D93="x","x",$C$2-'Indicator Date hidden'!D93)</f>
        <v>0</v>
      </c>
      <c r="D92" s="171">
        <f>IF('Indicator Date hidden'!E93="x","x",$D$2-'Indicator Date hidden'!E93)</f>
        <v>0</v>
      </c>
      <c r="E92" s="171">
        <f>IF('Indicator Date hidden'!F93="x","x",$E$2-'Indicator Date hidden'!F93)</f>
        <v>0</v>
      </c>
      <c r="F92" s="171">
        <f>IF('Indicator Date hidden'!G93="x","x",$F$2-'Indicator Date hidden'!G93)</f>
        <v>0</v>
      </c>
      <c r="G92" s="171">
        <f>IF('Indicator Date hidden'!H93="x","x",$G$2-'Indicator Date hidden'!H93)</f>
        <v>0</v>
      </c>
      <c r="H92" s="171">
        <f>IF('Indicator Date hidden'!I93="x","x",$H$2-'Indicator Date hidden'!I93)</f>
        <v>0</v>
      </c>
      <c r="I92" s="171">
        <f>IF('Indicator Date hidden'!J93="x","x",$I$2-'Indicator Date hidden'!J93)</f>
        <v>0</v>
      </c>
      <c r="J92" s="171">
        <f>IF('Indicator Date hidden'!K93="x","x",$J$2-'Indicator Date hidden'!K93)</f>
        <v>0</v>
      </c>
      <c r="K92" s="171">
        <f>IF('Indicator Date hidden'!L93="x","x",$K$2-'Indicator Date hidden'!L93)</f>
        <v>0</v>
      </c>
      <c r="L92" s="171">
        <f>IF('Indicator Date hidden'!M93="x","x",$L$2-'Indicator Date hidden'!M93)</f>
        <v>0</v>
      </c>
      <c r="M92" s="171">
        <f>IF('Indicator Date hidden'!N93="x","x",$M$2-'Indicator Date hidden'!N93)</f>
        <v>0</v>
      </c>
      <c r="N92" s="171">
        <f>IF('Indicator Date hidden'!O93="x","x",$N$2-'Indicator Date hidden'!O93)</f>
        <v>0</v>
      </c>
      <c r="O92" s="171">
        <f>IF('Indicator Date hidden'!P93="x","x",$O$2-'Indicator Date hidden'!P93)</f>
        <v>0</v>
      </c>
      <c r="P92" s="171">
        <f>IF('Indicator Date hidden'!Q93="x","x",$P$2-'Indicator Date hidden'!Q93)</f>
        <v>0</v>
      </c>
      <c r="Q92" s="171" t="str">
        <f>IF('Indicator Date hidden'!R93="x","x",$Q$2-'Indicator Date hidden'!R93)</f>
        <v>x</v>
      </c>
      <c r="R92" s="171">
        <f>IF('Indicator Date hidden'!S93="x","x",$R$2-'Indicator Date hidden'!S93)</f>
        <v>0</v>
      </c>
      <c r="S92" s="171">
        <f>IF('Indicator Date hidden'!T93="x","x",$S$2-'Indicator Date hidden'!T93)</f>
        <v>0</v>
      </c>
      <c r="T92" s="171">
        <f>IF('Indicator Date hidden'!U93="x","x",$T$2-'Indicator Date hidden'!U93)</f>
        <v>0</v>
      </c>
      <c r="U92" s="171" t="str">
        <f>IF('Indicator Date hidden'!V93="x","x",$U$2-'Indicator Date hidden'!V93)</f>
        <v>x</v>
      </c>
      <c r="V92" s="171">
        <f>IF('Indicator Date hidden'!W93="x","x",$V$2-'Indicator Date hidden'!W93)</f>
        <v>0</v>
      </c>
      <c r="W92" s="171">
        <f>IF('Indicator Date hidden'!X93="x","x",$W$2-'Indicator Date hidden'!X93)</f>
        <v>1</v>
      </c>
      <c r="X92" s="171">
        <f>IF('Indicator Date hidden'!Y93="x","x",$X$2-'Indicator Date hidden'!Y93)</f>
        <v>3</v>
      </c>
      <c r="Y92" s="171">
        <f>IF('Indicator Date hidden'!Z93="x","x",$Y$2-'Indicator Date hidden'!Z93)</f>
        <v>0</v>
      </c>
      <c r="Z92" s="171">
        <f>IF('Indicator Date hidden'!AA93="x","x",$Z$2-'Indicator Date hidden'!AA93)</f>
        <v>0</v>
      </c>
      <c r="AA92" s="171" t="str">
        <f>IF('Indicator Date hidden'!AB93="x","x",$AA$2-'Indicator Date hidden'!AB93)</f>
        <v>x</v>
      </c>
      <c r="AB92" s="171">
        <f>IF('Indicator Date hidden'!AC93="x","x",$AB$2-'Indicator Date hidden'!AC93)</f>
        <v>0</v>
      </c>
      <c r="AC92" s="171">
        <f>IF('Indicator Date hidden'!AD93="x","x",$AC$2-'Indicator Date hidden'!AD93)</f>
        <v>0</v>
      </c>
      <c r="AD92" s="171" t="str">
        <f>IF('Indicator Date hidden'!AE93="x","x",$AD$2-'Indicator Date hidden'!AE93)</f>
        <v>x</v>
      </c>
      <c r="AE92" s="171">
        <f>IF('Indicator Date hidden'!AF93="x","x",$AE$2-'Indicator Date hidden'!AF93)</f>
        <v>0</v>
      </c>
      <c r="AF92" s="171" t="str">
        <f>IF('Indicator Date hidden'!AG93="x","x",$AF$2-'Indicator Date hidden'!AG93)</f>
        <v>x</v>
      </c>
      <c r="AG92" s="171">
        <f>IF('Indicator Date hidden'!AH93="x","x",$AG$2-'Indicator Date hidden'!AH93)</f>
        <v>0</v>
      </c>
      <c r="AH92" s="171">
        <f>IF('Indicator Date hidden'!AI93="x","x",$AH$2-'Indicator Date hidden'!AI93)</f>
        <v>0</v>
      </c>
      <c r="AI92" s="171">
        <f>IF('Indicator Date hidden'!AJ93="x","x",$AI$2-'Indicator Date hidden'!AJ93)</f>
        <v>0</v>
      </c>
      <c r="AJ92" s="171" t="str">
        <f>IF('Indicator Date hidden'!AK93="x","x",$AJ$2-'Indicator Date hidden'!AK93)</f>
        <v>x</v>
      </c>
      <c r="AK92" s="171">
        <f>IF('Indicator Date hidden'!AL93="x","x",$AK$2-'Indicator Date hidden'!AL93)</f>
        <v>1</v>
      </c>
      <c r="AL92" s="171">
        <f>IF('Indicator Date hidden'!AM93="x","x",$AL$2-'Indicator Date hidden'!AM93)</f>
        <v>0</v>
      </c>
      <c r="AM92" s="171">
        <f>IF('Indicator Date hidden'!AN93="x","x",$AM$2-'Indicator Date hidden'!AN93)</f>
        <v>0</v>
      </c>
      <c r="AN92" s="171">
        <f>IF('Indicator Date hidden'!AO93="x","x",$AN$2-'Indicator Date hidden'!AO93)</f>
        <v>0</v>
      </c>
      <c r="AO92" s="171">
        <f>IF('Indicator Date hidden'!AP93="x","x",$AO$2-'Indicator Date hidden'!AP93)</f>
        <v>0</v>
      </c>
      <c r="AP92" s="171">
        <f>IF('Indicator Date hidden'!AQ93="x","x",$AP$2-'Indicator Date hidden'!AQ93)</f>
        <v>0</v>
      </c>
      <c r="AQ92" s="171" t="str">
        <f>IF('Indicator Date hidden'!AR93="x","x",$AQ$2-'Indicator Date hidden'!AR93)</f>
        <v>x</v>
      </c>
      <c r="AR92" s="171">
        <f>IF('Indicator Date hidden'!AS93="x","x",$AR$2-'Indicator Date hidden'!AS93)</f>
        <v>0</v>
      </c>
      <c r="AS92" s="171">
        <f>IF('Indicator Date hidden'!AT93="x","x",$AS$2-'Indicator Date hidden'!AT93)</f>
        <v>0</v>
      </c>
      <c r="AT92" s="171">
        <f>IF('Indicator Date hidden'!AU93="x","x",$AT$2-'Indicator Date hidden'!AU93)</f>
        <v>0</v>
      </c>
      <c r="AU92" s="171">
        <f>IF('Indicator Date hidden'!AV93="x","x",$AU$2-'Indicator Date hidden'!AV93)</f>
        <v>0</v>
      </c>
      <c r="AV92" s="171">
        <f>IF('Indicator Date hidden'!AW93="x","x",$AV$2-'Indicator Date hidden'!AW93)</f>
        <v>0</v>
      </c>
      <c r="AW92" s="171">
        <f>IF('Indicator Date hidden'!AX93="x","x",$AW$2-'Indicator Date hidden'!AX93)</f>
        <v>0</v>
      </c>
      <c r="AX92" s="171">
        <f>IF('Indicator Date hidden'!AY93="x","x",$AX$2-'Indicator Date hidden'!AY93)</f>
        <v>0</v>
      </c>
      <c r="AY92" s="171">
        <f>IF('Indicator Date hidden'!AZ93="x","x",$AY$2-'Indicator Date hidden'!AZ93)</f>
        <v>0</v>
      </c>
      <c r="AZ92" s="171">
        <f>IF('Indicator Date hidden'!BA93="x","x",$AZ$2-'Indicator Date hidden'!BA93)</f>
        <v>0</v>
      </c>
      <c r="BA92" s="5">
        <f t="shared" si="5"/>
        <v>5</v>
      </c>
      <c r="BB92" s="172">
        <f t="shared" si="6"/>
        <v>0.11363636363636363</v>
      </c>
      <c r="BC92" s="5">
        <f t="shared" si="7"/>
        <v>3</v>
      </c>
      <c r="BD92" s="172">
        <f t="shared" si="8"/>
        <v>0.48691557467337615</v>
      </c>
      <c r="BE92" s="175">
        <f t="shared" si="9"/>
        <v>0</v>
      </c>
    </row>
    <row r="93" spans="1:57" x14ac:dyDescent="0.25">
      <c r="A93" t="s">
        <v>169</v>
      </c>
      <c r="B93" s="171">
        <f>IF('Indicator Date hidden'!C94="x","x",$B$2-'Indicator Date hidden'!C94)</f>
        <v>0</v>
      </c>
      <c r="C93" s="171">
        <f>IF('Indicator Date hidden'!D94="x","x",$C$2-'Indicator Date hidden'!D94)</f>
        <v>0</v>
      </c>
      <c r="D93" s="171">
        <f>IF('Indicator Date hidden'!E94="x","x",$D$2-'Indicator Date hidden'!E94)</f>
        <v>0</v>
      </c>
      <c r="E93" s="171">
        <f>IF('Indicator Date hidden'!F94="x","x",$E$2-'Indicator Date hidden'!F94)</f>
        <v>0</v>
      </c>
      <c r="F93" s="171">
        <f>IF('Indicator Date hidden'!G94="x","x",$F$2-'Indicator Date hidden'!G94)</f>
        <v>0</v>
      </c>
      <c r="G93" s="171">
        <f>IF('Indicator Date hidden'!H94="x","x",$G$2-'Indicator Date hidden'!H94)</f>
        <v>0</v>
      </c>
      <c r="H93" s="171">
        <f>IF('Indicator Date hidden'!I94="x","x",$H$2-'Indicator Date hidden'!I94)</f>
        <v>0</v>
      </c>
      <c r="I93" s="171">
        <f>IF('Indicator Date hidden'!J94="x","x",$I$2-'Indicator Date hidden'!J94)</f>
        <v>0</v>
      </c>
      <c r="J93" s="171">
        <f>IF('Indicator Date hidden'!K94="x","x",$J$2-'Indicator Date hidden'!K94)</f>
        <v>0</v>
      </c>
      <c r="K93" s="171">
        <f>IF('Indicator Date hidden'!L94="x","x",$K$2-'Indicator Date hidden'!L94)</f>
        <v>0</v>
      </c>
      <c r="L93" s="171">
        <f>IF('Indicator Date hidden'!M94="x","x",$L$2-'Indicator Date hidden'!M94)</f>
        <v>0</v>
      </c>
      <c r="M93" s="171">
        <f>IF('Indicator Date hidden'!N94="x","x",$M$2-'Indicator Date hidden'!N94)</f>
        <v>0</v>
      </c>
      <c r="N93" s="171">
        <f>IF('Indicator Date hidden'!O94="x","x",$N$2-'Indicator Date hidden'!O94)</f>
        <v>0</v>
      </c>
      <c r="O93" s="171">
        <f>IF('Indicator Date hidden'!P94="x","x",$O$2-'Indicator Date hidden'!P94)</f>
        <v>0</v>
      </c>
      <c r="P93" s="171">
        <f>IF('Indicator Date hidden'!Q94="x","x",$P$2-'Indicator Date hidden'!Q94)</f>
        <v>0</v>
      </c>
      <c r="Q93" s="171">
        <f>IF('Indicator Date hidden'!R94="x","x",$Q$2-'Indicator Date hidden'!R94)</f>
        <v>1</v>
      </c>
      <c r="R93" s="171">
        <f>IF('Indicator Date hidden'!S94="x","x",$R$2-'Indicator Date hidden'!S94)</f>
        <v>0</v>
      </c>
      <c r="S93" s="171">
        <f>IF('Indicator Date hidden'!T94="x","x",$S$2-'Indicator Date hidden'!T94)</f>
        <v>0</v>
      </c>
      <c r="T93" s="171">
        <f>IF('Indicator Date hidden'!U94="x","x",$T$2-'Indicator Date hidden'!U94)</f>
        <v>0</v>
      </c>
      <c r="U93" s="171">
        <f>IF('Indicator Date hidden'!V94="x","x",$U$2-'Indicator Date hidden'!V94)</f>
        <v>0</v>
      </c>
      <c r="V93" s="171">
        <f>IF('Indicator Date hidden'!W94="x","x",$V$2-'Indicator Date hidden'!W94)</f>
        <v>0</v>
      </c>
      <c r="W93" s="171">
        <f>IF('Indicator Date hidden'!X94="x","x",$W$2-'Indicator Date hidden'!X94)</f>
        <v>1</v>
      </c>
      <c r="X93" s="171">
        <f>IF('Indicator Date hidden'!Y94="x","x",$X$2-'Indicator Date hidden'!Y94)</f>
        <v>2</v>
      </c>
      <c r="Y93" s="171">
        <f>IF('Indicator Date hidden'!Z94="x","x",$Y$2-'Indicator Date hidden'!Z94)</f>
        <v>0</v>
      </c>
      <c r="Z93" s="171">
        <f>IF('Indicator Date hidden'!AA94="x","x",$Z$2-'Indicator Date hidden'!AA94)</f>
        <v>0</v>
      </c>
      <c r="AA93" s="171">
        <f>IF('Indicator Date hidden'!AB94="x","x",$AA$2-'Indicator Date hidden'!AB94)</f>
        <v>0</v>
      </c>
      <c r="AB93" s="171">
        <f>IF('Indicator Date hidden'!AC94="x","x",$AB$2-'Indicator Date hidden'!AC94)</f>
        <v>0</v>
      </c>
      <c r="AC93" s="171">
        <f>IF('Indicator Date hidden'!AD94="x","x",$AC$2-'Indicator Date hidden'!AD94)</f>
        <v>0</v>
      </c>
      <c r="AD93" s="171">
        <f>IF('Indicator Date hidden'!AE94="x","x",$AD$2-'Indicator Date hidden'!AE94)</f>
        <v>0</v>
      </c>
      <c r="AE93" s="171">
        <f>IF('Indicator Date hidden'!AF94="x","x",$AE$2-'Indicator Date hidden'!AF94)</f>
        <v>0</v>
      </c>
      <c r="AF93" s="171">
        <f>IF('Indicator Date hidden'!AG94="x","x",$AF$2-'Indicator Date hidden'!AG94)</f>
        <v>0</v>
      </c>
      <c r="AG93" s="171">
        <f>IF('Indicator Date hidden'!AH94="x","x",$AG$2-'Indicator Date hidden'!AH94)</f>
        <v>0</v>
      </c>
      <c r="AH93" s="171">
        <f>IF('Indicator Date hidden'!AI94="x","x",$AH$2-'Indicator Date hidden'!AI94)</f>
        <v>0</v>
      </c>
      <c r="AI93" s="171">
        <f>IF('Indicator Date hidden'!AJ94="x","x",$AI$2-'Indicator Date hidden'!AJ94)</f>
        <v>0</v>
      </c>
      <c r="AJ93" s="171" t="str">
        <f>IF('Indicator Date hidden'!AK94="x","x",$AJ$2-'Indicator Date hidden'!AK94)</f>
        <v>x</v>
      </c>
      <c r="AK93" s="171">
        <f>IF('Indicator Date hidden'!AL94="x","x",$AK$2-'Indicator Date hidden'!AL94)</f>
        <v>1</v>
      </c>
      <c r="AL93" s="171">
        <f>IF('Indicator Date hidden'!AM94="x","x",$AL$2-'Indicator Date hidden'!AM94)</f>
        <v>0</v>
      </c>
      <c r="AM93" s="171">
        <f>IF('Indicator Date hidden'!AN94="x","x",$AM$2-'Indicator Date hidden'!AN94)</f>
        <v>0</v>
      </c>
      <c r="AN93" s="171">
        <f>IF('Indicator Date hidden'!AO94="x","x",$AN$2-'Indicator Date hidden'!AO94)</f>
        <v>0</v>
      </c>
      <c r="AO93" s="171" t="str">
        <f>IF('Indicator Date hidden'!AP94="x","x",$AO$2-'Indicator Date hidden'!AP94)</f>
        <v>x</v>
      </c>
      <c r="AP93" s="171" t="str">
        <f>IF('Indicator Date hidden'!AQ94="x","x",$AP$2-'Indicator Date hidden'!AQ94)</f>
        <v>x</v>
      </c>
      <c r="AQ93" s="171">
        <f>IF('Indicator Date hidden'!AR94="x","x",$AQ$2-'Indicator Date hidden'!AR94)</f>
        <v>0</v>
      </c>
      <c r="AR93" s="171">
        <f>IF('Indicator Date hidden'!AS94="x","x",$AR$2-'Indicator Date hidden'!AS94)</f>
        <v>0</v>
      </c>
      <c r="AS93" s="171">
        <f>IF('Indicator Date hidden'!AT94="x","x",$AS$2-'Indicator Date hidden'!AT94)</f>
        <v>0</v>
      </c>
      <c r="AT93" s="171">
        <f>IF('Indicator Date hidden'!AU94="x","x",$AT$2-'Indicator Date hidden'!AU94)</f>
        <v>0</v>
      </c>
      <c r="AU93" s="171">
        <f>IF('Indicator Date hidden'!AV94="x","x",$AU$2-'Indicator Date hidden'!AV94)</f>
        <v>0</v>
      </c>
      <c r="AV93" s="171">
        <f>IF('Indicator Date hidden'!AW94="x","x",$AV$2-'Indicator Date hidden'!AW94)</f>
        <v>0</v>
      </c>
      <c r="AW93" s="171">
        <f>IF('Indicator Date hidden'!AX94="x","x",$AW$2-'Indicator Date hidden'!AX94)</f>
        <v>0</v>
      </c>
      <c r="AX93" s="171">
        <f>IF('Indicator Date hidden'!AY94="x","x",$AX$2-'Indicator Date hidden'!AY94)</f>
        <v>0</v>
      </c>
      <c r="AY93" s="171">
        <f>IF('Indicator Date hidden'!AZ94="x","x",$AY$2-'Indicator Date hidden'!AZ94)</f>
        <v>0</v>
      </c>
      <c r="AZ93" s="171">
        <f>IF('Indicator Date hidden'!BA94="x","x",$AZ$2-'Indicator Date hidden'!BA94)</f>
        <v>0</v>
      </c>
      <c r="BA93" s="5">
        <f t="shared" si="5"/>
        <v>5</v>
      </c>
      <c r="BB93" s="172">
        <f t="shared" si="6"/>
        <v>0.10416666666666667</v>
      </c>
      <c r="BC93" s="5">
        <f t="shared" si="7"/>
        <v>4</v>
      </c>
      <c r="BD93" s="172">
        <f t="shared" si="8"/>
        <v>0.3673998351780916</v>
      </c>
      <c r="BE93" s="175">
        <f t="shared" si="9"/>
        <v>0</v>
      </c>
    </row>
    <row r="94" spans="1:57" x14ac:dyDescent="0.25">
      <c r="A94" t="s">
        <v>171</v>
      </c>
      <c r="B94" s="171">
        <f>IF('Indicator Date hidden'!C95="x","x",$B$2-'Indicator Date hidden'!C95)</f>
        <v>0</v>
      </c>
      <c r="C94" s="171">
        <f>IF('Indicator Date hidden'!D95="x","x",$C$2-'Indicator Date hidden'!D95)</f>
        <v>0</v>
      </c>
      <c r="D94" s="171">
        <f>IF('Indicator Date hidden'!E95="x","x",$D$2-'Indicator Date hidden'!E95)</f>
        <v>0</v>
      </c>
      <c r="E94" s="171">
        <f>IF('Indicator Date hidden'!F95="x","x",$E$2-'Indicator Date hidden'!F95)</f>
        <v>0</v>
      </c>
      <c r="F94" s="171">
        <f>IF('Indicator Date hidden'!G95="x","x",$F$2-'Indicator Date hidden'!G95)</f>
        <v>0</v>
      </c>
      <c r="G94" s="171">
        <f>IF('Indicator Date hidden'!H95="x","x",$G$2-'Indicator Date hidden'!H95)</f>
        <v>0</v>
      </c>
      <c r="H94" s="171">
        <f>IF('Indicator Date hidden'!I95="x","x",$H$2-'Indicator Date hidden'!I95)</f>
        <v>0</v>
      </c>
      <c r="I94" s="171">
        <f>IF('Indicator Date hidden'!J95="x","x",$I$2-'Indicator Date hidden'!J95)</f>
        <v>0</v>
      </c>
      <c r="J94" s="171">
        <f>IF('Indicator Date hidden'!K95="x","x",$J$2-'Indicator Date hidden'!K95)</f>
        <v>0</v>
      </c>
      <c r="K94" s="171">
        <f>IF('Indicator Date hidden'!L95="x","x",$K$2-'Indicator Date hidden'!L95)</f>
        <v>0</v>
      </c>
      <c r="L94" s="171">
        <f>IF('Indicator Date hidden'!M95="x","x",$L$2-'Indicator Date hidden'!M95)</f>
        <v>0</v>
      </c>
      <c r="M94" s="171">
        <f>IF('Indicator Date hidden'!N95="x","x",$M$2-'Indicator Date hidden'!N95)</f>
        <v>0</v>
      </c>
      <c r="N94" s="171">
        <f>IF('Indicator Date hidden'!O95="x","x",$N$2-'Indicator Date hidden'!O95)</f>
        <v>0</v>
      </c>
      <c r="O94" s="171">
        <f>IF('Indicator Date hidden'!P95="x","x",$O$2-'Indicator Date hidden'!P95)</f>
        <v>0</v>
      </c>
      <c r="P94" s="171">
        <f>IF('Indicator Date hidden'!Q95="x","x",$P$2-'Indicator Date hidden'!Q95)</f>
        <v>0</v>
      </c>
      <c r="Q94" s="171">
        <f>IF('Indicator Date hidden'!R95="x","x",$Q$2-'Indicator Date hidden'!R95)</f>
        <v>3</v>
      </c>
      <c r="R94" s="171">
        <f>IF('Indicator Date hidden'!S95="x","x",$R$2-'Indicator Date hidden'!S95)</f>
        <v>0</v>
      </c>
      <c r="S94" s="171">
        <f>IF('Indicator Date hidden'!T95="x","x",$S$2-'Indicator Date hidden'!T95)</f>
        <v>0</v>
      </c>
      <c r="T94" s="171">
        <f>IF('Indicator Date hidden'!U95="x","x",$T$2-'Indicator Date hidden'!U95)</f>
        <v>0</v>
      </c>
      <c r="U94" s="171">
        <f>IF('Indicator Date hidden'!V95="x","x",$U$2-'Indicator Date hidden'!V95)</f>
        <v>0</v>
      </c>
      <c r="V94" s="171">
        <f>IF('Indicator Date hidden'!W95="x","x",$V$2-'Indicator Date hidden'!W95)</f>
        <v>0</v>
      </c>
      <c r="W94" s="171">
        <f>IF('Indicator Date hidden'!X95="x","x",$W$2-'Indicator Date hidden'!X95)</f>
        <v>4</v>
      </c>
      <c r="X94" s="171">
        <f>IF('Indicator Date hidden'!Y95="x","x",$X$2-'Indicator Date hidden'!Y95)</f>
        <v>3</v>
      </c>
      <c r="Y94" s="171">
        <f>IF('Indicator Date hidden'!Z95="x","x",$Y$2-'Indicator Date hidden'!Z95)</f>
        <v>0</v>
      </c>
      <c r="Z94" s="171">
        <f>IF('Indicator Date hidden'!AA95="x","x",$Z$2-'Indicator Date hidden'!AA95)</f>
        <v>0</v>
      </c>
      <c r="AA94" s="171">
        <f>IF('Indicator Date hidden'!AB95="x","x",$AA$2-'Indicator Date hidden'!AB95)</f>
        <v>1</v>
      </c>
      <c r="AB94" s="171">
        <f>IF('Indicator Date hidden'!AC95="x","x",$AB$2-'Indicator Date hidden'!AC95)</f>
        <v>0</v>
      </c>
      <c r="AC94" s="171">
        <f>IF('Indicator Date hidden'!AD95="x","x",$AC$2-'Indicator Date hidden'!AD95)</f>
        <v>0</v>
      </c>
      <c r="AD94" s="171">
        <f>IF('Indicator Date hidden'!AE95="x","x",$AD$2-'Indicator Date hidden'!AE95)</f>
        <v>0</v>
      </c>
      <c r="AE94" s="171">
        <f>IF('Indicator Date hidden'!AF95="x","x",$AE$2-'Indicator Date hidden'!AF95)</f>
        <v>0</v>
      </c>
      <c r="AF94" s="171">
        <f>IF('Indicator Date hidden'!AG95="x","x",$AF$2-'Indicator Date hidden'!AG95)</f>
        <v>2</v>
      </c>
      <c r="AG94" s="171">
        <f>IF('Indicator Date hidden'!AH95="x","x",$AG$2-'Indicator Date hidden'!AH95)</f>
        <v>0</v>
      </c>
      <c r="AH94" s="171">
        <f>IF('Indicator Date hidden'!AI95="x","x",$AH$2-'Indicator Date hidden'!AI95)</f>
        <v>0</v>
      </c>
      <c r="AI94" s="171">
        <f>IF('Indicator Date hidden'!AJ95="x","x",$AI$2-'Indicator Date hidden'!AJ95)</f>
        <v>0</v>
      </c>
      <c r="AJ94" s="171" t="str">
        <f>IF('Indicator Date hidden'!AK95="x","x",$AJ$2-'Indicator Date hidden'!AK95)</f>
        <v>x</v>
      </c>
      <c r="AK94" s="171">
        <f>IF('Indicator Date hidden'!AL95="x","x",$AK$2-'Indicator Date hidden'!AL95)</f>
        <v>1</v>
      </c>
      <c r="AL94" s="171">
        <f>IF('Indicator Date hidden'!AM95="x","x",$AL$2-'Indicator Date hidden'!AM95)</f>
        <v>0</v>
      </c>
      <c r="AM94" s="171">
        <f>IF('Indicator Date hidden'!AN95="x","x",$AM$2-'Indicator Date hidden'!AN95)</f>
        <v>0</v>
      </c>
      <c r="AN94" s="171">
        <f>IF('Indicator Date hidden'!AO95="x","x",$AN$2-'Indicator Date hidden'!AO95)</f>
        <v>0</v>
      </c>
      <c r="AO94" s="171">
        <f>IF('Indicator Date hidden'!AP95="x","x",$AO$2-'Indicator Date hidden'!AP95)</f>
        <v>2</v>
      </c>
      <c r="AP94" s="171">
        <f>IF('Indicator Date hidden'!AQ95="x","x",$AP$2-'Indicator Date hidden'!AQ95)</f>
        <v>1</v>
      </c>
      <c r="AQ94" s="171">
        <f>IF('Indicator Date hidden'!AR95="x","x",$AQ$2-'Indicator Date hidden'!AR95)</f>
        <v>0</v>
      </c>
      <c r="AR94" s="171">
        <f>IF('Indicator Date hidden'!AS95="x","x",$AR$2-'Indicator Date hidden'!AS95)</f>
        <v>0</v>
      </c>
      <c r="AS94" s="171">
        <f>IF('Indicator Date hidden'!AT95="x","x",$AS$2-'Indicator Date hidden'!AT95)</f>
        <v>0</v>
      </c>
      <c r="AT94" s="171">
        <f>IF('Indicator Date hidden'!AU95="x","x",$AT$2-'Indicator Date hidden'!AU95)</f>
        <v>0</v>
      </c>
      <c r="AU94" s="171">
        <f>IF('Indicator Date hidden'!AV95="x","x",$AU$2-'Indicator Date hidden'!AV95)</f>
        <v>0</v>
      </c>
      <c r="AV94" s="171">
        <f>IF('Indicator Date hidden'!AW95="x","x",$AV$2-'Indicator Date hidden'!AW95)</f>
        <v>0</v>
      </c>
      <c r="AW94" s="171">
        <f>IF('Indicator Date hidden'!AX95="x","x",$AW$2-'Indicator Date hidden'!AX95)</f>
        <v>0</v>
      </c>
      <c r="AX94" s="171">
        <f>IF('Indicator Date hidden'!AY95="x","x",$AX$2-'Indicator Date hidden'!AY95)</f>
        <v>0</v>
      </c>
      <c r="AY94" s="171">
        <f>IF('Indicator Date hidden'!AZ95="x","x",$AY$2-'Indicator Date hidden'!AZ95)</f>
        <v>0</v>
      </c>
      <c r="AZ94" s="171">
        <f>IF('Indicator Date hidden'!BA95="x","x",$AZ$2-'Indicator Date hidden'!BA95)</f>
        <v>0</v>
      </c>
      <c r="BA94" s="5">
        <f t="shared" si="5"/>
        <v>17</v>
      </c>
      <c r="BB94" s="172">
        <f t="shared" si="6"/>
        <v>0.34</v>
      </c>
      <c r="BC94" s="5">
        <f t="shared" si="7"/>
        <v>8</v>
      </c>
      <c r="BD94" s="172">
        <f t="shared" si="8"/>
        <v>0.88566359301938113</v>
      </c>
      <c r="BE94" s="175">
        <f t="shared" si="9"/>
        <v>0</v>
      </c>
    </row>
    <row r="95" spans="1:57" x14ac:dyDescent="0.25">
      <c r="A95" t="s">
        <v>172</v>
      </c>
      <c r="B95" s="171">
        <f>IF('Indicator Date hidden'!C96="x","x",$B$2-'Indicator Date hidden'!C96)</f>
        <v>0</v>
      </c>
      <c r="C95" s="171">
        <f>IF('Indicator Date hidden'!D96="x","x",$C$2-'Indicator Date hidden'!D96)</f>
        <v>0</v>
      </c>
      <c r="D95" s="171">
        <f>IF('Indicator Date hidden'!E96="x","x",$D$2-'Indicator Date hidden'!E96)</f>
        <v>0</v>
      </c>
      <c r="E95" s="171">
        <f>IF('Indicator Date hidden'!F96="x","x",$E$2-'Indicator Date hidden'!F96)</f>
        <v>0</v>
      </c>
      <c r="F95" s="171">
        <f>IF('Indicator Date hidden'!G96="x","x",$F$2-'Indicator Date hidden'!G96)</f>
        <v>0</v>
      </c>
      <c r="G95" s="171">
        <f>IF('Indicator Date hidden'!H96="x","x",$G$2-'Indicator Date hidden'!H96)</f>
        <v>0</v>
      </c>
      <c r="H95" s="171">
        <f>IF('Indicator Date hidden'!I96="x","x",$H$2-'Indicator Date hidden'!I96)</f>
        <v>0</v>
      </c>
      <c r="I95" s="171">
        <f>IF('Indicator Date hidden'!J96="x","x",$I$2-'Indicator Date hidden'!J96)</f>
        <v>0</v>
      </c>
      <c r="J95" s="171">
        <f>IF('Indicator Date hidden'!K96="x","x",$J$2-'Indicator Date hidden'!K96)</f>
        <v>0</v>
      </c>
      <c r="K95" s="171">
        <f>IF('Indicator Date hidden'!L96="x","x",$K$2-'Indicator Date hidden'!L96)</f>
        <v>0</v>
      </c>
      <c r="L95" s="171">
        <f>IF('Indicator Date hidden'!M96="x","x",$L$2-'Indicator Date hidden'!M96)</f>
        <v>0</v>
      </c>
      <c r="M95" s="171">
        <f>IF('Indicator Date hidden'!N96="x","x",$M$2-'Indicator Date hidden'!N96)</f>
        <v>0</v>
      </c>
      <c r="N95" s="171">
        <f>IF('Indicator Date hidden'!O96="x","x",$N$2-'Indicator Date hidden'!O96)</f>
        <v>0</v>
      </c>
      <c r="O95" s="171">
        <f>IF('Indicator Date hidden'!P96="x","x",$O$2-'Indicator Date hidden'!P96)</f>
        <v>0</v>
      </c>
      <c r="P95" s="171">
        <f>IF('Indicator Date hidden'!Q96="x","x",$P$2-'Indicator Date hidden'!Q96)</f>
        <v>0</v>
      </c>
      <c r="Q95" s="171" t="str">
        <f>IF('Indicator Date hidden'!R96="x","x",$Q$2-'Indicator Date hidden'!R96)</f>
        <v>x</v>
      </c>
      <c r="R95" s="171">
        <f>IF('Indicator Date hidden'!S96="x","x",$R$2-'Indicator Date hidden'!S96)</f>
        <v>0</v>
      </c>
      <c r="S95" s="171">
        <f>IF('Indicator Date hidden'!T96="x","x",$S$2-'Indicator Date hidden'!T96)</f>
        <v>0</v>
      </c>
      <c r="T95" s="171">
        <f>IF('Indicator Date hidden'!U96="x","x",$T$2-'Indicator Date hidden'!U96)</f>
        <v>0</v>
      </c>
      <c r="U95" s="171" t="str">
        <f>IF('Indicator Date hidden'!V96="x","x",$U$2-'Indicator Date hidden'!V96)</f>
        <v>x</v>
      </c>
      <c r="V95" s="171">
        <f>IF('Indicator Date hidden'!W96="x","x",$V$2-'Indicator Date hidden'!W96)</f>
        <v>0</v>
      </c>
      <c r="W95" s="171" t="str">
        <f>IF('Indicator Date hidden'!X96="x","x",$W$2-'Indicator Date hidden'!X96)</f>
        <v>x</v>
      </c>
      <c r="X95" s="171">
        <f>IF('Indicator Date hidden'!Y96="x","x",$X$2-'Indicator Date hidden'!Y96)</f>
        <v>3</v>
      </c>
      <c r="Y95" s="171">
        <f>IF('Indicator Date hidden'!Z96="x","x",$Y$2-'Indicator Date hidden'!Z96)</f>
        <v>0</v>
      </c>
      <c r="Z95" s="171">
        <f>IF('Indicator Date hidden'!AA96="x","x",$Z$2-'Indicator Date hidden'!AA96)</f>
        <v>0</v>
      </c>
      <c r="AA95" s="171">
        <f>IF('Indicator Date hidden'!AB96="x","x",$AA$2-'Indicator Date hidden'!AB96)</f>
        <v>0</v>
      </c>
      <c r="AB95" s="171">
        <f>IF('Indicator Date hidden'!AC96="x","x",$AB$2-'Indicator Date hidden'!AC96)</f>
        <v>0</v>
      </c>
      <c r="AC95" s="171">
        <f>IF('Indicator Date hidden'!AD96="x","x",$AC$2-'Indicator Date hidden'!AD96)</f>
        <v>0</v>
      </c>
      <c r="AD95" s="171" t="str">
        <f>IF('Indicator Date hidden'!AE96="x","x",$AD$2-'Indicator Date hidden'!AE96)</f>
        <v>x</v>
      </c>
      <c r="AE95" s="171">
        <f>IF('Indicator Date hidden'!AF96="x","x",$AE$2-'Indicator Date hidden'!AF96)</f>
        <v>0</v>
      </c>
      <c r="AF95" s="171">
        <f>IF('Indicator Date hidden'!AG96="x","x",$AF$2-'Indicator Date hidden'!AG96)</f>
        <v>2</v>
      </c>
      <c r="AG95" s="171">
        <f>IF('Indicator Date hidden'!AH96="x","x",$AG$2-'Indicator Date hidden'!AH96)</f>
        <v>0</v>
      </c>
      <c r="AH95" s="171">
        <f>IF('Indicator Date hidden'!AI96="x","x",$AH$2-'Indicator Date hidden'!AI96)</f>
        <v>0</v>
      </c>
      <c r="AI95" s="171">
        <f>IF('Indicator Date hidden'!AJ96="x","x",$AI$2-'Indicator Date hidden'!AJ96)</f>
        <v>0</v>
      </c>
      <c r="AJ95" s="171" t="str">
        <f>IF('Indicator Date hidden'!AK96="x","x",$AJ$2-'Indicator Date hidden'!AK96)</f>
        <v>x</v>
      </c>
      <c r="AK95" s="171">
        <f>IF('Indicator Date hidden'!AL96="x","x",$AK$2-'Indicator Date hidden'!AL96)</f>
        <v>1</v>
      </c>
      <c r="AL95" s="171">
        <f>IF('Indicator Date hidden'!AM96="x","x",$AL$2-'Indicator Date hidden'!AM96)</f>
        <v>0</v>
      </c>
      <c r="AM95" s="171">
        <f>IF('Indicator Date hidden'!AN96="x","x",$AM$2-'Indicator Date hidden'!AN96)</f>
        <v>0</v>
      </c>
      <c r="AN95" s="171">
        <f>IF('Indicator Date hidden'!AO96="x","x",$AN$2-'Indicator Date hidden'!AO96)</f>
        <v>0</v>
      </c>
      <c r="AO95" s="171">
        <f>IF('Indicator Date hidden'!AP96="x","x",$AO$2-'Indicator Date hidden'!AP96)</f>
        <v>0</v>
      </c>
      <c r="AP95" s="171">
        <f>IF('Indicator Date hidden'!AQ96="x","x",$AP$2-'Indicator Date hidden'!AQ96)</f>
        <v>0</v>
      </c>
      <c r="AQ95" s="171" t="str">
        <f>IF('Indicator Date hidden'!AR96="x","x",$AQ$2-'Indicator Date hidden'!AR96)</f>
        <v>x</v>
      </c>
      <c r="AR95" s="171">
        <f>IF('Indicator Date hidden'!AS96="x","x",$AR$2-'Indicator Date hidden'!AS96)</f>
        <v>0</v>
      </c>
      <c r="AS95" s="171">
        <f>IF('Indicator Date hidden'!AT96="x","x",$AS$2-'Indicator Date hidden'!AT96)</f>
        <v>0</v>
      </c>
      <c r="AT95" s="171">
        <f>IF('Indicator Date hidden'!AU96="x","x",$AT$2-'Indicator Date hidden'!AU96)</f>
        <v>0</v>
      </c>
      <c r="AU95" s="171">
        <f>IF('Indicator Date hidden'!AV96="x","x",$AU$2-'Indicator Date hidden'!AV96)</f>
        <v>0</v>
      </c>
      <c r="AV95" s="171">
        <f>IF('Indicator Date hidden'!AW96="x","x",$AV$2-'Indicator Date hidden'!AW96)</f>
        <v>0</v>
      </c>
      <c r="AW95" s="171">
        <f>IF('Indicator Date hidden'!AX96="x","x",$AW$2-'Indicator Date hidden'!AX96)</f>
        <v>0</v>
      </c>
      <c r="AX95" s="171">
        <f>IF('Indicator Date hidden'!AY96="x","x",$AX$2-'Indicator Date hidden'!AY96)</f>
        <v>0</v>
      </c>
      <c r="AY95" s="171">
        <f>IF('Indicator Date hidden'!AZ96="x","x",$AY$2-'Indicator Date hidden'!AZ96)</f>
        <v>0</v>
      </c>
      <c r="AZ95" s="171">
        <f>IF('Indicator Date hidden'!BA96="x","x",$AZ$2-'Indicator Date hidden'!BA96)</f>
        <v>0</v>
      </c>
      <c r="BA95" s="5">
        <f t="shared" si="5"/>
        <v>6</v>
      </c>
      <c r="BB95" s="172">
        <f t="shared" si="6"/>
        <v>0.13333333333333333</v>
      </c>
      <c r="BC95" s="5">
        <f t="shared" si="7"/>
        <v>3</v>
      </c>
      <c r="BD95" s="172">
        <f t="shared" si="8"/>
        <v>0.54160256030906406</v>
      </c>
      <c r="BE95" s="175">
        <f t="shared" si="9"/>
        <v>0</v>
      </c>
    </row>
    <row r="96" spans="1:57" x14ac:dyDescent="0.25">
      <c r="A96" t="s">
        <v>173</v>
      </c>
      <c r="B96" s="171">
        <f>IF('Indicator Date hidden'!C97="x","x",$B$2-'Indicator Date hidden'!C97)</f>
        <v>0</v>
      </c>
      <c r="C96" s="171">
        <f>IF('Indicator Date hidden'!D97="x","x",$C$2-'Indicator Date hidden'!D97)</f>
        <v>0</v>
      </c>
      <c r="D96" s="171">
        <f>IF('Indicator Date hidden'!E97="x","x",$D$2-'Indicator Date hidden'!E97)</f>
        <v>0</v>
      </c>
      <c r="E96" s="171">
        <f>IF('Indicator Date hidden'!F97="x","x",$E$2-'Indicator Date hidden'!F97)</f>
        <v>0</v>
      </c>
      <c r="F96" s="171">
        <f>IF('Indicator Date hidden'!G97="x","x",$F$2-'Indicator Date hidden'!G97)</f>
        <v>0</v>
      </c>
      <c r="G96" s="171">
        <f>IF('Indicator Date hidden'!H97="x","x",$G$2-'Indicator Date hidden'!H97)</f>
        <v>0</v>
      </c>
      <c r="H96" s="171">
        <f>IF('Indicator Date hidden'!I97="x","x",$H$2-'Indicator Date hidden'!I97)</f>
        <v>0</v>
      </c>
      <c r="I96" s="171">
        <f>IF('Indicator Date hidden'!J97="x","x",$I$2-'Indicator Date hidden'!J97)</f>
        <v>0</v>
      </c>
      <c r="J96" s="171">
        <f>IF('Indicator Date hidden'!K97="x","x",$J$2-'Indicator Date hidden'!K97)</f>
        <v>0</v>
      </c>
      <c r="K96" s="171">
        <f>IF('Indicator Date hidden'!L97="x","x",$K$2-'Indicator Date hidden'!L97)</f>
        <v>0</v>
      </c>
      <c r="L96" s="171">
        <f>IF('Indicator Date hidden'!M97="x","x",$L$2-'Indicator Date hidden'!M97)</f>
        <v>0</v>
      </c>
      <c r="M96" s="171">
        <f>IF('Indicator Date hidden'!N97="x","x",$M$2-'Indicator Date hidden'!N97)</f>
        <v>0</v>
      </c>
      <c r="N96" s="171">
        <f>IF('Indicator Date hidden'!O97="x","x",$N$2-'Indicator Date hidden'!O97)</f>
        <v>0</v>
      </c>
      <c r="O96" s="171">
        <f>IF('Indicator Date hidden'!P97="x","x",$O$2-'Indicator Date hidden'!P97)</f>
        <v>0</v>
      </c>
      <c r="P96" s="171">
        <f>IF('Indicator Date hidden'!Q97="x","x",$P$2-'Indicator Date hidden'!Q97)</f>
        <v>0</v>
      </c>
      <c r="Q96" s="171" t="str">
        <f>IF('Indicator Date hidden'!R97="x","x",$Q$2-'Indicator Date hidden'!R97)</f>
        <v>x</v>
      </c>
      <c r="R96" s="171">
        <f>IF('Indicator Date hidden'!S97="x","x",$R$2-'Indicator Date hidden'!S97)</f>
        <v>0</v>
      </c>
      <c r="S96" s="171">
        <f>IF('Indicator Date hidden'!T97="x","x",$S$2-'Indicator Date hidden'!T97)</f>
        <v>0</v>
      </c>
      <c r="T96" s="171">
        <f>IF('Indicator Date hidden'!U97="x","x",$T$2-'Indicator Date hidden'!U97)</f>
        <v>0</v>
      </c>
      <c r="U96" s="171">
        <f>IF('Indicator Date hidden'!V97="x","x",$U$2-'Indicator Date hidden'!V97)</f>
        <v>0</v>
      </c>
      <c r="V96" s="171">
        <f>IF('Indicator Date hidden'!W97="x","x",$V$2-'Indicator Date hidden'!W97)</f>
        <v>0</v>
      </c>
      <c r="W96" s="171" t="str">
        <f>IF('Indicator Date hidden'!X97="x","x",$W$2-'Indicator Date hidden'!X97)</f>
        <v>x</v>
      </c>
      <c r="X96" s="171">
        <f>IF('Indicator Date hidden'!Y97="x","x",$X$2-'Indicator Date hidden'!Y97)</f>
        <v>4</v>
      </c>
      <c r="Y96" s="171">
        <f>IF('Indicator Date hidden'!Z97="x","x",$Y$2-'Indicator Date hidden'!Z97)</f>
        <v>0</v>
      </c>
      <c r="Z96" s="171">
        <f>IF('Indicator Date hidden'!AA97="x","x",$Z$2-'Indicator Date hidden'!AA97)</f>
        <v>0</v>
      </c>
      <c r="AA96" s="171">
        <f>IF('Indicator Date hidden'!AB97="x","x",$AA$2-'Indicator Date hidden'!AB97)</f>
        <v>0</v>
      </c>
      <c r="AB96" s="171">
        <f>IF('Indicator Date hidden'!AC97="x","x",$AB$2-'Indicator Date hidden'!AC97)</f>
        <v>0</v>
      </c>
      <c r="AC96" s="171">
        <f>IF('Indicator Date hidden'!AD97="x","x",$AC$2-'Indicator Date hidden'!AD97)</f>
        <v>0</v>
      </c>
      <c r="AD96" s="171" t="str">
        <f>IF('Indicator Date hidden'!AE97="x","x",$AD$2-'Indicator Date hidden'!AE97)</f>
        <v>x</v>
      </c>
      <c r="AE96" s="171">
        <f>IF('Indicator Date hidden'!AF97="x","x",$AE$2-'Indicator Date hidden'!AF97)</f>
        <v>0</v>
      </c>
      <c r="AF96" s="171" t="str">
        <f>IF('Indicator Date hidden'!AG97="x","x",$AF$2-'Indicator Date hidden'!AG97)</f>
        <v>x</v>
      </c>
      <c r="AG96" s="171">
        <f>IF('Indicator Date hidden'!AH97="x","x",$AG$2-'Indicator Date hidden'!AH97)</f>
        <v>0</v>
      </c>
      <c r="AH96" s="171">
        <f>IF('Indicator Date hidden'!AI97="x","x",$AH$2-'Indicator Date hidden'!AI97)</f>
        <v>0</v>
      </c>
      <c r="AI96" s="171">
        <f>IF('Indicator Date hidden'!AJ97="x","x",$AI$2-'Indicator Date hidden'!AJ97)</f>
        <v>0</v>
      </c>
      <c r="AJ96" s="171">
        <f>IF('Indicator Date hidden'!AK97="x","x",$AJ$2-'Indicator Date hidden'!AK97)</f>
        <v>0</v>
      </c>
      <c r="AK96" s="171">
        <f>IF('Indicator Date hidden'!AL97="x","x",$AK$2-'Indicator Date hidden'!AL97)</f>
        <v>0</v>
      </c>
      <c r="AL96" s="171">
        <f>IF('Indicator Date hidden'!AM97="x","x",$AL$2-'Indicator Date hidden'!AM97)</f>
        <v>0</v>
      </c>
      <c r="AM96" s="171">
        <f>IF('Indicator Date hidden'!AN97="x","x",$AM$2-'Indicator Date hidden'!AN97)</f>
        <v>0</v>
      </c>
      <c r="AN96" s="171">
        <f>IF('Indicator Date hidden'!AO97="x","x",$AN$2-'Indicator Date hidden'!AO97)</f>
        <v>0</v>
      </c>
      <c r="AO96" s="171" t="str">
        <f>IF('Indicator Date hidden'!AP97="x","x",$AO$2-'Indicator Date hidden'!AP97)</f>
        <v>x</v>
      </c>
      <c r="AP96" s="171" t="str">
        <f>IF('Indicator Date hidden'!AQ97="x","x",$AP$2-'Indicator Date hidden'!AQ97)</f>
        <v>x</v>
      </c>
      <c r="AQ96" s="171">
        <f>IF('Indicator Date hidden'!AR97="x","x",$AQ$2-'Indicator Date hidden'!AR97)</f>
        <v>0</v>
      </c>
      <c r="AR96" s="171">
        <f>IF('Indicator Date hidden'!AS97="x","x",$AR$2-'Indicator Date hidden'!AS97)</f>
        <v>0</v>
      </c>
      <c r="AS96" s="171">
        <f>IF('Indicator Date hidden'!AT97="x","x",$AS$2-'Indicator Date hidden'!AT97)</f>
        <v>0</v>
      </c>
      <c r="AT96" s="171">
        <f>IF('Indicator Date hidden'!AU97="x","x",$AT$2-'Indicator Date hidden'!AU97)</f>
        <v>0</v>
      </c>
      <c r="AU96" s="171">
        <f>IF('Indicator Date hidden'!AV97="x","x",$AU$2-'Indicator Date hidden'!AV97)</f>
        <v>0</v>
      </c>
      <c r="AV96" s="171">
        <f>IF('Indicator Date hidden'!AW97="x","x",$AV$2-'Indicator Date hidden'!AW97)</f>
        <v>0</v>
      </c>
      <c r="AW96" s="171">
        <f>IF('Indicator Date hidden'!AX97="x","x",$AW$2-'Indicator Date hidden'!AX97)</f>
        <v>0</v>
      </c>
      <c r="AX96" s="171">
        <f>IF('Indicator Date hidden'!AY97="x","x",$AX$2-'Indicator Date hidden'!AY97)</f>
        <v>0</v>
      </c>
      <c r="AY96" s="171">
        <f>IF('Indicator Date hidden'!AZ97="x","x",$AY$2-'Indicator Date hidden'!AZ97)</f>
        <v>0</v>
      </c>
      <c r="AZ96" s="171">
        <f>IF('Indicator Date hidden'!BA97="x","x",$AZ$2-'Indicator Date hidden'!BA97)</f>
        <v>0</v>
      </c>
      <c r="BA96" s="5">
        <f t="shared" si="5"/>
        <v>4</v>
      </c>
      <c r="BB96" s="172">
        <f t="shared" si="6"/>
        <v>8.8888888888888892E-2</v>
      </c>
      <c r="BC96" s="5">
        <f t="shared" si="7"/>
        <v>1</v>
      </c>
      <c r="BD96" s="172">
        <f t="shared" si="8"/>
        <v>0.58962218495207108</v>
      </c>
      <c r="BE96" s="175">
        <f t="shared" si="9"/>
        <v>0</v>
      </c>
    </row>
    <row r="97" spans="1:57" x14ac:dyDescent="0.25">
      <c r="A97" t="s">
        <v>175</v>
      </c>
      <c r="B97" s="171">
        <f>IF('Indicator Date hidden'!C98="x","x",$B$2-'Indicator Date hidden'!C98)</f>
        <v>0</v>
      </c>
      <c r="C97" s="171">
        <f>IF('Indicator Date hidden'!D98="x","x",$C$2-'Indicator Date hidden'!D98)</f>
        <v>0</v>
      </c>
      <c r="D97" s="171">
        <f>IF('Indicator Date hidden'!E98="x","x",$D$2-'Indicator Date hidden'!E98)</f>
        <v>0</v>
      </c>
      <c r="E97" s="171">
        <f>IF('Indicator Date hidden'!F98="x","x",$E$2-'Indicator Date hidden'!F98)</f>
        <v>0</v>
      </c>
      <c r="F97" s="171">
        <f>IF('Indicator Date hidden'!G98="x","x",$F$2-'Indicator Date hidden'!G98)</f>
        <v>0</v>
      </c>
      <c r="G97" s="171">
        <f>IF('Indicator Date hidden'!H98="x","x",$G$2-'Indicator Date hidden'!H98)</f>
        <v>0</v>
      </c>
      <c r="H97" s="171">
        <f>IF('Indicator Date hidden'!I98="x","x",$H$2-'Indicator Date hidden'!I98)</f>
        <v>0</v>
      </c>
      <c r="I97" s="171">
        <f>IF('Indicator Date hidden'!J98="x","x",$I$2-'Indicator Date hidden'!J98)</f>
        <v>0</v>
      </c>
      <c r="J97" s="171">
        <f>IF('Indicator Date hidden'!K98="x","x",$J$2-'Indicator Date hidden'!K98)</f>
        <v>0</v>
      </c>
      <c r="K97" s="171">
        <f>IF('Indicator Date hidden'!L98="x","x",$K$2-'Indicator Date hidden'!L98)</f>
        <v>0</v>
      </c>
      <c r="L97" s="171">
        <f>IF('Indicator Date hidden'!M98="x","x",$L$2-'Indicator Date hidden'!M98)</f>
        <v>0</v>
      </c>
      <c r="M97" s="171">
        <f>IF('Indicator Date hidden'!N98="x","x",$M$2-'Indicator Date hidden'!N98)</f>
        <v>0</v>
      </c>
      <c r="N97" s="171">
        <f>IF('Indicator Date hidden'!O98="x","x",$N$2-'Indicator Date hidden'!O98)</f>
        <v>0</v>
      </c>
      <c r="O97" s="171">
        <f>IF('Indicator Date hidden'!P98="x","x",$O$2-'Indicator Date hidden'!P98)</f>
        <v>0</v>
      </c>
      <c r="P97" s="171">
        <f>IF('Indicator Date hidden'!Q98="x","x",$P$2-'Indicator Date hidden'!Q98)</f>
        <v>0</v>
      </c>
      <c r="Q97" s="171">
        <f>IF('Indicator Date hidden'!R98="x","x",$Q$2-'Indicator Date hidden'!R98)</f>
        <v>6</v>
      </c>
      <c r="R97" s="171">
        <f>IF('Indicator Date hidden'!S98="x","x",$R$2-'Indicator Date hidden'!S98)</f>
        <v>0</v>
      </c>
      <c r="S97" s="171">
        <f>IF('Indicator Date hidden'!T98="x","x",$S$2-'Indicator Date hidden'!T98)</f>
        <v>0</v>
      </c>
      <c r="T97" s="171">
        <f>IF('Indicator Date hidden'!U98="x","x",$T$2-'Indicator Date hidden'!U98)</f>
        <v>0</v>
      </c>
      <c r="U97" s="171">
        <f>IF('Indicator Date hidden'!V98="x","x",$U$2-'Indicator Date hidden'!V98)</f>
        <v>0</v>
      </c>
      <c r="V97" s="171">
        <f>IF('Indicator Date hidden'!W98="x","x",$V$2-'Indicator Date hidden'!W98)</f>
        <v>0</v>
      </c>
      <c r="W97" s="171">
        <f>IF('Indicator Date hidden'!X98="x","x",$W$2-'Indicator Date hidden'!X98)</f>
        <v>1</v>
      </c>
      <c r="X97" s="171" t="str">
        <f>IF('Indicator Date hidden'!Y98="x","x",$X$2-'Indicator Date hidden'!Y98)</f>
        <v>x</v>
      </c>
      <c r="Y97" s="171">
        <f>IF('Indicator Date hidden'!Z98="x","x",$Y$2-'Indicator Date hidden'!Z98)</f>
        <v>0</v>
      </c>
      <c r="Z97" s="171">
        <f>IF('Indicator Date hidden'!AA98="x","x",$Z$2-'Indicator Date hidden'!AA98)</f>
        <v>0</v>
      </c>
      <c r="AA97" s="171">
        <f>IF('Indicator Date hidden'!AB98="x","x",$AA$2-'Indicator Date hidden'!AB98)</f>
        <v>0</v>
      </c>
      <c r="AB97" s="171">
        <f>IF('Indicator Date hidden'!AC98="x","x",$AB$2-'Indicator Date hidden'!AC98)</f>
        <v>0</v>
      </c>
      <c r="AC97" s="171">
        <f>IF('Indicator Date hidden'!AD98="x","x",$AC$2-'Indicator Date hidden'!AD98)</f>
        <v>0</v>
      </c>
      <c r="AD97" s="171" t="str">
        <f>IF('Indicator Date hidden'!AE98="x","x",$AD$2-'Indicator Date hidden'!AE98)</f>
        <v>x</v>
      </c>
      <c r="AE97" s="171">
        <f>IF('Indicator Date hidden'!AF98="x","x",$AE$2-'Indicator Date hidden'!AF98)</f>
        <v>0</v>
      </c>
      <c r="AF97" s="171">
        <f>IF('Indicator Date hidden'!AG98="x","x",$AF$2-'Indicator Date hidden'!AG98)</f>
        <v>4</v>
      </c>
      <c r="AG97" s="171">
        <f>IF('Indicator Date hidden'!AH98="x","x",$AG$2-'Indicator Date hidden'!AH98)</f>
        <v>0</v>
      </c>
      <c r="AH97" s="171">
        <f>IF('Indicator Date hidden'!AI98="x","x",$AH$2-'Indicator Date hidden'!AI98)</f>
        <v>0</v>
      </c>
      <c r="AI97" s="171">
        <f>IF('Indicator Date hidden'!AJ98="x","x",$AI$2-'Indicator Date hidden'!AJ98)</f>
        <v>0</v>
      </c>
      <c r="AJ97" s="171" t="str">
        <f>IF('Indicator Date hidden'!AK98="x","x",$AJ$2-'Indicator Date hidden'!AK98)</f>
        <v>x</v>
      </c>
      <c r="AK97" s="171">
        <f>IF('Indicator Date hidden'!AL98="x","x",$AK$2-'Indicator Date hidden'!AL98)</f>
        <v>1</v>
      </c>
      <c r="AL97" s="171">
        <f>IF('Indicator Date hidden'!AM98="x","x",$AL$2-'Indicator Date hidden'!AM98)</f>
        <v>0</v>
      </c>
      <c r="AM97" s="171">
        <f>IF('Indicator Date hidden'!AN98="x","x",$AM$2-'Indicator Date hidden'!AN98)</f>
        <v>0</v>
      </c>
      <c r="AN97" s="171">
        <f>IF('Indicator Date hidden'!AO98="x","x",$AN$2-'Indicator Date hidden'!AO98)</f>
        <v>0</v>
      </c>
      <c r="AO97" s="171">
        <f>IF('Indicator Date hidden'!AP98="x","x",$AO$2-'Indicator Date hidden'!AP98)</f>
        <v>0</v>
      </c>
      <c r="AP97" s="171">
        <f>IF('Indicator Date hidden'!AQ98="x","x",$AP$2-'Indicator Date hidden'!AQ98)</f>
        <v>0</v>
      </c>
      <c r="AQ97" s="171">
        <f>IF('Indicator Date hidden'!AR98="x","x",$AQ$2-'Indicator Date hidden'!AR98)</f>
        <v>0</v>
      </c>
      <c r="AR97" s="171">
        <f>IF('Indicator Date hidden'!AS98="x","x",$AR$2-'Indicator Date hidden'!AS98)</f>
        <v>0</v>
      </c>
      <c r="AS97" s="171">
        <f>IF('Indicator Date hidden'!AT98="x","x",$AS$2-'Indicator Date hidden'!AT98)</f>
        <v>0</v>
      </c>
      <c r="AT97" s="171">
        <f>IF('Indicator Date hidden'!AU98="x","x",$AT$2-'Indicator Date hidden'!AU98)</f>
        <v>0</v>
      </c>
      <c r="AU97" s="171">
        <f>IF('Indicator Date hidden'!AV98="x","x",$AU$2-'Indicator Date hidden'!AV98)</f>
        <v>0</v>
      </c>
      <c r="AV97" s="171">
        <f>IF('Indicator Date hidden'!AW98="x","x",$AV$2-'Indicator Date hidden'!AW98)</f>
        <v>0</v>
      </c>
      <c r="AW97" s="171">
        <f>IF('Indicator Date hidden'!AX98="x","x",$AW$2-'Indicator Date hidden'!AX98)</f>
        <v>0</v>
      </c>
      <c r="AX97" s="171">
        <f>IF('Indicator Date hidden'!AY98="x","x",$AX$2-'Indicator Date hidden'!AY98)</f>
        <v>0</v>
      </c>
      <c r="AY97" s="171">
        <f>IF('Indicator Date hidden'!AZ98="x","x",$AY$2-'Indicator Date hidden'!AZ98)</f>
        <v>0</v>
      </c>
      <c r="AZ97" s="171">
        <f>IF('Indicator Date hidden'!BA98="x","x",$AZ$2-'Indicator Date hidden'!BA98)</f>
        <v>0</v>
      </c>
      <c r="BA97" s="5">
        <f t="shared" si="5"/>
        <v>12</v>
      </c>
      <c r="BB97" s="172">
        <f t="shared" si="6"/>
        <v>0.25</v>
      </c>
      <c r="BC97" s="5">
        <f t="shared" si="7"/>
        <v>4</v>
      </c>
      <c r="BD97" s="172">
        <f t="shared" si="8"/>
        <v>1.0307764064044151</v>
      </c>
      <c r="BE97" s="175">
        <f t="shared" si="9"/>
        <v>0</v>
      </c>
    </row>
    <row r="98" spans="1:57" x14ac:dyDescent="0.25">
      <c r="A98" t="s">
        <v>177</v>
      </c>
      <c r="B98" s="171">
        <f>IF('Indicator Date hidden'!C99="x","x",$B$2-'Indicator Date hidden'!C99)</f>
        <v>0</v>
      </c>
      <c r="C98" s="171">
        <f>IF('Indicator Date hidden'!D99="x","x",$C$2-'Indicator Date hidden'!D99)</f>
        <v>0</v>
      </c>
      <c r="D98" s="171">
        <f>IF('Indicator Date hidden'!E99="x","x",$D$2-'Indicator Date hidden'!E99)</f>
        <v>0</v>
      </c>
      <c r="E98" s="171">
        <f>IF('Indicator Date hidden'!F99="x","x",$E$2-'Indicator Date hidden'!F99)</f>
        <v>0</v>
      </c>
      <c r="F98" s="171">
        <f>IF('Indicator Date hidden'!G99="x","x",$F$2-'Indicator Date hidden'!G99)</f>
        <v>0</v>
      </c>
      <c r="G98" s="171">
        <f>IF('Indicator Date hidden'!H99="x","x",$G$2-'Indicator Date hidden'!H99)</f>
        <v>0</v>
      </c>
      <c r="H98" s="171">
        <f>IF('Indicator Date hidden'!I99="x","x",$H$2-'Indicator Date hidden'!I99)</f>
        <v>0</v>
      </c>
      <c r="I98" s="171">
        <f>IF('Indicator Date hidden'!J99="x","x",$I$2-'Indicator Date hidden'!J99)</f>
        <v>0</v>
      </c>
      <c r="J98" s="171">
        <f>IF('Indicator Date hidden'!K99="x","x",$J$2-'Indicator Date hidden'!K99)</f>
        <v>0</v>
      </c>
      <c r="K98" s="171">
        <f>IF('Indicator Date hidden'!L99="x","x",$K$2-'Indicator Date hidden'!L99)</f>
        <v>0</v>
      </c>
      <c r="L98" s="171">
        <f>IF('Indicator Date hidden'!M99="x","x",$L$2-'Indicator Date hidden'!M99)</f>
        <v>0</v>
      </c>
      <c r="M98" s="171">
        <f>IF('Indicator Date hidden'!N99="x","x",$M$2-'Indicator Date hidden'!N99)</f>
        <v>0</v>
      </c>
      <c r="N98" s="171">
        <f>IF('Indicator Date hidden'!O99="x","x",$N$2-'Indicator Date hidden'!O99)</f>
        <v>0</v>
      </c>
      <c r="O98" s="171">
        <f>IF('Indicator Date hidden'!P99="x","x",$O$2-'Indicator Date hidden'!P99)</f>
        <v>0</v>
      </c>
      <c r="P98" s="171">
        <f>IF('Indicator Date hidden'!Q99="x","x",$P$2-'Indicator Date hidden'!Q99)</f>
        <v>0</v>
      </c>
      <c r="Q98" s="171">
        <f>IF('Indicator Date hidden'!R99="x","x",$Q$2-'Indicator Date hidden'!R99)</f>
        <v>2</v>
      </c>
      <c r="R98" s="171">
        <f>IF('Indicator Date hidden'!S99="x","x",$R$2-'Indicator Date hidden'!S99)</f>
        <v>0</v>
      </c>
      <c r="S98" s="171">
        <f>IF('Indicator Date hidden'!T99="x","x",$S$2-'Indicator Date hidden'!T99)</f>
        <v>0</v>
      </c>
      <c r="T98" s="171">
        <f>IF('Indicator Date hidden'!U99="x","x",$T$2-'Indicator Date hidden'!U99)</f>
        <v>0</v>
      </c>
      <c r="U98" s="171">
        <f>IF('Indicator Date hidden'!V99="x","x",$U$2-'Indicator Date hidden'!V99)</f>
        <v>0</v>
      </c>
      <c r="V98" s="171">
        <f>IF('Indicator Date hidden'!W99="x","x",$V$2-'Indicator Date hidden'!W99)</f>
        <v>0</v>
      </c>
      <c r="W98" s="171">
        <f>IF('Indicator Date hidden'!X99="x","x",$W$2-'Indicator Date hidden'!X99)</f>
        <v>2</v>
      </c>
      <c r="X98" s="171">
        <f>IF('Indicator Date hidden'!Y99="x","x",$X$2-'Indicator Date hidden'!Y99)</f>
        <v>5</v>
      </c>
      <c r="Y98" s="171">
        <f>IF('Indicator Date hidden'!Z99="x","x",$Y$2-'Indicator Date hidden'!Z99)</f>
        <v>0</v>
      </c>
      <c r="Z98" s="171">
        <f>IF('Indicator Date hidden'!AA99="x","x",$Z$2-'Indicator Date hidden'!AA99)</f>
        <v>0</v>
      </c>
      <c r="AA98" s="171">
        <f>IF('Indicator Date hidden'!AB99="x","x",$AA$2-'Indicator Date hidden'!AB99)</f>
        <v>0</v>
      </c>
      <c r="AB98" s="171">
        <f>IF('Indicator Date hidden'!AC99="x","x",$AB$2-'Indicator Date hidden'!AC99)</f>
        <v>0</v>
      </c>
      <c r="AC98" s="171">
        <f>IF('Indicator Date hidden'!AD99="x","x",$AC$2-'Indicator Date hidden'!AD99)</f>
        <v>0</v>
      </c>
      <c r="AD98" s="171">
        <f>IF('Indicator Date hidden'!AE99="x","x",$AD$2-'Indicator Date hidden'!AE99)</f>
        <v>0</v>
      </c>
      <c r="AE98" s="171">
        <f>IF('Indicator Date hidden'!AF99="x","x",$AE$2-'Indicator Date hidden'!AF99)</f>
        <v>0</v>
      </c>
      <c r="AF98" s="171">
        <f>IF('Indicator Date hidden'!AG99="x","x",$AF$2-'Indicator Date hidden'!AG99)</f>
        <v>7</v>
      </c>
      <c r="AG98" s="171">
        <f>IF('Indicator Date hidden'!AH99="x","x",$AG$2-'Indicator Date hidden'!AH99)</f>
        <v>0</v>
      </c>
      <c r="AH98" s="171">
        <f>IF('Indicator Date hidden'!AI99="x","x",$AH$2-'Indicator Date hidden'!AI99)</f>
        <v>0</v>
      </c>
      <c r="AI98" s="171">
        <f>IF('Indicator Date hidden'!AJ99="x","x",$AI$2-'Indicator Date hidden'!AJ99)</f>
        <v>0</v>
      </c>
      <c r="AJ98" s="171" t="str">
        <f>IF('Indicator Date hidden'!AK99="x","x",$AJ$2-'Indicator Date hidden'!AK99)</f>
        <v>x</v>
      </c>
      <c r="AK98" s="171">
        <f>IF('Indicator Date hidden'!AL99="x","x",$AK$2-'Indicator Date hidden'!AL99)</f>
        <v>0</v>
      </c>
      <c r="AL98" s="171">
        <f>IF('Indicator Date hidden'!AM99="x","x",$AL$2-'Indicator Date hidden'!AM99)</f>
        <v>0</v>
      </c>
      <c r="AM98" s="171">
        <f>IF('Indicator Date hidden'!AN99="x","x",$AM$2-'Indicator Date hidden'!AN99)</f>
        <v>0</v>
      </c>
      <c r="AN98" s="171">
        <f>IF('Indicator Date hidden'!AO99="x","x",$AN$2-'Indicator Date hidden'!AO99)</f>
        <v>0</v>
      </c>
      <c r="AO98" s="171" t="str">
        <f>IF('Indicator Date hidden'!AP99="x","x",$AO$2-'Indicator Date hidden'!AP99)</f>
        <v>x</v>
      </c>
      <c r="AP98" s="171" t="str">
        <f>IF('Indicator Date hidden'!AQ99="x","x",$AP$2-'Indicator Date hidden'!AQ99)</f>
        <v>x</v>
      </c>
      <c r="AQ98" s="171" t="str">
        <f>IF('Indicator Date hidden'!AR99="x","x",$AQ$2-'Indicator Date hidden'!AR99)</f>
        <v>x</v>
      </c>
      <c r="AR98" s="171">
        <f>IF('Indicator Date hidden'!AS99="x","x",$AR$2-'Indicator Date hidden'!AS99)</f>
        <v>0</v>
      </c>
      <c r="AS98" s="171">
        <f>IF('Indicator Date hidden'!AT99="x","x",$AS$2-'Indicator Date hidden'!AT99)</f>
        <v>0</v>
      </c>
      <c r="AT98" s="171">
        <f>IF('Indicator Date hidden'!AU99="x","x",$AT$2-'Indicator Date hidden'!AU99)</f>
        <v>0</v>
      </c>
      <c r="AU98" s="171">
        <f>IF('Indicator Date hidden'!AV99="x","x",$AU$2-'Indicator Date hidden'!AV99)</f>
        <v>0</v>
      </c>
      <c r="AV98" s="171">
        <f>IF('Indicator Date hidden'!AW99="x","x",$AV$2-'Indicator Date hidden'!AW99)</f>
        <v>0</v>
      </c>
      <c r="AW98" s="171">
        <f>IF('Indicator Date hidden'!AX99="x","x",$AW$2-'Indicator Date hidden'!AX99)</f>
        <v>0</v>
      </c>
      <c r="AX98" s="171">
        <f>IF('Indicator Date hidden'!AY99="x","x",$AX$2-'Indicator Date hidden'!AY99)</f>
        <v>0</v>
      </c>
      <c r="AY98" s="171">
        <f>IF('Indicator Date hidden'!AZ99="x","x",$AY$2-'Indicator Date hidden'!AZ99)</f>
        <v>0</v>
      </c>
      <c r="AZ98" s="171">
        <f>IF('Indicator Date hidden'!BA99="x","x",$AZ$2-'Indicator Date hidden'!BA99)</f>
        <v>0</v>
      </c>
      <c r="BA98" s="5">
        <f t="shared" si="5"/>
        <v>16</v>
      </c>
      <c r="BB98" s="172">
        <f t="shared" si="6"/>
        <v>0.34042553191489361</v>
      </c>
      <c r="BC98" s="5">
        <f t="shared" si="7"/>
        <v>4</v>
      </c>
      <c r="BD98" s="172">
        <f t="shared" si="8"/>
        <v>1.2762410854867083</v>
      </c>
      <c r="BE98" s="175">
        <f t="shared" si="9"/>
        <v>0</v>
      </c>
    </row>
    <row r="99" spans="1:57" x14ac:dyDescent="0.25">
      <c r="A99" t="s">
        <v>179</v>
      </c>
      <c r="B99" s="171">
        <f>IF('Indicator Date hidden'!C100="x","x",$B$2-'Indicator Date hidden'!C100)</f>
        <v>0</v>
      </c>
      <c r="C99" s="171">
        <f>IF('Indicator Date hidden'!D100="x","x",$C$2-'Indicator Date hidden'!D100)</f>
        <v>0</v>
      </c>
      <c r="D99" s="171">
        <f>IF('Indicator Date hidden'!E100="x","x",$D$2-'Indicator Date hidden'!E100)</f>
        <v>0</v>
      </c>
      <c r="E99" s="171">
        <f>IF('Indicator Date hidden'!F100="x","x",$E$2-'Indicator Date hidden'!F100)</f>
        <v>0</v>
      </c>
      <c r="F99" s="171">
        <f>IF('Indicator Date hidden'!G100="x","x",$F$2-'Indicator Date hidden'!G100)</f>
        <v>0</v>
      </c>
      <c r="G99" s="171">
        <f>IF('Indicator Date hidden'!H100="x","x",$G$2-'Indicator Date hidden'!H100)</f>
        <v>0</v>
      </c>
      <c r="H99" s="171">
        <f>IF('Indicator Date hidden'!I100="x","x",$H$2-'Indicator Date hidden'!I100)</f>
        <v>0</v>
      </c>
      <c r="I99" s="171">
        <f>IF('Indicator Date hidden'!J100="x","x",$I$2-'Indicator Date hidden'!J100)</f>
        <v>0</v>
      </c>
      <c r="J99" s="171">
        <f>IF('Indicator Date hidden'!K100="x","x",$J$2-'Indicator Date hidden'!K100)</f>
        <v>0</v>
      </c>
      <c r="K99" s="171">
        <f>IF('Indicator Date hidden'!L100="x","x",$K$2-'Indicator Date hidden'!L100)</f>
        <v>0</v>
      </c>
      <c r="L99" s="171">
        <f>IF('Indicator Date hidden'!M100="x","x",$L$2-'Indicator Date hidden'!M100)</f>
        <v>0</v>
      </c>
      <c r="M99" s="171">
        <f>IF('Indicator Date hidden'!N100="x","x",$M$2-'Indicator Date hidden'!N100)</f>
        <v>0</v>
      </c>
      <c r="N99" s="171">
        <f>IF('Indicator Date hidden'!O100="x","x",$N$2-'Indicator Date hidden'!O100)</f>
        <v>0</v>
      </c>
      <c r="O99" s="171">
        <f>IF('Indicator Date hidden'!P100="x","x",$O$2-'Indicator Date hidden'!P100)</f>
        <v>0</v>
      </c>
      <c r="P99" s="171">
        <f>IF('Indicator Date hidden'!Q100="x","x",$P$2-'Indicator Date hidden'!Q100)</f>
        <v>0</v>
      </c>
      <c r="Q99" s="171">
        <f>IF('Indicator Date hidden'!R100="x","x",$Q$2-'Indicator Date hidden'!R100)</f>
        <v>8</v>
      </c>
      <c r="R99" s="171">
        <f>IF('Indicator Date hidden'!S100="x","x",$R$2-'Indicator Date hidden'!S100)</f>
        <v>0</v>
      </c>
      <c r="S99" s="171">
        <f>IF('Indicator Date hidden'!T100="x","x",$S$2-'Indicator Date hidden'!T100)</f>
        <v>0</v>
      </c>
      <c r="T99" s="171">
        <f>IF('Indicator Date hidden'!U100="x","x",$T$2-'Indicator Date hidden'!U100)</f>
        <v>0</v>
      </c>
      <c r="U99" s="171" t="str">
        <f>IF('Indicator Date hidden'!V100="x","x",$U$2-'Indicator Date hidden'!V100)</f>
        <v>x</v>
      </c>
      <c r="V99" s="171">
        <f>IF('Indicator Date hidden'!W100="x","x",$V$2-'Indicator Date hidden'!W100)</f>
        <v>0</v>
      </c>
      <c r="W99" s="171">
        <f>IF('Indicator Date hidden'!X100="x","x",$W$2-'Indicator Date hidden'!X100)</f>
        <v>8</v>
      </c>
      <c r="X99" s="171">
        <f>IF('Indicator Date hidden'!Y100="x","x",$X$2-'Indicator Date hidden'!Y100)</f>
        <v>5</v>
      </c>
      <c r="Y99" s="171">
        <f>IF('Indicator Date hidden'!Z100="x","x",$Y$2-'Indicator Date hidden'!Z100)</f>
        <v>0</v>
      </c>
      <c r="Z99" s="171">
        <f>IF('Indicator Date hidden'!AA100="x","x",$Z$2-'Indicator Date hidden'!AA100)</f>
        <v>0</v>
      </c>
      <c r="AA99" s="171" t="str">
        <f>IF('Indicator Date hidden'!AB100="x","x",$AA$2-'Indicator Date hidden'!AB100)</f>
        <v>x</v>
      </c>
      <c r="AB99" s="171">
        <f>IF('Indicator Date hidden'!AC100="x","x",$AB$2-'Indicator Date hidden'!AC100)</f>
        <v>0</v>
      </c>
      <c r="AC99" s="171">
        <f>IF('Indicator Date hidden'!AD100="x","x",$AC$2-'Indicator Date hidden'!AD100)</f>
        <v>0</v>
      </c>
      <c r="AD99" s="171" t="str">
        <f>IF('Indicator Date hidden'!AE100="x","x",$AD$2-'Indicator Date hidden'!AE100)</f>
        <v>x</v>
      </c>
      <c r="AE99" s="171">
        <f>IF('Indicator Date hidden'!AF100="x","x",$AE$2-'Indicator Date hidden'!AF100)</f>
        <v>0</v>
      </c>
      <c r="AF99" s="171" t="str">
        <f>IF('Indicator Date hidden'!AG100="x","x",$AF$2-'Indicator Date hidden'!AG100)</f>
        <v>x</v>
      </c>
      <c r="AG99" s="171">
        <f>IF('Indicator Date hidden'!AH100="x","x",$AG$2-'Indicator Date hidden'!AH100)</f>
        <v>0</v>
      </c>
      <c r="AH99" s="171">
        <f>IF('Indicator Date hidden'!AI100="x","x",$AH$2-'Indicator Date hidden'!AI100)</f>
        <v>0</v>
      </c>
      <c r="AI99" s="171">
        <f>IF('Indicator Date hidden'!AJ100="x","x",$AI$2-'Indicator Date hidden'!AJ100)</f>
        <v>0</v>
      </c>
      <c r="AJ99" s="171">
        <f>IF('Indicator Date hidden'!AK100="x","x",$AJ$2-'Indicator Date hidden'!AK100)</f>
        <v>0</v>
      </c>
      <c r="AK99" s="171">
        <f>IF('Indicator Date hidden'!AL100="x","x",$AK$2-'Indicator Date hidden'!AL100)</f>
        <v>1</v>
      </c>
      <c r="AL99" s="171">
        <f>IF('Indicator Date hidden'!AM100="x","x",$AL$2-'Indicator Date hidden'!AM100)</f>
        <v>0</v>
      </c>
      <c r="AM99" s="171">
        <f>IF('Indicator Date hidden'!AN100="x","x",$AM$2-'Indicator Date hidden'!AN100)</f>
        <v>0</v>
      </c>
      <c r="AN99" s="171">
        <f>IF('Indicator Date hidden'!AO100="x","x",$AN$2-'Indicator Date hidden'!AO100)</f>
        <v>0</v>
      </c>
      <c r="AO99" s="171" t="str">
        <f>IF('Indicator Date hidden'!AP100="x","x",$AO$2-'Indicator Date hidden'!AP100)</f>
        <v>x</v>
      </c>
      <c r="AP99" s="171" t="str">
        <f>IF('Indicator Date hidden'!AQ100="x","x",$AP$2-'Indicator Date hidden'!AQ100)</f>
        <v>x</v>
      </c>
      <c r="AQ99" s="171" t="str">
        <f>IF('Indicator Date hidden'!AR100="x","x",$AQ$2-'Indicator Date hidden'!AR100)</f>
        <v>x</v>
      </c>
      <c r="AR99" s="171">
        <f>IF('Indicator Date hidden'!AS100="x","x",$AR$2-'Indicator Date hidden'!AS100)</f>
        <v>0</v>
      </c>
      <c r="AS99" s="171">
        <f>IF('Indicator Date hidden'!AT100="x","x",$AS$2-'Indicator Date hidden'!AT100)</f>
        <v>0</v>
      </c>
      <c r="AT99" s="171">
        <f>IF('Indicator Date hidden'!AU100="x","x",$AT$2-'Indicator Date hidden'!AU100)</f>
        <v>0</v>
      </c>
      <c r="AU99" s="171">
        <f>IF('Indicator Date hidden'!AV100="x","x",$AU$2-'Indicator Date hidden'!AV100)</f>
        <v>0</v>
      </c>
      <c r="AV99" s="171">
        <f>IF('Indicator Date hidden'!AW100="x","x",$AV$2-'Indicator Date hidden'!AW100)</f>
        <v>0</v>
      </c>
      <c r="AW99" s="171">
        <f>IF('Indicator Date hidden'!AX100="x","x",$AW$2-'Indicator Date hidden'!AX100)</f>
        <v>0</v>
      </c>
      <c r="AX99" s="171">
        <f>IF('Indicator Date hidden'!AY100="x","x",$AX$2-'Indicator Date hidden'!AY100)</f>
        <v>0</v>
      </c>
      <c r="AY99" s="171">
        <f>IF('Indicator Date hidden'!AZ100="x","x",$AY$2-'Indicator Date hidden'!AZ100)</f>
        <v>0</v>
      </c>
      <c r="AZ99" s="171" t="str">
        <f>IF('Indicator Date hidden'!BA100="x","x",$AZ$2-'Indicator Date hidden'!BA100)</f>
        <v>x</v>
      </c>
      <c r="BA99" s="5">
        <f t="shared" si="5"/>
        <v>22</v>
      </c>
      <c r="BB99" s="172">
        <f t="shared" si="6"/>
        <v>0.51162790697674421</v>
      </c>
      <c r="BC99" s="5">
        <f t="shared" si="7"/>
        <v>4</v>
      </c>
      <c r="BD99" s="172">
        <f t="shared" si="8"/>
        <v>1.82198579402799</v>
      </c>
      <c r="BE99" s="175">
        <f t="shared" si="9"/>
        <v>0</v>
      </c>
    </row>
    <row r="100" spans="1:57" x14ac:dyDescent="0.25">
      <c r="A100" t="s">
        <v>181</v>
      </c>
      <c r="B100" s="171">
        <f>IF('Indicator Date hidden'!C101="x","x",$B$2-'Indicator Date hidden'!C101)</f>
        <v>0</v>
      </c>
      <c r="C100" s="171">
        <f>IF('Indicator Date hidden'!D101="x","x",$C$2-'Indicator Date hidden'!D101)</f>
        <v>0</v>
      </c>
      <c r="D100" s="171">
        <f>IF('Indicator Date hidden'!E101="x","x",$D$2-'Indicator Date hidden'!E101)</f>
        <v>0</v>
      </c>
      <c r="E100" s="171">
        <f>IF('Indicator Date hidden'!F101="x","x",$E$2-'Indicator Date hidden'!F101)</f>
        <v>0</v>
      </c>
      <c r="F100" s="171">
        <f>IF('Indicator Date hidden'!G101="x","x",$F$2-'Indicator Date hidden'!G101)</f>
        <v>0</v>
      </c>
      <c r="G100" s="171">
        <f>IF('Indicator Date hidden'!H101="x","x",$G$2-'Indicator Date hidden'!H101)</f>
        <v>0</v>
      </c>
      <c r="H100" s="171">
        <f>IF('Indicator Date hidden'!I101="x","x",$H$2-'Indicator Date hidden'!I101)</f>
        <v>0</v>
      </c>
      <c r="I100" s="171">
        <f>IF('Indicator Date hidden'!J101="x","x",$I$2-'Indicator Date hidden'!J101)</f>
        <v>0</v>
      </c>
      <c r="J100" s="171">
        <f>IF('Indicator Date hidden'!K101="x","x",$J$2-'Indicator Date hidden'!K101)</f>
        <v>0</v>
      </c>
      <c r="K100" s="171">
        <f>IF('Indicator Date hidden'!L101="x","x",$K$2-'Indicator Date hidden'!L101)</f>
        <v>0</v>
      </c>
      <c r="L100" s="171">
        <f>IF('Indicator Date hidden'!M101="x","x",$L$2-'Indicator Date hidden'!M101)</f>
        <v>0</v>
      </c>
      <c r="M100" s="171">
        <f>IF('Indicator Date hidden'!N101="x","x",$M$2-'Indicator Date hidden'!N101)</f>
        <v>0</v>
      </c>
      <c r="N100" s="171">
        <f>IF('Indicator Date hidden'!O101="x","x",$N$2-'Indicator Date hidden'!O101)</f>
        <v>0</v>
      </c>
      <c r="O100" s="171">
        <f>IF('Indicator Date hidden'!P101="x","x",$O$2-'Indicator Date hidden'!P101)</f>
        <v>0</v>
      </c>
      <c r="P100" s="171">
        <f>IF('Indicator Date hidden'!Q101="x","x",$P$2-'Indicator Date hidden'!Q101)</f>
        <v>0</v>
      </c>
      <c r="Q100" s="171" t="str">
        <f>IF('Indicator Date hidden'!R101="x","x",$Q$2-'Indicator Date hidden'!R101)</f>
        <v>x</v>
      </c>
      <c r="R100" s="171">
        <f>IF('Indicator Date hidden'!S101="x","x",$R$2-'Indicator Date hidden'!S101)</f>
        <v>0</v>
      </c>
      <c r="S100" s="171">
        <f>IF('Indicator Date hidden'!T101="x","x",$S$2-'Indicator Date hidden'!T101)</f>
        <v>0</v>
      </c>
      <c r="T100" s="171">
        <f>IF('Indicator Date hidden'!U101="x","x",$T$2-'Indicator Date hidden'!U101)</f>
        <v>0</v>
      </c>
      <c r="U100" s="171" t="str">
        <f>IF('Indicator Date hidden'!V101="x","x",$U$2-'Indicator Date hidden'!V101)</f>
        <v>x</v>
      </c>
      <c r="V100" s="171" t="str">
        <f>IF('Indicator Date hidden'!W101="x","x",$V$2-'Indicator Date hidden'!W101)</f>
        <v>x</v>
      </c>
      <c r="W100" s="171" t="str">
        <f>IF('Indicator Date hidden'!X101="x","x",$W$2-'Indicator Date hidden'!X101)</f>
        <v>x</v>
      </c>
      <c r="X100" s="171" t="str">
        <f>IF('Indicator Date hidden'!Y101="x","x",$X$2-'Indicator Date hidden'!Y101)</f>
        <v>x</v>
      </c>
      <c r="Y100" s="171" t="str">
        <f>IF('Indicator Date hidden'!Z101="x","x",$Y$2-'Indicator Date hidden'!Z101)</f>
        <v>x</v>
      </c>
      <c r="Z100" s="171" t="str">
        <f>IF('Indicator Date hidden'!AA101="x","x",$Z$2-'Indicator Date hidden'!AA101)</f>
        <v>x</v>
      </c>
      <c r="AA100" s="171" t="str">
        <f>IF('Indicator Date hidden'!AB101="x","x",$AA$2-'Indicator Date hidden'!AB101)</f>
        <v>x</v>
      </c>
      <c r="AB100" s="171" t="str">
        <f>IF('Indicator Date hidden'!AC101="x","x",$AB$2-'Indicator Date hidden'!AC101)</f>
        <v>x</v>
      </c>
      <c r="AC100" s="171">
        <f>IF('Indicator Date hidden'!AD101="x","x",$AC$2-'Indicator Date hidden'!AD101)</f>
        <v>0</v>
      </c>
      <c r="AD100" s="171" t="str">
        <f>IF('Indicator Date hidden'!AE101="x","x",$AD$2-'Indicator Date hidden'!AE101)</f>
        <v>x</v>
      </c>
      <c r="AE100" s="171" t="str">
        <f>IF('Indicator Date hidden'!AF101="x","x",$AE$2-'Indicator Date hidden'!AF101)</f>
        <v>x</v>
      </c>
      <c r="AF100" s="171" t="str">
        <f>IF('Indicator Date hidden'!AG101="x","x",$AF$2-'Indicator Date hidden'!AG101)</f>
        <v>x</v>
      </c>
      <c r="AG100" s="171">
        <f>IF('Indicator Date hidden'!AH101="x","x",$AG$2-'Indicator Date hidden'!AH101)</f>
        <v>0</v>
      </c>
      <c r="AH100" s="171">
        <f>IF('Indicator Date hidden'!AI101="x","x",$AH$2-'Indicator Date hidden'!AI101)</f>
        <v>0</v>
      </c>
      <c r="AI100" s="171">
        <f>IF('Indicator Date hidden'!AJ101="x","x",$AI$2-'Indicator Date hidden'!AJ101)</f>
        <v>0</v>
      </c>
      <c r="AJ100" s="171" t="str">
        <f>IF('Indicator Date hidden'!AK101="x","x",$AJ$2-'Indicator Date hidden'!AK101)</f>
        <v>x</v>
      </c>
      <c r="AK100" s="171">
        <f>IF('Indicator Date hidden'!AL101="x","x",$AK$2-'Indicator Date hidden'!AL101)</f>
        <v>1</v>
      </c>
      <c r="AL100" s="171">
        <f>IF('Indicator Date hidden'!AM101="x","x",$AL$2-'Indicator Date hidden'!AM101)</f>
        <v>0</v>
      </c>
      <c r="AM100" s="171">
        <f>IF('Indicator Date hidden'!AN101="x","x",$AM$2-'Indicator Date hidden'!AN101)</f>
        <v>0</v>
      </c>
      <c r="AN100" s="171">
        <f>IF('Indicator Date hidden'!AO101="x","x",$AN$2-'Indicator Date hidden'!AO101)</f>
        <v>0</v>
      </c>
      <c r="AO100" s="171" t="str">
        <f>IF('Indicator Date hidden'!AP101="x","x",$AO$2-'Indicator Date hidden'!AP101)</f>
        <v>x</v>
      </c>
      <c r="AP100" s="171" t="str">
        <f>IF('Indicator Date hidden'!AQ101="x","x",$AP$2-'Indicator Date hidden'!AQ101)</f>
        <v>x</v>
      </c>
      <c r="AQ100" s="171" t="str">
        <f>IF('Indicator Date hidden'!AR101="x","x",$AQ$2-'Indicator Date hidden'!AR101)</f>
        <v>x</v>
      </c>
      <c r="AR100" s="171">
        <f>IF('Indicator Date hidden'!AS101="x","x",$AR$2-'Indicator Date hidden'!AS101)</f>
        <v>0</v>
      </c>
      <c r="AS100" s="171" t="str">
        <f>IF('Indicator Date hidden'!AT101="x","x",$AS$2-'Indicator Date hidden'!AT101)</f>
        <v>x</v>
      </c>
      <c r="AT100" s="171">
        <f>IF('Indicator Date hidden'!AU101="x","x",$AT$2-'Indicator Date hidden'!AU101)</f>
        <v>0</v>
      </c>
      <c r="AU100" s="171" t="str">
        <f>IF('Indicator Date hidden'!AV101="x","x",$AU$2-'Indicator Date hidden'!AV101)</f>
        <v>x</v>
      </c>
      <c r="AV100" s="171">
        <f>IF('Indicator Date hidden'!AW101="x","x",$AV$2-'Indicator Date hidden'!AW101)</f>
        <v>0</v>
      </c>
      <c r="AW100" s="171">
        <f>IF('Indicator Date hidden'!AX101="x","x",$AW$2-'Indicator Date hidden'!AX101)</f>
        <v>0</v>
      </c>
      <c r="AX100" s="171">
        <f>IF('Indicator Date hidden'!AY101="x","x",$AX$2-'Indicator Date hidden'!AY101)</f>
        <v>0</v>
      </c>
      <c r="AY100" s="171" t="str">
        <f>IF('Indicator Date hidden'!AZ101="x","x",$AY$2-'Indicator Date hidden'!AZ101)</f>
        <v>x</v>
      </c>
      <c r="AZ100" s="171" t="str">
        <f>IF('Indicator Date hidden'!BA101="x","x",$AZ$2-'Indicator Date hidden'!BA101)</f>
        <v>x</v>
      </c>
      <c r="BA100" s="5">
        <f t="shared" si="5"/>
        <v>1</v>
      </c>
      <c r="BB100" s="172">
        <f t="shared" si="6"/>
        <v>3.2258064516129031E-2</v>
      </c>
      <c r="BC100" s="5">
        <f t="shared" si="7"/>
        <v>1</v>
      </c>
      <c r="BD100" s="172">
        <f t="shared" si="8"/>
        <v>0.17668469596940842</v>
      </c>
      <c r="BE100" s="175">
        <f t="shared" si="9"/>
        <v>0</v>
      </c>
    </row>
    <row r="101" spans="1:57" x14ac:dyDescent="0.25">
      <c r="A101" t="s">
        <v>183</v>
      </c>
      <c r="B101" s="171">
        <f>IF('Indicator Date hidden'!C102="x","x",$B$2-'Indicator Date hidden'!C102)</f>
        <v>0</v>
      </c>
      <c r="C101" s="171">
        <f>IF('Indicator Date hidden'!D102="x","x",$C$2-'Indicator Date hidden'!D102)</f>
        <v>0</v>
      </c>
      <c r="D101" s="171">
        <f>IF('Indicator Date hidden'!E102="x","x",$D$2-'Indicator Date hidden'!E102)</f>
        <v>0</v>
      </c>
      <c r="E101" s="171">
        <f>IF('Indicator Date hidden'!F102="x","x",$E$2-'Indicator Date hidden'!F102)</f>
        <v>0</v>
      </c>
      <c r="F101" s="171">
        <f>IF('Indicator Date hidden'!G102="x","x",$F$2-'Indicator Date hidden'!G102)</f>
        <v>0</v>
      </c>
      <c r="G101" s="171">
        <f>IF('Indicator Date hidden'!H102="x","x",$G$2-'Indicator Date hidden'!H102)</f>
        <v>0</v>
      </c>
      <c r="H101" s="171">
        <f>IF('Indicator Date hidden'!I102="x","x",$H$2-'Indicator Date hidden'!I102)</f>
        <v>0</v>
      </c>
      <c r="I101" s="171">
        <f>IF('Indicator Date hidden'!J102="x","x",$I$2-'Indicator Date hidden'!J102)</f>
        <v>0</v>
      </c>
      <c r="J101" s="171">
        <f>IF('Indicator Date hidden'!K102="x","x",$J$2-'Indicator Date hidden'!K102)</f>
        <v>0</v>
      </c>
      <c r="K101" s="171">
        <f>IF('Indicator Date hidden'!L102="x","x",$K$2-'Indicator Date hidden'!L102)</f>
        <v>0</v>
      </c>
      <c r="L101" s="171">
        <f>IF('Indicator Date hidden'!M102="x","x",$L$2-'Indicator Date hidden'!M102)</f>
        <v>0</v>
      </c>
      <c r="M101" s="171">
        <f>IF('Indicator Date hidden'!N102="x","x",$M$2-'Indicator Date hidden'!N102)</f>
        <v>0</v>
      </c>
      <c r="N101" s="171">
        <f>IF('Indicator Date hidden'!O102="x","x",$N$2-'Indicator Date hidden'!O102)</f>
        <v>0</v>
      </c>
      <c r="O101" s="171">
        <f>IF('Indicator Date hidden'!P102="x","x",$O$2-'Indicator Date hidden'!P102)</f>
        <v>0</v>
      </c>
      <c r="P101" s="171">
        <f>IF('Indicator Date hidden'!Q102="x","x",$P$2-'Indicator Date hidden'!Q102)</f>
        <v>0</v>
      </c>
      <c r="Q101" s="171" t="str">
        <f>IF('Indicator Date hidden'!R102="x","x",$Q$2-'Indicator Date hidden'!R102)</f>
        <v>x</v>
      </c>
      <c r="R101" s="171">
        <f>IF('Indicator Date hidden'!S102="x","x",$R$2-'Indicator Date hidden'!S102)</f>
        <v>0</v>
      </c>
      <c r="S101" s="171">
        <f>IF('Indicator Date hidden'!T102="x","x",$S$2-'Indicator Date hidden'!T102)</f>
        <v>0</v>
      </c>
      <c r="T101" s="171">
        <f>IF('Indicator Date hidden'!U102="x","x",$T$2-'Indicator Date hidden'!U102)</f>
        <v>0</v>
      </c>
      <c r="U101" s="171" t="str">
        <f>IF('Indicator Date hidden'!V102="x","x",$U$2-'Indicator Date hidden'!V102)</f>
        <v>x</v>
      </c>
      <c r="V101" s="171">
        <f>IF('Indicator Date hidden'!W102="x","x",$V$2-'Indicator Date hidden'!W102)</f>
        <v>0</v>
      </c>
      <c r="W101" s="171" t="str">
        <f>IF('Indicator Date hidden'!X102="x","x",$W$2-'Indicator Date hidden'!X102)</f>
        <v>x</v>
      </c>
      <c r="X101" s="171">
        <f>IF('Indicator Date hidden'!Y102="x","x",$X$2-'Indicator Date hidden'!Y102)</f>
        <v>3</v>
      </c>
      <c r="Y101" s="171">
        <f>IF('Indicator Date hidden'!Z102="x","x",$Y$2-'Indicator Date hidden'!Z102)</f>
        <v>1</v>
      </c>
      <c r="Z101" s="171">
        <f>IF('Indicator Date hidden'!AA102="x","x",$Z$2-'Indicator Date hidden'!AA102)</f>
        <v>0</v>
      </c>
      <c r="AA101" s="171" t="str">
        <f>IF('Indicator Date hidden'!AB102="x","x",$AA$2-'Indicator Date hidden'!AB102)</f>
        <v>x</v>
      </c>
      <c r="AB101" s="171">
        <f>IF('Indicator Date hidden'!AC102="x","x",$AB$2-'Indicator Date hidden'!AC102)</f>
        <v>0</v>
      </c>
      <c r="AC101" s="171">
        <f>IF('Indicator Date hidden'!AD102="x","x",$AC$2-'Indicator Date hidden'!AD102)</f>
        <v>0</v>
      </c>
      <c r="AD101" s="171" t="str">
        <f>IF('Indicator Date hidden'!AE102="x","x",$AD$2-'Indicator Date hidden'!AE102)</f>
        <v>x</v>
      </c>
      <c r="AE101" s="171">
        <f>IF('Indicator Date hidden'!AF102="x","x",$AE$2-'Indicator Date hidden'!AF102)</f>
        <v>0</v>
      </c>
      <c r="AF101" s="171">
        <f>IF('Indicator Date hidden'!AG102="x","x",$AF$2-'Indicator Date hidden'!AG102)</f>
        <v>2</v>
      </c>
      <c r="AG101" s="171">
        <f>IF('Indicator Date hidden'!AH102="x","x",$AG$2-'Indicator Date hidden'!AH102)</f>
        <v>0</v>
      </c>
      <c r="AH101" s="171">
        <f>IF('Indicator Date hidden'!AI102="x","x",$AH$2-'Indicator Date hidden'!AI102)</f>
        <v>0</v>
      </c>
      <c r="AI101" s="171">
        <f>IF('Indicator Date hidden'!AJ102="x","x",$AI$2-'Indicator Date hidden'!AJ102)</f>
        <v>0</v>
      </c>
      <c r="AJ101" s="171" t="str">
        <f>IF('Indicator Date hidden'!AK102="x","x",$AJ$2-'Indicator Date hidden'!AK102)</f>
        <v>x</v>
      </c>
      <c r="AK101" s="171">
        <f>IF('Indicator Date hidden'!AL102="x","x",$AK$2-'Indicator Date hidden'!AL102)</f>
        <v>1</v>
      </c>
      <c r="AL101" s="171">
        <f>IF('Indicator Date hidden'!AM102="x","x",$AL$2-'Indicator Date hidden'!AM102)</f>
        <v>0</v>
      </c>
      <c r="AM101" s="171">
        <f>IF('Indicator Date hidden'!AN102="x","x",$AM$2-'Indicator Date hidden'!AN102)</f>
        <v>0</v>
      </c>
      <c r="AN101" s="171">
        <f>IF('Indicator Date hidden'!AO102="x","x",$AN$2-'Indicator Date hidden'!AO102)</f>
        <v>0</v>
      </c>
      <c r="AO101" s="171">
        <f>IF('Indicator Date hidden'!AP102="x","x",$AO$2-'Indicator Date hidden'!AP102)</f>
        <v>0</v>
      </c>
      <c r="AP101" s="171">
        <f>IF('Indicator Date hidden'!AQ102="x","x",$AP$2-'Indicator Date hidden'!AQ102)</f>
        <v>0</v>
      </c>
      <c r="AQ101" s="171" t="str">
        <f>IF('Indicator Date hidden'!AR102="x","x",$AQ$2-'Indicator Date hidden'!AR102)</f>
        <v>x</v>
      </c>
      <c r="AR101" s="171">
        <f>IF('Indicator Date hidden'!AS102="x","x",$AR$2-'Indicator Date hidden'!AS102)</f>
        <v>0</v>
      </c>
      <c r="AS101" s="171">
        <f>IF('Indicator Date hidden'!AT102="x","x",$AS$2-'Indicator Date hidden'!AT102)</f>
        <v>0</v>
      </c>
      <c r="AT101" s="171">
        <f>IF('Indicator Date hidden'!AU102="x","x",$AT$2-'Indicator Date hidden'!AU102)</f>
        <v>0</v>
      </c>
      <c r="AU101" s="171">
        <f>IF('Indicator Date hidden'!AV102="x","x",$AU$2-'Indicator Date hidden'!AV102)</f>
        <v>0</v>
      </c>
      <c r="AV101" s="171">
        <f>IF('Indicator Date hidden'!AW102="x","x",$AV$2-'Indicator Date hidden'!AW102)</f>
        <v>0</v>
      </c>
      <c r="AW101" s="171">
        <f>IF('Indicator Date hidden'!AX102="x","x",$AW$2-'Indicator Date hidden'!AX102)</f>
        <v>0</v>
      </c>
      <c r="AX101" s="171">
        <f>IF('Indicator Date hidden'!AY102="x","x",$AX$2-'Indicator Date hidden'!AY102)</f>
        <v>0</v>
      </c>
      <c r="AY101" s="171">
        <f>IF('Indicator Date hidden'!AZ102="x","x",$AY$2-'Indicator Date hidden'!AZ102)</f>
        <v>0</v>
      </c>
      <c r="AZ101" s="171">
        <f>IF('Indicator Date hidden'!BA102="x","x",$AZ$2-'Indicator Date hidden'!BA102)</f>
        <v>0</v>
      </c>
      <c r="BA101" s="5">
        <f t="shared" si="5"/>
        <v>7</v>
      </c>
      <c r="BB101" s="172">
        <f t="shared" si="6"/>
        <v>0.15909090909090909</v>
      </c>
      <c r="BC101" s="5">
        <f t="shared" si="7"/>
        <v>4</v>
      </c>
      <c r="BD101" s="172">
        <f t="shared" si="8"/>
        <v>0.56178214065037613</v>
      </c>
      <c r="BE101" s="175">
        <f t="shared" si="9"/>
        <v>0</v>
      </c>
    </row>
    <row r="102" spans="1:57" x14ac:dyDescent="0.25">
      <c r="A102" t="s">
        <v>185</v>
      </c>
      <c r="B102" s="171">
        <f>IF('Indicator Date hidden'!C103="x","x",$B$2-'Indicator Date hidden'!C103)</f>
        <v>0</v>
      </c>
      <c r="C102" s="171">
        <f>IF('Indicator Date hidden'!D103="x","x",$C$2-'Indicator Date hidden'!D103)</f>
        <v>0</v>
      </c>
      <c r="D102" s="171">
        <f>IF('Indicator Date hidden'!E103="x","x",$D$2-'Indicator Date hidden'!E103)</f>
        <v>0</v>
      </c>
      <c r="E102" s="171">
        <f>IF('Indicator Date hidden'!F103="x","x",$E$2-'Indicator Date hidden'!F103)</f>
        <v>0</v>
      </c>
      <c r="F102" s="171">
        <f>IF('Indicator Date hidden'!G103="x","x",$F$2-'Indicator Date hidden'!G103)</f>
        <v>0</v>
      </c>
      <c r="G102" s="171">
        <f>IF('Indicator Date hidden'!H103="x","x",$G$2-'Indicator Date hidden'!H103)</f>
        <v>0</v>
      </c>
      <c r="H102" s="171">
        <f>IF('Indicator Date hidden'!I103="x","x",$H$2-'Indicator Date hidden'!I103)</f>
        <v>0</v>
      </c>
      <c r="I102" s="171">
        <f>IF('Indicator Date hidden'!J103="x","x",$I$2-'Indicator Date hidden'!J103)</f>
        <v>0</v>
      </c>
      <c r="J102" s="171">
        <f>IF('Indicator Date hidden'!K103="x","x",$J$2-'Indicator Date hidden'!K103)</f>
        <v>0</v>
      </c>
      <c r="K102" s="171">
        <f>IF('Indicator Date hidden'!L103="x","x",$K$2-'Indicator Date hidden'!L103)</f>
        <v>0</v>
      </c>
      <c r="L102" s="171">
        <f>IF('Indicator Date hidden'!M103="x","x",$L$2-'Indicator Date hidden'!M103)</f>
        <v>0</v>
      </c>
      <c r="M102" s="171">
        <f>IF('Indicator Date hidden'!N103="x","x",$M$2-'Indicator Date hidden'!N103)</f>
        <v>0</v>
      </c>
      <c r="N102" s="171">
        <f>IF('Indicator Date hidden'!O103="x","x",$N$2-'Indicator Date hidden'!O103)</f>
        <v>0</v>
      </c>
      <c r="O102" s="171">
        <f>IF('Indicator Date hidden'!P103="x","x",$O$2-'Indicator Date hidden'!P103)</f>
        <v>0</v>
      </c>
      <c r="P102" s="171">
        <f>IF('Indicator Date hidden'!Q103="x","x",$P$2-'Indicator Date hidden'!Q103)</f>
        <v>0</v>
      </c>
      <c r="Q102" s="171" t="str">
        <f>IF('Indicator Date hidden'!R103="x","x",$Q$2-'Indicator Date hidden'!R103)</f>
        <v>x</v>
      </c>
      <c r="R102" s="171">
        <f>IF('Indicator Date hidden'!S103="x","x",$R$2-'Indicator Date hidden'!S103)</f>
        <v>0</v>
      </c>
      <c r="S102" s="171">
        <f>IF('Indicator Date hidden'!T103="x","x",$S$2-'Indicator Date hidden'!T103)</f>
        <v>0</v>
      </c>
      <c r="T102" s="171">
        <f>IF('Indicator Date hidden'!U103="x","x",$T$2-'Indicator Date hidden'!U103)</f>
        <v>0</v>
      </c>
      <c r="U102" s="171" t="str">
        <f>IF('Indicator Date hidden'!V103="x","x",$U$2-'Indicator Date hidden'!V103)</f>
        <v>x</v>
      </c>
      <c r="V102" s="171">
        <f>IF('Indicator Date hidden'!W103="x","x",$V$2-'Indicator Date hidden'!W103)</f>
        <v>0</v>
      </c>
      <c r="W102" s="171" t="str">
        <f>IF('Indicator Date hidden'!X103="x","x",$W$2-'Indicator Date hidden'!X103)</f>
        <v>x</v>
      </c>
      <c r="X102" s="171">
        <f>IF('Indicator Date hidden'!Y103="x","x",$X$2-'Indicator Date hidden'!Y103)</f>
        <v>0</v>
      </c>
      <c r="Y102" s="171">
        <f>IF('Indicator Date hidden'!Z103="x","x",$Y$2-'Indicator Date hidden'!Z103)</f>
        <v>1</v>
      </c>
      <c r="Z102" s="171">
        <f>IF('Indicator Date hidden'!AA103="x","x",$Z$2-'Indicator Date hidden'!AA103)</f>
        <v>0</v>
      </c>
      <c r="AA102" s="171" t="str">
        <f>IF('Indicator Date hidden'!AB103="x","x",$AA$2-'Indicator Date hidden'!AB103)</f>
        <v>x</v>
      </c>
      <c r="AB102" s="171">
        <f>IF('Indicator Date hidden'!AC103="x","x",$AB$2-'Indicator Date hidden'!AC103)</f>
        <v>0</v>
      </c>
      <c r="AC102" s="171">
        <f>IF('Indicator Date hidden'!AD103="x","x",$AC$2-'Indicator Date hidden'!AD103)</f>
        <v>0</v>
      </c>
      <c r="AD102" s="171" t="str">
        <f>IF('Indicator Date hidden'!AE103="x","x",$AD$2-'Indicator Date hidden'!AE103)</f>
        <v>x</v>
      </c>
      <c r="AE102" s="171">
        <f>IF('Indicator Date hidden'!AF103="x","x",$AE$2-'Indicator Date hidden'!AF103)</f>
        <v>0</v>
      </c>
      <c r="AF102" s="171">
        <f>IF('Indicator Date hidden'!AG103="x","x",$AF$2-'Indicator Date hidden'!AG103)</f>
        <v>2</v>
      </c>
      <c r="AG102" s="171">
        <f>IF('Indicator Date hidden'!AH103="x","x",$AG$2-'Indicator Date hidden'!AH103)</f>
        <v>0</v>
      </c>
      <c r="AH102" s="171">
        <f>IF('Indicator Date hidden'!AI103="x","x",$AH$2-'Indicator Date hidden'!AI103)</f>
        <v>0</v>
      </c>
      <c r="AI102" s="171">
        <f>IF('Indicator Date hidden'!AJ103="x","x",$AI$2-'Indicator Date hidden'!AJ103)</f>
        <v>0</v>
      </c>
      <c r="AJ102" s="171" t="str">
        <f>IF('Indicator Date hidden'!AK103="x","x",$AJ$2-'Indicator Date hidden'!AK103)</f>
        <v>x</v>
      </c>
      <c r="AK102" s="171">
        <f>IF('Indicator Date hidden'!AL103="x","x",$AK$2-'Indicator Date hidden'!AL103)</f>
        <v>1</v>
      </c>
      <c r="AL102" s="171">
        <f>IF('Indicator Date hidden'!AM103="x","x",$AL$2-'Indicator Date hidden'!AM103)</f>
        <v>0</v>
      </c>
      <c r="AM102" s="171">
        <f>IF('Indicator Date hidden'!AN103="x","x",$AM$2-'Indicator Date hidden'!AN103)</f>
        <v>0</v>
      </c>
      <c r="AN102" s="171">
        <f>IF('Indicator Date hidden'!AO103="x","x",$AN$2-'Indicator Date hidden'!AO103)</f>
        <v>0</v>
      </c>
      <c r="AO102" s="171">
        <f>IF('Indicator Date hidden'!AP103="x","x",$AO$2-'Indicator Date hidden'!AP103)</f>
        <v>0</v>
      </c>
      <c r="AP102" s="171">
        <f>IF('Indicator Date hidden'!AQ103="x","x",$AP$2-'Indicator Date hidden'!AQ103)</f>
        <v>0</v>
      </c>
      <c r="AQ102" s="171" t="str">
        <f>IF('Indicator Date hidden'!AR103="x","x",$AQ$2-'Indicator Date hidden'!AR103)</f>
        <v>x</v>
      </c>
      <c r="AR102" s="171">
        <f>IF('Indicator Date hidden'!AS103="x","x",$AR$2-'Indicator Date hidden'!AS103)</f>
        <v>0</v>
      </c>
      <c r="AS102" s="171">
        <f>IF('Indicator Date hidden'!AT103="x","x",$AS$2-'Indicator Date hidden'!AT103)</f>
        <v>0</v>
      </c>
      <c r="AT102" s="171">
        <f>IF('Indicator Date hidden'!AU103="x","x",$AT$2-'Indicator Date hidden'!AU103)</f>
        <v>0</v>
      </c>
      <c r="AU102" s="171" t="str">
        <f>IF('Indicator Date hidden'!AV103="x","x",$AU$2-'Indicator Date hidden'!AV103)</f>
        <v>x</v>
      </c>
      <c r="AV102" s="171">
        <f>IF('Indicator Date hidden'!AW103="x","x",$AV$2-'Indicator Date hidden'!AW103)</f>
        <v>0</v>
      </c>
      <c r="AW102" s="171">
        <f>IF('Indicator Date hidden'!AX103="x","x",$AW$2-'Indicator Date hidden'!AX103)</f>
        <v>0</v>
      </c>
      <c r="AX102" s="171">
        <f>IF('Indicator Date hidden'!AY103="x","x",$AX$2-'Indicator Date hidden'!AY103)</f>
        <v>0</v>
      </c>
      <c r="AY102" s="171">
        <f>IF('Indicator Date hidden'!AZ103="x","x",$AY$2-'Indicator Date hidden'!AZ103)</f>
        <v>0</v>
      </c>
      <c r="AZ102" s="171">
        <f>IF('Indicator Date hidden'!BA103="x","x",$AZ$2-'Indicator Date hidden'!BA103)</f>
        <v>0</v>
      </c>
      <c r="BA102" s="5">
        <f t="shared" si="5"/>
        <v>4</v>
      </c>
      <c r="BB102" s="172">
        <f t="shared" si="6"/>
        <v>9.3023255813953487E-2</v>
      </c>
      <c r="BC102" s="5">
        <f t="shared" si="7"/>
        <v>3</v>
      </c>
      <c r="BD102" s="172">
        <f t="shared" si="8"/>
        <v>0.36177556246753595</v>
      </c>
      <c r="BE102" s="175">
        <f t="shared" si="9"/>
        <v>0</v>
      </c>
    </row>
    <row r="103" spans="1:57" x14ac:dyDescent="0.25">
      <c r="A103" t="s">
        <v>188</v>
      </c>
      <c r="B103" s="171">
        <f>IF('Indicator Date hidden'!C104="x","x",$B$2-'Indicator Date hidden'!C104)</f>
        <v>0</v>
      </c>
      <c r="C103" s="171">
        <f>IF('Indicator Date hidden'!D104="x","x",$C$2-'Indicator Date hidden'!D104)</f>
        <v>0</v>
      </c>
      <c r="D103" s="171">
        <f>IF('Indicator Date hidden'!E104="x","x",$D$2-'Indicator Date hidden'!E104)</f>
        <v>0</v>
      </c>
      <c r="E103" s="171">
        <f>IF('Indicator Date hidden'!F104="x","x",$E$2-'Indicator Date hidden'!F104)</f>
        <v>0</v>
      </c>
      <c r="F103" s="171">
        <f>IF('Indicator Date hidden'!G104="x","x",$F$2-'Indicator Date hidden'!G104)</f>
        <v>0</v>
      </c>
      <c r="G103" s="171">
        <f>IF('Indicator Date hidden'!H104="x","x",$G$2-'Indicator Date hidden'!H104)</f>
        <v>0</v>
      </c>
      <c r="H103" s="171">
        <f>IF('Indicator Date hidden'!I104="x","x",$H$2-'Indicator Date hidden'!I104)</f>
        <v>0</v>
      </c>
      <c r="I103" s="171">
        <f>IF('Indicator Date hidden'!J104="x","x",$I$2-'Indicator Date hidden'!J104)</f>
        <v>0</v>
      </c>
      <c r="J103" s="171">
        <f>IF('Indicator Date hidden'!K104="x","x",$J$2-'Indicator Date hidden'!K104)</f>
        <v>0</v>
      </c>
      <c r="K103" s="171">
        <f>IF('Indicator Date hidden'!L104="x","x",$K$2-'Indicator Date hidden'!L104)</f>
        <v>0</v>
      </c>
      <c r="L103" s="171">
        <f>IF('Indicator Date hidden'!M104="x","x",$L$2-'Indicator Date hidden'!M104)</f>
        <v>0</v>
      </c>
      <c r="M103" s="171">
        <f>IF('Indicator Date hidden'!N104="x","x",$M$2-'Indicator Date hidden'!N104)</f>
        <v>0</v>
      </c>
      <c r="N103" s="171">
        <f>IF('Indicator Date hidden'!O104="x","x",$N$2-'Indicator Date hidden'!O104)</f>
        <v>0</v>
      </c>
      <c r="O103" s="171">
        <f>IF('Indicator Date hidden'!P104="x","x",$O$2-'Indicator Date hidden'!P104)</f>
        <v>0</v>
      </c>
      <c r="P103" s="171">
        <f>IF('Indicator Date hidden'!Q104="x","x",$P$2-'Indicator Date hidden'!Q104)</f>
        <v>0</v>
      </c>
      <c r="Q103" s="171">
        <f>IF('Indicator Date hidden'!R104="x","x",$Q$2-'Indicator Date hidden'!R104)</f>
        <v>6</v>
      </c>
      <c r="R103" s="171">
        <f>IF('Indicator Date hidden'!S104="x","x",$R$2-'Indicator Date hidden'!S104)</f>
        <v>0</v>
      </c>
      <c r="S103" s="171">
        <f>IF('Indicator Date hidden'!T104="x","x",$S$2-'Indicator Date hidden'!T104)</f>
        <v>0</v>
      </c>
      <c r="T103" s="171">
        <f>IF('Indicator Date hidden'!U104="x","x",$T$2-'Indicator Date hidden'!U104)</f>
        <v>0</v>
      </c>
      <c r="U103" s="171">
        <f>IF('Indicator Date hidden'!V104="x","x",$U$2-'Indicator Date hidden'!V104)</f>
        <v>0</v>
      </c>
      <c r="V103" s="171">
        <f>IF('Indicator Date hidden'!W104="x","x",$V$2-'Indicator Date hidden'!W104)</f>
        <v>0</v>
      </c>
      <c r="W103" s="171" t="str">
        <f>IF('Indicator Date hidden'!X104="x","x",$W$2-'Indicator Date hidden'!X104)</f>
        <v>x</v>
      </c>
      <c r="X103" s="171">
        <f>IF('Indicator Date hidden'!Y104="x","x",$X$2-'Indicator Date hidden'!Y104)</f>
        <v>5</v>
      </c>
      <c r="Y103" s="171">
        <f>IF('Indicator Date hidden'!Z104="x","x",$Y$2-'Indicator Date hidden'!Z104)</f>
        <v>1</v>
      </c>
      <c r="Z103" s="171">
        <f>IF('Indicator Date hidden'!AA104="x","x",$Z$2-'Indicator Date hidden'!AA104)</f>
        <v>0</v>
      </c>
      <c r="AA103" s="171">
        <f>IF('Indicator Date hidden'!AB104="x","x",$AA$2-'Indicator Date hidden'!AB104)</f>
        <v>0</v>
      </c>
      <c r="AB103" s="171">
        <f>IF('Indicator Date hidden'!AC104="x","x",$AB$2-'Indicator Date hidden'!AC104)</f>
        <v>0</v>
      </c>
      <c r="AC103" s="171">
        <f>IF('Indicator Date hidden'!AD104="x","x",$AC$2-'Indicator Date hidden'!AD104)</f>
        <v>0</v>
      </c>
      <c r="AD103" s="171">
        <f>IF('Indicator Date hidden'!AE104="x","x",$AD$2-'Indicator Date hidden'!AE104)</f>
        <v>0</v>
      </c>
      <c r="AE103" s="171" t="str">
        <f>IF('Indicator Date hidden'!AF104="x","x",$AE$2-'Indicator Date hidden'!AF104)</f>
        <v>x</v>
      </c>
      <c r="AF103" s="171">
        <f>IF('Indicator Date hidden'!AG104="x","x",$AF$2-'Indicator Date hidden'!AG104)</f>
        <v>4</v>
      </c>
      <c r="AG103" s="171">
        <f>IF('Indicator Date hidden'!AH104="x","x",$AG$2-'Indicator Date hidden'!AH104)</f>
        <v>0</v>
      </c>
      <c r="AH103" s="171">
        <f>IF('Indicator Date hidden'!AI104="x","x",$AH$2-'Indicator Date hidden'!AI104)</f>
        <v>0</v>
      </c>
      <c r="AI103" s="171">
        <f>IF('Indicator Date hidden'!AJ104="x","x",$AI$2-'Indicator Date hidden'!AJ104)</f>
        <v>0</v>
      </c>
      <c r="AJ103" s="171" t="str">
        <f>IF('Indicator Date hidden'!AK104="x","x",$AJ$2-'Indicator Date hidden'!AK104)</f>
        <v>x</v>
      </c>
      <c r="AK103" s="171">
        <f>IF('Indicator Date hidden'!AL104="x","x",$AK$2-'Indicator Date hidden'!AL104)</f>
        <v>1</v>
      </c>
      <c r="AL103" s="171">
        <f>IF('Indicator Date hidden'!AM104="x","x",$AL$2-'Indicator Date hidden'!AM104)</f>
        <v>0</v>
      </c>
      <c r="AM103" s="171">
        <f>IF('Indicator Date hidden'!AN104="x","x",$AM$2-'Indicator Date hidden'!AN104)</f>
        <v>0</v>
      </c>
      <c r="AN103" s="171">
        <f>IF('Indicator Date hidden'!AO104="x","x",$AN$2-'Indicator Date hidden'!AO104)</f>
        <v>0</v>
      </c>
      <c r="AO103" s="171">
        <f>IF('Indicator Date hidden'!AP104="x","x",$AO$2-'Indicator Date hidden'!AP104)</f>
        <v>0</v>
      </c>
      <c r="AP103" s="171">
        <f>IF('Indicator Date hidden'!AQ104="x","x",$AP$2-'Indicator Date hidden'!AQ104)</f>
        <v>0</v>
      </c>
      <c r="AQ103" s="171">
        <f>IF('Indicator Date hidden'!AR104="x","x",$AQ$2-'Indicator Date hidden'!AR104)</f>
        <v>0</v>
      </c>
      <c r="AR103" s="171">
        <f>IF('Indicator Date hidden'!AS104="x","x",$AR$2-'Indicator Date hidden'!AS104)</f>
        <v>0</v>
      </c>
      <c r="AS103" s="171">
        <f>IF('Indicator Date hidden'!AT104="x","x",$AS$2-'Indicator Date hidden'!AT104)</f>
        <v>0</v>
      </c>
      <c r="AT103" s="171">
        <f>IF('Indicator Date hidden'!AU104="x","x",$AT$2-'Indicator Date hidden'!AU104)</f>
        <v>0</v>
      </c>
      <c r="AU103" s="171">
        <f>IF('Indicator Date hidden'!AV104="x","x",$AU$2-'Indicator Date hidden'!AV104)</f>
        <v>0</v>
      </c>
      <c r="AV103" s="171">
        <f>IF('Indicator Date hidden'!AW104="x","x",$AV$2-'Indicator Date hidden'!AW104)</f>
        <v>0</v>
      </c>
      <c r="AW103" s="171">
        <f>IF('Indicator Date hidden'!AX104="x","x",$AW$2-'Indicator Date hidden'!AX104)</f>
        <v>0</v>
      </c>
      <c r="AX103" s="171">
        <f>IF('Indicator Date hidden'!AY104="x","x",$AX$2-'Indicator Date hidden'!AY104)</f>
        <v>0</v>
      </c>
      <c r="AY103" s="171">
        <f>IF('Indicator Date hidden'!AZ104="x","x",$AY$2-'Indicator Date hidden'!AZ104)</f>
        <v>0</v>
      </c>
      <c r="AZ103" s="171">
        <f>IF('Indicator Date hidden'!BA104="x","x",$AZ$2-'Indicator Date hidden'!BA104)</f>
        <v>0</v>
      </c>
      <c r="BA103" s="5">
        <f t="shared" si="5"/>
        <v>17</v>
      </c>
      <c r="BB103" s="172">
        <f t="shared" si="6"/>
        <v>0.35416666666666669</v>
      </c>
      <c r="BC103" s="5">
        <f t="shared" si="7"/>
        <v>5</v>
      </c>
      <c r="BD103" s="172">
        <f t="shared" si="8"/>
        <v>1.2330447297464742</v>
      </c>
      <c r="BE103" s="175">
        <f t="shared" si="9"/>
        <v>0</v>
      </c>
    </row>
    <row r="104" spans="1:57" x14ac:dyDescent="0.25">
      <c r="A104" t="s">
        <v>190</v>
      </c>
      <c r="B104" s="171">
        <f>IF('Indicator Date hidden'!C105="x","x",$B$2-'Indicator Date hidden'!C105)</f>
        <v>0</v>
      </c>
      <c r="C104" s="171">
        <f>IF('Indicator Date hidden'!D105="x","x",$C$2-'Indicator Date hidden'!D105)</f>
        <v>0</v>
      </c>
      <c r="D104" s="171">
        <f>IF('Indicator Date hidden'!E105="x","x",$D$2-'Indicator Date hidden'!E105)</f>
        <v>0</v>
      </c>
      <c r="E104" s="171">
        <f>IF('Indicator Date hidden'!F105="x","x",$E$2-'Indicator Date hidden'!F105)</f>
        <v>0</v>
      </c>
      <c r="F104" s="171">
        <f>IF('Indicator Date hidden'!G105="x","x",$F$2-'Indicator Date hidden'!G105)</f>
        <v>0</v>
      </c>
      <c r="G104" s="171">
        <f>IF('Indicator Date hidden'!H105="x","x",$G$2-'Indicator Date hidden'!H105)</f>
        <v>0</v>
      </c>
      <c r="H104" s="171">
        <f>IF('Indicator Date hidden'!I105="x","x",$H$2-'Indicator Date hidden'!I105)</f>
        <v>0</v>
      </c>
      <c r="I104" s="171">
        <f>IF('Indicator Date hidden'!J105="x","x",$I$2-'Indicator Date hidden'!J105)</f>
        <v>0</v>
      </c>
      <c r="J104" s="171">
        <f>IF('Indicator Date hidden'!K105="x","x",$J$2-'Indicator Date hidden'!K105)</f>
        <v>0</v>
      </c>
      <c r="K104" s="171">
        <f>IF('Indicator Date hidden'!L105="x","x",$K$2-'Indicator Date hidden'!L105)</f>
        <v>0</v>
      </c>
      <c r="L104" s="171">
        <f>IF('Indicator Date hidden'!M105="x","x",$L$2-'Indicator Date hidden'!M105)</f>
        <v>0</v>
      </c>
      <c r="M104" s="171">
        <f>IF('Indicator Date hidden'!N105="x","x",$M$2-'Indicator Date hidden'!N105)</f>
        <v>0</v>
      </c>
      <c r="N104" s="171">
        <f>IF('Indicator Date hidden'!O105="x","x",$N$2-'Indicator Date hidden'!O105)</f>
        <v>0</v>
      </c>
      <c r="O104" s="171">
        <f>IF('Indicator Date hidden'!P105="x","x",$O$2-'Indicator Date hidden'!P105)</f>
        <v>0</v>
      </c>
      <c r="P104" s="171">
        <f>IF('Indicator Date hidden'!Q105="x","x",$P$2-'Indicator Date hidden'!Q105)</f>
        <v>0</v>
      </c>
      <c r="Q104" s="171">
        <f>IF('Indicator Date hidden'!R105="x","x",$Q$2-'Indicator Date hidden'!R105)</f>
        <v>5</v>
      </c>
      <c r="R104" s="171">
        <f>IF('Indicator Date hidden'!S105="x","x",$R$2-'Indicator Date hidden'!S105)</f>
        <v>0</v>
      </c>
      <c r="S104" s="171">
        <f>IF('Indicator Date hidden'!T105="x","x",$S$2-'Indicator Date hidden'!T105)</f>
        <v>0</v>
      </c>
      <c r="T104" s="171">
        <f>IF('Indicator Date hidden'!U105="x","x",$T$2-'Indicator Date hidden'!U105)</f>
        <v>0</v>
      </c>
      <c r="U104" s="171">
        <f>IF('Indicator Date hidden'!V105="x","x",$U$2-'Indicator Date hidden'!V105)</f>
        <v>0</v>
      </c>
      <c r="V104" s="171">
        <f>IF('Indicator Date hidden'!W105="x","x",$V$2-'Indicator Date hidden'!W105)</f>
        <v>0</v>
      </c>
      <c r="W104" s="171">
        <f>IF('Indicator Date hidden'!X105="x","x",$W$2-'Indicator Date hidden'!X105)</f>
        <v>1</v>
      </c>
      <c r="X104" s="171">
        <f>IF('Indicator Date hidden'!Y105="x","x",$X$2-'Indicator Date hidden'!Y105)</f>
        <v>5</v>
      </c>
      <c r="Y104" s="171">
        <f>IF('Indicator Date hidden'!Z105="x","x",$Y$2-'Indicator Date hidden'!Z105)</f>
        <v>1</v>
      </c>
      <c r="Z104" s="171">
        <f>IF('Indicator Date hidden'!AA105="x","x",$Z$2-'Indicator Date hidden'!AA105)</f>
        <v>0</v>
      </c>
      <c r="AA104" s="171">
        <f>IF('Indicator Date hidden'!AB105="x","x",$AA$2-'Indicator Date hidden'!AB105)</f>
        <v>0</v>
      </c>
      <c r="AB104" s="171">
        <f>IF('Indicator Date hidden'!AC105="x","x",$AB$2-'Indicator Date hidden'!AC105)</f>
        <v>0</v>
      </c>
      <c r="AC104" s="171">
        <f>IF('Indicator Date hidden'!AD105="x","x",$AC$2-'Indicator Date hidden'!AD105)</f>
        <v>0</v>
      </c>
      <c r="AD104" s="171">
        <f>IF('Indicator Date hidden'!AE105="x","x",$AD$2-'Indicator Date hidden'!AE105)</f>
        <v>0</v>
      </c>
      <c r="AE104" s="171">
        <f>IF('Indicator Date hidden'!AF105="x","x",$AE$2-'Indicator Date hidden'!AF105)</f>
        <v>0</v>
      </c>
      <c r="AF104" s="171">
        <f>IF('Indicator Date hidden'!AG105="x","x",$AF$2-'Indicator Date hidden'!AG105)</f>
        <v>4</v>
      </c>
      <c r="AG104" s="171">
        <f>IF('Indicator Date hidden'!AH105="x","x",$AG$2-'Indicator Date hidden'!AH105)</f>
        <v>0</v>
      </c>
      <c r="AH104" s="171">
        <f>IF('Indicator Date hidden'!AI105="x","x",$AH$2-'Indicator Date hidden'!AI105)</f>
        <v>0</v>
      </c>
      <c r="AI104" s="171">
        <f>IF('Indicator Date hidden'!AJ105="x","x",$AI$2-'Indicator Date hidden'!AJ105)</f>
        <v>0</v>
      </c>
      <c r="AJ104" s="171" t="str">
        <f>IF('Indicator Date hidden'!AK105="x","x",$AJ$2-'Indicator Date hidden'!AK105)</f>
        <v>x</v>
      </c>
      <c r="AK104" s="171">
        <f>IF('Indicator Date hidden'!AL105="x","x",$AK$2-'Indicator Date hidden'!AL105)</f>
        <v>0</v>
      </c>
      <c r="AL104" s="171">
        <f>IF('Indicator Date hidden'!AM105="x","x",$AL$2-'Indicator Date hidden'!AM105)</f>
        <v>0</v>
      </c>
      <c r="AM104" s="171">
        <f>IF('Indicator Date hidden'!AN105="x","x",$AM$2-'Indicator Date hidden'!AN105)</f>
        <v>0</v>
      </c>
      <c r="AN104" s="171">
        <f>IF('Indicator Date hidden'!AO105="x","x",$AN$2-'Indicator Date hidden'!AO105)</f>
        <v>0</v>
      </c>
      <c r="AO104" s="171">
        <f>IF('Indicator Date hidden'!AP105="x","x",$AO$2-'Indicator Date hidden'!AP105)</f>
        <v>1</v>
      </c>
      <c r="AP104" s="171">
        <f>IF('Indicator Date hidden'!AQ105="x","x",$AP$2-'Indicator Date hidden'!AQ105)</f>
        <v>1</v>
      </c>
      <c r="AQ104" s="171">
        <f>IF('Indicator Date hidden'!AR105="x","x",$AQ$2-'Indicator Date hidden'!AR105)</f>
        <v>0</v>
      </c>
      <c r="AR104" s="171">
        <f>IF('Indicator Date hidden'!AS105="x","x",$AR$2-'Indicator Date hidden'!AS105)</f>
        <v>0</v>
      </c>
      <c r="AS104" s="171">
        <f>IF('Indicator Date hidden'!AT105="x","x",$AS$2-'Indicator Date hidden'!AT105)</f>
        <v>0</v>
      </c>
      <c r="AT104" s="171">
        <f>IF('Indicator Date hidden'!AU105="x","x",$AT$2-'Indicator Date hidden'!AU105)</f>
        <v>0</v>
      </c>
      <c r="AU104" s="171">
        <f>IF('Indicator Date hidden'!AV105="x","x",$AU$2-'Indicator Date hidden'!AV105)</f>
        <v>0</v>
      </c>
      <c r="AV104" s="171">
        <f>IF('Indicator Date hidden'!AW105="x","x",$AV$2-'Indicator Date hidden'!AW105)</f>
        <v>0</v>
      </c>
      <c r="AW104" s="171">
        <f>IF('Indicator Date hidden'!AX105="x","x",$AW$2-'Indicator Date hidden'!AX105)</f>
        <v>0</v>
      </c>
      <c r="AX104" s="171">
        <f>IF('Indicator Date hidden'!AY105="x","x",$AX$2-'Indicator Date hidden'!AY105)</f>
        <v>0</v>
      </c>
      <c r="AY104" s="171">
        <f>IF('Indicator Date hidden'!AZ105="x","x",$AY$2-'Indicator Date hidden'!AZ105)</f>
        <v>0</v>
      </c>
      <c r="AZ104" s="171">
        <f>IF('Indicator Date hidden'!BA105="x","x",$AZ$2-'Indicator Date hidden'!BA105)</f>
        <v>0</v>
      </c>
      <c r="BA104" s="5">
        <f t="shared" si="5"/>
        <v>18</v>
      </c>
      <c r="BB104" s="172">
        <f t="shared" si="6"/>
        <v>0.36</v>
      </c>
      <c r="BC104" s="5">
        <f t="shared" si="7"/>
        <v>7</v>
      </c>
      <c r="BD104" s="172">
        <f t="shared" si="8"/>
        <v>1.1271202242884297</v>
      </c>
      <c r="BE104" s="175">
        <f t="shared" si="9"/>
        <v>0</v>
      </c>
    </row>
    <row r="105" spans="1:57" x14ac:dyDescent="0.25">
      <c r="A105" t="s">
        <v>192</v>
      </c>
      <c r="B105" s="171">
        <f>IF('Indicator Date hidden'!C106="x","x",$B$2-'Indicator Date hidden'!C106)</f>
        <v>0</v>
      </c>
      <c r="C105" s="171">
        <f>IF('Indicator Date hidden'!D106="x","x",$C$2-'Indicator Date hidden'!D106)</f>
        <v>0</v>
      </c>
      <c r="D105" s="171">
        <f>IF('Indicator Date hidden'!E106="x","x",$D$2-'Indicator Date hidden'!E106)</f>
        <v>0</v>
      </c>
      <c r="E105" s="171">
        <f>IF('Indicator Date hidden'!F106="x","x",$E$2-'Indicator Date hidden'!F106)</f>
        <v>0</v>
      </c>
      <c r="F105" s="171">
        <f>IF('Indicator Date hidden'!G106="x","x",$F$2-'Indicator Date hidden'!G106)</f>
        <v>0</v>
      </c>
      <c r="G105" s="171">
        <f>IF('Indicator Date hidden'!H106="x","x",$G$2-'Indicator Date hidden'!H106)</f>
        <v>0</v>
      </c>
      <c r="H105" s="171">
        <f>IF('Indicator Date hidden'!I106="x","x",$H$2-'Indicator Date hidden'!I106)</f>
        <v>0</v>
      </c>
      <c r="I105" s="171">
        <f>IF('Indicator Date hidden'!J106="x","x",$I$2-'Indicator Date hidden'!J106)</f>
        <v>0</v>
      </c>
      <c r="J105" s="171">
        <f>IF('Indicator Date hidden'!K106="x","x",$J$2-'Indicator Date hidden'!K106)</f>
        <v>0</v>
      </c>
      <c r="K105" s="171">
        <f>IF('Indicator Date hidden'!L106="x","x",$K$2-'Indicator Date hidden'!L106)</f>
        <v>0</v>
      </c>
      <c r="L105" s="171">
        <f>IF('Indicator Date hidden'!M106="x","x",$L$2-'Indicator Date hidden'!M106)</f>
        <v>0</v>
      </c>
      <c r="M105" s="171">
        <f>IF('Indicator Date hidden'!N106="x","x",$M$2-'Indicator Date hidden'!N106)</f>
        <v>0</v>
      </c>
      <c r="N105" s="171">
        <f>IF('Indicator Date hidden'!O106="x","x",$N$2-'Indicator Date hidden'!O106)</f>
        <v>0</v>
      </c>
      <c r="O105" s="171">
        <f>IF('Indicator Date hidden'!P106="x","x",$O$2-'Indicator Date hidden'!P106)</f>
        <v>0</v>
      </c>
      <c r="P105" s="171">
        <f>IF('Indicator Date hidden'!Q106="x","x",$P$2-'Indicator Date hidden'!Q106)</f>
        <v>0</v>
      </c>
      <c r="Q105" s="171" t="str">
        <f>IF('Indicator Date hidden'!R106="x","x",$Q$2-'Indicator Date hidden'!R106)</f>
        <v>x</v>
      </c>
      <c r="R105" s="171">
        <f>IF('Indicator Date hidden'!S106="x","x",$R$2-'Indicator Date hidden'!S106)</f>
        <v>0</v>
      </c>
      <c r="S105" s="171">
        <f>IF('Indicator Date hidden'!T106="x","x",$S$2-'Indicator Date hidden'!T106)</f>
        <v>0</v>
      </c>
      <c r="T105" s="171">
        <f>IF('Indicator Date hidden'!U106="x","x",$T$2-'Indicator Date hidden'!U106)</f>
        <v>0</v>
      </c>
      <c r="U105" s="171">
        <f>IF('Indicator Date hidden'!V106="x","x",$U$2-'Indicator Date hidden'!V106)</f>
        <v>0</v>
      </c>
      <c r="V105" s="171">
        <f>IF('Indicator Date hidden'!W106="x","x",$V$2-'Indicator Date hidden'!W106)</f>
        <v>0</v>
      </c>
      <c r="W105" s="171">
        <f>IF('Indicator Date hidden'!X106="x","x",$W$2-'Indicator Date hidden'!X106)</f>
        <v>9</v>
      </c>
      <c r="X105" s="171">
        <f>IF('Indicator Date hidden'!Y106="x","x",$X$2-'Indicator Date hidden'!Y106)</f>
        <v>5</v>
      </c>
      <c r="Y105" s="171">
        <f>IF('Indicator Date hidden'!Z106="x","x",$Y$2-'Indicator Date hidden'!Z106)</f>
        <v>1</v>
      </c>
      <c r="Z105" s="171">
        <f>IF('Indicator Date hidden'!AA106="x","x",$Z$2-'Indicator Date hidden'!AA106)</f>
        <v>0</v>
      </c>
      <c r="AA105" s="171">
        <f>IF('Indicator Date hidden'!AB106="x","x",$AA$2-'Indicator Date hidden'!AB106)</f>
        <v>0</v>
      </c>
      <c r="AB105" s="171">
        <f>IF('Indicator Date hidden'!AC106="x","x",$AB$2-'Indicator Date hidden'!AC106)</f>
        <v>0</v>
      </c>
      <c r="AC105" s="171">
        <f>IF('Indicator Date hidden'!AD106="x","x",$AC$2-'Indicator Date hidden'!AD106)</f>
        <v>0</v>
      </c>
      <c r="AD105" s="171">
        <f>IF('Indicator Date hidden'!AE106="x","x",$AD$2-'Indicator Date hidden'!AE106)</f>
        <v>0</v>
      </c>
      <c r="AE105" s="171">
        <f>IF('Indicator Date hidden'!AF106="x","x",$AE$2-'Indicator Date hidden'!AF106)</f>
        <v>0</v>
      </c>
      <c r="AF105" s="171">
        <f>IF('Indicator Date hidden'!AG106="x","x",$AF$2-'Indicator Date hidden'!AG106)</f>
        <v>5</v>
      </c>
      <c r="AG105" s="171">
        <f>IF('Indicator Date hidden'!AH106="x","x",$AG$2-'Indicator Date hidden'!AH106)</f>
        <v>0</v>
      </c>
      <c r="AH105" s="171">
        <f>IF('Indicator Date hidden'!AI106="x","x",$AH$2-'Indicator Date hidden'!AI106)</f>
        <v>0</v>
      </c>
      <c r="AI105" s="171">
        <f>IF('Indicator Date hidden'!AJ106="x","x",$AI$2-'Indicator Date hidden'!AJ106)</f>
        <v>0</v>
      </c>
      <c r="AJ105" s="171" t="str">
        <f>IF('Indicator Date hidden'!AK106="x","x",$AJ$2-'Indicator Date hidden'!AK106)</f>
        <v>x</v>
      </c>
      <c r="AK105" s="171">
        <f>IF('Indicator Date hidden'!AL106="x","x",$AK$2-'Indicator Date hidden'!AL106)</f>
        <v>1</v>
      </c>
      <c r="AL105" s="171">
        <f>IF('Indicator Date hidden'!AM106="x","x",$AL$2-'Indicator Date hidden'!AM106)</f>
        <v>0</v>
      </c>
      <c r="AM105" s="171">
        <f>IF('Indicator Date hidden'!AN106="x","x",$AM$2-'Indicator Date hidden'!AN106)</f>
        <v>0</v>
      </c>
      <c r="AN105" s="171">
        <f>IF('Indicator Date hidden'!AO106="x","x",$AN$2-'Indicator Date hidden'!AO106)</f>
        <v>0</v>
      </c>
      <c r="AO105" s="171">
        <f>IF('Indicator Date hidden'!AP106="x","x",$AO$2-'Indicator Date hidden'!AP106)</f>
        <v>0</v>
      </c>
      <c r="AP105" s="171">
        <f>IF('Indicator Date hidden'!AQ106="x","x",$AP$2-'Indicator Date hidden'!AQ106)</f>
        <v>0</v>
      </c>
      <c r="AQ105" s="171">
        <f>IF('Indicator Date hidden'!AR106="x","x",$AQ$2-'Indicator Date hidden'!AR106)</f>
        <v>4</v>
      </c>
      <c r="AR105" s="171">
        <f>IF('Indicator Date hidden'!AS106="x","x",$AR$2-'Indicator Date hidden'!AS106)</f>
        <v>0</v>
      </c>
      <c r="AS105" s="171">
        <f>IF('Indicator Date hidden'!AT106="x","x",$AS$2-'Indicator Date hidden'!AT106)</f>
        <v>0</v>
      </c>
      <c r="AT105" s="171">
        <f>IF('Indicator Date hidden'!AU106="x","x",$AT$2-'Indicator Date hidden'!AU106)</f>
        <v>0</v>
      </c>
      <c r="AU105" s="171">
        <f>IF('Indicator Date hidden'!AV106="x","x",$AU$2-'Indicator Date hidden'!AV106)</f>
        <v>0</v>
      </c>
      <c r="AV105" s="171">
        <f>IF('Indicator Date hidden'!AW106="x","x",$AV$2-'Indicator Date hidden'!AW106)</f>
        <v>0</v>
      </c>
      <c r="AW105" s="171">
        <f>IF('Indicator Date hidden'!AX106="x","x",$AW$2-'Indicator Date hidden'!AX106)</f>
        <v>0</v>
      </c>
      <c r="AX105" s="171">
        <f>IF('Indicator Date hidden'!AY106="x","x",$AX$2-'Indicator Date hidden'!AY106)</f>
        <v>0</v>
      </c>
      <c r="AY105" s="171">
        <f>IF('Indicator Date hidden'!AZ106="x","x",$AY$2-'Indicator Date hidden'!AZ106)</f>
        <v>0</v>
      </c>
      <c r="AZ105" s="171">
        <f>IF('Indicator Date hidden'!BA106="x","x",$AZ$2-'Indicator Date hidden'!BA106)</f>
        <v>0</v>
      </c>
      <c r="BA105" s="5">
        <f t="shared" si="5"/>
        <v>25</v>
      </c>
      <c r="BB105" s="172">
        <f t="shared" si="6"/>
        <v>0.51020408163265307</v>
      </c>
      <c r="BC105" s="5">
        <f t="shared" si="7"/>
        <v>6</v>
      </c>
      <c r="BD105" s="172">
        <f t="shared" si="8"/>
        <v>1.6674855686379997</v>
      </c>
      <c r="BE105" s="175">
        <f t="shared" si="9"/>
        <v>0</v>
      </c>
    </row>
    <row r="106" spans="1:57" x14ac:dyDescent="0.25">
      <c r="A106" t="s">
        <v>194</v>
      </c>
      <c r="B106" s="171">
        <f>IF('Indicator Date hidden'!C107="x","x",$B$2-'Indicator Date hidden'!C107)</f>
        <v>0</v>
      </c>
      <c r="C106" s="171">
        <f>IF('Indicator Date hidden'!D107="x","x",$C$2-'Indicator Date hidden'!D107)</f>
        <v>0</v>
      </c>
      <c r="D106" s="171">
        <f>IF('Indicator Date hidden'!E107="x","x",$D$2-'Indicator Date hidden'!E107)</f>
        <v>0</v>
      </c>
      <c r="E106" s="171">
        <f>IF('Indicator Date hidden'!F107="x","x",$E$2-'Indicator Date hidden'!F107)</f>
        <v>0</v>
      </c>
      <c r="F106" s="171">
        <f>IF('Indicator Date hidden'!G107="x","x",$F$2-'Indicator Date hidden'!G107)</f>
        <v>0</v>
      </c>
      <c r="G106" s="171">
        <f>IF('Indicator Date hidden'!H107="x","x",$G$2-'Indicator Date hidden'!H107)</f>
        <v>0</v>
      </c>
      <c r="H106" s="171">
        <f>IF('Indicator Date hidden'!I107="x","x",$H$2-'Indicator Date hidden'!I107)</f>
        <v>0</v>
      </c>
      <c r="I106" s="171">
        <f>IF('Indicator Date hidden'!J107="x","x",$I$2-'Indicator Date hidden'!J107)</f>
        <v>0</v>
      </c>
      <c r="J106" s="171">
        <f>IF('Indicator Date hidden'!K107="x","x",$J$2-'Indicator Date hidden'!K107)</f>
        <v>0</v>
      </c>
      <c r="K106" s="171">
        <f>IF('Indicator Date hidden'!L107="x","x",$K$2-'Indicator Date hidden'!L107)</f>
        <v>0</v>
      </c>
      <c r="L106" s="171">
        <f>IF('Indicator Date hidden'!M107="x","x",$L$2-'Indicator Date hidden'!M107)</f>
        <v>0</v>
      </c>
      <c r="M106" s="171">
        <f>IF('Indicator Date hidden'!N107="x","x",$M$2-'Indicator Date hidden'!N107)</f>
        <v>0</v>
      </c>
      <c r="N106" s="171">
        <f>IF('Indicator Date hidden'!O107="x","x",$N$2-'Indicator Date hidden'!O107)</f>
        <v>0</v>
      </c>
      <c r="O106" s="171">
        <f>IF('Indicator Date hidden'!P107="x","x",$O$2-'Indicator Date hidden'!P107)</f>
        <v>0</v>
      </c>
      <c r="P106" s="171">
        <f>IF('Indicator Date hidden'!Q107="x","x",$P$2-'Indicator Date hidden'!Q107)</f>
        <v>0</v>
      </c>
      <c r="Q106" s="171">
        <f>IF('Indicator Date hidden'!R107="x","x",$Q$2-'Indicator Date hidden'!R107)</f>
        <v>6</v>
      </c>
      <c r="R106" s="171">
        <f>IF('Indicator Date hidden'!S107="x","x",$R$2-'Indicator Date hidden'!S107)</f>
        <v>0</v>
      </c>
      <c r="S106" s="171">
        <f>IF('Indicator Date hidden'!T107="x","x",$S$2-'Indicator Date hidden'!T107)</f>
        <v>0</v>
      </c>
      <c r="T106" s="171">
        <f>IF('Indicator Date hidden'!U107="x","x",$T$2-'Indicator Date hidden'!U107)</f>
        <v>0</v>
      </c>
      <c r="U106" s="171">
        <f>IF('Indicator Date hidden'!V107="x","x",$U$2-'Indicator Date hidden'!V107)</f>
        <v>0</v>
      </c>
      <c r="V106" s="171">
        <f>IF('Indicator Date hidden'!W107="x","x",$V$2-'Indicator Date hidden'!W107)</f>
        <v>0</v>
      </c>
      <c r="W106" s="171">
        <f>IF('Indicator Date hidden'!X107="x","x",$W$2-'Indicator Date hidden'!X107)</f>
        <v>6</v>
      </c>
      <c r="X106" s="171">
        <f>IF('Indicator Date hidden'!Y107="x","x",$X$2-'Indicator Date hidden'!Y107)</f>
        <v>5</v>
      </c>
      <c r="Y106" s="171">
        <f>IF('Indicator Date hidden'!Z107="x","x",$Y$2-'Indicator Date hidden'!Z107)</f>
        <v>1</v>
      </c>
      <c r="Z106" s="171">
        <f>IF('Indicator Date hidden'!AA107="x","x",$Z$2-'Indicator Date hidden'!AA107)</f>
        <v>0</v>
      </c>
      <c r="AA106" s="171">
        <f>IF('Indicator Date hidden'!AB107="x","x",$AA$2-'Indicator Date hidden'!AB107)</f>
        <v>2</v>
      </c>
      <c r="AB106" s="171">
        <f>IF('Indicator Date hidden'!AC107="x","x",$AB$2-'Indicator Date hidden'!AC107)</f>
        <v>0</v>
      </c>
      <c r="AC106" s="171">
        <f>IF('Indicator Date hidden'!AD107="x","x",$AC$2-'Indicator Date hidden'!AD107)</f>
        <v>0</v>
      </c>
      <c r="AD106" s="171" t="str">
        <f>IF('Indicator Date hidden'!AE107="x","x",$AD$2-'Indicator Date hidden'!AE107)</f>
        <v>x</v>
      </c>
      <c r="AE106" s="171">
        <f>IF('Indicator Date hidden'!AF107="x","x",$AE$2-'Indicator Date hidden'!AF107)</f>
        <v>0</v>
      </c>
      <c r="AF106" s="171">
        <f>IF('Indicator Date hidden'!AG107="x","x",$AF$2-'Indicator Date hidden'!AG107)</f>
        <v>5</v>
      </c>
      <c r="AG106" s="171">
        <f>IF('Indicator Date hidden'!AH107="x","x",$AG$2-'Indicator Date hidden'!AH107)</f>
        <v>0</v>
      </c>
      <c r="AH106" s="171">
        <f>IF('Indicator Date hidden'!AI107="x","x",$AH$2-'Indicator Date hidden'!AI107)</f>
        <v>0</v>
      </c>
      <c r="AI106" s="171">
        <f>IF('Indicator Date hidden'!AJ107="x","x",$AI$2-'Indicator Date hidden'!AJ107)</f>
        <v>0</v>
      </c>
      <c r="AJ106" s="171" t="str">
        <f>IF('Indicator Date hidden'!AK107="x","x",$AJ$2-'Indicator Date hidden'!AK107)</f>
        <v>x</v>
      </c>
      <c r="AK106" s="171" t="str">
        <f>IF('Indicator Date hidden'!AL107="x","x",$AK$2-'Indicator Date hidden'!AL107)</f>
        <v>x</v>
      </c>
      <c r="AL106" s="171">
        <f>IF('Indicator Date hidden'!AM107="x","x",$AL$2-'Indicator Date hidden'!AM107)</f>
        <v>0</v>
      </c>
      <c r="AM106" s="171">
        <f>IF('Indicator Date hidden'!AN107="x","x",$AM$2-'Indicator Date hidden'!AN107)</f>
        <v>0</v>
      </c>
      <c r="AN106" s="171">
        <f>IF('Indicator Date hidden'!AO107="x","x",$AN$2-'Indicator Date hidden'!AO107)</f>
        <v>0</v>
      </c>
      <c r="AO106" s="171">
        <f>IF('Indicator Date hidden'!AP107="x","x",$AO$2-'Indicator Date hidden'!AP107)</f>
        <v>1</v>
      </c>
      <c r="AP106" s="171">
        <f>IF('Indicator Date hidden'!AQ107="x","x",$AP$2-'Indicator Date hidden'!AQ107)</f>
        <v>1</v>
      </c>
      <c r="AQ106" s="171">
        <f>IF('Indicator Date hidden'!AR107="x","x",$AQ$2-'Indicator Date hidden'!AR107)</f>
        <v>4</v>
      </c>
      <c r="AR106" s="171">
        <f>IF('Indicator Date hidden'!AS107="x","x",$AR$2-'Indicator Date hidden'!AS107)</f>
        <v>0</v>
      </c>
      <c r="AS106" s="171">
        <f>IF('Indicator Date hidden'!AT107="x","x",$AS$2-'Indicator Date hidden'!AT107)</f>
        <v>0</v>
      </c>
      <c r="AT106" s="171">
        <f>IF('Indicator Date hidden'!AU107="x","x",$AT$2-'Indicator Date hidden'!AU107)</f>
        <v>0</v>
      </c>
      <c r="AU106" s="171">
        <f>IF('Indicator Date hidden'!AV107="x","x",$AU$2-'Indicator Date hidden'!AV107)</f>
        <v>0</v>
      </c>
      <c r="AV106" s="171">
        <f>IF('Indicator Date hidden'!AW107="x","x",$AV$2-'Indicator Date hidden'!AW107)</f>
        <v>0</v>
      </c>
      <c r="AW106" s="171">
        <f>IF('Indicator Date hidden'!AX107="x","x",$AW$2-'Indicator Date hidden'!AX107)</f>
        <v>0</v>
      </c>
      <c r="AX106" s="171">
        <f>IF('Indicator Date hidden'!AY107="x","x",$AX$2-'Indicator Date hidden'!AY107)</f>
        <v>0</v>
      </c>
      <c r="AY106" s="171">
        <f>IF('Indicator Date hidden'!AZ107="x","x",$AY$2-'Indicator Date hidden'!AZ107)</f>
        <v>0</v>
      </c>
      <c r="AZ106" s="171">
        <f>IF('Indicator Date hidden'!BA107="x","x",$AZ$2-'Indicator Date hidden'!BA107)</f>
        <v>0</v>
      </c>
      <c r="BA106" s="5">
        <f t="shared" si="5"/>
        <v>31</v>
      </c>
      <c r="BB106" s="172">
        <f t="shared" si="6"/>
        <v>0.64583333333333337</v>
      </c>
      <c r="BC106" s="5">
        <f t="shared" si="7"/>
        <v>9</v>
      </c>
      <c r="BD106" s="172">
        <f t="shared" si="8"/>
        <v>1.6136085767276056</v>
      </c>
      <c r="BE106" s="175">
        <f t="shared" si="9"/>
        <v>0</v>
      </c>
    </row>
    <row r="107" spans="1:57" x14ac:dyDescent="0.25">
      <c r="A107" t="s">
        <v>196</v>
      </c>
      <c r="B107" s="171">
        <f>IF('Indicator Date hidden'!C108="x","x",$B$2-'Indicator Date hidden'!C108)</f>
        <v>0</v>
      </c>
      <c r="C107" s="171">
        <f>IF('Indicator Date hidden'!D108="x","x",$C$2-'Indicator Date hidden'!D108)</f>
        <v>0</v>
      </c>
      <c r="D107" s="171">
        <f>IF('Indicator Date hidden'!E108="x","x",$D$2-'Indicator Date hidden'!E108)</f>
        <v>0</v>
      </c>
      <c r="E107" s="171">
        <f>IF('Indicator Date hidden'!F108="x","x",$E$2-'Indicator Date hidden'!F108)</f>
        <v>0</v>
      </c>
      <c r="F107" s="171">
        <f>IF('Indicator Date hidden'!G108="x","x",$F$2-'Indicator Date hidden'!G108)</f>
        <v>0</v>
      </c>
      <c r="G107" s="171">
        <f>IF('Indicator Date hidden'!H108="x","x",$G$2-'Indicator Date hidden'!H108)</f>
        <v>0</v>
      </c>
      <c r="H107" s="171">
        <f>IF('Indicator Date hidden'!I108="x","x",$H$2-'Indicator Date hidden'!I108)</f>
        <v>0</v>
      </c>
      <c r="I107" s="171">
        <f>IF('Indicator Date hidden'!J108="x","x",$I$2-'Indicator Date hidden'!J108)</f>
        <v>0</v>
      </c>
      <c r="J107" s="171">
        <f>IF('Indicator Date hidden'!K108="x","x",$J$2-'Indicator Date hidden'!K108)</f>
        <v>0</v>
      </c>
      <c r="K107" s="171">
        <f>IF('Indicator Date hidden'!L108="x","x",$K$2-'Indicator Date hidden'!L108)</f>
        <v>0</v>
      </c>
      <c r="L107" s="171">
        <f>IF('Indicator Date hidden'!M108="x","x",$L$2-'Indicator Date hidden'!M108)</f>
        <v>0</v>
      </c>
      <c r="M107" s="171">
        <f>IF('Indicator Date hidden'!N108="x","x",$M$2-'Indicator Date hidden'!N108)</f>
        <v>0</v>
      </c>
      <c r="N107" s="171">
        <f>IF('Indicator Date hidden'!O108="x","x",$N$2-'Indicator Date hidden'!O108)</f>
        <v>0</v>
      </c>
      <c r="O107" s="171">
        <f>IF('Indicator Date hidden'!P108="x","x",$O$2-'Indicator Date hidden'!P108)</f>
        <v>0</v>
      </c>
      <c r="P107" s="171">
        <f>IF('Indicator Date hidden'!Q108="x","x",$P$2-'Indicator Date hidden'!Q108)</f>
        <v>0</v>
      </c>
      <c r="Q107" s="171">
        <f>IF('Indicator Date hidden'!R108="x","x",$Q$2-'Indicator Date hidden'!R108)</f>
        <v>2</v>
      </c>
      <c r="R107" s="171">
        <f>IF('Indicator Date hidden'!S108="x","x",$R$2-'Indicator Date hidden'!S108)</f>
        <v>0</v>
      </c>
      <c r="S107" s="171">
        <f>IF('Indicator Date hidden'!T108="x","x",$S$2-'Indicator Date hidden'!T108)</f>
        <v>0</v>
      </c>
      <c r="T107" s="171">
        <f>IF('Indicator Date hidden'!U108="x","x",$T$2-'Indicator Date hidden'!U108)</f>
        <v>0</v>
      </c>
      <c r="U107" s="171">
        <f>IF('Indicator Date hidden'!V108="x","x",$U$2-'Indicator Date hidden'!V108)</f>
        <v>0</v>
      </c>
      <c r="V107" s="171">
        <f>IF('Indicator Date hidden'!W108="x","x",$V$2-'Indicator Date hidden'!W108)</f>
        <v>0</v>
      </c>
      <c r="W107" s="171">
        <f>IF('Indicator Date hidden'!X108="x","x",$W$2-'Indicator Date hidden'!X108)</f>
        <v>9</v>
      </c>
      <c r="X107" s="171">
        <f>IF('Indicator Date hidden'!Y108="x","x",$X$2-'Indicator Date hidden'!Y108)</f>
        <v>5</v>
      </c>
      <c r="Y107" s="171">
        <f>IF('Indicator Date hidden'!Z108="x","x",$Y$2-'Indicator Date hidden'!Z108)</f>
        <v>1</v>
      </c>
      <c r="Z107" s="171">
        <f>IF('Indicator Date hidden'!AA108="x","x",$Z$2-'Indicator Date hidden'!AA108)</f>
        <v>0</v>
      </c>
      <c r="AA107" s="171">
        <f>IF('Indicator Date hidden'!AB108="x","x",$AA$2-'Indicator Date hidden'!AB108)</f>
        <v>0</v>
      </c>
      <c r="AB107" s="171">
        <f>IF('Indicator Date hidden'!AC108="x","x",$AB$2-'Indicator Date hidden'!AC108)</f>
        <v>0</v>
      </c>
      <c r="AC107" s="171">
        <f>IF('Indicator Date hidden'!AD108="x","x",$AC$2-'Indicator Date hidden'!AD108)</f>
        <v>0</v>
      </c>
      <c r="AD107" s="171">
        <f>IF('Indicator Date hidden'!AE108="x","x",$AD$2-'Indicator Date hidden'!AE108)</f>
        <v>0</v>
      </c>
      <c r="AE107" s="171">
        <f>IF('Indicator Date hidden'!AF108="x","x",$AE$2-'Indicator Date hidden'!AF108)</f>
        <v>0</v>
      </c>
      <c r="AF107" s="171">
        <f>IF('Indicator Date hidden'!AG108="x","x",$AF$2-'Indicator Date hidden'!AG108)</f>
        <v>5</v>
      </c>
      <c r="AG107" s="171">
        <f>IF('Indicator Date hidden'!AH108="x","x",$AG$2-'Indicator Date hidden'!AH108)</f>
        <v>0</v>
      </c>
      <c r="AH107" s="171">
        <f>IF('Indicator Date hidden'!AI108="x","x",$AH$2-'Indicator Date hidden'!AI108)</f>
        <v>0</v>
      </c>
      <c r="AI107" s="171">
        <f>IF('Indicator Date hidden'!AJ108="x","x",$AI$2-'Indicator Date hidden'!AJ108)</f>
        <v>0</v>
      </c>
      <c r="AJ107" s="171">
        <f>IF('Indicator Date hidden'!AK108="x","x",$AJ$2-'Indicator Date hidden'!AK108)</f>
        <v>0</v>
      </c>
      <c r="AK107" s="171">
        <f>IF('Indicator Date hidden'!AL108="x","x",$AK$2-'Indicator Date hidden'!AL108)</f>
        <v>1</v>
      </c>
      <c r="AL107" s="171">
        <f>IF('Indicator Date hidden'!AM108="x","x",$AL$2-'Indicator Date hidden'!AM108)</f>
        <v>0</v>
      </c>
      <c r="AM107" s="171">
        <f>IF('Indicator Date hidden'!AN108="x","x",$AM$2-'Indicator Date hidden'!AN108)</f>
        <v>0</v>
      </c>
      <c r="AN107" s="171">
        <f>IF('Indicator Date hidden'!AO108="x","x",$AN$2-'Indicator Date hidden'!AO108)</f>
        <v>0</v>
      </c>
      <c r="AO107" s="171">
        <f>IF('Indicator Date hidden'!AP108="x","x",$AO$2-'Indicator Date hidden'!AP108)</f>
        <v>0</v>
      </c>
      <c r="AP107" s="171">
        <f>IF('Indicator Date hidden'!AQ108="x","x",$AP$2-'Indicator Date hidden'!AQ108)</f>
        <v>0</v>
      </c>
      <c r="AQ107" s="171">
        <f>IF('Indicator Date hidden'!AR108="x","x",$AQ$2-'Indicator Date hidden'!AR108)</f>
        <v>0</v>
      </c>
      <c r="AR107" s="171">
        <f>IF('Indicator Date hidden'!AS108="x","x",$AR$2-'Indicator Date hidden'!AS108)</f>
        <v>0</v>
      </c>
      <c r="AS107" s="171">
        <f>IF('Indicator Date hidden'!AT108="x","x",$AS$2-'Indicator Date hidden'!AT108)</f>
        <v>0</v>
      </c>
      <c r="AT107" s="171">
        <f>IF('Indicator Date hidden'!AU108="x","x",$AT$2-'Indicator Date hidden'!AU108)</f>
        <v>0</v>
      </c>
      <c r="AU107" s="171">
        <f>IF('Indicator Date hidden'!AV108="x","x",$AU$2-'Indicator Date hidden'!AV108)</f>
        <v>0</v>
      </c>
      <c r="AV107" s="171">
        <f>IF('Indicator Date hidden'!AW108="x","x",$AV$2-'Indicator Date hidden'!AW108)</f>
        <v>0</v>
      </c>
      <c r="AW107" s="171">
        <f>IF('Indicator Date hidden'!AX108="x","x",$AW$2-'Indicator Date hidden'!AX108)</f>
        <v>0</v>
      </c>
      <c r="AX107" s="171">
        <f>IF('Indicator Date hidden'!AY108="x","x",$AX$2-'Indicator Date hidden'!AY108)</f>
        <v>0</v>
      </c>
      <c r="AY107" s="171">
        <f>IF('Indicator Date hidden'!AZ108="x","x",$AY$2-'Indicator Date hidden'!AZ108)</f>
        <v>0</v>
      </c>
      <c r="AZ107" s="171">
        <f>IF('Indicator Date hidden'!BA108="x","x",$AZ$2-'Indicator Date hidden'!BA108)</f>
        <v>0</v>
      </c>
      <c r="BA107" s="5">
        <f t="shared" si="5"/>
        <v>23</v>
      </c>
      <c r="BB107" s="172">
        <f t="shared" si="6"/>
        <v>0.45098039215686275</v>
      </c>
      <c r="BC107" s="5">
        <f t="shared" si="7"/>
        <v>6</v>
      </c>
      <c r="BD107" s="172">
        <f t="shared" si="8"/>
        <v>1.5757192629697601</v>
      </c>
      <c r="BE107" s="175">
        <f t="shared" si="9"/>
        <v>0</v>
      </c>
    </row>
    <row r="108" spans="1:57" x14ac:dyDescent="0.25">
      <c r="A108" t="s">
        <v>198</v>
      </c>
      <c r="B108" s="171">
        <f>IF('Indicator Date hidden'!C109="x","x",$B$2-'Indicator Date hidden'!C109)</f>
        <v>0</v>
      </c>
      <c r="C108" s="171">
        <f>IF('Indicator Date hidden'!D109="x","x",$C$2-'Indicator Date hidden'!D109)</f>
        <v>0</v>
      </c>
      <c r="D108" s="171">
        <f>IF('Indicator Date hidden'!E109="x","x",$D$2-'Indicator Date hidden'!E109)</f>
        <v>0</v>
      </c>
      <c r="E108" s="171">
        <f>IF('Indicator Date hidden'!F109="x","x",$E$2-'Indicator Date hidden'!F109)</f>
        <v>0</v>
      </c>
      <c r="F108" s="171">
        <f>IF('Indicator Date hidden'!G109="x","x",$F$2-'Indicator Date hidden'!G109)</f>
        <v>0</v>
      </c>
      <c r="G108" s="171">
        <f>IF('Indicator Date hidden'!H109="x","x",$G$2-'Indicator Date hidden'!H109)</f>
        <v>0</v>
      </c>
      <c r="H108" s="171">
        <f>IF('Indicator Date hidden'!I109="x","x",$H$2-'Indicator Date hidden'!I109)</f>
        <v>0</v>
      </c>
      <c r="I108" s="171">
        <f>IF('Indicator Date hidden'!J109="x","x",$I$2-'Indicator Date hidden'!J109)</f>
        <v>0</v>
      </c>
      <c r="J108" s="171">
        <f>IF('Indicator Date hidden'!K109="x","x",$J$2-'Indicator Date hidden'!K109)</f>
        <v>0</v>
      </c>
      <c r="K108" s="171">
        <f>IF('Indicator Date hidden'!L109="x","x",$K$2-'Indicator Date hidden'!L109)</f>
        <v>0</v>
      </c>
      <c r="L108" s="171">
        <f>IF('Indicator Date hidden'!M109="x","x",$L$2-'Indicator Date hidden'!M109)</f>
        <v>0</v>
      </c>
      <c r="M108" s="171">
        <f>IF('Indicator Date hidden'!N109="x","x",$M$2-'Indicator Date hidden'!N109)</f>
        <v>0</v>
      </c>
      <c r="N108" s="171">
        <f>IF('Indicator Date hidden'!O109="x","x",$N$2-'Indicator Date hidden'!O109)</f>
        <v>0</v>
      </c>
      <c r="O108" s="171">
        <f>IF('Indicator Date hidden'!P109="x","x",$O$2-'Indicator Date hidden'!P109)</f>
        <v>0</v>
      </c>
      <c r="P108" s="171">
        <f>IF('Indicator Date hidden'!Q109="x","x",$P$2-'Indicator Date hidden'!Q109)</f>
        <v>0</v>
      </c>
      <c r="Q108" s="171" t="str">
        <f>IF('Indicator Date hidden'!R109="x","x",$Q$2-'Indicator Date hidden'!R109)</f>
        <v>x</v>
      </c>
      <c r="R108" s="171">
        <f>IF('Indicator Date hidden'!S109="x","x",$R$2-'Indicator Date hidden'!S109)</f>
        <v>0</v>
      </c>
      <c r="S108" s="171">
        <f>IF('Indicator Date hidden'!T109="x","x",$S$2-'Indicator Date hidden'!T109)</f>
        <v>0</v>
      </c>
      <c r="T108" s="171">
        <f>IF('Indicator Date hidden'!U109="x","x",$T$2-'Indicator Date hidden'!U109)</f>
        <v>0</v>
      </c>
      <c r="U108" s="171" t="str">
        <f>IF('Indicator Date hidden'!V109="x","x",$U$2-'Indicator Date hidden'!V109)</f>
        <v>x</v>
      </c>
      <c r="V108" s="171">
        <f>IF('Indicator Date hidden'!W109="x","x",$V$2-'Indicator Date hidden'!W109)</f>
        <v>0</v>
      </c>
      <c r="W108" s="171" t="str">
        <f>IF('Indicator Date hidden'!X109="x","x",$W$2-'Indicator Date hidden'!X109)</f>
        <v>x</v>
      </c>
      <c r="X108" s="171">
        <f>IF('Indicator Date hidden'!Y109="x","x",$X$2-'Indicator Date hidden'!Y109)</f>
        <v>0</v>
      </c>
      <c r="Y108" s="171">
        <f>IF('Indicator Date hidden'!Z109="x","x",$Y$2-'Indicator Date hidden'!Z109)</f>
        <v>1</v>
      </c>
      <c r="Z108" s="171">
        <f>IF('Indicator Date hidden'!AA109="x","x",$Z$2-'Indicator Date hidden'!AA109)</f>
        <v>0</v>
      </c>
      <c r="AA108" s="171" t="str">
        <f>IF('Indicator Date hidden'!AB109="x","x",$AA$2-'Indicator Date hidden'!AB109)</f>
        <v>x</v>
      </c>
      <c r="AB108" s="171">
        <f>IF('Indicator Date hidden'!AC109="x","x",$AB$2-'Indicator Date hidden'!AC109)</f>
        <v>0</v>
      </c>
      <c r="AC108" s="171">
        <f>IF('Indicator Date hidden'!AD109="x","x",$AC$2-'Indicator Date hidden'!AD109)</f>
        <v>0</v>
      </c>
      <c r="AD108" s="171" t="str">
        <f>IF('Indicator Date hidden'!AE109="x","x",$AD$2-'Indicator Date hidden'!AE109)</f>
        <v>x</v>
      </c>
      <c r="AE108" s="171">
        <f>IF('Indicator Date hidden'!AF109="x","x",$AE$2-'Indicator Date hidden'!AF109)</f>
        <v>0</v>
      </c>
      <c r="AF108" s="171" t="str">
        <f>IF('Indicator Date hidden'!AG109="x","x",$AF$2-'Indicator Date hidden'!AG109)</f>
        <v>x</v>
      </c>
      <c r="AG108" s="171">
        <f>IF('Indicator Date hidden'!AH109="x","x",$AG$2-'Indicator Date hidden'!AH109)</f>
        <v>0</v>
      </c>
      <c r="AH108" s="171">
        <f>IF('Indicator Date hidden'!AI109="x","x",$AH$2-'Indicator Date hidden'!AI109)</f>
        <v>0</v>
      </c>
      <c r="AI108" s="171">
        <f>IF('Indicator Date hidden'!AJ109="x","x",$AI$2-'Indicator Date hidden'!AJ109)</f>
        <v>0</v>
      </c>
      <c r="AJ108" s="171" t="str">
        <f>IF('Indicator Date hidden'!AK109="x","x",$AJ$2-'Indicator Date hidden'!AK109)</f>
        <v>x</v>
      </c>
      <c r="AK108" s="171">
        <f>IF('Indicator Date hidden'!AL109="x","x",$AK$2-'Indicator Date hidden'!AL109)</f>
        <v>1</v>
      </c>
      <c r="AL108" s="171">
        <f>IF('Indicator Date hidden'!AM109="x","x",$AL$2-'Indicator Date hidden'!AM109)</f>
        <v>0</v>
      </c>
      <c r="AM108" s="171">
        <f>IF('Indicator Date hidden'!AN109="x","x",$AM$2-'Indicator Date hidden'!AN109)</f>
        <v>0</v>
      </c>
      <c r="AN108" s="171">
        <f>IF('Indicator Date hidden'!AO109="x","x",$AN$2-'Indicator Date hidden'!AO109)</f>
        <v>0</v>
      </c>
      <c r="AO108" s="171">
        <f>IF('Indicator Date hidden'!AP109="x","x",$AO$2-'Indicator Date hidden'!AP109)</f>
        <v>0</v>
      </c>
      <c r="AP108" s="171">
        <f>IF('Indicator Date hidden'!AQ109="x","x",$AP$2-'Indicator Date hidden'!AQ109)</f>
        <v>0</v>
      </c>
      <c r="AQ108" s="171" t="str">
        <f>IF('Indicator Date hidden'!AR109="x","x",$AQ$2-'Indicator Date hidden'!AR109)</f>
        <v>x</v>
      </c>
      <c r="AR108" s="171">
        <f>IF('Indicator Date hidden'!AS109="x","x",$AR$2-'Indicator Date hidden'!AS109)</f>
        <v>0</v>
      </c>
      <c r="AS108" s="171">
        <f>IF('Indicator Date hidden'!AT109="x","x",$AS$2-'Indicator Date hidden'!AT109)</f>
        <v>0</v>
      </c>
      <c r="AT108" s="171">
        <f>IF('Indicator Date hidden'!AU109="x","x",$AT$2-'Indicator Date hidden'!AU109)</f>
        <v>0</v>
      </c>
      <c r="AU108" s="171">
        <f>IF('Indicator Date hidden'!AV109="x","x",$AU$2-'Indicator Date hidden'!AV109)</f>
        <v>0</v>
      </c>
      <c r="AV108" s="171">
        <f>IF('Indicator Date hidden'!AW109="x","x",$AV$2-'Indicator Date hidden'!AW109)</f>
        <v>0</v>
      </c>
      <c r="AW108" s="171">
        <f>IF('Indicator Date hidden'!AX109="x","x",$AW$2-'Indicator Date hidden'!AX109)</f>
        <v>0</v>
      </c>
      <c r="AX108" s="171">
        <f>IF('Indicator Date hidden'!AY109="x","x",$AX$2-'Indicator Date hidden'!AY109)</f>
        <v>0</v>
      </c>
      <c r="AY108" s="171">
        <f>IF('Indicator Date hidden'!AZ109="x","x",$AY$2-'Indicator Date hidden'!AZ109)</f>
        <v>0</v>
      </c>
      <c r="AZ108" s="171">
        <f>IF('Indicator Date hidden'!BA109="x","x",$AZ$2-'Indicator Date hidden'!BA109)</f>
        <v>0</v>
      </c>
      <c r="BA108" s="5">
        <f t="shared" si="5"/>
        <v>2</v>
      </c>
      <c r="BB108" s="172">
        <f t="shared" si="6"/>
        <v>4.6511627906976744E-2</v>
      </c>
      <c r="BC108" s="5">
        <f t="shared" si="7"/>
        <v>2</v>
      </c>
      <c r="BD108" s="172">
        <f t="shared" si="8"/>
        <v>0.21059035204970736</v>
      </c>
      <c r="BE108" s="175">
        <f t="shared" si="9"/>
        <v>0</v>
      </c>
    </row>
    <row r="109" spans="1:57" x14ac:dyDescent="0.25">
      <c r="A109" t="s">
        <v>200</v>
      </c>
      <c r="B109" s="171">
        <f>IF('Indicator Date hidden'!C110="x","x",$B$2-'Indicator Date hidden'!C110)</f>
        <v>0</v>
      </c>
      <c r="C109" s="171">
        <f>IF('Indicator Date hidden'!D110="x","x",$C$2-'Indicator Date hidden'!D110)</f>
        <v>0</v>
      </c>
      <c r="D109" s="171">
        <f>IF('Indicator Date hidden'!E110="x","x",$D$2-'Indicator Date hidden'!E110)</f>
        <v>0</v>
      </c>
      <c r="E109" s="171">
        <f>IF('Indicator Date hidden'!F110="x","x",$E$2-'Indicator Date hidden'!F110)</f>
        <v>0</v>
      </c>
      <c r="F109" s="171">
        <f>IF('Indicator Date hidden'!G110="x","x",$F$2-'Indicator Date hidden'!G110)</f>
        <v>0</v>
      </c>
      <c r="G109" s="171">
        <f>IF('Indicator Date hidden'!H110="x","x",$G$2-'Indicator Date hidden'!H110)</f>
        <v>0</v>
      </c>
      <c r="H109" s="171">
        <f>IF('Indicator Date hidden'!I110="x","x",$H$2-'Indicator Date hidden'!I110)</f>
        <v>0</v>
      </c>
      <c r="I109" s="171">
        <f>IF('Indicator Date hidden'!J110="x","x",$I$2-'Indicator Date hidden'!J110)</f>
        <v>0</v>
      </c>
      <c r="J109" s="171">
        <f>IF('Indicator Date hidden'!K110="x","x",$J$2-'Indicator Date hidden'!K110)</f>
        <v>0</v>
      </c>
      <c r="K109" s="171">
        <f>IF('Indicator Date hidden'!L110="x","x",$K$2-'Indicator Date hidden'!L110)</f>
        <v>0</v>
      </c>
      <c r="L109" s="171">
        <f>IF('Indicator Date hidden'!M110="x","x",$L$2-'Indicator Date hidden'!M110)</f>
        <v>0</v>
      </c>
      <c r="M109" s="171">
        <f>IF('Indicator Date hidden'!N110="x","x",$M$2-'Indicator Date hidden'!N110)</f>
        <v>0</v>
      </c>
      <c r="N109" s="171">
        <f>IF('Indicator Date hidden'!O110="x","x",$N$2-'Indicator Date hidden'!O110)</f>
        <v>0</v>
      </c>
      <c r="O109" s="171">
        <f>IF('Indicator Date hidden'!P110="x","x",$O$2-'Indicator Date hidden'!P110)</f>
        <v>0</v>
      </c>
      <c r="P109" s="171" t="str">
        <f>IF('Indicator Date hidden'!Q110="x","x",$P$2-'Indicator Date hidden'!Q110)</f>
        <v>x</v>
      </c>
      <c r="Q109" s="171" t="str">
        <f>IF('Indicator Date hidden'!R110="x","x",$Q$2-'Indicator Date hidden'!R110)</f>
        <v>x</v>
      </c>
      <c r="R109" s="171">
        <f>IF('Indicator Date hidden'!S110="x","x",$R$2-'Indicator Date hidden'!S110)</f>
        <v>0</v>
      </c>
      <c r="S109" s="171">
        <f>IF('Indicator Date hidden'!T110="x","x",$S$2-'Indicator Date hidden'!T110)</f>
        <v>0</v>
      </c>
      <c r="T109" s="171">
        <f>IF('Indicator Date hidden'!U110="x","x",$T$2-'Indicator Date hidden'!U110)</f>
        <v>0</v>
      </c>
      <c r="U109" s="171">
        <f>IF('Indicator Date hidden'!V110="x","x",$U$2-'Indicator Date hidden'!V110)</f>
        <v>0</v>
      </c>
      <c r="V109" s="171">
        <f>IF('Indicator Date hidden'!W110="x","x",$V$2-'Indicator Date hidden'!W110)</f>
        <v>0</v>
      </c>
      <c r="W109" s="171">
        <f>IF('Indicator Date hidden'!X110="x","x",$W$2-'Indicator Date hidden'!X110)</f>
        <v>8</v>
      </c>
      <c r="X109" s="171">
        <f>IF('Indicator Date hidden'!Y110="x","x",$X$2-'Indicator Date hidden'!Y110)</f>
        <v>5</v>
      </c>
      <c r="Y109" s="171">
        <f>IF('Indicator Date hidden'!Z110="x","x",$Y$2-'Indicator Date hidden'!Z110)</f>
        <v>1</v>
      </c>
      <c r="Z109" s="171">
        <f>IF('Indicator Date hidden'!AA110="x","x",$Z$2-'Indicator Date hidden'!AA110)</f>
        <v>0</v>
      </c>
      <c r="AA109" s="171" t="str">
        <f>IF('Indicator Date hidden'!AB110="x","x",$AA$2-'Indicator Date hidden'!AB110)</f>
        <v>x</v>
      </c>
      <c r="AB109" s="171">
        <f>IF('Indicator Date hidden'!AC110="x","x",$AB$2-'Indicator Date hidden'!AC110)</f>
        <v>0</v>
      </c>
      <c r="AC109" s="171">
        <f>IF('Indicator Date hidden'!AD110="x","x",$AC$2-'Indicator Date hidden'!AD110)</f>
        <v>0</v>
      </c>
      <c r="AD109" s="171" t="str">
        <f>IF('Indicator Date hidden'!AE110="x","x",$AD$2-'Indicator Date hidden'!AE110)</f>
        <v>x</v>
      </c>
      <c r="AE109" s="171" t="str">
        <f>IF('Indicator Date hidden'!AF110="x","x",$AE$2-'Indicator Date hidden'!AF110)</f>
        <v>x</v>
      </c>
      <c r="AF109" s="171" t="str">
        <f>IF('Indicator Date hidden'!AG110="x","x",$AF$2-'Indicator Date hidden'!AG110)</f>
        <v>x</v>
      </c>
      <c r="AG109" s="171">
        <f>IF('Indicator Date hidden'!AH110="x","x",$AG$2-'Indicator Date hidden'!AH110)</f>
        <v>0</v>
      </c>
      <c r="AH109" s="171">
        <f>IF('Indicator Date hidden'!AI110="x","x",$AH$2-'Indicator Date hidden'!AI110)</f>
        <v>0</v>
      </c>
      <c r="AI109" s="171">
        <f>IF('Indicator Date hidden'!AJ110="x","x",$AI$2-'Indicator Date hidden'!AJ110)</f>
        <v>0</v>
      </c>
      <c r="AJ109" s="171" t="str">
        <f>IF('Indicator Date hidden'!AK110="x","x",$AJ$2-'Indicator Date hidden'!AK110)</f>
        <v>x</v>
      </c>
      <c r="AK109" s="171" t="str">
        <f>IF('Indicator Date hidden'!AL110="x","x",$AK$2-'Indicator Date hidden'!AL110)</f>
        <v>x</v>
      </c>
      <c r="AL109" s="171">
        <f>IF('Indicator Date hidden'!AM110="x","x",$AL$2-'Indicator Date hidden'!AM110)</f>
        <v>0</v>
      </c>
      <c r="AM109" s="171">
        <f>IF('Indicator Date hidden'!AN110="x","x",$AM$2-'Indicator Date hidden'!AN110)</f>
        <v>0</v>
      </c>
      <c r="AN109" s="171">
        <f>IF('Indicator Date hidden'!AO110="x","x",$AN$2-'Indicator Date hidden'!AO110)</f>
        <v>0</v>
      </c>
      <c r="AO109" s="171" t="str">
        <f>IF('Indicator Date hidden'!AP110="x","x",$AO$2-'Indicator Date hidden'!AP110)</f>
        <v>x</v>
      </c>
      <c r="AP109" s="171" t="str">
        <f>IF('Indicator Date hidden'!AQ110="x","x",$AP$2-'Indicator Date hidden'!AQ110)</f>
        <v>x</v>
      </c>
      <c r="AQ109" s="171">
        <f>IF('Indicator Date hidden'!AR110="x","x",$AQ$2-'Indicator Date hidden'!AR110)</f>
        <v>4</v>
      </c>
      <c r="AR109" s="171">
        <f>IF('Indicator Date hidden'!AS110="x","x",$AR$2-'Indicator Date hidden'!AS110)</f>
        <v>0</v>
      </c>
      <c r="AS109" s="171" t="str">
        <f>IF('Indicator Date hidden'!AT110="x","x",$AS$2-'Indicator Date hidden'!AT110)</f>
        <v>x</v>
      </c>
      <c r="AT109" s="171">
        <f>IF('Indicator Date hidden'!AU110="x","x",$AT$2-'Indicator Date hidden'!AU110)</f>
        <v>0</v>
      </c>
      <c r="AU109" s="171">
        <f>IF('Indicator Date hidden'!AV110="x","x",$AU$2-'Indicator Date hidden'!AV110)</f>
        <v>0</v>
      </c>
      <c r="AV109" s="171">
        <f>IF('Indicator Date hidden'!AW110="x","x",$AV$2-'Indicator Date hidden'!AW110)</f>
        <v>0</v>
      </c>
      <c r="AW109" s="171">
        <f>IF('Indicator Date hidden'!AX110="x","x",$AW$2-'Indicator Date hidden'!AX110)</f>
        <v>0</v>
      </c>
      <c r="AX109" s="171">
        <f>IF('Indicator Date hidden'!AY110="x","x",$AX$2-'Indicator Date hidden'!AY110)</f>
        <v>0</v>
      </c>
      <c r="AY109" s="171">
        <f>IF('Indicator Date hidden'!AZ110="x","x",$AY$2-'Indicator Date hidden'!AZ110)</f>
        <v>0</v>
      </c>
      <c r="AZ109" s="171">
        <f>IF('Indicator Date hidden'!BA110="x","x",$AZ$2-'Indicator Date hidden'!BA110)</f>
        <v>0</v>
      </c>
      <c r="BA109" s="5">
        <f t="shared" si="5"/>
        <v>18</v>
      </c>
      <c r="BB109" s="172">
        <f t="shared" si="6"/>
        <v>0.45</v>
      </c>
      <c r="BC109" s="5">
        <f t="shared" si="7"/>
        <v>4</v>
      </c>
      <c r="BD109" s="172">
        <f t="shared" si="8"/>
        <v>1.5644487847162014</v>
      </c>
      <c r="BE109" s="175">
        <f t="shared" si="9"/>
        <v>0</v>
      </c>
    </row>
    <row r="110" spans="1:57" x14ac:dyDescent="0.25">
      <c r="A110" t="s">
        <v>202</v>
      </c>
      <c r="B110" s="171">
        <f>IF('Indicator Date hidden'!C111="x","x",$B$2-'Indicator Date hidden'!C111)</f>
        <v>0</v>
      </c>
      <c r="C110" s="171">
        <f>IF('Indicator Date hidden'!D111="x","x",$C$2-'Indicator Date hidden'!D111)</f>
        <v>0</v>
      </c>
      <c r="D110" s="171">
        <f>IF('Indicator Date hidden'!E111="x","x",$D$2-'Indicator Date hidden'!E111)</f>
        <v>0</v>
      </c>
      <c r="E110" s="171">
        <f>IF('Indicator Date hidden'!F111="x","x",$E$2-'Indicator Date hidden'!F111)</f>
        <v>0</v>
      </c>
      <c r="F110" s="171">
        <f>IF('Indicator Date hidden'!G111="x","x",$F$2-'Indicator Date hidden'!G111)</f>
        <v>0</v>
      </c>
      <c r="G110" s="171">
        <f>IF('Indicator Date hidden'!H111="x","x",$G$2-'Indicator Date hidden'!H111)</f>
        <v>0</v>
      </c>
      <c r="H110" s="171">
        <f>IF('Indicator Date hidden'!I111="x","x",$H$2-'Indicator Date hidden'!I111)</f>
        <v>0</v>
      </c>
      <c r="I110" s="171">
        <f>IF('Indicator Date hidden'!J111="x","x",$I$2-'Indicator Date hidden'!J111)</f>
        <v>0</v>
      </c>
      <c r="J110" s="171">
        <f>IF('Indicator Date hidden'!K111="x","x",$J$2-'Indicator Date hidden'!K111)</f>
        <v>0</v>
      </c>
      <c r="K110" s="171">
        <f>IF('Indicator Date hidden'!L111="x","x",$K$2-'Indicator Date hidden'!L111)</f>
        <v>0</v>
      </c>
      <c r="L110" s="171">
        <f>IF('Indicator Date hidden'!M111="x","x",$L$2-'Indicator Date hidden'!M111)</f>
        <v>0</v>
      </c>
      <c r="M110" s="171">
        <f>IF('Indicator Date hidden'!N111="x","x",$M$2-'Indicator Date hidden'!N111)</f>
        <v>0</v>
      </c>
      <c r="N110" s="171">
        <f>IF('Indicator Date hidden'!O111="x","x",$N$2-'Indicator Date hidden'!O111)</f>
        <v>0</v>
      </c>
      <c r="O110" s="171">
        <f>IF('Indicator Date hidden'!P111="x","x",$O$2-'Indicator Date hidden'!P111)</f>
        <v>0</v>
      </c>
      <c r="P110" s="171">
        <f>IF('Indicator Date hidden'!Q111="x","x",$P$2-'Indicator Date hidden'!Q111)</f>
        <v>0</v>
      </c>
      <c r="Q110" s="171">
        <f>IF('Indicator Date hidden'!R111="x","x",$Q$2-'Indicator Date hidden'!R111)</f>
        <v>4</v>
      </c>
      <c r="R110" s="171">
        <f>IF('Indicator Date hidden'!S111="x","x",$R$2-'Indicator Date hidden'!S111)</f>
        <v>0</v>
      </c>
      <c r="S110" s="171">
        <f>IF('Indicator Date hidden'!T111="x","x",$S$2-'Indicator Date hidden'!T111)</f>
        <v>0</v>
      </c>
      <c r="T110" s="171">
        <f>IF('Indicator Date hidden'!U111="x","x",$T$2-'Indicator Date hidden'!U111)</f>
        <v>0</v>
      </c>
      <c r="U110" s="171">
        <f>IF('Indicator Date hidden'!V111="x","x",$U$2-'Indicator Date hidden'!V111)</f>
        <v>0</v>
      </c>
      <c r="V110" s="171">
        <f>IF('Indicator Date hidden'!W111="x","x",$V$2-'Indicator Date hidden'!W111)</f>
        <v>0</v>
      </c>
      <c r="W110" s="171">
        <f>IF('Indicator Date hidden'!X111="x","x",$W$2-'Indicator Date hidden'!X111)</f>
        <v>3</v>
      </c>
      <c r="X110" s="171">
        <f>IF('Indicator Date hidden'!Y111="x","x",$X$2-'Indicator Date hidden'!Y111)</f>
        <v>5</v>
      </c>
      <c r="Y110" s="171">
        <f>IF('Indicator Date hidden'!Z111="x","x",$Y$2-'Indicator Date hidden'!Z111)</f>
        <v>1</v>
      </c>
      <c r="Z110" s="171">
        <f>IF('Indicator Date hidden'!AA111="x","x",$Z$2-'Indicator Date hidden'!AA111)</f>
        <v>0</v>
      </c>
      <c r="AA110" s="171">
        <f>IF('Indicator Date hidden'!AB111="x","x",$AA$2-'Indicator Date hidden'!AB111)</f>
        <v>0</v>
      </c>
      <c r="AB110" s="171">
        <f>IF('Indicator Date hidden'!AC111="x","x",$AB$2-'Indicator Date hidden'!AC111)</f>
        <v>0</v>
      </c>
      <c r="AC110" s="171">
        <f>IF('Indicator Date hidden'!AD111="x","x",$AC$2-'Indicator Date hidden'!AD111)</f>
        <v>0</v>
      </c>
      <c r="AD110" s="171">
        <f>IF('Indicator Date hidden'!AE111="x","x",$AD$2-'Indicator Date hidden'!AE111)</f>
        <v>0</v>
      </c>
      <c r="AE110" s="171">
        <f>IF('Indicator Date hidden'!AF111="x","x",$AE$2-'Indicator Date hidden'!AF111)</f>
        <v>0</v>
      </c>
      <c r="AF110" s="171">
        <f>IF('Indicator Date hidden'!AG111="x","x",$AF$2-'Indicator Date hidden'!AG111)</f>
        <v>0</v>
      </c>
      <c r="AG110" s="171">
        <f>IF('Indicator Date hidden'!AH111="x","x",$AG$2-'Indicator Date hidden'!AH111)</f>
        <v>0</v>
      </c>
      <c r="AH110" s="171">
        <f>IF('Indicator Date hidden'!AI111="x","x",$AH$2-'Indicator Date hidden'!AI111)</f>
        <v>0</v>
      </c>
      <c r="AI110" s="171">
        <f>IF('Indicator Date hidden'!AJ111="x","x",$AI$2-'Indicator Date hidden'!AJ111)</f>
        <v>0</v>
      </c>
      <c r="AJ110" s="171" t="str">
        <f>IF('Indicator Date hidden'!AK111="x","x",$AJ$2-'Indicator Date hidden'!AK111)</f>
        <v>x</v>
      </c>
      <c r="AK110" s="171">
        <f>IF('Indicator Date hidden'!AL111="x","x",$AK$2-'Indicator Date hidden'!AL111)</f>
        <v>0</v>
      </c>
      <c r="AL110" s="171">
        <f>IF('Indicator Date hidden'!AM111="x","x",$AL$2-'Indicator Date hidden'!AM111)</f>
        <v>0</v>
      </c>
      <c r="AM110" s="171">
        <f>IF('Indicator Date hidden'!AN111="x","x",$AM$2-'Indicator Date hidden'!AN111)</f>
        <v>0</v>
      </c>
      <c r="AN110" s="171">
        <f>IF('Indicator Date hidden'!AO111="x","x",$AN$2-'Indicator Date hidden'!AO111)</f>
        <v>0</v>
      </c>
      <c r="AO110" s="171">
        <f>IF('Indicator Date hidden'!AP111="x","x",$AO$2-'Indicator Date hidden'!AP111)</f>
        <v>0</v>
      </c>
      <c r="AP110" s="171">
        <f>IF('Indicator Date hidden'!AQ111="x","x",$AP$2-'Indicator Date hidden'!AQ111)</f>
        <v>0</v>
      </c>
      <c r="AQ110" s="171">
        <f>IF('Indicator Date hidden'!AR111="x","x",$AQ$2-'Indicator Date hidden'!AR111)</f>
        <v>4</v>
      </c>
      <c r="AR110" s="171">
        <f>IF('Indicator Date hidden'!AS111="x","x",$AR$2-'Indicator Date hidden'!AS111)</f>
        <v>0</v>
      </c>
      <c r="AS110" s="171">
        <f>IF('Indicator Date hidden'!AT111="x","x",$AS$2-'Indicator Date hidden'!AT111)</f>
        <v>0</v>
      </c>
      <c r="AT110" s="171">
        <f>IF('Indicator Date hidden'!AU111="x","x",$AT$2-'Indicator Date hidden'!AU111)</f>
        <v>0</v>
      </c>
      <c r="AU110" s="171">
        <f>IF('Indicator Date hidden'!AV111="x","x",$AU$2-'Indicator Date hidden'!AV111)</f>
        <v>0</v>
      </c>
      <c r="AV110" s="171">
        <f>IF('Indicator Date hidden'!AW111="x","x",$AV$2-'Indicator Date hidden'!AW111)</f>
        <v>0</v>
      </c>
      <c r="AW110" s="171">
        <f>IF('Indicator Date hidden'!AX111="x","x",$AW$2-'Indicator Date hidden'!AX111)</f>
        <v>0</v>
      </c>
      <c r="AX110" s="171">
        <f>IF('Indicator Date hidden'!AY111="x","x",$AX$2-'Indicator Date hidden'!AY111)</f>
        <v>0</v>
      </c>
      <c r="AY110" s="171">
        <f>IF('Indicator Date hidden'!AZ111="x","x",$AY$2-'Indicator Date hidden'!AZ111)</f>
        <v>0</v>
      </c>
      <c r="AZ110" s="171">
        <f>IF('Indicator Date hidden'!BA111="x","x",$AZ$2-'Indicator Date hidden'!BA111)</f>
        <v>0</v>
      </c>
      <c r="BA110" s="5">
        <f t="shared" si="5"/>
        <v>17</v>
      </c>
      <c r="BB110" s="172">
        <f t="shared" si="6"/>
        <v>0.34</v>
      </c>
      <c r="BC110" s="5">
        <f t="shared" si="7"/>
        <v>5</v>
      </c>
      <c r="BD110" s="172">
        <f t="shared" si="8"/>
        <v>1.1065260954898442</v>
      </c>
      <c r="BE110" s="175">
        <f t="shared" si="9"/>
        <v>0</v>
      </c>
    </row>
    <row r="111" spans="1:57" x14ac:dyDescent="0.25">
      <c r="A111" t="s">
        <v>204</v>
      </c>
      <c r="B111" s="171">
        <f>IF('Indicator Date hidden'!C112="x","x",$B$2-'Indicator Date hidden'!C112)</f>
        <v>0</v>
      </c>
      <c r="C111" s="171">
        <f>IF('Indicator Date hidden'!D112="x","x",$C$2-'Indicator Date hidden'!D112)</f>
        <v>0</v>
      </c>
      <c r="D111" s="171">
        <f>IF('Indicator Date hidden'!E112="x","x",$D$2-'Indicator Date hidden'!E112)</f>
        <v>0</v>
      </c>
      <c r="E111" s="171">
        <f>IF('Indicator Date hidden'!F112="x","x",$E$2-'Indicator Date hidden'!F112)</f>
        <v>0</v>
      </c>
      <c r="F111" s="171">
        <f>IF('Indicator Date hidden'!G112="x","x",$F$2-'Indicator Date hidden'!G112)</f>
        <v>0</v>
      </c>
      <c r="G111" s="171">
        <f>IF('Indicator Date hidden'!H112="x","x",$G$2-'Indicator Date hidden'!H112)</f>
        <v>0</v>
      </c>
      <c r="H111" s="171">
        <f>IF('Indicator Date hidden'!I112="x","x",$H$2-'Indicator Date hidden'!I112)</f>
        <v>0</v>
      </c>
      <c r="I111" s="171">
        <f>IF('Indicator Date hidden'!J112="x","x",$I$2-'Indicator Date hidden'!J112)</f>
        <v>0</v>
      </c>
      <c r="J111" s="171">
        <f>IF('Indicator Date hidden'!K112="x","x",$J$2-'Indicator Date hidden'!K112)</f>
        <v>0</v>
      </c>
      <c r="K111" s="171">
        <f>IF('Indicator Date hidden'!L112="x","x",$K$2-'Indicator Date hidden'!L112)</f>
        <v>0</v>
      </c>
      <c r="L111" s="171">
        <f>IF('Indicator Date hidden'!M112="x","x",$L$2-'Indicator Date hidden'!M112)</f>
        <v>0</v>
      </c>
      <c r="M111" s="171">
        <f>IF('Indicator Date hidden'!N112="x","x",$M$2-'Indicator Date hidden'!N112)</f>
        <v>0</v>
      </c>
      <c r="N111" s="171">
        <f>IF('Indicator Date hidden'!O112="x","x",$N$2-'Indicator Date hidden'!O112)</f>
        <v>0</v>
      </c>
      <c r="O111" s="171">
        <f>IF('Indicator Date hidden'!P112="x","x",$O$2-'Indicator Date hidden'!P112)</f>
        <v>0</v>
      </c>
      <c r="P111" s="171">
        <f>IF('Indicator Date hidden'!Q112="x","x",$P$2-'Indicator Date hidden'!Q112)</f>
        <v>0</v>
      </c>
      <c r="Q111" s="171" t="str">
        <f>IF('Indicator Date hidden'!R112="x","x",$Q$2-'Indicator Date hidden'!R112)</f>
        <v>x</v>
      </c>
      <c r="R111" s="171">
        <f>IF('Indicator Date hidden'!S112="x","x",$R$2-'Indicator Date hidden'!S112)</f>
        <v>0</v>
      </c>
      <c r="S111" s="171">
        <f>IF('Indicator Date hidden'!T112="x","x",$S$2-'Indicator Date hidden'!T112)</f>
        <v>0</v>
      </c>
      <c r="T111" s="171">
        <f>IF('Indicator Date hidden'!U112="x","x",$T$2-'Indicator Date hidden'!U112)</f>
        <v>0</v>
      </c>
      <c r="U111" s="171">
        <f>IF('Indicator Date hidden'!V112="x","x",$U$2-'Indicator Date hidden'!V112)</f>
        <v>0</v>
      </c>
      <c r="V111" s="171">
        <f>IF('Indicator Date hidden'!W112="x","x",$V$2-'Indicator Date hidden'!W112)</f>
        <v>0</v>
      </c>
      <c r="W111" s="171" t="str">
        <f>IF('Indicator Date hidden'!X112="x","x",$W$2-'Indicator Date hidden'!X112)</f>
        <v>x</v>
      </c>
      <c r="X111" s="171" t="str">
        <f>IF('Indicator Date hidden'!Y112="x","x",$X$2-'Indicator Date hidden'!Y112)</f>
        <v>x</v>
      </c>
      <c r="Y111" s="171">
        <f>IF('Indicator Date hidden'!Z112="x","x",$Y$2-'Indicator Date hidden'!Z112)</f>
        <v>1</v>
      </c>
      <c r="Z111" s="171">
        <f>IF('Indicator Date hidden'!AA112="x","x",$Z$2-'Indicator Date hidden'!AA112)</f>
        <v>0</v>
      </c>
      <c r="AA111" s="171">
        <f>IF('Indicator Date hidden'!AB112="x","x",$AA$2-'Indicator Date hidden'!AB112)</f>
        <v>0</v>
      </c>
      <c r="AB111" s="171">
        <f>IF('Indicator Date hidden'!AC112="x","x",$AB$2-'Indicator Date hidden'!AC112)</f>
        <v>0</v>
      </c>
      <c r="AC111" s="171">
        <f>IF('Indicator Date hidden'!AD112="x","x",$AC$2-'Indicator Date hidden'!AD112)</f>
        <v>0</v>
      </c>
      <c r="AD111" s="171" t="str">
        <f>IF('Indicator Date hidden'!AE112="x","x",$AD$2-'Indicator Date hidden'!AE112)</f>
        <v>x</v>
      </c>
      <c r="AE111" s="171">
        <f>IF('Indicator Date hidden'!AF112="x","x",$AE$2-'Indicator Date hidden'!AF112)</f>
        <v>0</v>
      </c>
      <c r="AF111" s="171">
        <f>IF('Indicator Date hidden'!AG112="x","x",$AF$2-'Indicator Date hidden'!AG112)</f>
        <v>2</v>
      </c>
      <c r="AG111" s="171">
        <f>IF('Indicator Date hidden'!AH112="x","x",$AG$2-'Indicator Date hidden'!AH112)</f>
        <v>0</v>
      </c>
      <c r="AH111" s="171">
        <f>IF('Indicator Date hidden'!AI112="x","x",$AH$2-'Indicator Date hidden'!AI112)</f>
        <v>0</v>
      </c>
      <c r="AI111" s="171">
        <f>IF('Indicator Date hidden'!AJ112="x","x",$AI$2-'Indicator Date hidden'!AJ112)</f>
        <v>0</v>
      </c>
      <c r="AJ111" s="171" t="str">
        <f>IF('Indicator Date hidden'!AK112="x","x",$AJ$2-'Indicator Date hidden'!AK112)</f>
        <v>x</v>
      </c>
      <c r="AK111" s="171">
        <f>IF('Indicator Date hidden'!AL112="x","x",$AK$2-'Indicator Date hidden'!AL112)</f>
        <v>1</v>
      </c>
      <c r="AL111" s="171">
        <f>IF('Indicator Date hidden'!AM112="x","x",$AL$2-'Indicator Date hidden'!AM112)</f>
        <v>0</v>
      </c>
      <c r="AM111" s="171">
        <f>IF('Indicator Date hidden'!AN112="x","x",$AM$2-'Indicator Date hidden'!AN112)</f>
        <v>0</v>
      </c>
      <c r="AN111" s="171">
        <f>IF('Indicator Date hidden'!AO112="x","x",$AN$2-'Indicator Date hidden'!AO112)</f>
        <v>0</v>
      </c>
      <c r="AO111" s="171">
        <f>IF('Indicator Date hidden'!AP112="x","x",$AO$2-'Indicator Date hidden'!AP112)</f>
        <v>0</v>
      </c>
      <c r="AP111" s="171">
        <f>IF('Indicator Date hidden'!AQ112="x","x",$AP$2-'Indicator Date hidden'!AQ112)</f>
        <v>0</v>
      </c>
      <c r="AQ111" s="171">
        <f>IF('Indicator Date hidden'!AR112="x","x",$AQ$2-'Indicator Date hidden'!AR112)</f>
        <v>0</v>
      </c>
      <c r="AR111" s="171">
        <f>IF('Indicator Date hidden'!AS112="x","x",$AR$2-'Indicator Date hidden'!AS112)</f>
        <v>0</v>
      </c>
      <c r="AS111" s="171">
        <f>IF('Indicator Date hidden'!AT112="x","x",$AS$2-'Indicator Date hidden'!AT112)</f>
        <v>0</v>
      </c>
      <c r="AT111" s="171">
        <f>IF('Indicator Date hidden'!AU112="x","x",$AT$2-'Indicator Date hidden'!AU112)</f>
        <v>0</v>
      </c>
      <c r="AU111" s="171">
        <f>IF('Indicator Date hidden'!AV112="x","x",$AU$2-'Indicator Date hidden'!AV112)</f>
        <v>0</v>
      </c>
      <c r="AV111" s="171">
        <f>IF('Indicator Date hidden'!AW112="x","x",$AV$2-'Indicator Date hidden'!AW112)</f>
        <v>0</v>
      </c>
      <c r="AW111" s="171">
        <f>IF('Indicator Date hidden'!AX112="x","x",$AW$2-'Indicator Date hidden'!AX112)</f>
        <v>0</v>
      </c>
      <c r="AX111" s="171">
        <f>IF('Indicator Date hidden'!AY112="x","x",$AX$2-'Indicator Date hidden'!AY112)</f>
        <v>0</v>
      </c>
      <c r="AY111" s="171">
        <f>IF('Indicator Date hidden'!AZ112="x","x",$AY$2-'Indicator Date hidden'!AZ112)</f>
        <v>0</v>
      </c>
      <c r="AZ111" s="171">
        <f>IF('Indicator Date hidden'!BA112="x","x",$AZ$2-'Indicator Date hidden'!BA112)</f>
        <v>0</v>
      </c>
      <c r="BA111" s="5">
        <f t="shared" si="5"/>
        <v>4</v>
      </c>
      <c r="BB111" s="172">
        <f t="shared" si="6"/>
        <v>8.6956521739130432E-2</v>
      </c>
      <c r="BC111" s="5">
        <f t="shared" si="7"/>
        <v>3</v>
      </c>
      <c r="BD111" s="172">
        <f t="shared" si="8"/>
        <v>0.35053294557819781</v>
      </c>
      <c r="BE111" s="175">
        <f t="shared" si="9"/>
        <v>0</v>
      </c>
    </row>
    <row r="112" spans="1:57" x14ac:dyDescent="0.25">
      <c r="A112" t="s">
        <v>206</v>
      </c>
      <c r="B112" s="171">
        <f>IF('Indicator Date hidden'!C113="x","x",$B$2-'Indicator Date hidden'!C113)</f>
        <v>0</v>
      </c>
      <c r="C112" s="171">
        <f>IF('Indicator Date hidden'!D113="x","x",$C$2-'Indicator Date hidden'!D113)</f>
        <v>0</v>
      </c>
      <c r="D112" s="171">
        <f>IF('Indicator Date hidden'!E113="x","x",$D$2-'Indicator Date hidden'!E113)</f>
        <v>0</v>
      </c>
      <c r="E112" s="171">
        <f>IF('Indicator Date hidden'!F113="x","x",$E$2-'Indicator Date hidden'!F113)</f>
        <v>0</v>
      </c>
      <c r="F112" s="171">
        <f>IF('Indicator Date hidden'!G113="x","x",$F$2-'Indicator Date hidden'!G113)</f>
        <v>0</v>
      </c>
      <c r="G112" s="171">
        <f>IF('Indicator Date hidden'!H113="x","x",$G$2-'Indicator Date hidden'!H113)</f>
        <v>0</v>
      </c>
      <c r="H112" s="171">
        <f>IF('Indicator Date hidden'!I113="x","x",$H$2-'Indicator Date hidden'!I113)</f>
        <v>0</v>
      </c>
      <c r="I112" s="171">
        <f>IF('Indicator Date hidden'!J113="x","x",$I$2-'Indicator Date hidden'!J113)</f>
        <v>0</v>
      </c>
      <c r="J112" s="171">
        <f>IF('Indicator Date hidden'!K113="x","x",$J$2-'Indicator Date hidden'!K113)</f>
        <v>0</v>
      </c>
      <c r="K112" s="171">
        <f>IF('Indicator Date hidden'!L113="x","x",$K$2-'Indicator Date hidden'!L113)</f>
        <v>0</v>
      </c>
      <c r="L112" s="171">
        <f>IF('Indicator Date hidden'!M113="x","x",$L$2-'Indicator Date hidden'!M113)</f>
        <v>0</v>
      </c>
      <c r="M112" s="171">
        <f>IF('Indicator Date hidden'!N113="x","x",$M$2-'Indicator Date hidden'!N113)</f>
        <v>0</v>
      </c>
      <c r="N112" s="171">
        <f>IF('Indicator Date hidden'!O113="x","x",$N$2-'Indicator Date hidden'!O113)</f>
        <v>0</v>
      </c>
      <c r="O112" s="171">
        <f>IF('Indicator Date hidden'!P113="x","x",$O$2-'Indicator Date hidden'!P113)</f>
        <v>0</v>
      </c>
      <c r="P112" s="171">
        <f>IF('Indicator Date hidden'!Q113="x","x",$P$2-'Indicator Date hidden'!Q113)</f>
        <v>0</v>
      </c>
      <c r="Q112" s="171">
        <f>IF('Indicator Date hidden'!R113="x","x",$Q$2-'Indicator Date hidden'!R113)</f>
        <v>3</v>
      </c>
      <c r="R112" s="171">
        <f>IF('Indicator Date hidden'!S113="x","x",$R$2-'Indicator Date hidden'!S113)</f>
        <v>0</v>
      </c>
      <c r="S112" s="171">
        <f>IF('Indicator Date hidden'!T113="x","x",$S$2-'Indicator Date hidden'!T113)</f>
        <v>0</v>
      </c>
      <c r="T112" s="171">
        <f>IF('Indicator Date hidden'!U113="x","x",$T$2-'Indicator Date hidden'!U113)</f>
        <v>0</v>
      </c>
      <c r="U112" s="171">
        <f>IF('Indicator Date hidden'!V113="x","x",$U$2-'Indicator Date hidden'!V113)</f>
        <v>0</v>
      </c>
      <c r="V112" s="171">
        <f>IF('Indicator Date hidden'!W113="x","x",$V$2-'Indicator Date hidden'!W113)</f>
        <v>0</v>
      </c>
      <c r="W112" s="171">
        <f>IF('Indicator Date hidden'!X113="x","x",$W$2-'Indicator Date hidden'!X113)</f>
        <v>3</v>
      </c>
      <c r="X112" s="171">
        <f>IF('Indicator Date hidden'!Y113="x","x",$X$2-'Indicator Date hidden'!Y113)</f>
        <v>4</v>
      </c>
      <c r="Y112" s="171">
        <f>IF('Indicator Date hidden'!Z113="x","x",$Y$2-'Indicator Date hidden'!Z113)</f>
        <v>1</v>
      </c>
      <c r="Z112" s="171">
        <f>IF('Indicator Date hidden'!AA113="x","x",$Z$2-'Indicator Date hidden'!AA113)</f>
        <v>0</v>
      </c>
      <c r="AA112" s="171">
        <f>IF('Indicator Date hidden'!AB113="x","x",$AA$2-'Indicator Date hidden'!AB113)</f>
        <v>0</v>
      </c>
      <c r="AB112" s="171">
        <f>IF('Indicator Date hidden'!AC113="x","x",$AB$2-'Indicator Date hidden'!AC113)</f>
        <v>0</v>
      </c>
      <c r="AC112" s="171">
        <f>IF('Indicator Date hidden'!AD113="x","x",$AC$2-'Indicator Date hidden'!AD113)</f>
        <v>0</v>
      </c>
      <c r="AD112" s="171">
        <f>IF('Indicator Date hidden'!AE113="x","x",$AD$2-'Indicator Date hidden'!AE113)</f>
        <v>0</v>
      </c>
      <c r="AE112" s="171">
        <f>IF('Indicator Date hidden'!AF113="x","x",$AE$2-'Indicator Date hidden'!AF113)</f>
        <v>0</v>
      </c>
      <c r="AF112" s="171">
        <f>IF('Indicator Date hidden'!AG113="x","x",$AF$2-'Indicator Date hidden'!AG113)</f>
        <v>0</v>
      </c>
      <c r="AG112" s="171">
        <f>IF('Indicator Date hidden'!AH113="x","x",$AG$2-'Indicator Date hidden'!AH113)</f>
        <v>0</v>
      </c>
      <c r="AH112" s="171">
        <f>IF('Indicator Date hidden'!AI113="x","x",$AH$2-'Indicator Date hidden'!AI113)</f>
        <v>0</v>
      </c>
      <c r="AI112" s="171">
        <f>IF('Indicator Date hidden'!AJ113="x","x",$AI$2-'Indicator Date hidden'!AJ113)</f>
        <v>0</v>
      </c>
      <c r="AJ112" s="171">
        <f>IF('Indicator Date hidden'!AK113="x","x",$AJ$2-'Indicator Date hidden'!AK113)</f>
        <v>1</v>
      </c>
      <c r="AK112" s="171">
        <f>IF('Indicator Date hidden'!AL113="x","x",$AK$2-'Indicator Date hidden'!AL113)</f>
        <v>1</v>
      </c>
      <c r="AL112" s="171">
        <f>IF('Indicator Date hidden'!AM113="x","x",$AL$2-'Indicator Date hidden'!AM113)</f>
        <v>0</v>
      </c>
      <c r="AM112" s="171">
        <f>IF('Indicator Date hidden'!AN113="x","x",$AM$2-'Indicator Date hidden'!AN113)</f>
        <v>0</v>
      </c>
      <c r="AN112" s="171">
        <f>IF('Indicator Date hidden'!AO113="x","x",$AN$2-'Indicator Date hidden'!AO113)</f>
        <v>0</v>
      </c>
      <c r="AO112" s="171">
        <f>IF('Indicator Date hidden'!AP113="x","x",$AO$2-'Indicator Date hidden'!AP113)</f>
        <v>0</v>
      </c>
      <c r="AP112" s="171">
        <f>IF('Indicator Date hidden'!AQ113="x","x",$AP$2-'Indicator Date hidden'!AQ113)</f>
        <v>0</v>
      </c>
      <c r="AQ112" s="171">
        <f>IF('Indicator Date hidden'!AR113="x","x",$AQ$2-'Indicator Date hidden'!AR113)</f>
        <v>0</v>
      </c>
      <c r="AR112" s="171">
        <f>IF('Indicator Date hidden'!AS113="x","x",$AR$2-'Indicator Date hidden'!AS113)</f>
        <v>0</v>
      </c>
      <c r="AS112" s="171">
        <f>IF('Indicator Date hidden'!AT113="x","x",$AS$2-'Indicator Date hidden'!AT113)</f>
        <v>0</v>
      </c>
      <c r="AT112" s="171">
        <f>IF('Indicator Date hidden'!AU113="x","x",$AT$2-'Indicator Date hidden'!AU113)</f>
        <v>0</v>
      </c>
      <c r="AU112" s="171">
        <f>IF('Indicator Date hidden'!AV113="x","x",$AU$2-'Indicator Date hidden'!AV113)</f>
        <v>0</v>
      </c>
      <c r="AV112" s="171">
        <f>IF('Indicator Date hidden'!AW113="x","x",$AV$2-'Indicator Date hidden'!AW113)</f>
        <v>0</v>
      </c>
      <c r="AW112" s="171">
        <f>IF('Indicator Date hidden'!AX113="x","x",$AW$2-'Indicator Date hidden'!AX113)</f>
        <v>0</v>
      </c>
      <c r="AX112" s="171">
        <f>IF('Indicator Date hidden'!AY113="x","x",$AX$2-'Indicator Date hidden'!AY113)</f>
        <v>0</v>
      </c>
      <c r="AY112" s="171">
        <f>IF('Indicator Date hidden'!AZ113="x","x",$AY$2-'Indicator Date hidden'!AZ113)</f>
        <v>0</v>
      </c>
      <c r="AZ112" s="171">
        <f>IF('Indicator Date hidden'!BA113="x","x",$AZ$2-'Indicator Date hidden'!BA113)</f>
        <v>0</v>
      </c>
      <c r="BA112" s="5">
        <f t="shared" si="5"/>
        <v>13</v>
      </c>
      <c r="BB112" s="172">
        <f t="shared" si="6"/>
        <v>0.25490196078431371</v>
      </c>
      <c r="BC112" s="5">
        <f t="shared" si="7"/>
        <v>6</v>
      </c>
      <c r="BD112" s="172">
        <f t="shared" si="8"/>
        <v>0.81272085396324334</v>
      </c>
      <c r="BE112" s="175">
        <f t="shared" si="9"/>
        <v>0</v>
      </c>
    </row>
    <row r="113" spans="1:57" x14ac:dyDescent="0.25">
      <c r="A113" t="s">
        <v>208</v>
      </c>
      <c r="B113" s="171">
        <f>IF('Indicator Date hidden'!C114="x","x",$B$2-'Indicator Date hidden'!C114)</f>
        <v>0</v>
      </c>
      <c r="C113" s="171">
        <f>IF('Indicator Date hidden'!D114="x","x",$C$2-'Indicator Date hidden'!D114)</f>
        <v>0</v>
      </c>
      <c r="D113" s="171">
        <f>IF('Indicator Date hidden'!E114="x","x",$D$2-'Indicator Date hidden'!E114)</f>
        <v>0</v>
      </c>
      <c r="E113" s="171">
        <f>IF('Indicator Date hidden'!F114="x","x",$E$2-'Indicator Date hidden'!F114)</f>
        <v>0</v>
      </c>
      <c r="F113" s="171">
        <f>IF('Indicator Date hidden'!G114="x","x",$F$2-'Indicator Date hidden'!G114)</f>
        <v>0</v>
      </c>
      <c r="G113" s="171">
        <f>IF('Indicator Date hidden'!H114="x","x",$G$2-'Indicator Date hidden'!H114)</f>
        <v>0</v>
      </c>
      <c r="H113" s="171">
        <f>IF('Indicator Date hidden'!I114="x","x",$H$2-'Indicator Date hidden'!I114)</f>
        <v>0</v>
      </c>
      <c r="I113" s="171">
        <f>IF('Indicator Date hidden'!J114="x","x",$I$2-'Indicator Date hidden'!J114)</f>
        <v>0</v>
      </c>
      <c r="J113" s="171">
        <f>IF('Indicator Date hidden'!K114="x","x",$J$2-'Indicator Date hidden'!K114)</f>
        <v>0</v>
      </c>
      <c r="K113" s="171">
        <f>IF('Indicator Date hidden'!L114="x","x",$K$2-'Indicator Date hidden'!L114)</f>
        <v>0</v>
      </c>
      <c r="L113" s="171">
        <f>IF('Indicator Date hidden'!M114="x","x",$L$2-'Indicator Date hidden'!M114)</f>
        <v>0</v>
      </c>
      <c r="M113" s="171">
        <f>IF('Indicator Date hidden'!N114="x","x",$M$2-'Indicator Date hidden'!N114)</f>
        <v>0</v>
      </c>
      <c r="N113" s="171">
        <f>IF('Indicator Date hidden'!O114="x","x",$N$2-'Indicator Date hidden'!O114)</f>
        <v>0</v>
      </c>
      <c r="O113" s="171">
        <f>IF('Indicator Date hidden'!P114="x","x",$O$2-'Indicator Date hidden'!P114)</f>
        <v>0</v>
      </c>
      <c r="P113" s="171">
        <f>IF('Indicator Date hidden'!Q114="x","x",$P$2-'Indicator Date hidden'!Q114)</f>
        <v>0</v>
      </c>
      <c r="Q113" s="171" t="str">
        <f>IF('Indicator Date hidden'!R114="x","x",$Q$2-'Indicator Date hidden'!R114)</f>
        <v>x</v>
      </c>
      <c r="R113" s="171">
        <f>IF('Indicator Date hidden'!S114="x","x",$R$2-'Indicator Date hidden'!S114)</f>
        <v>0</v>
      </c>
      <c r="S113" s="171">
        <f>IF('Indicator Date hidden'!T114="x","x",$S$2-'Indicator Date hidden'!T114)</f>
        <v>0</v>
      </c>
      <c r="T113" s="171">
        <f>IF('Indicator Date hidden'!U114="x","x",$T$2-'Indicator Date hidden'!U114)</f>
        <v>0</v>
      </c>
      <c r="U113" s="171">
        <f>IF('Indicator Date hidden'!V114="x","x",$U$2-'Indicator Date hidden'!V114)</f>
        <v>0</v>
      </c>
      <c r="V113" s="171">
        <f>IF('Indicator Date hidden'!W114="x","x",$V$2-'Indicator Date hidden'!W114)</f>
        <v>0</v>
      </c>
      <c r="W113" s="171">
        <f>IF('Indicator Date hidden'!X114="x","x",$W$2-'Indicator Date hidden'!X114)</f>
        <v>10</v>
      </c>
      <c r="X113" s="171">
        <f>IF('Indicator Date hidden'!Y114="x","x",$X$2-'Indicator Date hidden'!Y114)</f>
        <v>5</v>
      </c>
      <c r="Y113" s="171">
        <f>IF('Indicator Date hidden'!Z114="x","x",$Y$2-'Indicator Date hidden'!Z114)</f>
        <v>1</v>
      </c>
      <c r="Z113" s="171">
        <f>IF('Indicator Date hidden'!AA114="x","x",$Z$2-'Indicator Date hidden'!AA114)</f>
        <v>0</v>
      </c>
      <c r="AA113" s="171" t="str">
        <f>IF('Indicator Date hidden'!AB114="x","x",$AA$2-'Indicator Date hidden'!AB114)</f>
        <v>x</v>
      </c>
      <c r="AB113" s="171">
        <f>IF('Indicator Date hidden'!AC114="x","x",$AB$2-'Indicator Date hidden'!AC114)</f>
        <v>0</v>
      </c>
      <c r="AC113" s="171">
        <f>IF('Indicator Date hidden'!AD114="x","x",$AC$2-'Indicator Date hidden'!AD114)</f>
        <v>0</v>
      </c>
      <c r="AD113" s="171" t="str">
        <f>IF('Indicator Date hidden'!AE114="x","x",$AD$2-'Indicator Date hidden'!AE114)</f>
        <v>x</v>
      </c>
      <c r="AE113" s="171" t="str">
        <f>IF('Indicator Date hidden'!AF114="x","x",$AE$2-'Indicator Date hidden'!AF114)</f>
        <v>x</v>
      </c>
      <c r="AF113" s="171" t="str">
        <f>IF('Indicator Date hidden'!AG114="x","x",$AF$2-'Indicator Date hidden'!AG114)</f>
        <v>x</v>
      </c>
      <c r="AG113" s="171">
        <f>IF('Indicator Date hidden'!AH114="x","x",$AG$2-'Indicator Date hidden'!AH114)</f>
        <v>0</v>
      </c>
      <c r="AH113" s="171">
        <f>IF('Indicator Date hidden'!AI114="x","x",$AH$2-'Indicator Date hidden'!AI114)</f>
        <v>0</v>
      </c>
      <c r="AI113" s="171">
        <f>IF('Indicator Date hidden'!AJ114="x","x",$AI$2-'Indicator Date hidden'!AJ114)</f>
        <v>0</v>
      </c>
      <c r="AJ113" s="171" t="str">
        <f>IF('Indicator Date hidden'!AK114="x","x",$AJ$2-'Indicator Date hidden'!AK114)</f>
        <v>x</v>
      </c>
      <c r="AK113" s="171">
        <f>IF('Indicator Date hidden'!AL114="x","x",$AK$2-'Indicator Date hidden'!AL114)</f>
        <v>1</v>
      </c>
      <c r="AL113" s="171">
        <f>IF('Indicator Date hidden'!AM114="x","x",$AL$2-'Indicator Date hidden'!AM114)</f>
        <v>0</v>
      </c>
      <c r="AM113" s="171">
        <f>IF('Indicator Date hidden'!AN114="x","x",$AM$2-'Indicator Date hidden'!AN114)</f>
        <v>0</v>
      </c>
      <c r="AN113" s="171">
        <f>IF('Indicator Date hidden'!AO114="x","x",$AN$2-'Indicator Date hidden'!AO114)</f>
        <v>0</v>
      </c>
      <c r="AO113" s="171" t="str">
        <f>IF('Indicator Date hidden'!AP114="x","x",$AO$2-'Indicator Date hidden'!AP114)</f>
        <v>x</v>
      </c>
      <c r="AP113" s="171" t="str">
        <f>IF('Indicator Date hidden'!AQ114="x","x",$AP$2-'Indicator Date hidden'!AQ114)</f>
        <v>x</v>
      </c>
      <c r="AQ113" s="171">
        <f>IF('Indicator Date hidden'!AR114="x","x",$AQ$2-'Indicator Date hidden'!AR114)</f>
        <v>4</v>
      </c>
      <c r="AR113" s="171">
        <f>IF('Indicator Date hidden'!AS114="x","x",$AR$2-'Indicator Date hidden'!AS114)</f>
        <v>0</v>
      </c>
      <c r="AS113" s="171" t="str">
        <f>IF('Indicator Date hidden'!AT114="x","x",$AS$2-'Indicator Date hidden'!AT114)</f>
        <v>x</v>
      </c>
      <c r="AT113" s="171">
        <f>IF('Indicator Date hidden'!AU114="x","x",$AT$2-'Indicator Date hidden'!AU114)</f>
        <v>0</v>
      </c>
      <c r="AU113" s="171" t="str">
        <f>IF('Indicator Date hidden'!AV114="x","x",$AU$2-'Indicator Date hidden'!AV114)</f>
        <v>x</v>
      </c>
      <c r="AV113" s="171">
        <f>IF('Indicator Date hidden'!AW114="x","x",$AV$2-'Indicator Date hidden'!AW114)</f>
        <v>0</v>
      </c>
      <c r="AW113" s="171">
        <f>IF('Indicator Date hidden'!AX114="x","x",$AW$2-'Indicator Date hidden'!AX114)</f>
        <v>2</v>
      </c>
      <c r="AX113" s="171">
        <f>IF('Indicator Date hidden'!AY114="x","x",$AX$2-'Indicator Date hidden'!AY114)</f>
        <v>0</v>
      </c>
      <c r="AY113" s="171">
        <f>IF('Indicator Date hidden'!AZ114="x","x",$AY$2-'Indicator Date hidden'!AZ114)</f>
        <v>0</v>
      </c>
      <c r="AZ113" s="171">
        <f>IF('Indicator Date hidden'!BA114="x","x",$AZ$2-'Indicator Date hidden'!BA114)</f>
        <v>0</v>
      </c>
      <c r="BA113" s="5">
        <f t="shared" si="5"/>
        <v>23</v>
      </c>
      <c r="BB113" s="172">
        <f t="shared" si="6"/>
        <v>0.56097560975609762</v>
      </c>
      <c r="BC113" s="5">
        <f t="shared" si="7"/>
        <v>6</v>
      </c>
      <c r="BD113" s="172">
        <f t="shared" si="8"/>
        <v>1.8084999914065001</v>
      </c>
      <c r="BE113" s="175">
        <f t="shared" si="9"/>
        <v>0</v>
      </c>
    </row>
    <row r="114" spans="1:57" x14ac:dyDescent="0.25">
      <c r="A114" t="s">
        <v>209</v>
      </c>
      <c r="B114" s="171">
        <f>IF('Indicator Date hidden'!C115="x","x",$B$2-'Indicator Date hidden'!C115)</f>
        <v>0</v>
      </c>
      <c r="C114" s="171">
        <f>IF('Indicator Date hidden'!D115="x","x",$C$2-'Indicator Date hidden'!D115)</f>
        <v>0</v>
      </c>
      <c r="D114" s="171">
        <f>IF('Indicator Date hidden'!E115="x","x",$D$2-'Indicator Date hidden'!E115)</f>
        <v>0</v>
      </c>
      <c r="E114" s="171">
        <f>IF('Indicator Date hidden'!F115="x","x",$E$2-'Indicator Date hidden'!F115)</f>
        <v>0</v>
      </c>
      <c r="F114" s="171">
        <f>IF('Indicator Date hidden'!G115="x","x",$F$2-'Indicator Date hidden'!G115)</f>
        <v>0</v>
      </c>
      <c r="G114" s="171">
        <f>IF('Indicator Date hidden'!H115="x","x",$G$2-'Indicator Date hidden'!H115)</f>
        <v>0</v>
      </c>
      <c r="H114" s="171">
        <f>IF('Indicator Date hidden'!I115="x","x",$H$2-'Indicator Date hidden'!I115)</f>
        <v>0</v>
      </c>
      <c r="I114" s="171">
        <f>IF('Indicator Date hidden'!J115="x","x",$I$2-'Indicator Date hidden'!J115)</f>
        <v>0</v>
      </c>
      <c r="J114" s="171">
        <f>IF('Indicator Date hidden'!K115="x","x",$J$2-'Indicator Date hidden'!K115)</f>
        <v>0</v>
      </c>
      <c r="K114" s="171">
        <f>IF('Indicator Date hidden'!L115="x","x",$K$2-'Indicator Date hidden'!L115)</f>
        <v>0</v>
      </c>
      <c r="L114" s="171">
        <f>IF('Indicator Date hidden'!M115="x","x",$L$2-'Indicator Date hidden'!M115)</f>
        <v>0</v>
      </c>
      <c r="M114" s="171">
        <f>IF('Indicator Date hidden'!N115="x","x",$M$2-'Indicator Date hidden'!N115)</f>
        <v>0</v>
      </c>
      <c r="N114" s="171">
        <f>IF('Indicator Date hidden'!O115="x","x",$N$2-'Indicator Date hidden'!O115)</f>
        <v>0</v>
      </c>
      <c r="O114" s="171">
        <f>IF('Indicator Date hidden'!P115="x","x",$O$2-'Indicator Date hidden'!P115)</f>
        <v>0</v>
      </c>
      <c r="P114" s="171">
        <f>IF('Indicator Date hidden'!Q115="x","x",$P$2-'Indicator Date hidden'!Q115)</f>
        <v>0</v>
      </c>
      <c r="Q114" s="171">
        <f>IF('Indicator Date hidden'!R115="x","x",$Q$2-'Indicator Date hidden'!R115)</f>
        <v>3</v>
      </c>
      <c r="R114" s="171">
        <f>IF('Indicator Date hidden'!S115="x","x",$R$2-'Indicator Date hidden'!S115)</f>
        <v>0</v>
      </c>
      <c r="S114" s="171">
        <f>IF('Indicator Date hidden'!T115="x","x",$S$2-'Indicator Date hidden'!T115)</f>
        <v>0</v>
      </c>
      <c r="T114" s="171">
        <f>IF('Indicator Date hidden'!U115="x","x",$T$2-'Indicator Date hidden'!U115)</f>
        <v>0</v>
      </c>
      <c r="U114" s="171">
        <f>IF('Indicator Date hidden'!V115="x","x",$U$2-'Indicator Date hidden'!V115)</f>
        <v>0</v>
      </c>
      <c r="V114" s="171">
        <f>IF('Indicator Date hidden'!W115="x","x",$V$2-'Indicator Date hidden'!W115)</f>
        <v>0</v>
      </c>
      <c r="W114" s="171">
        <f>IF('Indicator Date hidden'!X115="x","x",$W$2-'Indicator Date hidden'!X115)</f>
        <v>3</v>
      </c>
      <c r="X114" s="171">
        <f>IF('Indicator Date hidden'!Y115="x","x",$X$2-'Indicator Date hidden'!Y115)</f>
        <v>2</v>
      </c>
      <c r="Y114" s="171">
        <f>IF('Indicator Date hidden'!Z115="x","x",$Y$2-'Indicator Date hidden'!Z115)</f>
        <v>1</v>
      </c>
      <c r="Z114" s="171">
        <f>IF('Indicator Date hidden'!AA115="x","x",$Z$2-'Indicator Date hidden'!AA115)</f>
        <v>0</v>
      </c>
      <c r="AA114" s="171">
        <f>IF('Indicator Date hidden'!AB115="x","x",$AA$2-'Indicator Date hidden'!AB115)</f>
        <v>0</v>
      </c>
      <c r="AB114" s="171">
        <f>IF('Indicator Date hidden'!AC115="x","x",$AB$2-'Indicator Date hidden'!AC115)</f>
        <v>0</v>
      </c>
      <c r="AC114" s="171">
        <f>IF('Indicator Date hidden'!AD115="x","x",$AC$2-'Indicator Date hidden'!AD115)</f>
        <v>0</v>
      </c>
      <c r="AD114" s="171" t="str">
        <f>IF('Indicator Date hidden'!AE115="x","x",$AD$2-'Indicator Date hidden'!AE115)</f>
        <v>x</v>
      </c>
      <c r="AE114" s="171">
        <f>IF('Indicator Date hidden'!AF115="x","x",$AE$2-'Indicator Date hidden'!AF115)</f>
        <v>0</v>
      </c>
      <c r="AF114" s="171">
        <f>IF('Indicator Date hidden'!AG115="x","x",$AF$2-'Indicator Date hidden'!AG115)</f>
        <v>0</v>
      </c>
      <c r="AG114" s="171">
        <f>IF('Indicator Date hidden'!AH115="x","x",$AG$2-'Indicator Date hidden'!AH115)</f>
        <v>0</v>
      </c>
      <c r="AH114" s="171">
        <f>IF('Indicator Date hidden'!AI115="x","x",$AH$2-'Indicator Date hidden'!AI115)</f>
        <v>0</v>
      </c>
      <c r="AI114" s="171">
        <f>IF('Indicator Date hidden'!AJ115="x","x",$AI$2-'Indicator Date hidden'!AJ115)</f>
        <v>0</v>
      </c>
      <c r="AJ114" s="171" t="str">
        <f>IF('Indicator Date hidden'!AK115="x","x",$AJ$2-'Indicator Date hidden'!AK115)</f>
        <v>x</v>
      </c>
      <c r="AK114" s="171">
        <f>IF('Indicator Date hidden'!AL115="x","x",$AK$2-'Indicator Date hidden'!AL115)</f>
        <v>1</v>
      </c>
      <c r="AL114" s="171">
        <f>IF('Indicator Date hidden'!AM115="x","x",$AL$2-'Indicator Date hidden'!AM115)</f>
        <v>0</v>
      </c>
      <c r="AM114" s="171">
        <f>IF('Indicator Date hidden'!AN115="x","x",$AM$2-'Indicator Date hidden'!AN115)</f>
        <v>0</v>
      </c>
      <c r="AN114" s="171">
        <f>IF('Indicator Date hidden'!AO115="x","x",$AN$2-'Indicator Date hidden'!AO115)</f>
        <v>0</v>
      </c>
      <c r="AO114" s="171">
        <f>IF('Indicator Date hidden'!AP115="x","x",$AO$2-'Indicator Date hidden'!AP115)</f>
        <v>1</v>
      </c>
      <c r="AP114" s="171">
        <f>IF('Indicator Date hidden'!AQ115="x","x",$AP$2-'Indicator Date hidden'!AQ115)</f>
        <v>1</v>
      </c>
      <c r="AQ114" s="171">
        <f>IF('Indicator Date hidden'!AR115="x","x",$AQ$2-'Indicator Date hidden'!AR115)</f>
        <v>6</v>
      </c>
      <c r="AR114" s="171">
        <f>IF('Indicator Date hidden'!AS115="x","x",$AR$2-'Indicator Date hidden'!AS115)</f>
        <v>0</v>
      </c>
      <c r="AS114" s="171">
        <f>IF('Indicator Date hidden'!AT115="x","x",$AS$2-'Indicator Date hidden'!AT115)</f>
        <v>0</v>
      </c>
      <c r="AT114" s="171">
        <f>IF('Indicator Date hidden'!AU115="x","x",$AT$2-'Indicator Date hidden'!AU115)</f>
        <v>0</v>
      </c>
      <c r="AU114" s="171">
        <f>IF('Indicator Date hidden'!AV115="x","x",$AU$2-'Indicator Date hidden'!AV115)</f>
        <v>0</v>
      </c>
      <c r="AV114" s="171">
        <f>IF('Indicator Date hidden'!AW115="x","x",$AV$2-'Indicator Date hidden'!AW115)</f>
        <v>0</v>
      </c>
      <c r="AW114" s="171">
        <f>IF('Indicator Date hidden'!AX115="x","x",$AW$2-'Indicator Date hidden'!AX115)</f>
        <v>0</v>
      </c>
      <c r="AX114" s="171">
        <f>IF('Indicator Date hidden'!AY115="x","x",$AX$2-'Indicator Date hidden'!AY115)</f>
        <v>0</v>
      </c>
      <c r="AY114" s="171">
        <f>IF('Indicator Date hidden'!AZ115="x","x",$AY$2-'Indicator Date hidden'!AZ115)</f>
        <v>0</v>
      </c>
      <c r="AZ114" s="171">
        <f>IF('Indicator Date hidden'!BA115="x","x",$AZ$2-'Indicator Date hidden'!BA115)</f>
        <v>0</v>
      </c>
      <c r="BA114" s="5">
        <f t="shared" si="5"/>
        <v>18</v>
      </c>
      <c r="BB114" s="172">
        <f t="shared" si="6"/>
        <v>0.36734693877551022</v>
      </c>
      <c r="BC114" s="5">
        <f t="shared" si="7"/>
        <v>8</v>
      </c>
      <c r="BD114" s="172">
        <f t="shared" si="8"/>
        <v>1.0631850022556004</v>
      </c>
      <c r="BE114" s="175">
        <f t="shared" si="9"/>
        <v>0</v>
      </c>
    </row>
    <row r="115" spans="1:57" x14ac:dyDescent="0.25">
      <c r="A115" t="s">
        <v>210</v>
      </c>
      <c r="B115" s="171">
        <f>IF('Indicator Date hidden'!C116="x","x",$B$2-'Indicator Date hidden'!C116)</f>
        <v>0</v>
      </c>
      <c r="C115" s="171">
        <f>IF('Indicator Date hidden'!D116="x","x",$C$2-'Indicator Date hidden'!D116)</f>
        <v>0</v>
      </c>
      <c r="D115" s="171">
        <f>IF('Indicator Date hidden'!E116="x","x",$D$2-'Indicator Date hidden'!E116)</f>
        <v>0</v>
      </c>
      <c r="E115" s="171">
        <f>IF('Indicator Date hidden'!F116="x","x",$E$2-'Indicator Date hidden'!F116)</f>
        <v>0</v>
      </c>
      <c r="F115" s="171">
        <f>IF('Indicator Date hidden'!G116="x","x",$F$2-'Indicator Date hidden'!G116)</f>
        <v>0</v>
      </c>
      <c r="G115" s="171">
        <f>IF('Indicator Date hidden'!H116="x","x",$G$2-'Indicator Date hidden'!H116)</f>
        <v>0</v>
      </c>
      <c r="H115" s="171">
        <f>IF('Indicator Date hidden'!I116="x","x",$H$2-'Indicator Date hidden'!I116)</f>
        <v>0</v>
      </c>
      <c r="I115" s="171">
        <f>IF('Indicator Date hidden'!J116="x","x",$I$2-'Indicator Date hidden'!J116)</f>
        <v>0</v>
      </c>
      <c r="J115" s="171">
        <f>IF('Indicator Date hidden'!K116="x","x",$J$2-'Indicator Date hidden'!K116)</f>
        <v>0</v>
      </c>
      <c r="K115" s="171">
        <f>IF('Indicator Date hidden'!L116="x","x",$K$2-'Indicator Date hidden'!L116)</f>
        <v>0</v>
      </c>
      <c r="L115" s="171">
        <f>IF('Indicator Date hidden'!M116="x","x",$L$2-'Indicator Date hidden'!M116)</f>
        <v>0</v>
      </c>
      <c r="M115" s="171">
        <f>IF('Indicator Date hidden'!N116="x","x",$M$2-'Indicator Date hidden'!N116)</f>
        <v>0</v>
      </c>
      <c r="N115" s="171">
        <f>IF('Indicator Date hidden'!O116="x","x",$N$2-'Indicator Date hidden'!O116)</f>
        <v>0</v>
      </c>
      <c r="O115" s="171">
        <f>IF('Indicator Date hidden'!P116="x","x",$O$2-'Indicator Date hidden'!P116)</f>
        <v>0</v>
      </c>
      <c r="P115" s="171">
        <f>IF('Indicator Date hidden'!Q116="x","x",$P$2-'Indicator Date hidden'!Q116)</f>
        <v>0</v>
      </c>
      <c r="Q115" s="171">
        <f>IF('Indicator Date hidden'!R116="x","x",$Q$2-'Indicator Date hidden'!R116)</f>
        <v>5</v>
      </c>
      <c r="R115" s="171">
        <f>IF('Indicator Date hidden'!S116="x","x",$R$2-'Indicator Date hidden'!S116)</f>
        <v>0</v>
      </c>
      <c r="S115" s="171">
        <f>IF('Indicator Date hidden'!T116="x","x",$S$2-'Indicator Date hidden'!T116)</f>
        <v>0</v>
      </c>
      <c r="T115" s="171">
        <f>IF('Indicator Date hidden'!U116="x","x",$T$2-'Indicator Date hidden'!U116)</f>
        <v>0</v>
      </c>
      <c r="U115" s="171">
        <f>IF('Indicator Date hidden'!V116="x","x",$U$2-'Indicator Date hidden'!V116)</f>
        <v>0</v>
      </c>
      <c r="V115" s="171">
        <f>IF('Indicator Date hidden'!W116="x","x",$V$2-'Indicator Date hidden'!W116)</f>
        <v>0</v>
      </c>
      <c r="W115" s="171">
        <f>IF('Indicator Date hidden'!X116="x","x",$W$2-'Indicator Date hidden'!X116)</f>
        <v>2</v>
      </c>
      <c r="X115" s="171">
        <f>IF('Indicator Date hidden'!Y116="x","x",$X$2-'Indicator Date hidden'!Y116)</f>
        <v>4</v>
      </c>
      <c r="Y115" s="171">
        <f>IF('Indicator Date hidden'!Z116="x","x",$Y$2-'Indicator Date hidden'!Z116)</f>
        <v>1</v>
      </c>
      <c r="Z115" s="171">
        <f>IF('Indicator Date hidden'!AA116="x","x",$Z$2-'Indicator Date hidden'!AA116)</f>
        <v>0</v>
      </c>
      <c r="AA115" s="171">
        <f>IF('Indicator Date hidden'!AB116="x","x",$AA$2-'Indicator Date hidden'!AB116)</f>
        <v>0</v>
      </c>
      <c r="AB115" s="171">
        <f>IF('Indicator Date hidden'!AC116="x","x",$AB$2-'Indicator Date hidden'!AC116)</f>
        <v>0</v>
      </c>
      <c r="AC115" s="171">
        <f>IF('Indicator Date hidden'!AD116="x","x",$AC$2-'Indicator Date hidden'!AD116)</f>
        <v>0</v>
      </c>
      <c r="AD115" s="171" t="str">
        <f>IF('Indicator Date hidden'!AE116="x","x",$AD$2-'Indicator Date hidden'!AE116)</f>
        <v>x</v>
      </c>
      <c r="AE115" s="171">
        <f>IF('Indicator Date hidden'!AF116="x","x",$AE$2-'Indicator Date hidden'!AF116)</f>
        <v>0</v>
      </c>
      <c r="AF115" s="171">
        <f>IF('Indicator Date hidden'!AG116="x","x",$AF$2-'Indicator Date hidden'!AG116)</f>
        <v>0</v>
      </c>
      <c r="AG115" s="171">
        <f>IF('Indicator Date hidden'!AH116="x","x",$AG$2-'Indicator Date hidden'!AH116)</f>
        <v>0</v>
      </c>
      <c r="AH115" s="171">
        <f>IF('Indicator Date hidden'!AI116="x","x",$AH$2-'Indicator Date hidden'!AI116)</f>
        <v>0</v>
      </c>
      <c r="AI115" s="171">
        <f>IF('Indicator Date hidden'!AJ116="x","x",$AI$2-'Indicator Date hidden'!AJ116)</f>
        <v>0</v>
      </c>
      <c r="AJ115" s="171" t="str">
        <f>IF('Indicator Date hidden'!AK116="x","x",$AJ$2-'Indicator Date hidden'!AK116)</f>
        <v>x</v>
      </c>
      <c r="AK115" s="171">
        <f>IF('Indicator Date hidden'!AL116="x","x",$AK$2-'Indicator Date hidden'!AL116)</f>
        <v>1</v>
      </c>
      <c r="AL115" s="171">
        <f>IF('Indicator Date hidden'!AM116="x","x",$AL$2-'Indicator Date hidden'!AM116)</f>
        <v>0</v>
      </c>
      <c r="AM115" s="171">
        <f>IF('Indicator Date hidden'!AN116="x","x",$AM$2-'Indicator Date hidden'!AN116)</f>
        <v>0</v>
      </c>
      <c r="AN115" s="171">
        <f>IF('Indicator Date hidden'!AO116="x","x",$AN$2-'Indicator Date hidden'!AO116)</f>
        <v>0</v>
      </c>
      <c r="AO115" s="171">
        <f>IF('Indicator Date hidden'!AP116="x","x",$AO$2-'Indicator Date hidden'!AP116)</f>
        <v>3</v>
      </c>
      <c r="AP115" s="171">
        <f>IF('Indicator Date hidden'!AQ116="x","x",$AP$2-'Indicator Date hidden'!AQ116)</f>
        <v>2</v>
      </c>
      <c r="AQ115" s="171">
        <f>IF('Indicator Date hidden'!AR116="x","x",$AQ$2-'Indicator Date hidden'!AR116)</f>
        <v>0</v>
      </c>
      <c r="AR115" s="171">
        <f>IF('Indicator Date hidden'!AS116="x","x",$AR$2-'Indicator Date hidden'!AS116)</f>
        <v>0</v>
      </c>
      <c r="AS115" s="171">
        <f>IF('Indicator Date hidden'!AT116="x","x",$AS$2-'Indicator Date hidden'!AT116)</f>
        <v>0</v>
      </c>
      <c r="AT115" s="171">
        <f>IF('Indicator Date hidden'!AU116="x","x",$AT$2-'Indicator Date hidden'!AU116)</f>
        <v>0</v>
      </c>
      <c r="AU115" s="171">
        <f>IF('Indicator Date hidden'!AV116="x","x",$AU$2-'Indicator Date hidden'!AV116)</f>
        <v>0</v>
      </c>
      <c r="AV115" s="171">
        <f>IF('Indicator Date hidden'!AW116="x","x",$AV$2-'Indicator Date hidden'!AW116)</f>
        <v>0</v>
      </c>
      <c r="AW115" s="171">
        <f>IF('Indicator Date hidden'!AX116="x","x",$AW$2-'Indicator Date hidden'!AX116)</f>
        <v>0</v>
      </c>
      <c r="AX115" s="171">
        <f>IF('Indicator Date hidden'!AY116="x","x",$AX$2-'Indicator Date hidden'!AY116)</f>
        <v>0</v>
      </c>
      <c r="AY115" s="171">
        <f>IF('Indicator Date hidden'!AZ116="x","x",$AY$2-'Indicator Date hidden'!AZ116)</f>
        <v>0</v>
      </c>
      <c r="AZ115" s="171">
        <f>IF('Indicator Date hidden'!BA116="x","x",$AZ$2-'Indicator Date hidden'!BA116)</f>
        <v>0</v>
      </c>
      <c r="BA115" s="5">
        <f t="shared" si="5"/>
        <v>18</v>
      </c>
      <c r="BB115" s="172">
        <f t="shared" si="6"/>
        <v>0.36734693877551022</v>
      </c>
      <c r="BC115" s="5">
        <f t="shared" si="7"/>
        <v>7</v>
      </c>
      <c r="BD115" s="172">
        <f t="shared" si="8"/>
        <v>1.0438132124526058</v>
      </c>
      <c r="BE115" s="175">
        <f t="shared" si="9"/>
        <v>0</v>
      </c>
    </row>
    <row r="116" spans="1:57" x14ac:dyDescent="0.25">
      <c r="A116" t="s">
        <v>212</v>
      </c>
      <c r="B116" s="171">
        <f>IF('Indicator Date hidden'!C117="x","x",$B$2-'Indicator Date hidden'!C117)</f>
        <v>0</v>
      </c>
      <c r="C116" s="171">
        <f>IF('Indicator Date hidden'!D117="x","x",$C$2-'Indicator Date hidden'!D117)</f>
        <v>0</v>
      </c>
      <c r="D116" s="171">
        <f>IF('Indicator Date hidden'!E117="x","x",$D$2-'Indicator Date hidden'!E117)</f>
        <v>0</v>
      </c>
      <c r="E116" s="171">
        <f>IF('Indicator Date hidden'!F117="x","x",$E$2-'Indicator Date hidden'!F117)</f>
        <v>0</v>
      </c>
      <c r="F116" s="171">
        <f>IF('Indicator Date hidden'!G117="x","x",$F$2-'Indicator Date hidden'!G117)</f>
        <v>0</v>
      </c>
      <c r="G116" s="171">
        <f>IF('Indicator Date hidden'!H117="x","x",$G$2-'Indicator Date hidden'!H117)</f>
        <v>0</v>
      </c>
      <c r="H116" s="171">
        <f>IF('Indicator Date hidden'!I117="x","x",$H$2-'Indicator Date hidden'!I117)</f>
        <v>0</v>
      </c>
      <c r="I116" s="171">
        <f>IF('Indicator Date hidden'!J117="x","x",$I$2-'Indicator Date hidden'!J117)</f>
        <v>0</v>
      </c>
      <c r="J116" s="171">
        <f>IF('Indicator Date hidden'!K117="x","x",$J$2-'Indicator Date hidden'!K117)</f>
        <v>0</v>
      </c>
      <c r="K116" s="171">
        <f>IF('Indicator Date hidden'!L117="x","x",$K$2-'Indicator Date hidden'!L117)</f>
        <v>0</v>
      </c>
      <c r="L116" s="171">
        <f>IF('Indicator Date hidden'!M117="x","x",$L$2-'Indicator Date hidden'!M117)</f>
        <v>0</v>
      </c>
      <c r="M116" s="171">
        <f>IF('Indicator Date hidden'!N117="x","x",$M$2-'Indicator Date hidden'!N117)</f>
        <v>0</v>
      </c>
      <c r="N116" s="171">
        <f>IF('Indicator Date hidden'!O117="x","x",$N$2-'Indicator Date hidden'!O117)</f>
        <v>0</v>
      </c>
      <c r="O116" s="171">
        <f>IF('Indicator Date hidden'!P117="x","x",$O$2-'Indicator Date hidden'!P117)</f>
        <v>0</v>
      </c>
      <c r="P116" s="171">
        <f>IF('Indicator Date hidden'!Q117="x","x",$P$2-'Indicator Date hidden'!Q117)</f>
        <v>0</v>
      </c>
      <c r="Q116" s="171">
        <f>IF('Indicator Date hidden'!R117="x","x",$Q$2-'Indicator Date hidden'!R117)</f>
        <v>2</v>
      </c>
      <c r="R116" s="171">
        <f>IF('Indicator Date hidden'!S117="x","x",$R$2-'Indicator Date hidden'!S117)</f>
        <v>0</v>
      </c>
      <c r="S116" s="171">
        <f>IF('Indicator Date hidden'!T117="x","x",$S$2-'Indicator Date hidden'!T117)</f>
        <v>0</v>
      </c>
      <c r="T116" s="171">
        <f>IF('Indicator Date hidden'!U117="x","x",$T$2-'Indicator Date hidden'!U117)</f>
        <v>0</v>
      </c>
      <c r="U116" s="171">
        <f>IF('Indicator Date hidden'!V117="x","x",$U$2-'Indicator Date hidden'!V117)</f>
        <v>0</v>
      </c>
      <c r="V116" s="171">
        <f>IF('Indicator Date hidden'!W117="x","x",$V$2-'Indicator Date hidden'!W117)</f>
        <v>0</v>
      </c>
      <c r="W116" s="171">
        <f>IF('Indicator Date hidden'!X117="x","x",$W$2-'Indicator Date hidden'!X117)</f>
        <v>2</v>
      </c>
      <c r="X116" s="171">
        <f>IF('Indicator Date hidden'!Y117="x","x",$X$2-'Indicator Date hidden'!Y117)</f>
        <v>0</v>
      </c>
      <c r="Y116" s="171">
        <f>IF('Indicator Date hidden'!Z117="x","x",$Y$2-'Indicator Date hidden'!Z117)</f>
        <v>1</v>
      </c>
      <c r="Z116" s="171">
        <f>IF('Indicator Date hidden'!AA117="x","x",$Z$2-'Indicator Date hidden'!AA117)</f>
        <v>0</v>
      </c>
      <c r="AA116" s="171" t="str">
        <f>IF('Indicator Date hidden'!AB117="x","x",$AA$2-'Indicator Date hidden'!AB117)</f>
        <v>x</v>
      </c>
      <c r="AB116" s="171">
        <f>IF('Indicator Date hidden'!AC117="x","x",$AB$2-'Indicator Date hidden'!AC117)</f>
        <v>0</v>
      </c>
      <c r="AC116" s="171">
        <f>IF('Indicator Date hidden'!AD117="x","x",$AC$2-'Indicator Date hidden'!AD117)</f>
        <v>0</v>
      </c>
      <c r="AD116" s="171" t="str">
        <f>IF('Indicator Date hidden'!AE117="x","x",$AD$2-'Indicator Date hidden'!AE117)</f>
        <v>x</v>
      </c>
      <c r="AE116" s="171">
        <f>IF('Indicator Date hidden'!AF117="x","x",$AE$2-'Indicator Date hidden'!AF117)</f>
        <v>0</v>
      </c>
      <c r="AF116" s="171">
        <f>IF('Indicator Date hidden'!AG117="x","x",$AF$2-'Indicator Date hidden'!AG117)</f>
        <v>0</v>
      </c>
      <c r="AG116" s="171">
        <f>IF('Indicator Date hidden'!AH117="x","x",$AG$2-'Indicator Date hidden'!AH117)</f>
        <v>0</v>
      </c>
      <c r="AH116" s="171">
        <f>IF('Indicator Date hidden'!AI117="x","x",$AH$2-'Indicator Date hidden'!AI117)</f>
        <v>0</v>
      </c>
      <c r="AI116" s="171">
        <f>IF('Indicator Date hidden'!AJ117="x","x",$AI$2-'Indicator Date hidden'!AJ117)</f>
        <v>0</v>
      </c>
      <c r="AJ116" s="171" t="str">
        <f>IF('Indicator Date hidden'!AK117="x","x",$AJ$2-'Indicator Date hidden'!AK117)</f>
        <v>x</v>
      </c>
      <c r="AK116" s="171">
        <f>IF('Indicator Date hidden'!AL117="x","x",$AK$2-'Indicator Date hidden'!AL117)</f>
        <v>1</v>
      </c>
      <c r="AL116" s="171">
        <f>IF('Indicator Date hidden'!AM117="x","x",$AL$2-'Indicator Date hidden'!AM117)</f>
        <v>0</v>
      </c>
      <c r="AM116" s="171">
        <f>IF('Indicator Date hidden'!AN117="x","x",$AM$2-'Indicator Date hidden'!AN117)</f>
        <v>0</v>
      </c>
      <c r="AN116" s="171">
        <f>IF('Indicator Date hidden'!AO117="x","x",$AN$2-'Indicator Date hidden'!AO117)</f>
        <v>0</v>
      </c>
      <c r="AO116" s="171">
        <f>IF('Indicator Date hidden'!AP117="x","x",$AO$2-'Indicator Date hidden'!AP117)</f>
        <v>3</v>
      </c>
      <c r="AP116" s="171" t="str">
        <f>IF('Indicator Date hidden'!AQ117="x","x",$AP$2-'Indicator Date hidden'!AQ117)</f>
        <v>x</v>
      </c>
      <c r="AQ116" s="171">
        <f>IF('Indicator Date hidden'!AR117="x","x",$AQ$2-'Indicator Date hidden'!AR117)</f>
        <v>8</v>
      </c>
      <c r="AR116" s="171">
        <f>IF('Indicator Date hidden'!AS117="x","x",$AR$2-'Indicator Date hidden'!AS117)</f>
        <v>0</v>
      </c>
      <c r="AS116" s="171">
        <f>IF('Indicator Date hidden'!AT117="x","x",$AS$2-'Indicator Date hidden'!AT117)</f>
        <v>0</v>
      </c>
      <c r="AT116" s="171">
        <f>IF('Indicator Date hidden'!AU117="x","x",$AT$2-'Indicator Date hidden'!AU117)</f>
        <v>0</v>
      </c>
      <c r="AU116" s="171">
        <f>IF('Indicator Date hidden'!AV117="x","x",$AU$2-'Indicator Date hidden'!AV117)</f>
        <v>0</v>
      </c>
      <c r="AV116" s="171">
        <f>IF('Indicator Date hidden'!AW117="x","x",$AV$2-'Indicator Date hidden'!AW117)</f>
        <v>0</v>
      </c>
      <c r="AW116" s="171">
        <f>IF('Indicator Date hidden'!AX117="x","x",$AW$2-'Indicator Date hidden'!AX117)</f>
        <v>0</v>
      </c>
      <c r="AX116" s="171">
        <f>IF('Indicator Date hidden'!AY117="x","x",$AX$2-'Indicator Date hidden'!AY117)</f>
        <v>0</v>
      </c>
      <c r="AY116" s="171">
        <f>IF('Indicator Date hidden'!AZ117="x","x",$AY$2-'Indicator Date hidden'!AZ117)</f>
        <v>0</v>
      </c>
      <c r="AZ116" s="171">
        <f>IF('Indicator Date hidden'!BA117="x","x",$AZ$2-'Indicator Date hidden'!BA117)</f>
        <v>0</v>
      </c>
      <c r="BA116" s="5">
        <f t="shared" si="5"/>
        <v>17</v>
      </c>
      <c r="BB116" s="172">
        <f t="shared" si="6"/>
        <v>0.36170212765957449</v>
      </c>
      <c r="BC116" s="5">
        <f t="shared" si="7"/>
        <v>6</v>
      </c>
      <c r="BD116" s="172">
        <f t="shared" si="8"/>
        <v>1.2787216341546144</v>
      </c>
      <c r="BE116" s="175">
        <f t="shared" si="9"/>
        <v>0</v>
      </c>
    </row>
    <row r="117" spans="1:57" x14ac:dyDescent="0.25">
      <c r="A117" t="s">
        <v>214</v>
      </c>
      <c r="B117" s="171">
        <f>IF('Indicator Date hidden'!C118="x","x",$B$2-'Indicator Date hidden'!C118)</f>
        <v>0</v>
      </c>
      <c r="C117" s="171">
        <f>IF('Indicator Date hidden'!D118="x","x",$C$2-'Indicator Date hidden'!D118)</f>
        <v>0</v>
      </c>
      <c r="D117" s="171">
        <f>IF('Indicator Date hidden'!E118="x","x",$D$2-'Indicator Date hidden'!E118)</f>
        <v>0</v>
      </c>
      <c r="E117" s="171">
        <f>IF('Indicator Date hidden'!F118="x","x",$E$2-'Indicator Date hidden'!F118)</f>
        <v>0</v>
      </c>
      <c r="F117" s="171">
        <f>IF('Indicator Date hidden'!G118="x","x",$F$2-'Indicator Date hidden'!G118)</f>
        <v>0</v>
      </c>
      <c r="G117" s="171">
        <f>IF('Indicator Date hidden'!H118="x","x",$G$2-'Indicator Date hidden'!H118)</f>
        <v>0</v>
      </c>
      <c r="H117" s="171">
        <f>IF('Indicator Date hidden'!I118="x","x",$H$2-'Indicator Date hidden'!I118)</f>
        <v>0</v>
      </c>
      <c r="I117" s="171">
        <f>IF('Indicator Date hidden'!J118="x","x",$I$2-'Indicator Date hidden'!J118)</f>
        <v>0</v>
      </c>
      <c r="J117" s="171">
        <f>IF('Indicator Date hidden'!K118="x","x",$J$2-'Indicator Date hidden'!K118)</f>
        <v>0</v>
      </c>
      <c r="K117" s="171">
        <f>IF('Indicator Date hidden'!L118="x","x",$K$2-'Indicator Date hidden'!L118)</f>
        <v>0</v>
      </c>
      <c r="L117" s="171">
        <f>IF('Indicator Date hidden'!M118="x","x",$L$2-'Indicator Date hidden'!M118)</f>
        <v>0</v>
      </c>
      <c r="M117" s="171">
        <f>IF('Indicator Date hidden'!N118="x","x",$M$2-'Indicator Date hidden'!N118)</f>
        <v>0</v>
      </c>
      <c r="N117" s="171">
        <f>IF('Indicator Date hidden'!O118="x","x",$N$2-'Indicator Date hidden'!O118)</f>
        <v>0</v>
      </c>
      <c r="O117" s="171">
        <f>IF('Indicator Date hidden'!P118="x","x",$O$2-'Indicator Date hidden'!P118)</f>
        <v>0</v>
      </c>
      <c r="P117" s="171">
        <f>IF('Indicator Date hidden'!Q118="x","x",$P$2-'Indicator Date hidden'!Q118)</f>
        <v>0</v>
      </c>
      <c r="Q117" s="171">
        <f>IF('Indicator Date hidden'!R118="x","x",$Q$2-'Indicator Date hidden'!R118)</f>
        <v>4</v>
      </c>
      <c r="R117" s="171">
        <f>IF('Indicator Date hidden'!S118="x","x",$R$2-'Indicator Date hidden'!S118)</f>
        <v>0</v>
      </c>
      <c r="S117" s="171">
        <f>IF('Indicator Date hidden'!T118="x","x",$S$2-'Indicator Date hidden'!T118)</f>
        <v>0</v>
      </c>
      <c r="T117" s="171">
        <f>IF('Indicator Date hidden'!U118="x","x",$T$2-'Indicator Date hidden'!U118)</f>
        <v>0</v>
      </c>
      <c r="U117" s="171">
        <f>IF('Indicator Date hidden'!V118="x","x",$U$2-'Indicator Date hidden'!V118)</f>
        <v>0</v>
      </c>
      <c r="V117" s="171">
        <f>IF('Indicator Date hidden'!W118="x","x",$V$2-'Indicator Date hidden'!W118)</f>
        <v>0</v>
      </c>
      <c r="W117" s="171">
        <f>IF('Indicator Date hidden'!X118="x","x",$W$2-'Indicator Date hidden'!X118)</f>
        <v>4</v>
      </c>
      <c r="X117" s="171">
        <f>IF('Indicator Date hidden'!Y118="x","x",$X$2-'Indicator Date hidden'!Y118)</f>
        <v>5</v>
      </c>
      <c r="Y117" s="171">
        <f>IF('Indicator Date hidden'!Z118="x","x",$Y$2-'Indicator Date hidden'!Z118)</f>
        <v>1</v>
      </c>
      <c r="Z117" s="171">
        <f>IF('Indicator Date hidden'!AA118="x","x",$Z$2-'Indicator Date hidden'!AA118)</f>
        <v>0</v>
      </c>
      <c r="AA117" s="171">
        <f>IF('Indicator Date hidden'!AB118="x","x",$AA$2-'Indicator Date hidden'!AB118)</f>
        <v>0</v>
      </c>
      <c r="AB117" s="171">
        <f>IF('Indicator Date hidden'!AC118="x","x",$AB$2-'Indicator Date hidden'!AC118)</f>
        <v>0</v>
      </c>
      <c r="AC117" s="171">
        <f>IF('Indicator Date hidden'!AD118="x","x",$AC$2-'Indicator Date hidden'!AD118)</f>
        <v>0</v>
      </c>
      <c r="AD117" s="171" t="str">
        <f>IF('Indicator Date hidden'!AE118="x","x",$AD$2-'Indicator Date hidden'!AE118)</f>
        <v>x</v>
      </c>
      <c r="AE117" s="171">
        <f>IF('Indicator Date hidden'!AF118="x","x",$AE$2-'Indicator Date hidden'!AF118)</f>
        <v>0</v>
      </c>
      <c r="AF117" s="171">
        <f>IF('Indicator Date hidden'!AG118="x","x",$AF$2-'Indicator Date hidden'!AG118)</f>
        <v>7</v>
      </c>
      <c r="AG117" s="171">
        <f>IF('Indicator Date hidden'!AH118="x","x",$AG$2-'Indicator Date hidden'!AH118)</f>
        <v>0</v>
      </c>
      <c r="AH117" s="171">
        <f>IF('Indicator Date hidden'!AI118="x","x",$AH$2-'Indicator Date hidden'!AI118)</f>
        <v>0</v>
      </c>
      <c r="AI117" s="171">
        <f>IF('Indicator Date hidden'!AJ118="x","x",$AI$2-'Indicator Date hidden'!AJ118)</f>
        <v>0</v>
      </c>
      <c r="AJ117" s="171" t="str">
        <f>IF('Indicator Date hidden'!AK118="x","x",$AJ$2-'Indicator Date hidden'!AK118)</f>
        <v>x</v>
      </c>
      <c r="AK117" s="171">
        <f>IF('Indicator Date hidden'!AL118="x","x",$AK$2-'Indicator Date hidden'!AL118)</f>
        <v>1</v>
      </c>
      <c r="AL117" s="171">
        <f>IF('Indicator Date hidden'!AM118="x","x",$AL$2-'Indicator Date hidden'!AM118)</f>
        <v>0</v>
      </c>
      <c r="AM117" s="171">
        <f>IF('Indicator Date hidden'!AN118="x","x",$AM$2-'Indicator Date hidden'!AN118)</f>
        <v>0</v>
      </c>
      <c r="AN117" s="171">
        <f>IF('Indicator Date hidden'!AO118="x","x",$AN$2-'Indicator Date hidden'!AO118)</f>
        <v>0</v>
      </c>
      <c r="AO117" s="171">
        <f>IF('Indicator Date hidden'!AP118="x","x",$AO$2-'Indicator Date hidden'!AP118)</f>
        <v>0</v>
      </c>
      <c r="AP117" s="171">
        <f>IF('Indicator Date hidden'!AQ118="x","x",$AP$2-'Indicator Date hidden'!AQ118)</f>
        <v>0</v>
      </c>
      <c r="AQ117" s="171">
        <f>IF('Indicator Date hidden'!AR118="x","x",$AQ$2-'Indicator Date hidden'!AR118)</f>
        <v>4</v>
      </c>
      <c r="AR117" s="171">
        <f>IF('Indicator Date hidden'!AS118="x","x",$AR$2-'Indicator Date hidden'!AS118)</f>
        <v>0</v>
      </c>
      <c r="AS117" s="171">
        <f>IF('Indicator Date hidden'!AT118="x","x",$AS$2-'Indicator Date hidden'!AT118)</f>
        <v>0</v>
      </c>
      <c r="AT117" s="171">
        <f>IF('Indicator Date hidden'!AU118="x","x",$AT$2-'Indicator Date hidden'!AU118)</f>
        <v>0</v>
      </c>
      <c r="AU117" s="171">
        <f>IF('Indicator Date hidden'!AV118="x","x",$AU$2-'Indicator Date hidden'!AV118)</f>
        <v>0</v>
      </c>
      <c r="AV117" s="171">
        <f>IF('Indicator Date hidden'!AW118="x","x",$AV$2-'Indicator Date hidden'!AW118)</f>
        <v>0</v>
      </c>
      <c r="AW117" s="171">
        <f>IF('Indicator Date hidden'!AX118="x","x",$AW$2-'Indicator Date hidden'!AX118)</f>
        <v>0</v>
      </c>
      <c r="AX117" s="171">
        <f>IF('Indicator Date hidden'!AY118="x","x",$AX$2-'Indicator Date hidden'!AY118)</f>
        <v>0</v>
      </c>
      <c r="AY117" s="171">
        <f>IF('Indicator Date hidden'!AZ118="x","x",$AY$2-'Indicator Date hidden'!AZ118)</f>
        <v>0</v>
      </c>
      <c r="AZ117" s="171">
        <f>IF('Indicator Date hidden'!BA118="x","x",$AZ$2-'Indicator Date hidden'!BA118)</f>
        <v>0</v>
      </c>
      <c r="BA117" s="5">
        <f t="shared" si="5"/>
        <v>26</v>
      </c>
      <c r="BB117" s="172">
        <f t="shared" si="6"/>
        <v>0.53061224489795922</v>
      </c>
      <c r="BC117" s="5">
        <f t="shared" si="7"/>
        <v>7</v>
      </c>
      <c r="BD117" s="172">
        <f t="shared" si="8"/>
        <v>1.4996875976223538</v>
      </c>
      <c r="BE117" s="175">
        <f t="shared" si="9"/>
        <v>0</v>
      </c>
    </row>
    <row r="118" spans="1:57" x14ac:dyDescent="0.25">
      <c r="A118" t="s">
        <v>216</v>
      </c>
      <c r="B118" s="171">
        <f>IF('Indicator Date hidden'!C119="x","x",$B$2-'Indicator Date hidden'!C119)</f>
        <v>0</v>
      </c>
      <c r="C118" s="171">
        <f>IF('Indicator Date hidden'!D119="x","x",$C$2-'Indicator Date hidden'!D119)</f>
        <v>0</v>
      </c>
      <c r="D118" s="171">
        <f>IF('Indicator Date hidden'!E119="x","x",$D$2-'Indicator Date hidden'!E119)</f>
        <v>0</v>
      </c>
      <c r="E118" s="171">
        <f>IF('Indicator Date hidden'!F119="x","x",$E$2-'Indicator Date hidden'!F119)</f>
        <v>0</v>
      </c>
      <c r="F118" s="171">
        <f>IF('Indicator Date hidden'!G119="x","x",$F$2-'Indicator Date hidden'!G119)</f>
        <v>0</v>
      </c>
      <c r="G118" s="171">
        <f>IF('Indicator Date hidden'!H119="x","x",$G$2-'Indicator Date hidden'!H119)</f>
        <v>0</v>
      </c>
      <c r="H118" s="171">
        <f>IF('Indicator Date hidden'!I119="x","x",$H$2-'Indicator Date hidden'!I119)</f>
        <v>0</v>
      </c>
      <c r="I118" s="171">
        <f>IF('Indicator Date hidden'!J119="x","x",$I$2-'Indicator Date hidden'!J119)</f>
        <v>0</v>
      </c>
      <c r="J118" s="171">
        <f>IF('Indicator Date hidden'!K119="x","x",$J$2-'Indicator Date hidden'!K119)</f>
        <v>0</v>
      </c>
      <c r="K118" s="171">
        <f>IF('Indicator Date hidden'!L119="x","x",$K$2-'Indicator Date hidden'!L119)</f>
        <v>0</v>
      </c>
      <c r="L118" s="171">
        <f>IF('Indicator Date hidden'!M119="x","x",$L$2-'Indicator Date hidden'!M119)</f>
        <v>0</v>
      </c>
      <c r="M118" s="171">
        <f>IF('Indicator Date hidden'!N119="x","x",$M$2-'Indicator Date hidden'!N119)</f>
        <v>0</v>
      </c>
      <c r="N118" s="171">
        <f>IF('Indicator Date hidden'!O119="x","x",$N$2-'Indicator Date hidden'!O119)</f>
        <v>0</v>
      </c>
      <c r="O118" s="171">
        <f>IF('Indicator Date hidden'!P119="x","x",$O$2-'Indicator Date hidden'!P119)</f>
        <v>0</v>
      </c>
      <c r="P118" s="171">
        <f>IF('Indicator Date hidden'!Q119="x","x",$P$2-'Indicator Date hidden'!Q119)</f>
        <v>0</v>
      </c>
      <c r="Q118" s="171">
        <f>IF('Indicator Date hidden'!R119="x","x",$Q$2-'Indicator Date hidden'!R119)</f>
        <v>4</v>
      </c>
      <c r="R118" s="171">
        <f>IF('Indicator Date hidden'!S119="x","x",$R$2-'Indicator Date hidden'!S119)</f>
        <v>0</v>
      </c>
      <c r="S118" s="171">
        <f>IF('Indicator Date hidden'!T119="x","x",$S$2-'Indicator Date hidden'!T119)</f>
        <v>0</v>
      </c>
      <c r="T118" s="171">
        <f>IF('Indicator Date hidden'!U119="x","x",$T$2-'Indicator Date hidden'!U119)</f>
        <v>0</v>
      </c>
      <c r="U118" s="171">
        <f>IF('Indicator Date hidden'!V119="x","x",$U$2-'Indicator Date hidden'!V119)</f>
        <v>0</v>
      </c>
      <c r="V118" s="171">
        <f>IF('Indicator Date hidden'!W119="x","x",$V$2-'Indicator Date hidden'!W119)</f>
        <v>0</v>
      </c>
      <c r="W118" s="171">
        <f>IF('Indicator Date hidden'!X119="x","x",$W$2-'Indicator Date hidden'!X119)</f>
        <v>4</v>
      </c>
      <c r="X118" s="171">
        <f>IF('Indicator Date hidden'!Y119="x","x",$X$2-'Indicator Date hidden'!Y119)</f>
        <v>3</v>
      </c>
      <c r="Y118" s="171">
        <f>IF('Indicator Date hidden'!Z119="x","x",$Y$2-'Indicator Date hidden'!Z119)</f>
        <v>1</v>
      </c>
      <c r="Z118" s="171">
        <f>IF('Indicator Date hidden'!AA119="x","x",$Z$2-'Indicator Date hidden'!AA119)</f>
        <v>0</v>
      </c>
      <c r="AA118" s="171">
        <f>IF('Indicator Date hidden'!AB119="x","x",$AA$2-'Indicator Date hidden'!AB119)</f>
        <v>0</v>
      </c>
      <c r="AB118" s="171">
        <f>IF('Indicator Date hidden'!AC119="x","x",$AB$2-'Indicator Date hidden'!AC119)</f>
        <v>0</v>
      </c>
      <c r="AC118" s="171">
        <f>IF('Indicator Date hidden'!AD119="x","x",$AC$2-'Indicator Date hidden'!AD119)</f>
        <v>0</v>
      </c>
      <c r="AD118" s="171">
        <f>IF('Indicator Date hidden'!AE119="x","x",$AD$2-'Indicator Date hidden'!AE119)</f>
        <v>0</v>
      </c>
      <c r="AE118" s="171">
        <f>IF('Indicator Date hidden'!AF119="x","x",$AE$2-'Indicator Date hidden'!AF119)</f>
        <v>0</v>
      </c>
      <c r="AF118" s="171">
        <f>IF('Indicator Date hidden'!AG119="x","x",$AF$2-'Indicator Date hidden'!AG119)</f>
        <v>6</v>
      </c>
      <c r="AG118" s="171">
        <f>IF('Indicator Date hidden'!AH119="x","x",$AG$2-'Indicator Date hidden'!AH119)</f>
        <v>0</v>
      </c>
      <c r="AH118" s="171">
        <f>IF('Indicator Date hidden'!AI119="x","x",$AH$2-'Indicator Date hidden'!AI119)</f>
        <v>0</v>
      </c>
      <c r="AI118" s="171">
        <f>IF('Indicator Date hidden'!AJ119="x","x",$AI$2-'Indicator Date hidden'!AJ119)</f>
        <v>0</v>
      </c>
      <c r="AJ118" s="171">
        <f>IF('Indicator Date hidden'!AK119="x","x",$AJ$2-'Indicator Date hidden'!AK119)</f>
        <v>1</v>
      </c>
      <c r="AK118" s="171">
        <f>IF('Indicator Date hidden'!AL119="x","x",$AK$2-'Indicator Date hidden'!AL119)</f>
        <v>1</v>
      </c>
      <c r="AL118" s="171">
        <f>IF('Indicator Date hidden'!AM119="x","x",$AL$2-'Indicator Date hidden'!AM119)</f>
        <v>0</v>
      </c>
      <c r="AM118" s="171">
        <f>IF('Indicator Date hidden'!AN119="x","x",$AM$2-'Indicator Date hidden'!AN119)</f>
        <v>0</v>
      </c>
      <c r="AN118" s="171">
        <f>IF('Indicator Date hidden'!AO119="x","x",$AN$2-'Indicator Date hidden'!AO119)</f>
        <v>0</v>
      </c>
      <c r="AO118" s="171">
        <f>IF('Indicator Date hidden'!AP119="x","x",$AO$2-'Indicator Date hidden'!AP119)</f>
        <v>2</v>
      </c>
      <c r="AP118" s="171">
        <f>IF('Indicator Date hidden'!AQ119="x","x",$AP$2-'Indicator Date hidden'!AQ119)</f>
        <v>2</v>
      </c>
      <c r="AQ118" s="171">
        <f>IF('Indicator Date hidden'!AR119="x","x",$AQ$2-'Indicator Date hidden'!AR119)</f>
        <v>0</v>
      </c>
      <c r="AR118" s="171">
        <f>IF('Indicator Date hidden'!AS119="x","x",$AR$2-'Indicator Date hidden'!AS119)</f>
        <v>0</v>
      </c>
      <c r="AS118" s="171">
        <f>IF('Indicator Date hidden'!AT119="x","x",$AS$2-'Indicator Date hidden'!AT119)</f>
        <v>0</v>
      </c>
      <c r="AT118" s="171">
        <f>IF('Indicator Date hidden'!AU119="x","x",$AT$2-'Indicator Date hidden'!AU119)</f>
        <v>0</v>
      </c>
      <c r="AU118" s="171">
        <f>IF('Indicator Date hidden'!AV119="x","x",$AU$2-'Indicator Date hidden'!AV119)</f>
        <v>0</v>
      </c>
      <c r="AV118" s="171">
        <f>IF('Indicator Date hidden'!AW119="x","x",$AV$2-'Indicator Date hidden'!AW119)</f>
        <v>0</v>
      </c>
      <c r="AW118" s="171">
        <f>IF('Indicator Date hidden'!AX119="x","x",$AW$2-'Indicator Date hidden'!AX119)</f>
        <v>0</v>
      </c>
      <c r="AX118" s="171">
        <f>IF('Indicator Date hidden'!AY119="x","x",$AX$2-'Indicator Date hidden'!AY119)</f>
        <v>0</v>
      </c>
      <c r="AY118" s="171">
        <f>IF('Indicator Date hidden'!AZ119="x","x",$AY$2-'Indicator Date hidden'!AZ119)</f>
        <v>0</v>
      </c>
      <c r="AZ118" s="171">
        <f>IF('Indicator Date hidden'!BA119="x","x",$AZ$2-'Indicator Date hidden'!BA119)</f>
        <v>0</v>
      </c>
      <c r="BA118" s="5">
        <f t="shared" si="5"/>
        <v>24</v>
      </c>
      <c r="BB118" s="172">
        <f t="shared" si="6"/>
        <v>0.47058823529411764</v>
      </c>
      <c r="BC118" s="5">
        <f t="shared" si="7"/>
        <v>9</v>
      </c>
      <c r="BD118" s="172">
        <f t="shared" si="8"/>
        <v>1.2263918251852461</v>
      </c>
      <c r="BE118" s="175">
        <f t="shared" si="9"/>
        <v>0</v>
      </c>
    </row>
    <row r="119" spans="1:57" x14ac:dyDescent="0.25">
      <c r="A119" t="s">
        <v>218</v>
      </c>
      <c r="B119" s="171">
        <f>IF('Indicator Date hidden'!C120="x","x",$B$2-'Indicator Date hidden'!C120)</f>
        <v>0</v>
      </c>
      <c r="C119" s="171">
        <f>IF('Indicator Date hidden'!D120="x","x",$C$2-'Indicator Date hidden'!D120)</f>
        <v>0</v>
      </c>
      <c r="D119" s="171">
        <f>IF('Indicator Date hidden'!E120="x","x",$D$2-'Indicator Date hidden'!E120)</f>
        <v>0</v>
      </c>
      <c r="E119" s="171">
        <f>IF('Indicator Date hidden'!F120="x","x",$E$2-'Indicator Date hidden'!F120)</f>
        <v>0</v>
      </c>
      <c r="F119" s="171">
        <f>IF('Indicator Date hidden'!G120="x","x",$F$2-'Indicator Date hidden'!G120)</f>
        <v>0</v>
      </c>
      <c r="G119" s="171">
        <f>IF('Indicator Date hidden'!H120="x","x",$G$2-'Indicator Date hidden'!H120)</f>
        <v>0</v>
      </c>
      <c r="H119" s="171">
        <f>IF('Indicator Date hidden'!I120="x","x",$H$2-'Indicator Date hidden'!I120)</f>
        <v>0</v>
      </c>
      <c r="I119" s="171">
        <f>IF('Indicator Date hidden'!J120="x","x",$I$2-'Indicator Date hidden'!J120)</f>
        <v>0</v>
      </c>
      <c r="J119" s="171">
        <f>IF('Indicator Date hidden'!K120="x","x",$J$2-'Indicator Date hidden'!K120)</f>
        <v>0</v>
      </c>
      <c r="K119" s="171">
        <f>IF('Indicator Date hidden'!L120="x","x",$K$2-'Indicator Date hidden'!L120)</f>
        <v>0</v>
      </c>
      <c r="L119" s="171">
        <f>IF('Indicator Date hidden'!M120="x","x",$L$2-'Indicator Date hidden'!M120)</f>
        <v>0</v>
      </c>
      <c r="M119" s="171">
        <f>IF('Indicator Date hidden'!N120="x","x",$M$2-'Indicator Date hidden'!N120)</f>
        <v>0</v>
      </c>
      <c r="N119" s="171">
        <f>IF('Indicator Date hidden'!O120="x","x",$N$2-'Indicator Date hidden'!O120)</f>
        <v>0</v>
      </c>
      <c r="O119" s="171">
        <f>IF('Indicator Date hidden'!P120="x","x",$O$2-'Indicator Date hidden'!P120)</f>
        <v>0</v>
      </c>
      <c r="P119" s="171">
        <f>IF('Indicator Date hidden'!Q120="x","x",$P$2-'Indicator Date hidden'!Q120)</f>
        <v>0</v>
      </c>
      <c r="Q119" s="171" t="str">
        <f>IF('Indicator Date hidden'!R120="x","x",$Q$2-'Indicator Date hidden'!R120)</f>
        <v>x</v>
      </c>
      <c r="R119" s="171">
        <f>IF('Indicator Date hidden'!S120="x","x",$R$2-'Indicator Date hidden'!S120)</f>
        <v>0</v>
      </c>
      <c r="S119" s="171">
        <f>IF('Indicator Date hidden'!T120="x","x",$S$2-'Indicator Date hidden'!T120)</f>
        <v>0</v>
      </c>
      <c r="T119" s="171">
        <f>IF('Indicator Date hidden'!U120="x","x",$T$2-'Indicator Date hidden'!U120)</f>
        <v>0</v>
      </c>
      <c r="U119" s="171">
        <f>IF('Indicator Date hidden'!V120="x","x",$U$2-'Indicator Date hidden'!V120)</f>
        <v>0</v>
      </c>
      <c r="V119" s="171">
        <f>IF('Indicator Date hidden'!W120="x","x",$V$2-'Indicator Date hidden'!W120)</f>
        <v>0</v>
      </c>
      <c r="W119" s="171">
        <f>IF('Indicator Date hidden'!X120="x","x",$W$2-'Indicator Date hidden'!X120)</f>
        <v>6</v>
      </c>
      <c r="X119" s="171">
        <f>IF('Indicator Date hidden'!Y120="x","x",$X$2-'Indicator Date hidden'!Y120)</f>
        <v>3</v>
      </c>
      <c r="Y119" s="171">
        <f>IF('Indicator Date hidden'!Z120="x","x",$Y$2-'Indicator Date hidden'!Z120)</f>
        <v>1</v>
      </c>
      <c r="Z119" s="171">
        <f>IF('Indicator Date hidden'!AA120="x","x",$Z$2-'Indicator Date hidden'!AA120)</f>
        <v>0</v>
      </c>
      <c r="AA119" s="171">
        <f>IF('Indicator Date hidden'!AB120="x","x",$AA$2-'Indicator Date hidden'!AB120)</f>
        <v>0</v>
      </c>
      <c r="AB119" s="171">
        <f>IF('Indicator Date hidden'!AC120="x","x",$AB$2-'Indicator Date hidden'!AC120)</f>
        <v>0</v>
      </c>
      <c r="AC119" s="171">
        <f>IF('Indicator Date hidden'!AD120="x","x",$AC$2-'Indicator Date hidden'!AD120)</f>
        <v>0</v>
      </c>
      <c r="AD119" s="171">
        <f>IF('Indicator Date hidden'!AE120="x","x",$AD$2-'Indicator Date hidden'!AE120)</f>
        <v>0</v>
      </c>
      <c r="AE119" s="171">
        <f>IF('Indicator Date hidden'!AF120="x","x",$AE$2-'Indicator Date hidden'!AF120)</f>
        <v>0</v>
      </c>
      <c r="AF119" s="171" t="str">
        <f>IF('Indicator Date hidden'!AG120="x","x",$AF$2-'Indicator Date hidden'!AG120)</f>
        <v>x</v>
      </c>
      <c r="AG119" s="171">
        <f>IF('Indicator Date hidden'!AH120="x","x",$AG$2-'Indicator Date hidden'!AH120)</f>
        <v>0</v>
      </c>
      <c r="AH119" s="171">
        <f>IF('Indicator Date hidden'!AI120="x","x",$AH$2-'Indicator Date hidden'!AI120)</f>
        <v>0</v>
      </c>
      <c r="AI119" s="171">
        <f>IF('Indicator Date hidden'!AJ120="x","x",$AI$2-'Indicator Date hidden'!AJ120)</f>
        <v>0</v>
      </c>
      <c r="AJ119" s="171">
        <f>IF('Indicator Date hidden'!AK120="x","x",$AJ$2-'Indicator Date hidden'!AK120)</f>
        <v>0</v>
      </c>
      <c r="AK119" s="171">
        <f>IF('Indicator Date hidden'!AL120="x","x",$AK$2-'Indicator Date hidden'!AL120)</f>
        <v>1</v>
      </c>
      <c r="AL119" s="171">
        <f>IF('Indicator Date hidden'!AM120="x","x",$AL$2-'Indicator Date hidden'!AM120)</f>
        <v>0</v>
      </c>
      <c r="AM119" s="171">
        <f>IF('Indicator Date hidden'!AN120="x","x",$AM$2-'Indicator Date hidden'!AN120)</f>
        <v>0</v>
      </c>
      <c r="AN119" s="171">
        <f>IF('Indicator Date hidden'!AO120="x","x",$AN$2-'Indicator Date hidden'!AO120)</f>
        <v>0</v>
      </c>
      <c r="AO119" s="171">
        <f>IF('Indicator Date hidden'!AP120="x","x",$AO$2-'Indicator Date hidden'!AP120)</f>
        <v>1</v>
      </c>
      <c r="AP119" s="171">
        <f>IF('Indicator Date hidden'!AQ120="x","x",$AP$2-'Indicator Date hidden'!AQ120)</f>
        <v>1</v>
      </c>
      <c r="AQ119" s="171">
        <f>IF('Indicator Date hidden'!AR120="x","x",$AQ$2-'Indicator Date hidden'!AR120)</f>
        <v>6</v>
      </c>
      <c r="AR119" s="171">
        <f>IF('Indicator Date hidden'!AS120="x","x",$AR$2-'Indicator Date hidden'!AS120)</f>
        <v>0</v>
      </c>
      <c r="AS119" s="171">
        <f>IF('Indicator Date hidden'!AT120="x","x",$AS$2-'Indicator Date hidden'!AT120)</f>
        <v>0</v>
      </c>
      <c r="AT119" s="171">
        <f>IF('Indicator Date hidden'!AU120="x","x",$AT$2-'Indicator Date hidden'!AU120)</f>
        <v>0</v>
      </c>
      <c r="AU119" s="171">
        <f>IF('Indicator Date hidden'!AV120="x","x",$AU$2-'Indicator Date hidden'!AV120)</f>
        <v>0</v>
      </c>
      <c r="AV119" s="171">
        <f>IF('Indicator Date hidden'!AW120="x","x",$AV$2-'Indicator Date hidden'!AW120)</f>
        <v>0</v>
      </c>
      <c r="AW119" s="171">
        <f>IF('Indicator Date hidden'!AX120="x","x",$AW$2-'Indicator Date hidden'!AX120)</f>
        <v>0</v>
      </c>
      <c r="AX119" s="171">
        <f>IF('Indicator Date hidden'!AY120="x","x",$AX$2-'Indicator Date hidden'!AY120)</f>
        <v>0</v>
      </c>
      <c r="AY119" s="171">
        <f>IF('Indicator Date hidden'!AZ120="x","x",$AY$2-'Indicator Date hidden'!AZ120)</f>
        <v>0</v>
      </c>
      <c r="AZ119" s="171">
        <f>IF('Indicator Date hidden'!BA120="x","x",$AZ$2-'Indicator Date hidden'!BA120)</f>
        <v>0</v>
      </c>
      <c r="BA119" s="5">
        <f t="shared" si="5"/>
        <v>19</v>
      </c>
      <c r="BB119" s="172">
        <f t="shared" si="6"/>
        <v>0.38775510204081631</v>
      </c>
      <c r="BC119" s="5">
        <f t="shared" si="7"/>
        <v>7</v>
      </c>
      <c r="BD119" s="172">
        <f t="shared" si="8"/>
        <v>1.2587056281721856</v>
      </c>
      <c r="BE119" s="175">
        <f t="shared" si="9"/>
        <v>0</v>
      </c>
    </row>
    <row r="120" spans="1:57" x14ac:dyDescent="0.25">
      <c r="A120" t="s">
        <v>219</v>
      </c>
      <c r="B120" s="171">
        <f>IF('Indicator Date hidden'!C121="x","x",$B$2-'Indicator Date hidden'!C121)</f>
        <v>0</v>
      </c>
      <c r="C120" s="171">
        <f>IF('Indicator Date hidden'!D121="x","x",$C$2-'Indicator Date hidden'!D121)</f>
        <v>0</v>
      </c>
      <c r="D120" s="171">
        <f>IF('Indicator Date hidden'!E121="x","x",$D$2-'Indicator Date hidden'!E121)</f>
        <v>0</v>
      </c>
      <c r="E120" s="171">
        <f>IF('Indicator Date hidden'!F121="x","x",$E$2-'Indicator Date hidden'!F121)</f>
        <v>0</v>
      </c>
      <c r="F120" s="171">
        <f>IF('Indicator Date hidden'!G121="x","x",$F$2-'Indicator Date hidden'!G121)</f>
        <v>0</v>
      </c>
      <c r="G120" s="171">
        <f>IF('Indicator Date hidden'!H121="x","x",$G$2-'Indicator Date hidden'!H121)</f>
        <v>0</v>
      </c>
      <c r="H120" s="171">
        <f>IF('Indicator Date hidden'!I121="x","x",$H$2-'Indicator Date hidden'!I121)</f>
        <v>0</v>
      </c>
      <c r="I120" s="171">
        <f>IF('Indicator Date hidden'!J121="x","x",$I$2-'Indicator Date hidden'!J121)</f>
        <v>0</v>
      </c>
      <c r="J120" s="171">
        <f>IF('Indicator Date hidden'!K121="x","x",$J$2-'Indicator Date hidden'!K121)</f>
        <v>0</v>
      </c>
      <c r="K120" s="171">
        <f>IF('Indicator Date hidden'!L121="x","x",$K$2-'Indicator Date hidden'!L121)</f>
        <v>0</v>
      </c>
      <c r="L120" s="171">
        <f>IF('Indicator Date hidden'!M121="x","x",$L$2-'Indicator Date hidden'!M121)</f>
        <v>0</v>
      </c>
      <c r="M120" s="171">
        <f>IF('Indicator Date hidden'!N121="x","x",$M$2-'Indicator Date hidden'!N121)</f>
        <v>0</v>
      </c>
      <c r="N120" s="171">
        <f>IF('Indicator Date hidden'!O121="x","x",$N$2-'Indicator Date hidden'!O121)</f>
        <v>0</v>
      </c>
      <c r="O120" s="171">
        <f>IF('Indicator Date hidden'!P121="x","x",$O$2-'Indicator Date hidden'!P121)</f>
        <v>0</v>
      </c>
      <c r="P120" s="171">
        <f>IF('Indicator Date hidden'!Q121="x","x",$P$2-'Indicator Date hidden'!Q121)</f>
        <v>0</v>
      </c>
      <c r="Q120" s="171">
        <f>IF('Indicator Date hidden'!R121="x","x",$Q$2-'Indicator Date hidden'!R121)</f>
        <v>2</v>
      </c>
      <c r="R120" s="171">
        <f>IF('Indicator Date hidden'!S121="x","x",$R$2-'Indicator Date hidden'!S121)</f>
        <v>0</v>
      </c>
      <c r="S120" s="171">
        <f>IF('Indicator Date hidden'!T121="x","x",$S$2-'Indicator Date hidden'!T121)</f>
        <v>0</v>
      </c>
      <c r="T120" s="171">
        <f>IF('Indicator Date hidden'!U121="x","x",$T$2-'Indicator Date hidden'!U121)</f>
        <v>0</v>
      </c>
      <c r="U120" s="171">
        <f>IF('Indicator Date hidden'!V121="x","x",$U$2-'Indicator Date hidden'!V121)</f>
        <v>0</v>
      </c>
      <c r="V120" s="171">
        <f>IF('Indicator Date hidden'!W121="x","x",$V$2-'Indicator Date hidden'!W121)</f>
        <v>0</v>
      </c>
      <c r="W120" s="171">
        <f>IF('Indicator Date hidden'!X121="x","x",$W$2-'Indicator Date hidden'!X121)</f>
        <v>2</v>
      </c>
      <c r="X120" s="171">
        <f>IF('Indicator Date hidden'!Y121="x","x",$X$2-'Indicator Date hidden'!Y121)</f>
        <v>5</v>
      </c>
      <c r="Y120" s="171">
        <f>IF('Indicator Date hidden'!Z121="x","x",$Y$2-'Indicator Date hidden'!Z121)</f>
        <v>1</v>
      </c>
      <c r="Z120" s="171">
        <f>IF('Indicator Date hidden'!AA121="x","x",$Z$2-'Indicator Date hidden'!AA121)</f>
        <v>0</v>
      </c>
      <c r="AA120" s="171">
        <f>IF('Indicator Date hidden'!AB121="x","x",$AA$2-'Indicator Date hidden'!AB121)</f>
        <v>0</v>
      </c>
      <c r="AB120" s="171">
        <f>IF('Indicator Date hidden'!AC121="x","x",$AB$2-'Indicator Date hidden'!AC121)</f>
        <v>0</v>
      </c>
      <c r="AC120" s="171">
        <f>IF('Indicator Date hidden'!AD121="x","x",$AC$2-'Indicator Date hidden'!AD121)</f>
        <v>0</v>
      </c>
      <c r="AD120" s="171">
        <f>IF('Indicator Date hidden'!AE121="x","x",$AD$2-'Indicator Date hidden'!AE121)</f>
        <v>0</v>
      </c>
      <c r="AE120" s="171">
        <f>IF('Indicator Date hidden'!AF121="x","x",$AE$2-'Indicator Date hidden'!AF121)</f>
        <v>0</v>
      </c>
      <c r="AF120" s="171">
        <f>IF('Indicator Date hidden'!AG121="x","x",$AF$2-'Indicator Date hidden'!AG121)</f>
        <v>5</v>
      </c>
      <c r="AG120" s="171">
        <f>IF('Indicator Date hidden'!AH121="x","x",$AG$2-'Indicator Date hidden'!AH121)</f>
        <v>0</v>
      </c>
      <c r="AH120" s="171">
        <f>IF('Indicator Date hidden'!AI121="x","x",$AH$2-'Indicator Date hidden'!AI121)</f>
        <v>0</v>
      </c>
      <c r="AI120" s="171">
        <f>IF('Indicator Date hidden'!AJ121="x","x",$AI$2-'Indicator Date hidden'!AJ121)</f>
        <v>0</v>
      </c>
      <c r="AJ120" s="171" t="str">
        <f>IF('Indicator Date hidden'!AK121="x","x",$AJ$2-'Indicator Date hidden'!AK121)</f>
        <v>x</v>
      </c>
      <c r="AK120" s="171">
        <f>IF('Indicator Date hidden'!AL121="x","x",$AK$2-'Indicator Date hidden'!AL121)</f>
        <v>1</v>
      </c>
      <c r="AL120" s="171">
        <f>IF('Indicator Date hidden'!AM121="x","x",$AL$2-'Indicator Date hidden'!AM121)</f>
        <v>0</v>
      </c>
      <c r="AM120" s="171">
        <f>IF('Indicator Date hidden'!AN121="x","x",$AM$2-'Indicator Date hidden'!AN121)</f>
        <v>0</v>
      </c>
      <c r="AN120" s="171">
        <f>IF('Indicator Date hidden'!AO121="x","x",$AN$2-'Indicator Date hidden'!AO121)</f>
        <v>0</v>
      </c>
      <c r="AO120" s="171">
        <f>IF('Indicator Date hidden'!AP121="x","x",$AO$2-'Indicator Date hidden'!AP121)</f>
        <v>1</v>
      </c>
      <c r="AP120" s="171">
        <f>IF('Indicator Date hidden'!AQ121="x","x",$AP$2-'Indicator Date hidden'!AQ121)</f>
        <v>1</v>
      </c>
      <c r="AQ120" s="171">
        <f>IF('Indicator Date hidden'!AR121="x","x",$AQ$2-'Indicator Date hidden'!AR121)</f>
        <v>6</v>
      </c>
      <c r="AR120" s="171">
        <f>IF('Indicator Date hidden'!AS121="x","x",$AR$2-'Indicator Date hidden'!AS121)</f>
        <v>0</v>
      </c>
      <c r="AS120" s="171">
        <f>IF('Indicator Date hidden'!AT121="x","x",$AS$2-'Indicator Date hidden'!AT121)</f>
        <v>0</v>
      </c>
      <c r="AT120" s="171">
        <f>IF('Indicator Date hidden'!AU121="x","x",$AT$2-'Indicator Date hidden'!AU121)</f>
        <v>0</v>
      </c>
      <c r="AU120" s="171">
        <f>IF('Indicator Date hidden'!AV121="x","x",$AU$2-'Indicator Date hidden'!AV121)</f>
        <v>0</v>
      </c>
      <c r="AV120" s="171">
        <f>IF('Indicator Date hidden'!AW121="x","x",$AV$2-'Indicator Date hidden'!AW121)</f>
        <v>0</v>
      </c>
      <c r="AW120" s="171">
        <f>IF('Indicator Date hidden'!AX121="x","x",$AW$2-'Indicator Date hidden'!AX121)</f>
        <v>0</v>
      </c>
      <c r="AX120" s="171">
        <f>IF('Indicator Date hidden'!AY121="x","x",$AX$2-'Indicator Date hidden'!AY121)</f>
        <v>0</v>
      </c>
      <c r="AY120" s="171">
        <f>IF('Indicator Date hidden'!AZ121="x","x",$AY$2-'Indicator Date hidden'!AZ121)</f>
        <v>0</v>
      </c>
      <c r="AZ120" s="171">
        <f>IF('Indicator Date hidden'!BA121="x","x",$AZ$2-'Indicator Date hidden'!BA121)</f>
        <v>0</v>
      </c>
      <c r="BA120" s="5">
        <f t="shared" si="5"/>
        <v>24</v>
      </c>
      <c r="BB120" s="172">
        <f t="shared" si="6"/>
        <v>0.48</v>
      </c>
      <c r="BC120" s="5">
        <f t="shared" si="7"/>
        <v>9</v>
      </c>
      <c r="BD120" s="172">
        <f t="shared" si="8"/>
        <v>1.3151425778218877</v>
      </c>
      <c r="BE120" s="175">
        <f t="shared" si="9"/>
        <v>0</v>
      </c>
    </row>
    <row r="121" spans="1:57" x14ac:dyDescent="0.25">
      <c r="A121" t="s">
        <v>221</v>
      </c>
      <c r="B121" s="171">
        <f>IF('Indicator Date hidden'!C122="x","x",$B$2-'Indicator Date hidden'!C122)</f>
        <v>0</v>
      </c>
      <c r="C121" s="171">
        <f>IF('Indicator Date hidden'!D122="x","x",$C$2-'Indicator Date hidden'!D122)</f>
        <v>0</v>
      </c>
      <c r="D121" s="171">
        <f>IF('Indicator Date hidden'!E122="x","x",$D$2-'Indicator Date hidden'!E122)</f>
        <v>0</v>
      </c>
      <c r="E121" s="171">
        <f>IF('Indicator Date hidden'!F122="x","x",$E$2-'Indicator Date hidden'!F122)</f>
        <v>0</v>
      </c>
      <c r="F121" s="171">
        <f>IF('Indicator Date hidden'!G122="x","x",$F$2-'Indicator Date hidden'!G122)</f>
        <v>0</v>
      </c>
      <c r="G121" s="171">
        <f>IF('Indicator Date hidden'!H122="x","x",$G$2-'Indicator Date hidden'!H122)</f>
        <v>0</v>
      </c>
      <c r="H121" s="171">
        <f>IF('Indicator Date hidden'!I122="x","x",$H$2-'Indicator Date hidden'!I122)</f>
        <v>0</v>
      </c>
      <c r="I121" s="171">
        <f>IF('Indicator Date hidden'!J122="x","x",$I$2-'Indicator Date hidden'!J122)</f>
        <v>0</v>
      </c>
      <c r="J121" s="171">
        <f>IF('Indicator Date hidden'!K122="x","x",$J$2-'Indicator Date hidden'!K122)</f>
        <v>0</v>
      </c>
      <c r="K121" s="171">
        <f>IF('Indicator Date hidden'!L122="x","x",$K$2-'Indicator Date hidden'!L122)</f>
        <v>0</v>
      </c>
      <c r="L121" s="171">
        <f>IF('Indicator Date hidden'!M122="x","x",$L$2-'Indicator Date hidden'!M122)</f>
        <v>0</v>
      </c>
      <c r="M121" s="171">
        <f>IF('Indicator Date hidden'!N122="x","x",$M$2-'Indicator Date hidden'!N122)</f>
        <v>0</v>
      </c>
      <c r="N121" s="171">
        <f>IF('Indicator Date hidden'!O122="x","x",$N$2-'Indicator Date hidden'!O122)</f>
        <v>0</v>
      </c>
      <c r="O121" s="171">
        <f>IF('Indicator Date hidden'!P122="x","x",$O$2-'Indicator Date hidden'!P122)</f>
        <v>0</v>
      </c>
      <c r="P121" s="171" t="str">
        <f>IF('Indicator Date hidden'!Q122="x","x",$P$2-'Indicator Date hidden'!Q122)</f>
        <v>x</v>
      </c>
      <c r="Q121" s="171" t="str">
        <f>IF('Indicator Date hidden'!R122="x","x",$Q$2-'Indicator Date hidden'!R122)</f>
        <v>x</v>
      </c>
      <c r="R121" s="171">
        <f>IF('Indicator Date hidden'!S122="x","x",$R$2-'Indicator Date hidden'!S122)</f>
        <v>0</v>
      </c>
      <c r="S121" s="171">
        <f>IF('Indicator Date hidden'!T122="x","x",$S$2-'Indicator Date hidden'!T122)</f>
        <v>0</v>
      </c>
      <c r="T121" s="171">
        <f>IF('Indicator Date hidden'!U122="x","x",$T$2-'Indicator Date hidden'!U122)</f>
        <v>0</v>
      </c>
      <c r="U121" s="171">
        <f>IF('Indicator Date hidden'!V122="x","x",$U$2-'Indicator Date hidden'!V122)</f>
        <v>0</v>
      </c>
      <c r="V121" s="171">
        <f>IF('Indicator Date hidden'!W122="x","x",$V$2-'Indicator Date hidden'!W122)</f>
        <v>0</v>
      </c>
      <c r="W121" s="171">
        <f>IF('Indicator Date hidden'!X122="x","x",$W$2-'Indicator Date hidden'!X122)</f>
        <v>8</v>
      </c>
      <c r="X121" s="171">
        <f>IF('Indicator Date hidden'!Y122="x","x",$X$2-'Indicator Date hidden'!Y122)</f>
        <v>5</v>
      </c>
      <c r="Y121" s="171">
        <f>IF('Indicator Date hidden'!Z122="x","x",$Y$2-'Indicator Date hidden'!Z122)</f>
        <v>1</v>
      </c>
      <c r="Z121" s="171">
        <f>IF('Indicator Date hidden'!AA122="x","x",$Z$2-'Indicator Date hidden'!AA122)</f>
        <v>0</v>
      </c>
      <c r="AA121" s="171" t="str">
        <f>IF('Indicator Date hidden'!AB122="x","x",$AA$2-'Indicator Date hidden'!AB122)</f>
        <v>x</v>
      </c>
      <c r="AB121" s="171">
        <f>IF('Indicator Date hidden'!AC122="x","x",$AB$2-'Indicator Date hidden'!AC122)</f>
        <v>0</v>
      </c>
      <c r="AC121" s="171">
        <f>IF('Indicator Date hidden'!AD122="x","x",$AC$2-'Indicator Date hidden'!AD122)</f>
        <v>0</v>
      </c>
      <c r="AD121" s="171" t="str">
        <f>IF('Indicator Date hidden'!AE122="x","x",$AD$2-'Indicator Date hidden'!AE122)</f>
        <v>x</v>
      </c>
      <c r="AE121" s="171" t="str">
        <f>IF('Indicator Date hidden'!AF122="x","x",$AE$2-'Indicator Date hidden'!AF122)</f>
        <v>x</v>
      </c>
      <c r="AF121" s="171" t="str">
        <f>IF('Indicator Date hidden'!AG122="x","x",$AF$2-'Indicator Date hidden'!AG122)</f>
        <v>x</v>
      </c>
      <c r="AG121" s="171">
        <f>IF('Indicator Date hidden'!AH122="x","x",$AG$2-'Indicator Date hidden'!AH122)</f>
        <v>0</v>
      </c>
      <c r="AH121" s="171">
        <f>IF('Indicator Date hidden'!AI122="x","x",$AH$2-'Indicator Date hidden'!AI122)</f>
        <v>0</v>
      </c>
      <c r="AI121" s="171">
        <f>IF('Indicator Date hidden'!AJ122="x","x",$AI$2-'Indicator Date hidden'!AJ122)</f>
        <v>0</v>
      </c>
      <c r="AJ121" s="171" t="str">
        <f>IF('Indicator Date hidden'!AK122="x","x",$AJ$2-'Indicator Date hidden'!AK122)</f>
        <v>x</v>
      </c>
      <c r="AK121" s="171">
        <f>IF('Indicator Date hidden'!AL122="x","x",$AK$2-'Indicator Date hidden'!AL122)</f>
        <v>1</v>
      </c>
      <c r="AL121" s="171">
        <f>IF('Indicator Date hidden'!AM122="x","x",$AL$2-'Indicator Date hidden'!AM122)</f>
        <v>0</v>
      </c>
      <c r="AM121" s="171">
        <f>IF('Indicator Date hidden'!AN122="x","x",$AM$2-'Indicator Date hidden'!AN122)</f>
        <v>0</v>
      </c>
      <c r="AN121" s="171">
        <f>IF('Indicator Date hidden'!AO122="x","x",$AN$2-'Indicator Date hidden'!AO122)</f>
        <v>0</v>
      </c>
      <c r="AO121" s="171" t="str">
        <f>IF('Indicator Date hidden'!AP122="x","x",$AO$2-'Indicator Date hidden'!AP122)</f>
        <v>x</v>
      </c>
      <c r="AP121" s="171" t="str">
        <f>IF('Indicator Date hidden'!AQ122="x","x",$AP$2-'Indicator Date hidden'!AQ122)</f>
        <v>x</v>
      </c>
      <c r="AQ121" s="171">
        <f>IF('Indicator Date hidden'!AR122="x","x",$AQ$2-'Indicator Date hidden'!AR122)</f>
        <v>4</v>
      </c>
      <c r="AR121" s="171">
        <f>IF('Indicator Date hidden'!AS122="x","x",$AR$2-'Indicator Date hidden'!AS122)</f>
        <v>0</v>
      </c>
      <c r="AS121" s="171" t="str">
        <f>IF('Indicator Date hidden'!AT122="x","x",$AS$2-'Indicator Date hidden'!AT122)</f>
        <v>x</v>
      </c>
      <c r="AT121" s="171">
        <f>IF('Indicator Date hidden'!AU122="x","x",$AT$2-'Indicator Date hidden'!AU122)</f>
        <v>0</v>
      </c>
      <c r="AU121" s="171" t="str">
        <f>IF('Indicator Date hidden'!AV122="x","x",$AU$2-'Indicator Date hidden'!AV122)</f>
        <v>x</v>
      </c>
      <c r="AV121" s="171">
        <f>IF('Indicator Date hidden'!AW122="x","x",$AV$2-'Indicator Date hidden'!AW122)</f>
        <v>4</v>
      </c>
      <c r="AW121" s="171">
        <f>IF('Indicator Date hidden'!AX122="x","x",$AW$2-'Indicator Date hidden'!AX122)</f>
        <v>3</v>
      </c>
      <c r="AX121" s="171">
        <f>IF('Indicator Date hidden'!AY122="x","x",$AX$2-'Indicator Date hidden'!AY122)</f>
        <v>0</v>
      </c>
      <c r="AY121" s="171">
        <f>IF('Indicator Date hidden'!AZ122="x","x",$AY$2-'Indicator Date hidden'!AZ122)</f>
        <v>0</v>
      </c>
      <c r="AZ121" s="171">
        <f>IF('Indicator Date hidden'!BA122="x","x",$AZ$2-'Indicator Date hidden'!BA122)</f>
        <v>0</v>
      </c>
      <c r="BA121" s="5">
        <f t="shared" si="5"/>
        <v>26</v>
      </c>
      <c r="BB121" s="172">
        <f t="shared" si="6"/>
        <v>0.65</v>
      </c>
      <c r="BC121" s="5">
        <f t="shared" si="7"/>
        <v>7</v>
      </c>
      <c r="BD121" s="172">
        <f t="shared" si="8"/>
        <v>1.6963195453687374</v>
      </c>
      <c r="BE121" s="175">
        <f t="shared" si="9"/>
        <v>0</v>
      </c>
    </row>
    <row r="122" spans="1:57" x14ac:dyDescent="0.25">
      <c r="A122" t="s">
        <v>223</v>
      </c>
      <c r="B122" s="171">
        <f>IF('Indicator Date hidden'!C123="x","x",$B$2-'Indicator Date hidden'!C123)</f>
        <v>0</v>
      </c>
      <c r="C122" s="171">
        <f>IF('Indicator Date hidden'!D123="x","x",$C$2-'Indicator Date hidden'!D123)</f>
        <v>0</v>
      </c>
      <c r="D122" s="171">
        <f>IF('Indicator Date hidden'!E123="x","x",$D$2-'Indicator Date hidden'!E123)</f>
        <v>0</v>
      </c>
      <c r="E122" s="171">
        <f>IF('Indicator Date hidden'!F123="x","x",$E$2-'Indicator Date hidden'!F123)</f>
        <v>0</v>
      </c>
      <c r="F122" s="171">
        <f>IF('Indicator Date hidden'!G123="x","x",$F$2-'Indicator Date hidden'!G123)</f>
        <v>0</v>
      </c>
      <c r="G122" s="171">
        <f>IF('Indicator Date hidden'!H123="x","x",$G$2-'Indicator Date hidden'!H123)</f>
        <v>0</v>
      </c>
      <c r="H122" s="171">
        <f>IF('Indicator Date hidden'!I123="x","x",$H$2-'Indicator Date hidden'!I123)</f>
        <v>0</v>
      </c>
      <c r="I122" s="171">
        <f>IF('Indicator Date hidden'!J123="x","x",$I$2-'Indicator Date hidden'!J123)</f>
        <v>0</v>
      </c>
      <c r="J122" s="171">
        <f>IF('Indicator Date hidden'!K123="x","x",$J$2-'Indicator Date hidden'!K123)</f>
        <v>0</v>
      </c>
      <c r="K122" s="171">
        <f>IF('Indicator Date hidden'!L123="x","x",$K$2-'Indicator Date hidden'!L123)</f>
        <v>0</v>
      </c>
      <c r="L122" s="171">
        <f>IF('Indicator Date hidden'!M123="x","x",$L$2-'Indicator Date hidden'!M123)</f>
        <v>0</v>
      </c>
      <c r="M122" s="171">
        <f>IF('Indicator Date hidden'!N123="x","x",$M$2-'Indicator Date hidden'!N123)</f>
        <v>0</v>
      </c>
      <c r="N122" s="171">
        <f>IF('Indicator Date hidden'!O123="x","x",$N$2-'Indicator Date hidden'!O123)</f>
        <v>0</v>
      </c>
      <c r="O122" s="171">
        <f>IF('Indicator Date hidden'!P123="x","x",$O$2-'Indicator Date hidden'!P123)</f>
        <v>0</v>
      </c>
      <c r="P122" s="171">
        <f>IF('Indicator Date hidden'!Q123="x","x",$P$2-'Indicator Date hidden'!Q123)</f>
        <v>0</v>
      </c>
      <c r="Q122" s="171">
        <f>IF('Indicator Date hidden'!R123="x","x",$Q$2-'Indicator Date hidden'!R123)</f>
        <v>1</v>
      </c>
      <c r="R122" s="171">
        <f>IF('Indicator Date hidden'!S123="x","x",$R$2-'Indicator Date hidden'!S123)</f>
        <v>0</v>
      </c>
      <c r="S122" s="171">
        <f>IF('Indicator Date hidden'!T123="x","x",$S$2-'Indicator Date hidden'!T123)</f>
        <v>0</v>
      </c>
      <c r="T122" s="171">
        <f>IF('Indicator Date hidden'!U123="x","x",$T$2-'Indicator Date hidden'!U123)</f>
        <v>0</v>
      </c>
      <c r="U122" s="171">
        <f>IF('Indicator Date hidden'!V123="x","x",$U$2-'Indicator Date hidden'!V123)</f>
        <v>0</v>
      </c>
      <c r="V122" s="171">
        <f>IF('Indicator Date hidden'!W123="x","x",$V$2-'Indicator Date hidden'!W123)</f>
        <v>0</v>
      </c>
      <c r="W122" s="171">
        <f>IF('Indicator Date hidden'!X123="x","x",$W$2-'Indicator Date hidden'!X123)</f>
        <v>4</v>
      </c>
      <c r="X122" s="171" t="str">
        <f>IF('Indicator Date hidden'!Y123="x","x",$X$2-'Indicator Date hidden'!Y123)</f>
        <v>x</v>
      </c>
      <c r="Y122" s="171">
        <f>IF('Indicator Date hidden'!Z123="x","x",$Y$2-'Indicator Date hidden'!Z123)</f>
        <v>1</v>
      </c>
      <c r="Z122" s="171">
        <f>IF('Indicator Date hidden'!AA123="x","x",$Z$2-'Indicator Date hidden'!AA123)</f>
        <v>0</v>
      </c>
      <c r="AA122" s="171">
        <f>IF('Indicator Date hidden'!AB123="x","x",$AA$2-'Indicator Date hidden'!AB123)</f>
        <v>0</v>
      </c>
      <c r="AB122" s="171">
        <f>IF('Indicator Date hidden'!AC123="x","x",$AB$2-'Indicator Date hidden'!AC123)</f>
        <v>0</v>
      </c>
      <c r="AC122" s="171">
        <f>IF('Indicator Date hidden'!AD123="x","x",$AC$2-'Indicator Date hidden'!AD123)</f>
        <v>0</v>
      </c>
      <c r="AD122" s="171">
        <f>IF('Indicator Date hidden'!AE123="x","x",$AD$2-'Indicator Date hidden'!AE123)</f>
        <v>0</v>
      </c>
      <c r="AE122" s="171">
        <f>IF('Indicator Date hidden'!AF123="x","x",$AE$2-'Indicator Date hidden'!AF123)</f>
        <v>0</v>
      </c>
      <c r="AF122" s="171">
        <f>IF('Indicator Date hidden'!AG123="x","x",$AF$2-'Indicator Date hidden'!AG123)</f>
        <v>4</v>
      </c>
      <c r="AG122" s="171">
        <f>IF('Indicator Date hidden'!AH123="x","x",$AG$2-'Indicator Date hidden'!AH123)</f>
        <v>0</v>
      </c>
      <c r="AH122" s="171">
        <f>IF('Indicator Date hidden'!AI123="x","x",$AH$2-'Indicator Date hidden'!AI123)</f>
        <v>0</v>
      </c>
      <c r="AI122" s="171">
        <f>IF('Indicator Date hidden'!AJ123="x","x",$AI$2-'Indicator Date hidden'!AJ123)</f>
        <v>0</v>
      </c>
      <c r="AJ122" s="171">
        <f>IF('Indicator Date hidden'!AK123="x","x",$AJ$2-'Indicator Date hidden'!AK123)</f>
        <v>1</v>
      </c>
      <c r="AK122" s="171">
        <f>IF('Indicator Date hidden'!AL123="x","x",$AK$2-'Indicator Date hidden'!AL123)</f>
        <v>1</v>
      </c>
      <c r="AL122" s="171">
        <f>IF('Indicator Date hidden'!AM123="x","x",$AL$2-'Indicator Date hidden'!AM123)</f>
        <v>0</v>
      </c>
      <c r="AM122" s="171">
        <f>IF('Indicator Date hidden'!AN123="x","x",$AM$2-'Indicator Date hidden'!AN123)</f>
        <v>0</v>
      </c>
      <c r="AN122" s="171">
        <f>IF('Indicator Date hidden'!AO123="x","x",$AN$2-'Indicator Date hidden'!AO123)</f>
        <v>0</v>
      </c>
      <c r="AO122" s="171">
        <f>IF('Indicator Date hidden'!AP123="x","x",$AO$2-'Indicator Date hidden'!AP123)</f>
        <v>0</v>
      </c>
      <c r="AP122" s="171">
        <f>IF('Indicator Date hidden'!AQ123="x","x",$AP$2-'Indicator Date hidden'!AQ123)</f>
        <v>0</v>
      </c>
      <c r="AQ122" s="171">
        <f>IF('Indicator Date hidden'!AR123="x","x",$AQ$2-'Indicator Date hidden'!AR123)</f>
        <v>0</v>
      </c>
      <c r="AR122" s="171">
        <f>IF('Indicator Date hidden'!AS123="x","x",$AR$2-'Indicator Date hidden'!AS123)</f>
        <v>0</v>
      </c>
      <c r="AS122" s="171">
        <f>IF('Indicator Date hidden'!AT123="x","x",$AS$2-'Indicator Date hidden'!AT123)</f>
        <v>0</v>
      </c>
      <c r="AT122" s="171">
        <f>IF('Indicator Date hidden'!AU123="x","x",$AT$2-'Indicator Date hidden'!AU123)</f>
        <v>0</v>
      </c>
      <c r="AU122" s="171">
        <f>IF('Indicator Date hidden'!AV123="x","x",$AU$2-'Indicator Date hidden'!AV123)</f>
        <v>0</v>
      </c>
      <c r="AV122" s="171">
        <f>IF('Indicator Date hidden'!AW123="x","x",$AV$2-'Indicator Date hidden'!AW123)</f>
        <v>0</v>
      </c>
      <c r="AW122" s="171">
        <f>IF('Indicator Date hidden'!AX123="x","x",$AW$2-'Indicator Date hidden'!AX123)</f>
        <v>0</v>
      </c>
      <c r="AX122" s="171">
        <f>IF('Indicator Date hidden'!AY123="x","x",$AX$2-'Indicator Date hidden'!AY123)</f>
        <v>0</v>
      </c>
      <c r="AY122" s="171">
        <f>IF('Indicator Date hidden'!AZ123="x","x",$AY$2-'Indicator Date hidden'!AZ123)</f>
        <v>0</v>
      </c>
      <c r="AZ122" s="171">
        <f>IF('Indicator Date hidden'!BA123="x","x",$AZ$2-'Indicator Date hidden'!BA123)</f>
        <v>0</v>
      </c>
      <c r="BA122" s="5">
        <f t="shared" si="5"/>
        <v>12</v>
      </c>
      <c r="BB122" s="172">
        <f t="shared" si="6"/>
        <v>0.24</v>
      </c>
      <c r="BC122" s="5">
        <f t="shared" si="7"/>
        <v>6</v>
      </c>
      <c r="BD122" s="172">
        <f t="shared" si="8"/>
        <v>0.81387959797503218</v>
      </c>
      <c r="BE122" s="175">
        <f t="shared" si="9"/>
        <v>0</v>
      </c>
    </row>
    <row r="123" spans="1:57" x14ac:dyDescent="0.25">
      <c r="A123" t="s">
        <v>225</v>
      </c>
      <c r="B123" s="171">
        <f>IF('Indicator Date hidden'!C124="x","x",$B$2-'Indicator Date hidden'!C124)</f>
        <v>0</v>
      </c>
      <c r="C123" s="171">
        <f>IF('Indicator Date hidden'!D124="x","x",$C$2-'Indicator Date hidden'!D124)</f>
        <v>0</v>
      </c>
      <c r="D123" s="171">
        <f>IF('Indicator Date hidden'!E124="x","x",$D$2-'Indicator Date hidden'!E124)</f>
        <v>0</v>
      </c>
      <c r="E123" s="171">
        <f>IF('Indicator Date hidden'!F124="x","x",$E$2-'Indicator Date hidden'!F124)</f>
        <v>0</v>
      </c>
      <c r="F123" s="171">
        <f>IF('Indicator Date hidden'!G124="x","x",$F$2-'Indicator Date hidden'!G124)</f>
        <v>0</v>
      </c>
      <c r="G123" s="171">
        <f>IF('Indicator Date hidden'!H124="x","x",$G$2-'Indicator Date hidden'!H124)</f>
        <v>0</v>
      </c>
      <c r="H123" s="171">
        <f>IF('Indicator Date hidden'!I124="x","x",$H$2-'Indicator Date hidden'!I124)</f>
        <v>0</v>
      </c>
      <c r="I123" s="171">
        <f>IF('Indicator Date hidden'!J124="x","x",$I$2-'Indicator Date hidden'!J124)</f>
        <v>0</v>
      </c>
      <c r="J123" s="171">
        <f>IF('Indicator Date hidden'!K124="x","x",$J$2-'Indicator Date hidden'!K124)</f>
        <v>0</v>
      </c>
      <c r="K123" s="171">
        <f>IF('Indicator Date hidden'!L124="x","x",$K$2-'Indicator Date hidden'!L124)</f>
        <v>0</v>
      </c>
      <c r="L123" s="171">
        <f>IF('Indicator Date hidden'!M124="x","x",$L$2-'Indicator Date hidden'!M124)</f>
        <v>0</v>
      </c>
      <c r="M123" s="171">
        <f>IF('Indicator Date hidden'!N124="x","x",$M$2-'Indicator Date hidden'!N124)</f>
        <v>0</v>
      </c>
      <c r="N123" s="171">
        <f>IF('Indicator Date hidden'!O124="x","x",$N$2-'Indicator Date hidden'!O124)</f>
        <v>0</v>
      </c>
      <c r="O123" s="171">
        <f>IF('Indicator Date hidden'!P124="x","x",$O$2-'Indicator Date hidden'!P124)</f>
        <v>0</v>
      </c>
      <c r="P123" s="171">
        <f>IF('Indicator Date hidden'!Q124="x","x",$P$2-'Indicator Date hidden'!Q124)</f>
        <v>0</v>
      </c>
      <c r="Q123" s="171" t="str">
        <f>IF('Indicator Date hidden'!R124="x","x",$Q$2-'Indicator Date hidden'!R124)</f>
        <v>x</v>
      </c>
      <c r="R123" s="171">
        <f>IF('Indicator Date hidden'!S124="x","x",$R$2-'Indicator Date hidden'!S124)</f>
        <v>0</v>
      </c>
      <c r="S123" s="171">
        <f>IF('Indicator Date hidden'!T124="x","x",$S$2-'Indicator Date hidden'!T124)</f>
        <v>0</v>
      </c>
      <c r="T123" s="171">
        <f>IF('Indicator Date hidden'!U124="x","x",$T$2-'Indicator Date hidden'!U124)</f>
        <v>0</v>
      </c>
      <c r="U123" s="171" t="str">
        <f>IF('Indicator Date hidden'!V124="x","x",$U$2-'Indicator Date hidden'!V124)</f>
        <v>x</v>
      </c>
      <c r="V123" s="171">
        <f>IF('Indicator Date hidden'!W124="x","x",$V$2-'Indicator Date hidden'!W124)</f>
        <v>0</v>
      </c>
      <c r="W123" s="171" t="str">
        <f>IF('Indicator Date hidden'!X124="x","x",$W$2-'Indicator Date hidden'!X124)</f>
        <v>x</v>
      </c>
      <c r="X123" s="171">
        <f>IF('Indicator Date hidden'!Y124="x","x",$X$2-'Indicator Date hidden'!Y124)</f>
        <v>5</v>
      </c>
      <c r="Y123" s="171">
        <f>IF('Indicator Date hidden'!Z124="x","x",$Y$2-'Indicator Date hidden'!Z124)</f>
        <v>1</v>
      </c>
      <c r="Z123" s="171">
        <f>IF('Indicator Date hidden'!AA124="x","x",$Z$2-'Indicator Date hidden'!AA124)</f>
        <v>0</v>
      </c>
      <c r="AA123" s="171" t="str">
        <f>IF('Indicator Date hidden'!AB124="x","x",$AA$2-'Indicator Date hidden'!AB124)</f>
        <v>x</v>
      </c>
      <c r="AB123" s="171">
        <f>IF('Indicator Date hidden'!AC124="x","x",$AB$2-'Indicator Date hidden'!AC124)</f>
        <v>0</v>
      </c>
      <c r="AC123" s="171">
        <f>IF('Indicator Date hidden'!AD124="x","x",$AC$2-'Indicator Date hidden'!AD124)</f>
        <v>0</v>
      </c>
      <c r="AD123" s="171" t="str">
        <f>IF('Indicator Date hidden'!AE124="x","x",$AD$2-'Indicator Date hidden'!AE124)</f>
        <v>x</v>
      </c>
      <c r="AE123" s="171">
        <f>IF('Indicator Date hidden'!AF124="x","x",$AE$2-'Indicator Date hidden'!AF124)</f>
        <v>0</v>
      </c>
      <c r="AF123" s="171">
        <f>IF('Indicator Date hidden'!AG124="x","x",$AF$2-'Indicator Date hidden'!AG124)</f>
        <v>2</v>
      </c>
      <c r="AG123" s="171">
        <f>IF('Indicator Date hidden'!AH124="x","x",$AG$2-'Indicator Date hidden'!AH124)</f>
        <v>0</v>
      </c>
      <c r="AH123" s="171">
        <f>IF('Indicator Date hidden'!AI124="x","x",$AH$2-'Indicator Date hidden'!AI124)</f>
        <v>0</v>
      </c>
      <c r="AI123" s="171">
        <f>IF('Indicator Date hidden'!AJ124="x","x",$AI$2-'Indicator Date hidden'!AJ124)</f>
        <v>0</v>
      </c>
      <c r="AJ123" s="171" t="str">
        <f>IF('Indicator Date hidden'!AK124="x","x",$AJ$2-'Indicator Date hidden'!AK124)</f>
        <v>x</v>
      </c>
      <c r="AK123" s="171">
        <f>IF('Indicator Date hidden'!AL124="x","x",$AK$2-'Indicator Date hidden'!AL124)</f>
        <v>1</v>
      </c>
      <c r="AL123" s="171">
        <f>IF('Indicator Date hidden'!AM124="x","x",$AL$2-'Indicator Date hidden'!AM124)</f>
        <v>0</v>
      </c>
      <c r="AM123" s="171">
        <f>IF('Indicator Date hidden'!AN124="x","x",$AM$2-'Indicator Date hidden'!AN124)</f>
        <v>0</v>
      </c>
      <c r="AN123" s="171">
        <f>IF('Indicator Date hidden'!AO124="x","x",$AN$2-'Indicator Date hidden'!AO124)</f>
        <v>0</v>
      </c>
      <c r="AO123" s="171">
        <f>IF('Indicator Date hidden'!AP124="x","x",$AO$2-'Indicator Date hidden'!AP124)</f>
        <v>0</v>
      </c>
      <c r="AP123" s="171">
        <f>IF('Indicator Date hidden'!AQ124="x","x",$AP$2-'Indicator Date hidden'!AQ124)</f>
        <v>0</v>
      </c>
      <c r="AQ123" s="171">
        <f>IF('Indicator Date hidden'!AR124="x","x",$AQ$2-'Indicator Date hidden'!AR124)</f>
        <v>0</v>
      </c>
      <c r="AR123" s="171">
        <f>IF('Indicator Date hidden'!AS124="x","x",$AR$2-'Indicator Date hidden'!AS124)</f>
        <v>0</v>
      </c>
      <c r="AS123" s="171">
        <f>IF('Indicator Date hidden'!AT124="x","x",$AS$2-'Indicator Date hidden'!AT124)</f>
        <v>0</v>
      </c>
      <c r="AT123" s="171">
        <f>IF('Indicator Date hidden'!AU124="x","x",$AT$2-'Indicator Date hidden'!AU124)</f>
        <v>0</v>
      </c>
      <c r="AU123" s="171" t="str">
        <f>IF('Indicator Date hidden'!AV124="x","x",$AU$2-'Indicator Date hidden'!AV124)</f>
        <v>x</v>
      </c>
      <c r="AV123" s="171">
        <f>IF('Indicator Date hidden'!AW124="x","x",$AV$2-'Indicator Date hidden'!AW124)</f>
        <v>0</v>
      </c>
      <c r="AW123" s="171">
        <f>IF('Indicator Date hidden'!AX124="x","x",$AW$2-'Indicator Date hidden'!AX124)</f>
        <v>0</v>
      </c>
      <c r="AX123" s="171">
        <f>IF('Indicator Date hidden'!AY124="x","x",$AX$2-'Indicator Date hidden'!AY124)</f>
        <v>0</v>
      </c>
      <c r="AY123" s="171">
        <f>IF('Indicator Date hidden'!AZ124="x","x",$AY$2-'Indicator Date hidden'!AZ124)</f>
        <v>0</v>
      </c>
      <c r="AZ123" s="171">
        <f>IF('Indicator Date hidden'!BA124="x","x",$AZ$2-'Indicator Date hidden'!BA124)</f>
        <v>0</v>
      </c>
      <c r="BA123" s="5">
        <f t="shared" si="5"/>
        <v>9</v>
      </c>
      <c r="BB123" s="172">
        <f t="shared" si="6"/>
        <v>0.20454545454545456</v>
      </c>
      <c r="BC123" s="5">
        <f t="shared" si="7"/>
        <v>4</v>
      </c>
      <c r="BD123" s="172">
        <f t="shared" si="8"/>
        <v>0.81406794038965069</v>
      </c>
      <c r="BE123" s="175">
        <f t="shared" si="9"/>
        <v>0</v>
      </c>
    </row>
    <row r="124" spans="1:57" x14ac:dyDescent="0.25">
      <c r="A124" t="s">
        <v>227</v>
      </c>
      <c r="B124" s="171">
        <f>IF('Indicator Date hidden'!C125="x","x",$B$2-'Indicator Date hidden'!C125)</f>
        <v>0</v>
      </c>
      <c r="C124" s="171">
        <f>IF('Indicator Date hidden'!D125="x","x",$C$2-'Indicator Date hidden'!D125)</f>
        <v>0</v>
      </c>
      <c r="D124" s="171">
        <f>IF('Indicator Date hidden'!E125="x","x",$D$2-'Indicator Date hidden'!E125)</f>
        <v>0</v>
      </c>
      <c r="E124" s="171">
        <f>IF('Indicator Date hidden'!F125="x","x",$E$2-'Indicator Date hidden'!F125)</f>
        <v>0</v>
      </c>
      <c r="F124" s="171">
        <f>IF('Indicator Date hidden'!G125="x","x",$F$2-'Indicator Date hidden'!G125)</f>
        <v>0</v>
      </c>
      <c r="G124" s="171">
        <f>IF('Indicator Date hidden'!H125="x","x",$G$2-'Indicator Date hidden'!H125)</f>
        <v>0</v>
      </c>
      <c r="H124" s="171">
        <f>IF('Indicator Date hidden'!I125="x","x",$H$2-'Indicator Date hidden'!I125)</f>
        <v>0</v>
      </c>
      <c r="I124" s="171">
        <f>IF('Indicator Date hidden'!J125="x","x",$I$2-'Indicator Date hidden'!J125)</f>
        <v>0</v>
      </c>
      <c r="J124" s="171">
        <f>IF('Indicator Date hidden'!K125="x","x",$J$2-'Indicator Date hidden'!K125)</f>
        <v>0</v>
      </c>
      <c r="K124" s="171">
        <f>IF('Indicator Date hidden'!L125="x","x",$K$2-'Indicator Date hidden'!L125)</f>
        <v>0</v>
      </c>
      <c r="L124" s="171">
        <f>IF('Indicator Date hidden'!M125="x","x",$L$2-'Indicator Date hidden'!M125)</f>
        <v>0</v>
      </c>
      <c r="M124" s="171">
        <f>IF('Indicator Date hidden'!N125="x","x",$M$2-'Indicator Date hidden'!N125)</f>
        <v>0</v>
      </c>
      <c r="N124" s="171">
        <f>IF('Indicator Date hidden'!O125="x","x",$N$2-'Indicator Date hidden'!O125)</f>
        <v>0</v>
      </c>
      <c r="O124" s="171">
        <f>IF('Indicator Date hidden'!P125="x","x",$O$2-'Indicator Date hidden'!P125)</f>
        <v>0</v>
      </c>
      <c r="P124" s="171">
        <f>IF('Indicator Date hidden'!Q125="x","x",$P$2-'Indicator Date hidden'!Q125)</f>
        <v>0</v>
      </c>
      <c r="Q124" s="171" t="str">
        <f>IF('Indicator Date hidden'!R125="x","x",$Q$2-'Indicator Date hidden'!R125)</f>
        <v>x</v>
      </c>
      <c r="R124" s="171">
        <f>IF('Indicator Date hidden'!S125="x","x",$R$2-'Indicator Date hidden'!S125)</f>
        <v>0</v>
      </c>
      <c r="S124" s="171">
        <f>IF('Indicator Date hidden'!T125="x","x",$S$2-'Indicator Date hidden'!T125)</f>
        <v>0</v>
      </c>
      <c r="T124" s="171">
        <f>IF('Indicator Date hidden'!U125="x","x",$T$2-'Indicator Date hidden'!U125)</f>
        <v>0</v>
      </c>
      <c r="U124" s="171" t="str">
        <f>IF('Indicator Date hidden'!V125="x","x",$U$2-'Indicator Date hidden'!V125)</f>
        <v>x</v>
      </c>
      <c r="V124" s="171">
        <f>IF('Indicator Date hidden'!W125="x","x",$V$2-'Indicator Date hidden'!W125)</f>
        <v>0</v>
      </c>
      <c r="W124" s="171" t="str">
        <f>IF('Indicator Date hidden'!X125="x","x",$W$2-'Indicator Date hidden'!X125)</f>
        <v>x</v>
      </c>
      <c r="X124" s="171">
        <f>IF('Indicator Date hidden'!Y125="x","x",$X$2-'Indicator Date hidden'!Y125)</f>
        <v>5</v>
      </c>
      <c r="Y124" s="171">
        <f>IF('Indicator Date hidden'!Z125="x","x",$Y$2-'Indicator Date hidden'!Z125)</f>
        <v>1</v>
      </c>
      <c r="Z124" s="171">
        <f>IF('Indicator Date hidden'!AA125="x","x",$Z$2-'Indicator Date hidden'!AA125)</f>
        <v>0</v>
      </c>
      <c r="AA124" s="171" t="str">
        <f>IF('Indicator Date hidden'!AB125="x","x",$AA$2-'Indicator Date hidden'!AB125)</f>
        <v>x</v>
      </c>
      <c r="AB124" s="171">
        <f>IF('Indicator Date hidden'!AC125="x","x",$AB$2-'Indicator Date hidden'!AC125)</f>
        <v>0</v>
      </c>
      <c r="AC124" s="171">
        <f>IF('Indicator Date hidden'!AD125="x","x",$AC$2-'Indicator Date hidden'!AD125)</f>
        <v>0</v>
      </c>
      <c r="AD124" s="171" t="str">
        <f>IF('Indicator Date hidden'!AE125="x","x",$AD$2-'Indicator Date hidden'!AE125)</f>
        <v>x</v>
      </c>
      <c r="AE124" s="171">
        <f>IF('Indicator Date hidden'!AF125="x","x",$AE$2-'Indicator Date hidden'!AF125)</f>
        <v>0</v>
      </c>
      <c r="AF124" s="171" t="str">
        <f>IF('Indicator Date hidden'!AG125="x","x",$AF$2-'Indicator Date hidden'!AG125)</f>
        <v>x</v>
      </c>
      <c r="AG124" s="171">
        <f>IF('Indicator Date hidden'!AH125="x","x",$AG$2-'Indicator Date hidden'!AH125)</f>
        <v>0</v>
      </c>
      <c r="AH124" s="171">
        <f>IF('Indicator Date hidden'!AI125="x","x",$AH$2-'Indicator Date hidden'!AI125)</f>
        <v>0</v>
      </c>
      <c r="AI124" s="171">
        <f>IF('Indicator Date hidden'!AJ125="x","x",$AI$2-'Indicator Date hidden'!AJ125)</f>
        <v>0</v>
      </c>
      <c r="AJ124" s="171" t="str">
        <f>IF('Indicator Date hidden'!AK125="x","x",$AJ$2-'Indicator Date hidden'!AK125)</f>
        <v>x</v>
      </c>
      <c r="AK124" s="171">
        <f>IF('Indicator Date hidden'!AL125="x","x",$AK$2-'Indicator Date hidden'!AL125)</f>
        <v>1</v>
      </c>
      <c r="AL124" s="171">
        <f>IF('Indicator Date hidden'!AM125="x","x",$AL$2-'Indicator Date hidden'!AM125)</f>
        <v>0</v>
      </c>
      <c r="AM124" s="171">
        <f>IF('Indicator Date hidden'!AN125="x","x",$AM$2-'Indicator Date hidden'!AN125)</f>
        <v>0</v>
      </c>
      <c r="AN124" s="171">
        <f>IF('Indicator Date hidden'!AO125="x","x",$AN$2-'Indicator Date hidden'!AO125)</f>
        <v>0</v>
      </c>
      <c r="AO124" s="171">
        <f>IF('Indicator Date hidden'!AP125="x","x",$AO$2-'Indicator Date hidden'!AP125)</f>
        <v>2</v>
      </c>
      <c r="AP124" s="171" t="str">
        <f>IF('Indicator Date hidden'!AQ125="x","x",$AP$2-'Indicator Date hidden'!AQ125)</f>
        <v>x</v>
      </c>
      <c r="AQ124" s="171">
        <f>IF('Indicator Date hidden'!AR125="x","x",$AQ$2-'Indicator Date hidden'!AR125)</f>
        <v>0</v>
      </c>
      <c r="AR124" s="171">
        <f>IF('Indicator Date hidden'!AS125="x","x",$AR$2-'Indicator Date hidden'!AS125)</f>
        <v>0</v>
      </c>
      <c r="AS124" s="171">
        <f>IF('Indicator Date hidden'!AT125="x","x",$AS$2-'Indicator Date hidden'!AT125)</f>
        <v>0</v>
      </c>
      <c r="AT124" s="171">
        <f>IF('Indicator Date hidden'!AU125="x","x",$AT$2-'Indicator Date hidden'!AU125)</f>
        <v>0</v>
      </c>
      <c r="AU124" s="171" t="str">
        <f>IF('Indicator Date hidden'!AV125="x","x",$AU$2-'Indicator Date hidden'!AV125)</f>
        <v>x</v>
      </c>
      <c r="AV124" s="171">
        <f>IF('Indicator Date hidden'!AW125="x","x",$AV$2-'Indicator Date hidden'!AW125)</f>
        <v>0</v>
      </c>
      <c r="AW124" s="171">
        <f>IF('Indicator Date hidden'!AX125="x","x",$AW$2-'Indicator Date hidden'!AX125)</f>
        <v>0</v>
      </c>
      <c r="AX124" s="171">
        <f>IF('Indicator Date hidden'!AY125="x","x",$AX$2-'Indicator Date hidden'!AY125)</f>
        <v>0</v>
      </c>
      <c r="AY124" s="171" t="str">
        <f>IF('Indicator Date hidden'!AZ125="x","x",$AY$2-'Indicator Date hidden'!AZ125)</f>
        <v>x</v>
      </c>
      <c r="AZ124" s="171">
        <f>IF('Indicator Date hidden'!BA125="x","x",$AZ$2-'Indicator Date hidden'!BA125)</f>
        <v>0</v>
      </c>
      <c r="BA124" s="5">
        <f t="shared" si="5"/>
        <v>9</v>
      </c>
      <c r="BB124" s="172">
        <f t="shared" si="6"/>
        <v>0.21951219512195122</v>
      </c>
      <c r="BC124" s="5">
        <f t="shared" si="7"/>
        <v>4</v>
      </c>
      <c r="BD124" s="172">
        <f t="shared" si="8"/>
        <v>0.84137503954440684</v>
      </c>
      <c r="BE124" s="175">
        <f t="shared" si="9"/>
        <v>0</v>
      </c>
    </row>
    <row r="125" spans="1:57" x14ac:dyDescent="0.25">
      <c r="A125" t="s">
        <v>229</v>
      </c>
      <c r="B125" s="171">
        <f>IF('Indicator Date hidden'!C126="x","x",$B$2-'Indicator Date hidden'!C126)</f>
        <v>0</v>
      </c>
      <c r="C125" s="171">
        <f>IF('Indicator Date hidden'!D126="x","x",$C$2-'Indicator Date hidden'!D126)</f>
        <v>0</v>
      </c>
      <c r="D125" s="171">
        <f>IF('Indicator Date hidden'!E126="x","x",$D$2-'Indicator Date hidden'!E126)</f>
        <v>0</v>
      </c>
      <c r="E125" s="171">
        <f>IF('Indicator Date hidden'!F126="x","x",$E$2-'Indicator Date hidden'!F126)</f>
        <v>0</v>
      </c>
      <c r="F125" s="171">
        <f>IF('Indicator Date hidden'!G126="x","x",$F$2-'Indicator Date hidden'!G126)</f>
        <v>0</v>
      </c>
      <c r="G125" s="171">
        <f>IF('Indicator Date hidden'!H126="x","x",$G$2-'Indicator Date hidden'!H126)</f>
        <v>0</v>
      </c>
      <c r="H125" s="171">
        <f>IF('Indicator Date hidden'!I126="x","x",$H$2-'Indicator Date hidden'!I126)</f>
        <v>0</v>
      </c>
      <c r="I125" s="171">
        <f>IF('Indicator Date hidden'!J126="x","x",$I$2-'Indicator Date hidden'!J126)</f>
        <v>0</v>
      </c>
      <c r="J125" s="171">
        <f>IF('Indicator Date hidden'!K126="x","x",$J$2-'Indicator Date hidden'!K126)</f>
        <v>0</v>
      </c>
      <c r="K125" s="171">
        <f>IF('Indicator Date hidden'!L126="x","x",$K$2-'Indicator Date hidden'!L126)</f>
        <v>0</v>
      </c>
      <c r="L125" s="171">
        <f>IF('Indicator Date hidden'!M126="x","x",$L$2-'Indicator Date hidden'!M126)</f>
        <v>0</v>
      </c>
      <c r="M125" s="171">
        <f>IF('Indicator Date hidden'!N126="x","x",$M$2-'Indicator Date hidden'!N126)</f>
        <v>0</v>
      </c>
      <c r="N125" s="171">
        <f>IF('Indicator Date hidden'!O126="x","x",$N$2-'Indicator Date hidden'!O126)</f>
        <v>0</v>
      </c>
      <c r="O125" s="171">
        <f>IF('Indicator Date hidden'!P126="x","x",$O$2-'Indicator Date hidden'!P126)</f>
        <v>0</v>
      </c>
      <c r="P125" s="171">
        <f>IF('Indicator Date hidden'!Q126="x","x",$P$2-'Indicator Date hidden'!Q126)</f>
        <v>0</v>
      </c>
      <c r="Q125" s="171">
        <f>IF('Indicator Date hidden'!R126="x","x",$Q$2-'Indicator Date hidden'!R126)</f>
        <v>3</v>
      </c>
      <c r="R125" s="171">
        <f>IF('Indicator Date hidden'!S126="x","x",$R$2-'Indicator Date hidden'!S126)</f>
        <v>0</v>
      </c>
      <c r="S125" s="171">
        <f>IF('Indicator Date hidden'!T126="x","x",$S$2-'Indicator Date hidden'!T126)</f>
        <v>0</v>
      </c>
      <c r="T125" s="171">
        <f>IF('Indicator Date hidden'!U126="x","x",$T$2-'Indicator Date hidden'!U126)</f>
        <v>0</v>
      </c>
      <c r="U125" s="171">
        <f>IF('Indicator Date hidden'!V126="x","x",$U$2-'Indicator Date hidden'!V126)</f>
        <v>0</v>
      </c>
      <c r="V125" s="171">
        <f>IF('Indicator Date hidden'!W126="x","x",$V$2-'Indicator Date hidden'!W126)</f>
        <v>0</v>
      </c>
      <c r="W125" s="171">
        <f>IF('Indicator Date hidden'!X126="x","x",$W$2-'Indicator Date hidden'!X126)</f>
        <v>9</v>
      </c>
      <c r="X125" s="171">
        <f>IF('Indicator Date hidden'!Y126="x","x",$X$2-'Indicator Date hidden'!Y126)</f>
        <v>3</v>
      </c>
      <c r="Y125" s="171">
        <f>IF('Indicator Date hidden'!Z126="x","x",$Y$2-'Indicator Date hidden'!Z126)</f>
        <v>1</v>
      </c>
      <c r="Z125" s="171">
        <f>IF('Indicator Date hidden'!AA126="x","x",$Z$2-'Indicator Date hidden'!AA126)</f>
        <v>0</v>
      </c>
      <c r="AA125" s="171">
        <f>IF('Indicator Date hidden'!AB126="x","x",$AA$2-'Indicator Date hidden'!AB126)</f>
        <v>0</v>
      </c>
      <c r="AB125" s="171">
        <f>IF('Indicator Date hidden'!AC126="x","x",$AB$2-'Indicator Date hidden'!AC126)</f>
        <v>0</v>
      </c>
      <c r="AC125" s="171">
        <f>IF('Indicator Date hidden'!AD126="x","x",$AC$2-'Indicator Date hidden'!AD126)</f>
        <v>0</v>
      </c>
      <c r="AD125" s="171">
        <f>IF('Indicator Date hidden'!AE126="x","x",$AD$2-'Indicator Date hidden'!AE126)</f>
        <v>0</v>
      </c>
      <c r="AE125" s="171">
        <f>IF('Indicator Date hidden'!AF126="x","x",$AE$2-'Indicator Date hidden'!AF126)</f>
        <v>0</v>
      </c>
      <c r="AF125" s="171">
        <f>IF('Indicator Date hidden'!AG126="x","x",$AF$2-'Indicator Date hidden'!AG126)</f>
        <v>0</v>
      </c>
      <c r="AG125" s="171">
        <f>IF('Indicator Date hidden'!AH126="x","x",$AG$2-'Indicator Date hidden'!AH126)</f>
        <v>0</v>
      </c>
      <c r="AH125" s="171">
        <f>IF('Indicator Date hidden'!AI126="x","x",$AH$2-'Indicator Date hidden'!AI126)</f>
        <v>0</v>
      </c>
      <c r="AI125" s="171">
        <f>IF('Indicator Date hidden'!AJ126="x","x",$AI$2-'Indicator Date hidden'!AJ126)</f>
        <v>0</v>
      </c>
      <c r="AJ125" s="171" t="str">
        <f>IF('Indicator Date hidden'!AK126="x","x",$AJ$2-'Indicator Date hidden'!AK126)</f>
        <v>x</v>
      </c>
      <c r="AK125" s="171">
        <f>IF('Indicator Date hidden'!AL126="x","x",$AK$2-'Indicator Date hidden'!AL126)</f>
        <v>1</v>
      </c>
      <c r="AL125" s="171">
        <f>IF('Indicator Date hidden'!AM126="x","x",$AL$2-'Indicator Date hidden'!AM126)</f>
        <v>0</v>
      </c>
      <c r="AM125" s="171">
        <f>IF('Indicator Date hidden'!AN126="x","x",$AM$2-'Indicator Date hidden'!AN126)</f>
        <v>0</v>
      </c>
      <c r="AN125" s="171">
        <f>IF('Indicator Date hidden'!AO126="x","x",$AN$2-'Indicator Date hidden'!AO126)</f>
        <v>0</v>
      </c>
      <c r="AO125" s="171">
        <f>IF('Indicator Date hidden'!AP126="x","x",$AO$2-'Indicator Date hidden'!AP126)</f>
        <v>0</v>
      </c>
      <c r="AP125" s="171">
        <f>IF('Indicator Date hidden'!AQ126="x","x",$AP$2-'Indicator Date hidden'!AQ126)</f>
        <v>0</v>
      </c>
      <c r="AQ125" s="171">
        <f>IF('Indicator Date hidden'!AR126="x","x",$AQ$2-'Indicator Date hidden'!AR126)</f>
        <v>6</v>
      </c>
      <c r="AR125" s="171">
        <f>IF('Indicator Date hidden'!AS126="x","x",$AR$2-'Indicator Date hidden'!AS126)</f>
        <v>0</v>
      </c>
      <c r="AS125" s="171">
        <f>IF('Indicator Date hidden'!AT126="x","x",$AS$2-'Indicator Date hidden'!AT126)</f>
        <v>0</v>
      </c>
      <c r="AT125" s="171">
        <f>IF('Indicator Date hidden'!AU126="x","x",$AT$2-'Indicator Date hidden'!AU126)</f>
        <v>0</v>
      </c>
      <c r="AU125" s="171">
        <f>IF('Indicator Date hidden'!AV126="x","x",$AU$2-'Indicator Date hidden'!AV126)</f>
        <v>0</v>
      </c>
      <c r="AV125" s="171">
        <f>IF('Indicator Date hidden'!AW126="x","x",$AV$2-'Indicator Date hidden'!AW126)</f>
        <v>0</v>
      </c>
      <c r="AW125" s="171">
        <f>IF('Indicator Date hidden'!AX126="x","x",$AW$2-'Indicator Date hidden'!AX126)</f>
        <v>0</v>
      </c>
      <c r="AX125" s="171">
        <f>IF('Indicator Date hidden'!AY126="x","x",$AX$2-'Indicator Date hidden'!AY126)</f>
        <v>0</v>
      </c>
      <c r="AY125" s="171">
        <f>IF('Indicator Date hidden'!AZ126="x","x",$AY$2-'Indicator Date hidden'!AZ126)</f>
        <v>0</v>
      </c>
      <c r="AZ125" s="171">
        <f>IF('Indicator Date hidden'!BA126="x","x",$AZ$2-'Indicator Date hidden'!BA126)</f>
        <v>0</v>
      </c>
      <c r="BA125" s="5">
        <f t="shared" si="5"/>
        <v>23</v>
      </c>
      <c r="BB125" s="172">
        <f t="shared" si="6"/>
        <v>0.46</v>
      </c>
      <c r="BC125" s="5">
        <f t="shared" si="7"/>
        <v>6</v>
      </c>
      <c r="BD125" s="172">
        <f t="shared" si="8"/>
        <v>1.5900943368240765</v>
      </c>
      <c r="BE125" s="175">
        <f t="shared" si="9"/>
        <v>0</v>
      </c>
    </row>
    <row r="126" spans="1:57" x14ac:dyDescent="0.25">
      <c r="A126" t="s">
        <v>231</v>
      </c>
      <c r="B126" s="171">
        <f>IF('Indicator Date hidden'!C127="x","x",$B$2-'Indicator Date hidden'!C127)</f>
        <v>0</v>
      </c>
      <c r="C126" s="171">
        <f>IF('Indicator Date hidden'!D127="x","x",$C$2-'Indicator Date hidden'!D127)</f>
        <v>0</v>
      </c>
      <c r="D126" s="171">
        <f>IF('Indicator Date hidden'!E127="x","x",$D$2-'Indicator Date hidden'!E127)</f>
        <v>0</v>
      </c>
      <c r="E126" s="171">
        <f>IF('Indicator Date hidden'!F127="x","x",$E$2-'Indicator Date hidden'!F127)</f>
        <v>0</v>
      </c>
      <c r="F126" s="171">
        <f>IF('Indicator Date hidden'!G127="x","x",$F$2-'Indicator Date hidden'!G127)</f>
        <v>0</v>
      </c>
      <c r="G126" s="171">
        <f>IF('Indicator Date hidden'!H127="x","x",$G$2-'Indicator Date hidden'!H127)</f>
        <v>0</v>
      </c>
      <c r="H126" s="171">
        <f>IF('Indicator Date hidden'!I127="x","x",$H$2-'Indicator Date hidden'!I127)</f>
        <v>0</v>
      </c>
      <c r="I126" s="171">
        <f>IF('Indicator Date hidden'!J127="x","x",$I$2-'Indicator Date hidden'!J127)</f>
        <v>0</v>
      </c>
      <c r="J126" s="171">
        <f>IF('Indicator Date hidden'!K127="x","x",$J$2-'Indicator Date hidden'!K127)</f>
        <v>0</v>
      </c>
      <c r="K126" s="171">
        <f>IF('Indicator Date hidden'!L127="x","x",$K$2-'Indicator Date hidden'!L127)</f>
        <v>0</v>
      </c>
      <c r="L126" s="171">
        <f>IF('Indicator Date hidden'!M127="x","x",$L$2-'Indicator Date hidden'!M127)</f>
        <v>0</v>
      </c>
      <c r="M126" s="171">
        <f>IF('Indicator Date hidden'!N127="x","x",$M$2-'Indicator Date hidden'!N127)</f>
        <v>0</v>
      </c>
      <c r="N126" s="171">
        <f>IF('Indicator Date hidden'!O127="x","x",$N$2-'Indicator Date hidden'!O127)</f>
        <v>0</v>
      </c>
      <c r="O126" s="171">
        <f>IF('Indicator Date hidden'!P127="x","x",$O$2-'Indicator Date hidden'!P127)</f>
        <v>0</v>
      </c>
      <c r="P126" s="171">
        <f>IF('Indicator Date hidden'!Q127="x","x",$P$2-'Indicator Date hidden'!Q127)</f>
        <v>0</v>
      </c>
      <c r="Q126" s="171">
        <f>IF('Indicator Date hidden'!R127="x","x",$Q$2-'Indicator Date hidden'!R127)</f>
        <v>3</v>
      </c>
      <c r="R126" s="171">
        <f>IF('Indicator Date hidden'!S127="x","x",$R$2-'Indicator Date hidden'!S127)</f>
        <v>0</v>
      </c>
      <c r="S126" s="171">
        <f>IF('Indicator Date hidden'!T127="x","x",$S$2-'Indicator Date hidden'!T127)</f>
        <v>0</v>
      </c>
      <c r="T126" s="171">
        <f>IF('Indicator Date hidden'!U127="x","x",$T$2-'Indicator Date hidden'!U127)</f>
        <v>0</v>
      </c>
      <c r="U126" s="171">
        <f>IF('Indicator Date hidden'!V127="x","x",$U$2-'Indicator Date hidden'!V127)</f>
        <v>0</v>
      </c>
      <c r="V126" s="171">
        <f>IF('Indicator Date hidden'!W127="x","x",$V$2-'Indicator Date hidden'!W127)</f>
        <v>0</v>
      </c>
      <c r="W126" s="171">
        <f>IF('Indicator Date hidden'!X127="x","x",$W$2-'Indicator Date hidden'!X127)</f>
        <v>3</v>
      </c>
      <c r="X126" s="171">
        <f>IF('Indicator Date hidden'!Y127="x","x",$X$2-'Indicator Date hidden'!Y127)</f>
        <v>5</v>
      </c>
      <c r="Y126" s="171">
        <f>IF('Indicator Date hidden'!Z127="x","x",$Y$2-'Indicator Date hidden'!Z127)</f>
        <v>1</v>
      </c>
      <c r="Z126" s="171">
        <f>IF('Indicator Date hidden'!AA127="x","x",$Z$2-'Indicator Date hidden'!AA127)</f>
        <v>0</v>
      </c>
      <c r="AA126" s="171">
        <f>IF('Indicator Date hidden'!AB127="x","x",$AA$2-'Indicator Date hidden'!AB127)</f>
        <v>0</v>
      </c>
      <c r="AB126" s="171">
        <f>IF('Indicator Date hidden'!AC127="x","x",$AB$2-'Indicator Date hidden'!AC127)</f>
        <v>0</v>
      </c>
      <c r="AC126" s="171">
        <f>IF('Indicator Date hidden'!AD127="x","x",$AC$2-'Indicator Date hidden'!AD127)</f>
        <v>0</v>
      </c>
      <c r="AD126" s="171">
        <f>IF('Indicator Date hidden'!AE127="x","x",$AD$2-'Indicator Date hidden'!AE127)</f>
        <v>0</v>
      </c>
      <c r="AE126" s="171">
        <f>IF('Indicator Date hidden'!AF127="x","x",$AE$2-'Indicator Date hidden'!AF127)</f>
        <v>0</v>
      </c>
      <c r="AF126" s="171">
        <f>IF('Indicator Date hidden'!AG127="x","x",$AF$2-'Indicator Date hidden'!AG127)</f>
        <v>0</v>
      </c>
      <c r="AG126" s="171">
        <f>IF('Indicator Date hidden'!AH127="x","x",$AG$2-'Indicator Date hidden'!AH127)</f>
        <v>0</v>
      </c>
      <c r="AH126" s="171">
        <f>IF('Indicator Date hidden'!AI127="x","x",$AH$2-'Indicator Date hidden'!AI127)</f>
        <v>0</v>
      </c>
      <c r="AI126" s="171">
        <f>IF('Indicator Date hidden'!AJ127="x","x",$AI$2-'Indicator Date hidden'!AJ127)</f>
        <v>0</v>
      </c>
      <c r="AJ126" s="171">
        <f>IF('Indicator Date hidden'!AK127="x","x",$AJ$2-'Indicator Date hidden'!AK127)</f>
        <v>0</v>
      </c>
      <c r="AK126" s="171">
        <f>IF('Indicator Date hidden'!AL127="x","x",$AK$2-'Indicator Date hidden'!AL127)</f>
        <v>0</v>
      </c>
      <c r="AL126" s="171">
        <f>IF('Indicator Date hidden'!AM127="x","x",$AL$2-'Indicator Date hidden'!AM127)</f>
        <v>0</v>
      </c>
      <c r="AM126" s="171">
        <f>IF('Indicator Date hidden'!AN127="x","x",$AM$2-'Indicator Date hidden'!AN127)</f>
        <v>0</v>
      </c>
      <c r="AN126" s="171">
        <f>IF('Indicator Date hidden'!AO127="x","x",$AN$2-'Indicator Date hidden'!AO127)</f>
        <v>0</v>
      </c>
      <c r="AO126" s="171">
        <f>IF('Indicator Date hidden'!AP127="x","x",$AO$2-'Indicator Date hidden'!AP127)</f>
        <v>0</v>
      </c>
      <c r="AP126" s="171">
        <f>IF('Indicator Date hidden'!AQ127="x","x",$AP$2-'Indicator Date hidden'!AQ127)</f>
        <v>0</v>
      </c>
      <c r="AQ126" s="171">
        <f>IF('Indicator Date hidden'!AR127="x","x",$AQ$2-'Indicator Date hidden'!AR127)</f>
        <v>0</v>
      </c>
      <c r="AR126" s="171">
        <f>IF('Indicator Date hidden'!AS127="x","x",$AR$2-'Indicator Date hidden'!AS127)</f>
        <v>0</v>
      </c>
      <c r="AS126" s="171">
        <f>IF('Indicator Date hidden'!AT127="x","x",$AS$2-'Indicator Date hidden'!AT127)</f>
        <v>0</v>
      </c>
      <c r="AT126" s="171">
        <f>IF('Indicator Date hidden'!AU127="x","x",$AT$2-'Indicator Date hidden'!AU127)</f>
        <v>0</v>
      </c>
      <c r="AU126" s="171">
        <f>IF('Indicator Date hidden'!AV127="x","x",$AU$2-'Indicator Date hidden'!AV127)</f>
        <v>0</v>
      </c>
      <c r="AV126" s="171">
        <f>IF('Indicator Date hidden'!AW127="x","x",$AV$2-'Indicator Date hidden'!AW127)</f>
        <v>0</v>
      </c>
      <c r="AW126" s="171">
        <f>IF('Indicator Date hidden'!AX127="x","x",$AW$2-'Indicator Date hidden'!AX127)</f>
        <v>0</v>
      </c>
      <c r="AX126" s="171">
        <f>IF('Indicator Date hidden'!AY127="x","x",$AX$2-'Indicator Date hidden'!AY127)</f>
        <v>0</v>
      </c>
      <c r="AY126" s="171">
        <f>IF('Indicator Date hidden'!AZ127="x","x",$AY$2-'Indicator Date hidden'!AZ127)</f>
        <v>0</v>
      </c>
      <c r="AZ126" s="171">
        <f>IF('Indicator Date hidden'!BA127="x","x",$AZ$2-'Indicator Date hidden'!BA127)</f>
        <v>0</v>
      </c>
      <c r="BA126" s="5">
        <f t="shared" si="5"/>
        <v>12</v>
      </c>
      <c r="BB126" s="172">
        <f t="shared" si="6"/>
        <v>0.23529411764705882</v>
      </c>
      <c r="BC126" s="5">
        <f t="shared" si="7"/>
        <v>4</v>
      </c>
      <c r="BD126" s="172">
        <f t="shared" si="8"/>
        <v>0.89854425391290982</v>
      </c>
      <c r="BE126" s="175">
        <f t="shared" si="9"/>
        <v>0</v>
      </c>
    </row>
    <row r="127" spans="1:57" x14ac:dyDescent="0.25">
      <c r="A127" t="s">
        <v>233</v>
      </c>
      <c r="B127" s="171">
        <f>IF('Indicator Date hidden'!C128="x","x",$B$2-'Indicator Date hidden'!C128)</f>
        <v>0</v>
      </c>
      <c r="C127" s="171">
        <f>IF('Indicator Date hidden'!D128="x","x",$C$2-'Indicator Date hidden'!D128)</f>
        <v>0</v>
      </c>
      <c r="D127" s="171">
        <f>IF('Indicator Date hidden'!E128="x","x",$D$2-'Indicator Date hidden'!E128)</f>
        <v>0</v>
      </c>
      <c r="E127" s="171">
        <f>IF('Indicator Date hidden'!F128="x","x",$E$2-'Indicator Date hidden'!F128)</f>
        <v>0</v>
      </c>
      <c r="F127" s="171">
        <f>IF('Indicator Date hidden'!G128="x","x",$F$2-'Indicator Date hidden'!G128)</f>
        <v>0</v>
      </c>
      <c r="G127" s="171">
        <f>IF('Indicator Date hidden'!H128="x","x",$G$2-'Indicator Date hidden'!H128)</f>
        <v>0</v>
      </c>
      <c r="H127" s="171">
        <f>IF('Indicator Date hidden'!I128="x","x",$H$2-'Indicator Date hidden'!I128)</f>
        <v>0</v>
      </c>
      <c r="I127" s="171">
        <f>IF('Indicator Date hidden'!J128="x","x",$I$2-'Indicator Date hidden'!J128)</f>
        <v>0</v>
      </c>
      <c r="J127" s="171">
        <f>IF('Indicator Date hidden'!K128="x","x",$J$2-'Indicator Date hidden'!K128)</f>
        <v>0</v>
      </c>
      <c r="K127" s="171">
        <f>IF('Indicator Date hidden'!L128="x","x",$K$2-'Indicator Date hidden'!L128)</f>
        <v>0</v>
      </c>
      <c r="L127" s="171">
        <f>IF('Indicator Date hidden'!M128="x","x",$L$2-'Indicator Date hidden'!M128)</f>
        <v>0</v>
      </c>
      <c r="M127" s="171">
        <f>IF('Indicator Date hidden'!N128="x","x",$M$2-'Indicator Date hidden'!N128)</f>
        <v>0</v>
      </c>
      <c r="N127" s="171">
        <f>IF('Indicator Date hidden'!O128="x","x",$N$2-'Indicator Date hidden'!O128)</f>
        <v>0</v>
      </c>
      <c r="O127" s="171">
        <f>IF('Indicator Date hidden'!P128="x","x",$O$2-'Indicator Date hidden'!P128)</f>
        <v>0</v>
      </c>
      <c r="P127" s="171">
        <f>IF('Indicator Date hidden'!Q128="x","x",$P$2-'Indicator Date hidden'!Q128)</f>
        <v>0</v>
      </c>
      <c r="Q127" s="171">
        <f>IF('Indicator Date hidden'!R128="x","x",$Q$2-'Indicator Date hidden'!R128)</f>
        <v>2</v>
      </c>
      <c r="R127" s="171">
        <f>IF('Indicator Date hidden'!S128="x","x",$R$2-'Indicator Date hidden'!S128)</f>
        <v>0</v>
      </c>
      <c r="S127" s="171">
        <f>IF('Indicator Date hidden'!T128="x","x",$S$2-'Indicator Date hidden'!T128)</f>
        <v>0</v>
      </c>
      <c r="T127" s="171">
        <f>IF('Indicator Date hidden'!U128="x","x",$T$2-'Indicator Date hidden'!U128)</f>
        <v>0</v>
      </c>
      <c r="U127" s="171">
        <f>IF('Indicator Date hidden'!V128="x","x",$U$2-'Indicator Date hidden'!V128)</f>
        <v>0</v>
      </c>
      <c r="V127" s="171">
        <f>IF('Indicator Date hidden'!W128="x","x",$V$2-'Indicator Date hidden'!W128)</f>
        <v>0</v>
      </c>
      <c r="W127" s="171">
        <f>IF('Indicator Date hidden'!X128="x","x",$W$2-'Indicator Date hidden'!X128)</f>
        <v>1</v>
      </c>
      <c r="X127" s="171">
        <f>IF('Indicator Date hidden'!Y128="x","x",$X$2-'Indicator Date hidden'!Y128)</f>
        <v>5</v>
      </c>
      <c r="Y127" s="171">
        <f>IF('Indicator Date hidden'!Z128="x","x",$Y$2-'Indicator Date hidden'!Z128)</f>
        <v>1</v>
      </c>
      <c r="Z127" s="171">
        <f>IF('Indicator Date hidden'!AA128="x","x",$Z$2-'Indicator Date hidden'!AA128)</f>
        <v>0</v>
      </c>
      <c r="AA127" s="171">
        <f>IF('Indicator Date hidden'!AB128="x","x",$AA$2-'Indicator Date hidden'!AB128)</f>
        <v>0</v>
      </c>
      <c r="AB127" s="171">
        <f>IF('Indicator Date hidden'!AC128="x","x",$AB$2-'Indicator Date hidden'!AC128)</f>
        <v>0</v>
      </c>
      <c r="AC127" s="171">
        <f>IF('Indicator Date hidden'!AD128="x","x",$AC$2-'Indicator Date hidden'!AD128)</f>
        <v>0</v>
      </c>
      <c r="AD127" s="171">
        <f>IF('Indicator Date hidden'!AE128="x","x",$AD$2-'Indicator Date hidden'!AE128)</f>
        <v>0</v>
      </c>
      <c r="AE127" s="171" t="str">
        <f>IF('Indicator Date hidden'!AF128="x","x",$AE$2-'Indicator Date hidden'!AF128)</f>
        <v>x</v>
      </c>
      <c r="AF127" s="171">
        <f>IF('Indicator Date hidden'!AG128="x","x",$AF$2-'Indicator Date hidden'!AG128)</f>
        <v>5</v>
      </c>
      <c r="AG127" s="171">
        <f>IF('Indicator Date hidden'!AH128="x","x",$AG$2-'Indicator Date hidden'!AH128)</f>
        <v>0</v>
      </c>
      <c r="AH127" s="171">
        <f>IF('Indicator Date hidden'!AI128="x","x",$AH$2-'Indicator Date hidden'!AI128)</f>
        <v>0</v>
      </c>
      <c r="AI127" s="171">
        <f>IF('Indicator Date hidden'!AJ128="x","x",$AI$2-'Indicator Date hidden'!AJ128)</f>
        <v>0</v>
      </c>
      <c r="AJ127" s="171">
        <f>IF('Indicator Date hidden'!AK128="x","x",$AJ$2-'Indicator Date hidden'!AK128)</f>
        <v>0</v>
      </c>
      <c r="AK127" s="171">
        <f>IF('Indicator Date hidden'!AL128="x","x",$AK$2-'Indicator Date hidden'!AL128)</f>
        <v>1</v>
      </c>
      <c r="AL127" s="171">
        <f>IF('Indicator Date hidden'!AM128="x","x",$AL$2-'Indicator Date hidden'!AM128)</f>
        <v>0</v>
      </c>
      <c r="AM127" s="171">
        <f>IF('Indicator Date hidden'!AN128="x","x",$AM$2-'Indicator Date hidden'!AN128)</f>
        <v>0</v>
      </c>
      <c r="AN127" s="171">
        <f>IF('Indicator Date hidden'!AO128="x","x",$AN$2-'Indicator Date hidden'!AO128)</f>
        <v>0</v>
      </c>
      <c r="AO127" s="171">
        <f>IF('Indicator Date hidden'!AP128="x","x",$AO$2-'Indicator Date hidden'!AP128)</f>
        <v>1</v>
      </c>
      <c r="AP127" s="171">
        <f>IF('Indicator Date hidden'!AQ128="x","x",$AP$2-'Indicator Date hidden'!AQ128)</f>
        <v>1</v>
      </c>
      <c r="AQ127" s="171">
        <f>IF('Indicator Date hidden'!AR128="x","x",$AQ$2-'Indicator Date hidden'!AR128)</f>
        <v>0</v>
      </c>
      <c r="AR127" s="171">
        <f>IF('Indicator Date hidden'!AS128="x","x",$AR$2-'Indicator Date hidden'!AS128)</f>
        <v>0</v>
      </c>
      <c r="AS127" s="171">
        <f>IF('Indicator Date hidden'!AT128="x","x",$AS$2-'Indicator Date hidden'!AT128)</f>
        <v>0</v>
      </c>
      <c r="AT127" s="171">
        <f>IF('Indicator Date hidden'!AU128="x","x",$AT$2-'Indicator Date hidden'!AU128)</f>
        <v>0</v>
      </c>
      <c r="AU127" s="171">
        <f>IF('Indicator Date hidden'!AV128="x","x",$AU$2-'Indicator Date hidden'!AV128)</f>
        <v>0</v>
      </c>
      <c r="AV127" s="171">
        <f>IF('Indicator Date hidden'!AW128="x","x",$AV$2-'Indicator Date hidden'!AW128)</f>
        <v>0</v>
      </c>
      <c r="AW127" s="171">
        <f>IF('Indicator Date hidden'!AX128="x","x",$AW$2-'Indicator Date hidden'!AX128)</f>
        <v>0</v>
      </c>
      <c r="AX127" s="171">
        <f>IF('Indicator Date hidden'!AY128="x","x",$AX$2-'Indicator Date hidden'!AY128)</f>
        <v>0</v>
      </c>
      <c r="AY127" s="171">
        <f>IF('Indicator Date hidden'!AZ128="x","x",$AY$2-'Indicator Date hidden'!AZ128)</f>
        <v>0</v>
      </c>
      <c r="AZ127" s="171">
        <f>IF('Indicator Date hidden'!BA128="x","x",$AZ$2-'Indicator Date hidden'!BA128)</f>
        <v>0</v>
      </c>
      <c r="BA127" s="5">
        <f t="shared" si="5"/>
        <v>17</v>
      </c>
      <c r="BB127" s="172">
        <f t="shared" si="6"/>
        <v>0.34</v>
      </c>
      <c r="BC127" s="5">
        <f t="shared" si="7"/>
        <v>8</v>
      </c>
      <c r="BD127" s="172">
        <f t="shared" si="8"/>
        <v>1.0316976301223144</v>
      </c>
      <c r="BE127" s="175">
        <f t="shared" si="9"/>
        <v>0</v>
      </c>
    </row>
    <row r="128" spans="1:57" x14ac:dyDescent="0.25">
      <c r="A128" t="s">
        <v>235</v>
      </c>
      <c r="B128" s="171">
        <f>IF('Indicator Date hidden'!C129="x","x",$B$2-'Indicator Date hidden'!C129)</f>
        <v>0</v>
      </c>
      <c r="C128" s="171">
        <f>IF('Indicator Date hidden'!D129="x","x",$C$2-'Indicator Date hidden'!D129)</f>
        <v>0</v>
      </c>
      <c r="D128" s="171">
        <f>IF('Indicator Date hidden'!E129="x","x",$D$2-'Indicator Date hidden'!E129)</f>
        <v>0</v>
      </c>
      <c r="E128" s="171">
        <f>IF('Indicator Date hidden'!F129="x","x",$E$2-'Indicator Date hidden'!F129)</f>
        <v>0</v>
      </c>
      <c r="F128" s="171">
        <f>IF('Indicator Date hidden'!G129="x","x",$F$2-'Indicator Date hidden'!G129)</f>
        <v>0</v>
      </c>
      <c r="G128" s="171">
        <f>IF('Indicator Date hidden'!H129="x","x",$G$2-'Indicator Date hidden'!H129)</f>
        <v>0</v>
      </c>
      <c r="H128" s="171">
        <f>IF('Indicator Date hidden'!I129="x","x",$H$2-'Indicator Date hidden'!I129)</f>
        <v>0</v>
      </c>
      <c r="I128" s="171">
        <f>IF('Indicator Date hidden'!J129="x","x",$I$2-'Indicator Date hidden'!J129)</f>
        <v>0</v>
      </c>
      <c r="J128" s="171">
        <f>IF('Indicator Date hidden'!K129="x","x",$J$2-'Indicator Date hidden'!K129)</f>
        <v>0</v>
      </c>
      <c r="K128" s="171">
        <f>IF('Indicator Date hidden'!L129="x","x",$K$2-'Indicator Date hidden'!L129)</f>
        <v>0</v>
      </c>
      <c r="L128" s="171">
        <f>IF('Indicator Date hidden'!M129="x","x",$L$2-'Indicator Date hidden'!M129)</f>
        <v>0</v>
      </c>
      <c r="M128" s="171">
        <f>IF('Indicator Date hidden'!N129="x","x",$M$2-'Indicator Date hidden'!N129)</f>
        <v>0</v>
      </c>
      <c r="N128" s="171">
        <f>IF('Indicator Date hidden'!O129="x","x",$N$2-'Indicator Date hidden'!O129)</f>
        <v>0</v>
      </c>
      <c r="O128" s="171">
        <f>IF('Indicator Date hidden'!P129="x","x",$O$2-'Indicator Date hidden'!P129)</f>
        <v>0</v>
      </c>
      <c r="P128" s="171">
        <f>IF('Indicator Date hidden'!Q129="x","x",$P$2-'Indicator Date hidden'!Q129)</f>
        <v>0</v>
      </c>
      <c r="Q128" s="171" t="str">
        <f>IF('Indicator Date hidden'!R129="x","x",$Q$2-'Indicator Date hidden'!R129)</f>
        <v>x</v>
      </c>
      <c r="R128" s="171">
        <f>IF('Indicator Date hidden'!S129="x","x",$R$2-'Indicator Date hidden'!S129)</f>
        <v>0</v>
      </c>
      <c r="S128" s="171">
        <f>IF('Indicator Date hidden'!T129="x","x",$S$2-'Indicator Date hidden'!T129)</f>
        <v>0</v>
      </c>
      <c r="T128" s="171">
        <f>IF('Indicator Date hidden'!U129="x","x",$T$2-'Indicator Date hidden'!U129)</f>
        <v>0</v>
      </c>
      <c r="U128" s="171" t="str">
        <f>IF('Indicator Date hidden'!V129="x","x",$U$2-'Indicator Date hidden'!V129)</f>
        <v>x</v>
      </c>
      <c r="V128" s="171">
        <f>IF('Indicator Date hidden'!W129="x","x",$V$2-'Indicator Date hidden'!W129)</f>
        <v>0</v>
      </c>
      <c r="W128" s="171" t="str">
        <f>IF('Indicator Date hidden'!X129="x","x",$W$2-'Indicator Date hidden'!X129)</f>
        <v>x</v>
      </c>
      <c r="X128" s="171">
        <f>IF('Indicator Date hidden'!Y129="x","x",$X$2-'Indicator Date hidden'!Y129)</f>
        <v>3</v>
      </c>
      <c r="Y128" s="171">
        <f>IF('Indicator Date hidden'!Z129="x","x",$Y$2-'Indicator Date hidden'!Z129)</f>
        <v>1</v>
      </c>
      <c r="Z128" s="171">
        <f>IF('Indicator Date hidden'!AA129="x","x",$Z$2-'Indicator Date hidden'!AA129)</f>
        <v>0</v>
      </c>
      <c r="AA128" s="171">
        <f>IF('Indicator Date hidden'!AB129="x","x",$AA$2-'Indicator Date hidden'!AB129)</f>
        <v>1</v>
      </c>
      <c r="AB128" s="171">
        <f>IF('Indicator Date hidden'!AC129="x","x",$AB$2-'Indicator Date hidden'!AC129)</f>
        <v>0</v>
      </c>
      <c r="AC128" s="171">
        <f>IF('Indicator Date hidden'!AD129="x","x",$AC$2-'Indicator Date hidden'!AD129)</f>
        <v>0</v>
      </c>
      <c r="AD128" s="171" t="str">
        <f>IF('Indicator Date hidden'!AE129="x","x",$AD$2-'Indicator Date hidden'!AE129)</f>
        <v>x</v>
      </c>
      <c r="AE128" s="171">
        <f>IF('Indicator Date hidden'!AF129="x","x",$AE$2-'Indicator Date hidden'!AF129)</f>
        <v>0</v>
      </c>
      <c r="AF128" s="171">
        <f>IF('Indicator Date hidden'!AG129="x","x",$AF$2-'Indicator Date hidden'!AG129)</f>
        <v>2</v>
      </c>
      <c r="AG128" s="171">
        <f>IF('Indicator Date hidden'!AH129="x","x",$AG$2-'Indicator Date hidden'!AH129)</f>
        <v>0</v>
      </c>
      <c r="AH128" s="171">
        <f>IF('Indicator Date hidden'!AI129="x","x",$AH$2-'Indicator Date hidden'!AI129)</f>
        <v>0</v>
      </c>
      <c r="AI128" s="171">
        <f>IF('Indicator Date hidden'!AJ129="x","x",$AI$2-'Indicator Date hidden'!AJ129)</f>
        <v>0</v>
      </c>
      <c r="AJ128" s="171" t="str">
        <f>IF('Indicator Date hidden'!AK129="x","x",$AJ$2-'Indicator Date hidden'!AK129)</f>
        <v>x</v>
      </c>
      <c r="AK128" s="171">
        <f>IF('Indicator Date hidden'!AL129="x","x",$AK$2-'Indicator Date hidden'!AL129)</f>
        <v>1</v>
      </c>
      <c r="AL128" s="171">
        <f>IF('Indicator Date hidden'!AM129="x","x",$AL$2-'Indicator Date hidden'!AM129)</f>
        <v>0</v>
      </c>
      <c r="AM128" s="171">
        <f>IF('Indicator Date hidden'!AN129="x","x",$AM$2-'Indicator Date hidden'!AN129)</f>
        <v>0</v>
      </c>
      <c r="AN128" s="171">
        <f>IF('Indicator Date hidden'!AO129="x","x",$AN$2-'Indicator Date hidden'!AO129)</f>
        <v>0</v>
      </c>
      <c r="AO128" s="171">
        <f>IF('Indicator Date hidden'!AP129="x","x",$AO$2-'Indicator Date hidden'!AP129)</f>
        <v>0</v>
      </c>
      <c r="AP128" s="171">
        <f>IF('Indicator Date hidden'!AQ129="x","x",$AP$2-'Indicator Date hidden'!AQ129)</f>
        <v>0</v>
      </c>
      <c r="AQ128" s="171">
        <f>IF('Indicator Date hidden'!AR129="x","x",$AQ$2-'Indicator Date hidden'!AR129)</f>
        <v>0</v>
      </c>
      <c r="AR128" s="171">
        <f>IF('Indicator Date hidden'!AS129="x","x",$AR$2-'Indicator Date hidden'!AS129)</f>
        <v>0</v>
      </c>
      <c r="AS128" s="171">
        <f>IF('Indicator Date hidden'!AT129="x","x",$AS$2-'Indicator Date hidden'!AT129)</f>
        <v>0</v>
      </c>
      <c r="AT128" s="171">
        <f>IF('Indicator Date hidden'!AU129="x","x",$AT$2-'Indicator Date hidden'!AU129)</f>
        <v>0</v>
      </c>
      <c r="AU128" s="171" t="str">
        <f>IF('Indicator Date hidden'!AV129="x","x",$AU$2-'Indicator Date hidden'!AV129)</f>
        <v>x</v>
      </c>
      <c r="AV128" s="171">
        <f>IF('Indicator Date hidden'!AW129="x","x",$AV$2-'Indicator Date hidden'!AW129)</f>
        <v>0</v>
      </c>
      <c r="AW128" s="171">
        <f>IF('Indicator Date hidden'!AX129="x","x",$AW$2-'Indicator Date hidden'!AX129)</f>
        <v>0</v>
      </c>
      <c r="AX128" s="171">
        <f>IF('Indicator Date hidden'!AY129="x","x",$AX$2-'Indicator Date hidden'!AY129)</f>
        <v>0</v>
      </c>
      <c r="AY128" s="171">
        <f>IF('Indicator Date hidden'!AZ129="x","x",$AY$2-'Indicator Date hidden'!AZ129)</f>
        <v>0</v>
      </c>
      <c r="AZ128" s="171">
        <f>IF('Indicator Date hidden'!BA129="x","x",$AZ$2-'Indicator Date hidden'!BA129)</f>
        <v>0</v>
      </c>
      <c r="BA128" s="5">
        <f t="shared" si="5"/>
        <v>8</v>
      </c>
      <c r="BB128" s="172">
        <f t="shared" si="6"/>
        <v>0.17777777777777778</v>
      </c>
      <c r="BC128" s="5">
        <f t="shared" si="7"/>
        <v>5</v>
      </c>
      <c r="BD128" s="172">
        <f t="shared" si="8"/>
        <v>0.56916659888291987</v>
      </c>
      <c r="BE128" s="175">
        <f t="shared" si="9"/>
        <v>0</v>
      </c>
    </row>
    <row r="129" spans="1:57" x14ac:dyDescent="0.25">
      <c r="A129" t="s">
        <v>238</v>
      </c>
      <c r="B129" s="171">
        <f>IF('Indicator Date hidden'!C130="x","x",$B$2-'Indicator Date hidden'!C130)</f>
        <v>0</v>
      </c>
      <c r="C129" s="171">
        <f>IF('Indicator Date hidden'!D130="x","x",$C$2-'Indicator Date hidden'!D130)</f>
        <v>0</v>
      </c>
      <c r="D129" s="171">
        <f>IF('Indicator Date hidden'!E130="x","x",$D$2-'Indicator Date hidden'!E130)</f>
        <v>0</v>
      </c>
      <c r="E129" s="171">
        <f>IF('Indicator Date hidden'!F130="x","x",$E$2-'Indicator Date hidden'!F130)</f>
        <v>0</v>
      </c>
      <c r="F129" s="171">
        <f>IF('Indicator Date hidden'!G130="x","x",$F$2-'Indicator Date hidden'!G130)</f>
        <v>0</v>
      </c>
      <c r="G129" s="171">
        <f>IF('Indicator Date hidden'!H130="x","x",$G$2-'Indicator Date hidden'!H130)</f>
        <v>0</v>
      </c>
      <c r="H129" s="171">
        <f>IF('Indicator Date hidden'!I130="x","x",$H$2-'Indicator Date hidden'!I130)</f>
        <v>0</v>
      </c>
      <c r="I129" s="171">
        <f>IF('Indicator Date hidden'!J130="x","x",$I$2-'Indicator Date hidden'!J130)</f>
        <v>0</v>
      </c>
      <c r="J129" s="171">
        <f>IF('Indicator Date hidden'!K130="x","x",$J$2-'Indicator Date hidden'!K130)</f>
        <v>0</v>
      </c>
      <c r="K129" s="171">
        <f>IF('Indicator Date hidden'!L130="x","x",$K$2-'Indicator Date hidden'!L130)</f>
        <v>0</v>
      </c>
      <c r="L129" s="171">
        <f>IF('Indicator Date hidden'!M130="x","x",$L$2-'Indicator Date hidden'!M130)</f>
        <v>0</v>
      </c>
      <c r="M129" s="171">
        <f>IF('Indicator Date hidden'!N130="x","x",$M$2-'Indicator Date hidden'!N130)</f>
        <v>0</v>
      </c>
      <c r="N129" s="171">
        <f>IF('Indicator Date hidden'!O130="x","x",$N$2-'Indicator Date hidden'!O130)</f>
        <v>0</v>
      </c>
      <c r="O129" s="171">
        <f>IF('Indicator Date hidden'!P130="x","x",$O$2-'Indicator Date hidden'!P130)</f>
        <v>0</v>
      </c>
      <c r="P129" s="171">
        <f>IF('Indicator Date hidden'!Q130="x","x",$P$2-'Indicator Date hidden'!Q130)</f>
        <v>0</v>
      </c>
      <c r="Q129" s="171" t="str">
        <f>IF('Indicator Date hidden'!R130="x","x",$Q$2-'Indicator Date hidden'!R130)</f>
        <v>x</v>
      </c>
      <c r="R129" s="171">
        <f>IF('Indicator Date hidden'!S130="x","x",$R$2-'Indicator Date hidden'!S130)</f>
        <v>0</v>
      </c>
      <c r="S129" s="171">
        <f>IF('Indicator Date hidden'!T130="x","x",$S$2-'Indicator Date hidden'!T130)</f>
        <v>0</v>
      </c>
      <c r="T129" s="171">
        <f>IF('Indicator Date hidden'!U130="x","x",$T$2-'Indicator Date hidden'!U130)</f>
        <v>0</v>
      </c>
      <c r="U129" s="171" t="str">
        <f>IF('Indicator Date hidden'!V130="x","x",$U$2-'Indicator Date hidden'!V130)</f>
        <v>x</v>
      </c>
      <c r="V129" s="171">
        <f>IF('Indicator Date hidden'!W130="x","x",$V$2-'Indicator Date hidden'!W130)</f>
        <v>0</v>
      </c>
      <c r="W129" s="171">
        <f>IF('Indicator Date hidden'!X130="x","x",$W$2-'Indicator Date hidden'!X130)</f>
        <v>6</v>
      </c>
      <c r="X129" s="171">
        <f>IF('Indicator Date hidden'!Y130="x","x",$X$2-'Indicator Date hidden'!Y130)</f>
        <v>3</v>
      </c>
      <c r="Y129" s="171">
        <f>IF('Indicator Date hidden'!Z130="x","x",$Y$2-'Indicator Date hidden'!Z130)</f>
        <v>1</v>
      </c>
      <c r="Z129" s="171">
        <f>IF('Indicator Date hidden'!AA130="x","x",$Z$2-'Indicator Date hidden'!AA130)</f>
        <v>0</v>
      </c>
      <c r="AA129" s="171">
        <f>IF('Indicator Date hidden'!AB130="x","x",$AA$2-'Indicator Date hidden'!AB130)</f>
        <v>1</v>
      </c>
      <c r="AB129" s="171">
        <f>IF('Indicator Date hidden'!AC130="x","x",$AB$2-'Indicator Date hidden'!AC130)</f>
        <v>0</v>
      </c>
      <c r="AC129" s="171">
        <f>IF('Indicator Date hidden'!AD130="x","x",$AC$2-'Indicator Date hidden'!AD130)</f>
        <v>0</v>
      </c>
      <c r="AD129" s="171" t="str">
        <f>IF('Indicator Date hidden'!AE130="x","x",$AD$2-'Indicator Date hidden'!AE130)</f>
        <v>x</v>
      </c>
      <c r="AE129" s="171">
        <f>IF('Indicator Date hidden'!AF130="x","x",$AE$2-'Indicator Date hidden'!AF130)</f>
        <v>0</v>
      </c>
      <c r="AF129" s="171" t="str">
        <f>IF('Indicator Date hidden'!AG130="x","x",$AF$2-'Indicator Date hidden'!AG130)</f>
        <v>x</v>
      </c>
      <c r="AG129" s="171">
        <f>IF('Indicator Date hidden'!AH130="x","x",$AG$2-'Indicator Date hidden'!AH130)</f>
        <v>0</v>
      </c>
      <c r="AH129" s="171">
        <f>IF('Indicator Date hidden'!AI130="x","x",$AH$2-'Indicator Date hidden'!AI130)</f>
        <v>0</v>
      </c>
      <c r="AI129" s="171">
        <f>IF('Indicator Date hidden'!AJ130="x","x",$AI$2-'Indicator Date hidden'!AJ130)</f>
        <v>0</v>
      </c>
      <c r="AJ129" s="171" t="str">
        <f>IF('Indicator Date hidden'!AK130="x","x",$AJ$2-'Indicator Date hidden'!AK130)</f>
        <v>x</v>
      </c>
      <c r="AK129" s="171">
        <f>IF('Indicator Date hidden'!AL130="x","x",$AK$2-'Indicator Date hidden'!AL130)</f>
        <v>0</v>
      </c>
      <c r="AL129" s="171">
        <f>IF('Indicator Date hidden'!AM130="x","x",$AL$2-'Indicator Date hidden'!AM130)</f>
        <v>0</v>
      </c>
      <c r="AM129" s="171">
        <f>IF('Indicator Date hidden'!AN130="x","x",$AM$2-'Indicator Date hidden'!AN130)</f>
        <v>0</v>
      </c>
      <c r="AN129" s="171">
        <f>IF('Indicator Date hidden'!AO130="x","x",$AN$2-'Indicator Date hidden'!AO130)</f>
        <v>0</v>
      </c>
      <c r="AO129" s="171">
        <f>IF('Indicator Date hidden'!AP130="x","x",$AO$2-'Indicator Date hidden'!AP130)</f>
        <v>0</v>
      </c>
      <c r="AP129" s="171">
        <f>IF('Indicator Date hidden'!AQ130="x","x",$AP$2-'Indicator Date hidden'!AQ130)</f>
        <v>0</v>
      </c>
      <c r="AQ129" s="171" t="str">
        <f>IF('Indicator Date hidden'!AR130="x","x",$AQ$2-'Indicator Date hidden'!AR130)</f>
        <v>x</v>
      </c>
      <c r="AR129" s="171">
        <f>IF('Indicator Date hidden'!AS130="x","x",$AR$2-'Indicator Date hidden'!AS130)</f>
        <v>0</v>
      </c>
      <c r="AS129" s="171">
        <f>IF('Indicator Date hidden'!AT130="x","x",$AS$2-'Indicator Date hidden'!AT130)</f>
        <v>0</v>
      </c>
      <c r="AT129" s="171">
        <f>IF('Indicator Date hidden'!AU130="x","x",$AT$2-'Indicator Date hidden'!AU130)</f>
        <v>0</v>
      </c>
      <c r="AU129" s="171">
        <f>IF('Indicator Date hidden'!AV130="x","x",$AU$2-'Indicator Date hidden'!AV130)</f>
        <v>0</v>
      </c>
      <c r="AV129" s="171">
        <f>IF('Indicator Date hidden'!AW130="x","x",$AV$2-'Indicator Date hidden'!AW130)</f>
        <v>0</v>
      </c>
      <c r="AW129" s="171">
        <f>IF('Indicator Date hidden'!AX130="x","x",$AW$2-'Indicator Date hidden'!AX130)</f>
        <v>0</v>
      </c>
      <c r="AX129" s="171">
        <f>IF('Indicator Date hidden'!AY130="x","x",$AX$2-'Indicator Date hidden'!AY130)</f>
        <v>0</v>
      </c>
      <c r="AY129" s="171">
        <f>IF('Indicator Date hidden'!AZ130="x","x",$AY$2-'Indicator Date hidden'!AZ130)</f>
        <v>0</v>
      </c>
      <c r="AZ129" s="171">
        <f>IF('Indicator Date hidden'!BA130="x","x",$AZ$2-'Indicator Date hidden'!BA130)</f>
        <v>0</v>
      </c>
      <c r="BA129" s="5">
        <f t="shared" si="5"/>
        <v>11</v>
      </c>
      <c r="BB129" s="172">
        <f t="shared" si="6"/>
        <v>0.24444444444444444</v>
      </c>
      <c r="BC129" s="5">
        <f t="shared" si="7"/>
        <v>4</v>
      </c>
      <c r="BD129" s="172">
        <f t="shared" si="8"/>
        <v>0.99231615830071584</v>
      </c>
      <c r="BE129" s="175">
        <f t="shared" si="9"/>
        <v>0</v>
      </c>
    </row>
    <row r="130" spans="1:57" x14ac:dyDescent="0.25">
      <c r="A130" t="s">
        <v>240</v>
      </c>
      <c r="B130" s="171">
        <f>IF('Indicator Date hidden'!C131="x","x",$B$2-'Indicator Date hidden'!C131)</f>
        <v>0</v>
      </c>
      <c r="C130" s="171">
        <f>IF('Indicator Date hidden'!D131="x","x",$C$2-'Indicator Date hidden'!D131)</f>
        <v>0</v>
      </c>
      <c r="D130" s="171">
        <f>IF('Indicator Date hidden'!E131="x","x",$D$2-'Indicator Date hidden'!E131)</f>
        <v>0</v>
      </c>
      <c r="E130" s="171">
        <f>IF('Indicator Date hidden'!F131="x","x",$E$2-'Indicator Date hidden'!F131)</f>
        <v>0</v>
      </c>
      <c r="F130" s="171">
        <f>IF('Indicator Date hidden'!G131="x","x",$F$2-'Indicator Date hidden'!G131)</f>
        <v>0</v>
      </c>
      <c r="G130" s="171">
        <f>IF('Indicator Date hidden'!H131="x","x",$G$2-'Indicator Date hidden'!H131)</f>
        <v>0</v>
      </c>
      <c r="H130" s="171">
        <f>IF('Indicator Date hidden'!I131="x","x",$H$2-'Indicator Date hidden'!I131)</f>
        <v>0</v>
      </c>
      <c r="I130" s="171">
        <f>IF('Indicator Date hidden'!J131="x","x",$I$2-'Indicator Date hidden'!J131)</f>
        <v>0</v>
      </c>
      <c r="J130" s="171">
        <f>IF('Indicator Date hidden'!K131="x","x",$J$2-'Indicator Date hidden'!K131)</f>
        <v>0</v>
      </c>
      <c r="K130" s="171">
        <f>IF('Indicator Date hidden'!L131="x","x",$K$2-'Indicator Date hidden'!L131)</f>
        <v>0</v>
      </c>
      <c r="L130" s="171">
        <f>IF('Indicator Date hidden'!M131="x","x",$L$2-'Indicator Date hidden'!M131)</f>
        <v>0</v>
      </c>
      <c r="M130" s="171">
        <f>IF('Indicator Date hidden'!N131="x","x",$M$2-'Indicator Date hidden'!N131)</f>
        <v>0</v>
      </c>
      <c r="N130" s="171">
        <f>IF('Indicator Date hidden'!O131="x","x",$N$2-'Indicator Date hidden'!O131)</f>
        <v>0</v>
      </c>
      <c r="O130" s="171">
        <f>IF('Indicator Date hidden'!P131="x","x",$O$2-'Indicator Date hidden'!P131)</f>
        <v>0</v>
      </c>
      <c r="P130" s="171">
        <f>IF('Indicator Date hidden'!Q131="x","x",$P$2-'Indicator Date hidden'!Q131)</f>
        <v>0</v>
      </c>
      <c r="Q130" s="171">
        <f>IF('Indicator Date hidden'!R131="x","x",$Q$2-'Indicator Date hidden'!R131)</f>
        <v>2</v>
      </c>
      <c r="R130" s="171">
        <f>IF('Indicator Date hidden'!S131="x","x",$R$2-'Indicator Date hidden'!S131)</f>
        <v>0</v>
      </c>
      <c r="S130" s="171">
        <f>IF('Indicator Date hidden'!T131="x","x",$S$2-'Indicator Date hidden'!T131)</f>
        <v>0</v>
      </c>
      <c r="T130" s="171">
        <f>IF('Indicator Date hidden'!U131="x","x",$T$2-'Indicator Date hidden'!U131)</f>
        <v>0</v>
      </c>
      <c r="U130" s="171">
        <f>IF('Indicator Date hidden'!V131="x","x",$U$2-'Indicator Date hidden'!V131)</f>
        <v>0</v>
      </c>
      <c r="V130" s="171">
        <f>IF('Indicator Date hidden'!W131="x","x",$V$2-'Indicator Date hidden'!W131)</f>
        <v>0</v>
      </c>
      <c r="W130" s="171">
        <f>IF('Indicator Date hidden'!X131="x","x",$W$2-'Indicator Date hidden'!X131)</f>
        <v>3</v>
      </c>
      <c r="X130" s="171">
        <f>IF('Indicator Date hidden'!Y131="x","x",$X$2-'Indicator Date hidden'!Y131)</f>
        <v>5</v>
      </c>
      <c r="Y130" s="171">
        <f>IF('Indicator Date hidden'!Z131="x","x",$Y$2-'Indicator Date hidden'!Z131)</f>
        <v>1</v>
      </c>
      <c r="Z130" s="171">
        <f>IF('Indicator Date hidden'!AA131="x","x",$Z$2-'Indicator Date hidden'!AA131)</f>
        <v>0</v>
      </c>
      <c r="AA130" s="171">
        <f>IF('Indicator Date hidden'!AB131="x","x",$AA$2-'Indicator Date hidden'!AB131)</f>
        <v>0</v>
      </c>
      <c r="AB130" s="171">
        <f>IF('Indicator Date hidden'!AC131="x","x",$AB$2-'Indicator Date hidden'!AC131)</f>
        <v>0</v>
      </c>
      <c r="AC130" s="171">
        <f>IF('Indicator Date hidden'!AD131="x","x",$AC$2-'Indicator Date hidden'!AD131)</f>
        <v>0</v>
      </c>
      <c r="AD130" s="171">
        <f>IF('Indicator Date hidden'!AE131="x","x",$AD$2-'Indicator Date hidden'!AE131)</f>
        <v>0</v>
      </c>
      <c r="AE130" s="171">
        <f>IF('Indicator Date hidden'!AF131="x","x",$AE$2-'Indicator Date hidden'!AF131)</f>
        <v>0</v>
      </c>
      <c r="AF130" s="171">
        <f>IF('Indicator Date hidden'!AG131="x","x",$AF$2-'Indicator Date hidden'!AG131)</f>
        <v>4</v>
      </c>
      <c r="AG130" s="171">
        <f>IF('Indicator Date hidden'!AH131="x","x",$AG$2-'Indicator Date hidden'!AH131)</f>
        <v>0</v>
      </c>
      <c r="AH130" s="171">
        <f>IF('Indicator Date hidden'!AI131="x","x",$AH$2-'Indicator Date hidden'!AI131)</f>
        <v>0</v>
      </c>
      <c r="AI130" s="171">
        <f>IF('Indicator Date hidden'!AJ131="x","x",$AI$2-'Indicator Date hidden'!AJ131)</f>
        <v>0</v>
      </c>
      <c r="AJ130" s="171">
        <f>IF('Indicator Date hidden'!AK131="x","x",$AJ$2-'Indicator Date hidden'!AK131)</f>
        <v>0</v>
      </c>
      <c r="AK130" s="171">
        <f>IF('Indicator Date hidden'!AL131="x","x",$AK$2-'Indicator Date hidden'!AL131)</f>
        <v>1</v>
      </c>
      <c r="AL130" s="171">
        <f>IF('Indicator Date hidden'!AM131="x","x",$AL$2-'Indicator Date hidden'!AM131)</f>
        <v>0</v>
      </c>
      <c r="AM130" s="171">
        <f>IF('Indicator Date hidden'!AN131="x","x",$AM$2-'Indicator Date hidden'!AN131)</f>
        <v>0</v>
      </c>
      <c r="AN130" s="171">
        <f>IF('Indicator Date hidden'!AO131="x","x",$AN$2-'Indicator Date hidden'!AO131)</f>
        <v>0</v>
      </c>
      <c r="AO130" s="171">
        <f>IF('Indicator Date hidden'!AP131="x","x",$AO$2-'Indicator Date hidden'!AP131)</f>
        <v>0</v>
      </c>
      <c r="AP130" s="171">
        <f>IF('Indicator Date hidden'!AQ131="x","x",$AP$2-'Indicator Date hidden'!AQ131)</f>
        <v>0</v>
      </c>
      <c r="AQ130" s="171">
        <f>IF('Indicator Date hidden'!AR131="x","x",$AQ$2-'Indicator Date hidden'!AR131)</f>
        <v>0</v>
      </c>
      <c r="AR130" s="171">
        <f>IF('Indicator Date hidden'!AS131="x","x",$AR$2-'Indicator Date hidden'!AS131)</f>
        <v>0</v>
      </c>
      <c r="AS130" s="171">
        <f>IF('Indicator Date hidden'!AT131="x","x",$AS$2-'Indicator Date hidden'!AT131)</f>
        <v>0</v>
      </c>
      <c r="AT130" s="171">
        <f>IF('Indicator Date hidden'!AU131="x","x",$AT$2-'Indicator Date hidden'!AU131)</f>
        <v>0</v>
      </c>
      <c r="AU130" s="171">
        <f>IF('Indicator Date hidden'!AV131="x","x",$AU$2-'Indicator Date hidden'!AV131)</f>
        <v>0</v>
      </c>
      <c r="AV130" s="171">
        <f>IF('Indicator Date hidden'!AW131="x","x",$AV$2-'Indicator Date hidden'!AW131)</f>
        <v>0</v>
      </c>
      <c r="AW130" s="171">
        <f>IF('Indicator Date hidden'!AX131="x","x",$AW$2-'Indicator Date hidden'!AX131)</f>
        <v>0</v>
      </c>
      <c r="AX130" s="171">
        <f>IF('Indicator Date hidden'!AY131="x","x",$AX$2-'Indicator Date hidden'!AY131)</f>
        <v>0</v>
      </c>
      <c r="AY130" s="171">
        <f>IF('Indicator Date hidden'!AZ131="x","x",$AY$2-'Indicator Date hidden'!AZ131)</f>
        <v>0</v>
      </c>
      <c r="AZ130" s="171">
        <f>IF('Indicator Date hidden'!BA131="x","x",$AZ$2-'Indicator Date hidden'!BA131)</f>
        <v>0</v>
      </c>
      <c r="BA130" s="5">
        <f t="shared" si="5"/>
        <v>16</v>
      </c>
      <c r="BB130" s="172">
        <f t="shared" si="6"/>
        <v>0.31372549019607843</v>
      </c>
      <c r="BC130" s="5">
        <f t="shared" si="7"/>
        <v>6</v>
      </c>
      <c r="BD130" s="172">
        <f t="shared" si="8"/>
        <v>0.99980774776329118</v>
      </c>
      <c r="BE130" s="175">
        <f t="shared" si="9"/>
        <v>0</v>
      </c>
    </row>
    <row r="131" spans="1:57" x14ac:dyDescent="0.25">
      <c r="A131" t="s">
        <v>242</v>
      </c>
      <c r="B131" s="171">
        <f>IF('Indicator Date hidden'!C132="x","x",$B$2-'Indicator Date hidden'!C132)</f>
        <v>0</v>
      </c>
      <c r="C131" s="171">
        <f>IF('Indicator Date hidden'!D132="x","x",$C$2-'Indicator Date hidden'!D132)</f>
        <v>0</v>
      </c>
      <c r="D131" s="171">
        <f>IF('Indicator Date hidden'!E132="x","x",$D$2-'Indicator Date hidden'!E132)</f>
        <v>0</v>
      </c>
      <c r="E131" s="171">
        <f>IF('Indicator Date hidden'!F132="x","x",$E$2-'Indicator Date hidden'!F132)</f>
        <v>0</v>
      </c>
      <c r="F131" s="171">
        <f>IF('Indicator Date hidden'!G132="x","x",$F$2-'Indicator Date hidden'!G132)</f>
        <v>0</v>
      </c>
      <c r="G131" s="171">
        <f>IF('Indicator Date hidden'!H132="x","x",$G$2-'Indicator Date hidden'!H132)</f>
        <v>0</v>
      </c>
      <c r="H131" s="171">
        <f>IF('Indicator Date hidden'!I132="x","x",$H$2-'Indicator Date hidden'!I132)</f>
        <v>0</v>
      </c>
      <c r="I131" s="171">
        <f>IF('Indicator Date hidden'!J132="x","x",$I$2-'Indicator Date hidden'!J132)</f>
        <v>0</v>
      </c>
      <c r="J131" s="171">
        <f>IF('Indicator Date hidden'!K132="x","x",$J$2-'Indicator Date hidden'!K132)</f>
        <v>0</v>
      </c>
      <c r="K131" s="171">
        <f>IF('Indicator Date hidden'!L132="x","x",$K$2-'Indicator Date hidden'!L132)</f>
        <v>0</v>
      </c>
      <c r="L131" s="171">
        <f>IF('Indicator Date hidden'!M132="x","x",$L$2-'Indicator Date hidden'!M132)</f>
        <v>0</v>
      </c>
      <c r="M131" s="171">
        <f>IF('Indicator Date hidden'!N132="x","x",$M$2-'Indicator Date hidden'!N132)</f>
        <v>0</v>
      </c>
      <c r="N131" s="171">
        <f>IF('Indicator Date hidden'!O132="x","x",$N$2-'Indicator Date hidden'!O132)</f>
        <v>0</v>
      </c>
      <c r="O131" s="171">
        <f>IF('Indicator Date hidden'!P132="x","x",$O$2-'Indicator Date hidden'!P132)</f>
        <v>0</v>
      </c>
      <c r="P131" s="171">
        <f>IF('Indicator Date hidden'!Q132="x","x",$P$2-'Indicator Date hidden'!Q132)</f>
        <v>0</v>
      </c>
      <c r="Q131" s="171" t="str">
        <f>IF('Indicator Date hidden'!R132="x","x",$Q$2-'Indicator Date hidden'!R132)</f>
        <v>x</v>
      </c>
      <c r="R131" s="171">
        <f>IF('Indicator Date hidden'!S132="x","x",$R$2-'Indicator Date hidden'!S132)</f>
        <v>0</v>
      </c>
      <c r="S131" s="171">
        <f>IF('Indicator Date hidden'!T132="x","x",$S$2-'Indicator Date hidden'!T132)</f>
        <v>0</v>
      </c>
      <c r="T131" s="171">
        <f>IF('Indicator Date hidden'!U132="x","x",$T$2-'Indicator Date hidden'!U132)</f>
        <v>0</v>
      </c>
      <c r="U131" s="171">
        <f>IF('Indicator Date hidden'!V132="x","x",$U$2-'Indicator Date hidden'!V132)</f>
        <v>0</v>
      </c>
      <c r="V131" s="171">
        <f>IF('Indicator Date hidden'!W132="x","x",$V$2-'Indicator Date hidden'!W132)</f>
        <v>0</v>
      </c>
      <c r="W131" s="171">
        <f>IF('Indicator Date hidden'!X132="x","x",$W$2-'Indicator Date hidden'!X132)</f>
        <v>5</v>
      </c>
      <c r="X131" s="171">
        <f>IF('Indicator Date hidden'!Y132="x","x",$X$2-'Indicator Date hidden'!Y132)</f>
        <v>5</v>
      </c>
      <c r="Y131" s="171">
        <f>IF('Indicator Date hidden'!Z132="x","x",$Y$2-'Indicator Date hidden'!Z132)</f>
        <v>1</v>
      </c>
      <c r="Z131" s="171">
        <f>IF('Indicator Date hidden'!AA132="x","x",$Z$2-'Indicator Date hidden'!AA132)</f>
        <v>0</v>
      </c>
      <c r="AA131" s="171" t="str">
        <f>IF('Indicator Date hidden'!AB132="x","x",$AA$2-'Indicator Date hidden'!AB132)</f>
        <v>x</v>
      </c>
      <c r="AB131" s="171">
        <f>IF('Indicator Date hidden'!AC132="x","x",$AB$2-'Indicator Date hidden'!AC132)</f>
        <v>0</v>
      </c>
      <c r="AC131" s="171">
        <f>IF('Indicator Date hidden'!AD132="x","x",$AC$2-'Indicator Date hidden'!AD132)</f>
        <v>0</v>
      </c>
      <c r="AD131" s="171" t="str">
        <f>IF('Indicator Date hidden'!AE132="x","x",$AD$2-'Indicator Date hidden'!AE132)</f>
        <v>x</v>
      </c>
      <c r="AE131" s="171" t="str">
        <f>IF('Indicator Date hidden'!AF132="x","x",$AE$2-'Indicator Date hidden'!AF132)</f>
        <v>x</v>
      </c>
      <c r="AF131" s="171" t="str">
        <f>IF('Indicator Date hidden'!AG132="x","x",$AF$2-'Indicator Date hidden'!AG132)</f>
        <v>x</v>
      </c>
      <c r="AG131" s="171">
        <f>IF('Indicator Date hidden'!AH132="x","x",$AG$2-'Indicator Date hidden'!AH132)</f>
        <v>0</v>
      </c>
      <c r="AH131" s="171">
        <f>IF('Indicator Date hidden'!AI132="x","x",$AH$2-'Indicator Date hidden'!AI132)</f>
        <v>0</v>
      </c>
      <c r="AI131" s="171">
        <f>IF('Indicator Date hidden'!AJ132="x","x",$AI$2-'Indicator Date hidden'!AJ132)</f>
        <v>0</v>
      </c>
      <c r="AJ131" s="171" t="str">
        <f>IF('Indicator Date hidden'!AK132="x","x",$AJ$2-'Indicator Date hidden'!AK132)</f>
        <v>x</v>
      </c>
      <c r="AK131" s="171">
        <f>IF('Indicator Date hidden'!AL132="x","x",$AK$2-'Indicator Date hidden'!AL132)</f>
        <v>1</v>
      </c>
      <c r="AL131" s="171">
        <f>IF('Indicator Date hidden'!AM132="x","x",$AL$2-'Indicator Date hidden'!AM132)</f>
        <v>0</v>
      </c>
      <c r="AM131" s="171">
        <f>IF('Indicator Date hidden'!AN132="x","x",$AM$2-'Indicator Date hidden'!AN132)</f>
        <v>0</v>
      </c>
      <c r="AN131" s="171">
        <f>IF('Indicator Date hidden'!AO132="x","x",$AN$2-'Indicator Date hidden'!AO132)</f>
        <v>0</v>
      </c>
      <c r="AO131" s="171" t="str">
        <f>IF('Indicator Date hidden'!AP132="x","x",$AO$2-'Indicator Date hidden'!AP132)</f>
        <v>x</v>
      </c>
      <c r="AP131" s="171" t="str">
        <f>IF('Indicator Date hidden'!AQ132="x","x",$AP$2-'Indicator Date hidden'!AQ132)</f>
        <v>x</v>
      </c>
      <c r="AQ131" s="171">
        <f>IF('Indicator Date hidden'!AR132="x","x",$AQ$2-'Indicator Date hidden'!AR132)</f>
        <v>4</v>
      </c>
      <c r="AR131" s="171">
        <f>IF('Indicator Date hidden'!AS132="x","x",$AR$2-'Indicator Date hidden'!AS132)</f>
        <v>0</v>
      </c>
      <c r="AS131" s="171" t="str">
        <f>IF('Indicator Date hidden'!AT132="x","x",$AS$2-'Indicator Date hidden'!AT132)</f>
        <v>x</v>
      </c>
      <c r="AT131" s="171">
        <f>IF('Indicator Date hidden'!AU132="x","x",$AT$2-'Indicator Date hidden'!AU132)</f>
        <v>0</v>
      </c>
      <c r="AU131" s="171">
        <f>IF('Indicator Date hidden'!AV132="x","x",$AU$2-'Indicator Date hidden'!AV132)</f>
        <v>0</v>
      </c>
      <c r="AV131" s="171" t="str">
        <f>IF('Indicator Date hidden'!AW132="x","x",$AV$2-'Indicator Date hidden'!AW132)</f>
        <v>x</v>
      </c>
      <c r="AW131" s="171">
        <f>IF('Indicator Date hidden'!AX132="x","x",$AW$2-'Indicator Date hidden'!AX132)</f>
        <v>0</v>
      </c>
      <c r="AX131" s="171">
        <f>IF('Indicator Date hidden'!AY132="x","x",$AX$2-'Indicator Date hidden'!AY132)</f>
        <v>0</v>
      </c>
      <c r="AY131" s="171">
        <f>IF('Indicator Date hidden'!AZ132="x","x",$AY$2-'Indicator Date hidden'!AZ132)</f>
        <v>0</v>
      </c>
      <c r="AZ131" s="171">
        <f>IF('Indicator Date hidden'!BA132="x","x",$AZ$2-'Indicator Date hidden'!BA132)</f>
        <v>4</v>
      </c>
      <c r="BA131" s="5">
        <f t="shared" si="5"/>
        <v>20</v>
      </c>
      <c r="BB131" s="172">
        <f t="shared" si="6"/>
        <v>0.48780487804878048</v>
      </c>
      <c r="BC131" s="5">
        <f t="shared" si="7"/>
        <v>6</v>
      </c>
      <c r="BD131" s="172">
        <f t="shared" si="8"/>
        <v>1.3456696804032899</v>
      </c>
      <c r="BE131" s="175">
        <f t="shared" si="9"/>
        <v>0</v>
      </c>
    </row>
    <row r="132" spans="1:57" x14ac:dyDescent="0.25">
      <c r="A132" t="s">
        <v>237</v>
      </c>
      <c r="B132" s="171">
        <f>IF('Indicator Date hidden'!C133="x","x",$B$2-'Indicator Date hidden'!C133)</f>
        <v>0</v>
      </c>
      <c r="C132" s="171">
        <f>IF('Indicator Date hidden'!D133="x","x",$C$2-'Indicator Date hidden'!D133)</f>
        <v>0</v>
      </c>
      <c r="D132" s="171">
        <f>IF('Indicator Date hidden'!E133="x","x",$D$2-'Indicator Date hidden'!E133)</f>
        <v>0</v>
      </c>
      <c r="E132" s="171">
        <f>IF('Indicator Date hidden'!F133="x","x",$E$2-'Indicator Date hidden'!F133)</f>
        <v>0</v>
      </c>
      <c r="F132" s="171">
        <f>IF('Indicator Date hidden'!G133="x","x",$F$2-'Indicator Date hidden'!G133)</f>
        <v>0</v>
      </c>
      <c r="G132" s="171">
        <f>IF('Indicator Date hidden'!H133="x","x",$G$2-'Indicator Date hidden'!H133)</f>
        <v>0</v>
      </c>
      <c r="H132" s="171">
        <f>IF('Indicator Date hidden'!I133="x","x",$H$2-'Indicator Date hidden'!I133)</f>
        <v>0</v>
      </c>
      <c r="I132" s="171">
        <f>IF('Indicator Date hidden'!J133="x","x",$I$2-'Indicator Date hidden'!J133)</f>
        <v>0</v>
      </c>
      <c r="J132" s="171">
        <f>IF('Indicator Date hidden'!K133="x","x",$J$2-'Indicator Date hidden'!K133)</f>
        <v>0</v>
      </c>
      <c r="K132" s="171">
        <f>IF('Indicator Date hidden'!L133="x","x",$K$2-'Indicator Date hidden'!L133)</f>
        <v>0</v>
      </c>
      <c r="L132" s="171">
        <f>IF('Indicator Date hidden'!M133="x","x",$L$2-'Indicator Date hidden'!M133)</f>
        <v>0</v>
      </c>
      <c r="M132" s="171">
        <f>IF('Indicator Date hidden'!N133="x","x",$M$2-'Indicator Date hidden'!N133)</f>
        <v>0</v>
      </c>
      <c r="N132" s="171">
        <f>IF('Indicator Date hidden'!O133="x","x",$N$2-'Indicator Date hidden'!O133)</f>
        <v>0</v>
      </c>
      <c r="O132" s="171">
        <f>IF('Indicator Date hidden'!P133="x","x",$O$2-'Indicator Date hidden'!P133)</f>
        <v>0</v>
      </c>
      <c r="P132" s="171">
        <f>IF('Indicator Date hidden'!Q133="x","x",$P$2-'Indicator Date hidden'!Q133)</f>
        <v>0</v>
      </c>
      <c r="Q132" s="171">
        <f>IF('Indicator Date hidden'!R133="x","x",$Q$2-'Indicator Date hidden'!R133)</f>
        <v>1</v>
      </c>
      <c r="R132" s="171">
        <f>IF('Indicator Date hidden'!S133="x","x",$R$2-'Indicator Date hidden'!S133)</f>
        <v>0</v>
      </c>
      <c r="S132" s="171">
        <f>IF('Indicator Date hidden'!T133="x","x",$S$2-'Indicator Date hidden'!T133)</f>
        <v>0</v>
      </c>
      <c r="T132" s="171">
        <f>IF('Indicator Date hidden'!U133="x","x",$T$2-'Indicator Date hidden'!U133)</f>
        <v>0</v>
      </c>
      <c r="U132" s="171">
        <f>IF('Indicator Date hidden'!V133="x","x",$U$2-'Indicator Date hidden'!V133)</f>
        <v>0</v>
      </c>
      <c r="V132" s="171">
        <f>IF('Indicator Date hidden'!W133="x","x",$V$2-'Indicator Date hidden'!W133)</f>
        <v>0</v>
      </c>
      <c r="W132" s="171">
        <f>IF('Indicator Date hidden'!X133="x","x",$W$2-'Indicator Date hidden'!X133)</f>
        <v>1</v>
      </c>
      <c r="X132" s="171">
        <f>IF('Indicator Date hidden'!Y133="x","x",$X$2-'Indicator Date hidden'!Y133)</f>
        <v>3</v>
      </c>
      <c r="Y132" s="171">
        <f>IF('Indicator Date hidden'!Z133="x","x",$Y$2-'Indicator Date hidden'!Z133)</f>
        <v>4</v>
      </c>
      <c r="Z132" s="171">
        <f>IF('Indicator Date hidden'!AA133="x","x",$Z$2-'Indicator Date hidden'!AA133)</f>
        <v>1</v>
      </c>
      <c r="AA132" s="171" t="str">
        <f>IF('Indicator Date hidden'!AB133="x","x",$AA$2-'Indicator Date hidden'!AB133)</f>
        <v>x</v>
      </c>
      <c r="AB132" s="171" t="str">
        <f>IF('Indicator Date hidden'!AC133="x","x",$AB$2-'Indicator Date hidden'!AC133)</f>
        <v>x</v>
      </c>
      <c r="AC132" s="171">
        <f>IF('Indicator Date hidden'!AD133="x","x",$AC$2-'Indicator Date hidden'!AD133)</f>
        <v>0</v>
      </c>
      <c r="AD132" s="171" t="str">
        <f>IF('Indicator Date hidden'!AE133="x","x",$AD$2-'Indicator Date hidden'!AE133)</f>
        <v>x</v>
      </c>
      <c r="AE132" s="171" t="str">
        <f>IF('Indicator Date hidden'!AF133="x","x",$AE$2-'Indicator Date hidden'!AF133)</f>
        <v>x</v>
      </c>
      <c r="AF132" s="171">
        <f>IF('Indicator Date hidden'!AG133="x","x",$AF$2-'Indicator Date hidden'!AG133)</f>
        <v>5</v>
      </c>
      <c r="AG132" s="171">
        <f>IF('Indicator Date hidden'!AH133="x","x",$AG$2-'Indicator Date hidden'!AH133)</f>
        <v>0</v>
      </c>
      <c r="AH132" s="171">
        <f>IF('Indicator Date hidden'!AI133="x","x",$AH$2-'Indicator Date hidden'!AI133)</f>
        <v>0</v>
      </c>
      <c r="AI132" s="171">
        <f>IF('Indicator Date hidden'!AJ133="x","x",$AI$2-'Indicator Date hidden'!AJ133)</f>
        <v>0</v>
      </c>
      <c r="AJ132" s="171">
        <f>IF('Indicator Date hidden'!AK133="x","x",$AJ$2-'Indicator Date hidden'!AK133)</f>
        <v>0</v>
      </c>
      <c r="AK132" s="171">
        <f>IF('Indicator Date hidden'!AL133="x","x",$AK$2-'Indicator Date hidden'!AL133)</f>
        <v>1</v>
      </c>
      <c r="AL132" s="171">
        <f>IF('Indicator Date hidden'!AM133="x","x",$AL$2-'Indicator Date hidden'!AM133)</f>
        <v>0</v>
      </c>
      <c r="AM132" s="171">
        <f>IF('Indicator Date hidden'!AN133="x","x",$AM$2-'Indicator Date hidden'!AN133)</f>
        <v>0</v>
      </c>
      <c r="AN132" s="171">
        <f>IF('Indicator Date hidden'!AO133="x","x",$AN$2-'Indicator Date hidden'!AO133)</f>
        <v>0</v>
      </c>
      <c r="AO132" s="171" t="str">
        <f>IF('Indicator Date hidden'!AP133="x","x",$AO$2-'Indicator Date hidden'!AP133)</f>
        <v>x</v>
      </c>
      <c r="AP132" s="171" t="str">
        <f>IF('Indicator Date hidden'!AQ133="x","x",$AP$2-'Indicator Date hidden'!AQ133)</f>
        <v>x</v>
      </c>
      <c r="AQ132" s="171">
        <f>IF('Indicator Date hidden'!AR133="x","x",$AQ$2-'Indicator Date hidden'!AR133)</f>
        <v>0</v>
      </c>
      <c r="AR132" s="171">
        <f>IF('Indicator Date hidden'!AS133="x","x",$AR$2-'Indicator Date hidden'!AS133)</f>
        <v>0</v>
      </c>
      <c r="AS132" s="171" t="str">
        <f>IF('Indicator Date hidden'!AT133="x","x",$AS$2-'Indicator Date hidden'!AT133)</f>
        <v>x</v>
      </c>
      <c r="AT132" s="171">
        <f>IF('Indicator Date hidden'!AU133="x","x",$AT$2-'Indicator Date hidden'!AU133)</f>
        <v>0</v>
      </c>
      <c r="AU132" s="171">
        <f>IF('Indicator Date hidden'!AV133="x","x",$AU$2-'Indicator Date hidden'!AV133)</f>
        <v>0</v>
      </c>
      <c r="AV132" s="171">
        <f>IF('Indicator Date hidden'!AW133="x","x",$AV$2-'Indicator Date hidden'!AW133)</f>
        <v>0</v>
      </c>
      <c r="AW132" s="171">
        <f>IF('Indicator Date hidden'!AX133="x","x",$AW$2-'Indicator Date hidden'!AX133)</f>
        <v>0</v>
      </c>
      <c r="AX132" s="171">
        <f>IF('Indicator Date hidden'!AY133="x","x",$AX$2-'Indicator Date hidden'!AY133)</f>
        <v>0</v>
      </c>
      <c r="AY132" s="171">
        <f>IF('Indicator Date hidden'!AZ133="x","x",$AY$2-'Indicator Date hidden'!AZ133)</f>
        <v>0</v>
      </c>
      <c r="AZ132" s="171">
        <f>IF('Indicator Date hidden'!BA133="x","x",$AZ$2-'Indicator Date hidden'!BA133)</f>
        <v>0</v>
      </c>
      <c r="BA132" s="5">
        <f t="shared" ref="BA132:BA193" si="10">SUM(B132:AZ132)</f>
        <v>16</v>
      </c>
      <c r="BB132" s="172">
        <f t="shared" ref="BB132:BB193" si="11">BA132/COUNT(B132:AZ132)</f>
        <v>0.36363636363636365</v>
      </c>
      <c r="BC132" s="5">
        <f t="shared" ref="BC132:BC193" si="12">COUNTIF(B132:AZ132,"&gt;0")</f>
        <v>7</v>
      </c>
      <c r="BD132" s="172">
        <f t="shared" ref="BD132:BD193" si="13">_xlfn.STDEV.P(B132:AZ132)</f>
        <v>1.0464422212019397</v>
      </c>
      <c r="BE132" s="175">
        <f t="shared" ref="BE132:BE193" si="14">MEDIAN(B132:AZ132)</f>
        <v>0</v>
      </c>
    </row>
    <row r="133" spans="1:57" x14ac:dyDescent="0.25">
      <c r="A133" t="s">
        <v>244</v>
      </c>
      <c r="B133" s="171">
        <f>IF('Indicator Date hidden'!C134="x","x",$B$2-'Indicator Date hidden'!C134)</f>
        <v>0</v>
      </c>
      <c r="C133" s="171">
        <f>IF('Indicator Date hidden'!D134="x","x",$C$2-'Indicator Date hidden'!D134)</f>
        <v>0</v>
      </c>
      <c r="D133" s="171">
        <f>IF('Indicator Date hidden'!E134="x","x",$D$2-'Indicator Date hidden'!E134)</f>
        <v>0</v>
      </c>
      <c r="E133" s="171">
        <f>IF('Indicator Date hidden'!F134="x","x",$E$2-'Indicator Date hidden'!F134)</f>
        <v>0</v>
      </c>
      <c r="F133" s="171">
        <f>IF('Indicator Date hidden'!G134="x","x",$F$2-'Indicator Date hidden'!G134)</f>
        <v>0</v>
      </c>
      <c r="G133" s="171">
        <f>IF('Indicator Date hidden'!H134="x","x",$G$2-'Indicator Date hidden'!H134)</f>
        <v>0</v>
      </c>
      <c r="H133" s="171">
        <f>IF('Indicator Date hidden'!I134="x","x",$H$2-'Indicator Date hidden'!I134)</f>
        <v>0</v>
      </c>
      <c r="I133" s="171">
        <f>IF('Indicator Date hidden'!J134="x","x",$I$2-'Indicator Date hidden'!J134)</f>
        <v>0</v>
      </c>
      <c r="J133" s="171">
        <f>IF('Indicator Date hidden'!K134="x","x",$J$2-'Indicator Date hidden'!K134)</f>
        <v>0</v>
      </c>
      <c r="K133" s="171">
        <f>IF('Indicator Date hidden'!L134="x","x",$K$2-'Indicator Date hidden'!L134)</f>
        <v>0</v>
      </c>
      <c r="L133" s="171">
        <f>IF('Indicator Date hidden'!M134="x","x",$L$2-'Indicator Date hidden'!M134)</f>
        <v>0</v>
      </c>
      <c r="M133" s="171">
        <f>IF('Indicator Date hidden'!N134="x","x",$M$2-'Indicator Date hidden'!N134)</f>
        <v>0</v>
      </c>
      <c r="N133" s="171">
        <f>IF('Indicator Date hidden'!O134="x","x",$N$2-'Indicator Date hidden'!O134)</f>
        <v>0</v>
      </c>
      <c r="O133" s="171">
        <f>IF('Indicator Date hidden'!P134="x","x",$O$2-'Indicator Date hidden'!P134)</f>
        <v>0</v>
      </c>
      <c r="P133" s="171">
        <f>IF('Indicator Date hidden'!Q134="x","x",$P$2-'Indicator Date hidden'!Q134)</f>
        <v>0</v>
      </c>
      <c r="Q133" s="171" t="str">
        <f>IF('Indicator Date hidden'!R134="x","x",$Q$2-'Indicator Date hidden'!R134)</f>
        <v>x</v>
      </c>
      <c r="R133" s="171">
        <f>IF('Indicator Date hidden'!S134="x","x",$R$2-'Indicator Date hidden'!S134)</f>
        <v>0</v>
      </c>
      <c r="S133" s="171">
        <f>IF('Indicator Date hidden'!T134="x","x",$S$2-'Indicator Date hidden'!T134)</f>
        <v>0</v>
      </c>
      <c r="T133" s="171">
        <f>IF('Indicator Date hidden'!U134="x","x",$T$2-'Indicator Date hidden'!U134)</f>
        <v>0</v>
      </c>
      <c r="U133" s="171">
        <f>IF('Indicator Date hidden'!V134="x","x",$U$2-'Indicator Date hidden'!V134)</f>
        <v>0</v>
      </c>
      <c r="V133" s="171">
        <f>IF('Indicator Date hidden'!W134="x","x",$V$2-'Indicator Date hidden'!W134)</f>
        <v>0</v>
      </c>
      <c r="W133" s="171">
        <f>IF('Indicator Date hidden'!X134="x","x",$W$2-'Indicator Date hidden'!X134)</f>
        <v>7</v>
      </c>
      <c r="X133" s="171">
        <f>IF('Indicator Date hidden'!Y134="x","x",$X$2-'Indicator Date hidden'!Y134)</f>
        <v>3</v>
      </c>
      <c r="Y133" s="171">
        <f>IF('Indicator Date hidden'!Z134="x","x",$Y$2-'Indicator Date hidden'!Z134)</f>
        <v>1</v>
      </c>
      <c r="Z133" s="171">
        <f>IF('Indicator Date hidden'!AA134="x","x",$Z$2-'Indicator Date hidden'!AA134)</f>
        <v>0</v>
      </c>
      <c r="AA133" s="171">
        <f>IF('Indicator Date hidden'!AB134="x","x",$AA$2-'Indicator Date hidden'!AB134)</f>
        <v>0</v>
      </c>
      <c r="AB133" s="171">
        <f>IF('Indicator Date hidden'!AC134="x","x",$AB$2-'Indicator Date hidden'!AC134)</f>
        <v>0</v>
      </c>
      <c r="AC133" s="171">
        <f>IF('Indicator Date hidden'!AD134="x","x",$AC$2-'Indicator Date hidden'!AD134)</f>
        <v>0</v>
      </c>
      <c r="AD133" s="171">
        <f>IF('Indicator Date hidden'!AE134="x","x",$AD$2-'Indicator Date hidden'!AE134)</f>
        <v>0</v>
      </c>
      <c r="AE133" s="171">
        <f>IF('Indicator Date hidden'!AF134="x","x",$AE$2-'Indicator Date hidden'!AF134)</f>
        <v>0</v>
      </c>
      <c r="AF133" s="171">
        <f>IF('Indicator Date hidden'!AG134="x","x",$AF$2-'Indicator Date hidden'!AG134)</f>
        <v>0</v>
      </c>
      <c r="AG133" s="171">
        <f>IF('Indicator Date hidden'!AH134="x","x",$AG$2-'Indicator Date hidden'!AH134)</f>
        <v>0</v>
      </c>
      <c r="AH133" s="171">
        <f>IF('Indicator Date hidden'!AI134="x","x",$AH$2-'Indicator Date hidden'!AI134)</f>
        <v>0</v>
      </c>
      <c r="AI133" s="171">
        <f>IF('Indicator Date hidden'!AJ134="x","x",$AI$2-'Indicator Date hidden'!AJ134)</f>
        <v>0</v>
      </c>
      <c r="AJ133" s="171" t="str">
        <f>IF('Indicator Date hidden'!AK134="x","x",$AJ$2-'Indicator Date hidden'!AK134)</f>
        <v>x</v>
      </c>
      <c r="AK133" s="171">
        <f>IF('Indicator Date hidden'!AL134="x","x",$AK$2-'Indicator Date hidden'!AL134)</f>
        <v>1</v>
      </c>
      <c r="AL133" s="171">
        <f>IF('Indicator Date hidden'!AM134="x","x",$AL$2-'Indicator Date hidden'!AM134)</f>
        <v>0</v>
      </c>
      <c r="AM133" s="171">
        <f>IF('Indicator Date hidden'!AN134="x","x",$AM$2-'Indicator Date hidden'!AN134)</f>
        <v>0</v>
      </c>
      <c r="AN133" s="171">
        <f>IF('Indicator Date hidden'!AO134="x","x",$AN$2-'Indicator Date hidden'!AO134)</f>
        <v>0</v>
      </c>
      <c r="AO133" s="171">
        <f>IF('Indicator Date hidden'!AP134="x","x",$AO$2-'Indicator Date hidden'!AP134)</f>
        <v>0</v>
      </c>
      <c r="AP133" s="171">
        <f>IF('Indicator Date hidden'!AQ134="x","x",$AP$2-'Indicator Date hidden'!AQ134)</f>
        <v>0</v>
      </c>
      <c r="AQ133" s="171">
        <f>IF('Indicator Date hidden'!AR134="x","x",$AQ$2-'Indicator Date hidden'!AR134)</f>
        <v>4</v>
      </c>
      <c r="AR133" s="171">
        <f>IF('Indicator Date hidden'!AS134="x","x",$AR$2-'Indicator Date hidden'!AS134)</f>
        <v>0</v>
      </c>
      <c r="AS133" s="171">
        <f>IF('Indicator Date hidden'!AT134="x","x",$AS$2-'Indicator Date hidden'!AT134)</f>
        <v>0</v>
      </c>
      <c r="AT133" s="171">
        <f>IF('Indicator Date hidden'!AU134="x","x",$AT$2-'Indicator Date hidden'!AU134)</f>
        <v>0</v>
      </c>
      <c r="AU133" s="171">
        <f>IF('Indicator Date hidden'!AV134="x","x",$AU$2-'Indicator Date hidden'!AV134)</f>
        <v>0</v>
      </c>
      <c r="AV133" s="171">
        <f>IF('Indicator Date hidden'!AW134="x","x",$AV$2-'Indicator Date hidden'!AW134)</f>
        <v>0</v>
      </c>
      <c r="AW133" s="171">
        <f>IF('Indicator Date hidden'!AX134="x","x",$AW$2-'Indicator Date hidden'!AX134)</f>
        <v>0</v>
      </c>
      <c r="AX133" s="171">
        <f>IF('Indicator Date hidden'!AY134="x","x",$AX$2-'Indicator Date hidden'!AY134)</f>
        <v>0</v>
      </c>
      <c r="AY133" s="171">
        <f>IF('Indicator Date hidden'!AZ134="x","x",$AY$2-'Indicator Date hidden'!AZ134)</f>
        <v>0</v>
      </c>
      <c r="AZ133" s="171">
        <f>IF('Indicator Date hidden'!BA134="x","x",$AZ$2-'Indicator Date hidden'!BA134)</f>
        <v>0</v>
      </c>
      <c r="BA133" s="5">
        <f t="shared" si="10"/>
        <v>16</v>
      </c>
      <c r="BB133" s="172">
        <f t="shared" si="11"/>
        <v>0.32653061224489793</v>
      </c>
      <c r="BC133" s="5">
        <f t="shared" si="12"/>
        <v>5</v>
      </c>
      <c r="BD133" s="172">
        <f t="shared" si="13"/>
        <v>1.2018311725988127</v>
      </c>
      <c r="BE133" s="175">
        <f t="shared" si="14"/>
        <v>0</v>
      </c>
    </row>
    <row r="134" spans="1:57" x14ac:dyDescent="0.25">
      <c r="A134" t="s">
        <v>246</v>
      </c>
      <c r="B134" s="171">
        <f>IF('Indicator Date hidden'!C135="x","x",$B$2-'Indicator Date hidden'!C135)</f>
        <v>0</v>
      </c>
      <c r="C134" s="171">
        <f>IF('Indicator Date hidden'!D135="x","x",$C$2-'Indicator Date hidden'!D135)</f>
        <v>0</v>
      </c>
      <c r="D134" s="171">
        <f>IF('Indicator Date hidden'!E135="x","x",$D$2-'Indicator Date hidden'!E135)</f>
        <v>0</v>
      </c>
      <c r="E134" s="171">
        <f>IF('Indicator Date hidden'!F135="x","x",$E$2-'Indicator Date hidden'!F135)</f>
        <v>0</v>
      </c>
      <c r="F134" s="171">
        <f>IF('Indicator Date hidden'!G135="x","x",$F$2-'Indicator Date hidden'!G135)</f>
        <v>0</v>
      </c>
      <c r="G134" s="171">
        <f>IF('Indicator Date hidden'!H135="x","x",$G$2-'Indicator Date hidden'!H135)</f>
        <v>0</v>
      </c>
      <c r="H134" s="171">
        <f>IF('Indicator Date hidden'!I135="x","x",$H$2-'Indicator Date hidden'!I135)</f>
        <v>0</v>
      </c>
      <c r="I134" s="171">
        <f>IF('Indicator Date hidden'!J135="x","x",$I$2-'Indicator Date hidden'!J135)</f>
        <v>0</v>
      </c>
      <c r="J134" s="171">
        <f>IF('Indicator Date hidden'!K135="x","x",$J$2-'Indicator Date hidden'!K135)</f>
        <v>0</v>
      </c>
      <c r="K134" s="171">
        <f>IF('Indicator Date hidden'!L135="x","x",$K$2-'Indicator Date hidden'!L135)</f>
        <v>0</v>
      </c>
      <c r="L134" s="171">
        <f>IF('Indicator Date hidden'!M135="x","x",$L$2-'Indicator Date hidden'!M135)</f>
        <v>0</v>
      </c>
      <c r="M134" s="171">
        <f>IF('Indicator Date hidden'!N135="x","x",$M$2-'Indicator Date hidden'!N135)</f>
        <v>0</v>
      </c>
      <c r="N134" s="171">
        <f>IF('Indicator Date hidden'!O135="x","x",$N$2-'Indicator Date hidden'!O135)</f>
        <v>0</v>
      </c>
      <c r="O134" s="171">
        <f>IF('Indicator Date hidden'!P135="x","x",$O$2-'Indicator Date hidden'!P135)</f>
        <v>0</v>
      </c>
      <c r="P134" s="171">
        <f>IF('Indicator Date hidden'!Q135="x","x",$P$2-'Indicator Date hidden'!Q135)</f>
        <v>0</v>
      </c>
      <c r="Q134" s="171" t="str">
        <f>IF('Indicator Date hidden'!R135="x","x",$Q$2-'Indicator Date hidden'!R135)</f>
        <v>x</v>
      </c>
      <c r="R134" s="171">
        <f>IF('Indicator Date hidden'!S135="x","x",$R$2-'Indicator Date hidden'!S135)</f>
        <v>0</v>
      </c>
      <c r="S134" s="171">
        <f>IF('Indicator Date hidden'!T135="x","x",$S$2-'Indicator Date hidden'!T135)</f>
        <v>0</v>
      </c>
      <c r="T134" s="171">
        <f>IF('Indicator Date hidden'!U135="x","x",$T$2-'Indicator Date hidden'!U135)</f>
        <v>0</v>
      </c>
      <c r="U134" s="171" t="str">
        <f>IF('Indicator Date hidden'!V135="x","x",$U$2-'Indicator Date hidden'!V135)</f>
        <v>x</v>
      </c>
      <c r="V134" s="171">
        <f>IF('Indicator Date hidden'!W135="x","x",$V$2-'Indicator Date hidden'!W135)</f>
        <v>0</v>
      </c>
      <c r="W134" s="171">
        <f>IF('Indicator Date hidden'!X135="x","x",$W$2-'Indicator Date hidden'!X135)</f>
        <v>4</v>
      </c>
      <c r="X134" s="171">
        <f>IF('Indicator Date hidden'!Y135="x","x",$X$2-'Indicator Date hidden'!Y135)</f>
        <v>5</v>
      </c>
      <c r="Y134" s="171">
        <f>IF('Indicator Date hidden'!Z135="x","x",$Y$2-'Indicator Date hidden'!Z135)</f>
        <v>1</v>
      </c>
      <c r="Z134" s="171">
        <f>IF('Indicator Date hidden'!AA135="x","x",$Z$2-'Indicator Date hidden'!AA135)</f>
        <v>0</v>
      </c>
      <c r="AA134" s="171">
        <f>IF('Indicator Date hidden'!AB135="x","x",$AA$2-'Indicator Date hidden'!AB135)</f>
        <v>0</v>
      </c>
      <c r="AB134" s="171">
        <f>IF('Indicator Date hidden'!AC135="x","x",$AB$2-'Indicator Date hidden'!AC135)</f>
        <v>0</v>
      </c>
      <c r="AC134" s="171">
        <f>IF('Indicator Date hidden'!AD135="x","x",$AC$2-'Indicator Date hidden'!AD135)</f>
        <v>0</v>
      </c>
      <c r="AD134" s="171">
        <f>IF('Indicator Date hidden'!AE135="x","x",$AD$2-'Indicator Date hidden'!AE135)</f>
        <v>0</v>
      </c>
      <c r="AE134" s="171">
        <f>IF('Indicator Date hidden'!AF135="x","x",$AE$2-'Indicator Date hidden'!AF135)</f>
        <v>0</v>
      </c>
      <c r="AF134" s="171">
        <f>IF('Indicator Date hidden'!AG135="x","x",$AF$2-'Indicator Date hidden'!AG135)</f>
        <v>5</v>
      </c>
      <c r="AG134" s="171">
        <f>IF('Indicator Date hidden'!AH135="x","x",$AG$2-'Indicator Date hidden'!AH135)</f>
        <v>0</v>
      </c>
      <c r="AH134" s="171">
        <f>IF('Indicator Date hidden'!AI135="x","x",$AH$2-'Indicator Date hidden'!AI135)</f>
        <v>0</v>
      </c>
      <c r="AI134" s="171">
        <f>IF('Indicator Date hidden'!AJ135="x","x",$AI$2-'Indicator Date hidden'!AJ135)</f>
        <v>0</v>
      </c>
      <c r="AJ134" s="171">
        <f>IF('Indicator Date hidden'!AK135="x","x",$AJ$2-'Indicator Date hidden'!AK135)</f>
        <v>1</v>
      </c>
      <c r="AK134" s="171">
        <f>IF('Indicator Date hidden'!AL135="x","x",$AK$2-'Indicator Date hidden'!AL135)</f>
        <v>1</v>
      </c>
      <c r="AL134" s="171">
        <f>IF('Indicator Date hidden'!AM135="x","x",$AL$2-'Indicator Date hidden'!AM135)</f>
        <v>0</v>
      </c>
      <c r="AM134" s="171">
        <f>IF('Indicator Date hidden'!AN135="x","x",$AM$2-'Indicator Date hidden'!AN135)</f>
        <v>0</v>
      </c>
      <c r="AN134" s="171">
        <f>IF('Indicator Date hidden'!AO135="x","x",$AN$2-'Indicator Date hidden'!AO135)</f>
        <v>0</v>
      </c>
      <c r="AO134" s="171" t="str">
        <f>IF('Indicator Date hidden'!AP135="x","x",$AO$2-'Indicator Date hidden'!AP135)</f>
        <v>x</v>
      </c>
      <c r="AP134" s="171" t="str">
        <f>IF('Indicator Date hidden'!AQ135="x","x",$AP$2-'Indicator Date hidden'!AQ135)</f>
        <v>x</v>
      </c>
      <c r="AQ134" s="171">
        <f>IF('Indicator Date hidden'!AR135="x","x",$AQ$2-'Indicator Date hidden'!AR135)</f>
        <v>4</v>
      </c>
      <c r="AR134" s="171">
        <f>IF('Indicator Date hidden'!AS135="x","x",$AR$2-'Indicator Date hidden'!AS135)</f>
        <v>0</v>
      </c>
      <c r="AS134" s="171">
        <f>IF('Indicator Date hidden'!AT135="x","x",$AS$2-'Indicator Date hidden'!AT135)</f>
        <v>0</v>
      </c>
      <c r="AT134" s="171">
        <f>IF('Indicator Date hidden'!AU135="x","x",$AT$2-'Indicator Date hidden'!AU135)</f>
        <v>0</v>
      </c>
      <c r="AU134" s="171">
        <f>IF('Indicator Date hidden'!AV135="x","x",$AU$2-'Indicator Date hidden'!AV135)</f>
        <v>0</v>
      </c>
      <c r="AV134" s="171">
        <f>IF('Indicator Date hidden'!AW135="x","x",$AV$2-'Indicator Date hidden'!AW135)</f>
        <v>0</v>
      </c>
      <c r="AW134" s="171">
        <f>IF('Indicator Date hidden'!AX135="x","x",$AW$2-'Indicator Date hidden'!AX135)</f>
        <v>0</v>
      </c>
      <c r="AX134" s="171">
        <f>IF('Indicator Date hidden'!AY135="x","x",$AX$2-'Indicator Date hidden'!AY135)</f>
        <v>0</v>
      </c>
      <c r="AY134" s="171">
        <f>IF('Indicator Date hidden'!AZ135="x","x",$AY$2-'Indicator Date hidden'!AZ135)</f>
        <v>0</v>
      </c>
      <c r="AZ134" s="171">
        <f>IF('Indicator Date hidden'!BA135="x","x",$AZ$2-'Indicator Date hidden'!BA135)</f>
        <v>0</v>
      </c>
      <c r="BA134" s="5">
        <f t="shared" si="10"/>
        <v>21</v>
      </c>
      <c r="BB134" s="172">
        <f t="shared" si="11"/>
        <v>0.44680851063829785</v>
      </c>
      <c r="BC134" s="5">
        <f t="shared" si="12"/>
        <v>7</v>
      </c>
      <c r="BD134" s="172">
        <f t="shared" si="13"/>
        <v>1.2684134945352239</v>
      </c>
      <c r="BE134" s="175">
        <f t="shared" si="14"/>
        <v>0</v>
      </c>
    </row>
    <row r="135" spans="1:57" x14ac:dyDescent="0.25">
      <c r="A135" t="s">
        <v>248</v>
      </c>
      <c r="B135" s="171">
        <f>IF('Indicator Date hidden'!C136="x","x",$B$2-'Indicator Date hidden'!C136)</f>
        <v>0</v>
      </c>
      <c r="C135" s="171">
        <f>IF('Indicator Date hidden'!D136="x","x",$C$2-'Indicator Date hidden'!D136)</f>
        <v>0</v>
      </c>
      <c r="D135" s="171">
        <f>IF('Indicator Date hidden'!E136="x","x",$D$2-'Indicator Date hidden'!E136)</f>
        <v>0</v>
      </c>
      <c r="E135" s="171">
        <f>IF('Indicator Date hidden'!F136="x","x",$E$2-'Indicator Date hidden'!F136)</f>
        <v>0</v>
      </c>
      <c r="F135" s="171">
        <f>IF('Indicator Date hidden'!G136="x","x",$F$2-'Indicator Date hidden'!G136)</f>
        <v>0</v>
      </c>
      <c r="G135" s="171">
        <f>IF('Indicator Date hidden'!H136="x","x",$G$2-'Indicator Date hidden'!H136)</f>
        <v>0</v>
      </c>
      <c r="H135" s="171">
        <f>IF('Indicator Date hidden'!I136="x","x",$H$2-'Indicator Date hidden'!I136)</f>
        <v>0</v>
      </c>
      <c r="I135" s="171">
        <f>IF('Indicator Date hidden'!J136="x","x",$I$2-'Indicator Date hidden'!J136)</f>
        <v>0</v>
      </c>
      <c r="J135" s="171">
        <f>IF('Indicator Date hidden'!K136="x","x",$J$2-'Indicator Date hidden'!K136)</f>
        <v>0</v>
      </c>
      <c r="K135" s="171">
        <f>IF('Indicator Date hidden'!L136="x","x",$K$2-'Indicator Date hidden'!L136)</f>
        <v>0</v>
      </c>
      <c r="L135" s="171">
        <f>IF('Indicator Date hidden'!M136="x","x",$L$2-'Indicator Date hidden'!M136)</f>
        <v>0</v>
      </c>
      <c r="M135" s="171">
        <f>IF('Indicator Date hidden'!N136="x","x",$M$2-'Indicator Date hidden'!N136)</f>
        <v>0</v>
      </c>
      <c r="N135" s="171">
        <f>IF('Indicator Date hidden'!O136="x","x",$N$2-'Indicator Date hidden'!O136)</f>
        <v>0</v>
      </c>
      <c r="O135" s="171">
        <f>IF('Indicator Date hidden'!P136="x","x",$O$2-'Indicator Date hidden'!P136)</f>
        <v>0</v>
      </c>
      <c r="P135" s="171">
        <f>IF('Indicator Date hidden'!Q136="x","x",$P$2-'Indicator Date hidden'!Q136)</f>
        <v>0</v>
      </c>
      <c r="Q135" s="171" t="str">
        <f>IF('Indicator Date hidden'!R136="x","x",$Q$2-'Indicator Date hidden'!R136)</f>
        <v>x</v>
      </c>
      <c r="R135" s="171">
        <f>IF('Indicator Date hidden'!S136="x","x",$R$2-'Indicator Date hidden'!S136)</f>
        <v>0</v>
      </c>
      <c r="S135" s="171">
        <f>IF('Indicator Date hidden'!T136="x","x",$S$2-'Indicator Date hidden'!T136)</f>
        <v>0</v>
      </c>
      <c r="T135" s="171">
        <f>IF('Indicator Date hidden'!U136="x","x",$T$2-'Indicator Date hidden'!U136)</f>
        <v>0</v>
      </c>
      <c r="U135" s="171">
        <f>IF('Indicator Date hidden'!V136="x","x",$U$2-'Indicator Date hidden'!V136)</f>
        <v>0</v>
      </c>
      <c r="V135" s="171">
        <f>IF('Indicator Date hidden'!W136="x","x",$V$2-'Indicator Date hidden'!W136)</f>
        <v>0</v>
      </c>
      <c r="W135" s="171">
        <f>IF('Indicator Date hidden'!X136="x","x",$W$2-'Indicator Date hidden'!X136)</f>
        <v>3</v>
      </c>
      <c r="X135" s="171">
        <f>IF('Indicator Date hidden'!Y136="x","x",$X$2-'Indicator Date hidden'!Y136)</f>
        <v>3</v>
      </c>
      <c r="Y135" s="171">
        <f>IF('Indicator Date hidden'!Z136="x","x",$Y$2-'Indicator Date hidden'!Z136)</f>
        <v>1</v>
      </c>
      <c r="Z135" s="171">
        <f>IF('Indicator Date hidden'!AA136="x","x",$Z$2-'Indicator Date hidden'!AA136)</f>
        <v>0</v>
      </c>
      <c r="AA135" s="171">
        <f>IF('Indicator Date hidden'!AB136="x","x",$AA$2-'Indicator Date hidden'!AB136)</f>
        <v>0</v>
      </c>
      <c r="AB135" s="171">
        <f>IF('Indicator Date hidden'!AC136="x","x",$AB$2-'Indicator Date hidden'!AC136)</f>
        <v>0</v>
      </c>
      <c r="AC135" s="171">
        <f>IF('Indicator Date hidden'!AD136="x","x",$AC$2-'Indicator Date hidden'!AD136)</f>
        <v>0</v>
      </c>
      <c r="AD135" s="171">
        <f>IF('Indicator Date hidden'!AE136="x","x",$AD$2-'Indicator Date hidden'!AE136)</f>
        <v>0</v>
      </c>
      <c r="AE135" s="171">
        <f>IF('Indicator Date hidden'!AF136="x","x",$AE$2-'Indicator Date hidden'!AF136)</f>
        <v>0</v>
      </c>
      <c r="AF135" s="171">
        <f>IF('Indicator Date hidden'!AG136="x","x",$AF$2-'Indicator Date hidden'!AG136)</f>
        <v>0</v>
      </c>
      <c r="AG135" s="171">
        <f>IF('Indicator Date hidden'!AH136="x","x",$AG$2-'Indicator Date hidden'!AH136)</f>
        <v>0</v>
      </c>
      <c r="AH135" s="171">
        <f>IF('Indicator Date hidden'!AI136="x","x",$AH$2-'Indicator Date hidden'!AI136)</f>
        <v>0</v>
      </c>
      <c r="AI135" s="171">
        <f>IF('Indicator Date hidden'!AJ136="x","x",$AI$2-'Indicator Date hidden'!AJ136)</f>
        <v>0</v>
      </c>
      <c r="AJ135" s="171" t="str">
        <f>IF('Indicator Date hidden'!AK136="x","x",$AJ$2-'Indicator Date hidden'!AK136)</f>
        <v>x</v>
      </c>
      <c r="AK135" s="171">
        <f>IF('Indicator Date hidden'!AL136="x","x",$AK$2-'Indicator Date hidden'!AL136)</f>
        <v>1</v>
      </c>
      <c r="AL135" s="171">
        <f>IF('Indicator Date hidden'!AM136="x","x",$AL$2-'Indicator Date hidden'!AM136)</f>
        <v>0</v>
      </c>
      <c r="AM135" s="171">
        <f>IF('Indicator Date hidden'!AN136="x","x",$AM$2-'Indicator Date hidden'!AN136)</f>
        <v>0</v>
      </c>
      <c r="AN135" s="171">
        <f>IF('Indicator Date hidden'!AO136="x","x",$AN$2-'Indicator Date hidden'!AO136)</f>
        <v>0</v>
      </c>
      <c r="AO135" s="171">
        <f>IF('Indicator Date hidden'!AP136="x","x",$AO$2-'Indicator Date hidden'!AP136)</f>
        <v>1</v>
      </c>
      <c r="AP135" s="171">
        <f>IF('Indicator Date hidden'!AQ136="x","x",$AP$2-'Indicator Date hidden'!AQ136)</f>
        <v>1</v>
      </c>
      <c r="AQ135" s="171">
        <f>IF('Indicator Date hidden'!AR136="x","x",$AQ$2-'Indicator Date hidden'!AR136)</f>
        <v>6</v>
      </c>
      <c r="AR135" s="171">
        <f>IF('Indicator Date hidden'!AS136="x","x",$AR$2-'Indicator Date hidden'!AS136)</f>
        <v>0</v>
      </c>
      <c r="AS135" s="171">
        <f>IF('Indicator Date hidden'!AT136="x","x",$AS$2-'Indicator Date hidden'!AT136)</f>
        <v>0</v>
      </c>
      <c r="AT135" s="171">
        <f>IF('Indicator Date hidden'!AU136="x","x",$AT$2-'Indicator Date hidden'!AU136)</f>
        <v>0</v>
      </c>
      <c r="AU135" s="171">
        <f>IF('Indicator Date hidden'!AV136="x","x",$AU$2-'Indicator Date hidden'!AV136)</f>
        <v>0</v>
      </c>
      <c r="AV135" s="171">
        <f>IF('Indicator Date hidden'!AW136="x","x",$AV$2-'Indicator Date hidden'!AW136)</f>
        <v>0</v>
      </c>
      <c r="AW135" s="171">
        <f>IF('Indicator Date hidden'!AX136="x","x",$AW$2-'Indicator Date hidden'!AX136)</f>
        <v>0</v>
      </c>
      <c r="AX135" s="171">
        <f>IF('Indicator Date hidden'!AY136="x","x",$AX$2-'Indicator Date hidden'!AY136)</f>
        <v>0</v>
      </c>
      <c r="AY135" s="171">
        <f>IF('Indicator Date hidden'!AZ136="x","x",$AY$2-'Indicator Date hidden'!AZ136)</f>
        <v>0</v>
      </c>
      <c r="AZ135" s="171">
        <f>IF('Indicator Date hidden'!BA136="x","x",$AZ$2-'Indicator Date hidden'!BA136)</f>
        <v>0</v>
      </c>
      <c r="BA135" s="5">
        <f t="shared" si="10"/>
        <v>16</v>
      </c>
      <c r="BB135" s="172">
        <f t="shared" si="11"/>
        <v>0.32653061224489793</v>
      </c>
      <c r="BC135" s="5">
        <f t="shared" si="12"/>
        <v>7</v>
      </c>
      <c r="BD135" s="172">
        <f t="shared" si="13"/>
        <v>1.0378107865380506</v>
      </c>
      <c r="BE135" s="175">
        <f t="shared" si="14"/>
        <v>0</v>
      </c>
    </row>
    <row r="136" spans="1:57" x14ac:dyDescent="0.25">
      <c r="A136" t="s">
        <v>250</v>
      </c>
      <c r="B136" s="171">
        <f>IF('Indicator Date hidden'!C137="x","x",$B$2-'Indicator Date hidden'!C137)</f>
        <v>0</v>
      </c>
      <c r="C136" s="171">
        <f>IF('Indicator Date hidden'!D137="x","x",$C$2-'Indicator Date hidden'!D137)</f>
        <v>0</v>
      </c>
      <c r="D136" s="171">
        <f>IF('Indicator Date hidden'!E137="x","x",$D$2-'Indicator Date hidden'!E137)</f>
        <v>0</v>
      </c>
      <c r="E136" s="171">
        <f>IF('Indicator Date hidden'!F137="x","x",$E$2-'Indicator Date hidden'!F137)</f>
        <v>0</v>
      </c>
      <c r="F136" s="171">
        <f>IF('Indicator Date hidden'!G137="x","x",$F$2-'Indicator Date hidden'!G137)</f>
        <v>0</v>
      </c>
      <c r="G136" s="171">
        <f>IF('Indicator Date hidden'!H137="x","x",$G$2-'Indicator Date hidden'!H137)</f>
        <v>0</v>
      </c>
      <c r="H136" s="171">
        <f>IF('Indicator Date hidden'!I137="x","x",$H$2-'Indicator Date hidden'!I137)</f>
        <v>0</v>
      </c>
      <c r="I136" s="171">
        <f>IF('Indicator Date hidden'!J137="x","x",$I$2-'Indicator Date hidden'!J137)</f>
        <v>0</v>
      </c>
      <c r="J136" s="171">
        <f>IF('Indicator Date hidden'!K137="x","x",$J$2-'Indicator Date hidden'!K137)</f>
        <v>0</v>
      </c>
      <c r="K136" s="171">
        <f>IF('Indicator Date hidden'!L137="x","x",$K$2-'Indicator Date hidden'!L137)</f>
        <v>0</v>
      </c>
      <c r="L136" s="171">
        <f>IF('Indicator Date hidden'!M137="x","x",$L$2-'Indicator Date hidden'!M137)</f>
        <v>0</v>
      </c>
      <c r="M136" s="171">
        <f>IF('Indicator Date hidden'!N137="x","x",$M$2-'Indicator Date hidden'!N137)</f>
        <v>0</v>
      </c>
      <c r="N136" s="171">
        <f>IF('Indicator Date hidden'!O137="x","x",$N$2-'Indicator Date hidden'!O137)</f>
        <v>0</v>
      </c>
      <c r="O136" s="171">
        <f>IF('Indicator Date hidden'!P137="x","x",$O$2-'Indicator Date hidden'!P137)</f>
        <v>0</v>
      </c>
      <c r="P136" s="171">
        <f>IF('Indicator Date hidden'!Q137="x","x",$P$2-'Indicator Date hidden'!Q137)</f>
        <v>0</v>
      </c>
      <c r="Q136" s="171">
        <f>IF('Indicator Date hidden'!R137="x","x",$Q$2-'Indicator Date hidden'!R137)</f>
        <v>3</v>
      </c>
      <c r="R136" s="171">
        <f>IF('Indicator Date hidden'!S137="x","x",$R$2-'Indicator Date hidden'!S137)</f>
        <v>0</v>
      </c>
      <c r="S136" s="171">
        <f>IF('Indicator Date hidden'!T137="x","x",$S$2-'Indicator Date hidden'!T137)</f>
        <v>0</v>
      </c>
      <c r="T136" s="171">
        <f>IF('Indicator Date hidden'!U137="x","x",$T$2-'Indicator Date hidden'!U137)</f>
        <v>0</v>
      </c>
      <c r="U136" s="171">
        <f>IF('Indicator Date hidden'!V137="x","x",$U$2-'Indicator Date hidden'!V137)</f>
        <v>0</v>
      </c>
      <c r="V136" s="171">
        <f>IF('Indicator Date hidden'!W137="x","x",$V$2-'Indicator Date hidden'!W137)</f>
        <v>0</v>
      </c>
      <c r="W136" s="171">
        <f>IF('Indicator Date hidden'!X137="x","x",$W$2-'Indicator Date hidden'!X137)</f>
        <v>3</v>
      </c>
      <c r="X136" s="171">
        <f>IF('Indicator Date hidden'!Y137="x","x",$X$2-'Indicator Date hidden'!Y137)</f>
        <v>3</v>
      </c>
      <c r="Y136" s="171">
        <f>IF('Indicator Date hidden'!Z137="x","x",$Y$2-'Indicator Date hidden'!Z137)</f>
        <v>1</v>
      </c>
      <c r="Z136" s="171">
        <f>IF('Indicator Date hidden'!AA137="x","x",$Z$2-'Indicator Date hidden'!AA137)</f>
        <v>0</v>
      </c>
      <c r="AA136" s="171">
        <f>IF('Indicator Date hidden'!AB137="x","x",$AA$2-'Indicator Date hidden'!AB137)</f>
        <v>0</v>
      </c>
      <c r="AB136" s="171">
        <f>IF('Indicator Date hidden'!AC137="x","x",$AB$2-'Indicator Date hidden'!AC137)</f>
        <v>0</v>
      </c>
      <c r="AC136" s="171">
        <f>IF('Indicator Date hidden'!AD137="x","x",$AC$2-'Indicator Date hidden'!AD137)</f>
        <v>0</v>
      </c>
      <c r="AD136" s="171">
        <f>IF('Indicator Date hidden'!AE137="x","x",$AD$2-'Indicator Date hidden'!AE137)</f>
        <v>0</v>
      </c>
      <c r="AE136" s="171">
        <f>IF('Indicator Date hidden'!AF137="x","x",$AE$2-'Indicator Date hidden'!AF137)</f>
        <v>0</v>
      </c>
      <c r="AF136" s="171">
        <f>IF('Indicator Date hidden'!AG137="x","x",$AF$2-'Indicator Date hidden'!AG137)</f>
        <v>0</v>
      </c>
      <c r="AG136" s="171">
        <f>IF('Indicator Date hidden'!AH137="x","x",$AG$2-'Indicator Date hidden'!AH137)</f>
        <v>0</v>
      </c>
      <c r="AH136" s="171">
        <f>IF('Indicator Date hidden'!AI137="x","x",$AH$2-'Indicator Date hidden'!AI137)</f>
        <v>0</v>
      </c>
      <c r="AI136" s="171">
        <f>IF('Indicator Date hidden'!AJ137="x","x",$AI$2-'Indicator Date hidden'!AJ137)</f>
        <v>0</v>
      </c>
      <c r="AJ136" s="171">
        <f>IF('Indicator Date hidden'!AK137="x","x",$AJ$2-'Indicator Date hidden'!AK137)</f>
        <v>1</v>
      </c>
      <c r="AK136" s="171">
        <f>IF('Indicator Date hidden'!AL137="x","x",$AK$2-'Indicator Date hidden'!AL137)</f>
        <v>1</v>
      </c>
      <c r="AL136" s="171">
        <f>IF('Indicator Date hidden'!AM137="x","x",$AL$2-'Indicator Date hidden'!AM137)</f>
        <v>0</v>
      </c>
      <c r="AM136" s="171">
        <f>IF('Indicator Date hidden'!AN137="x","x",$AM$2-'Indicator Date hidden'!AN137)</f>
        <v>0</v>
      </c>
      <c r="AN136" s="171">
        <f>IF('Indicator Date hidden'!AO137="x","x",$AN$2-'Indicator Date hidden'!AO137)</f>
        <v>0</v>
      </c>
      <c r="AO136" s="171">
        <f>IF('Indicator Date hidden'!AP137="x","x",$AO$2-'Indicator Date hidden'!AP137)</f>
        <v>0</v>
      </c>
      <c r="AP136" s="171">
        <f>IF('Indicator Date hidden'!AQ137="x","x",$AP$2-'Indicator Date hidden'!AQ137)</f>
        <v>0</v>
      </c>
      <c r="AQ136" s="171">
        <f>IF('Indicator Date hidden'!AR137="x","x",$AQ$2-'Indicator Date hidden'!AR137)</f>
        <v>0</v>
      </c>
      <c r="AR136" s="171">
        <f>IF('Indicator Date hidden'!AS137="x","x",$AR$2-'Indicator Date hidden'!AS137)</f>
        <v>0</v>
      </c>
      <c r="AS136" s="171">
        <f>IF('Indicator Date hidden'!AT137="x","x",$AS$2-'Indicator Date hidden'!AT137)</f>
        <v>0</v>
      </c>
      <c r="AT136" s="171">
        <f>IF('Indicator Date hidden'!AU137="x","x",$AT$2-'Indicator Date hidden'!AU137)</f>
        <v>0</v>
      </c>
      <c r="AU136" s="171">
        <f>IF('Indicator Date hidden'!AV137="x","x",$AU$2-'Indicator Date hidden'!AV137)</f>
        <v>0</v>
      </c>
      <c r="AV136" s="171">
        <f>IF('Indicator Date hidden'!AW137="x","x",$AV$2-'Indicator Date hidden'!AW137)</f>
        <v>0</v>
      </c>
      <c r="AW136" s="171">
        <f>IF('Indicator Date hidden'!AX137="x","x",$AW$2-'Indicator Date hidden'!AX137)</f>
        <v>0</v>
      </c>
      <c r="AX136" s="171">
        <f>IF('Indicator Date hidden'!AY137="x","x",$AX$2-'Indicator Date hidden'!AY137)</f>
        <v>0</v>
      </c>
      <c r="AY136" s="171">
        <f>IF('Indicator Date hidden'!AZ137="x","x",$AY$2-'Indicator Date hidden'!AZ137)</f>
        <v>0</v>
      </c>
      <c r="AZ136" s="171">
        <f>IF('Indicator Date hidden'!BA137="x","x",$AZ$2-'Indicator Date hidden'!BA137)</f>
        <v>0</v>
      </c>
      <c r="BA136" s="5">
        <f t="shared" si="10"/>
        <v>12</v>
      </c>
      <c r="BB136" s="172">
        <f t="shared" si="11"/>
        <v>0.23529411764705882</v>
      </c>
      <c r="BC136" s="5">
        <f t="shared" si="12"/>
        <v>6</v>
      </c>
      <c r="BD136" s="172">
        <f t="shared" si="13"/>
        <v>0.72998080270534449</v>
      </c>
      <c r="BE136" s="175">
        <f t="shared" si="14"/>
        <v>0</v>
      </c>
    </row>
    <row r="137" spans="1:57" x14ac:dyDescent="0.25">
      <c r="A137" t="s">
        <v>252</v>
      </c>
      <c r="B137" s="171">
        <f>IF('Indicator Date hidden'!C138="x","x",$B$2-'Indicator Date hidden'!C138)</f>
        <v>0</v>
      </c>
      <c r="C137" s="171">
        <f>IF('Indicator Date hidden'!D138="x","x",$C$2-'Indicator Date hidden'!D138)</f>
        <v>0</v>
      </c>
      <c r="D137" s="171">
        <f>IF('Indicator Date hidden'!E138="x","x",$D$2-'Indicator Date hidden'!E138)</f>
        <v>0</v>
      </c>
      <c r="E137" s="171">
        <f>IF('Indicator Date hidden'!F138="x","x",$E$2-'Indicator Date hidden'!F138)</f>
        <v>0</v>
      </c>
      <c r="F137" s="171">
        <f>IF('Indicator Date hidden'!G138="x","x",$F$2-'Indicator Date hidden'!G138)</f>
        <v>0</v>
      </c>
      <c r="G137" s="171">
        <f>IF('Indicator Date hidden'!H138="x","x",$G$2-'Indicator Date hidden'!H138)</f>
        <v>0</v>
      </c>
      <c r="H137" s="171">
        <f>IF('Indicator Date hidden'!I138="x","x",$H$2-'Indicator Date hidden'!I138)</f>
        <v>0</v>
      </c>
      <c r="I137" s="171">
        <f>IF('Indicator Date hidden'!J138="x","x",$I$2-'Indicator Date hidden'!J138)</f>
        <v>0</v>
      </c>
      <c r="J137" s="171">
        <f>IF('Indicator Date hidden'!K138="x","x",$J$2-'Indicator Date hidden'!K138)</f>
        <v>0</v>
      </c>
      <c r="K137" s="171">
        <f>IF('Indicator Date hidden'!L138="x","x",$K$2-'Indicator Date hidden'!L138)</f>
        <v>0</v>
      </c>
      <c r="L137" s="171">
        <f>IF('Indicator Date hidden'!M138="x","x",$L$2-'Indicator Date hidden'!M138)</f>
        <v>0</v>
      </c>
      <c r="M137" s="171">
        <f>IF('Indicator Date hidden'!N138="x","x",$M$2-'Indicator Date hidden'!N138)</f>
        <v>0</v>
      </c>
      <c r="N137" s="171">
        <f>IF('Indicator Date hidden'!O138="x","x",$N$2-'Indicator Date hidden'!O138)</f>
        <v>0</v>
      </c>
      <c r="O137" s="171">
        <f>IF('Indicator Date hidden'!P138="x","x",$O$2-'Indicator Date hidden'!P138)</f>
        <v>0</v>
      </c>
      <c r="P137" s="171">
        <f>IF('Indicator Date hidden'!Q138="x","x",$P$2-'Indicator Date hidden'!Q138)</f>
        <v>0</v>
      </c>
      <c r="Q137" s="171">
        <f>IF('Indicator Date hidden'!R138="x","x",$Q$2-'Indicator Date hidden'!R138)</f>
        <v>2</v>
      </c>
      <c r="R137" s="171">
        <f>IF('Indicator Date hidden'!S138="x","x",$R$2-'Indicator Date hidden'!S138)</f>
        <v>0</v>
      </c>
      <c r="S137" s="171">
        <f>IF('Indicator Date hidden'!T138="x","x",$S$2-'Indicator Date hidden'!T138)</f>
        <v>0</v>
      </c>
      <c r="T137" s="171">
        <f>IF('Indicator Date hidden'!U138="x","x",$T$2-'Indicator Date hidden'!U138)</f>
        <v>0</v>
      </c>
      <c r="U137" s="171">
        <f>IF('Indicator Date hidden'!V138="x","x",$U$2-'Indicator Date hidden'!V138)</f>
        <v>0</v>
      </c>
      <c r="V137" s="171">
        <f>IF('Indicator Date hidden'!W138="x","x",$V$2-'Indicator Date hidden'!W138)</f>
        <v>0</v>
      </c>
      <c r="W137" s="171">
        <f>IF('Indicator Date hidden'!X138="x","x",$W$2-'Indicator Date hidden'!X138)</f>
        <v>4</v>
      </c>
      <c r="X137" s="171" t="str">
        <f>IF('Indicator Date hidden'!Y138="x","x",$X$2-'Indicator Date hidden'!Y138)</f>
        <v>x</v>
      </c>
      <c r="Y137" s="171">
        <f>IF('Indicator Date hidden'!Z138="x","x",$Y$2-'Indicator Date hidden'!Z138)</f>
        <v>1</v>
      </c>
      <c r="Z137" s="171">
        <f>IF('Indicator Date hidden'!AA138="x","x",$Z$2-'Indicator Date hidden'!AA138)</f>
        <v>0</v>
      </c>
      <c r="AA137" s="171">
        <f>IF('Indicator Date hidden'!AB138="x","x",$AA$2-'Indicator Date hidden'!AB138)</f>
        <v>0</v>
      </c>
      <c r="AB137" s="171">
        <f>IF('Indicator Date hidden'!AC138="x","x",$AB$2-'Indicator Date hidden'!AC138)</f>
        <v>0</v>
      </c>
      <c r="AC137" s="171">
        <f>IF('Indicator Date hidden'!AD138="x","x",$AC$2-'Indicator Date hidden'!AD138)</f>
        <v>0</v>
      </c>
      <c r="AD137" s="171">
        <f>IF('Indicator Date hidden'!AE138="x","x",$AD$2-'Indicator Date hidden'!AE138)</f>
        <v>0</v>
      </c>
      <c r="AE137" s="171">
        <f>IF('Indicator Date hidden'!AF138="x","x",$AE$2-'Indicator Date hidden'!AF138)</f>
        <v>0</v>
      </c>
      <c r="AF137" s="171">
        <f>IF('Indicator Date hidden'!AG138="x","x",$AF$2-'Indicator Date hidden'!AG138)</f>
        <v>2</v>
      </c>
      <c r="AG137" s="171">
        <f>IF('Indicator Date hidden'!AH138="x","x",$AG$2-'Indicator Date hidden'!AH138)</f>
        <v>0</v>
      </c>
      <c r="AH137" s="171">
        <f>IF('Indicator Date hidden'!AI138="x","x",$AH$2-'Indicator Date hidden'!AI138)</f>
        <v>0</v>
      </c>
      <c r="AI137" s="171">
        <f>IF('Indicator Date hidden'!AJ138="x","x",$AI$2-'Indicator Date hidden'!AJ138)</f>
        <v>0</v>
      </c>
      <c r="AJ137" s="171">
        <f>IF('Indicator Date hidden'!AK138="x","x",$AJ$2-'Indicator Date hidden'!AK138)</f>
        <v>0</v>
      </c>
      <c r="AK137" s="171">
        <f>IF('Indicator Date hidden'!AL138="x","x",$AK$2-'Indicator Date hidden'!AL138)</f>
        <v>1</v>
      </c>
      <c r="AL137" s="171">
        <f>IF('Indicator Date hidden'!AM138="x","x",$AL$2-'Indicator Date hidden'!AM138)</f>
        <v>0</v>
      </c>
      <c r="AM137" s="171">
        <f>IF('Indicator Date hidden'!AN138="x","x",$AM$2-'Indicator Date hidden'!AN138)</f>
        <v>0</v>
      </c>
      <c r="AN137" s="171">
        <f>IF('Indicator Date hidden'!AO138="x","x",$AN$2-'Indicator Date hidden'!AO138)</f>
        <v>0</v>
      </c>
      <c r="AO137" s="171">
        <f>IF('Indicator Date hidden'!AP138="x","x",$AO$2-'Indicator Date hidden'!AP138)</f>
        <v>0</v>
      </c>
      <c r="AP137" s="171">
        <f>IF('Indicator Date hidden'!AQ138="x","x",$AP$2-'Indicator Date hidden'!AQ138)</f>
        <v>0</v>
      </c>
      <c r="AQ137" s="171">
        <f>IF('Indicator Date hidden'!AR138="x","x",$AQ$2-'Indicator Date hidden'!AR138)</f>
        <v>0</v>
      </c>
      <c r="AR137" s="171">
        <f>IF('Indicator Date hidden'!AS138="x","x",$AR$2-'Indicator Date hidden'!AS138)</f>
        <v>0</v>
      </c>
      <c r="AS137" s="171">
        <f>IF('Indicator Date hidden'!AT138="x","x",$AS$2-'Indicator Date hidden'!AT138)</f>
        <v>0</v>
      </c>
      <c r="AT137" s="171">
        <f>IF('Indicator Date hidden'!AU138="x","x",$AT$2-'Indicator Date hidden'!AU138)</f>
        <v>0</v>
      </c>
      <c r="AU137" s="171">
        <f>IF('Indicator Date hidden'!AV138="x","x",$AU$2-'Indicator Date hidden'!AV138)</f>
        <v>0</v>
      </c>
      <c r="AV137" s="171">
        <f>IF('Indicator Date hidden'!AW138="x","x",$AV$2-'Indicator Date hidden'!AW138)</f>
        <v>0</v>
      </c>
      <c r="AW137" s="171">
        <f>IF('Indicator Date hidden'!AX138="x","x",$AW$2-'Indicator Date hidden'!AX138)</f>
        <v>0</v>
      </c>
      <c r="AX137" s="171">
        <f>IF('Indicator Date hidden'!AY138="x","x",$AX$2-'Indicator Date hidden'!AY138)</f>
        <v>0</v>
      </c>
      <c r="AY137" s="171">
        <f>IF('Indicator Date hidden'!AZ138="x","x",$AY$2-'Indicator Date hidden'!AZ138)</f>
        <v>0</v>
      </c>
      <c r="AZ137" s="171">
        <f>IF('Indicator Date hidden'!BA138="x","x",$AZ$2-'Indicator Date hidden'!BA138)</f>
        <v>0</v>
      </c>
      <c r="BA137" s="5">
        <f t="shared" si="10"/>
        <v>10</v>
      </c>
      <c r="BB137" s="172">
        <f t="shared" si="11"/>
        <v>0.2</v>
      </c>
      <c r="BC137" s="5">
        <f t="shared" si="12"/>
        <v>5</v>
      </c>
      <c r="BD137" s="172">
        <f t="shared" si="13"/>
        <v>0.69282032302755092</v>
      </c>
      <c r="BE137" s="175">
        <f t="shared" si="14"/>
        <v>0</v>
      </c>
    </row>
    <row r="138" spans="1:57" x14ac:dyDescent="0.25">
      <c r="A138" t="s">
        <v>254</v>
      </c>
      <c r="B138" s="171">
        <f>IF('Indicator Date hidden'!C139="x","x",$B$2-'Indicator Date hidden'!C139)</f>
        <v>0</v>
      </c>
      <c r="C138" s="171">
        <f>IF('Indicator Date hidden'!D139="x","x",$C$2-'Indicator Date hidden'!D139)</f>
        <v>0</v>
      </c>
      <c r="D138" s="171">
        <f>IF('Indicator Date hidden'!E139="x","x",$D$2-'Indicator Date hidden'!E139)</f>
        <v>0</v>
      </c>
      <c r="E138" s="171">
        <f>IF('Indicator Date hidden'!F139="x","x",$E$2-'Indicator Date hidden'!F139)</f>
        <v>0</v>
      </c>
      <c r="F138" s="171">
        <f>IF('Indicator Date hidden'!G139="x","x",$F$2-'Indicator Date hidden'!G139)</f>
        <v>0</v>
      </c>
      <c r="G138" s="171">
        <f>IF('Indicator Date hidden'!H139="x","x",$G$2-'Indicator Date hidden'!H139)</f>
        <v>0</v>
      </c>
      <c r="H138" s="171">
        <f>IF('Indicator Date hidden'!I139="x","x",$H$2-'Indicator Date hidden'!I139)</f>
        <v>0</v>
      </c>
      <c r="I138" s="171">
        <f>IF('Indicator Date hidden'!J139="x","x",$I$2-'Indicator Date hidden'!J139)</f>
        <v>0</v>
      </c>
      <c r="J138" s="171">
        <f>IF('Indicator Date hidden'!K139="x","x",$J$2-'Indicator Date hidden'!K139)</f>
        <v>0</v>
      </c>
      <c r="K138" s="171">
        <f>IF('Indicator Date hidden'!L139="x","x",$K$2-'Indicator Date hidden'!L139)</f>
        <v>0</v>
      </c>
      <c r="L138" s="171">
        <f>IF('Indicator Date hidden'!M139="x","x",$L$2-'Indicator Date hidden'!M139)</f>
        <v>0</v>
      </c>
      <c r="M138" s="171">
        <f>IF('Indicator Date hidden'!N139="x","x",$M$2-'Indicator Date hidden'!N139)</f>
        <v>0</v>
      </c>
      <c r="N138" s="171">
        <f>IF('Indicator Date hidden'!O139="x","x",$N$2-'Indicator Date hidden'!O139)</f>
        <v>0</v>
      </c>
      <c r="O138" s="171">
        <f>IF('Indicator Date hidden'!P139="x","x",$O$2-'Indicator Date hidden'!P139)</f>
        <v>0</v>
      </c>
      <c r="P138" s="171">
        <f>IF('Indicator Date hidden'!Q139="x","x",$P$2-'Indicator Date hidden'!Q139)</f>
        <v>0</v>
      </c>
      <c r="Q138" s="171" t="str">
        <f>IF('Indicator Date hidden'!R139="x","x",$Q$2-'Indicator Date hidden'!R139)</f>
        <v>x</v>
      </c>
      <c r="R138" s="171">
        <f>IF('Indicator Date hidden'!S139="x","x",$R$2-'Indicator Date hidden'!S139)</f>
        <v>0</v>
      </c>
      <c r="S138" s="171">
        <f>IF('Indicator Date hidden'!T139="x","x",$S$2-'Indicator Date hidden'!T139)</f>
        <v>0</v>
      </c>
      <c r="T138" s="171">
        <f>IF('Indicator Date hidden'!U139="x","x",$T$2-'Indicator Date hidden'!U139)</f>
        <v>0</v>
      </c>
      <c r="U138" s="171" t="str">
        <f>IF('Indicator Date hidden'!V139="x","x",$U$2-'Indicator Date hidden'!V139)</f>
        <v>x</v>
      </c>
      <c r="V138" s="171">
        <f>IF('Indicator Date hidden'!W139="x","x",$V$2-'Indicator Date hidden'!W139)</f>
        <v>0</v>
      </c>
      <c r="W138" s="171" t="str">
        <f>IF('Indicator Date hidden'!X139="x","x",$W$2-'Indicator Date hidden'!X139)</f>
        <v>x</v>
      </c>
      <c r="X138" s="171">
        <f>IF('Indicator Date hidden'!Y139="x","x",$X$2-'Indicator Date hidden'!Y139)</f>
        <v>3</v>
      </c>
      <c r="Y138" s="171">
        <f>IF('Indicator Date hidden'!Z139="x","x",$Y$2-'Indicator Date hidden'!Z139)</f>
        <v>1</v>
      </c>
      <c r="Z138" s="171">
        <f>IF('Indicator Date hidden'!AA139="x","x",$Z$2-'Indicator Date hidden'!AA139)</f>
        <v>0</v>
      </c>
      <c r="AA138" s="171">
        <f>IF('Indicator Date hidden'!AB139="x","x",$AA$2-'Indicator Date hidden'!AB139)</f>
        <v>1</v>
      </c>
      <c r="AB138" s="171">
        <f>IF('Indicator Date hidden'!AC139="x","x",$AB$2-'Indicator Date hidden'!AC139)</f>
        <v>0</v>
      </c>
      <c r="AC138" s="171">
        <f>IF('Indicator Date hidden'!AD139="x","x",$AC$2-'Indicator Date hidden'!AD139)</f>
        <v>0</v>
      </c>
      <c r="AD138" s="171" t="str">
        <f>IF('Indicator Date hidden'!AE139="x","x",$AD$2-'Indicator Date hidden'!AE139)</f>
        <v>x</v>
      </c>
      <c r="AE138" s="171">
        <f>IF('Indicator Date hidden'!AF139="x","x",$AE$2-'Indicator Date hidden'!AF139)</f>
        <v>0</v>
      </c>
      <c r="AF138" s="171">
        <f>IF('Indicator Date hidden'!AG139="x","x",$AF$2-'Indicator Date hidden'!AG139)</f>
        <v>0</v>
      </c>
      <c r="AG138" s="171">
        <f>IF('Indicator Date hidden'!AH139="x","x",$AG$2-'Indicator Date hidden'!AH139)</f>
        <v>0</v>
      </c>
      <c r="AH138" s="171">
        <f>IF('Indicator Date hidden'!AI139="x","x",$AH$2-'Indicator Date hidden'!AI139)</f>
        <v>0</v>
      </c>
      <c r="AI138" s="171">
        <f>IF('Indicator Date hidden'!AJ139="x","x",$AI$2-'Indicator Date hidden'!AJ139)</f>
        <v>0</v>
      </c>
      <c r="AJ138" s="171" t="str">
        <f>IF('Indicator Date hidden'!AK139="x","x",$AJ$2-'Indicator Date hidden'!AK139)</f>
        <v>x</v>
      </c>
      <c r="AK138" s="171">
        <f>IF('Indicator Date hidden'!AL139="x","x",$AK$2-'Indicator Date hidden'!AL139)</f>
        <v>1</v>
      </c>
      <c r="AL138" s="171">
        <f>IF('Indicator Date hidden'!AM139="x","x",$AL$2-'Indicator Date hidden'!AM139)</f>
        <v>0</v>
      </c>
      <c r="AM138" s="171">
        <f>IF('Indicator Date hidden'!AN139="x","x",$AM$2-'Indicator Date hidden'!AN139)</f>
        <v>0</v>
      </c>
      <c r="AN138" s="171">
        <f>IF('Indicator Date hidden'!AO139="x","x",$AN$2-'Indicator Date hidden'!AO139)</f>
        <v>0</v>
      </c>
      <c r="AO138" s="171">
        <f>IF('Indicator Date hidden'!AP139="x","x",$AO$2-'Indicator Date hidden'!AP139)</f>
        <v>0</v>
      </c>
      <c r="AP138" s="171">
        <f>IF('Indicator Date hidden'!AQ139="x","x",$AP$2-'Indicator Date hidden'!AQ139)</f>
        <v>0</v>
      </c>
      <c r="AQ138" s="171">
        <f>IF('Indicator Date hidden'!AR139="x","x",$AQ$2-'Indicator Date hidden'!AR139)</f>
        <v>0</v>
      </c>
      <c r="AR138" s="171">
        <f>IF('Indicator Date hidden'!AS139="x","x",$AR$2-'Indicator Date hidden'!AS139)</f>
        <v>0</v>
      </c>
      <c r="AS138" s="171">
        <f>IF('Indicator Date hidden'!AT139="x","x",$AS$2-'Indicator Date hidden'!AT139)</f>
        <v>0</v>
      </c>
      <c r="AT138" s="171">
        <f>IF('Indicator Date hidden'!AU139="x","x",$AT$2-'Indicator Date hidden'!AU139)</f>
        <v>0</v>
      </c>
      <c r="AU138" s="171">
        <f>IF('Indicator Date hidden'!AV139="x","x",$AU$2-'Indicator Date hidden'!AV139)</f>
        <v>0</v>
      </c>
      <c r="AV138" s="171">
        <f>IF('Indicator Date hidden'!AW139="x","x",$AV$2-'Indicator Date hidden'!AW139)</f>
        <v>0</v>
      </c>
      <c r="AW138" s="171">
        <f>IF('Indicator Date hidden'!AX139="x","x",$AW$2-'Indicator Date hidden'!AX139)</f>
        <v>0</v>
      </c>
      <c r="AX138" s="171">
        <f>IF('Indicator Date hidden'!AY139="x","x",$AX$2-'Indicator Date hidden'!AY139)</f>
        <v>0</v>
      </c>
      <c r="AY138" s="171">
        <f>IF('Indicator Date hidden'!AZ139="x","x",$AY$2-'Indicator Date hidden'!AZ139)</f>
        <v>0</v>
      </c>
      <c r="AZ138" s="171">
        <f>IF('Indicator Date hidden'!BA139="x","x",$AZ$2-'Indicator Date hidden'!BA139)</f>
        <v>0</v>
      </c>
      <c r="BA138" s="5">
        <f t="shared" si="10"/>
        <v>6</v>
      </c>
      <c r="BB138" s="172">
        <f t="shared" si="11"/>
        <v>0.13043478260869565</v>
      </c>
      <c r="BC138" s="5">
        <f t="shared" si="12"/>
        <v>4</v>
      </c>
      <c r="BD138" s="172">
        <f t="shared" si="13"/>
        <v>0.49381811702611073</v>
      </c>
      <c r="BE138" s="175">
        <f t="shared" si="14"/>
        <v>0</v>
      </c>
    </row>
    <row r="139" spans="1:57" x14ac:dyDescent="0.25">
      <c r="A139" t="s">
        <v>256</v>
      </c>
      <c r="B139" s="171">
        <f>IF('Indicator Date hidden'!C140="x","x",$B$2-'Indicator Date hidden'!C140)</f>
        <v>0</v>
      </c>
      <c r="C139" s="171">
        <f>IF('Indicator Date hidden'!D140="x","x",$C$2-'Indicator Date hidden'!D140)</f>
        <v>0</v>
      </c>
      <c r="D139" s="171">
        <f>IF('Indicator Date hidden'!E140="x","x",$D$2-'Indicator Date hidden'!E140)</f>
        <v>0</v>
      </c>
      <c r="E139" s="171">
        <f>IF('Indicator Date hidden'!F140="x","x",$E$2-'Indicator Date hidden'!F140)</f>
        <v>0</v>
      </c>
      <c r="F139" s="171">
        <f>IF('Indicator Date hidden'!G140="x","x",$F$2-'Indicator Date hidden'!G140)</f>
        <v>0</v>
      </c>
      <c r="G139" s="171">
        <f>IF('Indicator Date hidden'!H140="x","x",$G$2-'Indicator Date hidden'!H140)</f>
        <v>0</v>
      </c>
      <c r="H139" s="171">
        <f>IF('Indicator Date hidden'!I140="x","x",$H$2-'Indicator Date hidden'!I140)</f>
        <v>0</v>
      </c>
      <c r="I139" s="171">
        <f>IF('Indicator Date hidden'!J140="x","x",$I$2-'Indicator Date hidden'!J140)</f>
        <v>0</v>
      </c>
      <c r="J139" s="171">
        <f>IF('Indicator Date hidden'!K140="x","x",$J$2-'Indicator Date hidden'!K140)</f>
        <v>0</v>
      </c>
      <c r="K139" s="171">
        <f>IF('Indicator Date hidden'!L140="x","x",$K$2-'Indicator Date hidden'!L140)</f>
        <v>0</v>
      </c>
      <c r="L139" s="171">
        <f>IF('Indicator Date hidden'!M140="x","x",$L$2-'Indicator Date hidden'!M140)</f>
        <v>0</v>
      </c>
      <c r="M139" s="171">
        <f>IF('Indicator Date hidden'!N140="x","x",$M$2-'Indicator Date hidden'!N140)</f>
        <v>0</v>
      </c>
      <c r="N139" s="171">
        <f>IF('Indicator Date hidden'!O140="x","x",$N$2-'Indicator Date hidden'!O140)</f>
        <v>0</v>
      </c>
      <c r="O139" s="171">
        <f>IF('Indicator Date hidden'!P140="x","x",$O$2-'Indicator Date hidden'!P140)</f>
        <v>0</v>
      </c>
      <c r="P139" s="171">
        <f>IF('Indicator Date hidden'!Q140="x","x",$P$2-'Indicator Date hidden'!Q140)</f>
        <v>0</v>
      </c>
      <c r="Q139" s="171" t="str">
        <f>IF('Indicator Date hidden'!R140="x","x",$Q$2-'Indicator Date hidden'!R140)</f>
        <v>x</v>
      </c>
      <c r="R139" s="171">
        <f>IF('Indicator Date hidden'!S140="x","x",$R$2-'Indicator Date hidden'!S140)</f>
        <v>0</v>
      </c>
      <c r="S139" s="171">
        <f>IF('Indicator Date hidden'!T140="x","x",$S$2-'Indicator Date hidden'!T140)</f>
        <v>0</v>
      </c>
      <c r="T139" s="171">
        <f>IF('Indicator Date hidden'!U140="x","x",$T$2-'Indicator Date hidden'!U140)</f>
        <v>0</v>
      </c>
      <c r="U139" s="171" t="str">
        <f>IF('Indicator Date hidden'!V140="x","x",$U$2-'Indicator Date hidden'!V140)</f>
        <v>x</v>
      </c>
      <c r="V139" s="171">
        <f>IF('Indicator Date hidden'!W140="x","x",$V$2-'Indicator Date hidden'!W140)</f>
        <v>0</v>
      </c>
      <c r="W139" s="171" t="str">
        <f>IF('Indicator Date hidden'!X140="x","x",$W$2-'Indicator Date hidden'!X140)</f>
        <v>x</v>
      </c>
      <c r="X139" s="171">
        <f>IF('Indicator Date hidden'!Y140="x","x",$X$2-'Indicator Date hidden'!Y140)</f>
        <v>3</v>
      </c>
      <c r="Y139" s="171">
        <f>IF('Indicator Date hidden'!Z140="x","x",$Y$2-'Indicator Date hidden'!Z140)</f>
        <v>1</v>
      </c>
      <c r="Z139" s="171">
        <f>IF('Indicator Date hidden'!AA140="x","x",$Z$2-'Indicator Date hidden'!AA140)</f>
        <v>0</v>
      </c>
      <c r="AA139" s="171" t="str">
        <f>IF('Indicator Date hidden'!AB140="x","x",$AA$2-'Indicator Date hidden'!AB140)</f>
        <v>x</v>
      </c>
      <c r="AB139" s="171">
        <f>IF('Indicator Date hidden'!AC140="x","x",$AB$2-'Indicator Date hidden'!AC140)</f>
        <v>0</v>
      </c>
      <c r="AC139" s="171">
        <f>IF('Indicator Date hidden'!AD140="x","x",$AC$2-'Indicator Date hidden'!AD140)</f>
        <v>0</v>
      </c>
      <c r="AD139" s="171" t="str">
        <f>IF('Indicator Date hidden'!AE140="x","x",$AD$2-'Indicator Date hidden'!AE140)</f>
        <v>x</v>
      </c>
      <c r="AE139" s="171">
        <f>IF('Indicator Date hidden'!AF140="x","x",$AE$2-'Indicator Date hidden'!AF140)</f>
        <v>0</v>
      </c>
      <c r="AF139" s="171">
        <f>IF('Indicator Date hidden'!AG140="x","x",$AF$2-'Indicator Date hidden'!AG140)</f>
        <v>2</v>
      </c>
      <c r="AG139" s="171">
        <f>IF('Indicator Date hidden'!AH140="x","x",$AG$2-'Indicator Date hidden'!AH140)</f>
        <v>0</v>
      </c>
      <c r="AH139" s="171">
        <f>IF('Indicator Date hidden'!AI140="x","x",$AH$2-'Indicator Date hidden'!AI140)</f>
        <v>0</v>
      </c>
      <c r="AI139" s="171">
        <f>IF('Indicator Date hidden'!AJ140="x","x",$AI$2-'Indicator Date hidden'!AJ140)</f>
        <v>0</v>
      </c>
      <c r="AJ139" s="171" t="str">
        <f>IF('Indicator Date hidden'!AK140="x","x",$AJ$2-'Indicator Date hidden'!AK140)</f>
        <v>x</v>
      </c>
      <c r="AK139" s="171">
        <f>IF('Indicator Date hidden'!AL140="x","x",$AK$2-'Indicator Date hidden'!AL140)</f>
        <v>1</v>
      </c>
      <c r="AL139" s="171">
        <f>IF('Indicator Date hidden'!AM140="x","x",$AL$2-'Indicator Date hidden'!AM140)</f>
        <v>0</v>
      </c>
      <c r="AM139" s="171">
        <f>IF('Indicator Date hidden'!AN140="x","x",$AM$2-'Indicator Date hidden'!AN140)</f>
        <v>0</v>
      </c>
      <c r="AN139" s="171">
        <f>IF('Indicator Date hidden'!AO140="x","x",$AN$2-'Indicator Date hidden'!AO140)</f>
        <v>0</v>
      </c>
      <c r="AO139" s="171">
        <f>IF('Indicator Date hidden'!AP140="x","x",$AO$2-'Indicator Date hidden'!AP140)</f>
        <v>0</v>
      </c>
      <c r="AP139" s="171">
        <f>IF('Indicator Date hidden'!AQ140="x","x",$AP$2-'Indicator Date hidden'!AQ140)</f>
        <v>0</v>
      </c>
      <c r="AQ139" s="171">
        <f>IF('Indicator Date hidden'!AR140="x","x",$AQ$2-'Indicator Date hidden'!AR140)</f>
        <v>0</v>
      </c>
      <c r="AR139" s="171">
        <f>IF('Indicator Date hidden'!AS140="x","x",$AR$2-'Indicator Date hidden'!AS140)</f>
        <v>0</v>
      </c>
      <c r="AS139" s="171">
        <f>IF('Indicator Date hidden'!AT140="x","x",$AS$2-'Indicator Date hidden'!AT140)</f>
        <v>0</v>
      </c>
      <c r="AT139" s="171">
        <f>IF('Indicator Date hidden'!AU140="x","x",$AT$2-'Indicator Date hidden'!AU140)</f>
        <v>0</v>
      </c>
      <c r="AU139" s="171">
        <f>IF('Indicator Date hidden'!AV140="x","x",$AU$2-'Indicator Date hidden'!AV140)</f>
        <v>0</v>
      </c>
      <c r="AV139" s="171">
        <f>IF('Indicator Date hidden'!AW140="x","x",$AV$2-'Indicator Date hidden'!AW140)</f>
        <v>0</v>
      </c>
      <c r="AW139" s="171">
        <f>IF('Indicator Date hidden'!AX140="x","x",$AW$2-'Indicator Date hidden'!AX140)</f>
        <v>0</v>
      </c>
      <c r="AX139" s="171">
        <f>IF('Indicator Date hidden'!AY140="x","x",$AX$2-'Indicator Date hidden'!AY140)</f>
        <v>0</v>
      </c>
      <c r="AY139" s="171">
        <f>IF('Indicator Date hidden'!AZ140="x","x",$AY$2-'Indicator Date hidden'!AZ140)</f>
        <v>0</v>
      </c>
      <c r="AZ139" s="171">
        <f>IF('Indicator Date hidden'!BA140="x","x",$AZ$2-'Indicator Date hidden'!BA140)</f>
        <v>0</v>
      </c>
      <c r="BA139" s="5">
        <f t="shared" si="10"/>
        <v>7</v>
      </c>
      <c r="BB139" s="172">
        <f t="shared" si="11"/>
        <v>0.15555555555555556</v>
      </c>
      <c r="BC139" s="5">
        <f t="shared" si="12"/>
        <v>4</v>
      </c>
      <c r="BD139" s="172">
        <f t="shared" si="13"/>
        <v>0.55599982236430234</v>
      </c>
      <c r="BE139" s="175">
        <f t="shared" si="14"/>
        <v>0</v>
      </c>
    </row>
    <row r="140" spans="1:57" x14ac:dyDescent="0.25">
      <c r="A140" t="s">
        <v>258</v>
      </c>
      <c r="B140" s="171">
        <f>IF('Indicator Date hidden'!C141="x","x",$B$2-'Indicator Date hidden'!C141)</f>
        <v>0</v>
      </c>
      <c r="C140" s="171">
        <f>IF('Indicator Date hidden'!D141="x","x",$C$2-'Indicator Date hidden'!D141)</f>
        <v>0</v>
      </c>
      <c r="D140" s="171">
        <f>IF('Indicator Date hidden'!E141="x","x",$D$2-'Indicator Date hidden'!E141)</f>
        <v>0</v>
      </c>
      <c r="E140" s="171">
        <f>IF('Indicator Date hidden'!F141="x","x",$E$2-'Indicator Date hidden'!F141)</f>
        <v>0</v>
      </c>
      <c r="F140" s="171">
        <f>IF('Indicator Date hidden'!G141="x","x",$F$2-'Indicator Date hidden'!G141)</f>
        <v>0</v>
      </c>
      <c r="G140" s="171">
        <f>IF('Indicator Date hidden'!H141="x","x",$G$2-'Indicator Date hidden'!H141)</f>
        <v>0</v>
      </c>
      <c r="H140" s="171">
        <f>IF('Indicator Date hidden'!I141="x","x",$H$2-'Indicator Date hidden'!I141)</f>
        <v>0</v>
      </c>
      <c r="I140" s="171">
        <f>IF('Indicator Date hidden'!J141="x","x",$I$2-'Indicator Date hidden'!J141)</f>
        <v>0</v>
      </c>
      <c r="J140" s="171">
        <f>IF('Indicator Date hidden'!K141="x","x",$J$2-'Indicator Date hidden'!K141)</f>
        <v>0</v>
      </c>
      <c r="K140" s="171">
        <f>IF('Indicator Date hidden'!L141="x","x",$K$2-'Indicator Date hidden'!L141)</f>
        <v>0</v>
      </c>
      <c r="L140" s="171">
        <f>IF('Indicator Date hidden'!M141="x","x",$L$2-'Indicator Date hidden'!M141)</f>
        <v>0</v>
      </c>
      <c r="M140" s="171">
        <f>IF('Indicator Date hidden'!N141="x","x",$M$2-'Indicator Date hidden'!N141)</f>
        <v>0</v>
      </c>
      <c r="N140" s="171">
        <f>IF('Indicator Date hidden'!O141="x","x",$N$2-'Indicator Date hidden'!O141)</f>
        <v>0</v>
      </c>
      <c r="O140" s="171">
        <f>IF('Indicator Date hidden'!P141="x","x",$O$2-'Indicator Date hidden'!P141)</f>
        <v>0</v>
      </c>
      <c r="P140" s="171">
        <f>IF('Indicator Date hidden'!Q141="x","x",$P$2-'Indicator Date hidden'!Q141)</f>
        <v>0</v>
      </c>
      <c r="Q140" s="171" t="str">
        <f>IF('Indicator Date hidden'!R141="x","x",$Q$2-'Indicator Date hidden'!R141)</f>
        <v>x</v>
      </c>
      <c r="R140" s="171">
        <f>IF('Indicator Date hidden'!S141="x","x",$R$2-'Indicator Date hidden'!S141)</f>
        <v>0</v>
      </c>
      <c r="S140" s="171">
        <f>IF('Indicator Date hidden'!T141="x","x",$S$2-'Indicator Date hidden'!T141)</f>
        <v>0</v>
      </c>
      <c r="T140" s="171">
        <f>IF('Indicator Date hidden'!U141="x","x",$T$2-'Indicator Date hidden'!U141)</f>
        <v>0</v>
      </c>
      <c r="U140" s="171" t="str">
        <f>IF('Indicator Date hidden'!V141="x","x",$U$2-'Indicator Date hidden'!V141)</f>
        <v>x</v>
      </c>
      <c r="V140" s="171">
        <f>IF('Indicator Date hidden'!W141="x","x",$V$2-'Indicator Date hidden'!W141)</f>
        <v>0</v>
      </c>
      <c r="W140" s="171" t="str">
        <f>IF('Indicator Date hidden'!X141="x","x",$W$2-'Indicator Date hidden'!X141)</f>
        <v>x</v>
      </c>
      <c r="X140" s="171">
        <f>IF('Indicator Date hidden'!Y141="x","x",$X$2-'Indicator Date hidden'!Y141)</f>
        <v>5</v>
      </c>
      <c r="Y140" s="171">
        <f>IF('Indicator Date hidden'!Z141="x","x",$Y$2-'Indicator Date hidden'!Z141)</f>
        <v>1</v>
      </c>
      <c r="Z140" s="171">
        <f>IF('Indicator Date hidden'!AA141="x","x",$Z$2-'Indicator Date hidden'!AA141)</f>
        <v>0</v>
      </c>
      <c r="AA140" s="171" t="str">
        <f>IF('Indicator Date hidden'!AB141="x","x",$AA$2-'Indicator Date hidden'!AB141)</f>
        <v>x</v>
      </c>
      <c r="AB140" s="171">
        <f>IF('Indicator Date hidden'!AC141="x","x",$AB$2-'Indicator Date hidden'!AC141)</f>
        <v>0</v>
      </c>
      <c r="AC140" s="171">
        <f>IF('Indicator Date hidden'!AD141="x","x",$AC$2-'Indicator Date hidden'!AD141)</f>
        <v>0</v>
      </c>
      <c r="AD140" s="171" t="str">
        <f>IF('Indicator Date hidden'!AE141="x","x",$AD$2-'Indicator Date hidden'!AE141)</f>
        <v>x</v>
      </c>
      <c r="AE140" s="171">
        <f>IF('Indicator Date hidden'!AF141="x","x",$AE$2-'Indicator Date hidden'!AF141)</f>
        <v>0</v>
      </c>
      <c r="AF140" s="171" t="str">
        <f>IF('Indicator Date hidden'!AG141="x","x",$AF$2-'Indicator Date hidden'!AG141)</f>
        <v>x</v>
      </c>
      <c r="AG140" s="171">
        <f>IF('Indicator Date hidden'!AH141="x","x",$AG$2-'Indicator Date hidden'!AH141)</f>
        <v>0</v>
      </c>
      <c r="AH140" s="171">
        <f>IF('Indicator Date hidden'!AI141="x","x",$AH$2-'Indicator Date hidden'!AI141)</f>
        <v>0</v>
      </c>
      <c r="AI140" s="171">
        <f>IF('Indicator Date hidden'!AJ141="x","x",$AI$2-'Indicator Date hidden'!AJ141)</f>
        <v>0</v>
      </c>
      <c r="AJ140" s="171" t="str">
        <f>IF('Indicator Date hidden'!AK141="x","x",$AJ$2-'Indicator Date hidden'!AK141)</f>
        <v>x</v>
      </c>
      <c r="AK140" s="171">
        <f>IF('Indicator Date hidden'!AL141="x","x",$AK$2-'Indicator Date hidden'!AL141)</f>
        <v>1</v>
      </c>
      <c r="AL140" s="171">
        <f>IF('Indicator Date hidden'!AM141="x","x",$AL$2-'Indicator Date hidden'!AM141)</f>
        <v>0</v>
      </c>
      <c r="AM140" s="171">
        <f>IF('Indicator Date hidden'!AN141="x","x",$AM$2-'Indicator Date hidden'!AN141)</f>
        <v>0</v>
      </c>
      <c r="AN140" s="171">
        <f>IF('Indicator Date hidden'!AO141="x","x",$AN$2-'Indicator Date hidden'!AO141)</f>
        <v>0</v>
      </c>
      <c r="AO140" s="171">
        <f>IF('Indicator Date hidden'!AP141="x","x",$AO$2-'Indicator Date hidden'!AP141)</f>
        <v>0</v>
      </c>
      <c r="AP140" s="171">
        <f>IF('Indicator Date hidden'!AQ141="x","x",$AP$2-'Indicator Date hidden'!AQ141)</f>
        <v>0</v>
      </c>
      <c r="AQ140" s="171">
        <f>IF('Indicator Date hidden'!AR141="x","x",$AQ$2-'Indicator Date hidden'!AR141)</f>
        <v>0</v>
      </c>
      <c r="AR140" s="171">
        <f>IF('Indicator Date hidden'!AS141="x","x",$AR$2-'Indicator Date hidden'!AS141)</f>
        <v>0</v>
      </c>
      <c r="AS140" s="171">
        <f>IF('Indicator Date hidden'!AT141="x","x",$AS$2-'Indicator Date hidden'!AT141)</f>
        <v>0</v>
      </c>
      <c r="AT140" s="171">
        <f>IF('Indicator Date hidden'!AU141="x","x",$AT$2-'Indicator Date hidden'!AU141)</f>
        <v>0</v>
      </c>
      <c r="AU140" s="171">
        <f>IF('Indicator Date hidden'!AV141="x","x",$AU$2-'Indicator Date hidden'!AV141)</f>
        <v>0</v>
      </c>
      <c r="AV140" s="171">
        <f>IF('Indicator Date hidden'!AW141="x","x",$AV$2-'Indicator Date hidden'!AW141)</f>
        <v>0</v>
      </c>
      <c r="AW140" s="171">
        <f>IF('Indicator Date hidden'!AX141="x","x",$AW$2-'Indicator Date hidden'!AX141)</f>
        <v>0</v>
      </c>
      <c r="AX140" s="171">
        <f>IF('Indicator Date hidden'!AY141="x","x",$AX$2-'Indicator Date hidden'!AY141)</f>
        <v>0</v>
      </c>
      <c r="AY140" s="171">
        <f>IF('Indicator Date hidden'!AZ141="x","x",$AY$2-'Indicator Date hidden'!AZ141)</f>
        <v>0</v>
      </c>
      <c r="AZ140" s="171">
        <f>IF('Indicator Date hidden'!BA141="x","x",$AZ$2-'Indicator Date hidden'!BA141)</f>
        <v>0</v>
      </c>
      <c r="BA140" s="5">
        <f t="shared" si="10"/>
        <v>7</v>
      </c>
      <c r="BB140" s="172">
        <f t="shared" si="11"/>
        <v>0.15909090909090909</v>
      </c>
      <c r="BC140" s="5">
        <f t="shared" si="12"/>
        <v>3</v>
      </c>
      <c r="BD140" s="172">
        <f t="shared" si="13"/>
        <v>0.76702441048573655</v>
      </c>
      <c r="BE140" s="175">
        <f t="shared" si="14"/>
        <v>0</v>
      </c>
    </row>
    <row r="141" spans="1:57" x14ac:dyDescent="0.25">
      <c r="A141" t="s">
        <v>260</v>
      </c>
      <c r="B141" s="171">
        <f>IF('Indicator Date hidden'!C142="x","x",$B$2-'Indicator Date hidden'!C142)</f>
        <v>0</v>
      </c>
      <c r="C141" s="171">
        <f>IF('Indicator Date hidden'!D142="x","x",$C$2-'Indicator Date hidden'!D142)</f>
        <v>0</v>
      </c>
      <c r="D141" s="171">
        <f>IF('Indicator Date hidden'!E142="x","x",$D$2-'Indicator Date hidden'!E142)</f>
        <v>0</v>
      </c>
      <c r="E141" s="171">
        <f>IF('Indicator Date hidden'!F142="x","x",$E$2-'Indicator Date hidden'!F142)</f>
        <v>0</v>
      </c>
      <c r="F141" s="171">
        <f>IF('Indicator Date hidden'!G142="x","x",$F$2-'Indicator Date hidden'!G142)</f>
        <v>0</v>
      </c>
      <c r="G141" s="171">
        <f>IF('Indicator Date hidden'!H142="x","x",$G$2-'Indicator Date hidden'!H142)</f>
        <v>0</v>
      </c>
      <c r="H141" s="171">
        <f>IF('Indicator Date hidden'!I142="x","x",$H$2-'Indicator Date hidden'!I142)</f>
        <v>0</v>
      </c>
      <c r="I141" s="171">
        <f>IF('Indicator Date hidden'!J142="x","x",$I$2-'Indicator Date hidden'!J142)</f>
        <v>0</v>
      </c>
      <c r="J141" s="171">
        <f>IF('Indicator Date hidden'!K142="x","x",$J$2-'Indicator Date hidden'!K142)</f>
        <v>0</v>
      </c>
      <c r="K141" s="171">
        <f>IF('Indicator Date hidden'!L142="x","x",$K$2-'Indicator Date hidden'!L142)</f>
        <v>0</v>
      </c>
      <c r="L141" s="171">
        <f>IF('Indicator Date hidden'!M142="x","x",$L$2-'Indicator Date hidden'!M142)</f>
        <v>0</v>
      </c>
      <c r="M141" s="171">
        <f>IF('Indicator Date hidden'!N142="x","x",$M$2-'Indicator Date hidden'!N142)</f>
        <v>0</v>
      </c>
      <c r="N141" s="171">
        <f>IF('Indicator Date hidden'!O142="x","x",$N$2-'Indicator Date hidden'!O142)</f>
        <v>0</v>
      </c>
      <c r="O141" s="171">
        <f>IF('Indicator Date hidden'!P142="x","x",$O$2-'Indicator Date hidden'!P142)</f>
        <v>0</v>
      </c>
      <c r="P141" s="171">
        <f>IF('Indicator Date hidden'!Q142="x","x",$P$2-'Indicator Date hidden'!Q142)</f>
        <v>0</v>
      </c>
      <c r="Q141" s="171" t="str">
        <f>IF('Indicator Date hidden'!R142="x","x",$Q$2-'Indicator Date hidden'!R142)</f>
        <v>x</v>
      </c>
      <c r="R141" s="171">
        <f>IF('Indicator Date hidden'!S142="x","x",$R$2-'Indicator Date hidden'!S142)</f>
        <v>0</v>
      </c>
      <c r="S141" s="171">
        <f>IF('Indicator Date hidden'!T142="x","x",$S$2-'Indicator Date hidden'!T142)</f>
        <v>0</v>
      </c>
      <c r="T141" s="171">
        <f>IF('Indicator Date hidden'!U142="x","x",$T$2-'Indicator Date hidden'!U142)</f>
        <v>0</v>
      </c>
      <c r="U141" s="171" t="str">
        <f>IF('Indicator Date hidden'!V142="x","x",$U$2-'Indicator Date hidden'!V142)</f>
        <v>x</v>
      </c>
      <c r="V141" s="171">
        <f>IF('Indicator Date hidden'!W142="x","x",$V$2-'Indicator Date hidden'!W142)</f>
        <v>0</v>
      </c>
      <c r="W141" s="171" t="str">
        <f>IF('Indicator Date hidden'!X142="x","x",$W$2-'Indicator Date hidden'!X142)</f>
        <v>x</v>
      </c>
      <c r="X141" s="171">
        <f>IF('Indicator Date hidden'!Y142="x","x",$X$2-'Indicator Date hidden'!Y142)</f>
        <v>3</v>
      </c>
      <c r="Y141" s="171">
        <f>IF('Indicator Date hidden'!Z142="x","x",$Y$2-'Indicator Date hidden'!Z142)</f>
        <v>1</v>
      </c>
      <c r="Z141" s="171">
        <f>IF('Indicator Date hidden'!AA142="x","x",$Z$2-'Indicator Date hidden'!AA142)</f>
        <v>0</v>
      </c>
      <c r="AA141" s="171">
        <f>IF('Indicator Date hidden'!AB142="x","x",$AA$2-'Indicator Date hidden'!AB142)</f>
        <v>2</v>
      </c>
      <c r="AB141" s="171">
        <f>IF('Indicator Date hidden'!AC142="x","x",$AB$2-'Indicator Date hidden'!AC142)</f>
        <v>0</v>
      </c>
      <c r="AC141" s="171">
        <f>IF('Indicator Date hidden'!AD142="x","x",$AC$2-'Indicator Date hidden'!AD142)</f>
        <v>0</v>
      </c>
      <c r="AD141" s="171" t="str">
        <f>IF('Indicator Date hidden'!AE142="x","x",$AD$2-'Indicator Date hidden'!AE142)</f>
        <v>x</v>
      </c>
      <c r="AE141" s="171">
        <f>IF('Indicator Date hidden'!AF142="x","x",$AE$2-'Indicator Date hidden'!AF142)</f>
        <v>0</v>
      </c>
      <c r="AF141" s="171">
        <f>IF('Indicator Date hidden'!AG142="x","x",$AF$2-'Indicator Date hidden'!AG142)</f>
        <v>2</v>
      </c>
      <c r="AG141" s="171">
        <f>IF('Indicator Date hidden'!AH142="x","x",$AG$2-'Indicator Date hidden'!AH142)</f>
        <v>0</v>
      </c>
      <c r="AH141" s="171">
        <f>IF('Indicator Date hidden'!AI142="x","x",$AH$2-'Indicator Date hidden'!AI142)</f>
        <v>0</v>
      </c>
      <c r="AI141" s="171">
        <f>IF('Indicator Date hidden'!AJ142="x","x",$AI$2-'Indicator Date hidden'!AJ142)</f>
        <v>0</v>
      </c>
      <c r="AJ141" s="171" t="str">
        <f>IF('Indicator Date hidden'!AK142="x","x",$AJ$2-'Indicator Date hidden'!AK142)</f>
        <v>x</v>
      </c>
      <c r="AK141" s="171">
        <f>IF('Indicator Date hidden'!AL142="x","x",$AK$2-'Indicator Date hidden'!AL142)</f>
        <v>1</v>
      </c>
      <c r="AL141" s="171">
        <f>IF('Indicator Date hidden'!AM142="x","x",$AL$2-'Indicator Date hidden'!AM142)</f>
        <v>0</v>
      </c>
      <c r="AM141" s="171">
        <f>IF('Indicator Date hidden'!AN142="x","x",$AM$2-'Indicator Date hidden'!AN142)</f>
        <v>0</v>
      </c>
      <c r="AN141" s="171">
        <f>IF('Indicator Date hidden'!AO142="x","x",$AN$2-'Indicator Date hidden'!AO142)</f>
        <v>0</v>
      </c>
      <c r="AO141" s="171">
        <f>IF('Indicator Date hidden'!AP142="x","x",$AO$2-'Indicator Date hidden'!AP142)</f>
        <v>0</v>
      </c>
      <c r="AP141" s="171">
        <f>IF('Indicator Date hidden'!AQ142="x","x",$AP$2-'Indicator Date hidden'!AQ142)</f>
        <v>0</v>
      </c>
      <c r="AQ141" s="171">
        <f>IF('Indicator Date hidden'!AR142="x","x",$AQ$2-'Indicator Date hidden'!AR142)</f>
        <v>0</v>
      </c>
      <c r="AR141" s="171">
        <f>IF('Indicator Date hidden'!AS142="x","x",$AR$2-'Indicator Date hidden'!AS142)</f>
        <v>0</v>
      </c>
      <c r="AS141" s="171">
        <f>IF('Indicator Date hidden'!AT142="x","x",$AS$2-'Indicator Date hidden'!AT142)</f>
        <v>0</v>
      </c>
      <c r="AT141" s="171">
        <f>IF('Indicator Date hidden'!AU142="x","x",$AT$2-'Indicator Date hidden'!AU142)</f>
        <v>0</v>
      </c>
      <c r="AU141" s="171">
        <f>IF('Indicator Date hidden'!AV142="x","x",$AU$2-'Indicator Date hidden'!AV142)</f>
        <v>0</v>
      </c>
      <c r="AV141" s="171">
        <f>IF('Indicator Date hidden'!AW142="x","x",$AV$2-'Indicator Date hidden'!AW142)</f>
        <v>0</v>
      </c>
      <c r="AW141" s="171">
        <f>IF('Indicator Date hidden'!AX142="x","x",$AW$2-'Indicator Date hidden'!AX142)</f>
        <v>0</v>
      </c>
      <c r="AX141" s="171">
        <f>IF('Indicator Date hidden'!AY142="x","x",$AX$2-'Indicator Date hidden'!AY142)</f>
        <v>0</v>
      </c>
      <c r="AY141" s="171">
        <f>IF('Indicator Date hidden'!AZ142="x","x",$AY$2-'Indicator Date hidden'!AZ142)</f>
        <v>0</v>
      </c>
      <c r="AZ141" s="171">
        <f>IF('Indicator Date hidden'!BA142="x","x",$AZ$2-'Indicator Date hidden'!BA142)</f>
        <v>0</v>
      </c>
      <c r="BA141" s="5">
        <f t="shared" si="10"/>
        <v>9</v>
      </c>
      <c r="BB141" s="172">
        <f t="shared" si="11"/>
        <v>0.19565217391304349</v>
      </c>
      <c r="BC141" s="5">
        <f t="shared" si="12"/>
        <v>5</v>
      </c>
      <c r="BD141" s="172">
        <f t="shared" si="13"/>
        <v>0.61217947131864014</v>
      </c>
      <c r="BE141" s="175">
        <f t="shared" si="14"/>
        <v>0</v>
      </c>
    </row>
    <row r="142" spans="1:57" x14ac:dyDescent="0.25">
      <c r="A142" t="s">
        <v>262</v>
      </c>
      <c r="B142" s="171">
        <f>IF('Indicator Date hidden'!C143="x","x",$B$2-'Indicator Date hidden'!C143)</f>
        <v>0</v>
      </c>
      <c r="C142" s="171">
        <f>IF('Indicator Date hidden'!D143="x","x",$C$2-'Indicator Date hidden'!D143)</f>
        <v>0</v>
      </c>
      <c r="D142" s="171">
        <f>IF('Indicator Date hidden'!E143="x","x",$D$2-'Indicator Date hidden'!E143)</f>
        <v>0</v>
      </c>
      <c r="E142" s="171">
        <f>IF('Indicator Date hidden'!F143="x","x",$E$2-'Indicator Date hidden'!F143)</f>
        <v>0</v>
      </c>
      <c r="F142" s="171">
        <f>IF('Indicator Date hidden'!G143="x","x",$F$2-'Indicator Date hidden'!G143)</f>
        <v>0</v>
      </c>
      <c r="G142" s="171">
        <f>IF('Indicator Date hidden'!H143="x","x",$G$2-'Indicator Date hidden'!H143)</f>
        <v>0</v>
      </c>
      <c r="H142" s="171">
        <f>IF('Indicator Date hidden'!I143="x","x",$H$2-'Indicator Date hidden'!I143)</f>
        <v>0</v>
      </c>
      <c r="I142" s="171">
        <f>IF('Indicator Date hidden'!J143="x","x",$I$2-'Indicator Date hidden'!J143)</f>
        <v>0</v>
      </c>
      <c r="J142" s="171">
        <f>IF('Indicator Date hidden'!K143="x","x",$J$2-'Indicator Date hidden'!K143)</f>
        <v>0</v>
      </c>
      <c r="K142" s="171">
        <f>IF('Indicator Date hidden'!L143="x","x",$K$2-'Indicator Date hidden'!L143)</f>
        <v>0</v>
      </c>
      <c r="L142" s="171">
        <f>IF('Indicator Date hidden'!M143="x","x",$L$2-'Indicator Date hidden'!M143)</f>
        <v>0</v>
      </c>
      <c r="M142" s="171">
        <f>IF('Indicator Date hidden'!N143="x","x",$M$2-'Indicator Date hidden'!N143)</f>
        <v>0</v>
      </c>
      <c r="N142" s="171">
        <f>IF('Indicator Date hidden'!O143="x","x",$N$2-'Indicator Date hidden'!O143)</f>
        <v>0</v>
      </c>
      <c r="O142" s="171">
        <f>IF('Indicator Date hidden'!P143="x","x",$O$2-'Indicator Date hidden'!P143)</f>
        <v>0</v>
      </c>
      <c r="P142" s="171">
        <f>IF('Indicator Date hidden'!Q143="x","x",$P$2-'Indicator Date hidden'!Q143)</f>
        <v>0</v>
      </c>
      <c r="Q142" s="171" t="str">
        <f>IF('Indicator Date hidden'!R143="x","x",$Q$2-'Indicator Date hidden'!R143)</f>
        <v>x</v>
      </c>
      <c r="R142" s="171">
        <f>IF('Indicator Date hidden'!S143="x","x",$R$2-'Indicator Date hidden'!S143)</f>
        <v>0</v>
      </c>
      <c r="S142" s="171">
        <f>IF('Indicator Date hidden'!T143="x","x",$S$2-'Indicator Date hidden'!T143)</f>
        <v>0</v>
      </c>
      <c r="T142" s="171">
        <f>IF('Indicator Date hidden'!U143="x","x",$T$2-'Indicator Date hidden'!U143)</f>
        <v>0</v>
      </c>
      <c r="U142" s="171" t="str">
        <f>IF('Indicator Date hidden'!V143="x","x",$U$2-'Indicator Date hidden'!V143)</f>
        <v>x</v>
      </c>
      <c r="V142" s="171">
        <f>IF('Indicator Date hidden'!W143="x","x",$V$2-'Indicator Date hidden'!W143)</f>
        <v>0</v>
      </c>
      <c r="W142" s="171" t="str">
        <f>IF('Indicator Date hidden'!X143="x","x",$W$2-'Indicator Date hidden'!X143)</f>
        <v>x</v>
      </c>
      <c r="X142" s="171">
        <f>IF('Indicator Date hidden'!Y143="x","x",$X$2-'Indicator Date hidden'!Y143)</f>
        <v>5</v>
      </c>
      <c r="Y142" s="171">
        <f>IF('Indicator Date hidden'!Z143="x","x",$Y$2-'Indicator Date hidden'!Z143)</f>
        <v>1</v>
      </c>
      <c r="Z142" s="171">
        <f>IF('Indicator Date hidden'!AA143="x","x",$Z$2-'Indicator Date hidden'!AA143)</f>
        <v>0</v>
      </c>
      <c r="AA142" s="171" t="str">
        <f>IF('Indicator Date hidden'!AB143="x","x",$AA$2-'Indicator Date hidden'!AB143)</f>
        <v>x</v>
      </c>
      <c r="AB142" s="171">
        <f>IF('Indicator Date hidden'!AC143="x","x",$AB$2-'Indicator Date hidden'!AC143)</f>
        <v>0</v>
      </c>
      <c r="AC142" s="171">
        <f>IF('Indicator Date hidden'!AD143="x","x",$AC$2-'Indicator Date hidden'!AD143)</f>
        <v>0</v>
      </c>
      <c r="AD142" s="171" t="str">
        <f>IF('Indicator Date hidden'!AE143="x","x",$AD$2-'Indicator Date hidden'!AE143)</f>
        <v>x</v>
      </c>
      <c r="AE142" s="171">
        <f>IF('Indicator Date hidden'!AF143="x","x",$AE$2-'Indicator Date hidden'!AF143)</f>
        <v>0</v>
      </c>
      <c r="AF142" s="171">
        <f>IF('Indicator Date hidden'!AG143="x","x",$AF$2-'Indicator Date hidden'!AG143)</f>
        <v>2</v>
      </c>
      <c r="AG142" s="171">
        <f>IF('Indicator Date hidden'!AH143="x","x",$AG$2-'Indicator Date hidden'!AH143)</f>
        <v>0</v>
      </c>
      <c r="AH142" s="171">
        <f>IF('Indicator Date hidden'!AI143="x","x",$AH$2-'Indicator Date hidden'!AI143)</f>
        <v>0</v>
      </c>
      <c r="AI142" s="171">
        <f>IF('Indicator Date hidden'!AJ143="x","x",$AI$2-'Indicator Date hidden'!AJ143)</f>
        <v>0</v>
      </c>
      <c r="AJ142" s="171">
        <f>IF('Indicator Date hidden'!AK143="x","x",$AJ$2-'Indicator Date hidden'!AK143)</f>
        <v>1</v>
      </c>
      <c r="AK142" s="171">
        <f>IF('Indicator Date hidden'!AL143="x","x",$AK$2-'Indicator Date hidden'!AL143)</f>
        <v>1</v>
      </c>
      <c r="AL142" s="171">
        <f>IF('Indicator Date hidden'!AM143="x","x",$AL$2-'Indicator Date hidden'!AM143)</f>
        <v>0</v>
      </c>
      <c r="AM142" s="171">
        <f>IF('Indicator Date hidden'!AN143="x","x",$AM$2-'Indicator Date hidden'!AN143)</f>
        <v>0</v>
      </c>
      <c r="AN142" s="171">
        <f>IF('Indicator Date hidden'!AO143="x","x",$AN$2-'Indicator Date hidden'!AO143)</f>
        <v>0</v>
      </c>
      <c r="AO142" s="171">
        <f>IF('Indicator Date hidden'!AP143="x","x",$AO$2-'Indicator Date hidden'!AP143)</f>
        <v>0</v>
      </c>
      <c r="AP142" s="171">
        <f>IF('Indicator Date hidden'!AQ143="x","x",$AP$2-'Indicator Date hidden'!AQ143)</f>
        <v>0</v>
      </c>
      <c r="AQ142" s="171" t="str">
        <f>IF('Indicator Date hidden'!AR143="x","x",$AQ$2-'Indicator Date hidden'!AR143)</f>
        <v>x</v>
      </c>
      <c r="AR142" s="171">
        <f>IF('Indicator Date hidden'!AS143="x","x",$AR$2-'Indicator Date hidden'!AS143)</f>
        <v>0</v>
      </c>
      <c r="AS142" s="171">
        <f>IF('Indicator Date hidden'!AT143="x","x",$AS$2-'Indicator Date hidden'!AT143)</f>
        <v>0</v>
      </c>
      <c r="AT142" s="171">
        <f>IF('Indicator Date hidden'!AU143="x","x",$AT$2-'Indicator Date hidden'!AU143)</f>
        <v>0</v>
      </c>
      <c r="AU142" s="171">
        <f>IF('Indicator Date hidden'!AV143="x","x",$AU$2-'Indicator Date hidden'!AV143)</f>
        <v>0</v>
      </c>
      <c r="AV142" s="171">
        <f>IF('Indicator Date hidden'!AW143="x","x",$AV$2-'Indicator Date hidden'!AW143)</f>
        <v>0</v>
      </c>
      <c r="AW142" s="171">
        <f>IF('Indicator Date hidden'!AX143="x","x",$AW$2-'Indicator Date hidden'!AX143)</f>
        <v>0</v>
      </c>
      <c r="AX142" s="171">
        <f>IF('Indicator Date hidden'!AY143="x","x",$AX$2-'Indicator Date hidden'!AY143)</f>
        <v>0</v>
      </c>
      <c r="AY142" s="171">
        <f>IF('Indicator Date hidden'!AZ143="x","x",$AY$2-'Indicator Date hidden'!AZ143)</f>
        <v>0</v>
      </c>
      <c r="AZ142" s="171">
        <f>IF('Indicator Date hidden'!BA143="x","x",$AZ$2-'Indicator Date hidden'!BA143)</f>
        <v>0</v>
      </c>
      <c r="BA142" s="5">
        <f t="shared" si="10"/>
        <v>10</v>
      </c>
      <c r="BB142" s="172">
        <f t="shared" si="11"/>
        <v>0.22222222222222221</v>
      </c>
      <c r="BC142" s="5">
        <f t="shared" si="12"/>
        <v>5</v>
      </c>
      <c r="BD142" s="172">
        <f t="shared" si="13"/>
        <v>0.81346689856547227</v>
      </c>
      <c r="BE142" s="175">
        <f t="shared" si="14"/>
        <v>0</v>
      </c>
    </row>
    <row r="143" spans="1:57" x14ac:dyDescent="0.25">
      <c r="A143" t="s">
        <v>263</v>
      </c>
      <c r="B143" s="171">
        <f>IF('Indicator Date hidden'!C144="x","x",$B$2-'Indicator Date hidden'!C144)</f>
        <v>0</v>
      </c>
      <c r="C143" s="171">
        <f>IF('Indicator Date hidden'!D144="x","x",$C$2-'Indicator Date hidden'!D144)</f>
        <v>0</v>
      </c>
      <c r="D143" s="171">
        <f>IF('Indicator Date hidden'!E144="x","x",$D$2-'Indicator Date hidden'!E144)</f>
        <v>0</v>
      </c>
      <c r="E143" s="171">
        <f>IF('Indicator Date hidden'!F144="x","x",$E$2-'Indicator Date hidden'!F144)</f>
        <v>0</v>
      </c>
      <c r="F143" s="171">
        <f>IF('Indicator Date hidden'!G144="x","x",$F$2-'Indicator Date hidden'!G144)</f>
        <v>0</v>
      </c>
      <c r="G143" s="171">
        <f>IF('Indicator Date hidden'!H144="x","x",$G$2-'Indicator Date hidden'!H144)</f>
        <v>0</v>
      </c>
      <c r="H143" s="171">
        <f>IF('Indicator Date hidden'!I144="x","x",$H$2-'Indicator Date hidden'!I144)</f>
        <v>0</v>
      </c>
      <c r="I143" s="171">
        <f>IF('Indicator Date hidden'!J144="x","x",$I$2-'Indicator Date hidden'!J144)</f>
        <v>0</v>
      </c>
      <c r="J143" s="171">
        <f>IF('Indicator Date hidden'!K144="x","x",$J$2-'Indicator Date hidden'!K144)</f>
        <v>0</v>
      </c>
      <c r="K143" s="171">
        <f>IF('Indicator Date hidden'!L144="x","x",$K$2-'Indicator Date hidden'!L144)</f>
        <v>0</v>
      </c>
      <c r="L143" s="171">
        <f>IF('Indicator Date hidden'!M144="x","x",$L$2-'Indicator Date hidden'!M144)</f>
        <v>0</v>
      </c>
      <c r="M143" s="171">
        <f>IF('Indicator Date hidden'!N144="x","x",$M$2-'Indicator Date hidden'!N144)</f>
        <v>0</v>
      </c>
      <c r="N143" s="171">
        <f>IF('Indicator Date hidden'!O144="x","x",$N$2-'Indicator Date hidden'!O144)</f>
        <v>0</v>
      </c>
      <c r="O143" s="171">
        <f>IF('Indicator Date hidden'!P144="x","x",$O$2-'Indicator Date hidden'!P144)</f>
        <v>0</v>
      </c>
      <c r="P143" s="171">
        <f>IF('Indicator Date hidden'!Q144="x","x",$P$2-'Indicator Date hidden'!Q144)</f>
        <v>0</v>
      </c>
      <c r="Q143" s="171">
        <f>IF('Indicator Date hidden'!R144="x","x",$Q$2-'Indicator Date hidden'!R144)</f>
        <v>0</v>
      </c>
      <c r="R143" s="171">
        <f>IF('Indicator Date hidden'!S144="x","x",$R$2-'Indicator Date hidden'!S144)</f>
        <v>0</v>
      </c>
      <c r="S143" s="171">
        <f>IF('Indicator Date hidden'!T144="x","x",$S$2-'Indicator Date hidden'!T144)</f>
        <v>0</v>
      </c>
      <c r="T143" s="171">
        <f>IF('Indicator Date hidden'!U144="x","x",$T$2-'Indicator Date hidden'!U144)</f>
        <v>0</v>
      </c>
      <c r="U143" s="171">
        <f>IF('Indicator Date hidden'!V144="x","x",$U$2-'Indicator Date hidden'!V144)</f>
        <v>0</v>
      </c>
      <c r="V143" s="171">
        <f>IF('Indicator Date hidden'!W144="x","x",$V$2-'Indicator Date hidden'!W144)</f>
        <v>0</v>
      </c>
      <c r="W143" s="171">
        <f>IF('Indicator Date hidden'!X144="x","x",$W$2-'Indicator Date hidden'!X144)</f>
        <v>5</v>
      </c>
      <c r="X143" s="171">
        <f>IF('Indicator Date hidden'!Y144="x","x",$X$2-'Indicator Date hidden'!Y144)</f>
        <v>5</v>
      </c>
      <c r="Y143" s="171">
        <f>IF('Indicator Date hidden'!Z144="x","x",$Y$2-'Indicator Date hidden'!Z144)</f>
        <v>1</v>
      </c>
      <c r="Z143" s="171">
        <f>IF('Indicator Date hidden'!AA144="x","x",$Z$2-'Indicator Date hidden'!AA144)</f>
        <v>0</v>
      </c>
      <c r="AA143" s="171">
        <f>IF('Indicator Date hidden'!AB144="x","x",$AA$2-'Indicator Date hidden'!AB144)</f>
        <v>0</v>
      </c>
      <c r="AB143" s="171">
        <f>IF('Indicator Date hidden'!AC144="x","x",$AB$2-'Indicator Date hidden'!AC144)</f>
        <v>0</v>
      </c>
      <c r="AC143" s="171">
        <f>IF('Indicator Date hidden'!AD144="x","x",$AC$2-'Indicator Date hidden'!AD144)</f>
        <v>0</v>
      </c>
      <c r="AD143" s="171">
        <f>IF('Indicator Date hidden'!AE144="x","x",$AD$2-'Indicator Date hidden'!AE144)</f>
        <v>0</v>
      </c>
      <c r="AE143" s="171">
        <f>IF('Indicator Date hidden'!AF144="x","x",$AE$2-'Indicator Date hidden'!AF144)</f>
        <v>0</v>
      </c>
      <c r="AF143" s="171">
        <f>IF('Indicator Date hidden'!AG144="x","x",$AF$2-'Indicator Date hidden'!AG144)</f>
        <v>4</v>
      </c>
      <c r="AG143" s="171">
        <f>IF('Indicator Date hidden'!AH144="x","x",$AG$2-'Indicator Date hidden'!AH144)</f>
        <v>0</v>
      </c>
      <c r="AH143" s="171">
        <f>IF('Indicator Date hidden'!AI144="x","x",$AH$2-'Indicator Date hidden'!AI144)</f>
        <v>0</v>
      </c>
      <c r="AI143" s="171">
        <f>IF('Indicator Date hidden'!AJ144="x","x",$AI$2-'Indicator Date hidden'!AJ144)</f>
        <v>0</v>
      </c>
      <c r="AJ143" s="171" t="str">
        <f>IF('Indicator Date hidden'!AK144="x","x",$AJ$2-'Indicator Date hidden'!AK144)</f>
        <v>x</v>
      </c>
      <c r="AK143" s="171">
        <f>IF('Indicator Date hidden'!AL144="x","x",$AK$2-'Indicator Date hidden'!AL144)</f>
        <v>0</v>
      </c>
      <c r="AL143" s="171">
        <f>IF('Indicator Date hidden'!AM144="x","x",$AL$2-'Indicator Date hidden'!AM144)</f>
        <v>0</v>
      </c>
      <c r="AM143" s="171">
        <f>IF('Indicator Date hidden'!AN144="x","x",$AM$2-'Indicator Date hidden'!AN144)</f>
        <v>0</v>
      </c>
      <c r="AN143" s="171">
        <f>IF('Indicator Date hidden'!AO144="x","x",$AN$2-'Indicator Date hidden'!AO144)</f>
        <v>0</v>
      </c>
      <c r="AO143" s="171">
        <f>IF('Indicator Date hidden'!AP144="x","x",$AO$2-'Indicator Date hidden'!AP144)</f>
        <v>1</v>
      </c>
      <c r="AP143" s="171">
        <f>IF('Indicator Date hidden'!AQ144="x","x",$AP$2-'Indicator Date hidden'!AQ144)</f>
        <v>1</v>
      </c>
      <c r="AQ143" s="171">
        <f>IF('Indicator Date hidden'!AR144="x","x",$AQ$2-'Indicator Date hidden'!AR144)</f>
        <v>0</v>
      </c>
      <c r="AR143" s="171">
        <f>IF('Indicator Date hidden'!AS144="x","x",$AR$2-'Indicator Date hidden'!AS144)</f>
        <v>0</v>
      </c>
      <c r="AS143" s="171">
        <f>IF('Indicator Date hidden'!AT144="x","x",$AS$2-'Indicator Date hidden'!AT144)</f>
        <v>0</v>
      </c>
      <c r="AT143" s="171">
        <f>IF('Indicator Date hidden'!AU144="x","x",$AT$2-'Indicator Date hidden'!AU144)</f>
        <v>0</v>
      </c>
      <c r="AU143" s="171">
        <f>IF('Indicator Date hidden'!AV144="x","x",$AU$2-'Indicator Date hidden'!AV144)</f>
        <v>0</v>
      </c>
      <c r="AV143" s="171">
        <f>IF('Indicator Date hidden'!AW144="x","x",$AV$2-'Indicator Date hidden'!AW144)</f>
        <v>0</v>
      </c>
      <c r="AW143" s="171">
        <f>IF('Indicator Date hidden'!AX144="x","x",$AW$2-'Indicator Date hidden'!AX144)</f>
        <v>0</v>
      </c>
      <c r="AX143" s="171">
        <f>IF('Indicator Date hidden'!AY144="x","x",$AX$2-'Indicator Date hidden'!AY144)</f>
        <v>0</v>
      </c>
      <c r="AY143" s="171">
        <f>IF('Indicator Date hidden'!AZ144="x","x",$AY$2-'Indicator Date hidden'!AZ144)</f>
        <v>0</v>
      </c>
      <c r="AZ143" s="171">
        <f>IF('Indicator Date hidden'!BA144="x","x",$AZ$2-'Indicator Date hidden'!BA144)</f>
        <v>0</v>
      </c>
      <c r="BA143" s="5">
        <f t="shared" si="10"/>
        <v>17</v>
      </c>
      <c r="BB143" s="172">
        <f t="shared" si="11"/>
        <v>0.34</v>
      </c>
      <c r="BC143" s="5">
        <f t="shared" si="12"/>
        <v>6</v>
      </c>
      <c r="BD143" s="172">
        <f t="shared" si="13"/>
        <v>1.1244554237496478</v>
      </c>
      <c r="BE143" s="175">
        <f t="shared" si="14"/>
        <v>0</v>
      </c>
    </row>
    <row r="144" spans="1:57" x14ac:dyDescent="0.25">
      <c r="A144" t="s">
        <v>265</v>
      </c>
      <c r="B144" s="171">
        <f>IF('Indicator Date hidden'!C145="x","x",$B$2-'Indicator Date hidden'!C145)</f>
        <v>0</v>
      </c>
      <c r="C144" s="171">
        <f>IF('Indicator Date hidden'!D145="x","x",$C$2-'Indicator Date hidden'!D145)</f>
        <v>0</v>
      </c>
      <c r="D144" s="171">
        <f>IF('Indicator Date hidden'!E145="x","x",$D$2-'Indicator Date hidden'!E145)</f>
        <v>0</v>
      </c>
      <c r="E144" s="171">
        <f>IF('Indicator Date hidden'!F145="x","x",$E$2-'Indicator Date hidden'!F145)</f>
        <v>0</v>
      </c>
      <c r="F144" s="171">
        <f>IF('Indicator Date hidden'!G145="x","x",$F$2-'Indicator Date hidden'!G145)</f>
        <v>0</v>
      </c>
      <c r="G144" s="171">
        <f>IF('Indicator Date hidden'!H145="x","x",$G$2-'Indicator Date hidden'!H145)</f>
        <v>0</v>
      </c>
      <c r="H144" s="171">
        <f>IF('Indicator Date hidden'!I145="x","x",$H$2-'Indicator Date hidden'!I145)</f>
        <v>0</v>
      </c>
      <c r="I144" s="171">
        <f>IF('Indicator Date hidden'!J145="x","x",$I$2-'Indicator Date hidden'!J145)</f>
        <v>0</v>
      </c>
      <c r="J144" s="171">
        <f>IF('Indicator Date hidden'!K145="x","x",$J$2-'Indicator Date hidden'!K145)</f>
        <v>0</v>
      </c>
      <c r="K144" s="171">
        <f>IF('Indicator Date hidden'!L145="x","x",$K$2-'Indicator Date hidden'!L145)</f>
        <v>0</v>
      </c>
      <c r="L144" s="171">
        <f>IF('Indicator Date hidden'!M145="x","x",$L$2-'Indicator Date hidden'!M145)</f>
        <v>0</v>
      </c>
      <c r="M144" s="171">
        <f>IF('Indicator Date hidden'!N145="x","x",$M$2-'Indicator Date hidden'!N145)</f>
        <v>0</v>
      </c>
      <c r="N144" s="171">
        <f>IF('Indicator Date hidden'!O145="x","x",$N$2-'Indicator Date hidden'!O145)</f>
        <v>0</v>
      </c>
      <c r="O144" s="171">
        <f>IF('Indicator Date hidden'!P145="x","x",$O$2-'Indicator Date hidden'!P145)</f>
        <v>0</v>
      </c>
      <c r="P144" s="171">
        <f>IF('Indicator Date hidden'!Q145="x","x",$P$2-'Indicator Date hidden'!Q145)</f>
        <v>0</v>
      </c>
      <c r="Q144" s="171" t="str">
        <f>IF('Indicator Date hidden'!R145="x","x",$Q$2-'Indicator Date hidden'!R145)</f>
        <v>x</v>
      </c>
      <c r="R144" s="171">
        <f>IF('Indicator Date hidden'!S145="x","x",$R$2-'Indicator Date hidden'!S145)</f>
        <v>0</v>
      </c>
      <c r="S144" s="171">
        <f>IF('Indicator Date hidden'!T145="x","x",$S$2-'Indicator Date hidden'!T145)</f>
        <v>0</v>
      </c>
      <c r="T144" s="171">
        <f>IF('Indicator Date hidden'!U145="x","x",$T$2-'Indicator Date hidden'!U145)</f>
        <v>0</v>
      </c>
      <c r="U144" s="171" t="str">
        <f>IF('Indicator Date hidden'!V145="x","x",$U$2-'Indicator Date hidden'!V145)</f>
        <v>x</v>
      </c>
      <c r="V144" s="171">
        <f>IF('Indicator Date hidden'!W145="x","x",$V$2-'Indicator Date hidden'!W145)</f>
        <v>0</v>
      </c>
      <c r="W144" s="171" t="str">
        <f>IF('Indicator Date hidden'!X145="x","x",$W$2-'Indicator Date hidden'!X145)</f>
        <v>x</v>
      </c>
      <c r="X144" s="171" t="str">
        <f>IF('Indicator Date hidden'!Y145="x","x",$X$2-'Indicator Date hidden'!Y145)</f>
        <v>x</v>
      </c>
      <c r="Y144" s="171">
        <f>IF('Indicator Date hidden'!Z145="x","x",$Y$2-'Indicator Date hidden'!Z145)</f>
        <v>1</v>
      </c>
      <c r="Z144" s="171">
        <f>IF('Indicator Date hidden'!AA145="x","x",$Z$2-'Indicator Date hidden'!AA145)</f>
        <v>0</v>
      </c>
      <c r="AA144" s="171" t="str">
        <f>IF('Indicator Date hidden'!AB145="x","x",$AA$2-'Indicator Date hidden'!AB145)</f>
        <v>x</v>
      </c>
      <c r="AB144" s="171">
        <f>IF('Indicator Date hidden'!AC145="x","x",$AB$2-'Indicator Date hidden'!AC145)</f>
        <v>0</v>
      </c>
      <c r="AC144" s="171">
        <f>IF('Indicator Date hidden'!AD145="x","x",$AC$2-'Indicator Date hidden'!AD145)</f>
        <v>0</v>
      </c>
      <c r="AD144" s="171" t="str">
        <f>IF('Indicator Date hidden'!AE145="x","x",$AD$2-'Indicator Date hidden'!AE145)</f>
        <v>x</v>
      </c>
      <c r="AE144" s="171" t="str">
        <f>IF('Indicator Date hidden'!AF145="x","x",$AE$2-'Indicator Date hidden'!AF145)</f>
        <v>x</v>
      </c>
      <c r="AF144" s="171" t="str">
        <f>IF('Indicator Date hidden'!AG145="x","x",$AF$2-'Indicator Date hidden'!AG145)</f>
        <v>x</v>
      </c>
      <c r="AG144" s="171">
        <f>IF('Indicator Date hidden'!AH145="x","x",$AG$2-'Indicator Date hidden'!AH145)</f>
        <v>0</v>
      </c>
      <c r="AH144" s="171">
        <f>IF('Indicator Date hidden'!AI145="x","x",$AH$2-'Indicator Date hidden'!AI145)</f>
        <v>0</v>
      </c>
      <c r="AI144" s="171">
        <f>IF('Indicator Date hidden'!AJ145="x","x",$AI$2-'Indicator Date hidden'!AJ145)</f>
        <v>0</v>
      </c>
      <c r="AJ144" s="171" t="str">
        <f>IF('Indicator Date hidden'!AK145="x","x",$AJ$2-'Indicator Date hidden'!AK145)</f>
        <v>x</v>
      </c>
      <c r="AK144" s="171">
        <f>IF('Indicator Date hidden'!AL145="x","x",$AK$2-'Indicator Date hidden'!AL145)</f>
        <v>1</v>
      </c>
      <c r="AL144" s="171">
        <f>IF('Indicator Date hidden'!AM145="x","x",$AL$2-'Indicator Date hidden'!AM145)</f>
        <v>0</v>
      </c>
      <c r="AM144" s="171">
        <f>IF('Indicator Date hidden'!AN145="x","x",$AM$2-'Indicator Date hidden'!AN145)</f>
        <v>0</v>
      </c>
      <c r="AN144" s="171">
        <f>IF('Indicator Date hidden'!AO145="x","x",$AN$2-'Indicator Date hidden'!AO145)</f>
        <v>0</v>
      </c>
      <c r="AO144" s="171">
        <f>IF('Indicator Date hidden'!AP145="x","x",$AO$2-'Indicator Date hidden'!AP145)</f>
        <v>0</v>
      </c>
      <c r="AP144" s="171" t="str">
        <f>IF('Indicator Date hidden'!AQ145="x","x",$AP$2-'Indicator Date hidden'!AQ145)</f>
        <v>x</v>
      </c>
      <c r="AQ144" s="171">
        <f>IF('Indicator Date hidden'!AR145="x","x",$AQ$2-'Indicator Date hidden'!AR145)</f>
        <v>0</v>
      </c>
      <c r="AR144" s="171">
        <f>IF('Indicator Date hidden'!AS145="x","x",$AR$2-'Indicator Date hidden'!AS145)</f>
        <v>0</v>
      </c>
      <c r="AS144" s="171" t="str">
        <f>IF('Indicator Date hidden'!AT145="x","x",$AS$2-'Indicator Date hidden'!AT145)</f>
        <v>x</v>
      </c>
      <c r="AT144" s="171">
        <f>IF('Indicator Date hidden'!AU145="x","x",$AT$2-'Indicator Date hidden'!AU145)</f>
        <v>0</v>
      </c>
      <c r="AU144" s="171" t="str">
        <f>IF('Indicator Date hidden'!AV145="x","x",$AU$2-'Indicator Date hidden'!AV145)</f>
        <v>x</v>
      </c>
      <c r="AV144" s="171">
        <f>IF('Indicator Date hidden'!AW145="x","x",$AV$2-'Indicator Date hidden'!AW145)</f>
        <v>0</v>
      </c>
      <c r="AW144" s="171">
        <f>IF('Indicator Date hidden'!AX145="x","x",$AW$2-'Indicator Date hidden'!AX145)</f>
        <v>0</v>
      </c>
      <c r="AX144" s="171">
        <f>IF('Indicator Date hidden'!AY145="x","x",$AX$2-'Indicator Date hidden'!AY145)</f>
        <v>0</v>
      </c>
      <c r="AY144" s="171">
        <f>IF('Indicator Date hidden'!AZ145="x","x",$AY$2-'Indicator Date hidden'!AZ145)</f>
        <v>8</v>
      </c>
      <c r="AZ144" s="171">
        <f>IF('Indicator Date hidden'!BA145="x","x",$AZ$2-'Indicator Date hidden'!BA145)</f>
        <v>0</v>
      </c>
      <c r="BA144" s="5">
        <f t="shared" si="10"/>
        <v>10</v>
      </c>
      <c r="BB144" s="172">
        <f t="shared" si="11"/>
        <v>0.25641025641025639</v>
      </c>
      <c r="BC144" s="5">
        <f t="shared" si="12"/>
        <v>3</v>
      </c>
      <c r="BD144" s="172">
        <f t="shared" si="13"/>
        <v>1.2753671913277833</v>
      </c>
      <c r="BE144" s="175">
        <f t="shared" si="14"/>
        <v>0</v>
      </c>
    </row>
    <row r="145" spans="1:57" x14ac:dyDescent="0.25">
      <c r="A145" t="s">
        <v>267</v>
      </c>
      <c r="B145" s="171">
        <f>IF('Indicator Date hidden'!C146="x","x",$B$2-'Indicator Date hidden'!C146)</f>
        <v>0</v>
      </c>
      <c r="C145" s="171">
        <f>IF('Indicator Date hidden'!D146="x","x",$C$2-'Indicator Date hidden'!D146)</f>
        <v>0</v>
      </c>
      <c r="D145" s="171">
        <f>IF('Indicator Date hidden'!E146="x","x",$D$2-'Indicator Date hidden'!E146)</f>
        <v>0</v>
      </c>
      <c r="E145" s="171">
        <f>IF('Indicator Date hidden'!F146="x","x",$E$2-'Indicator Date hidden'!F146)</f>
        <v>0</v>
      </c>
      <c r="F145" s="171">
        <f>IF('Indicator Date hidden'!G146="x","x",$F$2-'Indicator Date hidden'!G146)</f>
        <v>0</v>
      </c>
      <c r="G145" s="171">
        <f>IF('Indicator Date hidden'!H146="x","x",$G$2-'Indicator Date hidden'!H146)</f>
        <v>0</v>
      </c>
      <c r="H145" s="171">
        <f>IF('Indicator Date hidden'!I146="x","x",$H$2-'Indicator Date hidden'!I146)</f>
        <v>0</v>
      </c>
      <c r="I145" s="171">
        <f>IF('Indicator Date hidden'!J146="x","x",$I$2-'Indicator Date hidden'!J146)</f>
        <v>0</v>
      </c>
      <c r="J145" s="171">
        <f>IF('Indicator Date hidden'!K146="x","x",$J$2-'Indicator Date hidden'!K146)</f>
        <v>0</v>
      </c>
      <c r="K145" s="171">
        <f>IF('Indicator Date hidden'!L146="x","x",$K$2-'Indicator Date hidden'!L146)</f>
        <v>0</v>
      </c>
      <c r="L145" s="171">
        <f>IF('Indicator Date hidden'!M146="x","x",$L$2-'Indicator Date hidden'!M146)</f>
        <v>0</v>
      </c>
      <c r="M145" s="171">
        <f>IF('Indicator Date hidden'!N146="x","x",$M$2-'Indicator Date hidden'!N146)</f>
        <v>0</v>
      </c>
      <c r="N145" s="171">
        <f>IF('Indicator Date hidden'!O146="x","x",$N$2-'Indicator Date hidden'!O146)</f>
        <v>0</v>
      </c>
      <c r="O145" s="171">
        <f>IF('Indicator Date hidden'!P146="x","x",$O$2-'Indicator Date hidden'!P146)</f>
        <v>0</v>
      </c>
      <c r="P145" s="171">
        <f>IF('Indicator Date hidden'!Q146="x","x",$P$2-'Indicator Date hidden'!Q146)</f>
        <v>0</v>
      </c>
      <c r="Q145" s="171">
        <f>IF('Indicator Date hidden'!R146="x","x",$Q$2-'Indicator Date hidden'!R146)</f>
        <v>3</v>
      </c>
      <c r="R145" s="171">
        <f>IF('Indicator Date hidden'!S146="x","x",$R$2-'Indicator Date hidden'!S146)</f>
        <v>0</v>
      </c>
      <c r="S145" s="171">
        <f>IF('Indicator Date hidden'!T146="x","x",$S$2-'Indicator Date hidden'!T146)</f>
        <v>0</v>
      </c>
      <c r="T145" s="171">
        <f>IF('Indicator Date hidden'!U146="x","x",$T$2-'Indicator Date hidden'!U146)</f>
        <v>0</v>
      </c>
      <c r="U145" s="171">
        <f>IF('Indicator Date hidden'!V146="x","x",$U$2-'Indicator Date hidden'!V146)</f>
        <v>0</v>
      </c>
      <c r="V145" s="171">
        <f>IF('Indicator Date hidden'!W146="x","x",$V$2-'Indicator Date hidden'!W146)</f>
        <v>0</v>
      </c>
      <c r="W145" s="171">
        <f>IF('Indicator Date hidden'!X146="x","x",$W$2-'Indicator Date hidden'!X146)</f>
        <v>3</v>
      </c>
      <c r="X145" s="171">
        <f>IF('Indicator Date hidden'!Y146="x","x",$X$2-'Indicator Date hidden'!Y146)</f>
        <v>3</v>
      </c>
      <c r="Y145" s="171">
        <f>IF('Indicator Date hidden'!Z146="x","x",$Y$2-'Indicator Date hidden'!Z146)</f>
        <v>1</v>
      </c>
      <c r="Z145" s="171">
        <f>IF('Indicator Date hidden'!AA146="x","x",$Z$2-'Indicator Date hidden'!AA146)</f>
        <v>0</v>
      </c>
      <c r="AA145" s="171" t="str">
        <f>IF('Indicator Date hidden'!AB146="x","x",$AA$2-'Indicator Date hidden'!AB146)</f>
        <v>x</v>
      </c>
      <c r="AB145" s="171">
        <f>IF('Indicator Date hidden'!AC146="x","x",$AB$2-'Indicator Date hidden'!AC146)</f>
        <v>0</v>
      </c>
      <c r="AC145" s="171">
        <f>IF('Indicator Date hidden'!AD146="x","x",$AC$2-'Indicator Date hidden'!AD146)</f>
        <v>0</v>
      </c>
      <c r="AD145" s="171" t="str">
        <f>IF('Indicator Date hidden'!AE146="x","x",$AD$2-'Indicator Date hidden'!AE146)</f>
        <v>x</v>
      </c>
      <c r="AE145" s="171">
        <f>IF('Indicator Date hidden'!AF146="x","x",$AE$2-'Indicator Date hidden'!AF146)</f>
        <v>0</v>
      </c>
      <c r="AF145" s="171" t="str">
        <f>IF('Indicator Date hidden'!AG146="x","x",$AF$2-'Indicator Date hidden'!AG146)</f>
        <v>x</v>
      </c>
      <c r="AG145" s="171">
        <f>IF('Indicator Date hidden'!AH146="x","x",$AG$2-'Indicator Date hidden'!AH146)</f>
        <v>0</v>
      </c>
      <c r="AH145" s="171">
        <f>IF('Indicator Date hidden'!AI146="x","x",$AH$2-'Indicator Date hidden'!AI146)</f>
        <v>0</v>
      </c>
      <c r="AI145" s="171">
        <f>IF('Indicator Date hidden'!AJ146="x","x",$AI$2-'Indicator Date hidden'!AJ146)</f>
        <v>0</v>
      </c>
      <c r="AJ145" s="171" t="str">
        <f>IF('Indicator Date hidden'!AK146="x","x",$AJ$2-'Indicator Date hidden'!AK146)</f>
        <v>x</v>
      </c>
      <c r="AK145" s="171">
        <f>IF('Indicator Date hidden'!AL146="x","x",$AK$2-'Indicator Date hidden'!AL146)</f>
        <v>1</v>
      </c>
      <c r="AL145" s="171">
        <f>IF('Indicator Date hidden'!AM146="x","x",$AL$2-'Indicator Date hidden'!AM146)</f>
        <v>0</v>
      </c>
      <c r="AM145" s="171">
        <f>IF('Indicator Date hidden'!AN146="x","x",$AM$2-'Indicator Date hidden'!AN146)</f>
        <v>0</v>
      </c>
      <c r="AN145" s="171">
        <f>IF('Indicator Date hidden'!AO146="x","x",$AN$2-'Indicator Date hidden'!AO146)</f>
        <v>0</v>
      </c>
      <c r="AO145" s="171">
        <f>IF('Indicator Date hidden'!AP146="x","x",$AO$2-'Indicator Date hidden'!AP146)</f>
        <v>0</v>
      </c>
      <c r="AP145" s="171">
        <f>IF('Indicator Date hidden'!AQ146="x","x",$AP$2-'Indicator Date hidden'!AQ146)</f>
        <v>0</v>
      </c>
      <c r="AQ145" s="171">
        <f>IF('Indicator Date hidden'!AR146="x","x",$AQ$2-'Indicator Date hidden'!AR146)</f>
        <v>6</v>
      </c>
      <c r="AR145" s="171">
        <f>IF('Indicator Date hidden'!AS146="x","x",$AR$2-'Indicator Date hidden'!AS146)</f>
        <v>0</v>
      </c>
      <c r="AS145" s="171">
        <f>IF('Indicator Date hidden'!AT146="x","x",$AS$2-'Indicator Date hidden'!AT146)</f>
        <v>0</v>
      </c>
      <c r="AT145" s="171">
        <f>IF('Indicator Date hidden'!AU146="x","x",$AT$2-'Indicator Date hidden'!AU146)</f>
        <v>0</v>
      </c>
      <c r="AU145" s="171" t="str">
        <f>IF('Indicator Date hidden'!AV146="x","x",$AU$2-'Indicator Date hidden'!AV146)</f>
        <v>x</v>
      </c>
      <c r="AV145" s="171">
        <f>IF('Indicator Date hidden'!AW146="x","x",$AV$2-'Indicator Date hidden'!AW146)</f>
        <v>0</v>
      </c>
      <c r="AW145" s="171">
        <f>IF('Indicator Date hidden'!AX146="x","x",$AW$2-'Indicator Date hidden'!AX146)</f>
        <v>0</v>
      </c>
      <c r="AX145" s="171">
        <f>IF('Indicator Date hidden'!AY146="x","x",$AX$2-'Indicator Date hidden'!AY146)</f>
        <v>0</v>
      </c>
      <c r="AY145" s="171">
        <f>IF('Indicator Date hidden'!AZ146="x","x",$AY$2-'Indicator Date hidden'!AZ146)</f>
        <v>0</v>
      </c>
      <c r="AZ145" s="171">
        <f>IF('Indicator Date hidden'!BA146="x","x",$AZ$2-'Indicator Date hidden'!BA146)</f>
        <v>0</v>
      </c>
      <c r="BA145" s="5">
        <f t="shared" si="10"/>
        <v>17</v>
      </c>
      <c r="BB145" s="172">
        <f t="shared" si="11"/>
        <v>0.36956521739130432</v>
      </c>
      <c r="BC145" s="5">
        <f t="shared" si="12"/>
        <v>6</v>
      </c>
      <c r="BD145" s="172">
        <f t="shared" si="13"/>
        <v>1.1298075182770682</v>
      </c>
      <c r="BE145" s="175">
        <f t="shared" si="14"/>
        <v>0</v>
      </c>
    </row>
    <row r="146" spans="1:57" x14ac:dyDescent="0.25">
      <c r="A146" t="s">
        <v>269</v>
      </c>
      <c r="B146" s="171">
        <f>IF('Indicator Date hidden'!C147="x","x",$B$2-'Indicator Date hidden'!C147)</f>
        <v>0</v>
      </c>
      <c r="C146" s="171">
        <f>IF('Indicator Date hidden'!D147="x","x",$C$2-'Indicator Date hidden'!D147)</f>
        <v>0</v>
      </c>
      <c r="D146" s="171">
        <f>IF('Indicator Date hidden'!E147="x","x",$D$2-'Indicator Date hidden'!E147)</f>
        <v>0</v>
      </c>
      <c r="E146" s="171">
        <f>IF('Indicator Date hidden'!F147="x","x",$E$2-'Indicator Date hidden'!F147)</f>
        <v>0</v>
      </c>
      <c r="F146" s="171">
        <f>IF('Indicator Date hidden'!G147="x","x",$F$2-'Indicator Date hidden'!G147)</f>
        <v>0</v>
      </c>
      <c r="G146" s="171">
        <f>IF('Indicator Date hidden'!H147="x","x",$G$2-'Indicator Date hidden'!H147)</f>
        <v>0</v>
      </c>
      <c r="H146" s="171">
        <f>IF('Indicator Date hidden'!I147="x","x",$H$2-'Indicator Date hidden'!I147)</f>
        <v>0</v>
      </c>
      <c r="I146" s="171">
        <f>IF('Indicator Date hidden'!J147="x","x",$I$2-'Indicator Date hidden'!J147)</f>
        <v>0</v>
      </c>
      <c r="J146" s="171">
        <f>IF('Indicator Date hidden'!K147="x","x",$J$2-'Indicator Date hidden'!K147)</f>
        <v>0</v>
      </c>
      <c r="K146" s="171">
        <f>IF('Indicator Date hidden'!L147="x","x",$K$2-'Indicator Date hidden'!L147)</f>
        <v>0</v>
      </c>
      <c r="L146" s="171">
        <f>IF('Indicator Date hidden'!M147="x","x",$L$2-'Indicator Date hidden'!M147)</f>
        <v>0</v>
      </c>
      <c r="M146" s="171">
        <f>IF('Indicator Date hidden'!N147="x","x",$M$2-'Indicator Date hidden'!N147)</f>
        <v>0</v>
      </c>
      <c r="N146" s="171">
        <f>IF('Indicator Date hidden'!O147="x","x",$N$2-'Indicator Date hidden'!O147)</f>
        <v>0</v>
      </c>
      <c r="O146" s="171">
        <f>IF('Indicator Date hidden'!P147="x","x",$O$2-'Indicator Date hidden'!P147)</f>
        <v>0</v>
      </c>
      <c r="P146" s="171">
        <f>IF('Indicator Date hidden'!Q147="x","x",$P$2-'Indicator Date hidden'!Q147)</f>
        <v>0</v>
      </c>
      <c r="Q146" s="171" t="str">
        <f>IF('Indicator Date hidden'!R147="x","x",$Q$2-'Indicator Date hidden'!R147)</f>
        <v>x</v>
      </c>
      <c r="R146" s="171">
        <f>IF('Indicator Date hidden'!S147="x","x",$R$2-'Indicator Date hidden'!S147)</f>
        <v>0</v>
      </c>
      <c r="S146" s="171">
        <f>IF('Indicator Date hidden'!T147="x","x",$S$2-'Indicator Date hidden'!T147)</f>
        <v>0</v>
      </c>
      <c r="T146" s="171">
        <f>IF('Indicator Date hidden'!U147="x","x",$T$2-'Indicator Date hidden'!U147)</f>
        <v>0</v>
      </c>
      <c r="U146" s="171">
        <f>IF('Indicator Date hidden'!V147="x","x",$U$2-'Indicator Date hidden'!V147)</f>
        <v>0</v>
      </c>
      <c r="V146" s="171">
        <f>IF('Indicator Date hidden'!W147="x","x",$V$2-'Indicator Date hidden'!W147)</f>
        <v>0</v>
      </c>
      <c r="W146" s="171" t="str">
        <f>IF('Indicator Date hidden'!X147="x","x",$W$2-'Indicator Date hidden'!X147)</f>
        <v>x</v>
      </c>
      <c r="X146" s="171">
        <f>IF('Indicator Date hidden'!Y147="x","x",$X$2-'Indicator Date hidden'!Y147)</f>
        <v>3</v>
      </c>
      <c r="Y146" s="171">
        <f>IF('Indicator Date hidden'!Z147="x","x",$Y$2-'Indicator Date hidden'!Z147)</f>
        <v>1</v>
      </c>
      <c r="Z146" s="171">
        <f>IF('Indicator Date hidden'!AA147="x","x",$Z$2-'Indicator Date hidden'!AA147)</f>
        <v>0</v>
      </c>
      <c r="AA146" s="171" t="str">
        <f>IF('Indicator Date hidden'!AB147="x","x",$AA$2-'Indicator Date hidden'!AB147)</f>
        <v>x</v>
      </c>
      <c r="AB146" s="171">
        <f>IF('Indicator Date hidden'!AC147="x","x",$AB$2-'Indicator Date hidden'!AC147)</f>
        <v>0</v>
      </c>
      <c r="AC146" s="171">
        <f>IF('Indicator Date hidden'!AD147="x","x",$AC$2-'Indicator Date hidden'!AD147)</f>
        <v>0</v>
      </c>
      <c r="AD146" s="171" t="str">
        <f>IF('Indicator Date hidden'!AE147="x","x",$AD$2-'Indicator Date hidden'!AE147)</f>
        <v>x</v>
      </c>
      <c r="AE146" s="171" t="str">
        <f>IF('Indicator Date hidden'!AF147="x","x",$AE$2-'Indicator Date hidden'!AF147)</f>
        <v>x</v>
      </c>
      <c r="AF146" s="171" t="str">
        <f>IF('Indicator Date hidden'!AG147="x","x",$AF$2-'Indicator Date hidden'!AG147)</f>
        <v>x</v>
      </c>
      <c r="AG146" s="171">
        <f>IF('Indicator Date hidden'!AH147="x","x",$AG$2-'Indicator Date hidden'!AH147)</f>
        <v>0</v>
      </c>
      <c r="AH146" s="171">
        <f>IF('Indicator Date hidden'!AI147="x","x",$AH$2-'Indicator Date hidden'!AI147)</f>
        <v>0</v>
      </c>
      <c r="AI146" s="171">
        <f>IF('Indicator Date hidden'!AJ147="x","x",$AI$2-'Indicator Date hidden'!AJ147)</f>
        <v>0</v>
      </c>
      <c r="AJ146" s="171" t="str">
        <f>IF('Indicator Date hidden'!AK147="x","x",$AJ$2-'Indicator Date hidden'!AK147)</f>
        <v>x</v>
      </c>
      <c r="AK146" s="171">
        <f>IF('Indicator Date hidden'!AL147="x","x",$AK$2-'Indicator Date hidden'!AL147)</f>
        <v>1</v>
      </c>
      <c r="AL146" s="171">
        <f>IF('Indicator Date hidden'!AM147="x","x",$AL$2-'Indicator Date hidden'!AM147)</f>
        <v>0</v>
      </c>
      <c r="AM146" s="171">
        <f>IF('Indicator Date hidden'!AN147="x","x",$AM$2-'Indicator Date hidden'!AN147)</f>
        <v>0</v>
      </c>
      <c r="AN146" s="171">
        <f>IF('Indicator Date hidden'!AO147="x","x",$AN$2-'Indicator Date hidden'!AO147)</f>
        <v>0</v>
      </c>
      <c r="AO146" s="171">
        <f>IF('Indicator Date hidden'!AP147="x","x",$AO$2-'Indicator Date hidden'!AP147)</f>
        <v>0</v>
      </c>
      <c r="AP146" s="171">
        <f>IF('Indicator Date hidden'!AQ147="x","x",$AP$2-'Indicator Date hidden'!AQ147)</f>
        <v>0</v>
      </c>
      <c r="AQ146" s="171" t="str">
        <f>IF('Indicator Date hidden'!AR147="x","x",$AQ$2-'Indicator Date hidden'!AR147)</f>
        <v>x</v>
      </c>
      <c r="AR146" s="171">
        <f>IF('Indicator Date hidden'!AS147="x","x",$AR$2-'Indicator Date hidden'!AS147)</f>
        <v>0</v>
      </c>
      <c r="AS146" s="171">
        <f>IF('Indicator Date hidden'!AT147="x","x",$AS$2-'Indicator Date hidden'!AT147)</f>
        <v>0</v>
      </c>
      <c r="AT146" s="171">
        <f>IF('Indicator Date hidden'!AU147="x","x",$AT$2-'Indicator Date hidden'!AU147)</f>
        <v>0</v>
      </c>
      <c r="AU146" s="171" t="str">
        <f>IF('Indicator Date hidden'!AV147="x","x",$AU$2-'Indicator Date hidden'!AV147)</f>
        <v>x</v>
      </c>
      <c r="AV146" s="171">
        <f>IF('Indicator Date hidden'!AW147="x","x",$AV$2-'Indicator Date hidden'!AW147)</f>
        <v>0</v>
      </c>
      <c r="AW146" s="171">
        <f>IF('Indicator Date hidden'!AX147="x","x",$AW$2-'Indicator Date hidden'!AX147)</f>
        <v>0</v>
      </c>
      <c r="AX146" s="171">
        <f>IF('Indicator Date hidden'!AY147="x","x",$AX$2-'Indicator Date hidden'!AY147)</f>
        <v>0</v>
      </c>
      <c r="AY146" s="171">
        <f>IF('Indicator Date hidden'!AZ147="x","x",$AY$2-'Indicator Date hidden'!AZ147)</f>
        <v>8</v>
      </c>
      <c r="AZ146" s="171">
        <f>IF('Indicator Date hidden'!BA147="x","x",$AZ$2-'Indicator Date hidden'!BA147)</f>
        <v>0</v>
      </c>
      <c r="BA146" s="5">
        <f t="shared" si="10"/>
        <v>13</v>
      </c>
      <c r="BB146" s="172">
        <f t="shared" si="11"/>
        <v>0.30952380952380953</v>
      </c>
      <c r="BC146" s="5">
        <f t="shared" si="12"/>
        <v>4</v>
      </c>
      <c r="BD146" s="172">
        <f t="shared" si="13"/>
        <v>1.2999651137827331</v>
      </c>
      <c r="BE146" s="175">
        <f t="shared" si="14"/>
        <v>0</v>
      </c>
    </row>
    <row r="147" spans="1:57" x14ac:dyDescent="0.25">
      <c r="A147" t="s">
        <v>271</v>
      </c>
      <c r="B147" s="171">
        <f>IF('Indicator Date hidden'!C148="x","x",$B$2-'Indicator Date hidden'!C148)</f>
        <v>0</v>
      </c>
      <c r="C147" s="171">
        <f>IF('Indicator Date hidden'!D148="x","x",$C$2-'Indicator Date hidden'!D148)</f>
        <v>0</v>
      </c>
      <c r="D147" s="171">
        <f>IF('Indicator Date hidden'!E148="x","x",$D$2-'Indicator Date hidden'!E148)</f>
        <v>0</v>
      </c>
      <c r="E147" s="171">
        <f>IF('Indicator Date hidden'!F148="x","x",$E$2-'Indicator Date hidden'!F148)</f>
        <v>0</v>
      </c>
      <c r="F147" s="171">
        <f>IF('Indicator Date hidden'!G148="x","x",$F$2-'Indicator Date hidden'!G148)</f>
        <v>0</v>
      </c>
      <c r="G147" s="171">
        <f>IF('Indicator Date hidden'!H148="x","x",$G$2-'Indicator Date hidden'!H148)</f>
        <v>0</v>
      </c>
      <c r="H147" s="171">
        <f>IF('Indicator Date hidden'!I148="x","x",$H$2-'Indicator Date hidden'!I148)</f>
        <v>0</v>
      </c>
      <c r="I147" s="171">
        <f>IF('Indicator Date hidden'!J148="x","x",$I$2-'Indicator Date hidden'!J148)</f>
        <v>0</v>
      </c>
      <c r="J147" s="171">
        <f>IF('Indicator Date hidden'!K148="x","x",$J$2-'Indicator Date hidden'!K148)</f>
        <v>0</v>
      </c>
      <c r="K147" s="171">
        <f>IF('Indicator Date hidden'!L148="x","x",$K$2-'Indicator Date hidden'!L148)</f>
        <v>0</v>
      </c>
      <c r="L147" s="171">
        <f>IF('Indicator Date hidden'!M148="x","x",$L$2-'Indicator Date hidden'!M148)</f>
        <v>0</v>
      </c>
      <c r="M147" s="171">
        <f>IF('Indicator Date hidden'!N148="x","x",$M$2-'Indicator Date hidden'!N148)</f>
        <v>0</v>
      </c>
      <c r="N147" s="171">
        <f>IF('Indicator Date hidden'!O148="x","x",$N$2-'Indicator Date hidden'!O148)</f>
        <v>0</v>
      </c>
      <c r="O147" s="171">
        <f>IF('Indicator Date hidden'!P148="x","x",$O$2-'Indicator Date hidden'!P148)</f>
        <v>0</v>
      </c>
      <c r="P147" s="171">
        <f>IF('Indicator Date hidden'!Q148="x","x",$P$2-'Indicator Date hidden'!Q148)</f>
        <v>0</v>
      </c>
      <c r="Q147" s="171" t="str">
        <f>IF('Indicator Date hidden'!R148="x","x",$Q$2-'Indicator Date hidden'!R148)</f>
        <v>x</v>
      </c>
      <c r="R147" s="171">
        <f>IF('Indicator Date hidden'!S148="x","x",$R$2-'Indicator Date hidden'!S148)</f>
        <v>0</v>
      </c>
      <c r="S147" s="171">
        <f>IF('Indicator Date hidden'!T148="x","x",$S$2-'Indicator Date hidden'!T148)</f>
        <v>0</v>
      </c>
      <c r="T147" s="171">
        <f>IF('Indicator Date hidden'!U148="x","x",$T$2-'Indicator Date hidden'!U148)</f>
        <v>0</v>
      </c>
      <c r="U147" s="171">
        <f>IF('Indicator Date hidden'!V148="x","x",$U$2-'Indicator Date hidden'!V148)</f>
        <v>0</v>
      </c>
      <c r="V147" s="171">
        <f>IF('Indicator Date hidden'!W148="x","x",$V$2-'Indicator Date hidden'!W148)</f>
        <v>0</v>
      </c>
      <c r="W147" s="171">
        <f>IF('Indicator Date hidden'!X148="x","x",$W$2-'Indicator Date hidden'!X148)</f>
        <v>1</v>
      </c>
      <c r="X147" s="171">
        <f>IF('Indicator Date hidden'!Y148="x","x",$X$2-'Indicator Date hidden'!Y148)</f>
        <v>5</v>
      </c>
      <c r="Y147" s="171">
        <f>IF('Indicator Date hidden'!Z148="x","x",$Y$2-'Indicator Date hidden'!Z148)</f>
        <v>1</v>
      </c>
      <c r="Z147" s="171">
        <f>IF('Indicator Date hidden'!AA148="x","x",$Z$2-'Indicator Date hidden'!AA148)</f>
        <v>0</v>
      </c>
      <c r="AA147" s="171" t="str">
        <f>IF('Indicator Date hidden'!AB148="x","x",$AA$2-'Indicator Date hidden'!AB148)</f>
        <v>x</v>
      </c>
      <c r="AB147" s="171">
        <f>IF('Indicator Date hidden'!AC148="x","x",$AB$2-'Indicator Date hidden'!AC148)</f>
        <v>0</v>
      </c>
      <c r="AC147" s="171">
        <f>IF('Indicator Date hidden'!AD148="x","x",$AC$2-'Indicator Date hidden'!AD148)</f>
        <v>0</v>
      </c>
      <c r="AD147" s="171" t="str">
        <f>IF('Indicator Date hidden'!AE148="x","x",$AD$2-'Indicator Date hidden'!AE148)</f>
        <v>x</v>
      </c>
      <c r="AE147" s="171">
        <f>IF('Indicator Date hidden'!AF148="x","x",$AE$2-'Indicator Date hidden'!AF148)</f>
        <v>0</v>
      </c>
      <c r="AF147" s="171">
        <f>IF('Indicator Date hidden'!AG148="x","x",$AF$2-'Indicator Date hidden'!AG148)</f>
        <v>6</v>
      </c>
      <c r="AG147" s="171">
        <f>IF('Indicator Date hidden'!AH148="x","x",$AG$2-'Indicator Date hidden'!AH148)</f>
        <v>0</v>
      </c>
      <c r="AH147" s="171">
        <f>IF('Indicator Date hidden'!AI148="x","x",$AH$2-'Indicator Date hidden'!AI148)</f>
        <v>0</v>
      </c>
      <c r="AI147" s="171">
        <f>IF('Indicator Date hidden'!AJ148="x","x",$AI$2-'Indicator Date hidden'!AJ148)</f>
        <v>0</v>
      </c>
      <c r="AJ147" s="171" t="str">
        <f>IF('Indicator Date hidden'!AK148="x","x",$AJ$2-'Indicator Date hidden'!AK148)</f>
        <v>x</v>
      </c>
      <c r="AK147" s="171" t="str">
        <f>IF('Indicator Date hidden'!AL148="x","x",$AK$2-'Indicator Date hidden'!AL148)</f>
        <v>x</v>
      </c>
      <c r="AL147" s="171">
        <f>IF('Indicator Date hidden'!AM148="x","x",$AL$2-'Indicator Date hidden'!AM148)</f>
        <v>0</v>
      </c>
      <c r="AM147" s="171">
        <f>IF('Indicator Date hidden'!AN148="x","x",$AM$2-'Indicator Date hidden'!AN148)</f>
        <v>0</v>
      </c>
      <c r="AN147" s="171">
        <f>IF('Indicator Date hidden'!AO148="x","x",$AN$2-'Indicator Date hidden'!AO148)</f>
        <v>0</v>
      </c>
      <c r="AO147" s="171" t="str">
        <f>IF('Indicator Date hidden'!AP148="x","x",$AO$2-'Indicator Date hidden'!AP148)</f>
        <v>x</v>
      </c>
      <c r="AP147" s="171" t="str">
        <f>IF('Indicator Date hidden'!AQ148="x","x",$AP$2-'Indicator Date hidden'!AQ148)</f>
        <v>x</v>
      </c>
      <c r="AQ147" s="171">
        <f>IF('Indicator Date hidden'!AR148="x","x",$AQ$2-'Indicator Date hidden'!AR148)</f>
        <v>4</v>
      </c>
      <c r="AR147" s="171">
        <f>IF('Indicator Date hidden'!AS148="x","x",$AR$2-'Indicator Date hidden'!AS148)</f>
        <v>0</v>
      </c>
      <c r="AS147" s="171">
        <f>IF('Indicator Date hidden'!AT148="x","x",$AS$2-'Indicator Date hidden'!AT148)</f>
        <v>1</v>
      </c>
      <c r="AT147" s="171">
        <f>IF('Indicator Date hidden'!AU148="x","x",$AT$2-'Indicator Date hidden'!AU148)</f>
        <v>0</v>
      </c>
      <c r="AU147" s="171">
        <f>IF('Indicator Date hidden'!AV148="x","x",$AU$2-'Indicator Date hidden'!AV148)</f>
        <v>0</v>
      </c>
      <c r="AV147" s="171">
        <f>IF('Indicator Date hidden'!AW148="x","x",$AV$2-'Indicator Date hidden'!AW148)</f>
        <v>0</v>
      </c>
      <c r="AW147" s="171">
        <f>IF('Indicator Date hidden'!AX148="x","x",$AW$2-'Indicator Date hidden'!AX148)</f>
        <v>0</v>
      </c>
      <c r="AX147" s="171">
        <f>IF('Indicator Date hidden'!AY148="x","x",$AX$2-'Indicator Date hidden'!AY148)</f>
        <v>0</v>
      </c>
      <c r="AY147" s="171">
        <f>IF('Indicator Date hidden'!AZ148="x","x",$AY$2-'Indicator Date hidden'!AZ148)</f>
        <v>0</v>
      </c>
      <c r="AZ147" s="171">
        <f>IF('Indicator Date hidden'!BA148="x","x",$AZ$2-'Indicator Date hidden'!BA148)</f>
        <v>0</v>
      </c>
      <c r="BA147" s="5">
        <f t="shared" si="10"/>
        <v>18</v>
      </c>
      <c r="BB147" s="172">
        <f t="shared" si="11"/>
        <v>0.40909090909090912</v>
      </c>
      <c r="BC147" s="5">
        <f t="shared" si="12"/>
        <v>6</v>
      </c>
      <c r="BD147" s="172">
        <f t="shared" si="13"/>
        <v>1.284844911372961</v>
      </c>
      <c r="BE147" s="175">
        <f t="shared" si="14"/>
        <v>0</v>
      </c>
    </row>
    <row r="148" spans="1:57" x14ac:dyDescent="0.25">
      <c r="A148" t="s">
        <v>273</v>
      </c>
      <c r="B148" s="171">
        <f>IF('Indicator Date hidden'!C149="x","x",$B$2-'Indicator Date hidden'!C149)</f>
        <v>0</v>
      </c>
      <c r="C148" s="171">
        <f>IF('Indicator Date hidden'!D149="x","x",$C$2-'Indicator Date hidden'!D149)</f>
        <v>0</v>
      </c>
      <c r="D148" s="171">
        <f>IF('Indicator Date hidden'!E149="x","x",$D$2-'Indicator Date hidden'!E149)</f>
        <v>0</v>
      </c>
      <c r="E148" s="171">
        <f>IF('Indicator Date hidden'!F149="x","x",$E$2-'Indicator Date hidden'!F149)</f>
        <v>0</v>
      </c>
      <c r="F148" s="171">
        <f>IF('Indicator Date hidden'!G149="x","x",$F$2-'Indicator Date hidden'!G149)</f>
        <v>0</v>
      </c>
      <c r="G148" s="171">
        <f>IF('Indicator Date hidden'!H149="x","x",$G$2-'Indicator Date hidden'!H149)</f>
        <v>0</v>
      </c>
      <c r="H148" s="171">
        <f>IF('Indicator Date hidden'!I149="x","x",$H$2-'Indicator Date hidden'!I149)</f>
        <v>0</v>
      </c>
      <c r="I148" s="171">
        <f>IF('Indicator Date hidden'!J149="x","x",$I$2-'Indicator Date hidden'!J149)</f>
        <v>0</v>
      </c>
      <c r="J148" s="171">
        <f>IF('Indicator Date hidden'!K149="x","x",$J$2-'Indicator Date hidden'!K149)</f>
        <v>0</v>
      </c>
      <c r="K148" s="171">
        <f>IF('Indicator Date hidden'!L149="x","x",$K$2-'Indicator Date hidden'!L149)</f>
        <v>0</v>
      </c>
      <c r="L148" s="171">
        <f>IF('Indicator Date hidden'!M149="x","x",$L$2-'Indicator Date hidden'!M149)</f>
        <v>0</v>
      </c>
      <c r="M148" s="171">
        <f>IF('Indicator Date hidden'!N149="x","x",$M$2-'Indicator Date hidden'!N149)</f>
        <v>0</v>
      </c>
      <c r="N148" s="171">
        <f>IF('Indicator Date hidden'!O149="x","x",$N$2-'Indicator Date hidden'!O149)</f>
        <v>0</v>
      </c>
      <c r="O148" s="171">
        <f>IF('Indicator Date hidden'!P149="x","x",$O$2-'Indicator Date hidden'!P149)</f>
        <v>0</v>
      </c>
      <c r="P148" s="171">
        <f>IF('Indicator Date hidden'!Q149="x","x",$P$2-'Indicator Date hidden'!Q149)</f>
        <v>0</v>
      </c>
      <c r="Q148" s="171">
        <f>IF('Indicator Date hidden'!R149="x","x",$Q$2-'Indicator Date hidden'!R149)</f>
        <v>6</v>
      </c>
      <c r="R148" s="171">
        <f>IF('Indicator Date hidden'!S149="x","x",$R$2-'Indicator Date hidden'!S149)</f>
        <v>0</v>
      </c>
      <c r="S148" s="171">
        <f>IF('Indicator Date hidden'!T149="x","x",$S$2-'Indicator Date hidden'!T149)</f>
        <v>0</v>
      </c>
      <c r="T148" s="171">
        <f>IF('Indicator Date hidden'!U149="x","x",$T$2-'Indicator Date hidden'!U149)</f>
        <v>0</v>
      </c>
      <c r="U148" s="171">
        <f>IF('Indicator Date hidden'!V149="x","x",$U$2-'Indicator Date hidden'!V149)</f>
        <v>0</v>
      </c>
      <c r="V148" s="171">
        <f>IF('Indicator Date hidden'!W149="x","x",$V$2-'Indicator Date hidden'!W149)</f>
        <v>0</v>
      </c>
      <c r="W148" s="171">
        <f>IF('Indicator Date hidden'!X149="x","x",$W$2-'Indicator Date hidden'!X149)</f>
        <v>7</v>
      </c>
      <c r="X148" s="171" t="str">
        <f>IF('Indicator Date hidden'!Y149="x","x",$X$2-'Indicator Date hidden'!Y149)</f>
        <v>x</v>
      </c>
      <c r="Y148" s="171">
        <f>IF('Indicator Date hidden'!Z149="x","x",$Y$2-'Indicator Date hidden'!Z149)</f>
        <v>1</v>
      </c>
      <c r="Z148" s="171">
        <f>IF('Indicator Date hidden'!AA149="x","x",$Z$2-'Indicator Date hidden'!AA149)</f>
        <v>0</v>
      </c>
      <c r="AA148" s="171">
        <f>IF('Indicator Date hidden'!AB149="x","x",$AA$2-'Indicator Date hidden'!AB149)</f>
        <v>1</v>
      </c>
      <c r="AB148" s="171">
        <f>IF('Indicator Date hidden'!AC149="x","x",$AB$2-'Indicator Date hidden'!AC149)</f>
        <v>0</v>
      </c>
      <c r="AC148" s="171">
        <f>IF('Indicator Date hidden'!AD149="x","x",$AC$2-'Indicator Date hidden'!AD149)</f>
        <v>0</v>
      </c>
      <c r="AD148" s="171">
        <f>IF('Indicator Date hidden'!AE149="x","x",$AD$2-'Indicator Date hidden'!AE149)</f>
        <v>0</v>
      </c>
      <c r="AE148" s="171">
        <f>IF('Indicator Date hidden'!AF149="x","x",$AE$2-'Indicator Date hidden'!AF149)</f>
        <v>0</v>
      </c>
      <c r="AF148" s="171">
        <f>IF('Indicator Date hidden'!AG149="x","x",$AF$2-'Indicator Date hidden'!AG149)</f>
        <v>4</v>
      </c>
      <c r="AG148" s="171">
        <f>IF('Indicator Date hidden'!AH149="x","x",$AG$2-'Indicator Date hidden'!AH149)</f>
        <v>0</v>
      </c>
      <c r="AH148" s="171">
        <f>IF('Indicator Date hidden'!AI149="x","x",$AH$2-'Indicator Date hidden'!AI149)</f>
        <v>0</v>
      </c>
      <c r="AI148" s="171">
        <f>IF('Indicator Date hidden'!AJ149="x","x",$AI$2-'Indicator Date hidden'!AJ149)</f>
        <v>0</v>
      </c>
      <c r="AJ148" s="171" t="str">
        <f>IF('Indicator Date hidden'!AK149="x","x",$AJ$2-'Indicator Date hidden'!AK149)</f>
        <v>x</v>
      </c>
      <c r="AK148" s="171">
        <f>IF('Indicator Date hidden'!AL149="x","x",$AK$2-'Indicator Date hidden'!AL149)</f>
        <v>1</v>
      </c>
      <c r="AL148" s="171">
        <f>IF('Indicator Date hidden'!AM149="x","x",$AL$2-'Indicator Date hidden'!AM149)</f>
        <v>0</v>
      </c>
      <c r="AM148" s="171">
        <f>IF('Indicator Date hidden'!AN149="x","x",$AM$2-'Indicator Date hidden'!AN149)</f>
        <v>0</v>
      </c>
      <c r="AN148" s="171">
        <f>IF('Indicator Date hidden'!AO149="x","x",$AN$2-'Indicator Date hidden'!AO149)</f>
        <v>0</v>
      </c>
      <c r="AO148" s="171">
        <f>IF('Indicator Date hidden'!AP149="x","x",$AO$2-'Indicator Date hidden'!AP149)</f>
        <v>3</v>
      </c>
      <c r="AP148" s="171" t="str">
        <f>IF('Indicator Date hidden'!AQ149="x","x",$AP$2-'Indicator Date hidden'!AQ149)</f>
        <v>x</v>
      </c>
      <c r="AQ148" s="171" t="str">
        <f>IF('Indicator Date hidden'!AR149="x","x",$AQ$2-'Indicator Date hidden'!AR149)</f>
        <v>x</v>
      </c>
      <c r="AR148" s="171">
        <f>IF('Indicator Date hidden'!AS149="x","x",$AR$2-'Indicator Date hidden'!AS149)</f>
        <v>0</v>
      </c>
      <c r="AS148" s="171">
        <f>IF('Indicator Date hidden'!AT149="x","x",$AS$2-'Indicator Date hidden'!AT149)</f>
        <v>0</v>
      </c>
      <c r="AT148" s="171">
        <f>IF('Indicator Date hidden'!AU149="x","x",$AT$2-'Indicator Date hidden'!AU149)</f>
        <v>0</v>
      </c>
      <c r="AU148" s="171">
        <f>IF('Indicator Date hidden'!AV149="x","x",$AU$2-'Indicator Date hidden'!AV149)</f>
        <v>0</v>
      </c>
      <c r="AV148" s="171">
        <f>IF('Indicator Date hidden'!AW149="x","x",$AV$2-'Indicator Date hidden'!AW149)</f>
        <v>0</v>
      </c>
      <c r="AW148" s="171">
        <f>IF('Indicator Date hidden'!AX149="x","x",$AW$2-'Indicator Date hidden'!AX149)</f>
        <v>0</v>
      </c>
      <c r="AX148" s="171">
        <f>IF('Indicator Date hidden'!AY149="x","x",$AX$2-'Indicator Date hidden'!AY149)</f>
        <v>0</v>
      </c>
      <c r="AY148" s="171">
        <f>IF('Indicator Date hidden'!AZ149="x","x",$AY$2-'Indicator Date hidden'!AZ149)</f>
        <v>0</v>
      </c>
      <c r="AZ148" s="171">
        <f>IF('Indicator Date hidden'!BA149="x","x",$AZ$2-'Indicator Date hidden'!BA149)</f>
        <v>0</v>
      </c>
      <c r="BA148" s="5">
        <f t="shared" si="10"/>
        <v>23</v>
      </c>
      <c r="BB148" s="172">
        <f t="shared" si="11"/>
        <v>0.48936170212765956</v>
      </c>
      <c r="BC148" s="5">
        <f t="shared" si="12"/>
        <v>7</v>
      </c>
      <c r="BD148" s="172">
        <f t="shared" si="13"/>
        <v>1.4713192867762102</v>
      </c>
      <c r="BE148" s="175">
        <f t="shared" si="14"/>
        <v>0</v>
      </c>
    </row>
    <row r="149" spans="1:57" x14ac:dyDescent="0.25">
      <c r="A149" t="s">
        <v>275</v>
      </c>
      <c r="B149" s="171">
        <f>IF('Indicator Date hidden'!C150="x","x",$B$2-'Indicator Date hidden'!C150)</f>
        <v>0</v>
      </c>
      <c r="C149" s="171">
        <f>IF('Indicator Date hidden'!D150="x","x",$C$2-'Indicator Date hidden'!D150)</f>
        <v>0</v>
      </c>
      <c r="D149" s="171">
        <f>IF('Indicator Date hidden'!E150="x","x",$D$2-'Indicator Date hidden'!E150)</f>
        <v>0</v>
      </c>
      <c r="E149" s="171">
        <f>IF('Indicator Date hidden'!F150="x","x",$E$2-'Indicator Date hidden'!F150)</f>
        <v>0</v>
      </c>
      <c r="F149" s="171">
        <f>IF('Indicator Date hidden'!G150="x","x",$F$2-'Indicator Date hidden'!G150)</f>
        <v>0</v>
      </c>
      <c r="G149" s="171">
        <f>IF('Indicator Date hidden'!H150="x","x",$G$2-'Indicator Date hidden'!H150)</f>
        <v>0</v>
      </c>
      <c r="H149" s="171">
        <f>IF('Indicator Date hidden'!I150="x","x",$H$2-'Indicator Date hidden'!I150)</f>
        <v>0</v>
      </c>
      <c r="I149" s="171">
        <f>IF('Indicator Date hidden'!J150="x","x",$I$2-'Indicator Date hidden'!J150)</f>
        <v>0</v>
      </c>
      <c r="J149" s="171">
        <f>IF('Indicator Date hidden'!K150="x","x",$J$2-'Indicator Date hidden'!K150)</f>
        <v>0</v>
      </c>
      <c r="K149" s="171">
        <f>IF('Indicator Date hidden'!L150="x","x",$K$2-'Indicator Date hidden'!L150)</f>
        <v>0</v>
      </c>
      <c r="L149" s="171">
        <f>IF('Indicator Date hidden'!M150="x","x",$L$2-'Indicator Date hidden'!M150)</f>
        <v>0</v>
      </c>
      <c r="M149" s="171">
        <f>IF('Indicator Date hidden'!N150="x","x",$M$2-'Indicator Date hidden'!N150)</f>
        <v>0</v>
      </c>
      <c r="N149" s="171">
        <f>IF('Indicator Date hidden'!O150="x","x",$N$2-'Indicator Date hidden'!O150)</f>
        <v>0</v>
      </c>
      <c r="O149" s="171">
        <f>IF('Indicator Date hidden'!P150="x","x",$O$2-'Indicator Date hidden'!P150)</f>
        <v>0</v>
      </c>
      <c r="P149" s="171">
        <f>IF('Indicator Date hidden'!Q150="x","x",$P$2-'Indicator Date hidden'!Q150)</f>
        <v>0</v>
      </c>
      <c r="Q149" s="171" t="str">
        <f>IF('Indicator Date hidden'!R150="x","x",$Q$2-'Indicator Date hidden'!R150)</f>
        <v>x</v>
      </c>
      <c r="R149" s="171">
        <f>IF('Indicator Date hidden'!S150="x","x",$R$2-'Indicator Date hidden'!S150)</f>
        <v>0</v>
      </c>
      <c r="S149" s="171">
        <f>IF('Indicator Date hidden'!T150="x","x",$S$2-'Indicator Date hidden'!T150)</f>
        <v>0</v>
      </c>
      <c r="T149" s="171">
        <f>IF('Indicator Date hidden'!U150="x","x",$T$2-'Indicator Date hidden'!U150)</f>
        <v>0</v>
      </c>
      <c r="U149" s="171" t="str">
        <f>IF('Indicator Date hidden'!V150="x","x",$U$2-'Indicator Date hidden'!V150)</f>
        <v>x</v>
      </c>
      <c r="V149" s="171">
        <f>IF('Indicator Date hidden'!W150="x","x",$V$2-'Indicator Date hidden'!W150)</f>
        <v>0</v>
      </c>
      <c r="W149" s="171">
        <f>IF('Indicator Date hidden'!X150="x","x",$W$2-'Indicator Date hidden'!X150)</f>
        <v>10</v>
      </c>
      <c r="X149" s="171">
        <f>IF('Indicator Date hidden'!Y150="x","x",$X$2-'Indicator Date hidden'!Y150)</f>
        <v>3</v>
      </c>
      <c r="Y149" s="171">
        <f>IF('Indicator Date hidden'!Z150="x","x",$Y$2-'Indicator Date hidden'!Z150)</f>
        <v>1</v>
      </c>
      <c r="Z149" s="171">
        <f>IF('Indicator Date hidden'!AA150="x","x",$Z$2-'Indicator Date hidden'!AA150)</f>
        <v>0</v>
      </c>
      <c r="AA149" s="171" t="str">
        <f>IF('Indicator Date hidden'!AB150="x","x",$AA$2-'Indicator Date hidden'!AB150)</f>
        <v>x</v>
      </c>
      <c r="AB149" s="171">
        <f>IF('Indicator Date hidden'!AC150="x","x",$AB$2-'Indicator Date hidden'!AC150)</f>
        <v>0</v>
      </c>
      <c r="AC149" s="171">
        <f>IF('Indicator Date hidden'!AD150="x","x",$AC$2-'Indicator Date hidden'!AD150)</f>
        <v>0</v>
      </c>
      <c r="AD149" s="171">
        <f>IF('Indicator Date hidden'!AE150="x","x",$AD$2-'Indicator Date hidden'!AE150)</f>
        <v>0</v>
      </c>
      <c r="AE149" s="171">
        <f>IF('Indicator Date hidden'!AF150="x","x",$AE$2-'Indicator Date hidden'!AF150)</f>
        <v>0</v>
      </c>
      <c r="AF149" s="171" t="str">
        <f>IF('Indicator Date hidden'!AG150="x","x",$AF$2-'Indicator Date hidden'!AG150)</f>
        <v>x</v>
      </c>
      <c r="AG149" s="171">
        <f>IF('Indicator Date hidden'!AH150="x","x",$AG$2-'Indicator Date hidden'!AH150)</f>
        <v>0</v>
      </c>
      <c r="AH149" s="171">
        <f>IF('Indicator Date hidden'!AI150="x","x",$AH$2-'Indicator Date hidden'!AI150)</f>
        <v>0</v>
      </c>
      <c r="AI149" s="171">
        <f>IF('Indicator Date hidden'!AJ150="x","x",$AI$2-'Indicator Date hidden'!AJ150)</f>
        <v>0</v>
      </c>
      <c r="AJ149" s="171" t="str">
        <f>IF('Indicator Date hidden'!AK150="x","x",$AJ$2-'Indicator Date hidden'!AK150)</f>
        <v>x</v>
      </c>
      <c r="AK149" s="171">
        <f>IF('Indicator Date hidden'!AL150="x","x",$AK$2-'Indicator Date hidden'!AL150)</f>
        <v>0</v>
      </c>
      <c r="AL149" s="171">
        <f>IF('Indicator Date hidden'!AM150="x","x",$AL$2-'Indicator Date hidden'!AM150)</f>
        <v>0</v>
      </c>
      <c r="AM149" s="171">
        <f>IF('Indicator Date hidden'!AN150="x","x",$AM$2-'Indicator Date hidden'!AN150)</f>
        <v>0</v>
      </c>
      <c r="AN149" s="171">
        <f>IF('Indicator Date hidden'!AO150="x","x",$AN$2-'Indicator Date hidden'!AO150)</f>
        <v>0</v>
      </c>
      <c r="AO149" s="171">
        <f>IF('Indicator Date hidden'!AP150="x","x",$AO$2-'Indicator Date hidden'!AP150)</f>
        <v>1</v>
      </c>
      <c r="AP149" s="171">
        <f>IF('Indicator Date hidden'!AQ150="x","x",$AP$2-'Indicator Date hidden'!AQ150)</f>
        <v>0</v>
      </c>
      <c r="AQ149" s="171" t="str">
        <f>IF('Indicator Date hidden'!AR150="x","x",$AQ$2-'Indicator Date hidden'!AR150)</f>
        <v>x</v>
      </c>
      <c r="AR149" s="171">
        <f>IF('Indicator Date hidden'!AS150="x","x",$AR$2-'Indicator Date hidden'!AS150)</f>
        <v>0</v>
      </c>
      <c r="AS149" s="171">
        <f>IF('Indicator Date hidden'!AT150="x","x",$AS$2-'Indicator Date hidden'!AT150)</f>
        <v>0</v>
      </c>
      <c r="AT149" s="171">
        <f>IF('Indicator Date hidden'!AU150="x","x",$AT$2-'Indicator Date hidden'!AU150)</f>
        <v>0</v>
      </c>
      <c r="AU149" s="171">
        <f>IF('Indicator Date hidden'!AV150="x","x",$AU$2-'Indicator Date hidden'!AV150)</f>
        <v>0</v>
      </c>
      <c r="AV149" s="171">
        <f>IF('Indicator Date hidden'!AW150="x","x",$AV$2-'Indicator Date hidden'!AW150)</f>
        <v>0</v>
      </c>
      <c r="AW149" s="171">
        <f>IF('Indicator Date hidden'!AX150="x","x",$AW$2-'Indicator Date hidden'!AX150)</f>
        <v>0</v>
      </c>
      <c r="AX149" s="171">
        <f>IF('Indicator Date hidden'!AY150="x","x",$AX$2-'Indicator Date hidden'!AY150)</f>
        <v>0</v>
      </c>
      <c r="AY149" s="171">
        <f>IF('Indicator Date hidden'!AZ150="x","x",$AY$2-'Indicator Date hidden'!AZ150)</f>
        <v>0</v>
      </c>
      <c r="AZ149" s="171">
        <f>IF('Indicator Date hidden'!BA150="x","x",$AZ$2-'Indicator Date hidden'!BA150)</f>
        <v>0</v>
      </c>
      <c r="BA149" s="5">
        <f t="shared" si="10"/>
        <v>15</v>
      </c>
      <c r="BB149" s="172">
        <f t="shared" si="11"/>
        <v>0.33333333333333331</v>
      </c>
      <c r="BC149" s="5">
        <f t="shared" si="12"/>
        <v>4</v>
      </c>
      <c r="BD149" s="172">
        <f t="shared" si="13"/>
        <v>1.5347819244295118</v>
      </c>
      <c r="BE149" s="175">
        <f t="shared" si="14"/>
        <v>0</v>
      </c>
    </row>
    <row r="150" spans="1:57" x14ac:dyDescent="0.25">
      <c r="A150" t="s">
        <v>277</v>
      </c>
      <c r="B150" s="171">
        <f>IF('Indicator Date hidden'!C151="x","x",$B$2-'Indicator Date hidden'!C151)</f>
        <v>0</v>
      </c>
      <c r="C150" s="171">
        <f>IF('Indicator Date hidden'!D151="x","x",$C$2-'Indicator Date hidden'!D151)</f>
        <v>0</v>
      </c>
      <c r="D150" s="171">
        <f>IF('Indicator Date hidden'!E151="x","x",$D$2-'Indicator Date hidden'!E151)</f>
        <v>0</v>
      </c>
      <c r="E150" s="171">
        <f>IF('Indicator Date hidden'!F151="x","x",$E$2-'Indicator Date hidden'!F151)</f>
        <v>0</v>
      </c>
      <c r="F150" s="171">
        <f>IF('Indicator Date hidden'!G151="x","x",$F$2-'Indicator Date hidden'!G151)</f>
        <v>0</v>
      </c>
      <c r="G150" s="171">
        <f>IF('Indicator Date hidden'!H151="x","x",$G$2-'Indicator Date hidden'!H151)</f>
        <v>0</v>
      </c>
      <c r="H150" s="171">
        <f>IF('Indicator Date hidden'!I151="x","x",$H$2-'Indicator Date hidden'!I151)</f>
        <v>0</v>
      </c>
      <c r="I150" s="171">
        <f>IF('Indicator Date hidden'!J151="x","x",$I$2-'Indicator Date hidden'!J151)</f>
        <v>0</v>
      </c>
      <c r="J150" s="171">
        <f>IF('Indicator Date hidden'!K151="x","x",$J$2-'Indicator Date hidden'!K151)</f>
        <v>0</v>
      </c>
      <c r="K150" s="171">
        <f>IF('Indicator Date hidden'!L151="x","x",$K$2-'Indicator Date hidden'!L151)</f>
        <v>0</v>
      </c>
      <c r="L150" s="171">
        <f>IF('Indicator Date hidden'!M151="x","x",$L$2-'Indicator Date hidden'!M151)</f>
        <v>0</v>
      </c>
      <c r="M150" s="171">
        <f>IF('Indicator Date hidden'!N151="x","x",$M$2-'Indicator Date hidden'!N151)</f>
        <v>0</v>
      </c>
      <c r="N150" s="171">
        <f>IF('Indicator Date hidden'!O151="x","x",$N$2-'Indicator Date hidden'!O151)</f>
        <v>0</v>
      </c>
      <c r="O150" s="171">
        <f>IF('Indicator Date hidden'!P151="x","x",$O$2-'Indicator Date hidden'!P151)</f>
        <v>0</v>
      </c>
      <c r="P150" s="171">
        <f>IF('Indicator Date hidden'!Q151="x","x",$P$2-'Indicator Date hidden'!Q151)</f>
        <v>0</v>
      </c>
      <c r="Q150" s="171">
        <f>IF('Indicator Date hidden'!R151="x","x",$Q$2-'Indicator Date hidden'!R151)</f>
        <v>1</v>
      </c>
      <c r="R150" s="171">
        <f>IF('Indicator Date hidden'!S151="x","x",$R$2-'Indicator Date hidden'!S151)</f>
        <v>0</v>
      </c>
      <c r="S150" s="171">
        <f>IF('Indicator Date hidden'!T151="x","x",$S$2-'Indicator Date hidden'!T151)</f>
        <v>0</v>
      </c>
      <c r="T150" s="171">
        <f>IF('Indicator Date hidden'!U151="x","x",$T$2-'Indicator Date hidden'!U151)</f>
        <v>0</v>
      </c>
      <c r="U150" s="171">
        <f>IF('Indicator Date hidden'!V151="x","x",$U$2-'Indicator Date hidden'!V151)</f>
        <v>0</v>
      </c>
      <c r="V150" s="171">
        <f>IF('Indicator Date hidden'!W151="x","x",$V$2-'Indicator Date hidden'!W151)</f>
        <v>0</v>
      </c>
      <c r="W150" s="171">
        <f>IF('Indicator Date hidden'!X151="x","x",$W$2-'Indicator Date hidden'!X151)</f>
        <v>1</v>
      </c>
      <c r="X150" s="171">
        <f>IF('Indicator Date hidden'!Y151="x","x",$X$2-'Indicator Date hidden'!Y151)</f>
        <v>5</v>
      </c>
      <c r="Y150" s="171">
        <f>IF('Indicator Date hidden'!Z151="x","x",$Y$2-'Indicator Date hidden'!Z151)</f>
        <v>1</v>
      </c>
      <c r="Z150" s="171">
        <f>IF('Indicator Date hidden'!AA151="x","x",$Z$2-'Indicator Date hidden'!AA151)</f>
        <v>0</v>
      </c>
      <c r="AA150" s="171">
        <f>IF('Indicator Date hidden'!AB151="x","x",$AA$2-'Indicator Date hidden'!AB151)</f>
        <v>0</v>
      </c>
      <c r="AB150" s="171">
        <f>IF('Indicator Date hidden'!AC151="x","x",$AB$2-'Indicator Date hidden'!AC151)</f>
        <v>0</v>
      </c>
      <c r="AC150" s="171">
        <f>IF('Indicator Date hidden'!AD151="x","x",$AC$2-'Indicator Date hidden'!AD151)</f>
        <v>0</v>
      </c>
      <c r="AD150" s="171">
        <f>IF('Indicator Date hidden'!AE151="x","x",$AD$2-'Indicator Date hidden'!AE151)</f>
        <v>0</v>
      </c>
      <c r="AE150" s="171">
        <f>IF('Indicator Date hidden'!AF151="x","x",$AE$2-'Indicator Date hidden'!AF151)</f>
        <v>0</v>
      </c>
      <c r="AF150" s="171">
        <f>IF('Indicator Date hidden'!AG151="x","x",$AF$2-'Indicator Date hidden'!AG151)</f>
        <v>3</v>
      </c>
      <c r="AG150" s="171">
        <f>IF('Indicator Date hidden'!AH151="x","x",$AG$2-'Indicator Date hidden'!AH151)</f>
        <v>0</v>
      </c>
      <c r="AH150" s="171">
        <f>IF('Indicator Date hidden'!AI151="x","x",$AH$2-'Indicator Date hidden'!AI151)</f>
        <v>0</v>
      </c>
      <c r="AI150" s="171">
        <f>IF('Indicator Date hidden'!AJ151="x","x",$AI$2-'Indicator Date hidden'!AJ151)</f>
        <v>0</v>
      </c>
      <c r="AJ150" s="171">
        <f>IF('Indicator Date hidden'!AK151="x","x",$AJ$2-'Indicator Date hidden'!AK151)</f>
        <v>1</v>
      </c>
      <c r="AK150" s="171">
        <f>IF('Indicator Date hidden'!AL151="x","x",$AK$2-'Indicator Date hidden'!AL151)</f>
        <v>1</v>
      </c>
      <c r="AL150" s="171">
        <f>IF('Indicator Date hidden'!AM151="x","x",$AL$2-'Indicator Date hidden'!AM151)</f>
        <v>0</v>
      </c>
      <c r="AM150" s="171">
        <f>IF('Indicator Date hidden'!AN151="x","x",$AM$2-'Indicator Date hidden'!AN151)</f>
        <v>0</v>
      </c>
      <c r="AN150" s="171">
        <f>IF('Indicator Date hidden'!AO151="x","x",$AN$2-'Indicator Date hidden'!AO151)</f>
        <v>0</v>
      </c>
      <c r="AO150" s="171">
        <f>IF('Indicator Date hidden'!AP151="x","x",$AO$2-'Indicator Date hidden'!AP151)</f>
        <v>0</v>
      </c>
      <c r="AP150" s="171">
        <f>IF('Indicator Date hidden'!AQ151="x","x",$AP$2-'Indicator Date hidden'!AQ151)</f>
        <v>0</v>
      </c>
      <c r="AQ150" s="171">
        <f>IF('Indicator Date hidden'!AR151="x","x",$AQ$2-'Indicator Date hidden'!AR151)</f>
        <v>0</v>
      </c>
      <c r="AR150" s="171">
        <f>IF('Indicator Date hidden'!AS151="x","x",$AR$2-'Indicator Date hidden'!AS151)</f>
        <v>0</v>
      </c>
      <c r="AS150" s="171">
        <f>IF('Indicator Date hidden'!AT151="x","x",$AS$2-'Indicator Date hidden'!AT151)</f>
        <v>0</v>
      </c>
      <c r="AT150" s="171">
        <f>IF('Indicator Date hidden'!AU151="x","x",$AT$2-'Indicator Date hidden'!AU151)</f>
        <v>0</v>
      </c>
      <c r="AU150" s="171">
        <f>IF('Indicator Date hidden'!AV151="x","x",$AU$2-'Indicator Date hidden'!AV151)</f>
        <v>0</v>
      </c>
      <c r="AV150" s="171">
        <f>IF('Indicator Date hidden'!AW151="x","x",$AV$2-'Indicator Date hidden'!AW151)</f>
        <v>0</v>
      </c>
      <c r="AW150" s="171">
        <f>IF('Indicator Date hidden'!AX151="x","x",$AW$2-'Indicator Date hidden'!AX151)</f>
        <v>0</v>
      </c>
      <c r="AX150" s="171">
        <f>IF('Indicator Date hidden'!AY151="x","x",$AX$2-'Indicator Date hidden'!AY151)</f>
        <v>0</v>
      </c>
      <c r="AY150" s="171">
        <f>IF('Indicator Date hidden'!AZ151="x","x",$AY$2-'Indicator Date hidden'!AZ151)</f>
        <v>0</v>
      </c>
      <c r="AZ150" s="171">
        <f>IF('Indicator Date hidden'!BA151="x","x",$AZ$2-'Indicator Date hidden'!BA151)</f>
        <v>0</v>
      </c>
      <c r="BA150" s="5">
        <f t="shared" si="10"/>
        <v>13</v>
      </c>
      <c r="BB150" s="172">
        <f t="shared" si="11"/>
        <v>0.25490196078431371</v>
      </c>
      <c r="BC150" s="5">
        <f t="shared" si="12"/>
        <v>7</v>
      </c>
      <c r="BD150" s="172">
        <f t="shared" si="13"/>
        <v>0.83649917677260943</v>
      </c>
      <c r="BE150" s="175">
        <f t="shared" si="14"/>
        <v>0</v>
      </c>
    </row>
    <row r="151" spans="1:57" x14ac:dyDescent="0.25">
      <c r="A151" t="s">
        <v>279</v>
      </c>
      <c r="B151" s="171">
        <f>IF('Indicator Date hidden'!C152="x","x",$B$2-'Indicator Date hidden'!C152)</f>
        <v>0</v>
      </c>
      <c r="C151" s="171">
        <f>IF('Indicator Date hidden'!D152="x","x",$C$2-'Indicator Date hidden'!D152)</f>
        <v>0</v>
      </c>
      <c r="D151" s="171">
        <f>IF('Indicator Date hidden'!E152="x","x",$D$2-'Indicator Date hidden'!E152)</f>
        <v>0</v>
      </c>
      <c r="E151" s="171">
        <f>IF('Indicator Date hidden'!F152="x","x",$E$2-'Indicator Date hidden'!F152)</f>
        <v>0</v>
      </c>
      <c r="F151" s="171">
        <f>IF('Indicator Date hidden'!G152="x","x",$F$2-'Indicator Date hidden'!G152)</f>
        <v>0</v>
      </c>
      <c r="G151" s="171">
        <f>IF('Indicator Date hidden'!H152="x","x",$G$2-'Indicator Date hidden'!H152)</f>
        <v>0</v>
      </c>
      <c r="H151" s="171">
        <f>IF('Indicator Date hidden'!I152="x","x",$H$2-'Indicator Date hidden'!I152)</f>
        <v>0</v>
      </c>
      <c r="I151" s="171">
        <f>IF('Indicator Date hidden'!J152="x","x",$I$2-'Indicator Date hidden'!J152)</f>
        <v>0</v>
      </c>
      <c r="J151" s="171">
        <f>IF('Indicator Date hidden'!K152="x","x",$J$2-'Indicator Date hidden'!K152)</f>
        <v>0</v>
      </c>
      <c r="K151" s="171">
        <f>IF('Indicator Date hidden'!L152="x","x",$K$2-'Indicator Date hidden'!L152)</f>
        <v>0</v>
      </c>
      <c r="L151" s="171">
        <f>IF('Indicator Date hidden'!M152="x","x",$L$2-'Indicator Date hidden'!M152)</f>
        <v>0</v>
      </c>
      <c r="M151" s="171">
        <f>IF('Indicator Date hidden'!N152="x","x",$M$2-'Indicator Date hidden'!N152)</f>
        <v>0</v>
      </c>
      <c r="N151" s="171">
        <f>IF('Indicator Date hidden'!O152="x","x",$N$2-'Indicator Date hidden'!O152)</f>
        <v>0</v>
      </c>
      <c r="O151" s="171">
        <f>IF('Indicator Date hidden'!P152="x","x",$O$2-'Indicator Date hidden'!P152)</f>
        <v>0</v>
      </c>
      <c r="P151" s="171">
        <f>IF('Indicator Date hidden'!Q152="x","x",$P$2-'Indicator Date hidden'!Q152)</f>
        <v>0</v>
      </c>
      <c r="Q151" s="171">
        <f>IF('Indicator Date hidden'!R152="x","x",$Q$2-'Indicator Date hidden'!R152)</f>
        <v>1</v>
      </c>
      <c r="R151" s="171">
        <f>IF('Indicator Date hidden'!S152="x","x",$R$2-'Indicator Date hidden'!S152)</f>
        <v>0</v>
      </c>
      <c r="S151" s="171">
        <f>IF('Indicator Date hidden'!T152="x","x",$S$2-'Indicator Date hidden'!T152)</f>
        <v>0</v>
      </c>
      <c r="T151" s="171">
        <f>IF('Indicator Date hidden'!U152="x","x",$T$2-'Indicator Date hidden'!U152)</f>
        <v>0</v>
      </c>
      <c r="U151" s="171">
        <f>IF('Indicator Date hidden'!V152="x","x",$U$2-'Indicator Date hidden'!V152)</f>
        <v>0</v>
      </c>
      <c r="V151" s="171">
        <f>IF('Indicator Date hidden'!W152="x","x",$V$2-'Indicator Date hidden'!W152)</f>
        <v>0</v>
      </c>
      <c r="W151" s="171">
        <f>IF('Indicator Date hidden'!X152="x","x",$W$2-'Indicator Date hidden'!X152)</f>
        <v>1</v>
      </c>
      <c r="X151" s="171">
        <f>IF('Indicator Date hidden'!Y152="x","x",$X$2-'Indicator Date hidden'!Y152)</f>
        <v>5</v>
      </c>
      <c r="Y151" s="171">
        <f>IF('Indicator Date hidden'!Z152="x","x",$Y$2-'Indicator Date hidden'!Z152)</f>
        <v>1</v>
      </c>
      <c r="Z151" s="171">
        <f>IF('Indicator Date hidden'!AA152="x","x",$Z$2-'Indicator Date hidden'!AA152)</f>
        <v>0</v>
      </c>
      <c r="AA151" s="171">
        <f>IF('Indicator Date hidden'!AB152="x","x",$AA$2-'Indicator Date hidden'!AB152)</f>
        <v>2</v>
      </c>
      <c r="AB151" s="171">
        <f>IF('Indicator Date hidden'!AC152="x","x",$AB$2-'Indicator Date hidden'!AC152)</f>
        <v>0</v>
      </c>
      <c r="AC151" s="171">
        <f>IF('Indicator Date hidden'!AD152="x","x",$AC$2-'Indicator Date hidden'!AD152)</f>
        <v>0</v>
      </c>
      <c r="AD151" s="171" t="str">
        <f>IF('Indicator Date hidden'!AE152="x","x",$AD$2-'Indicator Date hidden'!AE152)</f>
        <v>x</v>
      </c>
      <c r="AE151" s="171">
        <f>IF('Indicator Date hidden'!AF152="x","x",$AE$2-'Indicator Date hidden'!AF152)</f>
        <v>0</v>
      </c>
      <c r="AF151" s="171">
        <f>IF('Indicator Date hidden'!AG152="x","x",$AF$2-'Indicator Date hidden'!AG152)</f>
        <v>4</v>
      </c>
      <c r="AG151" s="171">
        <f>IF('Indicator Date hidden'!AH152="x","x",$AG$2-'Indicator Date hidden'!AH152)</f>
        <v>0</v>
      </c>
      <c r="AH151" s="171">
        <f>IF('Indicator Date hidden'!AI152="x","x",$AH$2-'Indicator Date hidden'!AI152)</f>
        <v>0</v>
      </c>
      <c r="AI151" s="171">
        <f>IF('Indicator Date hidden'!AJ152="x","x",$AI$2-'Indicator Date hidden'!AJ152)</f>
        <v>0</v>
      </c>
      <c r="AJ151" s="171" t="str">
        <f>IF('Indicator Date hidden'!AK152="x","x",$AJ$2-'Indicator Date hidden'!AK152)</f>
        <v>x</v>
      </c>
      <c r="AK151" s="171">
        <f>IF('Indicator Date hidden'!AL152="x","x",$AK$2-'Indicator Date hidden'!AL152)</f>
        <v>1</v>
      </c>
      <c r="AL151" s="171">
        <f>IF('Indicator Date hidden'!AM152="x","x",$AL$2-'Indicator Date hidden'!AM152)</f>
        <v>0</v>
      </c>
      <c r="AM151" s="171">
        <f>IF('Indicator Date hidden'!AN152="x","x",$AM$2-'Indicator Date hidden'!AN152)</f>
        <v>0</v>
      </c>
      <c r="AN151" s="171">
        <f>IF('Indicator Date hidden'!AO152="x","x",$AN$2-'Indicator Date hidden'!AO152)</f>
        <v>0</v>
      </c>
      <c r="AO151" s="171">
        <f>IF('Indicator Date hidden'!AP152="x","x",$AO$2-'Indicator Date hidden'!AP152)</f>
        <v>3</v>
      </c>
      <c r="AP151" s="171">
        <f>IF('Indicator Date hidden'!AQ152="x","x",$AP$2-'Indicator Date hidden'!AQ152)</f>
        <v>2</v>
      </c>
      <c r="AQ151" s="171">
        <f>IF('Indicator Date hidden'!AR152="x","x",$AQ$2-'Indicator Date hidden'!AR152)</f>
        <v>0</v>
      </c>
      <c r="AR151" s="171">
        <f>IF('Indicator Date hidden'!AS152="x","x",$AR$2-'Indicator Date hidden'!AS152)</f>
        <v>0</v>
      </c>
      <c r="AS151" s="171">
        <f>IF('Indicator Date hidden'!AT152="x","x",$AS$2-'Indicator Date hidden'!AT152)</f>
        <v>0</v>
      </c>
      <c r="AT151" s="171">
        <f>IF('Indicator Date hidden'!AU152="x","x",$AT$2-'Indicator Date hidden'!AU152)</f>
        <v>0</v>
      </c>
      <c r="AU151" s="171">
        <f>IF('Indicator Date hidden'!AV152="x","x",$AU$2-'Indicator Date hidden'!AV152)</f>
        <v>0</v>
      </c>
      <c r="AV151" s="171">
        <f>IF('Indicator Date hidden'!AW152="x","x",$AV$2-'Indicator Date hidden'!AW152)</f>
        <v>0</v>
      </c>
      <c r="AW151" s="171">
        <f>IF('Indicator Date hidden'!AX152="x","x",$AW$2-'Indicator Date hidden'!AX152)</f>
        <v>0</v>
      </c>
      <c r="AX151" s="171">
        <f>IF('Indicator Date hidden'!AY152="x","x",$AX$2-'Indicator Date hidden'!AY152)</f>
        <v>0</v>
      </c>
      <c r="AY151" s="171">
        <f>IF('Indicator Date hidden'!AZ152="x","x",$AY$2-'Indicator Date hidden'!AZ152)</f>
        <v>0</v>
      </c>
      <c r="AZ151" s="171">
        <f>IF('Indicator Date hidden'!BA152="x","x",$AZ$2-'Indicator Date hidden'!BA152)</f>
        <v>0</v>
      </c>
      <c r="BA151" s="5">
        <f t="shared" si="10"/>
        <v>20</v>
      </c>
      <c r="BB151" s="172">
        <f t="shared" si="11"/>
        <v>0.40816326530612246</v>
      </c>
      <c r="BC151" s="5">
        <f t="shared" si="12"/>
        <v>9</v>
      </c>
      <c r="BD151" s="172">
        <f t="shared" si="13"/>
        <v>1.0481931459915312</v>
      </c>
      <c r="BE151" s="175">
        <f t="shared" si="14"/>
        <v>0</v>
      </c>
    </row>
    <row r="152" spans="1:57" x14ac:dyDescent="0.25">
      <c r="A152" t="s">
        <v>281</v>
      </c>
      <c r="B152" s="171">
        <f>IF('Indicator Date hidden'!C153="x","x",$B$2-'Indicator Date hidden'!C153)</f>
        <v>0</v>
      </c>
      <c r="C152" s="171">
        <f>IF('Indicator Date hidden'!D153="x","x",$C$2-'Indicator Date hidden'!D153)</f>
        <v>0</v>
      </c>
      <c r="D152" s="171">
        <f>IF('Indicator Date hidden'!E153="x","x",$D$2-'Indicator Date hidden'!E153)</f>
        <v>0</v>
      </c>
      <c r="E152" s="171">
        <f>IF('Indicator Date hidden'!F153="x","x",$E$2-'Indicator Date hidden'!F153)</f>
        <v>0</v>
      </c>
      <c r="F152" s="171">
        <f>IF('Indicator Date hidden'!G153="x","x",$F$2-'Indicator Date hidden'!G153)</f>
        <v>0</v>
      </c>
      <c r="G152" s="171">
        <f>IF('Indicator Date hidden'!H153="x","x",$G$2-'Indicator Date hidden'!H153)</f>
        <v>0</v>
      </c>
      <c r="H152" s="171">
        <f>IF('Indicator Date hidden'!I153="x","x",$H$2-'Indicator Date hidden'!I153)</f>
        <v>0</v>
      </c>
      <c r="I152" s="171">
        <f>IF('Indicator Date hidden'!J153="x","x",$I$2-'Indicator Date hidden'!J153)</f>
        <v>0</v>
      </c>
      <c r="J152" s="171">
        <f>IF('Indicator Date hidden'!K153="x","x",$J$2-'Indicator Date hidden'!K153)</f>
        <v>0</v>
      </c>
      <c r="K152" s="171">
        <f>IF('Indicator Date hidden'!L153="x","x",$K$2-'Indicator Date hidden'!L153)</f>
        <v>0</v>
      </c>
      <c r="L152" s="171">
        <f>IF('Indicator Date hidden'!M153="x","x",$L$2-'Indicator Date hidden'!M153)</f>
        <v>0</v>
      </c>
      <c r="M152" s="171">
        <f>IF('Indicator Date hidden'!N153="x","x",$M$2-'Indicator Date hidden'!N153)</f>
        <v>0</v>
      </c>
      <c r="N152" s="171">
        <f>IF('Indicator Date hidden'!O153="x","x",$N$2-'Indicator Date hidden'!O153)</f>
        <v>0</v>
      </c>
      <c r="O152" s="171">
        <f>IF('Indicator Date hidden'!P153="x","x",$O$2-'Indicator Date hidden'!P153)</f>
        <v>0</v>
      </c>
      <c r="P152" s="171">
        <f>IF('Indicator Date hidden'!Q153="x","x",$P$2-'Indicator Date hidden'!Q153)</f>
        <v>0</v>
      </c>
      <c r="Q152" s="171" t="str">
        <f>IF('Indicator Date hidden'!R153="x","x",$Q$2-'Indicator Date hidden'!R153)</f>
        <v>x</v>
      </c>
      <c r="R152" s="171">
        <f>IF('Indicator Date hidden'!S153="x","x",$R$2-'Indicator Date hidden'!S153)</f>
        <v>0</v>
      </c>
      <c r="S152" s="171">
        <f>IF('Indicator Date hidden'!T153="x","x",$S$2-'Indicator Date hidden'!T153)</f>
        <v>0</v>
      </c>
      <c r="T152" s="171">
        <f>IF('Indicator Date hidden'!U153="x","x",$T$2-'Indicator Date hidden'!U153)</f>
        <v>0</v>
      </c>
      <c r="U152" s="171">
        <f>IF('Indicator Date hidden'!V153="x","x",$U$2-'Indicator Date hidden'!V153)</f>
        <v>0</v>
      </c>
      <c r="V152" s="171">
        <f>IF('Indicator Date hidden'!W153="x","x",$V$2-'Indicator Date hidden'!W153)</f>
        <v>0</v>
      </c>
      <c r="W152" s="171">
        <f>IF('Indicator Date hidden'!X153="x","x",$W$2-'Indicator Date hidden'!X153)</f>
        <v>3</v>
      </c>
      <c r="X152" s="171">
        <f>IF('Indicator Date hidden'!Y153="x","x",$X$2-'Indicator Date hidden'!Y153)</f>
        <v>3</v>
      </c>
      <c r="Y152" s="171">
        <f>IF('Indicator Date hidden'!Z153="x","x",$Y$2-'Indicator Date hidden'!Z153)</f>
        <v>1</v>
      </c>
      <c r="Z152" s="171">
        <f>IF('Indicator Date hidden'!AA153="x","x",$Z$2-'Indicator Date hidden'!AA153)</f>
        <v>0</v>
      </c>
      <c r="AA152" s="171" t="str">
        <f>IF('Indicator Date hidden'!AB153="x","x",$AA$2-'Indicator Date hidden'!AB153)</f>
        <v>x</v>
      </c>
      <c r="AB152" s="171">
        <f>IF('Indicator Date hidden'!AC153="x","x",$AB$2-'Indicator Date hidden'!AC153)</f>
        <v>0</v>
      </c>
      <c r="AC152" s="171">
        <f>IF('Indicator Date hidden'!AD153="x","x",$AC$2-'Indicator Date hidden'!AD153)</f>
        <v>0</v>
      </c>
      <c r="AD152" s="171" t="str">
        <f>IF('Indicator Date hidden'!AE153="x","x",$AD$2-'Indicator Date hidden'!AE153)</f>
        <v>x</v>
      </c>
      <c r="AE152" s="171" t="str">
        <f>IF('Indicator Date hidden'!AF153="x","x",$AE$2-'Indicator Date hidden'!AF153)</f>
        <v>x</v>
      </c>
      <c r="AF152" s="171">
        <f>IF('Indicator Date hidden'!AG153="x","x",$AF$2-'Indicator Date hidden'!AG153)</f>
        <v>8</v>
      </c>
      <c r="AG152" s="171">
        <f>IF('Indicator Date hidden'!AH153="x","x",$AG$2-'Indicator Date hidden'!AH153)</f>
        <v>0</v>
      </c>
      <c r="AH152" s="171">
        <f>IF('Indicator Date hidden'!AI153="x","x",$AH$2-'Indicator Date hidden'!AI153)</f>
        <v>0</v>
      </c>
      <c r="AI152" s="171">
        <f>IF('Indicator Date hidden'!AJ153="x","x",$AI$2-'Indicator Date hidden'!AJ153)</f>
        <v>0</v>
      </c>
      <c r="AJ152" s="171" t="str">
        <f>IF('Indicator Date hidden'!AK153="x","x",$AJ$2-'Indicator Date hidden'!AK153)</f>
        <v>x</v>
      </c>
      <c r="AK152" s="171" t="str">
        <f>IF('Indicator Date hidden'!AL153="x","x",$AK$2-'Indicator Date hidden'!AL153)</f>
        <v>x</v>
      </c>
      <c r="AL152" s="171">
        <f>IF('Indicator Date hidden'!AM153="x","x",$AL$2-'Indicator Date hidden'!AM153)</f>
        <v>0</v>
      </c>
      <c r="AM152" s="171">
        <f>IF('Indicator Date hidden'!AN153="x","x",$AM$2-'Indicator Date hidden'!AN153)</f>
        <v>0</v>
      </c>
      <c r="AN152" s="171">
        <f>IF('Indicator Date hidden'!AO153="x","x",$AN$2-'Indicator Date hidden'!AO153)</f>
        <v>0</v>
      </c>
      <c r="AO152" s="171">
        <f>IF('Indicator Date hidden'!AP153="x","x",$AO$2-'Indicator Date hidden'!AP153)</f>
        <v>1</v>
      </c>
      <c r="AP152" s="171">
        <f>IF('Indicator Date hidden'!AQ153="x","x",$AP$2-'Indicator Date hidden'!AQ153)</f>
        <v>1</v>
      </c>
      <c r="AQ152" s="171">
        <f>IF('Indicator Date hidden'!AR153="x","x",$AQ$2-'Indicator Date hidden'!AR153)</f>
        <v>0</v>
      </c>
      <c r="AR152" s="171">
        <f>IF('Indicator Date hidden'!AS153="x","x",$AR$2-'Indicator Date hidden'!AS153)</f>
        <v>0</v>
      </c>
      <c r="AS152" s="171">
        <f>IF('Indicator Date hidden'!AT153="x","x",$AS$2-'Indicator Date hidden'!AT153)</f>
        <v>1</v>
      </c>
      <c r="AT152" s="171">
        <f>IF('Indicator Date hidden'!AU153="x","x",$AT$2-'Indicator Date hidden'!AU153)</f>
        <v>0</v>
      </c>
      <c r="AU152" s="171">
        <f>IF('Indicator Date hidden'!AV153="x","x",$AU$2-'Indicator Date hidden'!AV153)</f>
        <v>0</v>
      </c>
      <c r="AV152" s="171">
        <f>IF('Indicator Date hidden'!AW153="x","x",$AV$2-'Indicator Date hidden'!AW153)</f>
        <v>0</v>
      </c>
      <c r="AW152" s="171">
        <f>IF('Indicator Date hidden'!AX153="x","x",$AW$2-'Indicator Date hidden'!AX153)</f>
        <v>0</v>
      </c>
      <c r="AX152" s="171">
        <f>IF('Indicator Date hidden'!AY153="x","x",$AX$2-'Indicator Date hidden'!AY153)</f>
        <v>0</v>
      </c>
      <c r="AY152" s="171">
        <f>IF('Indicator Date hidden'!AZ153="x","x",$AY$2-'Indicator Date hidden'!AZ153)</f>
        <v>0</v>
      </c>
      <c r="AZ152" s="171">
        <f>IF('Indicator Date hidden'!BA153="x","x",$AZ$2-'Indicator Date hidden'!BA153)</f>
        <v>0</v>
      </c>
      <c r="BA152" s="5">
        <f t="shared" si="10"/>
        <v>18</v>
      </c>
      <c r="BB152" s="172">
        <f t="shared" si="11"/>
        <v>0.4</v>
      </c>
      <c r="BC152" s="5">
        <f t="shared" si="12"/>
        <v>7</v>
      </c>
      <c r="BD152" s="172">
        <f t="shared" si="13"/>
        <v>1.3232955494186138</v>
      </c>
      <c r="BE152" s="175">
        <f t="shared" si="14"/>
        <v>0</v>
      </c>
    </row>
    <row r="153" spans="1:57" x14ac:dyDescent="0.25">
      <c r="A153" t="s">
        <v>283</v>
      </c>
      <c r="B153" s="171">
        <f>IF('Indicator Date hidden'!C154="x","x",$B$2-'Indicator Date hidden'!C154)</f>
        <v>0</v>
      </c>
      <c r="C153" s="171">
        <f>IF('Indicator Date hidden'!D154="x","x",$C$2-'Indicator Date hidden'!D154)</f>
        <v>0</v>
      </c>
      <c r="D153" s="171">
        <f>IF('Indicator Date hidden'!E154="x","x",$D$2-'Indicator Date hidden'!E154)</f>
        <v>0</v>
      </c>
      <c r="E153" s="171">
        <f>IF('Indicator Date hidden'!F154="x","x",$E$2-'Indicator Date hidden'!F154)</f>
        <v>0</v>
      </c>
      <c r="F153" s="171">
        <f>IF('Indicator Date hidden'!G154="x","x",$F$2-'Indicator Date hidden'!G154)</f>
        <v>0</v>
      </c>
      <c r="G153" s="171">
        <f>IF('Indicator Date hidden'!H154="x","x",$G$2-'Indicator Date hidden'!H154)</f>
        <v>0</v>
      </c>
      <c r="H153" s="171">
        <f>IF('Indicator Date hidden'!I154="x","x",$H$2-'Indicator Date hidden'!I154)</f>
        <v>0</v>
      </c>
      <c r="I153" s="171">
        <f>IF('Indicator Date hidden'!J154="x","x",$I$2-'Indicator Date hidden'!J154)</f>
        <v>0</v>
      </c>
      <c r="J153" s="171">
        <f>IF('Indicator Date hidden'!K154="x","x",$J$2-'Indicator Date hidden'!K154)</f>
        <v>0</v>
      </c>
      <c r="K153" s="171">
        <f>IF('Indicator Date hidden'!L154="x","x",$K$2-'Indicator Date hidden'!L154)</f>
        <v>0</v>
      </c>
      <c r="L153" s="171">
        <f>IF('Indicator Date hidden'!M154="x","x",$L$2-'Indicator Date hidden'!M154)</f>
        <v>0</v>
      </c>
      <c r="M153" s="171">
        <f>IF('Indicator Date hidden'!N154="x","x",$M$2-'Indicator Date hidden'!N154)</f>
        <v>0</v>
      </c>
      <c r="N153" s="171">
        <f>IF('Indicator Date hidden'!O154="x","x",$N$2-'Indicator Date hidden'!O154)</f>
        <v>0</v>
      </c>
      <c r="O153" s="171">
        <f>IF('Indicator Date hidden'!P154="x","x",$O$2-'Indicator Date hidden'!P154)</f>
        <v>0</v>
      </c>
      <c r="P153" s="171">
        <f>IF('Indicator Date hidden'!Q154="x","x",$P$2-'Indicator Date hidden'!Q154)</f>
        <v>0</v>
      </c>
      <c r="Q153" s="171">
        <f>IF('Indicator Date hidden'!R154="x","x",$Q$2-'Indicator Date hidden'!R154)</f>
        <v>2</v>
      </c>
      <c r="R153" s="171">
        <f>IF('Indicator Date hidden'!S154="x","x",$R$2-'Indicator Date hidden'!S154)</f>
        <v>0</v>
      </c>
      <c r="S153" s="171">
        <f>IF('Indicator Date hidden'!T154="x","x",$S$2-'Indicator Date hidden'!T154)</f>
        <v>0</v>
      </c>
      <c r="T153" s="171">
        <f>IF('Indicator Date hidden'!U154="x","x",$T$2-'Indicator Date hidden'!U154)</f>
        <v>0</v>
      </c>
      <c r="U153" s="171">
        <f>IF('Indicator Date hidden'!V154="x","x",$U$2-'Indicator Date hidden'!V154)</f>
        <v>0</v>
      </c>
      <c r="V153" s="171">
        <f>IF('Indicator Date hidden'!W154="x","x",$V$2-'Indicator Date hidden'!W154)</f>
        <v>0</v>
      </c>
      <c r="W153" s="171">
        <f>IF('Indicator Date hidden'!X154="x","x",$W$2-'Indicator Date hidden'!X154)</f>
        <v>2</v>
      </c>
      <c r="X153" s="171">
        <f>IF('Indicator Date hidden'!Y154="x","x",$X$2-'Indicator Date hidden'!Y154)</f>
        <v>5</v>
      </c>
      <c r="Y153" s="171">
        <f>IF('Indicator Date hidden'!Z154="x","x",$Y$2-'Indicator Date hidden'!Z154)</f>
        <v>1</v>
      </c>
      <c r="Z153" s="171">
        <f>IF('Indicator Date hidden'!AA154="x","x",$Z$2-'Indicator Date hidden'!AA154)</f>
        <v>0</v>
      </c>
      <c r="AA153" s="171">
        <f>IF('Indicator Date hidden'!AB154="x","x",$AA$2-'Indicator Date hidden'!AB154)</f>
        <v>0</v>
      </c>
      <c r="AB153" s="171">
        <f>IF('Indicator Date hidden'!AC154="x","x",$AB$2-'Indicator Date hidden'!AC154)</f>
        <v>0</v>
      </c>
      <c r="AC153" s="171">
        <f>IF('Indicator Date hidden'!AD154="x","x",$AC$2-'Indicator Date hidden'!AD154)</f>
        <v>0</v>
      </c>
      <c r="AD153" s="171">
        <f>IF('Indicator Date hidden'!AE154="x","x",$AD$2-'Indicator Date hidden'!AE154)</f>
        <v>0</v>
      </c>
      <c r="AE153" s="171">
        <f>IF('Indicator Date hidden'!AF154="x","x",$AE$2-'Indicator Date hidden'!AF154)</f>
        <v>0</v>
      </c>
      <c r="AF153" s="171">
        <f>IF('Indicator Date hidden'!AG154="x","x",$AF$2-'Indicator Date hidden'!AG154)</f>
        <v>3</v>
      </c>
      <c r="AG153" s="171">
        <f>IF('Indicator Date hidden'!AH154="x","x",$AG$2-'Indicator Date hidden'!AH154)</f>
        <v>0</v>
      </c>
      <c r="AH153" s="171">
        <f>IF('Indicator Date hidden'!AI154="x","x",$AH$2-'Indicator Date hidden'!AI154)</f>
        <v>0</v>
      </c>
      <c r="AI153" s="171">
        <f>IF('Indicator Date hidden'!AJ154="x","x",$AI$2-'Indicator Date hidden'!AJ154)</f>
        <v>0</v>
      </c>
      <c r="AJ153" s="171" t="str">
        <f>IF('Indicator Date hidden'!AK154="x","x",$AJ$2-'Indicator Date hidden'!AK154)</f>
        <v>x</v>
      </c>
      <c r="AK153" s="171">
        <f>IF('Indicator Date hidden'!AL154="x","x",$AK$2-'Indicator Date hidden'!AL154)</f>
        <v>1</v>
      </c>
      <c r="AL153" s="171">
        <f>IF('Indicator Date hidden'!AM154="x","x",$AL$2-'Indicator Date hidden'!AM154)</f>
        <v>0</v>
      </c>
      <c r="AM153" s="171">
        <f>IF('Indicator Date hidden'!AN154="x","x",$AM$2-'Indicator Date hidden'!AN154)</f>
        <v>0</v>
      </c>
      <c r="AN153" s="171">
        <f>IF('Indicator Date hidden'!AO154="x","x",$AN$2-'Indicator Date hidden'!AO154)</f>
        <v>0</v>
      </c>
      <c r="AO153" s="171">
        <f>IF('Indicator Date hidden'!AP154="x","x",$AO$2-'Indicator Date hidden'!AP154)</f>
        <v>0</v>
      </c>
      <c r="AP153" s="171">
        <f>IF('Indicator Date hidden'!AQ154="x","x",$AP$2-'Indicator Date hidden'!AQ154)</f>
        <v>0</v>
      </c>
      <c r="AQ153" s="171">
        <f>IF('Indicator Date hidden'!AR154="x","x",$AQ$2-'Indicator Date hidden'!AR154)</f>
        <v>6</v>
      </c>
      <c r="AR153" s="171">
        <f>IF('Indicator Date hidden'!AS154="x","x",$AR$2-'Indicator Date hidden'!AS154)</f>
        <v>0</v>
      </c>
      <c r="AS153" s="171">
        <f>IF('Indicator Date hidden'!AT154="x","x",$AS$2-'Indicator Date hidden'!AT154)</f>
        <v>0</v>
      </c>
      <c r="AT153" s="171">
        <f>IF('Indicator Date hidden'!AU154="x","x",$AT$2-'Indicator Date hidden'!AU154)</f>
        <v>0</v>
      </c>
      <c r="AU153" s="171">
        <f>IF('Indicator Date hidden'!AV154="x","x",$AU$2-'Indicator Date hidden'!AV154)</f>
        <v>0</v>
      </c>
      <c r="AV153" s="171">
        <f>IF('Indicator Date hidden'!AW154="x","x",$AV$2-'Indicator Date hidden'!AW154)</f>
        <v>0</v>
      </c>
      <c r="AW153" s="171">
        <f>IF('Indicator Date hidden'!AX154="x","x",$AW$2-'Indicator Date hidden'!AX154)</f>
        <v>0</v>
      </c>
      <c r="AX153" s="171">
        <f>IF('Indicator Date hidden'!AY154="x","x",$AX$2-'Indicator Date hidden'!AY154)</f>
        <v>0</v>
      </c>
      <c r="AY153" s="171">
        <f>IF('Indicator Date hidden'!AZ154="x","x",$AY$2-'Indicator Date hidden'!AZ154)</f>
        <v>0</v>
      </c>
      <c r="AZ153" s="171">
        <f>IF('Indicator Date hidden'!BA154="x","x",$AZ$2-'Indicator Date hidden'!BA154)</f>
        <v>0</v>
      </c>
      <c r="BA153" s="5">
        <f t="shared" si="10"/>
        <v>20</v>
      </c>
      <c r="BB153" s="172">
        <f t="shared" si="11"/>
        <v>0.4</v>
      </c>
      <c r="BC153" s="5">
        <f t="shared" si="12"/>
        <v>7</v>
      </c>
      <c r="BD153" s="172">
        <f t="shared" si="13"/>
        <v>1.2</v>
      </c>
      <c r="BE153" s="175">
        <f t="shared" si="14"/>
        <v>0</v>
      </c>
    </row>
    <row r="154" spans="1:57" x14ac:dyDescent="0.25">
      <c r="A154" t="s">
        <v>285</v>
      </c>
      <c r="B154" s="171">
        <f>IF('Indicator Date hidden'!C155="x","x",$B$2-'Indicator Date hidden'!C155)</f>
        <v>0</v>
      </c>
      <c r="C154" s="171">
        <f>IF('Indicator Date hidden'!D155="x","x",$C$2-'Indicator Date hidden'!D155)</f>
        <v>0</v>
      </c>
      <c r="D154" s="171">
        <f>IF('Indicator Date hidden'!E155="x","x",$D$2-'Indicator Date hidden'!E155)</f>
        <v>0</v>
      </c>
      <c r="E154" s="171">
        <f>IF('Indicator Date hidden'!F155="x","x",$E$2-'Indicator Date hidden'!F155)</f>
        <v>0</v>
      </c>
      <c r="F154" s="171">
        <f>IF('Indicator Date hidden'!G155="x","x",$F$2-'Indicator Date hidden'!G155)</f>
        <v>0</v>
      </c>
      <c r="G154" s="171">
        <f>IF('Indicator Date hidden'!H155="x","x",$G$2-'Indicator Date hidden'!H155)</f>
        <v>0</v>
      </c>
      <c r="H154" s="171">
        <f>IF('Indicator Date hidden'!I155="x","x",$H$2-'Indicator Date hidden'!I155)</f>
        <v>0</v>
      </c>
      <c r="I154" s="171">
        <f>IF('Indicator Date hidden'!J155="x","x",$I$2-'Indicator Date hidden'!J155)</f>
        <v>0</v>
      </c>
      <c r="J154" s="171">
        <f>IF('Indicator Date hidden'!K155="x","x",$J$2-'Indicator Date hidden'!K155)</f>
        <v>0</v>
      </c>
      <c r="K154" s="171">
        <f>IF('Indicator Date hidden'!L155="x","x",$K$2-'Indicator Date hidden'!L155)</f>
        <v>0</v>
      </c>
      <c r="L154" s="171">
        <f>IF('Indicator Date hidden'!M155="x","x",$L$2-'Indicator Date hidden'!M155)</f>
        <v>0</v>
      </c>
      <c r="M154" s="171">
        <f>IF('Indicator Date hidden'!N155="x","x",$M$2-'Indicator Date hidden'!N155)</f>
        <v>0</v>
      </c>
      <c r="N154" s="171">
        <f>IF('Indicator Date hidden'!O155="x","x",$N$2-'Indicator Date hidden'!O155)</f>
        <v>0</v>
      </c>
      <c r="O154" s="171">
        <f>IF('Indicator Date hidden'!P155="x","x",$O$2-'Indicator Date hidden'!P155)</f>
        <v>0</v>
      </c>
      <c r="P154" s="171">
        <f>IF('Indicator Date hidden'!Q155="x","x",$P$2-'Indicator Date hidden'!Q155)</f>
        <v>0</v>
      </c>
      <c r="Q154" s="171" t="str">
        <f>IF('Indicator Date hidden'!R155="x","x",$Q$2-'Indicator Date hidden'!R155)</f>
        <v>x</v>
      </c>
      <c r="R154" s="171">
        <f>IF('Indicator Date hidden'!S155="x","x",$R$2-'Indicator Date hidden'!S155)</f>
        <v>0</v>
      </c>
      <c r="S154" s="171">
        <f>IF('Indicator Date hidden'!T155="x","x",$S$2-'Indicator Date hidden'!T155)</f>
        <v>0</v>
      </c>
      <c r="T154" s="171">
        <f>IF('Indicator Date hidden'!U155="x","x",$T$2-'Indicator Date hidden'!U155)</f>
        <v>0</v>
      </c>
      <c r="U154" s="171" t="str">
        <f>IF('Indicator Date hidden'!V155="x","x",$U$2-'Indicator Date hidden'!V155)</f>
        <v>x</v>
      </c>
      <c r="V154" s="171">
        <f>IF('Indicator Date hidden'!W155="x","x",$V$2-'Indicator Date hidden'!W155)</f>
        <v>0</v>
      </c>
      <c r="W154" s="171" t="str">
        <f>IF('Indicator Date hidden'!X155="x","x",$W$2-'Indicator Date hidden'!X155)</f>
        <v>x</v>
      </c>
      <c r="X154" s="171">
        <f>IF('Indicator Date hidden'!Y155="x","x",$X$2-'Indicator Date hidden'!Y155)</f>
        <v>2</v>
      </c>
      <c r="Y154" s="171">
        <f>IF('Indicator Date hidden'!Z155="x","x",$Y$2-'Indicator Date hidden'!Z155)</f>
        <v>1</v>
      </c>
      <c r="Z154" s="171">
        <f>IF('Indicator Date hidden'!AA155="x","x",$Z$2-'Indicator Date hidden'!AA155)</f>
        <v>0</v>
      </c>
      <c r="AA154" s="171" t="str">
        <f>IF('Indicator Date hidden'!AB155="x","x",$AA$2-'Indicator Date hidden'!AB155)</f>
        <v>x</v>
      </c>
      <c r="AB154" s="171">
        <f>IF('Indicator Date hidden'!AC155="x","x",$AB$2-'Indicator Date hidden'!AC155)</f>
        <v>0</v>
      </c>
      <c r="AC154" s="171">
        <f>IF('Indicator Date hidden'!AD155="x","x",$AC$2-'Indicator Date hidden'!AD155)</f>
        <v>0</v>
      </c>
      <c r="AD154" s="171" t="str">
        <f>IF('Indicator Date hidden'!AE155="x","x",$AD$2-'Indicator Date hidden'!AE155)</f>
        <v>x</v>
      </c>
      <c r="AE154" s="171">
        <f>IF('Indicator Date hidden'!AF155="x","x",$AE$2-'Indicator Date hidden'!AF155)</f>
        <v>0</v>
      </c>
      <c r="AF154" s="171" t="str">
        <f>IF('Indicator Date hidden'!AG155="x","x",$AF$2-'Indicator Date hidden'!AG155)</f>
        <v>x</v>
      </c>
      <c r="AG154" s="171">
        <f>IF('Indicator Date hidden'!AH155="x","x",$AG$2-'Indicator Date hidden'!AH155)</f>
        <v>0</v>
      </c>
      <c r="AH154" s="171">
        <f>IF('Indicator Date hidden'!AI155="x","x",$AH$2-'Indicator Date hidden'!AI155)</f>
        <v>0</v>
      </c>
      <c r="AI154" s="171">
        <f>IF('Indicator Date hidden'!AJ155="x","x",$AI$2-'Indicator Date hidden'!AJ155)</f>
        <v>0</v>
      </c>
      <c r="AJ154" s="171" t="str">
        <f>IF('Indicator Date hidden'!AK155="x","x",$AJ$2-'Indicator Date hidden'!AK155)</f>
        <v>x</v>
      </c>
      <c r="AK154" s="171">
        <f>IF('Indicator Date hidden'!AL155="x","x",$AK$2-'Indicator Date hidden'!AL155)</f>
        <v>1</v>
      </c>
      <c r="AL154" s="171">
        <f>IF('Indicator Date hidden'!AM155="x","x",$AL$2-'Indicator Date hidden'!AM155)</f>
        <v>0</v>
      </c>
      <c r="AM154" s="171">
        <f>IF('Indicator Date hidden'!AN155="x","x",$AM$2-'Indicator Date hidden'!AN155)</f>
        <v>0</v>
      </c>
      <c r="AN154" s="171">
        <f>IF('Indicator Date hidden'!AO155="x","x",$AN$2-'Indicator Date hidden'!AO155)</f>
        <v>0</v>
      </c>
      <c r="AO154" s="171">
        <f>IF('Indicator Date hidden'!AP155="x","x",$AO$2-'Indicator Date hidden'!AP155)</f>
        <v>0</v>
      </c>
      <c r="AP154" s="171">
        <f>IF('Indicator Date hidden'!AQ155="x","x",$AP$2-'Indicator Date hidden'!AQ155)</f>
        <v>0</v>
      </c>
      <c r="AQ154" s="171">
        <f>IF('Indicator Date hidden'!AR155="x","x",$AQ$2-'Indicator Date hidden'!AR155)</f>
        <v>8</v>
      </c>
      <c r="AR154" s="171">
        <f>IF('Indicator Date hidden'!AS155="x","x",$AR$2-'Indicator Date hidden'!AS155)</f>
        <v>0</v>
      </c>
      <c r="AS154" s="171">
        <f>IF('Indicator Date hidden'!AT155="x","x",$AS$2-'Indicator Date hidden'!AT155)</f>
        <v>0</v>
      </c>
      <c r="AT154" s="171">
        <f>IF('Indicator Date hidden'!AU155="x","x",$AT$2-'Indicator Date hidden'!AU155)</f>
        <v>0</v>
      </c>
      <c r="AU154" s="171">
        <f>IF('Indicator Date hidden'!AV155="x","x",$AU$2-'Indicator Date hidden'!AV155)</f>
        <v>0</v>
      </c>
      <c r="AV154" s="171">
        <f>IF('Indicator Date hidden'!AW155="x","x",$AV$2-'Indicator Date hidden'!AW155)</f>
        <v>0</v>
      </c>
      <c r="AW154" s="171">
        <f>IF('Indicator Date hidden'!AX155="x","x",$AW$2-'Indicator Date hidden'!AX155)</f>
        <v>0</v>
      </c>
      <c r="AX154" s="171">
        <f>IF('Indicator Date hidden'!AY155="x","x",$AX$2-'Indicator Date hidden'!AY155)</f>
        <v>0</v>
      </c>
      <c r="AY154" s="171">
        <f>IF('Indicator Date hidden'!AZ155="x","x",$AY$2-'Indicator Date hidden'!AZ155)</f>
        <v>0</v>
      </c>
      <c r="AZ154" s="171">
        <f>IF('Indicator Date hidden'!BA155="x","x",$AZ$2-'Indicator Date hidden'!BA155)</f>
        <v>0</v>
      </c>
      <c r="BA154" s="5">
        <f t="shared" si="10"/>
        <v>12</v>
      </c>
      <c r="BB154" s="172">
        <f t="shared" si="11"/>
        <v>0.27272727272727271</v>
      </c>
      <c r="BC154" s="5">
        <f t="shared" si="12"/>
        <v>4</v>
      </c>
      <c r="BD154" s="172">
        <f t="shared" si="13"/>
        <v>1.2314742894676425</v>
      </c>
      <c r="BE154" s="175">
        <f t="shared" si="14"/>
        <v>0</v>
      </c>
    </row>
    <row r="155" spans="1:57" x14ac:dyDescent="0.25">
      <c r="A155" t="s">
        <v>287</v>
      </c>
      <c r="B155" s="171">
        <f>IF('Indicator Date hidden'!C156="x","x",$B$2-'Indicator Date hidden'!C156)</f>
        <v>0</v>
      </c>
      <c r="C155" s="171">
        <f>IF('Indicator Date hidden'!D156="x","x",$C$2-'Indicator Date hidden'!D156)</f>
        <v>0</v>
      </c>
      <c r="D155" s="171">
        <f>IF('Indicator Date hidden'!E156="x","x",$D$2-'Indicator Date hidden'!E156)</f>
        <v>0</v>
      </c>
      <c r="E155" s="171">
        <f>IF('Indicator Date hidden'!F156="x","x",$E$2-'Indicator Date hidden'!F156)</f>
        <v>0</v>
      </c>
      <c r="F155" s="171">
        <f>IF('Indicator Date hidden'!G156="x","x",$F$2-'Indicator Date hidden'!G156)</f>
        <v>0</v>
      </c>
      <c r="G155" s="171">
        <f>IF('Indicator Date hidden'!H156="x","x",$G$2-'Indicator Date hidden'!H156)</f>
        <v>0</v>
      </c>
      <c r="H155" s="171">
        <f>IF('Indicator Date hidden'!I156="x","x",$H$2-'Indicator Date hidden'!I156)</f>
        <v>0</v>
      </c>
      <c r="I155" s="171">
        <f>IF('Indicator Date hidden'!J156="x","x",$I$2-'Indicator Date hidden'!J156)</f>
        <v>0</v>
      </c>
      <c r="J155" s="171">
        <f>IF('Indicator Date hidden'!K156="x","x",$J$2-'Indicator Date hidden'!K156)</f>
        <v>0</v>
      </c>
      <c r="K155" s="171">
        <f>IF('Indicator Date hidden'!L156="x","x",$K$2-'Indicator Date hidden'!L156)</f>
        <v>0</v>
      </c>
      <c r="L155" s="171">
        <f>IF('Indicator Date hidden'!M156="x","x",$L$2-'Indicator Date hidden'!M156)</f>
        <v>0</v>
      </c>
      <c r="M155" s="171">
        <f>IF('Indicator Date hidden'!N156="x","x",$M$2-'Indicator Date hidden'!N156)</f>
        <v>0</v>
      </c>
      <c r="N155" s="171">
        <f>IF('Indicator Date hidden'!O156="x","x",$N$2-'Indicator Date hidden'!O156)</f>
        <v>0</v>
      </c>
      <c r="O155" s="171">
        <f>IF('Indicator Date hidden'!P156="x","x",$O$2-'Indicator Date hidden'!P156)</f>
        <v>0</v>
      </c>
      <c r="P155" s="171">
        <f>IF('Indicator Date hidden'!Q156="x","x",$P$2-'Indicator Date hidden'!Q156)</f>
        <v>0</v>
      </c>
      <c r="Q155" s="171" t="str">
        <f>IF('Indicator Date hidden'!R156="x","x",$Q$2-'Indicator Date hidden'!R156)</f>
        <v>x</v>
      </c>
      <c r="R155" s="171">
        <f>IF('Indicator Date hidden'!S156="x","x",$R$2-'Indicator Date hidden'!S156)</f>
        <v>0</v>
      </c>
      <c r="S155" s="171">
        <f>IF('Indicator Date hidden'!T156="x","x",$S$2-'Indicator Date hidden'!T156)</f>
        <v>0</v>
      </c>
      <c r="T155" s="171">
        <f>IF('Indicator Date hidden'!U156="x","x",$T$2-'Indicator Date hidden'!U156)</f>
        <v>0</v>
      </c>
      <c r="U155" s="171" t="str">
        <f>IF('Indicator Date hidden'!V156="x","x",$U$2-'Indicator Date hidden'!V156)</f>
        <v>x</v>
      </c>
      <c r="V155" s="171">
        <f>IF('Indicator Date hidden'!W156="x","x",$V$2-'Indicator Date hidden'!W156)</f>
        <v>0</v>
      </c>
      <c r="W155" s="171" t="str">
        <f>IF('Indicator Date hidden'!X156="x","x",$W$2-'Indicator Date hidden'!X156)</f>
        <v>x</v>
      </c>
      <c r="X155" s="171">
        <f>IF('Indicator Date hidden'!Y156="x","x",$X$2-'Indicator Date hidden'!Y156)</f>
        <v>3</v>
      </c>
      <c r="Y155" s="171">
        <f>IF('Indicator Date hidden'!Z156="x","x",$Y$2-'Indicator Date hidden'!Z156)</f>
        <v>1</v>
      </c>
      <c r="Z155" s="171">
        <f>IF('Indicator Date hidden'!AA156="x","x",$Z$2-'Indicator Date hidden'!AA156)</f>
        <v>0</v>
      </c>
      <c r="AA155" s="171">
        <f>IF('Indicator Date hidden'!AB156="x","x",$AA$2-'Indicator Date hidden'!AB156)</f>
        <v>1</v>
      </c>
      <c r="AB155" s="171">
        <f>IF('Indicator Date hidden'!AC156="x","x",$AB$2-'Indicator Date hidden'!AC156)</f>
        <v>0</v>
      </c>
      <c r="AC155" s="171">
        <f>IF('Indicator Date hidden'!AD156="x","x",$AC$2-'Indicator Date hidden'!AD156)</f>
        <v>0</v>
      </c>
      <c r="AD155" s="171" t="str">
        <f>IF('Indicator Date hidden'!AE156="x","x",$AD$2-'Indicator Date hidden'!AE156)</f>
        <v>x</v>
      </c>
      <c r="AE155" s="171">
        <f>IF('Indicator Date hidden'!AF156="x","x",$AE$2-'Indicator Date hidden'!AF156)</f>
        <v>0</v>
      </c>
      <c r="AF155" s="171">
        <f>IF('Indicator Date hidden'!AG156="x","x",$AF$2-'Indicator Date hidden'!AG156)</f>
        <v>2</v>
      </c>
      <c r="AG155" s="171">
        <f>IF('Indicator Date hidden'!AH156="x","x",$AG$2-'Indicator Date hidden'!AH156)</f>
        <v>0</v>
      </c>
      <c r="AH155" s="171">
        <f>IF('Indicator Date hidden'!AI156="x","x",$AH$2-'Indicator Date hidden'!AI156)</f>
        <v>0</v>
      </c>
      <c r="AI155" s="171">
        <f>IF('Indicator Date hidden'!AJ156="x","x",$AI$2-'Indicator Date hidden'!AJ156)</f>
        <v>0</v>
      </c>
      <c r="AJ155" s="171" t="str">
        <f>IF('Indicator Date hidden'!AK156="x","x",$AJ$2-'Indicator Date hidden'!AK156)</f>
        <v>x</v>
      </c>
      <c r="AK155" s="171">
        <f>IF('Indicator Date hidden'!AL156="x","x",$AK$2-'Indicator Date hidden'!AL156)</f>
        <v>1</v>
      </c>
      <c r="AL155" s="171">
        <f>IF('Indicator Date hidden'!AM156="x","x",$AL$2-'Indicator Date hidden'!AM156)</f>
        <v>0</v>
      </c>
      <c r="AM155" s="171">
        <f>IF('Indicator Date hidden'!AN156="x","x",$AM$2-'Indicator Date hidden'!AN156)</f>
        <v>0</v>
      </c>
      <c r="AN155" s="171">
        <f>IF('Indicator Date hidden'!AO156="x","x",$AN$2-'Indicator Date hidden'!AO156)</f>
        <v>0</v>
      </c>
      <c r="AO155" s="171">
        <f>IF('Indicator Date hidden'!AP156="x","x",$AO$2-'Indicator Date hidden'!AP156)</f>
        <v>0</v>
      </c>
      <c r="AP155" s="171">
        <f>IF('Indicator Date hidden'!AQ156="x","x",$AP$2-'Indicator Date hidden'!AQ156)</f>
        <v>0</v>
      </c>
      <c r="AQ155" s="171">
        <f>IF('Indicator Date hidden'!AR156="x","x",$AQ$2-'Indicator Date hidden'!AR156)</f>
        <v>0</v>
      </c>
      <c r="AR155" s="171">
        <f>IF('Indicator Date hidden'!AS156="x","x",$AR$2-'Indicator Date hidden'!AS156)</f>
        <v>0</v>
      </c>
      <c r="AS155" s="171">
        <f>IF('Indicator Date hidden'!AT156="x","x",$AS$2-'Indicator Date hidden'!AT156)</f>
        <v>0</v>
      </c>
      <c r="AT155" s="171">
        <f>IF('Indicator Date hidden'!AU156="x","x",$AT$2-'Indicator Date hidden'!AU156)</f>
        <v>0</v>
      </c>
      <c r="AU155" s="171" t="str">
        <f>IF('Indicator Date hidden'!AV156="x","x",$AU$2-'Indicator Date hidden'!AV156)</f>
        <v>x</v>
      </c>
      <c r="AV155" s="171">
        <f>IF('Indicator Date hidden'!AW156="x","x",$AV$2-'Indicator Date hidden'!AW156)</f>
        <v>0</v>
      </c>
      <c r="AW155" s="171">
        <f>IF('Indicator Date hidden'!AX156="x","x",$AW$2-'Indicator Date hidden'!AX156)</f>
        <v>0</v>
      </c>
      <c r="AX155" s="171">
        <f>IF('Indicator Date hidden'!AY156="x","x",$AX$2-'Indicator Date hidden'!AY156)</f>
        <v>0</v>
      </c>
      <c r="AY155" s="171">
        <f>IF('Indicator Date hidden'!AZ156="x","x",$AY$2-'Indicator Date hidden'!AZ156)</f>
        <v>0</v>
      </c>
      <c r="AZ155" s="171">
        <f>IF('Indicator Date hidden'!BA156="x","x",$AZ$2-'Indicator Date hidden'!BA156)</f>
        <v>0</v>
      </c>
      <c r="BA155" s="5">
        <f t="shared" si="10"/>
        <v>8</v>
      </c>
      <c r="BB155" s="172">
        <f t="shared" si="11"/>
        <v>0.17777777777777778</v>
      </c>
      <c r="BC155" s="5">
        <f t="shared" si="12"/>
        <v>5</v>
      </c>
      <c r="BD155" s="172">
        <f t="shared" si="13"/>
        <v>0.56916659888291987</v>
      </c>
      <c r="BE155" s="175">
        <f t="shared" si="14"/>
        <v>0</v>
      </c>
    </row>
    <row r="156" spans="1:57" x14ac:dyDescent="0.25">
      <c r="A156" t="s">
        <v>289</v>
      </c>
      <c r="B156" s="171">
        <f>IF('Indicator Date hidden'!C157="x","x",$B$2-'Indicator Date hidden'!C157)</f>
        <v>0</v>
      </c>
      <c r="C156" s="171">
        <f>IF('Indicator Date hidden'!D157="x","x",$C$2-'Indicator Date hidden'!D157)</f>
        <v>0</v>
      </c>
      <c r="D156" s="171">
        <f>IF('Indicator Date hidden'!E157="x","x",$D$2-'Indicator Date hidden'!E157)</f>
        <v>0</v>
      </c>
      <c r="E156" s="171">
        <f>IF('Indicator Date hidden'!F157="x","x",$E$2-'Indicator Date hidden'!F157)</f>
        <v>0</v>
      </c>
      <c r="F156" s="171">
        <f>IF('Indicator Date hidden'!G157="x","x",$F$2-'Indicator Date hidden'!G157)</f>
        <v>0</v>
      </c>
      <c r="G156" s="171">
        <f>IF('Indicator Date hidden'!H157="x","x",$G$2-'Indicator Date hidden'!H157)</f>
        <v>0</v>
      </c>
      <c r="H156" s="171">
        <f>IF('Indicator Date hidden'!I157="x","x",$H$2-'Indicator Date hidden'!I157)</f>
        <v>0</v>
      </c>
      <c r="I156" s="171">
        <f>IF('Indicator Date hidden'!J157="x","x",$I$2-'Indicator Date hidden'!J157)</f>
        <v>0</v>
      </c>
      <c r="J156" s="171">
        <f>IF('Indicator Date hidden'!K157="x","x",$J$2-'Indicator Date hidden'!K157)</f>
        <v>0</v>
      </c>
      <c r="K156" s="171">
        <f>IF('Indicator Date hidden'!L157="x","x",$K$2-'Indicator Date hidden'!L157)</f>
        <v>0</v>
      </c>
      <c r="L156" s="171">
        <f>IF('Indicator Date hidden'!M157="x","x",$L$2-'Indicator Date hidden'!M157)</f>
        <v>0</v>
      </c>
      <c r="M156" s="171">
        <f>IF('Indicator Date hidden'!N157="x","x",$M$2-'Indicator Date hidden'!N157)</f>
        <v>0</v>
      </c>
      <c r="N156" s="171">
        <f>IF('Indicator Date hidden'!O157="x","x",$N$2-'Indicator Date hidden'!O157)</f>
        <v>0</v>
      </c>
      <c r="O156" s="171">
        <f>IF('Indicator Date hidden'!P157="x","x",$O$2-'Indicator Date hidden'!P157)</f>
        <v>0</v>
      </c>
      <c r="P156" s="171">
        <f>IF('Indicator Date hidden'!Q157="x","x",$P$2-'Indicator Date hidden'!Q157)</f>
        <v>0</v>
      </c>
      <c r="Q156" s="171" t="str">
        <f>IF('Indicator Date hidden'!R157="x","x",$Q$2-'Indicator Date hidden'!R157)</f>
        <v>x</v>
      </c>
      <c r="R156" s="171">
        <f>IF('Indicator Date hidden'!S157="x","x",$R$2-'Indicator Date hidden'!S157)</f>
        <v>0</v>
      </c>
      <c r="S156" s="171">
        <f>IF('Indicator Date hidden'!T157="x","x",$S$2-'Indicator Date hidden'!T157)</f>
        <v>0</v>
      </c>
      <c r="T156" s="171">
        <f>IF('Indicator Date hidden'!U157="x","x",$T$2-'Indicator Date hidden'!U157)</f>
        <v>0</v>
      </c>
      <c r="U156" s="171" t="str">
        <f>IF('Indicator Date hidden'!V157="x","x",$U$2-'Indicator Date hidden'!V157)</f>
        <v>x</v>
      </c>
      <c r="V156" s="171">
        <f>IF('Indicator Date hidden'!W157="x","x",$V$2-'Indicator Date hidden'!W157)</f>
        <v>0</v>
      </c>
      <c r="W156" s="171" t="str">
        <f>IF('Indicator Date hidden'!X157="x","x",$W$2-'Indicator Date hidden'!X157)</f>
        <v>x</v>
      </c>
      <c r="X156" s="171">
        <f>IF('Indicator Date hidden'!Y157="x","x",$X$2-'Indicator Date hidden'!Y157)</f>
        <v>4</v>
      </c>
      <c r="Y156" s="171">
        <f>IF('Indicator Date hidden'!Z157="x","x",$Y$2-'Indicator Date hidden'!Z157)</f>
        <v>1</v>
      </c>
      <c r="Z156" s="171">
        <f>IF('Indicator Date hidden'!AA157="x","x",$Z$2-'Indicator Date hidden'!AA157)</f>
        <v>0</v>
      </c>
      <c r="AA156" s="171">
        <f>IF('Indicator Date hidden'!AB157="x","x",$AA$2-'Indicator Date hidden'!AB157)</f>
        <v>1</v>
      </c>
      <c r="AB156" s="171">
        <f>IF('Indicator Date hidden'!AC157="x","x",$AB$2-'Indicator Date hidden'!AC157)</f>
        <v>0</v>
      </c>
      <c r="AC156" s="171">
        <f>IF('Indicator Date hidden'!AD157="x","x",$AC$2-'Indicator Date hidden'!AD157)</f>
        <v>0</v>
      </c>
      <c r="AD156" s="171" t="str">
        <f>IF('Indicator Date hidden'!AE157="x","x",$AD$2-'Indicator Date hidden'!AE157)</f>
        <v>x</v>
      </c>
      <c r="AE156" s="171">
        <f>IF('Indicator Date hidden'!AF157="x","x",$AE$2-'Indicator Date hidden'!AF157)</f>
        <v>0</v>
      </c>
      <c r="AF156" s="171">
        <f>IF('Indicator Date hidden'!AG157="x","x",$AF$2-'Indicator Date hidden'!AG157)</f>
        <v>2</v>
      </c>
      <c r="AG156" s="171">
        <f>IF('Indicator Date hidden'!AH157="x","x",$AG$2-'Indicator Date hidden'!AH157)</f>
        <v>0</v>
      </c>
      <c r="AH156" s="171">
        <f>IF('Indicator Date hidden'!AI157="x","x",$AH$2-'Indicator Date hidden'!AI157)</f>
        <v>0</v>
      </c>
      <c r="AI156" s="171">
        <f>IF('Indicator Date hidden'!AJ157="x","x",$AI$2-'Indicator Date hidden'!AJ157)</f>
        <v>0</v>
      </c>
      <c r="AJ156" s="171" t="str">
        <f>IF('Indicator Date hidden'!AK157="x","x",$AJ$2-'Indicator Date hidden'!AK157)</f>
        <v>x</v>
      </c>
      <c r="AK156" s="171">
        <f>IF('Indicator Date hidden'!AL157="x","x",$AK$2-'Indicator Date hidden'!AL157)</f>
        <v>1</v>
      </c>
      <c r="AL156" s="171">
        <f>IF('Indicator Date hidden'!AM157="x","x",$AL$2-'Indicator Date hidden'!AM157)</f>
        <v>0</v>
      </c>
      <c r="AM156" s="171">
        <f>IF('Indicator Date hidden'!AN157="x","x",$AM$2-'Indicator Date hidden'!AN157)</f>
        <v>0</v>
      </c>
      <c r="AN156" s="171">
        <f>IF('Indicator Date hidden'!AO157="x","x",$AN$2-'Indicator Date hidden'!AO157)</f>
        <v>0</v>
      </c>
      <c r="AO156" s="171">
        <f>IF('Indicator Date hidden'!AP157="x","x",$AO$2-'Indicator Date hidden'!AP157)</f>
        <v>0</v>
      </c>
      <c r="AP156" s="171">
        <f>IF('Indicator Date hidden'!AQ157="x","x",$AP$2-'Indicator Date hidden'!AQ157)</f>
        <v>0</v>
      </c>
      <c r="AQ156" s="171">
        <f>IF('Indicator Date hidden'!AR157="x","x",$AQ$2-'Indicator Date hidden'!AR157)</f>
        <v>0</v>
      </c>
      <c r="AR156" s="171">
        <f>IF('Indicator Date hidden'!AS157="x","x",$AR$2-'Indicator Date hidden'!AS157)</f>
        <v>0</v>
      </c>
      <c r="AS156" s="171">
        <f>IF('Indicator Date hidden'!AT157="x","x",$AS$2-'Indicator Date hidden'!AT157)</f>
        <v>0</v>
      </c>
      <c r="AT156" s="171">
        <f>IF('Indicator Date hidden'!AU157="x","x",$AT$2-'Indicator Date hidden'!AU157)</f>
        <v>0</v>
      </c>
      <c r="AU156" s="171">
        <f>IF('Indicator Date hidden'!AV157="x","x",$AU$2-'Indicator Date hidden'!AV157)</f>
        <v>0</v>
      </c>
      <c r="AV156" s="171">
        <f>IF('Indicator Date hidden'!AW157="x","x",$AV$2-'Indicator Date hidden'!AW157)</f>
        <v>0</v>
      </c>
      <c r="AW156" s="171">
        <f>IF('Indicator Date hidden'!AX157="x","x",$AW$2-'Indicator Date hidden'!AX157)</f>
        <v>0</v>
      </c>
      <c r="AX156" s="171">
        <f>IF('Indicator Date hidden'!AY157="x","x",$AX$2-'Indicator Date hidden'!AY157)</f>
        <v>0</v>
      </c>
      <c r="AY156" s="171">
        <f>IF('Indicator Date hidden'!AZ157="x","x",$AY$2-'Indicator Date hidden'!AZ157)</f>
        <v>0</v>
      </c>
      <c r="AZ156" s="171">
        <f>IF('Indicator Date hidden'!BA157="x","x",$AZ$2-'Indicator Date hidden'!BA157)</f>
        <v>0</v>
      </c>
      <c r="BA156" s="5">
        <f t="shared" si="10"/>
        <v>9</v>
      </c>
      <c r="BB156" s="172">
        <f t="shared" si="11"/>
        <v>0.19565217391304349</v>
      </c>
      <c r="BC156" s="5">
        <f t="shared" si="12"/>
        <v>5</v>
      </c>
      <c r="BD156" s="172">
        <f t="shared" si="13"/>
        <v>0.67949998296033842</v>
      </c>
      <c r="BE156" s="175">
        <f t="shared" si="14"/>
        <v>0</v>
      </c>
    </row>
    <row r="157" spans="1:57" x14ac:dyDescent="0.25">
      <c r="A157" t="s">
        <v>291</v>
      </c>
      <c r="B157" s="171">
        <f>IF('Indicator Date hidden'!C158="x","x",$B$2-'Indicator Date hidden'!C158)</f>
        <v>0</v>
      </c>
      <c r="C157" s="171">
        <f>IF('Indicator Date hidden'!D158="x","x",$C$2-'Indicator Date hidden'!D158)</f>
        <v>0</v>
      </c>
      <c r="D157" s="171">
        <f>IF('Indicator Date hidden'!E158="x","x",$D$2-'Indicator Date hidden'!E158)</f>
        <v>0</v>
      </c>
      <c r="E157" s="171">
        <f>IF('Indicator Date hidden'!F158="x","x",$E$2-'Indicator Date hidden'!F158)</f>
        <v>0</v>
      </c>
      <c r="F157" s="171">
        <f>IF('Indicator Date hidden'!G158="x","x",$F$2-'Indicator Date hidden'!G158)</f>
        <v>0</v>
      </c>
      <c r="G157" s="171">
        <f>IF('Indicator Date hidden'!H158="x","x",$G$2-'Indicator Date hidden'!H158)</f>
        <v>0</v>
      </c>
      <c r="H157" s="171">
        <f>IF('Indicator Date hidden'!I158="x","x",$H$2-'Indicator Date hidden'!I158)</f>
        <v>0</v>
      </c>
      <c r="I157" s="171">
        <f>IF('Indicator Date hidden'!J158="x","x",$I$2-'Indicator Date hidden'!J158)</f>
        <v>0</v>
      </c>
      <c r="J157" s="171">
        <f>IF('Indicator Date hidden'!K158="x","x",$J$2-'Indicator Date hidden'!K158)</f>
        <v>0</v>
      </c>
      <c r="K157" s="171">
        <f>IF('Indicator Date hidden'!L158="x","x",$K$2-'Indicator Date hidden'!L158)</f>
        <v>0</v>
      </c>
      <c r="L157" s="171">
        <f>IF('Indicator Date hidden'!M158="x","x",$L$2-'Indicator Date hidden'!M158)</f>
        <v>0</v>
      </c>
      <c r="M157" s="171">
        <f>IF('Indicator Date hidden'!N158="x","x",$M$2-'Indicator Date hidden'!N158)</f>
        <v>0</v>
      </c>
      <c r="N157" s="171">
        <f>IF('Indicator Date hidden'!O158="x","x",$N$2-'Indicator Date hidden'!O158)</f>
        <v>0</v>
      </c>
      <c r="O157" s="171">
        <f>IF('Indicator Date hidden'!P158="x","x",$O$2-'Indicator Date hidden'!P158)</f>
        <v>0</v>
      </c>
      <c r="P157" s="171">
        <f>IF('Indicator Date hidden'!Q158="x","x",$P$2-'Indicator Date hidden'!Q158)</f>
        <v>0</v>
      </c>
      <c r="Q157" s="171" t="str">
        <f>IF('Indicator Date hidden'!R158="x","x",$Q$2-'Indicator Date hidden'!R158)</f>
        <v>x</v>
      </c>
      <c r="R157" s="171">
        <f>IF('Indicator Date hidden'!S158="x","x",$R$2-'Indicator Date hidden'!S158)</f>
        <v>0</v>
      </c>
      <c r="S157" s="171">
        <f>IF('Indicator Date hidden'!T158="x","x",$S$2-'Indicator Date hidden'!T158)</f>
        <v>0</v>
      </c>
      <c r="T157" s="171">
        <f>IF('Indicator Date hidden'!U158="x","x",$T$2-'Indicator Date hidden'!U158)</f>
        <v>0</v>
      </c>
      <c r="U157" s="171">
        <f>IF('Indicator Date hidden'!V158="x","x",$U$2-'Indicator Date hidden'!V158)</f>
        <v>0</v>
      </c>
      <c r="V157" s="171">
        <f>IF('Indicator Date hidden'!W158="x","x",$V$2-'Indicator Date hidden'!W158)</f>
        <v>0</v>
      </c>
      <c r="W157" s="171">
        <f>IF('Indicator Date hidden'!X158="x","x",$W$2-'Indicator Date hidden'!X158)</f>
        <v>8</v>
      </c>
      <c r="X157" s="171">
        <f>IF('Indicator Date hidden'!Y158="x","x",$X$2-'Indicator Date hidden'!Y158)</f>
        <v>5</v>
      </c>
      <c r="Y157" s="171">
        <f>IF('Indicator Date hidden'!Z158="x","x",$Y$2-'Indicator Date hidden'!Z158)</f>
        <v>1</v>
      </c>
      <c r="Z157" s="171">
        <f>IF('Indicator Date hidden'!AA158="x","x",$Z$2-'Indicator Date hidden'!AA158)</f>
        <v>0</v>
      </c>
      <c r="AA157" s="171" t="str">
        <f>IF('Indicator Date hidden'!AB158="x","x",$AA$2-'Indicator Date hidden'!AB158)</f>
        <v>x</v>
      </c>
      <c r="AB157" s="171">
        <f>IF('Indicator Date hidden'!AC158="x","x",$AB$2-'Indicator Date hidden'!AC158)</f>
        <v>0</v>
      </c>
      <c r="AC157" s="171">
        <f>IF('Indicator Date hidden'!AD158="x","x",$AC$2-'Indicator Date hidden'!AD158)</f>
        <v>0</v>
      </c>
      <c r="AD157" s="171">
        <f>IF('Indicator Date hidden'!AE158="x","x",$AD$2-'Indicator Date hidden'!AE158)</f>
        <v>0</v>
      </c>
      <c r="AE157" s="171" t="str">
        <f>IF('Indicator Date hidden'!AF158="x","x",$AE$2-'Indicator Date hidden'!AF158)</f>
        <v>x</v>
      </c>
      <c r="AF157" s="171">
        <f>IF('Indicator Date hidden'!AG158="x","x",$AF$2-'Indicator Date hidden'!AG158)</f>
        <v>9</v>
      </c>
      <c r="AG157" s="171">
        <f>IF('Indicator Date hidden'!AH158="x","x",$AG$2-'Indicator Date hidden'!AH158)</f>
        <v>0</v>
      </c>
      <c r="AH157" s="171">
        <f>IF('Indicator Date hidden'!AI158="x","x",$AH$2-'Indicator Date hidden'!AI158)</f>
        <v>0</v>
      </c>
      <c r="AI157" s="171">
        <f>IF('Indicator Date hidden'!AJ158="x","x",$AI$2-'Indicator Date hidden'!AJ158)</f>
        <v>0</v>
      </c>
      <c r="AJ157" s="171" t="str">
        <f>IF('Indicator Date hidden'!AK158="x","x",$AJ$2-'Indicator Date hidden'!AK158)</f>
        <v>x</v>
      </c>
      <c r="AK157" s="171">
        <f>IF('Indicator Date hidden'!AL158="x","x",$AK$2-'Indicator Date hidden'!AL158)</f>
        <v>1</v>
      </c>
      <c r="AL157" s="171">
        <f>IF('Indicator Date hidden'!AM158="x","x",$AL$2-'Indicator Date hidden'!AM158)</f>
        <v>0</v>
      </c>
      <c r="AM157" s="171">
        <f>IF('Indicator Date hidden'!AN158="x","x",$AM$2-'Indicator Date hidden'!AN158)</f>
        <v>0</v>
      </c>
      <c r="AN157" s="171">
        <f>IF('Indicator Date hidden'!AO158="x","x",$AN$2-'Indicator Date hidden'!AO158)</f>
        <v>0</v>
      </c>
      <c r="AO157" s="171" t="str">
        <f>IF('Indicator Date hidden'!AP158="x","x",$AO$2-'Indicator Date hidden'!AP158)</f>
        <v>x</v>
      </c>
      <c r="AP157" s="171" t="str">
        <f>IF('Indicator Date hidden'!AQ158="x","x",$AP$2-'Indicator Date hidden'!AQ158)</f>
        <v>x</v>
      </c>
      <c r="AQ157" s="171">
        <f>IF('Indicator Date hidden'!AR158="x","x",$AQ$2-'Indicator Date hidden'!AR158)</f>
        <v>6</v>
      </c>
      <c r="AR157" s="171">
        <f>IF('Indicator Date hidden'!AS158="x","x",$AR$2-'Indicator Date hidden'!AS158)</f>
        <v>0</v>
      </c>
      <c r="AS157" s="171">
        <f>IF('Indicator Date hidden'!AT158="x","x",$AS$2-'Indicator Date hidden'!AT158)</f>
        <v>0</v>
      </c>
      <c r="AT157" s="171">
        <f>IF('Indicator Date hidden'!AU158="x","x",$AT$2-'Indicator Date hidden'!AU158)</f>
        <v>0</v>
      </c>
      <c r="AU157" s="171" t="str">
        <f>IF('Indicator Date hidden'!AV158="x","x",$AU$2-'Indicator Date hidden'!AV158)</f>
        <v>x</v>
      </c>
      <c r="AV157" s="171">
        <f>IF('Indicator Date hidden'!AW158="x","x",$AV$2-'Indicator Date hidden'!AW158)</f>
        <v>0</v>
      </c>
      <c r="AW157" s="171">
        <f>IF('Indicator Date hidden'!AX158="x","x",$AW$2-'Indicator Date hidden'!AX158)</f>
        <v>0</v>
      </c>
      <c r="AX157" s="171">
        <f>IF('Indicator Date hidden'!AY158="x","x",$AX$2-'Indicator Date hidden'!AY158)</f>
        <v>0</v>
      </c>
      <c r="AY157" s="171">
        <f>IF('Indicator Date hidden'!AZ158="x","x",$AY$2-'Indicator Date hidden'!AZ158)</f>
        <v>0</v>
      </c>
      <c r="AZ157" s="171">
        <f>IF('Indicator Date hidden'!BA158="x","x",$AZ$2-'Indicator Date hidden'!BA158)</f>
        <v>0</v>
      </c>
      <c r="BA157" s="5">
        <f t="shared" si="10"/>
        <v>30</v>
      </c>
      <c r="BB157" s="172">
        <f t="shared" si="11"/>
        <v>0.68181818181818177</v>
      </c>
      <c r="BC157" s="5">
        <f t="shared" si="12"/>
        <v>6</v>
      </c>
      <c r="BD157" s="172">
        <f t="shared" si="13"/>
        <v>2.0645572634865026</v>
      </c>
      <c r="BE157" s="175">
        <f t="shared" si="14"/>
        <v>0</v>
      </c>
    </row>
    <row r="158" spans="1:57" x14ac:dyDescent="0.25">
      <c r="A158" t="s">
        <v>293</v>
      </c>
      <c r="B158" s="171">
        <f>IF('Indicator Date hidden'!C159="x","x",$B$2-'Indicator Date hidden'!C159)</f>
        <v>0</v>
      </c>
      <c r="C158" s="171">
        <f>IF('Indicator Date hidden'!D159="x","x",$C$2-'Indicator Date hidden'!D159)</f>
        <v>0</v>
      </c>
      <c r="D158" s="171">
        <f>IF('Indicator Date hidden'!E159="x","x",$D$2-'Indicator Date hidden'!E159)</f>
        <v>0</v>
      </c>
      <c r="E158" s="171">
        <f>IF('Indicator Date hidden'!F159="x","x",$E$2-'Indicator Date hidden'!F159)</f>
        <v>0</v>
      </c>
      <c r="F158" s="171">
        <f>IF('Indicator Date hidden'!G159="x","x",$F$2-'Indicator Date hidden'!G159)</f>
        <v>0</v>
      </c>
      <c r="G158" s="171">
        <f>IF('Indicator Date hidden'!H159="x","x",$G$2-'Indicator Date hidden'!H159)</f>
        <v>0</v>
      </c>
      <c r="H158" s="171">
        <f>IF('Indicator Date hidden'!I159="x","x",$H$2-'Indicator Date hidden'!I159)</f>
        <v>0</v>
      </c>
      <c r="I158" s="171">
        <f>IF('Indicator Date hidden'!J159="x","x",$I$2-'Indicator Date hidden'!J159)</f>
        <v>0</v>
      </c>
      <c r="J158" s="171">
        <f>IF('Indicator Date hidden'!K159="x","x",$J$2-'Indicator Date hidden'!K159)</f>
        <v>0</v>
      </c>
      <c r="K158" s="171">
        <f>IF('Indicator Date hidden'!L159="x","x",$K$2-'Indicator Date hidden'!L159)</f>
        <v>0</v>
      </c>
      <c r="L158" s="171">
        <f>IF('Indicator Date hidden'!M159="x","x",$L$2-'Indicator Date hidden'!M159)</f>
        <v>0</v>
      </c>
      <c r="M158" s="171">
        <f>IF('Indicator Date hidden'!N159="x","x",$M$2-'Indicator Date hidden'!N159)</f>
        <v>0</v>
      </c>
      <c r="N158" s="171">
        <f>IF('Indicator Date hidden'!O159="x","x",$N$2-'Indicator Date hidden'!O159)</f>
        <v>0</v>
      </c>
      <c r="O158" s="171">
        <f>IF('Indicator Date hidden'!P159="x","x",$O$2-'Indicator Date hidden'!P159)</f>
        <v>0</v>
      </c>
      <c r="P158" s="171" t="str">
        <f>IF('Indicator Date hidden'!Q159="x","x",$P$2-'Indicator Date hidden'!Q159)</f>
        <v>x</v>
      </c>
      <c r="Q158" s="171">
        <f>IF('Indicator Date hidden'!R159="x","x",$Q$2-'Indicator Date hidden'!R159)</f>
        <v>9</v>
      </c>
      <c r="R158" s="171">
        <f>IF('Indicator Date hidden'!S159="x","x",$R$2-'Indicator Date hidden'!S159)</f>
        <v>0</v>
      </c>
      <c r="S158" s="171">
        <f>IF('Indicator Date hidden'!T159="x","x",$S$2-'Indicator Date hidden'!T159)</f>
        <v>0</v>
      </c>
      <c r="T158" s="171">
        <f>IF('Indicator Date hidden'!U159="x","x",$T$2-'Indicator Date hidden'!U159)</f>
        <v>0</v>
      </c>
      <c r="U158" s="171">
        <f>IF('Indicator Date hidden'!V159="x","x",$U$2-'Indicator Date hidden'!V159)</f>
        <v>0</v>
      </c>
      <c r="V158" s="171">
        <f>IF('Indicator Date hidden'!W159="x","x",$V$2-'Indicator Date hidden'!W159)</f>
        <v>0</v>
      </c>
      <c r="W158" s="171">
        <f>IF('Indicator Date hidden'!X159="x","x",$W$2-'Indicator Date hidden'!X159)</f>
        <v>6</v>
      </c>
      <c r="X158" s="171">
        <f>IF('Indicator Date hidden'!Y159="x","x",$X$2-'Indicator Date hidden'!Y159)</f>
        <v>5</v>
      </c>
      <c r="Y158" s="171">
        <f>IF('Indicator Date hidden'!Z159="x","x",$Y$2-'Indicator Date hidden'!Z159)</f>
        <v>1</v>
      </c>
      <c r="Z158" s="171">
        <f>IF('Indicator Date hidden'!AA159="x","x",$Z$2-'Indicator Date hidden'!AA159)</f>
        <v>0</v>
      </c>
      <c r="AA158" s="171">
        <f>IF('Indicator Date hidden'!AB159="x","x",$AA$2-'Indicator Date hidden'!AB159)</f>
        <v>0</v>
      </c>
      <c r="AB158" s="171" t="str">
        <f>IF('Indicator Date hidden'!AC159="x","x",$AB$2-'Indicator Date hidden'!AC159)</f>
        <v>x</v>
      </c>
      <c r="AC158" s="171">
        <f>IF('Indicator Date hidden'!AD159="x","x",$AC$2-'Indicator Date hidden'!AD159)</f>
        <v>0</v>
      </c>
      <c r="AD158" s="171">
        <f>IF('Indicator Date hidden'!AE159="x","x",$AD$2-'Indicator Date hidden'!AE159)</f>
        <v>0</v>
      </c>
      <c r="AE158" s="171">
        <f>IF('Indicator Date hidden'!AF159="x","x",$AE$2-'Indicator Date hidden'!AF159)</f>
        <v>3</v>
      </c>
      <c r="AF158" s="171" t="str">
        <f>IF('Indicator Date hidden'!AG159="x","x",$AF$2-'Indicator Date hidden'!AG159)</f>
        <v>x</v>
      </c>
      <c r="AG158" s="171">
        <f>IF('Indicator Date hidden'!AH159="x","x",$AG$2-'Indicator Date hidden'!AH159)</f>
        <v>0</v>
      </c>
      <c r="AH158" s="171">
        <f>IF('Indicator Date hidden'!AI159="x","x",$AH$2-'Indicator Date hidden'!AI159)</f>
        <v>0</v>
      </c>
      <c r="AI158" s="171">
        <f>IF('Indicator Date hidden'!AJ159="x","x",$AI$2-'Indicator Date hidden'!AJ159)</f>
        <v>0</v>
      </c>
      <c r="AJ158" s="171">
        <f>IF('Indicator Date hidden'!AK159="x","x",$AJ$2-'Indicator Date hidden'!AK159)</f>
        <v>0</v>
      </c>
      <c r="AK158" s="171">
        <f>IF('Indicator Date hidden'!AL159="x","x",$AK$2-'Indicator Date hidden'!AL159)</f>
        <v>0</v>
      </c>
      <c r="AL158" s="171">
        <f>IF('Indicator Date hidden'!AM159="x","x",$AL$2-'Indicator Date hidden'!AM159)</f>
        <v>0</v>
      </c>
      <c r="AM158" s="171">
        <f>IF('Indicator Date hidden'!AN159="x","x",$AM$2-'Indicator Date hidden'!AN159)</f>
        <v>0</v>
      </c>
      <c r="AN158" s="171">
        <f>IF('Indicator Date hidden'!AO159="x","x",$AN$2-'Indicator Date hidden'!AO159)</f>
        <v>0</v>
      </c>
      <c r="AO158" s="171" t="str">
        <f>IF('Indicator Date hidden'!AP159="x","x",$AO$2-'Indicator Date hidden'!AP159)</f>
        <v>x</v>
      </c>
      <c r="AP158" s="171" t="str">
        <f>IF('Indicator Date hidden'!AQ159="x","x",$AP$2-'Indicator Date hidden'!AQ159)</f>
        <v>x</v>
      </c>
      <c r="AQ158" s="171" t="str">
        <f>IF('Indicator Date hidden'!AR159="x","x",$AQ$2-'Indicator Date hidden'!AR159)</f>
        <v>x</v>
      </c>
      <c r="AR158" s="171">
        <f>IF('Indicator Date hidden'!AS159="x","x",$AR$2-'Indicator Date hidden'!AS159)</f>
        <v>0</v>
      </c>
      <c r="AS158" s="171">
        <f>IF('Indicator Date hidden'!AT159="x","x",$AS$2-'Indicator Date hidden'!AT159)</f>
        <v>0</v>
      </c>
      <c r="AT158" s="171">
        <f>IF('Indicator Date hidden'!AU159="x","x",$AT$2-'Indicator Date hidden'!AU159)</f>
        <v>0</v>
      </c>
      <c r="AU158" s="171" t="str">
        <f>IF('Indicator Date hidden'!AV159="x","x",$AU$2-'Indicator Date hidden'!AV159)</f>
        <v>x</v>
      </c>
      <c r="AV158" s="171">
        <f>IF('Indicator Date hidden'!AW159="x","x",$AV$2-'Indicator Date hidden'!AW159)</f>
        <v>0</v>
      </c>
      <c r="AW158" s="171">
        <f>IF('Indicator Date hidden'!AX159="x","x",$AW$2-'Indicator Date hidden'!AX159)</f>
        <v>0</v>
      </c>
      <c r="AX158" s="171">
        <f>IF('Indicator Date hidden'!AY159="x","x",$AX$2-'Indicator Date hidden'!AY159)</f>
        <v>0</v>
      </c>
      <c r="AY158" s="171">
        <f>IF('Indicator Date hidden'!AZ159="x","x",$AY$2-'Indicator Date hidden'!AZ159)</f>
        <v>4</v>
      </c>
      <c r="AZ158" s="171">
        <f>IF('Indicator Date hidden'!BA159="x","x",$AZ$2-'Indicator Date hidden'!BA159)</f>
        <v>4</v>
      </c>
      <c r="BA158" s="5">
        <f t="shared" si="10"/>
        <v>32</v>
      </c>
      <c r="BB158" s="172">
        <f t="shared" si="11"/>
        <v>0.72727272727272729</v>
      </c>
      <c r="BC158" s="5">
        <f t="shared" si="12"/>
        <v>7</v>
      </c>
      <c r="BD158" s="172">
        <f t="shared" si="13"/>
        <v>1.9112541856026035</v>
      </c>
      <c r="BE158" s="175">
        <f t="shared" si="14"/>
        <v>0</v>
      </c>
    </row>
    <row r="159" spans="1:57" x14ac:dyDescent="0.25">
      <c r="A159" t="s">
        <v>295</v>
      </c>
      <c r="B159" s="171">
        <f>IF('Indicator Date hidden'!C160="x","x",$B$2-'Indicator Date hidden'!C160)</f>
        <v>0</v>
      </c>
      <c r="C159" s="171">
        <f>IF('Indicator Date hidden'!D160="x","x",$C$2-'Indicator Date hidden'!D160)</f>
        <v>0</v>
      </c>
      <c r="D159" s="171">
        <f>IF('Indicator Date hidden'!E160="x","x",$D$2-'Indicator Date hidden'!E160)</f>
        <v>0</v>
      </c>
      <c r="E159" s="171">
        <f>IF('Indicator Date hidden'!F160="x","x",$E$2-'Indicator Date hidden'!F160)</f>
        <v>0</v>
      </c>
      <c r="F159" s="171">
        <f>IF('Indicator Date hidden'!G160="x","x",$F$2-'Indicator Date hidden'!G160)</f>
        <v>0</v>
      </c>
      <c r="G159" s="171">
        <f>IF('Indicator Date hidden'!H160="x","x",$G$2-'Indicator Date hidden'!H160)</f>
        <v>0</v>
      </c>
      <c r="H159" s="171">
        <f>IF('Indicator Date hidden'!I160="x","x",$H$2-'Indicator Date hidden'!I160)</f>
        <v>0</v>
      </c>
      <c r="I159" s="171">
        <f>IF('Indicator Date hidden'!J160="x","x",$I$2-'Indicator Date hidden'!J160)</f>
        <v>0</v>
      </c>
      <c r="J159" s="171">
        <f>IF('Indicator Date hidden'!K160="x","x",$J$2-'Indicator Date hidden'!K160)</f>
        <v>0</v>
      </c>
      <c r="K159" s="171">
        <f>IF('Indicator Date hidden'!L160="x","x",$K$2-'Indicator Date hidden'!L160)</f>
        <v>0</v>
      </c>
      <c r="L159" s="171">
        <f>IF('Indicator Date hidden'!M160="x","x",$L$2-'Indicator Date hidden'!M160)</f>
        <v>0</v>
      </c>
      <c r="M159" s="171">
        <f>IF('Indicator Date hidden'!N160="x","x",$M$2-'Indicator Date hidden'!N160)</f>
        <v>0</v>
      </c>
      <c r="N159" s="171">
        <f>IF('Indicator Date hidden'!O160="x","x",$N$2-'Indicator Date hidden'!O160)</f>
        <v>0</v>
      </c>
      <c r="O159" s="171">
        <f>IF('Indicator Date hidden'!P160="x","x",$O$2-'Indicator Date hidden'!P160)</f>
        <v>0</v>
      </c>
      <c r="P159" s="171">
        <f>IF('Indicator Date hidden'!Q160="x","x",$P$2-'Indicator Date hidden'!Q160)</f>
        <v>0</v>
      </c>
      <c r="Q159" s="171">
        <f>IF('Indicator Date hidden'!R160="x","x",$Q$2-'Indicator Date hidden'!R160)</f>
        <v>3</v>
      </c>
      <c r="R159" s="171">
        <f>IF('Indicator Date hidden'!S160="x","x",$R$2-'Indicator Date hidden'!S160)</f>
        <v>0</v>
      </c>
      <c r="S159" s="171">
        <f>IF('Indicator Date hidden'!T160="x","x",$S$2-'Indicator Date hidden'!T160)</f>
        <v>0</v>
      </c>
      <c r="T159" s="171">
        <f>IF('Indicator Date hidden'!U160="x","x",$T$2-'Indicator Date hidden'!U160)</f>
        <v>0</v>
      </c>
      <c r="U159" s="171">
        <f>IF('Indicator Date hidden'!V160="x","x",$U$2-'Indicator Date hidden'!V160)</f>
        <v>0</v>
      </c>
      <c r="V159" s="171">
        <f>IF('Indicator Date hidden'!W160="x","x",$V$2-'Indicator Date hidden'!W160)</f>
        <v>0</v>
      </c>
      <c r="W159" s="171">
        <f>IF('Indicator Date hidden'!X160="x","x",$W$2-'Indicator Date hidden'!X160)</f>
        <v>7</v>
      </c>
      <c r="X159" s="171">
        <f>IF('Indicator Date hidden'!Y160="x","x",$X$2-'Indicator Date hidden'!Y160)</f>
        <v>0</v>
      </c>
      <c r="Y159" s="171">
        <f>IF('Indicator Date hidden'!Z160="x","x",$Y$2-'Indicator Date hidden'!Z160)</f>
        <v>1</v>
      </c>
      <c r="Z159" s="171">
        <f>IF('Indicator Date hidden'!AA160="x","x",$Z$2-'Indicator Date hidden'!AA160)</f>
        <v>0</v>
      </c>
      <c r="AA159" s="171">
        <f>IF('Indicator Date hidden'!AB160="x","x",$AA$2-'Indicator Date hidden'!AB160)</f>
        <v>0</v>
      </c>
      <c r="AB159" s="171">
        <f>IF('Indicator Date hidden'!AC160="x","x",$AB$2-'Indicator Date hidden'!AC160)</f>
        <v>0</v>
      </c>
      <c r="AC159" s="171">
        <f>IF('Indicator Date hidden'!AD160="x","x",$AC$2-'Indicator Date hidden'!AD160)</f>
        <v>0</v>
      </c>
      <c r="AD159" s="171">
        <f>IF('Indicator Date hidden'!AE160="x","x",$AD$2-'Indicator Date hidden'!AE160)</f>
        <v>0</v>
      </c>
      <c r="AE159" s="171">
        <f>IF('Indicator Date hidden'!AF160="x","x",$AE$2-'Indicator Date hidden'!AF160)</f>
        <v>0</v>
      </c>
      <c r="AF159" s="171">
        <f>IF('Indicator Date hidden'!AG160="x","x",$AF$2-'Indicator Date hidden'!AG160)</f>
        <v>3</v>
      </c>
      <c r="AG159" s="171">
        <f>IF('Indicator Date hidden'!AH160="x","x",$AG$2-'Indicator Date hidden'!AH160)</f>
        <v>0</v>
      </c>
      <c r="AH159" s="171">
        <f>IF('Indicator Date hidden'!AI160="x","x",$AH$2-'Indicator Date hidden'!AI160)</f>
        <v>0</v>
      </c>
      <c r="AI159" s="171">
        <f>IF('Indicator Date hidden'!AJ160="x","x",$AI$2-'Indicator Date hidden'!AJ160)</f>
        <v>0</v>
      </c>
      <c r="AJ159" s="171" t="str">
        <f>IF('Indicator Date hidden'!AK160="x","x",$AJ$2-'Indicator Date hidden'!AK160)</f>
        <v>x</v>
      </c>
      <c r="AK159" s="171">
        <f>IF('Indicator Date hidden'!AL160="x","x",$AK$2-'Indicator Date hidden'!AL160)</f>
        <v>1</v>
      </c>
      <c r="AL159" s="171">
        <f>IF('Indicator Date hidden'!AM160="x","x",$AL$2-'Indicator Date hidden'!AM160)</f>
        <v>0</v>
      </c>
      <c r="AM159" s="171">
        <f>IF('Indicator Date hidden'!AN160="x","x",$AM$2-'Indicator Date hidden'!AN160)</f>
        <v>0</v>
      </c>
      <c r="AN159" s="171">
        <f>IF('Indicator Date hidden'!AO160="x","x",$AN$2-'Indicator Date hidden'!AO160)</f>
        <v>0</v>
      </c>
      <c r="AO159" s="171">
        <f>IF('Indicator Date hidden'!AP160="x","x",$AO$2-'Indicator Date hidden'!AP160)</f>
        <v>0</v>
      </c>
      <c r="AP159" s="171">
        <f>IF('Indicator Date hidden'!AQ160="x","x",$AP$2-'Indicator Date hidden'!AQ160)</f>
        <v>0</v>
      </c>
      <c r="AQ159" s="171">
        <f>IF('Indicator Date hidden'!AR160="x","x",$AQ$2-'Indicator Date hidden'!AR160)</f>
        <v>0</v>
      </c>
      <c r="AR159" s="171">
        <f>IF('Indicator Date hidden'!AS160="x","x",$AR$2-'Indicator Date hidden'!AS160)</f>
        <v>0</v>
      </c>
      <c r="AS159" s="171">
        <f>IF('Indicator Date hidden'!AT160="x","x",$AS$2-'Indicator Date hidden'!AT160)</f>
        <v>0</v>
      </c>
      <c r="AT159" s="171">
        <f>IF('Indicator Date hidden'!AU160="x","x",$AT$2-'Indicator Date hidden'!AU160)</f>
        <v>0</v>
      </c>
      <c r="AU159" s="171">
        <f>IF('Indicator Date hidden'!AV160="x","x",$AU$2-'Indicator Date hidden'!AV160)</f>
        <v>0</v>
      </c>
      <c r="AV159" s="171">
        <f>IF('Indicator Date hidden'!AW160="x","x",$AV$2-'Indicator Date hidden'!AW160)</f>
        <v>0</v>
      </c>
      <c r="AW159" s="171">
        <f>IF('Indicator Date hidden'!AX160="x","x",$AW$2-'Indicator Date hidden'!AX160)</f>
        <v>0</v>
      </c>
      <c r="AX159" s="171">
        <f>IF('Indicator Date hidden'!AY160="x","x",$AX$2-'Indicator Date hidden'!AY160)</f>
        <v>0</v>
      </c>
      <c r="AY159" s="171">
        <f>IF('Indicator Date hidden'!AZ160="x","x",$AY$2-'Indicator Date hidden'!AZ160)</f>
        <v>0</v>
      </c>
      <c r="AZ159" s="171">
        <f>IF('Indicator Date hidden'!BA160="x","x",$AZ$2-'Indicator Date hidden'!BA160)</f>
        <v>0</v>
      </c>
      <c r="BA159" s="5">
        <f t="shared" si="10"/>
        <v>15</v>
      </c>
      <c r="BB159" s="172">
        <f t="shared" si="11"/>
        <v>0.3</v>
      </c>
      <c r="BC159" s="5">
        <f t="shared" si="12"/>
        <v>5</v>
      </c>
      <c r="BD159" s="172">
        <f t="shared" si="13"/>
        <v>1.1357816691600546</v>
      </c>
      <c r="BE159" s="175">
        <f t="shared" si="14"/>
        <v>0</v>
      </c>
    </row>
    <row r="160" spans="1:57" x14ac:dyDescent="0.25">
      <c r="A160" t="s">
        <v>298</v>
      </c>
      <c r="B160" s="171">
        <f>IF('Indicator Date hidden'!C161="x","x",$B$2-'Indicator Date hidden'!C161)</f>
        <v>0</v>
      </c>
      <c r="C160" s="171">
        <f>IF('Indicator Date hidden'!D161="x","x",$C$2-'Indicator Date hidden'!D161)</f>
        <v>0</v>
      </c>
      <c r="D160" s="171">
        <f>IF('Indicator Date hidden'!E161="x","x",$D$2-'Indicator Date hidden'!E161)</f>
        <v>0</v>
      </c>
      <c r="E160" s="171">
        <f>IF('Indicator Date hidden'!F161="x","x",$E$2-'Indicator Date hidden'!F161)</f>
        <v>0</v>
      </c>
      <c r="F160" s="171">
        <f>IF('Indicator Date hidden'!G161="x","x",$F$2-'Indicator Date hidden'!G161)</f>
        <v>0</v>
      </c>
      <c r="G160" s="171">
        <f>IF('Indicator Date hidden'!H161="x","x",$G$2-'Indicator Date hidden'!H161)</f>
        <v>0</v>
      </c>
      <c r="H160" s="171">
        <f>IF('Indicator Date hidden'!I161="x","x",$H$2-'Indicator Date hidden'!I161)</f>
        <v>0</v>
      </c>
      <c r="I160" s="171">
        <f>IF('Indicator Date hidden'!J161="x","x",$I$2-'Indicator Date hidden'!J161)</f>
        <v>0</v>
      </c>
      <c r="J160" s="171">
        <f>IF('Indicator Date hidden'!K161="x","x",$J$2-'Indicator Date hidden'!K161)</f>
        <v>0</v>
      </c>
      <c r="K160" s="171">
        <f>IF('Indicator Date hidden'!L161="x","x",$K$2-'Indicator Date hidden'!L161)</f>
        <v>0</v>
      </c>
      <c r="L160" s="171">
        <f>IF('Indicator Date hidden'!M161="x","x",$L$2-'Indicator Date hidden'!M161)</f>
        <v>0</v>
      </c>
      <c r="M160" s="171">
        <f>IF('Indicator Date hidden'!N161="x","x",$M$2-'Indicator Date hidden'!N161)</f>
        <v>0</v>
      </c>
      <c r="N160" s="171">
        <f>IF('Indicator Date hidden'!O161="x","x",$N$2-'Indicator Date hidden'!O161)</f>
        <v>0</v>
      </c>
      <c r="O160" s="171">
        <f>IF('Indicator Date hidden'!P161="x","x",$O$2-'Indicator Date hidden'!P161)</f>
        <v>0</v>
      </c>
      <c r="P160" s="171">
        <f>IF('Indicator Date hidden'!Q161="x","x",$P$2-'Indicator Date hidden'!Q161)</f>
        <v>0</v>
      </c>
      <c r="Q160" s="171">
        <f>IF('Indicator Date hidden'!R161="x","x",$Q$2-'Indicator Date hidden'!R161)</f>
        <v>5</v>
      </c>
      <c r="R160" s="171">
        <f>IF('Indicator Date hidden'!S161="x","x",$R$2-'Indicator Date hidden'!S161)</f>
        <v>0</v>
      </c>
      <c r="S160" s="171">
        <f>IF('Indicator Date hidden'!T161="x","x",$S$2-'Indicator Date hidden'!T161)</f>
        <v>0</v>
      </c>
      <c r="T160" s="171">
        <f>IF('Indicator Date hidden'!U161="x","x",$T$2-'Indicator Date hidden'!U161)</f>
        <v>0</v>
      </c>
      <c r="U160" s="171">
        <f>IF('Indicator Date hidden'!V161="x","x",$U$2-'Indicator Date hidden'!V161)</f>
        <v>0</v>
      </c>
      <c r="V160" s="171">
        <f>IF('Indicator Date hidden'!W161="x","x",$V$2-'Indicator Date hidden'!W161)</f>
        <v>0</v>
      </c>
      <c r="W160" s="171">
        <f>IF('Indicator Date hidden'!X161="x","x",$W$2-'Indicator Date hidden'!X161)</f>
        <v>5</v>
      </c>
      <c r="X160" s="171" t="str">
        <f>IF('Indicator Date hidden'!Y161="x","x",$X$2-'Indicator Date hidden'!Y161)</f>
        <v>x</v>
      </c>
      <c r="Y160" s="171">
        <f>IF('Indicator Date hidden'!Z161="x","x",$Y$2-'Indicator Date hidden'!Z161)</f>
        <v>1</v>
      </c>
      <c r="Z160" s="171">
        <f>IF('Indicator Date hidden'!AA161="x","x",$Z$2-'Indicator Date hidden'!AA161)</f>
        <v>0</v>
      </c>
      <c r="AA160" s="171">
        <f>IF('Indicator Date hidden'!AB161="x","x",$AA$2-'Indicator Date hidden'!AB161)</f>
        <v>0</v>
      </c>
      <c r="AB160" s="171">
        <f>IF('Indicator Date hidden'!AC161="x","x",$AB$2-'Indicator Date hidden'!AC161)</f>
        <v>0</v>
      </c>
      <c r="AC160" s="171">
        <f>IF('Indicator Date hidden'!AD161="x","x",$AC$2-'Indicator Date hidden'!AD161)</f>
        <v>0</v>
      </c>
      <c r="AD160" s="171">
        <f>IF('Indicator Date hidden'!AE161="x","x",$AD$2-'Indicator Date hidden'!AE161)</f>
        <v>0</v>
      </c>
      <c r="AE160" s="171" t="str">
        <f>IF('Indicator Date hidden'!AF161="x","x",$AE$2-'Indicator Date hidden'!AF161)</f>
        <v>x</v>
      </c>
      <c r="AF160" s="171" t="str">
        <f>IF('Indicator Date hidden'!AG161="x","x",$AF$2-'Indicator Date hidden'!AG161)</f>
        <v>x</v>
      </c>
      <c r="AG160" s="171">
        <f>IF('Indicator Date hidden'!AH161="x","x",$AG$2-'Indicator Date hidden'!AH161)</f>
        <v>0</v>
      </c>
      <c r="AH160" s="171">
        <f>IF('Indicator Date hidden'!AI161="x","x",$AH$2-'Indicator Date hidden'!AI161)</f>
        <v>0</v>
      </c>
      <c r="AI160" s="171">
        <f>IF('Indicator Date hidden'!AJ161="x","x",$AI$2-'Indicator Date hidden'!AJ161)</f>
        <v>0</v>
      </c>
      <c r="AJ160" s="171">
        <f>IF('Indicator Date hidden'!AK161="x","x",$AJ$2-'Indicator Date hidden'!AK161)</f>
        <v>0</v>
      </c>
      <c r="AK160" s="171">
        <f>IF('Indicator Date hidden'!AL161="x","x",$AK$2-'Indicator Date hidden'!AL161)</f>
        <v>0</v>
      </c>
      <c r="AL160" s="171">
        <f>IF('Indicator Date hidden'!AM161="x","x",$AL$2-'Indicator Date hidden'!AM161)</f>
        <v>0</v>
      </c>
      <c r="AM160" s="171">
        <f>IF('Indicator Date hidden'!AN161="x","x",$AM$2-'Indicator Date hidden'!AN161)</f>
        <v>0</v>
      </c>
      <c r="AN160" s="171">
        <f>IF('Indicator Date hidden'!AO161="x","x",$AN$2-'Indicator Date hidden'!AO161)</f>
        <v>0</v>
      </c>
      <c r="AO160" s="171" t="str">
        <f>IF('Indicator Date hidden'!AP161="x","x",$AO$2-'Indicator Date hidden'!AP161)</f>
        <v>x</v>
      </c>
      <c r="AP160" s="171" t="str">
        <f>IF('Indicator Date hidden'!AQ161="x","x",$AP$2-'Indicator Date hidden'!AQ161)</f>
        <v>x</v>
      </c>
      <c r="AQ160" s="171" t="str">
        <f>IF('Indicator Date hidden'!AR161="x","x",$AQ$2-'Indicator Date hidden'!AR161)</f>
        <v>x</v>
      </c>
      <c r="AR160" s="171">
        <f>IF('Indicator Date hidden'!AS161="x","x",$AR$2-'Indicator Date hidden'!AS161)</f>
        <v>0</v>
      </c>
      <c r="AS160" s="171">
        <f>IF('Indicator Date hidden'!AT161="x","x",$AS$2-'Indicator Date hidden'!AT161)</f>
        <v>0</v>
      </c>
      <c r="AT160" s="171">
        <f>IF('Indicator Date hidden'!AU161="x","x",$AT$2-'Indicator Date hidden'!AU161)</f>
        <v>0</v>
      </c>
      <c r="AU160" s="171">
        <f>IF('Indicator Date hidden'!AV161="x","x",$AU$2-'Indicator Date hidden'!AV161)</f>
        <v>0</v>
      </c>
      <c r="AV160" s="171">
        <f>IF('Indicator Date hidden'!AW161="x","x",$AV$2-'Indicator Date hidden'!AW161)</f>
        <v>0</v>
      </c>
      <c r="AW160" s="171">
        <f>IF('Indicator Date hidden'!AX161="x","x",$AW$2-'Indicator Date hidden'!AX161)</f>
        <v>0</v>
      </c>
      <c r="AX160" s="171">
        <f>IF('Indicator Date hidden'!AY161="x","x",$AX$2-'Indicator Date hidden'!AY161)</f>
        <v>0</v>
      </c>
      <c r="AY160" s="171">
        <f>IF('Indicator Date hidden'!AZ161="x","x",$AY$2-'Indicator Date hidden'!AZ161)</f>
        <v>0</v>
      </c>
      <c r="AZ160" s="171">
        <f>IF('Indicator Date hidden'!BA161="x","x",$AZ$2-'Indicator Date hidden'!BA161)</f>
        <v>0</v>
      </c>
      <c r="BA160" s="5">
        <f t="shared" si="10"/>
        <v>11</v>
      </c>
      <c r="BB160" s="172">
        <f t="shared" si="11"/>
        <v>0.24444444444444444</v>
      </c>
      <c r="BC160" s="5">
        <f t="shared" si="12"/>
        <v>3</v>
      </c>
      <c r="BD160" s="172">
        <f t="shared" si="13"/>
        <v>1.0361371757222015</v>
      </c>
      <c r="BE160" s="175">
        <f t="shared" si="14"/>
        <v>0</v>
      </c>
    </row>
    <row r="161" spans="1:57" x14ac:dyDescent="0.25">
      <c r="A161" t="s">
        <v>300</v>
      </c>
      <c r="B161" s="171">
        <f>IF('Indicator Date hidden'!C162="x","x",$B$2-'Indicator Date hidden'!C162)</f>
        <v>0</v>
      </c>
      <c r="C161" s="171">
        <f>IF('Indicator Date hidden'!D162="x","x",$C$2-'Indicator Date hidden'!D162)</f>
        <v>0</v>
      </c>
      <c r="D161" s="171">
        <f>IF('Indicator Date hidden'!E162="x","x",$D$2-'Indicator Date hidden'!E162)</f>
        <v>0</v>
      </c>
      <c r="E161" s="171">
        <f>IF('Indicator Date hidden'!F162="x","x",$E$2-'Indicator Date hidden'!F162)</f>
        <v>0</v>
      </c>
      <c r="F161" s="171">
        <f>IF('Indicator Date hidden'!G162="x","x",$F$2-'Indicator Date hidden'!G162)</f>
        <v>0</v>
      </c>
      <c r="G161" s="171">
        <f>IF('Indicator Date hidden'!H162="x","x",$G$2-'Indicator Date hidden'!H162)</f>
        <v>0</v>
      </c>
      <c r="H161" s="171">
        <f>IF('Indicator Date hidden'!I162="x","x",$H$2-'Indicator Date hidden'!I162)</f>
        <v>0</v>
      </c>
      <c r="I161" s="171">
        <f>IF('Indicator Date hidden'!J162="x","x",$I$2-'Indicator Date hidden'!J162)</f>
        <v>0</v>
      </c>
      <c r="J161" s="171">
        <f>IF('Indicator Date hidden'!K162="x","x",$J$2-'Indicator Date hidden'!K162)</f>
        <v>0</v>
      </c>
      <c r="K161" s="171">
        <f>IF('Indicator Date hidden'!L162="x","x",$K$2-'Indicator Date hidden'!L162)</f>
        <v>0</v>
      </c>
      <c r="L161" s="171">
        <f>IF('Indicator Date hidden'!M162="x","x",$L$2-'Indicator Date hidden'!M162)</f>
        <v>0</v>
      </c>
      <c r="M161" s="171">
        <f>IF('Indicator Date hidden'!N162="x","x",$M$2-'Indicator Date hidden'!N162)</f>
        <v>0</v>
      </c>
      <c r="N161" s="171">
        <f>IF('Indicator Date hidden'!O162="x","x",$N$2-'Indicator Date hidden'!O162)</f>
        <v>0</v>
      </c>
      <c r="O161" s="171">
        <f>IF('Indicator Date hidden'!P162="x","x",$O$2-'Indicator Date hidden'!P162)</f>
        <v>0</v>
      </c>
      <c r="P161" s="171">
        <f>IF('Indicator Date hidden'!Q162="x","x",$P$2-'Indicator Date hidden'!Q162)</f>
        <v>0</v>
      </c>
      <c r="Q161" s="171" t="str">
        <f>IF('Indicator Date hidden'!R162="x","x",$Q$2-'Indicator Date hidden'!R162)</f>
        <v>x</v>
      </c>
      <c r="R161" s="171">
        <f>IF('Indicator Date hidden'!S162="x","x",$R$2-'Indicator Date hidden'!S162)</f>
        <v>0</v>
      </c>
      <c r="S161" s="171">
        <f>IF('Indicator Date hidden'!T162="x","x",$S$2-'Indicator Date hidden'!T162)</f>
        <v>0</v>
      </c>
      <c r="T161" s="171">
        <f>IF('Indicator Date hidden'!U162="x","x",$T$2-'Indicator Date hidden'!U162)</f>
        <v>0</v>
      </c>
      <c r="U161" s="171" t="str">
        <f>IF('Indicator Date hidden'!V162="x","x",$U$2-'Indicator Date hidden'!V162)</f>
        <v>x</v>
      </c>
      <c r="V161" s="171">
        <f>IF('Indicator Date hidden'!W162="x","x",$V$2-'Indicator Date hidden'!W162)</f>
        <v>0</v>
      </c>
      <c r="W161" s="171" t="str">
        <f>IF('Indicator Date hidden'!X162="x","x",$W$2-'Indicator Date hidden'!X162)</f>
        <v>x</v>
      </c>
      <c r="X161" s="171">
        <f>IF('Indicator Date hidden'!Y162="x","x",$X$2-'Indicator Date hidden'!Y162)</f>
        <v>2</v>
      </c>
      <c r="Y161" s="171">
        <f>IF('Indicator Date hidden'!Z162="x","x",$Y$2-'Indicator Date hidden'!Z162)</f>
        <v>1</v>
      </c>
      <c r="Z161" s="171">
        <f>IF('Indicator Date hidden'!AA162="x","x",$Z$2-'Indicator Date hidden'!AA162)</f>
        <v>0</v>
      </c>
      <c r="AA161" s="171">
        <f>IF('Indicator Date hidden'!AB162="x","x",$AA$2-'Indicator Date hidden'!AB162)</f>
        <v>0</v>
      </c>
      <c r="AB161" s="171">
        <f>IF('Indicator Date hidden'!AC162="x","x",$AB$2-'Indicator Date hidden'!AC162)</f>
        <v>0</v>
      </c>
      <c r="AC161" s="171">
        <f>IF('Indicator Date hidden'!AD162="x","x",$AC$2-'Indicator Date hidden'!AD162)</f>
        <v>0</v>
      </c>
      <c r="AD161" s="171" t="str">
        <f>IF('Indicator Date hidden'!AE162="x","x",$AD$2-'Indicator Date hidden'!AE162)</f>
        <v>x</v>
      </c>
      <c r="AE161" s="171">
        <f>IF('Indicator Date hidden'!AF162="x","x",$AE$2-'Indicator Date hidden'!AF162)</f>
        <v>0</v>
      </c>
      <c r="AF161" s="171">
        <f>IF('Indicator Date hidden'!AG162="x","x",$AF$2-'Indicator Date hidden'!AG162)</f>
        <v>2</v>
      </c>
      <c r="AG161" s="171">
        <f>IF('Indicator Date hidden'!AH162="x","x",$AG$2-'Indicator Date hidden'!AH162)</f>
        <v>0</v>
      </c>
      <c r="AH161" s="171">
        <f>IF('Indicator Date hidden'!AI162="x","x",$AH$2-'Indicator Date hidden'!AI162)</f>
        <v>0</v>
      </c>
      <c r="AI161" s="171">
        <f>IF('Indicator Date hidden'!AJ162="x","x",$AI$2-'Indicator Date hidden'!AJ162)</f>
        <v>0</v>
      </c>
      <c r="AJ161" s="171" t="str">
        <f>IF('Indicator Date hidden'!AK162="x","x",$AJ$2-'Indicator Date hidden'!AK162)</f>
        <v>x</v>
      </c>
      <c r="AK161" s="171">
        <f>IF('Indicator Date hidden'!AL162="x","x",$AK$2-'Indicator Date hidden'!AL162)</f>
        <v>1</v>
      </c>
      <c r="AL161" s="171">
        <f>IF('Indicator Date hidden'!AM162="x","x",$AL$2-'Indicator Date hidden'!AM162)</f>
        <v>0</v>
      </c>
      <c r="AM161" s="171">
        <f>IF('Indicator Date hidden'!AN162="x","x",$AM$2-'Indicator Date hidden'!AN162)</f>
        <v>0</v>
      </c>
      <c r="AN161" s="171">
        <f>IF('Indicator Date hidden'!AO162="x","x",$AN$2-'Indicator Date hidden'!AO162)</f>
        <v>0</v>
      </c>
      <c r="AO161" s="171">
        <f>IF('Indicator Date hidden'!AP162="x","x",$AO$2-'Indicator Date hidden'!AP162)</f>
        <v>0</v>
      </c>
      <c r="AP161" s="171">
        <f>IF('Indicator Date hidden'!AQ162="x","x",$AP$2-'Indicator Date hidden'!AQ162)</f>
        <v>0</v>
      </c>
      <c r="AQ161" s="171">
        <f>IF('Indicator Date hidden'!AR162="x","x",$AQ$2-'Indicator Date hidden'!AR162)</f>
        <v>0</v>
      </c>
      <c r="AR161" s="171">
        <f>IF('Indicator Date hidden'!AS162="x","x",$AR$2-'Indicator Date hidden'!AS162)</f>
        <v>0</v>
      </c>
      <c r="AS161" s="171">
        <f>IF('Indicator Date hidden'!AT162="x","x",$AS$2-'Indicator Date hidden'!AT162)</f>
        <v>0</v>
      </c>
      <c r="AT161" s="171">
        <f>IF('Indicator Date hidden'!AU162="x","x",$AT$2-'Indicator Date hidden'!AU162)</f>
        <v>0</v>
      </c>
      <c r="AU161" s="171">
        <f>IF('Indicator Date hidden'!AV162="x","x",$AU$2-'Indicator Date hidden'!AV162)</f>
        <v>0</v>
      </c>
      <c r="AV161" s="171">
        <f>IF('Indicator Date hidden'!AW162="x","x",$AV$2-'Indicator Date hidden'!AW162)</f>
        <v>0</v>
      </c>
      <c r="AW161" s="171">
        <f>IF('Indicator Date hidden'!AX162="x","x",$AW$2-'Indicator Date hidden'!AX162)</f>
        <v>0</v>
      </c>
      <c r="AX161" s="171">
        <f>IF('Indicator Date hidden'!AY162="x","x",$AX$2-'Indicator Date hidden'!AY162)</f>
        <v>0</v>
      </c>
      <c r="AY161" s="171">
        <f>IF('Indicator Date hidden'!AZ162="x","x",$AY$2-'Indicator Date hidden'!AZ162)</f>
        <v>0</v>
      </c>
      <c r="AZ161" s="171">
        <f>IF('Indicator Date hidden'!BA162="x","x",$AZ$2-'Indicator Date hidden'!BA162)</f>
        <v>0</v>
      </c>
      <c r="BA161" s="5">
        <f t="shared" si="10"/>
        <v>6</v>
      </c>
      <c r="BB161" s="172">
        <f t="shared" si="11"/>
        <v>0.13043478260869565</v>
      </c>
      <c r="BC161" s="5">
        <f t="shared" si="12"/>
        <v>4</v>
      </c>
      <c r="BD161" s="172">
        <f t="shared" si="13"/>
        <v>0.4476360930863913</v>
      </c>
      <c r="BE161" s="175">
        <f t="shared" si="14"/>
        <v>0</v>
      </c>
    </row>
    <row r="162" spans="1:57" x14ac:dyDescent="0.25">
      <c r="A162" t="s">
        <v>302</v>
      </c>
      <c r="B162" s="171">
        <f>IF('Indicator Date hidden'!C163="x","x",$B$2-'Indicator Date hidden'!C163)</f>
        <v>0</v>
      </c>
      <c r="C162" s="171">
        <f>IF('Indicator Date hidden'!D163="x","x",$C$2-'Indicator Date hidden'!D163)</f>
        <v>0</v>
      </c>
      <c r="D162" s="171">
        <f>IF('Indicator Date hidden'!E163="x","x",$D$2-'Indicator Date hidden'!E163)</f>
        <v>0</v>
      </c>
      <c r="E162" s="171">
        <f>IF('Indicator Date hidden'!F163="x","x",$E$2-'Indicator Date hidden'!F163)</f>
        <v>0</v>
      </c>
      <c r="F162" s="171">
        <f>IF('Indicator Date hidden'!G163="x","x",$F$2-'Indicator Date hidden'!G163)</f>
        <v>0</v>
      </c>
      <c r="G162" s="171">
        <f>IF('Indicator Date hidden'!H163="x","x",$G$2-'Indicator Date hidden'!H163)</f>
        <v>0</v>
      </c>
      <c r="H162" s="171">
        <f>IF('Indicator Date hidden'!I163="x","x",$H$2-'Indicator Date hidden'!I163)</f>
        <v>0</v>
      </c>
      <c r="I162" s="171">
        <f>IF('Indicator Date hidden'!J163="x","x",$I$2-'Indicator Date hidden'!J163)</f>
        <v>0</v>
      </c>
      <c r="J162" s="171">
        <f>IF('Indicator Date hidden'!K163="x","x",$J$2-'Indicator Date hidden'!K163)</f>
        <v>0</v>
      </c>
      <c r="K162" s="171">
        <f>IF('Indicator Date hidden'!L163="x","x",$K$2-'Indicator Date hidden'!L163)</f>
        <v>0</v>
      </c>
      <c r="L162" s="171">
        <f>IF('Indicator Date hidden'!M163="x","x",$L$2-'Indicator Date hidden'!M163)</f>
        <v>0</v>
      </c>
      <c r="M162" s="171">
        <f>IF('Indicator Date hidden'!N163="x","x",$M$2-'Indicator Date hidden'!N163)</f>
        <v>0</v>
      </c>
      <c r="N162" s="171">
        <f>IF('Indicator Date hidden'!O163="x","x",$N$2-'Indicator Date hidden'!O163)</f>
        <v>0</v>
      </c>
      <c r="O162" s="171">
        <f>IF('Indicator Date hidden'!P163="x","x",$O$2-'Indicator Date hidden'!P163)</f>
        <v>0</v>
      </c>
      <c r="P162" s="171">
        <f>IF('Indicator Date hidden'!Q163="x","x",$P$2-'Indicator Date hidden'!Q163)</f>
        <v>0</v>
      </c>
      <c r="Q162" s="171" t="str">
        <f>IF('Indicator Date hidden'!R163="x","x",$Q$2-'Indicator Date hidden'!R163)</f>
        <v>x</v>
      </c>
      <c r="R162" s="171">
        <f>IF('Indicator Date hidden'!S163="x","x",$R$2-'Indicator Date hidden'!S163)</f>
        <v>0</v>
      </c>
      <c r="S162" s="171">
        <f>IF('Indicator Date hidden'!T163="x","x",$S$2-'Indicator Date hidden'!T163)</f>
        <v>0</v>
      </c>
      <c r="T162" s="171">
        <f>IF('Indicator Date hidden'!U163="x","x",$T$2-'Indicator Date hidden'!U163)</f>
        <v>0</v>
      </c>
      <c r="U162" s="171">
        <f>IF('Indicator Date hidden'!V163="x","x",$U$2-'Indicator Date hidden'!V163)</f>
        <v>0</v>
      </c>
      <c r="V162" s="171">
        <f>IF('Indicator Date hidden'!W163="x","x",$V$2-'Indicator Date hidden'!W163)</f>
        <v>0</v>
      </c>
      <c r="W162" s="171">
        <f>IF('Indicator Date hidden'!X163="x","x",$W$2-'Indicator Date hidden'!X163)</f>
        <v>3</v>
      </c>
      <c r="X162" s="171">
        <f>IF('Indicator Date hidden'!Y163="x","x",$X$2-'Indicator Date hidden'!Y163)</f>
        <v>5</v>
      </c>
      <c r="Y162" s="171">
        <f>IF('Indicator Date hidden'!Z163="x","x",$Y$2-'Indicator Date hidden'!Z163)</f>
        <v>1</v>
      </c>
      <c r="Z162" s="171">
        <f>IF('Indicator Date hidden'!AA163="x","x",$Z$2-'Indicator Date hidden'!AA163)</f>
        <v>0</v>
      </c>
      <c r="AA162" s="171">
        <f>IF('Indicator Date hidden'!AB163="x","x",$AA$2-'Indicator Date hidden'!AB163)</f>
        <v>0</v>
      </c>
      <c r="AB162" s="171">
        <f>IF('Indicator Date hidden'!AC163="x","x",$AB$2-'Indicator Date hidden'!AC163)</f>
        <v>0</v>
      </c>
      <c r="AC162" s="171">
        <f>IF('Indicator Date hidden'!AD163="x","x",$AC$2-'Indicator Date hidden'!AD163)</f>
        <v>0</v>
      </c>
      <c r="AD162" s="171">
        <f>IF('Indicator Date hidden'!AE163="x","x",$AD$2-'Indicator Date hidden'!AE163)</f>
        <v>0</v>
      </c>
      <c r="AE162" s="171">
        <f>IF('Indicator Date hidden'!AF163="x","x",$AE$2-'Indicator Date hidden'!AF163)</f>
        <v>0</v>
      </c>
      <c r="AF162" s="171">
        <f>IF('Indicator Date hidden'!AG163="x","x",$AF$2-'Indicator Date hidden'!AG163)</f>
        <v>2</v>
      </c>
      <c r="AG162" s="171">
        <f>IF('Indicator Date hidden'!AH163="x","x",$AG$2-'Indicator Date hidden'!AH163)</f>
        <v>0</v>
      </c>
      <c r="AH162" s="171">
        <f>IF('Indicator Date hidden'!AI163="x","x",$AH$2-'Indicator Date hidden'!AI163)</f>
        <v>0</v>
      </c>
      <c r="AI162" s="171">
        <f>IF('Indicator Date hidden'!AJ163="x","x",$AI$2-'Indicator Date hidden'!AJ163)</f>
        <v>0</v>
      </c>
      <c r="AJ162" s="171">
        <f>IF('Indicator Date hidden'!AK163="x","x",$AJ$2-'Indicator Date hidden'!AK163)</f>
        <v>1</v>
      </c>
      <c r="AK162" s="171">
        <f>IF('Indicator Date hidden'!AL163="x","x",$AK$2-'Indicator Date hidden'!AL163)</f>
        <v>1</v>
      </c>
      <c r="AL162" s="171">
        <f>IF('Indicator Date hidden'!AM163="x","x",$AL$2-'Indicator Date hidden'!AM163)</f>
        <v>0</v>
      </c>
      <c r="AM162" s="171">
        <f>IF('Indicator Date hidden'!AN163="x","x",$AM$2-'Indicator Date hidden'!AN163)</f>
        <v>0</v>
      </c>
      <c r="AN162" s="171">
        <f>IF('Indicator Date hidden'!AO163="x","x",$AN$2-'Indicator Date hidden'!AO163)</f>
        <v>0</v>
      </c>
      <c r="AO162" s="171">
        <f>IF('Indicator Date hidden'!AP163="x","x",$AO$2-'Indicator Date hidden'!AP163)</f>
        <v>0</v>
      </c>
      <c r="AP162" s="171">
        <f>IF('Indicator Date hidden'!AQ163="x","x",$AP$2-'Indicator Date hidden'!AQ163)</f>
        <v>0</v>
      </c>
      <c r="AQ162" s="171">
        <f>IF('Indicator Date hidden'!AR163="x","x",$AQ$2-'Indicator Date hidden'!AR163)</f>
        <v>0</v>
      </c>
      <c r="AR162" s="171">
        <f>IF('Indicator Date hidden'!AS163="x","x",$AR$2-'Indicator Date hidden'!AS163)</f>
        <v>0</v>
      </c>
      <c r="AS162" s="171">
        <f>IF('Indicator Date hidden'!AT163="x","x",$AS$2-'Indicator Date hidden'!AT163)</f>
        <v>0</v>
      </c>
      <c r="AT162" s="171">
        <f>IF('Indicator Date hidden'!AU163="x","x",$AT$2-'Indicator Date hidden'!AU163)</f>
        <v>0</v>
      </c>
      <c r="AU162" s="171">
        <f>IF('Indicator Date hidden'!AV163="x","x",$AU$2-'Indicator Date hidden'!AV163)</f>
        <v>0</v>
      </c>
      <c r="AV162" s="171">
        <f>IF('Indicator Date hidden'!AW163="x","x",$AV$2-'Indicator Date hidden'!AW163)</f>
        <v>0</v>
      </c>
      <c r="AW162" s="171">
        <f>IF('Indicator Date hidden'!AX163="x","x",$AW$2-'Indicator Date hidden'!AX163)</f>
        <v>0</v>
      </c>
      <c r="AX162" s="171">
        <f>IF('Indicator Date hidden'!AY163="x","x",$AX$2-'Indicator Date hidden'!AY163)</f>
        <v>0</v>
      </c>
      <c r="AY162" s="171">
        <f>IF('Indicator Date hidden'!AZ163="x","x",$AY$2-'Indicator Date hidden'!AZ163)</f>
        <v>0</v>
      </c>
      <c r="AZ162" s="171">
        <f>IF('Indicator Date hidden'!BA163="x","x",$AZ$2-'Indicator Date hidden'!BA163)</f>
        <v>0</v>
      </c>
      <c r="BA162" s="5">
        <f t="shared" si="10"/>
        <v>13</v>
      </c>
      <c r="BB162" s="172">
        <f t="shared" si="11"/>
        <v>0.26</v>
      </c>
      <c r="BC162" s="5">
        <f t="shared" si="12"/>
        <v>6</v>
      </c>
      <c r="BD162" s="172">
        <f t="shared" si="13"/>
        <v>0.86740993768805763</v>
      </c>
      <c r="BE162" s="175">
        <f t="shared" si="14"/>
        <v>0</v>
      </c>
    </row>
    <row r="163" spans="1:57" x14ac:dyDescent="0.25">
      <c r="A163" t="s">
        <v>304</v>
      </c>
      <c r="B163" s="171">
        <f>IF('Indicator Date hidden'!C164="x","x",$B$2-'Indicator Date hidden'!C164)</f>
        <v>0</v>
      </c>
      <c r="C163" s="171">
        <f>IF('Indicator Date hidden'!D164="x","x",$C$2-'Indicator Date hidden'!D164)</f>
        <v>0</v>
      </c>
      <c r="D163" s="171">
        <f>IF('Indicator Date hidden'!E164="x","x",$D$2-'Indicator Date hidden'!E164)</f>
        <v>0</v>
      </c>
      <c r="E163" s="171">
        <f>IF('Indicator Date hidden'!F164="x","x",$E$2-'Indicator Date hidden'!F164)</f>
        <v>0</v>
      </c>
      <c r="F163" s="171">
        <f>IF('Indicator Date hidden'!G164="x","x",$F$2-'Indicator Date hidden'!G164)</f>
        <v>0</v>
      </c>
      <c r="G163" s="171">
        <f>IF('Indicator Date hidden'!H164="x","x",$G$2-'Indicator Date hidden'!H164)</f>
        <v>0</v>
      </c>
      <c r="H163" s="171">
        <f>IF('Indicator Date hidden'!I164="x","x",$H$2-'Indicator Date hidden'!I164)</f>
        <v>0</v>
      </c>
      <c r="I163" s="171">
        <f>IF('Indicator Date hidden'!J164="x","x",$I$2-'Indicator Date hidden'!J164)</f>
        <v>0</v>
      </c>
      <c r="J163" s="171">
        <f>IF('Indicator Date hidden'!K164="x","x",$J$2-'Indicator Date hidden'!K164)</f>
        <v>0</v>
      </c>
      <c r="K163" s="171">
        <f>IF('Indicator Date hidden'!L164="x","x",$K$2-'Indicator Date hidden'!L164)</f>
        <v>0</v>
      </c>
      <c r="L163" s="171">
        <f>IF('Indicator Date hidden'!M164="x","x",$L$2-'Indicator Date hidden'!M164)</f>
        <v>0</v>
      </c>
      <c r="M163" s="171">
        <f>IF('Indicator Date hidden'!N164="x","x",$M$2-'Indicator Date hidden'!N164)</f>
        <v>0</v>
      </c>
      <c r="N163" s="171">
        <f>IF('Indicator Date hidden'!O164="x","x",$N$2-'Indicator Date hidden'!O164)</f>
        <v>0</v>
      </c>
      <c r="O163" s="171">
        <f>IF('Indicator Date hidden'!P164="x","x",$O$2-'Indicator Date hidden'!P164)</f>
        <v>0</v>
      </c>
      <c r="P163" s="171">
        <f>IF('Indicator Date hidden'!Q164="x","x",$P$2-'Indicator Date hidden'!Q164)</f>
        <v>0</v>
      </c>
      <c r="Q163" s="171">
        <f>IF('Indicator Date hidden'!R164="x","x",$Q$2-'Indicator Date hidden'!R164)</f>
        <v>5</v>
      </c>
      <c r="R163" s="171">
        <f>IF('Indicator Date hidden'!S164="x","x",$R$2-'Indicator Date hidden'!S164)</f>
        <v>0</v>
      </c>
      <c r="S163" s="171">
        <f>IF('Indicator Date hidden'!T164="x","x",$S$2-'Indicator Date hidden'!T164)</f>
        <v>0</v>
      </c>
      <c r="T163" s="171">
        <f>IF('Indicator Date hidden'!U164="x","x",$T$2-'Indicator Date hidden'!U164)</f>
        <v>0</v>
      </c>
      <c r="U163" s="171">
        <f>IF('Indicator Date hidden'!V164="x","x",$U$2-'Indicator Date hidden'!V164)</f>
        <v>0</v>
      </c>
      <c r="V163" s="171">
        <f>IF('Indicator Date hidden'!W164="x","x",$V$2-'Indicator Date hidden'!W164)</f>
        <v>0</v>
      </c>
      <c r="W163" s="171">
        <f>IF('Indicator Date hidden'!X164="x","x",$W$2-'Indicator Date hidden'!X164)</f>
        <v>1</v>
      </c>
      <c r="X163" s="171">
        <f>IF('Indicator Date hidden'!Y164="x","x",$X$2-'Indicator Date hidden'!Y164)</f>
        <v>5</v>
      </c>
      <c r="Y163" s="171">
        <f>IF('Indicator Date hidden'!Z164="x","x",$Y$2-'Indicator Date hidden'!Z164)</f>
        <v>1</v>
      </c>
      <c r="Z163" s="171">
        <f>IF('Indicator Date hidden'!AA164="x","x",$Z$2-'Indicator Date hidden'!AA164)</f>
        <v>0</v>
      </c>
      <c r="AA163" s="171">
        <f>IF('Indicator Date hidden'!AB164="x","x",$AA$2-'Indicator Date hidden'!AB164)</f>
        <v>0</v>
      </c>
      <c r="AB163" s="171">
        <f>IF('Indicator Date hidden'!AC164="x","x",$AB$2-'Indicator Date hidden'!AC164)</f>
        <v>0</v>
      </c>
      <c r="AC163" s="171">
        <f>IF('Indicator Date hidden'!AD164="x","x",$AC$2-'Indicator Date hidden'!AD164)</f>
        <v>0</v>
      </c>
      <c r="AD163" s="171">
        <f>IF('Indicator Date hidden'!AE164="x","x",$AD$2-'Indicator Date hidden'!AE164)</f>
        <v>0</v>
      </c>
      <c r="AE163" s="171">
        <f>IF('Indicator Date hidden'!AF164="x","x",$AE$2-'Indicator Date hidden'!AF164)</f>
        <v>0</v>
      </c>
      <c r="AF163" s="171">
        <f>IF('Indicator Date hidden'!AG164="x","x",$AF$2-'Indicator Date hidden'!AG164)</f>
        <v>5</v>
      </c>
      <c r="AG163" s="171">
        <f>IF('Indicator Date hidden'!AH164="x","x",$AG$2-'Indicator Date hidden'!AH164)</f>
        <v>0</v>
      </c>
      <c r="AH163" s="171">
        <f>IF('Indicator Date hidden'!AI164="x","x",$AH$2-'Indicator Date hidden'!AI164)</f>
        <v>0</v>
      </c>
      <c r="AI163" s="171">
        <f>IF('Indicator Date hidden'!AJ164="x","x",$AI$2-'Indicator Date hidden'!AJ164)</f>
        <v>0</v>
      </c>
      <c r="AJ163" s="171">
        <f>IF('Indicator Date hidden'!AK164="x","x",$AJ$2-'Indicator Date hidden'!AK164)</f>
        <v>1</v>
      </c>
      <c r="AK163" s="171">
        <f>IF('Indicator Date hidden'!AL164="x","x",$AK$2-'Indicator Date hidden'!AL164)</f>
        <v>0</v>
      </c>
      <c r="AL163" s="171">
        <f>IF('Indicator Date hidden'!AM164="x","x",$AL$2-'Indicator Date hidden'!AM164)</f>
        <v>0</v>
      </c>
      <c r="AM163" s="171">
        <f>IF('Indicator Date hidden'!AN164="x","x",$AM$2-'Indicator Date hidden'!AN164)</f>
        <v>0</v>
      </c>
      <c r="AN163" s="171">
        <f>IF('Indicator Date hidden'!AO164="x","x",$AN$2-'Indicator Date hidden'!AO164)</f>
        <v>0</v>
      </c>
      <c r="AO163" s="171" t="str">
        <f>IF('Indicator Date hidden'!AP164="x","x",$AO$2-'Indicator Date hidden'!AP164)</f>
        <v>x</v>
      </c>
      <c r="AP163" s="171" t="str">
        <f>IF('Indicator Date hidden'!AQ164="x","x",$AP$2-'Indicator Date hidden'!AQ164)</f>
        <v>x</v>
      </c>
      <c r="AQ163" s="171">
        <f>IF('Indicator Date hidden'!AR164="x","x",$AQ$2-'Indicator Date hidden'!AR164)</f>
        <v>4</v>
      </c>
      <c r="AR163" s="171">
        <f>IF('Indicator Date hidden'!AS164="x","x",$AR$2-'Indicator Date hidden'!AS164)</f>
        <v>0</v>
      </c>
      <c r="AS163" s="171">
        <f>IF('Indicator Date hidden'!AT164="x","x",$AS$2-'Indicator Date hidden'!AT164)</f>
        <v>0</v>
      </c>
      <c r="AT163" s="171">
        <f>IF('Indicator Date hidden'!AU164="x","x",$AT$2-'Indicator Date hidden'!AU164)</f>
        <v>0</v>
      </c>
      <c r="AU163" s="171">
        <f>IF('Indicator Date hidden'!AV164="x","x",$AU$2-'Indicator Date hidden'!AV164)</f>
        <v>0</v>
      </c>
      <c r="AV163" s="171">
        <f>IF('Indicator Date hidden'!AW164="x","x",$AV$2-'Indicator Date hidden'!AW164)</f>
        <v>0</v>
      </c>
      <c r="AW163" s="171">
        <f>IF('Indicator Date hidden'!AX164="x","x",$AW$2-'Indicator Date hidden'!AX164)</f>
        <v>0</v>
      </c>
      <c r="AX163" s="171">
        <f>IF('Indicator Date hidden'!AY164="x","x",$AX$2-'Indicator Date hidden'!AY164)</f>
        <v>0</v>
      </c>
      <c r="AY163" s="171">
        <f>IF('Indicator Date hidden'!AZ164="x","x",$AY$2-'Indicator Date hidden'!AZ164)</f>
        <v>1</v>
      </c>
      <c r="AZ163" s="171">
        <f>IF('Indicator Date hidden'!BA164="x","x",$AZ$2-'Indicator Date hidden'!BA164)</f>
        <v>1</v>
      </c>
      <c r="BA163" s="5">
        <f t="shared" si="10"/>
        <v>24</v>
      </c>
      <c r="BB163" s="172">
        <f t="shared" si="11"/>
        <v>0.48979591836734693</v>
      </c>
      <c r="BC163" s="5">
        <f t="shared" si="12"/>
        <v>9</v>
      </c>
      <c r="BD163" s="172">
        <f t="shared" si="13"/>
        <v>1.3112145636088988</v>
      </c>
      <c r="BE163" s="175">
        <f t="shared" si="14"/>
        <v>0</v>
      </c>
    </row>
    <row r="164" spans="1:57" x14ac:dyDescent="0.25">
      <c r="A164" t="s">
        <v>306</v>
      </c>
      <c r="B164" s="171">
        <f>IF('Indicator Date hidden'!C165="x","x",$B$2-'Indicator Date hidden'!C165)</f>
        <v>0</v>
      </c>
      <c r="C164" s="171">
        <f>IF('Indicator Date hidden'!D165="x","x",$C$2-'Indicator Date hidden'!D165)</f>
        <v>0</v>
      </c>
      <c r="D164" s="171">
        <f>IF('Indicator Date hidden'!E165="x","x",$D$2-'Indicator Date hidden'!E165)</f>
        <v>0</v>
      </c>
      <c r="E164" s="171">
        <f>IF('Indicator Date hidden'!F165="x","x",$E$2-'Indicator Date hidden'!F165)</f>
        <v>0</v>
      </c>
      <c r="F164" s="171">
        <f>IF('Indicator Date hidden'!G165="x","x",$F$2-'Indicator Date hidden'!G165)</f>
        <v>0</v>
      </c>
      <c r="G164" s="171">
        <f>IF('Indicator Date hidden'!H165="x","x",$G$2-'Indicator Date hidden'!H165)</f>
        <v>0</v>
      </c>
      <c r="H164" s="171">
        <f>IF('Indicator Date hidden'!I165="x","x",$H$2-'Indicator Date hidden'!I165)</f>
        <v>0</v>
      </c>
      <c r="I164" s="171">
        <f>IF('Indicator Date hidden'!J165="x","x",$I$2-'Indicator Date hidden'!J165)</f>
        <v>0</v>
      </c>
      <c r="J164" s="171">
        <f>IF('Indicator Date hidden'!K165="x","x",$J$2-'Indicator Date hidden'!K165)</f>
        <v>0</v>
      </c>
      <c r="K164" s="171">
        <f>IF('Indicator Date hidden'!L165="x","x",$K$2-'Indicator Date hidden'!L165)</f>
        <v>0</v>
      </c>
      <c r="L164" s="171">
        <f>IF('Indicator Date hidden'!M165="x","x",$L$2-'Indicator Date hidden'!M165)</f>
        <v>0</v>
      </c>
      <c r="M164" s="171">
        <f>IF('Indicator Date hidden'!N165="x","x",$M$2-'Indicator Date hidden'!N165)</f>
        <v>0</v>
      </c>
      <c r="N164" s="171">
        <f>IF('Indicator Date hidden'!O165="x","x",$N$2-'Indicator Date hidden'!O165)</f>
        <v>0</v>
      </c>
      <c r="O164" s="171">
        <f>IF('Indicator Date hidden'!P165="x","x",$O$2-'Indicator Date hidden'!P165)</f>
        <v>0</v>
      </c>
      <c r="P164" s="171">
        <f>IF('Indicator Date hidden'!Q165="x","x",$P$2-'Indicator Date hidden'!Q165)</f>
        <v>0</v>
      </c>
      <c r="Q164" s="171">
        <f>IF('Indicator Date hidden'!R165="x","x",$Q$2-'Indicator Date hidden'!R165)</f>
        <v>5</v>
      </c>
      <c r="R164" s="171">
        <f>IF('Indicator Date hidden'!S165="x","x",$R$2-'Indicator Date hidden'!S165)</f>
        <v>0</v>
      </c>
      <c r="S164" s="171">
        <f>IF('Indicator Date hidden'!T165="x","x",$S$2-'Indicator Date hidden'!T165)</f>
        <v>0</v>
      </c>
      <c r="T164" s="171">
        <f>IF('Indicator Date hidden'!U165="x","x",$T$2-'Indicator Date hidden'!U165)</f>
        <v>0</v>
      </c>
      <c r="U164" s="171">
        <f>IF('Indicator Date hidden'!V165="x","x",$U$2-'Indicator Date hidden'!V165)</f>
        <v>0</v>
      </c>
      <c r="V164" s="171">
        <f>IF('Indicator Date hidden'!W165="x","x",$V$2-'Indicator Date hidden'!W165)</f>
        <v>0</v>
      </c>
      <c r="W164" s="171">
        <f>IF('Indicator Date hidden'!X165="x","x",$W$2-'Indicator Date hidden'!X165)</f>
        <v>5</v>
      </c>
      <c r="X164" s="171">
        <f>IF('Indicator Date hidden'!Y165="x","x",$X$2-'Indicator Date hidden'!Y165)</f>
        <v>3</v>
      </c>
      <c r="Y164" s="171">
        <f>IF('Indicator Date hidden'!Z165="x","x",$Y$2-'Indicator Date hidden'!Z165)</f>
        <v>1</v>
      </c>
      <c r="Z164" s="171">
        <f>IF('Indicator Date hidden'!AA165="x","x",$Z$2-'Indicator Date hidden'!AA165)</f>
        <v>0</v>
      </c>
      <c r="AA164" s="171">
        <f>IF('Indicator Date hidden'!AB165="x","x",$AA$2-'Indicator Date hidden'!AB165)</f>
        <v>0</v>
      </c>
      <c r="AB164" s="171">
        <f>IF('Indicator Date hidden'!AC165="x","x",$AB$2-'Indicator Date hidden'!AC165)</f>
        <v>0</v>
      </c>
      <c r="AC164" s="171">
        <f>IF('Indicator Date hidden'!AD165="x","x",$AC$2-'Indicator Date hidden'!AD165)</f>
        <v>0</v>
      </c>
      <c r="AD164" s="171">
        <f>IF('Indicator Date hidden'!AE165="x","x",$AD$2-'Indicator Date hidden'!AE165)</f>
        <v>0</v>
      </c>
      <c r="AE164" s="171">
        <f>IF('Indicator Date hidden'!AF165="x","x",$AE$2-'Indicator Date hidden'!AF165)</f>
        <v>0</v>
      </c>
      <c r="AF164" s="171" t="str">
        <f>IF('Indicator Date hidden'!AG165="x","x",$AF$2-'Indicator Date hidden'!AG165)</f>
        <v>x</v>
      </c>
      <c r="AG164" s="171">
        <f>IF('Indicator Date hidden'!AH165="x","x",$AG$2-'Indicator Date hidden'!AH165)</f>
        <v>0</v>
      </c>
      <c r="AH164" s="171">
        <f>IF('Indicator Date hidden'!AI165="x","x",$AH$2-'Indicator Date hidden'!AI165)</f>
        <v>0</v>
      </c>
      <c r="AI164" s="171">
        <f>IF('Indicator Date hidden'!AJ165="x","x",$AI$2-'Indicator Date hidden'!AJ165)</f>
        <v>0</v>
      </c>
      <c r="AJ164" s="171" t="str">
        <f>IF('Indicator Date hidden'!AK165="x","x",$AJ$2-'Indicator Date hidden'!AK165)</f>
        <v>x</v>
      </c>
      <c r="AK164" s="171">
        <f>IF('Indicator Date hidden'!AL165="x","x",$AK$2-'Indicator Date hidden'!AL165)</f>
        <v>1</v>
      </c>
      <c r="AL164" s="171">
        <f>IF('Indicator Date hidden'!AM165="x","x",$AL$2-'Indicator Date hidden'!AM165)</f>
        <v>0</v>
      </c>
      <c r="AM164" s="171">
        <f>IF('Indicator Date hidden'!AN165="x","x",$AM$2-'Indicator Date hidden'!AN165)</f>
        <v>0</v>
      </c>
      <c r="AN164" s="171">
        <f>IF('Indicator Date hidden'!AO165="x","x",$AN$2-'Indicator Date hidden'!AO165)</f>
        <v>0</v>
      </c>
      <c r="AO164" s="171">
        <f>IF('Indicator Date hidden'!AP165="x","x",$AO$2-'Indicator Date hidden'!AP165)</f>
        <v>1</v>
      </c>
      <c r="AP164" s="171">
        <f>IF('Indicator Date hidden'!AQ165="x","x",$AP$2-'Indicator Date hidden'!AQ165)</f>
        <v>1</v>
      </c>
      <c r="AQ164" s="171" t="str">
        <f>IF('Indicator Date hidden'!AR165="x","x",$AQ$2-'Indicator Date hidden'!AR165)</f>
        <v>x</v>
      </c>
      <c r="AR164" s="171">
        <f>IF('Indicator Date hidden'!AS165="x","x",$AR$2-'Indicator Date hidden'!AS165)</f>
        <v>0</v>
      </c>
      <c r="AS164" s="171">
        <f>IF('Indicator Date hidden'!AT165="x","x",$AS$2-'Indicator Date hidden'!AT165)</f>
        <v>0</v>
      </c>
      <c r="AT164" s="171">
        <f>IF('Indicator Date hidden'!AU165="x","x",$AT$2-'Indicator Date hidden'!AU165)</f>
        <v>0</v>
      </c>
      <c r="AU164" s="171">
        <f>IF('Indicator Date hidden'!AV165="x","x",$AU$2-'Indicator Date hidden'!AV165)</f>
        <v>0</v>
      </c>
      <c r="AV164" s="171">
        <f>IF('Indicator Date hidden'!AW165="x","x",$AV$2-'Indicator Date hidden'!AW165)</f>
        <v>0</v>
      </c>
      <c r="AW164" s="171">
        <f>IF('Indicator Date hidden'!AX165="x","x",$AW$2-'Indicator Date hidden'!AX165)</f>
        <v>0</v>
      </c>
      <c r="AX164" s="171">
        <f>IF('Indicator Date hidden'!AY165="x","x",$AX$2-'Indicator Date hidden'!AY165)</f>
        <v>0</v>
      </c>
      <c r="AY164" s="171">
        <f>IF('Indicator Date hidden'!AZ165="x","x",$AY$2-'Indicator Date hidden'!AZ165)</f>
        <v>0</v>
      </c>
      <c r="AZ164" s="171">
        <f>IF('Indicator Date hidden'!BA165="x","x",$AZ$2-'Indicator Date hidden'!BA165)</f>
        <v>0</v>
      </c>
      <c r="BA164" s="5">
        <f t="shared" si="10"/>
        <v>17</v>
      </c>
      <c r="BB164" s="172">
        <f t="shared" si="11"/>
        <v>0.35416666666666669</v>
      </c>
      <c r="BC164" s="5">
        <f t="shared" si="12"/>
        <v>7</v>
      </c>
      <c r="BD164" s="172">
        <f t="shared" si="13"/>
        <v>1.0895255720827401</v>
      </c>
      <c r="BE164" s="175">
        <f t="shared" si="14"/>
        <v>0</v>
      </c>
    </row>
    <row r="165" spans="1:57" x14ac:dyDescent="0.25">
      <c r="A165" t="s">
        <v>308</v>
      </c>
      <c r="B165" s="171">
        <f>IF('Indicator Date hidden'!C166="x","x",$B$2-'Indicator Date hidden'!C166)</f>
        <v>0</v>
      </c>
      <c r="C165" s="171">
        <f>IF('Indicator Date hidden'!D166="x","x",$C$2-'Indicator Date hidden'!D166)</f>
        <v>0</v>
      </c>
      <c r="D165" s="171">
        <f>IF('Indicator Date hidden'!E166="x","x",$D$2-'Indicator Date hidden'!E166)</f>
        <v>0</v>
      </c>
      <c r="E165" s="171">
        <f>IF('Indicator Date hidden'!F166="x","x",$E$2-'Indicator Date hidden'!F166)</f>
        <v>0</v>
      </c>
      <c r="F165" s="171">
        <f>IF('Indicator Date hidden'!G166="x","x",$F$2-'Indicator Date hidden'!G166)</f>
        <v>0</v>
      </c>
      <c r="G165" s="171">
        <f>IF('Indicator Date hidden'!H166="x","x",$G$2-'Indicator Date hidden'!H166)</f>
        <v>0</v>
      </c>
      <c r="H165" s="171">
        <f>IF('Indicator Date hidden'!I166="x","x",$H$2-'Indicator Date hidden'!I166)</f>
        <v>0</v>
      </c>
      <c r="I165" s="171">
        <f>IF('Indicator Date hidden'!J166="x","x",$I$2-'Indicator Date hidden'!J166)</f>
        <v>0</v>
      </c>
      <c r="J165" s="171">
        <f>IF('Indicator Date hidden'!K166="x","x",$J$2-'Indicator Date hidden'!K166)</f>
        <v>0</v>
      </c>
      <c r="K165" s="171">
        <f>IF('Indicator Date hidden'!L166="x","x",$K$2-'Indicator Date hidden'!L166)</f>
        <v>0</v>
      </c>
      <c r="L165" s="171">
        <f>IF('Indicator Date hidden'!M166="x","x",$L$2-'Indicator Date hidden'!M166)</f>
        <v>0</v>
      </c>
      <c r="M165" s="171">
        <f>IF('Indicator Date hidden'!N166="x","x",$M$2-'Indicator Date hidden'!N166)</f>
        <v>0</v>
      </c>
      <c r="N165" s="171">
        <f>IF('Indicator Date hidden'!O166="x","x",$N$2-'Indicator Date hidden'!O166)</f>
        <v>0</v>
      </c>
      <c r="O165" s="171">
        <f>IF('Indicator Date hidden'!P166="x","x",$O$2-'Indicator Date hidden'!P166)</f>
        <v>0</v>
      </c>
      <c r="P165" s="171">
        <f>IF('Indicator Date hidden'!Q166="x","x",$P$2-'Indicator Date hidden'!Q166)</f>
        <v>0</v>
      </c>
      <c r="Q165" s="171">
        <f>IF('Indicator Date hidden'!R166="x","x",$Q$2-'Indicator Date hidden'!R166)</f>
        <v>5</v>
      </c>
      <c r="R165" s="171">
        <f>IF('Indicator Date hidden'!S166="x","x",$R$2-'Indicator Date hidden'!S166)</f>
        <v>0</v>
      </c>
      <c r="S165" s="171">
        <f>IF('Indicator Date hidden'!T166="x","x",$S$2-'Indicator Date hidden'!T166)</f>
        <v>0</v>
      </c>
      <c r="T165" s="171">
        <f>IF('Indicator Date hidden'!U166="x","x",$T$2-'Indicator Date hidden'!U166)</f>
        <v>0</v>
      </c>
      <c r="U165" s="171">
        <f>IF('Indicator Date hidden'!V166="x","x",$U$2-'Indicator Date hidden'!V166)</f>
        <v>0</v>
      </c>
      <c r="V165" s="171">
        <f>IF('Indicator Date hidden'!W166="x","x",$V$2-'Indicator Date hidden'!W166)</f>
        <v>0</v>
      </c>
      <c r="W165" s="171">
        <f>IF('Indicator Date hidden'!X166="x","x",$W$2-'Indicator Date hidden'!X166)</f>
        <v>5</v>
      </c>
      <c r="X165" s="171">
        <f>IF('Indicator Date hidden'!Y166="x","x",$X$2-'Indicator Date hidden'!Y166)</f>
        <v>6</v>
      </c>
      <c r="Y165" s="171">
        <f>IF('Indicator Date hidden'!Z166="x","x",$Y$2-'Indicator Date hidden'!Z166)</f>
        <v>1</v>
      </c>
      <c r="Z165" s="171">
        <f>IF('Indicator Date hidden'!AA166="x","x",$Z$2-'Indicator Date hidden'!AA166)</f>
        <v>0</v>
      </c>
      <c r="AA165" s="171">
        <f>IF('Indicator Date hidden'!AB166="x","x",$AA$2-'Indicator Date hidden'!AB166)</f>
        <v>0</v>
      </c>
      <c r="AB165" s="171">
        <f>IF('Indicator Date hidden'!AC166="x","x",$AB$2-'Indicator Date hidden'!AC166)</f>
        <v>0</v>
      </c>
      <c r="AC165" s="171">
        <f>IF('Indicator Date hidden'!AD166="x","x",$AC$2-'Indicator Date hidden'!AD166)</f>
        <v>0</v>
      </c>
      <c r="AD165" s="171">
        <f>IF('Indicator Date hidden'!AE166="x","x",$AD$2-'Indicator Date hidden'!AE166)</f>
        <v>0</v>
      </c>
      <c r="AE165" s="171">
        <f>IF('Indicator Date hidden'!AF166="x","x",$AE$2-'Indicator Date hidden'!AF166)</f>
        <v>0</v>
      </c>
      <c r="AF165" s="171">
        <f>IF('Indicator Date hidden'!AG166="x","x",$AF$2-'Indicator Date hidden'!AG166)</f>
        <v>5</v>
      </c>
      <c r="AG165" s="171">
        <f>IF('Indicator Date hidden'!AH166="x","x",$AG$2-'Indicator Date hidden'!AH166)</f>
        <v>0</v>
      </c>
      <c r="AH165" s="171">
        <f>IF('Indicator Date hidden'!AI166="x","x",$AH$2-'Indicator Date hidden'!AI166)</f>
        <v>0</v>
      </c>
      <c r="AI165" s="171">
        <f>IF('Indicator Date hidden'!AJ166="x","x",$AI$2-'Indicator Date hidden'!AJ166)</f>
        <v>0</v>
      </c>
      <c r="AJ165" s="171" t="str">
        <f>IF('Indicator Date hidden'!AK166="x","x",$AJ$2-'Indicator Date hidden'!AK166)</f>
        <v>x</v>
      </c>
      <c r="AK165" s="171">
        <f>IF('Indicator Date hidden'!AL166="x","x",$AK$2-'Indicator Date hidden'!AL166)</f>
        <v>1</v>
      </c>
      <c r="AL165" s="171">
        <f>IF('Indicator Date hidden'!AM166="x","x",$AL$2-'Indicator Date hidden'!AM166)</f>
        <v>0</v>
      </c>
      <c r="AM165" s="171">
        <f>IF('Indicator Date hidden'!AN166="x","x",$AM$2-'Indicator Date hidden'!AN166)</f>
        <v>0</v>
      </c>
      <c r="AN165" s="171">
        <f>IF('Indicator Date hidden'!AO166="x","x",$AN$2-'Indicator Date hidden'!AO166)</f>
        <v>0</v>
      </c>
      <c r="AO165" s="171" t="str">
        <f>IF('Indicator Date hidden'!AP166="x","x",$AO$2-'Indicator Date hidden'!AP166)</f>
        <v>x</v>
      </c>
      <c r="AP165" s="171" t="str">
        <f>IF('Indicator Date hidden'!AQ166="x","x",$AP$2-'Indicator Date hidden'!AQ166)</f>
        <v>x</v>
      </c>
      <c r="AQ165" s="171">
        <f>IF('Indicator Date hidden'!AR166="x","x",$AQ$2-'Indicator Date hidden'!AR166)</f>
        <v>0</v>
      </c>
      <c r="AR165" s="171">
        <f>IF('Indicator Date hidden'!AS166="x","x",$AR$2-'Indicator Date hidden'!AS166)</f>
        <v>0</v>
      </c>
      <c r="AS165" s="171">
        <f>IF('Indicator Date hidden'!AT166="x","x",$AS$2-'Indicator Date hidden'!AT166)</f>
        <v>1</v>
      </c>
      <c r="AT165" s="171">
        <f>IF('Indicator Date hidden'!AU166="x","x",$AT$2-'Indicator Date hidden'!AU166)</f>
        <v>0</v>
      </c>
      <c r="AU165" s="171">
        <f>IF('Indicator Date hidden'!AV166="x","x",$AU$2-'Indicator Date hidden'!AV166)</f>
        <v>0</v>
      </c>
      <c r="AV165" s="171">
        <f>IF('Indicator Date hidden'!AW166="x","x",$AV$2-'Indicator Date hidden'!AW166)</f>
        <v>0</v>
      </c>
      <c r="AW165" s="171">
        <f>IF('Indicator Date hidden'!AX166="x","x",$AW$2-'Indicator Date hidden'!AX166)</f>
        <v>0</v>
      </c>
      <c r="AX165" s="171">
        <f>IF('Indicator Date hidden'!AY166="x","x",$AX$2-'Indicator Date hidden'!AY166)</f>
        <v>0</v>
      </c>
      <c r="AY165" s="171">
        <f>IF('Indicator Date hidden'!AZ166="x","x",$AY$2-'Indicator Date hidden'!AZ166)</f>
        <v>0</v>
      </c>
      <c r="AZ165" s="171">
        <f>IF('Indicator Date hidden'!BA166="x","x",$AZ$2-'Indicator Date hidden'!BA166)</f>
        <v>0</v>
      </c>
      <c r="BA165" s="5">
        <f t="shared" si="10"/>
        <v>24</v>
      </c>
      <c r="BB165" s="172">
        <f t="shared" si="11"/>
        <v>0.5</v>
      </c>
      <c r="BC165" s="5">
        <f t="shared" si="12"/>
        <v>7</v>
      </c>
      <c r="BD165" s="172">
        <f t="shared" si="13"/>
        <v>1.4577379737113252</v>
      </c>
      <c r="BE165" s="175">
        <f t="shared" si="14"/>
        <v>0</v>
      </c>
    </row>
    <row r="166" spans="1:57" x14ac:dyDescent="0.25">
      <c r="A166" t="s">
        <v>310</v>
      </c>
      <c r="B166" s="171">
        <f>IF('Indicator Date hidden'!C167="x","x",$B$2-'Indicator Date hidden'!C167)</f>
        <v>0</v>
      </c>
      <c r="C166" s="171">
        <f>IF('Indicator Date hidden'!D167="x","x",$C$2-'Indicator Date hidden'!D167)</f>
        <v>0</v>
      </c>
      <c r="D166" s="171">
        <f>IF('Indicator Date hidden'!E167="x","x",$D$2-'Indicator Date hidden'!E167)</f>
        <v>0</v>
      </c>
      <c r="E166" s="171">
        <f>IF('Indicator Date hidden'!F167="x","x",$E$2-'Indicator Date hidden'!F167)</f>
        <v>0</v>
      </c>
      <c r="F166" s="171">
        <f>IF('Indicator Date hidden'!G167="x","x",$F$2-'Indicator Date hidden'!G167)</f>
        <v>0</v>
      </c>
      <c r="G166" s="171">
        <f>IF('Indicator Date hidden'!H167="x","x",$G$2-'Indicator Date hidden'!H167)</f>
        <v>0</v>
      </c>
      <c r="H166" s="171">
        <f>IF('Indicator Date hidden'!I167="x","x",$H$2-'Indicator Date hidden'!I167)</f>
        <v>0</v>
      </c>
      <c r="I166" s="171">
        <f>IF('Indicator Date hidden'!J167="x","x",$I$2-'Indicator Date hidden'!J167)</f>
        <v>0</v>
      </c>
      <c r="J166" s="171">
        <f>IF('Indicator Date hidden'!K167="x","x",$J$2-'Indicator Date hidden'!K167)</f>
        <v>0</v>
      </c>
      <c r="K166" s="171">
        <f>IF('Indicator Date hidden'!L167="x","x",$K$2-'Indicator Date hidden'!L167)</f>
        <v>0</v>
      </c>
      <c r="L166" s="171">
        <f>IF('Indicator Date hidden'!M167="x","x",$L$2-'Indicator Date hidden'!M167)</f>
        <v>0</v>
      </c>
      <c r="M166" s="171">
        <f>IF('Indicator Date hidden'!N167="x","x",$M$2-'Indicator Date hidden'!N167)</f>
        <v>0</v>
      </c>
      <c r="N166" s="171">
        <f>IF('Indicator Date hidden'!O167="x","x",$N$2-'Indicator Date hidden'!O167)</f>
        <v>0</v>
      </c>
      <c r="O166" s="171">
        <f>IF('Indicator Date hidden'!P167="x","x",$O$2-'Indicator Date hidden'!P167)</f>
        <v>0</v>
      </c>
      <c r="P166" s="171">
        <f>IF('Indicator Date hidden'!Q167="x","x",$P$2-'Indicator Date hidden'!Q167)</f>
        <v>0</v>
      </c>
      <c r="Q166" s="171" t="str">
        <f>IF('Indicator Date hidden'!R167="x","x",$Q$2-'Indicator Date hidden'!R167)</f>
        <v>x</v>
      </c>
      <c r="R166" s="171">
        <f>IF('Indicator Date hidden'!S167="x","x",$R$2-'Indicator Date hidden'!S167)</f>
        <v>0</v>
      </c>
      <c r="S166" s="171">
        <f>IF('Indicator Date hidden'!T167="x","x",$S$2-'Indicator Date hidden'!T167)</f>
        <v>0</v>
      </c>
      <c r="T166" s="171">
        <f>IF('Indicator Date hidden'!U167="x","x",$T$2-'Indicator Date hidden'!U167)</f>
        <v>0</v>
      </c>
      <c r="U166" s="171" t="str">
        <f>IF('Indicator Date hidden'!V167="x","x",$U$2-'Indicator Date hidden'!V167)</f>
        <v>x</v>
      </c>
      <c r="V166" s="171">
        <f>IF('Indicator Date hidden'!W167="x","x",$V$2-'Indicator Date hidden'!W167)</f>
        <v>0</v>
      </c>
      <c r="W166" s="171" t="str">
        <f>IF('Indicator Date hidden'!X167="x","x",$W$2-'Indicator Date hidden'!X167)</f>
        <v>x</v>
      </c>
      <c r="X166" s="171">
        <f>IF('Indicator Date hidden'!Y167="x","x",$X$2-'Indicator Date hidden'!Y167)</f>
        <v>4</v>
      </c>
      <c r="Y166" s="171">
        <f>IF('Indicator Date hidden'!Z167="x","x",$Y$2-'Indicator Date hidden'!Z167)</f>
        <v>1</v>
      </c>
      <c r="Z166" s="171">
        <f>IF('Indicator Date hidden'!AA167="x","x",$Z$2-'Indicator Date hidden'!AA167)</f>
        <v>0</v>
      </c>
      <c r="AA166" s="171">
        <f>IF('Indicator Date hidden'!AB167="x","x",$AA$2-'Indicator Date hidden'!AB167)</f>
        <v>1</v>
      </c>
      <c r="AB166" s="171">
        <f>IF('Indicator Date hidden'!AC167="x","x",$AB$2-'Indicator Date hidden'!AC167)</f>
        <v>0</v>
      </c>
      <c r="AC166" s="171">
        <f>IF('Indicator Date hidden'!AD167="x","x",$AC$2-'Indicator Date hidden'!AD167)</f>
        <v>0</v>
      </c>
      <c r="AD166" s="171" t="str">
        <f>IF('Indicator Date hidden'!AE167="x","x",$AD$2-'Indicator Date hidden'!AE167)</f>
        <v>x</v>
      </c>
      <c r="AE166" s="171">
        <f>IF('Indicator Date hidden'!AF167="x","x",$AE$2-'Indicator Date hidden'!AF167)</f>
        <v>0</v>
      </c>
      <c r="AF166" s="171">
        <f>IF('Indicator Date hidden'!AG167="x","x",$AF$2-'Indicator Date hidden'!AG167)</f>
        <v>2</v>
      </c>
      <c r="AG166" s="171">
        <f>IF('Indicator Date hidden'!AH167="x","x",$AG$2-'Indicator Date hidden'!AH167)</f>
        <v>0</v>
      </c>
      <c r="AH166" s="171">
        <f>IF('Indicator Date hidden'!AI167="x","x",$AH$2-'Indicator Date hidden'!AI167)</f>
        <v>0</v>
      </c>
      <c r="AI166" s="171">
        <f>IF('Indicator Date hidden'!AJ167="x","x",$AI$2-'Indicator Date hidden'!AJ167)</f>
        <v>0</v>
      </c>
      <c r="AJ166" s="171" t="str">
        <f>IF('Indicator Date hidden'!AK167="x","x",$AJ$2-'Indicator Date hidden'!AK167)</f>
        <v>x</v>
      </c>
      <c r="AK166" s="171">
        <f>IF('Indicator Date hidden'!AL167="x","x",$AK$2-'Indicator Date hidden'!AL167)</f>
        <v>1</v>
      </c>
      <c r="AL166" s="171">
        <f>IF('Indicator Date hidden'!AM167="x","x",$AL$2-'Indicator Date hidden'!AM167)</f>
        <v>0</v>
      </c>
      <c r="AM166" s="171">
        <f>IF('Indicator Date hidden'!AN167="x","x",$AM$2-'Indicator Date hidden'!AN167)</f>
        <v>0</v>
      </c>
      <c r="AN166" s="171">
        <f>IF('Indicator Date hidden'!AO167="x","x",$AN$2-'Indicator Date hidden'!AO167)</f>
        <v>0</v>
      </c>
      <c r="AO166" s="171">
        <f>IF('Indicator Date hidden'!AP167="x","x",$AO$2-'Indicator Date hidden'!AP167)</f>
        <v>0</v>
      </c>
      <c r="AP166" s="171">
        <f>IF('Indicator Date hidden'!AQ167="x","x",$AP$2-'Indicator Date hidden'!AQ167)</f>
        <v>0</v>
      </c>
      <c r="AQ166" s="171">
        <f>IF('Indicator Date hidden'!AR167="x","x",$AQ$2-'Indicator Date hidden'!AR167)</f>
        <v>0</v>
      </c>
      <c r="AR166" s="171">
        <f>IF('Indicator Date hidden'!AS167="x","x",$AR$2-'Indicator Date hidden'!AS167)</f>
        <v>0</v>
      </c>
      <c r="AS166" s="171">
        <f>IF('Indicator Date hidden'!AT167="x","x",$AS$2-'Indicator Date hidden'!AT167)</f>
        <v>0</v>
      </c>
      <c r="AT166" s="171">
        <f>IF('Indicator Date hidden'!AU167="x","x",$AT$2-'Indicator Date hidden'!AU167)</f>
        <v>0</v>
      </c>
      <c r="AU166" s="171" t="str">
        <f>IF('Indicator Date hidden'!AV167="x","x",$AU$2-'Indicator Date hidden'!AV167)</f>
        <v>x</v>
      </c>
      <c r="AV166" s="171">
        <f>IF('Indicator Date hidden'!AW167="x","x",$AV$2-'Indicator Date hidden'!AW167)</f>
        <v>0</v>
      </c>
      <c r="AW166" s="171">
        <f>IF('Indicator Date hidden'!AX167="x","x",$AW$2-'Indicator Date hidden'!AX167)</f>
        <v>0</v>
      </c>
      <c r="AX166" s="171">
        <f>IF('Indicator Date hidden'!AY167="x","x",$AX$2-'Indicator Date hidden'!AY167)</f>
        <v>0</v>
      </c>
      <c r="AY166" s="171">
        <f>IF('Indicator Date hidden'!AZ167="x","x",$AY$2-'Indicator Date hidden'!AZ167)</f>
        <v>0</v>
      </c>
      <c r="AZ166" s="171">
        <f>IF('Indicator Date hidden'!BA167="x","x",$AZ$2-'Indicator Date hidden'!BA167)</f>
        <v>0</v>
      </c>
      <c r="BA166" s="5">
        <f t="shared" si="10"/>
        <v>9</v>
      </c>
      <c r="BB166" s="172">
        <f t="shared" si="11"/>
        <v>0.2</v>
      </c>
      <c r="BC166" s="5">
        <f t="shared" si="12"/>
        <v>5</v>
      </c>
      <c r="BD166" s="172">
        <f t="shared" si="13"/>
        <v>0.6863753427324667</v>
      </c>
      <c r="BE166" s="175">
        <f t="shared" si="14"/>
        <v>0</v>
      </c>
    </row>
    <row r="167" spans="1:57" x14ac:dyDescent="0.25">
      <c r="A167" t="s">
        <v>312</v>
      </c>
      <c r="B167" s="171">
        <f>IF('Indicator Date hidden'!C168="x","x",$B$2-'Indicator Date hidden'!C168)</f>
        <v>0</v>
      </c>
      <c r="C167" s="171">
        <f>IF('Indicator Date hidden'!D168="x","x",$C$2-'Indicator Date hidden'!D168)</f>
        <v>0</v>
      </c>
      <c r="D167" s="171">
        <f>IF('Indicator Date hidden'!E168="x","x",$D$2-'Indicator Date hidden'!E168)</f>
        <v>0</v>
      </c>
      <c r="E167" s="171">
        <f>IF('Indicator Date hidden'!F168="x","x",$E$2-'Indicator Date hidden'!F168)</f>
        <v>0</v>
      </c>
      <c r="F167" s="171">
        <f>IF('Indicator Date hidden'!G168="x","x",$F$2-'Indicator Date hidden'!G168)</f>
        <v>0</v>
      </c>
      <c r="G167" s="171">
        <f>IF('Indicator Date hidden'!H168="x","x",$G$2-'Indicator Date hidden'!H168)</f>
        <v>0</v>
      </c>
      <c r="H167" s="171">
        <f>IF('Indicator Date hidden'!I168="x","x",$H$2-'Indicator Date hidden'!I168)</f>
        <v>0</v>
      </c>
      <c r="I167" s="171">
        <f>IF('Indicator Date hidden'!J168="x","x",$I$2-'Indicator Date hidden'!J168)</f>
        <v>0</v>
      </c>
      <c r="J167" s="171">
        <f>IF('Indicator Date hidden'!K168="x","x",$J$2-'Indicator Date hidden'!K168)</f>
        <v>0</v>
      </c>
      <c r="K167" s="171">
        <f>IF('Indicator Date hidden'!L168="x","x",$K$2-'Indicator Date hidden'!L168)</f>
        <v>0</v>
      </c>
      <c r="L167" s="171">
        <f>IF('Indicator Date hidden'!M168="x","x",$L$2-'Indicator Date hidden'!M168)</f>
        <v>0</v>
      </c>
      <c r="M167" s="171">
        <f>IF('Indicator Date hidden'!N168="x","x",$M$2-'Indicator Date hidden'!N168)</f>
        <v>0</v>
      </c>
      <c r="N167" s="171">
        <f>IF('Indicator Date hidden'!O168="x","x",$N$2-'Indicator Date hidden'!O168)</f>
        <v>0</v>
      </c>
      <c r="O167" s="171">
        <f>IF('Indicator Date hidden'!P168="x","x",$O$2-'Indicator Date hidden'!P168)</f>
        <v>0</v>
      </c>
      <c r="P167" s="171">
        <f>IF('Indicator Date hidden'!Q168="x","x",$P$2-'Indicator Date hidden'!Q168)</f>
        <v>0</v>
      </c>
      <c r="Q167" s="171" t="str">
        <f>IF('Indicator Date hidden'!R168="x","x",$Q$2-'Indicator Date hidden'!R168)</f>
        <v>x</v>
      </c>
      <c r="R167" s="171">
        <f>IF('Indicator Date hidden'!S168="x","x",$R$2-'Indicator Date hidden'!S168)</f>
        <v>0</v>
      </c>
      <c r="S167" s="171">
        <f>IF('Indicator Date hidden'!T168="x","x",$S$2-'Indicator Date hidden'!T168)</f>
        <v>0</v>
      </c>
      <c r="T167" s="171">
        <f>IF('Indicator Date hidden'!U168="x","x",$T$2-'Indicator Date hidden'!U168)</f>
        <v>0</v>
      </c>
      <c r="U167" s="171" t="str">
        <f>IF('Indicator Date hidden'!V168="x","x",$U$2-'Indicator Date hidden'!V168)</f>
        <v>x</v>
      </c>
      <c r="V167" s="171">
        <f>IF('Indicator Date hidden'!W168="x","x",$V$2-'Indicator Date hidden'!W168)</f>
        <v>0</v>
      </c>
      <c r="W167" s="171" t="str">
        <f>IF('Indicator Date hidden'!X168="x","x",$W$2-'Indicator Date hidden'!X168)</f>
        <v>x</v>
      </c>
      <c r="X167" s="171">
        <f>IF('Indicator Date hidden'!Y168="x","x",$X$2-'Indicator Date hidden'!Y168)</f>
        <v>3</v>
      </c>
      <c r="Y167" s="171">
        <f>IF('Indicator Date hidden'!Z168="x","x",$Y$2-'Indicator Date hidden'!Z168)</f>
        <v>1</v>
      </c>
      <c r="Z167" s="171">
        <f>IF('Indicator Date hidden'!AA168="x","x",$Z$2-'Indicator Date hidden'!AA168)</f>
        <v>0</v>
      </c>
      <c r="AA167" s="171">
        <f>IF('Indicator Date hidden'!AB168="x","x",$AA$2-'Indicator Date hidden'!AB168)</f>
        <v>2</v>
      </c>
      <c r="AB167" s="171">
        <f>IF('Indicator Date hidden'!AC168="x","x",$AB$2-'Indicator Date hidden'!AC168)</f>
        <v>0</v>
      </c>
      <c r="AC167" s="171">
        <f>IF('Indicator Date hidden'!AD168="x","x",$AC$2-'Indicator Date hidden'!AD168)</f>
        <v>0</v>
      </c>
      <c r="AD167" s="171" t="str">
        <f>IF('Indicator Date hidden'!AE168="x","x",$AD$2-'Indicator Date hidden'!AE168)</f>
        <v>x</v>
      </c>
      <c r="AE167" s="171">
        <f>IF('Indicator Date hidden'!AF168="x","x",$AE$2-'Indicator Date hidden'!AF168)</f>
        <v>0</v>
      </c>
      <c r="AF167" s="171">
        <f>IF('Indicator Date hidden'!AG168="x","x",$AF$2-'Indicator Date hidden'!AG168)</f>
        <v>2</v>
      </c>
      <c r="AG167" s="171">
        <f>IF('Indicator Date hidden'!AH168="x","x",$AG$2-'Indicator Date hidden'!AH168)</f>
        <v>0</v>
      </c>
      <c r="AH167" s="171">
        <f>IF('Indicator Date hidden'!AI168="x","x",$AH$2-'Indicator Date hidden'!AI168)</f>
        <v>0</v>
      </c>
      <c r="AI167" s="171">
        <f>IF('Indicator Date hidden'!AJ168="x","x",$AI$2-'Indicator Date hidden'!AJ168)</f>
        <v>0</v>
      </c>
      <c r="AJ167" s="171" t="str">
        <f>IF('Indicator Date hidden'!AK168="x","x",$AJ$2-'Indicator Date hidden'!AK168)</f>
        <v>x</v>
      </c>
      <c r="AK167" s="171">
        <f>IF('Indicator Date hidden'!AL168="x","x",$AK$2-'Indicator Date hidden'!AL168)</f>
        <v>1</v>
      </c>
      <c r="AL167" s="171">
        <f>IF('Indicator Date hidden'!AM168="x","x",$AL$2-'Indicator Date hidden'!AM168)</f>
        <v>0</v>
      </c>
      <c r="AM167" s="171">
        <f>IF('Indicator Date hidden'!AN168="x","x",$AM$2-'Indicator Date hidden'!AN168)</f>
        <v>0</v>
      </c>
      <c r="AN167" s="171">
        <f>IF('Indicator Date hidden'!AO168="x","x",$AN$2-'Indicator Date hidden'!AO168)</f>
        <v>0</v>
      </c>
      <c r="AO167" s="171">
        <f>IF('Indicator Date hidden'!AP168="x","x",$AO$2-'Indicator Date hidden'!AP168)</f>
        <v>0</v>
      </c>
      <c r="AP167" s="171">
        <f>IF('Indicator Date hidden'!AQ168="x","x",$AP$2-'Indicator Date hidden'!AQ168)</f>
        <v>0</v>
      </c>
      <c r="AQ167" s="171">
        <f>IF('Indicator Date hidden'!AR168="x","x",$AQ$2-'Indicator Date hidden'!AR168)</f>
        <v>0</v>
      </c>
      <c r="AR167" s="171">
        <f>IF('Indicator Date hidden'!AS168="x","x",$AR$2-'Indicator Date hidden'!AS168)</f>
        <v>0</v>
      </c>
      <c r="AS167" s="171">
        <f>IF('Indicator Date hidden'!AT168="x","x",$AS$2-'Indicator Date hidden'!AT168)</f>
        <v>0</v>
      </c>
      <c r="AT167" s="171">
        <f>IF('Indicator Date hidden'!AU168="x","x",$AT$2-'Indicator Date hidden'!AU168)</f>
        <v>0</v>
      </c>
      <c r="AU167" s="171" t="str">
        <f>IF('Indicator Date hidden'!AV168="x","x",$AU$2-'Indicator Date hidden'!AV168)</f>
        <v>x</v>
      </c>
      <c r="AV167" s="171">
        <f>IF('Indicator Date hidden'!AW168="x","x",$AV$2-'Indicator Date hidden'!AW168)</f>
        <v>0</v>
      </c>
      <c r="AW167" s="171">
        <f>IF('Indicator Date hidden'!AX168="x","x",$AW$2-'Indicator Date hidden'!AX168)</f>
        <v>0</v>
      </c>
      <c r="AX167" s="171">
        <f>IF('Indicator Date hidden'!AY168="x","x",$AX$2-'Indicator Date hidden'!AY168)</f>
        <v>0</v>
      </c>
      <c r="AY167" s="171">
        <f>IF('Indicator Date hidden'!AZ168="x","x",$AY$2-'Indicator Date hidden'!AZ168)</f>
        <v>0</v>
      </c>
      <c r="AZ167" s="171">
        <f>IF('Indicator Date hidden'!BA168="x","x",$AZ$2-'Indicator Date hidden'!BA168)</f>
        <v>0</v>
      </c>
      <c r="BA167" s="5">
        <f t="shared" si="10"/>
        <v>9</v>
      </c>
      <c r="BB167" s="172">
        <f t="shared" si="11"/>
        <v>0.2</v>
      </c>
      <c r="BC167" s="5">
        <f t="shared" si="12"/>
        <v>5</v>
      </c>
      <c r="BD167" s="172">
        <f t="shared" si="13"/>
        <v>0.6182412330330469</v>
      </c>
      <c r="BE167" s="175">
        <f t="shared" si="14"/>
        <v>0</v>
      </c>
    </row>
    <row r="168" spans="1:57" x14ac:dyDescent="0.25">
      <c r="A168" t="s">
        <v>314</v>
      </c>
      <c r="B168" s="171">
        <f>IF('Indicator Date hidden'!C169="x","x",$B$2-'Indicator Date hidden'!C169)</f>
        <v>0</v>
      </c>
      <c r="C168" s="171">
        <f>IF('Indicator Date hidden'!D169="x","x",$C$2-'Indicator Date hidden'!D169)</f>
        <v>0</v>
      </c>
      <c r="D168" s="171">
        <f>IF('Indicator Date hidden'!E169="x","x",$D$2-'Indicator Date hidden'!E169)</f>
        <v>0</v>
      </c>
      <c r="E168" s="171">
        <f>IF('Indicator Date hidden'!F169="x","x",$E$2-'Indicator Date hidden'!F169)</f>
        <v>0</v>
      </c>
      <c r="F168" s="171">
        <f>IF('Indicator Date hidden'!G169="x","x",$F$2-'Indicator Date hidden'!G169)</f>
        <v>0</v>
      </c>
      <c r="G168" s="171">
        <f>IF('Indicator Date hidden'!H169="x","x",$G$2-'Indicator Date hidden'!H169)</f>
        <v>0</v>
      </c>
      <c r="H168" s="171">
        <f>IF('Indicator Date hidden'!I169="x","x",$H$2-'Indicator Date hidden'!I169)</f>
        <v>0</v>
      </c>
      <c r="I168" s="171">
        <f>IF('Indicator Date hidden'!J169="x","x",$I$2-'Indicator Date hidden'!J169)</f>
        <v>0</v>
      </c>
      <c r="J168" s="171">
        <f>IF('Indicator Date hidden'!K169="x","x",$J$2-'Indicator Date hidden'!K169)</f>
        <v>0</v>
      </c>
      <c r="K168" s="171">
        <f>IF('Indicator Date hidden'!L169="x","x",$K$2-'Indicator Date hidden'!L169)</f>
        <v>0</v>
      </c>
      <c r="L168" s="171">
        <f>IF('Indicator Date hidden'!M169="x","x",$L$2-'Indicator Date hidden'!M169)</f>
        <v>0</v>
      </c>
      <c r="M168" s="171">
        <f>IF('Indicator Date hidden'!N169="x","x",$M$2-'Indicator Date hidden'!N169)</f>
        <v>0</v>
      </c>
      <c r="N168" s="171">
        <f>IF('Indicator Date hidden'!O169="x","x",$N$2-'Indicator Date hidden'!O169)</f>
        <v>0</v>
      </c>
      <c r="O168" s="171">
        <f>IF('Indicator Date hidden'!P169="x","x",$O$2-'Indicator Date hidden'!P169)</f>
        <v>0</v>
      </c>
      <c r="P168" s="171">
        <f>IF('Indicator Date hidden'!Q169="x","x",$P$2-'Indicator Date hidden'!Q169)</f>
        <v>0</v>
      </c>
      <c r="Q168" s="171">
        <f>IF('Indicator Date hidden'!R169="x","x",$Q$2-'Indicator Date hidden'!R169)</f>
        <v>6</v>
      </c>
      <c r="R168" s="171">
        <f>IF('Indicator Date hidden'!S169="x","x",$R$2-'Indicator Date hidden'!S169)</f>
        <v>0</v>
      </c>
      <c r="S168" s="171">
        <f>IF('Indicator Date hidden'!T169="x","x",$S$2-'Indicator Date hidden'!T169)</f>
        <v>0</v>
      </c>
      <c r="T168" s="171">
        <f>IF('Indicator Date hidden'!U169="x","x",$T$2-'Indicator Date hidden'!U169)</f>
        <v>0</v>
      </c>
      <c r="U168" s="171" t="str">
        <f>IF('Indicator Date hidden'!V169="x","x",$U$2-'Indicator Date hidden'!V169)</f>
        <v>x</v>
      </c>
      <c r="V168" s="171">
        <f>IF('Indicator Date hidden'!W169="x","x",$V$2-'Indicator Date hidden'!W169)</f>
        <v>0</v>
      </c>
      <c r="W168" s="171">
        <f>IF('Indicator Date hidden'!X169="x","x",$W$2-'Indicator Date hidden'!X169)</f>
        <v>6</v>
      </c>
      <c r="X168" s="171">
        <f>IF('Indicator Date hidden'!Y169="x","x",$X$2-'Indicator Date hidden'!Y169)</f>
        <v>5</v>
      </c>
      <c r="Y168" s="171">
        <f>IF('Indicator Date hidden'!Z169="x","x",$Y$2-'Indicator Date hidden'!Z169)</f>
        <v>1</v>
      </c>
      <c r="Z168" s="171">
        <f>IF('Indicator Date hidden'!AA169="x","x",$Z$2-'Indicator Date hidden'!AA169)</f>
        <v>0</v>
      </c>
      <c r="AA168" s="171">
        <f>IF('Indicator Date hidden'!AB169="x","x",$AA$2-'Indicator Date hidden'!AB169)</f>
        <v>1</v>
      </c>
      <c r="AB168" s="171">
        <f>IF('Indicator Date hidden'!AC169="x","x",$AB$2-'Indicator Date hidden'!AC169)</f>
        <v>0</v>
      </c>
      <c r="AC168" s="171">
        <f>IF('Indicator Date hidden'!AD169="x","x",$AC$2-'Indicator Date hidden'!AD169)</f>
        <v>0</v>
      </c>
      <c r="AD168" s="171" t="str">
        <f>IF('Indicator Date hidden'!AE169="x","x",$AD$2-'Indicator Date hidden'!AE169)</f>
        <v>x</v>
      </c>
      <c r="AE168" s="171">
        <f>IF('Indicator Date hidden'!AF169="x","x",$AE$2-'Indicator Date hidden'!AF169)</f>
        <v>0</v>
      </c>
      <c r="AF168" s="171">
        <f>IF('Indicator Date hidden'!AG169="x","x",$AF$2-'Indicator Date hidden'!AG169)</f>
        <v>10</v>
      </c>
      <c r="AG168" s="171">
        <f>IF('Indicator Date hidden'!AH169="x","x",$AG$2-'Indicator Date hidden'!AH169)</f>
        <v>0</v>
      </c>
      <c r="AH168" s="171">
        <f>IF('Indicator Date hidden'!AI169="x","x",$AH$2-'Indicator Date hidden'!AI169)</f>
        <v>0</v>
      </c>
      <c r="AI168" s="171">
        <f>IF('Indicator Date hidden'!AJ169="x","x",$AI$2-'Indicator Date hidden'!AJ169)</f>
        <v>0</v>
      </c>
      <c r="AJ168" s="171">
        <f>IF('Indicator Date hidden'!AK169="x","x",$AJ$2-'Indicator Date hidden'!AK169)</f>
        <v>0</v>
      </c>
      <c r="AK168" s="171">
        <f>IF('Indicator Date hidden'!AL169="x","x",$AK$2-'Indicator Date hidden'!AL169)</f>
        <v>1</v>
      </c>
      <c r="AL168" s="171">
        <f>IF('Indicator Date hidden'!AM169="x","x",$AL$2-'Indicator Date hidden'!AM169)</f>
        <v>0</v>
      </c>
      <c r="AM168" s="171">
        <f>IF('Indicator Date hidden'!AN169="x","x",$AM$2-'Indicator Date hidden'!AN169)</f>
        <v>0</v>
      </c>
      <c r="AN168" s="171">
        <f>IF('Indicator Date hidden'!AO169="x","x",$AN$2-'Indicator Date hidden'!AO169)</f>
        <v>0</v>
      </c>
      <c r="AO168" s="171" t="str">
        <f>IF('Indicator Date hidden'!AP169="x","x",$AO$2-'Indicator Date hidden'!AP169)</f>
        <v>x</v>
      </c>
      <c r="AP168" s="171" t="str">
        <f>IF('Indicator Date hidden'!AQ169="x","x",$AP$2-'Indicator Date hidden'!AQ169)</f>
        <v>x</v>
      </c>
      <c r="AQ168" s="171">
        <f>IF('Indicator Date hidden'!AR169="x","x",$AQ$2-'Indicator Date hidden'!AR169)</f>
        <v>6</v>
      </c>
      <c r="AR168" s="171">
        <f>IF('Indicator Date hidden'!AS169="x","x",$AR$2-'Indicator Date hidden'!AS169)</f>
        <v>0</v>
      </c>
      <c r="AS168" s="171">
        <f>IF('Indicator Date hidden'!AT169="x","x",$AS$2-'Indicator Date hidden'!AT169)</f>
        <v>0</v>
      </c>
      <c r="AT168" s="171">
        <f>IF('Indicator Date hidden'!AU169="x","x",$AT$2-'Indicator Date hidden'!AU169)</f>
        <v>0</v>
      </c>
      <c r="AU168" s="171">
        <f>IF('Indicator Date hidden'!AV169="x","x",$AU$2-'Indicator Date hidden'!AV169)</f>
        <v>0</v>
      </c>
      <c r="AV168" s="171">
        <f>IF('Indicator Date hidden'!AW169="x","x",$AV$2-'Indicator Date hidden'!AW169)</f>
        <v>0</v>
      </c>
      <c r="AW168" s="171">
        <f>IF('Indicator Date hidden'!AX169="x","x",$AW$2-'Indicator Date hidden'!AX169)</f>
        <v>0</v>
      </c>
      <c r="AX168" s="171">
        <f>IF('Indicator Date hidden'!AY169="x","x",$AX$2-'Indicator Date hidden'!AY169)</f>
        <v>0</v>
      </c>
      <c r="AY168" s="171">
        <f>IF('Indicator Date hidden'!AZ169="x","x",$AY$2-'Indicator Date hidden'!AZ169)</f>
        <v>0</v>
      </c>
      <c r="AZ168" s="171">
        <f>IF('Indicator Date hidden'!BA169="x","x",$AZ$2-'Indicator Date hidden'!BA169)</f>
        <v>0</v>
      </c>
      <c r="BA168" s="5">
        <f t="shared" si="10"/>
        <v>36</v>
      </c>
      <c r="BB168" s="172">
        <f t="shared" si="11"/>
        <v>0.76595744680851063</v>
      </c>
      <c r="BC168" s="5">
        <f t="shared" si="12"/>
        <v>8</v>
      </c>
      <c r="BD168" s="172">
        <f t="shared" si="13"/>
        <v>2.1058456224099782</v>
      </c>
      <c r="BE168" s="175">
        <f t="shared" si="14"/>
        <v>0</v>
      </c>
    </row>
    <row r="169" spans="1:57" x14ac:dyDescent="0.25">
      <c r="A169" t="s">
        <v>316</v>
      </c>
      <c r="B169" s="171">
        <f>IF('Indicator Date hidden'!C170="x","x",$B$2-'Indicator Date hidden'!C170)</f>
        <v>0</v>
      </c>
      <c r="C169" s="171">
        <f>IF('Indicator Date hidden'!D170="x","x",$C$2-'Indicator Date hidden'!D170)</f>
        <v>0</v>
      </c>
      <c r="D169" s="171">
        <f>IF('Indicator Date hidden'!E170="x","x",$D$2-'Indicator Date hidden'!E170)</f>
        <v>0</v>
      </c>
      <c r="E169" s="171">
        <f>IF('Indicator Date hidden'!F170="x","x",$E$2-'Indicator Date hidden'!F170)</f>
        <v>0</v>
      </c>
      <c r="F169" s="171">
        <f>IF('Indicator Date hidden'!G170="x","x",$F$2-'Indicator Date hidden'!G170)</f>
        <v>0</v>
      </c>
      <c r="G169" s="171">
        <f>IF('Indicator Date hidden'!H170="x","x",$G$2-'Indicator Date hidden'!H170)</f>
        <v>0</v>
      </c>
      <c r="H169" s="171">
        <f>IF('Indicator Date hidden'!I170="x","x",$H$2-'Indicator Date hidden'!I170)</f>
        <v>0</v>
      </c>
      <c r="I169" s="171">
        <f>IF('Indicator Date hidden'!J170="x","x",$I$2-'Indicator Date hidden'!J170)</f>
        <v>0</v>
      </c>
      <c r="J169" s="171">
        <f>IF('Indicator Date hidden'!K170="x","x",$J$2-'Indicator Date hidden'!K170)</f>
        <v>0</v>
      </c>
      <c r="K169" s="171">
        <f>IF('Indicator Date hidden'!L170="x","x",$K$2-'Indicator Date hidden'!L170)</f>
        <v>0</v>
      </c>
      <c r="L169" s="171">
        <f>IF('Indicator Date hidden'!M170="x","x",$L$2-'Indicator Date hidden'!M170)</f>
        <v>0</v>
      </c>
      <c r="M169" s="171">
        <f>IF('Indicator Date hidden'!N170="x","x",$M$2-'Indicator Date hidden'!N170)</f>
        <v>0</v>
      </c>
      <c r="N169" s="171">
        <f>IF('Indicator Date hidden'!O170="x","x",$N$2-'Indicator Date hidden'!O170)</f>
        <v>0</v>
      </c>
      <c r="O169" s="171">
        <f>IF('Indicator Date hidden'!P170="x","x",$O$2-'Indicator Date hidden'!P170)</f>
        <v>0</v>
      </c>
      <c r="P169" s="171">
        <f>IF('Indicator Date hidden'!Q170="x","x",$P$2-'Indicator Date hidden'!Q170)</f>
        <v>0</v>
      </c>
      <c r="Q169" s="171">
        <f>IF('Indicator Date hidden'!R170="x","x",$Q$2-'Indicator Date hidden'!R170)</f>
        <v>3</v>
      </c>
      <c r="R169" s="171">
        <f>IF('Indicator Date hidden'!S170="x","x",$R$2-'Indicator Date hidden'!S170)</f>
        <v>0</v>
      </c>
      <c r="S169" s="171">
        <f>IF('Indicator Date hidden'!T170="x","x",$S$2-'Indicator Date hidden'!T170)</f>
        <v>0</v>
      </c>
      <c r="T169" s="171">
        <f>IF('Indicator Date hidden'!U170="x","x",$T$2-'Indicator Date hidden'!U170)</f>
        <v>0</v>
      </c>
      <c r="U169" s="171">
        <f>IF('Indicator Date hidden'!V170="x","x",$U$2-'Indicator Date hidden'!V170)</f>
        <v>0</v>
      </c>
      <c r="V169" s="171">
        <f>IF('Indicator Date hidden'!W170="x","x",$V$2-'Indicator Date hidden'!W170)</f>
        <v>0</v>
      </c>
      <c r="W169" s="171">
        <f>IF('Indicator Date hidden'!X170="x","x",$W$2-'Indicator Date hidden'!X170)</f>
        <v>3</v>
      </c>
      <c r="X169" s="171">
        <f>IF('Indicator Date hidden'!Y170="x","x",$X$2-'Indicator Date hidden'!Y170)</f>
        <v>2</v>
      </c>
      <c r="Y169" s="171">
        <f>IF('Indicator Date hidden'!Z170="x","x",$Y$2-'Indicator Date hidden'!Z170)</f>
        <v>1</v>
      </c>
      <c r="Z169" s="171">
        <f>IF('Indicator Date hidden'!AA170="x","x",$Z$2-'Indicator Date hidden'!AA170)</f>
        <v>0</v>
      </c>
      <c r="AA169" s="171">
        <f>IF('Indicator Date hidden'!AB170="x","x",$AA$2-'Indicator Date hidden'!AB170)</f>
        <v>0</v>
      </c>
      <c r="AB169" s="171">
        <f>IF('Indicator Date hidden'!AC170="x","x",$AB$2-'Indicator Date hidden'!AC170)</f>
        <v>0</v>
      </c>
      <c r="AC169" s="171">
        <f>IF('Indicator Date hidden'!AD170="x","x",$AC$2-'Indicator Date hidden'!AD170)</f>
        <v>0</v>
      </c>
      <c r="AD169" s="171">
        <f>IF('Indicator Date hidden'!AE170="x","x",$AD$2-'Indicator Date hidden'!AE170)</f>
        <v>0</v>
      </c>
      <c r="AE169" s="171">
        <f>IF('Indicator Date hidden'!AF170="x","x",$AE$2-'Indicator Date hidden'!AF170)</f>
        <v>0</v>
      </c>
      <c r="AF169" s="171">
        <f>IF('Indicator Date hidden'!AG170="x","x",$AF$2-'Indicator Date hidden'!AG170)</f>
        <v>0</v>
      </c>
      <c r="AG169" s="171">
        <f>IF('Indicator Date hidden'!AH170="x","x",$AG$2-'Indicator Date hidden'!AH170)</f>
        <v>0</v>
      </c>
      <c r="AH169" s="171">
        <f>IF('Indicator Date hidden'!AI170="x","x",$AH$2-'Indicator Date hidden'!AI170)</f>
        <v>0</v>
      </c>
      <c r="AI169" s="171">
        <f>IF('Indicator Date hidden'!AJ170="x","x",$AI$2-'Indicator Date hidden'!AJ170)</f>
        <v>0</v>
      </c>
      <c r="AJ169" s="171" t="str">
        <f>IF('Indicator Date hidden'!AK170="x","x",$AJ$2-'Indicator Date hidden'!AK170)</f>
        <v>x</v>
      </c>
      <c r="AK169" s="171">
        <f>IF('Indicator Date hidden'!AL170="x","x",$AK$2-'Indicator Date hidden'!AL170)</f>
        <v>1</v>
      </c>
      <c r="AL169" s="171">
        <f>IF('Indicator Date hidden'!AM170="x","x",$AL$2-'Indicator Date hidden'!AM170)</f>
        <v>0</v>
      </c>
      <c r="AM169" s="171">
        <f>IF('Indicator Date hidden'!AN170="x","x",$AM$2-'Indicator Date hidden'!AN170)</f>
        <v>0</v>
      </c>
      <c r="AN169" s="171">
        <f>IF('Indicator Date hidden'!AO170="x","x",$AN$2-'Indicator Date hidden'!AO170)</f>
        <v>0</v>
      </c>
      <c r="AO169" s="171" t="str">
        <f>IF('Indicator Date hidden'!AP170="x","x",$AO$2-'Indicator Date hidden'!AP170)</f>
        <v>x</v>
      </c>
      <c r="AP169" s="171" t="str">
        <f>IF('Indicator Date hidden'!AQ170="x","x",$AP$2-'Indicator Date hidden'!AQ170)</f>
        <v>x</v>
      </c>
      <c r="AQ169" s="171">
        <f>IF('Indicator Date hidden'!AR170="x","x",$AQ$2-'Indicator Date hidden'!AR170)</f>
        <v>6</v>
      </c>
      <c r="AR169" s="171">
        <f>IF('Indicator Date hidden'!AS170="x","x",$AR$2-'Indicator Date hidden'!AS170)</f>
        <v>0</v>
      </c>
      <c r="AS169" s="171">
        <f>IF('Indicator Date hidden'!AT170="x","x",$AS$2-'Indicator Date hidden'!AT170)</f>
        <v>0</v>
      </c>
      <c r="AT169" s="171">
        <f>IF('Indicator Date hidden'!AU170="x","x",$AT$2-'Indicator Date hidden'!AU170)</f>
        <v>0</v>
      </c>
      <c r="AU169" s="171">
        <f>IF('Indicator Date hidden'!AV170="x","x",$AU$2-'Indicator Date hidden'!AV170)</f>
        <v>0</v>
      </c>
      <c r="AV169" s="171">
        <f>IF('Indicator Date hidden'!AW170="x","x",$AV$2-'Indicator Date hidden'!AW170)</f>
        <v>0</v>
      </c>
      <c r="AW169" s="171">
        <f>IF('Indicator Date hidden'!AX170="x","x",$AW$2-'Indicator Date hidden'!AX170)</f>
        <v>0</v>
      </c>
      <c r="AX169" s="171">
        <f>IF('Indicator Date hidden'!AY170="x","x",$AX$2-'Indicator Date hidden'!AY170)</f>
        <v>0</v>
      </c>
      <c r="AY169" s="171">
        <f>IF('Indicator Date hidden'!AZ170="x","x",$AY$2-'Indicator Date hidden'!AZ170)</f>
        <v>0</v>
      </c>
      <c r="AZ169" s="171">
        <f>IF('Indicator Date hidden'!BA170="x","x",$AZ$2-'Indicator Date hidden'!BA170)</f>
        <v>0</v>
      </c>
      <c r="BA169" s="5">
        <f t="shared" si="10"/>
        <v>16</v>
      </c>
      <c r="BB169" s="172">
        <f t="shared" si="11"/>
        <v>0.33333333333333331</v>
      </c>
      <c r="BC169" s="5">
        <f t="shared" si="12"/>
        <v>6</v>
      </c>
      <c r="BD169" s="172">
        <f t="shared" si="13"/>
        <v>1.0671873729054748</v>
      </c>
      <c r="BE169" s="175">
        <f t="shared" si="14"/>
        <v>0</v>
      </c>
    </row>
    <row r="170" spans="1:57" x14ac:dyDescent="0.25">
      <c r="A170" t="s">
        <v>318</v>
      </c>
      <c r="B170" s="171">
        <f>IF('Indicator Date hidden'!C171="x","x",$B$2-'Indicator Date hidden'!C171)</f>
        <v>0</v>
      </c>
      <c r="C170" s="171">
        <f>IF('Indicator Date hidden'!D171="x","x",$C$2-'Indicator Date hidden'!D171)</f>
        <v>0</v>
      </c>
      <c r="D170" s="171">
        <f>IF('Indicator Date hidden'!E171="x","x",$D$2-'Indicator Date hidden'!E171)</f>
        <v>0</v>
      </c>
      <c r="E170" s="171">
        <f>IF('Indicator Date hidden'!F171="x","x",$E$2-'Indicator Date hidden'!F171)</f>
        <v>0</v>
      </c>
      <c r="F170" s="171">
        <f>IF('Indicator Date hidden'!G171="x","x",$F$2-'Indicator Date hidden'!G171)</f>
        <v>0</v>
      </c>
      <c r="G170" s="171">
        <f>IF('Indicator Date hidden'!H171="x","x",$G$2-'Indicator Date hidden'!H171)</f>
        <v>0</v>
      </c>
      <c r="H170" s="171">
        <f>IF('Indicator Date hidden'!I171="x","x",$H$2-'Indicator Date hidden'!I171)</f>
        <v>0</v>
      </c>
      <c r="I170" s="171">
        <f>IF('Indicator Date hidden'!J171="x","x",$I$2-'Indicator Date hidden'!J171)</f>
        <v>0</v>
      </c>
      <c r="J170" s="171">
        <f>IF('Indicator Date hidden'!K171="x","x",$J$2-'Indicator Date hidden'!K171)</f>
        <v>0</v>
      </c>
      <c r="K170" s="171">
        <f>IF('Indicator Date hidden'!L171="x","x",$K$2-'Indicator Date hidden'!L171)</f>
        <v>0</v>
      </c>
      <c r="L170" s="171">
        <f>IF('Indicator Date hidden'!M171="x","x",$L$2-'Indicator Date hidden'!M171)</f>
        <v>0</v>
      </c>
      <c r="M170" s="171">
        <f>IF('Indicator Date hidden'!N171="x","x",$M$2-'Indicator Date hidden'!N171)</f>
        <v>0</v>
      </c>
      <c r="N170" s="171">
        <f>IF('Indicator Date hidden'!O171="x","x",$N$2-'Indicator Date hidden'!O171)</f>
        <v>0</v>
      </c>
      <c r="O170" s="171">
        <f>IF('Indicator Date hidden'!P171="x","x",$O$2-'Indicator Date hidden'!P171)</f>
        <v>0</v>
      </c>
      <c r="P170" s="171">
        <f>IF('Indicator Date hidden'!Q171="x","x",$P$2-'Indicator Date hidden'!Q171)</f>
        <v>0</v>
      </c>
      <c r="Q170" s="171">
        <f>IF('Indicator Date hidden'!R171="x","x",$Q$2-'Indicator Date hidden'!R171)</f>
        <v>5</v>
      </c>
      <c r="R170" s="171">
        <f>IF('Indicator Date hidden'!S171="x","x",$R$2-'Indicator Date hidden'!S171)</f>
        <v>0</v>
      </c>
      <c r="S170" s="171">
        <f>IF('Indicator Date hidden'!T171="x","x",$S$2-'Indicator Date hidden'!T171)</f>
        <v>0</v>
      </c>
      <c r="T170" s="171">
        <f>IF('Indicator Date hidden'!U171="x","x",$T$2-'Indicator Date hidden'!U171)</f>
        <v>0</v>
      </c>
      <c r="U170" s="171">
        <f>IF('Indicator Date hidden'!V171="x","x",$U$2-'Indicator Date hidden'!V171)</f>
        <v>0</v>
      </c>
      <c r="V170" s="171">
        <f>IF('Indicator Date hidden'!W171="x","x",$V$2-'Indicator Date hidden'!W171)</f>
        <v>0</v>
      </c>
      <c r="W170" s="171">
        <f>IF('Indicator Date hidden'!X171="x","x",$W$2-'Indicator Date hidden'!X171)</f>
        <v>4</v>
      </c>
      <c r="X170" s="171">
        <f>IF('Indicator Date hidden'!Y171="x","x",$X$2-'Indicator Date hidden'!Y171)</f>
        <v>3</v>
      </c>
      <c r="Y170" s="171">
        <f>IF('Indicator Date hidden'!Z171="x","x",$Y$2-'Indicator Date hidden'!Z171)</f>
        <v>1</v>
      </c>
      <c r="Z170" s="171">
        <f>IF('Indicator Date hidden'!AA171="x","x",$Z$2-'Indicator Date hidden'!AA171)</f>
        <v>0</v>
      </c>
      <c r="AA170" s="171">
        <f>IF('Indicator Date hidden'!AB171="x","x",$AA$2-'Indicator Date hidden'!AB171)</f>
        <v>0</v>
      </c>
      <c r="AB170" s="171">
        <f>IF('Indicator Date hidden'!AC171="x","x",$AB$2-'Indicator Date hidden'!AC171)</f>
        <v>0</v>
      </c>
      <c r="AC170" s="171">
        <f>IF('Indicator Date hidden'!AD171="x","x",$AC$2-'Indicator Date hidden'!AD171)</f>
        <v>0</v>
      </c>
      <c r="AD170" s="171">
        <f>IF('Indicator Date hidden'!AE171="x","x",$AD$2-'Indicator Date hidden'!AE171)</f>
        <v>0</v>
      </c>
      <c r="AE170" s="171">
        <f>IF('Indicator Date hidden'!AF171="x","x",$AE$2-'Indicator Date hidden'!AF171)</f>
        <v>0</v>
      </c>
      <c r="AF170" s="171">
        <f>IF('Indicator Date hidden'!AG171="x","x",$AF$2-'Indicator Date hidden'!AG171)</f>
        <v>3</v>
      </c>
      <c r="AG170" s="171">
        <f>IF('Indicator Date hidden'!AH171="x","x",$AG$2-'Indicator Date hidden'!AH171)</f>
        <v>0</v>
      </c>
      <c r="AH170" s="171">
        <f>IF('Indicator Date hidden'!AI171="x","x",$AH$2-'Indicator Date hidden'!AI171)</f>
        <v>0</v>
      </c>
      <c r="AI170" s="171">
        <f>IF('Indicator Date hidden'!AJ171="x","x",$AI$2-'Indicator Date hidden'!AJ171)</f>
        <v>0</v>
      </c>
      <c r="AJ170" s="171" t="str">
        <f>IF('Indicator Date hidden'!AK171="x","x",$AJ$2-'Indicator Date hidden'!AK171)</f>
        <v>x</v>
      </c>
      <c r="AK170" s="171">
        <f>IF('Indicator Date hidden'!AL171="x","x",$AK$2-'Indicator Date hidden'!AL171)</f>
        <v>0</v>
      </c>
      <c r="AL170" s="171">
        <f>IF('Indicator Date hidden'!AM171="x","x",$AL$2-'Indicator Date hidden'!AM171)</f>
        <v>0</v>
      </c>
      <c r="AM170" s="171">
        <f>IF('Indicator Date hidden'!AN171="x","x",$AM$2-'Indicator Date hidden'!AN171)</f>
        <v>0</v>
      </c>
      <c r="AN170" s="171">
        <f>IF('Indicator Date hidden'!AO171="x","x",$AN$2-'Indicator Date hidden'!AO171)</f>
        <v>0</v>
      </c>
      <c r="AO170" s="171">
        <f>IF('Indicator Date hidden'!AP171="x","x",$AO$2-'Indicator Date hidden'!AP171)</f>
        <v>1</v>
      </c>
      <c r="AP170" s="171">
        <f>IF('Indicator Date hidden'!AQ171="x","x",$AP$2-'Indicator Date hidden'!AQ171)</f>
        <v>0</v>
      </c>
      <c r="AQ170" s="171">
        <f>IF('Indicator Date hidden'!AR171="x","x",$AQ$2-'Indicator Date hidden'!AR171)</f>
        <v>0</v>
      </c>
      <c r="AR170" s="171">
        <f>IF('Indicator Date hidden'!AS171="x","x",$AR$2-'Indicator Date hidden'!AS171)</f>
        <v>0</v>
      </c>
      <c r="AS170" s="171">
        <f>IF('Indicator Date hidden'!AT171="x","x",$AS$2-'Indicator Date hidden'!AT171)</f>
        <v>0</v>
      </c>
      <c r="AT170" s="171">
        <f>IF('Indicator Date hidden'!AU171="x","x",$AT$2-'Indicator Date hidden'!AU171)</f>
        <v>0</v>
      </c>
      <c r="AU170" s="171">
        <f>IF('Indicator Date hidden'!AV171="x","x",$AU$2-'Indicator Date hidden'!AV171)</f>
        <v>0</v>
      </c>
      <c r="AV170" s="171">
        <f>IF('Indicator Date hidden'!AW171="x","x",$AV$2-'Indicator Date hidden'!AW171)</f>
        <v>0</v>
      </c>
      <c r="AW170" s="171">
        <f>IF('Indicator Date hidden'!AX171="x","x",$AW$2-'Indicator Date hidden'!AX171)</f>
        <v>0</v>
      </c>
      <c r="AX170" s="171">
        <f>IF('Indicator Date hidden'!AY171="x","x",$AX$2-'Indicator Date hidden'!AY171)</f>
        <v>0</v>
      </c>
      <c r="AY170" s="171">
        <f>IF('Indicator Date hidden'!AZ171="x","x",$AY$2-'Indicator Date hidden'!AZ171)</f>
        <v>0</v>
      </c>
      <c r="AZ170" s="171">
        <f>IF('Indicator Date hidden'!BA171="x","x",$AZ$2-'Indicator Date hidden'!BA171)</f>
        <v>0</v>
      </c>
      <c r="BA170" s="5">
        <f t="shared" si="10"/>
        <v>17</v>
      </c>
      <c r="BB170" s="172">
        <f t="shared" si="11"/>
        <v>0.34</v>
      </c>
      <c r="BC170" s="5">
        <f t="shared" si="12"/>
        <v>6</v>
      </c>
      <c r="BD170" s="172">
        <f t="shared" si="13"/>
        <v>1.050904372433572</v>
      </c>
      <c r="BE170" s="175">
        <f t="shared" si="14"/>
        <v>0</v>
      </c>
    </row>
    <row r="171" spans="1:57" x14ac:dyDescent="0.25">
      <c r="A171" t="s">
        <v>319</v>
      </c>
      <c r="B171" s="171">
        <f>IF('Indicator Date hidden'!C172="x","x",$B$2-'Indicator Date hidden'!C172)</f>
        <v>0</v>
      </c>
      <c r="C171" s="171">
        <f>IF('Indicator Date hidden'!D172="x","x",$C$2-'Indicator Date hidden'!D172)</f>
        <v>0</v>
      </c>
      <c r="D171" s="171">
        <f>IF('Indicator Date hidden'!E172="x","x",$D$2-'Indicator Date hidden'!E172)</f>
        <v>0</v>
      </c>
      <c r="E171" s="171">
        <f>IF('Indicator Date hidden'!F172="x","x",$E$2-'Indicator Date hidden'!F172)</f>
        <v>0</v>
      </c>
      <c r="F171" s="171">
        <f>IF('Indicator Date hidden'!G172="x","x",$F$2-'Indicator Date hidden'!G172)</f>
        <v>0</v>
      </c>
      <c r="G171" s="171">
        <f>IF('Indicator Date hidden'!H172="x","x",$G$2-'Indicator Date hidden'!H172)</f>
        <v>0</v>
      </c>
      <c r="H171" s="171">
        <f>IF('Indicator Date hidden'!I172="x","x",$H$2-'Indicator Date hidden'!I172)</f>
        <v>0</v>
      </c>
      <c r="I171" s="171">
        <f>IF('Indicator Date hidden'!J172="x","x",$I$2-'Indicator Date hidden'!J172)</f>
        <v>0</v>
      </c>
      <c r="J171" s="171">
        <f>IF('Indicator Date hidden'!K172="x","x",$J$2-'Indicator Date hidden'!K172)</f>
        <v>0</v>
      </c>
      <c r="K171" s="171">
        <f>IF('Indicator Date hidden'!L172="x","x",$K$2-'Indicator Date hidden'!L172)</f>
        <v>0</v>
      </c>
      <c r="L171" s="171">
        <f>IF('Indicator Date hidden'!M172="x","x",$L$2-'Indicator Date hidden'!M172)</f>
        <v>0</v>
      </c>
      <c r="M171" s="171">
        <f>IF('Indicator Date hidden'!N172="x","x",$M$2-'Indicator Date hidden'!N172)</f>
        <v>0</v>
      </c>
      <c r="N171" s="171">
        <f>IF('Indicator Date hidden'!O172="x","x",$N$2-'Indicator Date hidden'!O172)</f>
        <v>0</v>
      </c>
      <c r="O171" s="171">
        <f>IF('Indicator Date hidden'!P172="x","x",$O$2-'Indicator Date hidden'!P172)</f>
        <v>0</v>
      </c>
      <c r="P171" s="171">
        <f>IF('Indicator Date hidden'!Q172="x","x",$P$2-'Indicator Date hidden'!Q172)</f>
        <v>0</v>
      </c>
      <c r="Q171" s="171">
        <f>IF('Indicator Date hidden'!R172="x","x",$Q$2-'Indicator Date hidden'!R172)</f>
        <v>9</v>
      </c>
      <c r="R171" s="171">
        <f>IF('Indicator Date hidden'!S172="x","x",$R$2-'Indicator Date hidden'!S172)</f>
        <v>0</v>
      </c>
      <c r="S171" s="171">
        <f>IF('Indicator Date hidden'!T172="x","x",$S$2-'Indicator Date hidden'!T172)</f>
        <v>0</v>
      </c>
      <c r="T171" s="171">
        <f>IF('Indicator Date hidden'!U172="x","x",$T$2-'Indicator Date hidden'!U172)</f>
        <v>0</v>
      </c>
      <c r="U171" s="171">
        <f>IF('Indicator Date hidden'!V172="x","x",$U$2-'Indicator Date hidden'!V172)</f>
        <v>0</v>
      </c>
      <c r="V171" s="171">
        <f>IF('Indicator Date hidden'!W172="x","x",$V$2-'Indicator Date hidden'!W172)</f>
        <v>0</v>
      </c>
      <c r="W171" s="171">
        <f>IF('Indicator Date hidden'!X172="x","x",$W$2-'Indicator Date hidden'!X172)</f>
        <v>3</v>
      </c>
      <c r="X171" s="171">
        <f>IF('Indicator Date hidden'!Y172="x","x",$X$2-'Indicator Date hidden'!Y172)</f>
        <v>5</v>
      </c>
      <c r="Y171" s="171">
        <f>IF('Indicator Date hidden'!Z172="x","x",$Y$2-'Indicator Date hidden'!Z172)</f>
        <v>1</v>
      </c>
      <c r="Z171" s="171">
        <f>IF('Indicator Date hidden'!AA172="x","x",$Z$2-'Indicator Date hidden'!AA172)</f>
        <v>0</v>
      </c>
      <c r="AA171" s="171">
        <f>IF('Indicator Date hidden'!AB172="x","x",$AA$2-'Indicator Date hidden'!AB172)</f>
        <v>0</v>
      </c>
      <c r="AB171" s="171">
        <f>IF('Indicator Date hidden'!AC172="x","x",$AB$2-'Indicator Date hidden'!AC172)</f>
        <v>0</v>
      </c>
      <c r="AC171" s="171">
        <f>IF('Indicator Date hidden'!AD172="x","x",$AC$2-'Indicator Date hidden'!AD172)</f>
        <v>0</v>
      </c>
      <c r="AD171" s="171">
        <f>IF('Indicator Date hidden'!AE172="x","x",$AD$2-'Indicator Date hidden'!AE172)</f>
        <v>0</v>
      </c>
      <c r="AE171" s="171">
        <f>IF('Indicator Date hidden'!AF172="x","x",$AE$2-'Indicator Date hidden'!AF172)</f>
        <v>0</v>
      </c>
      <c r="AF171" s="171">
        <f>IF('Indicator Date hidden'!AG172="x","x",$AF$2-'Indicator Date hidden'!AG172)</f>
        <v>2</v>
      </c>
      <c r="AG171" s="171">
        <f>IF('Indicator Date hidden'!AH172="x","x",$AG$2-'Indicator Date hidden'!AH172)</f>
        <v>0</v>
      </c>
      <c r="AH171" s="171">
        <f>IF('Indicator Date hidden'!AI172="x","x",$AH$2-'Indicator Date hidden'!AI172)</f>
        <v>0</v>
      </c>
      <c r="AI171" s="171">
        <f>IF('Indicator Date hidden'!AJ172="x","x",$AI$2-'Indicator Date hidden'!AJ172)</f>
        <v>0</v>
      </c>
      <c r="AJ171" s="171">
        <f>IF('Indicator Date hidden'!AK172="x","x",$AJ$2-'Indicator Date hidden'!AK172)</f>
        <v>1</v>
      </c>
      <c r="AK171" s="171">
        <f>IF('Indicator Date hidden'!AL172="x","x",$AK$2-'Indicator Date hidden'!AL172)</f>
        <v>1</v>
      </c>
      <c r="AL171" s="171">
        <f>IF('Indicator Date hidden'!AM172="x","x",$AL$2-'Indicator Date hidden'!AM172)</f>
        <v>0</v>
      </c>
      <c r="AM171" s="171">
        <f>IF('Indicator Date hidden'!AN172="x","x",$AM$2-'Indicator Date hidden'!AN172)</f>
        <v>0</v>
      </c>
      <c r="AN171" s="171">
        <f>IF('Indicator Date hidden'!AO172="x","x",$AN$2-'Indicator Date hidden'!AO172)</f>
        <v>0</v>
      </c>
      <c r="AO171" s="171">
        <f>IF('Indicator Date hidden'!AP172="x","x",$AO$2-'Indicator Date hidden'!AP172)</f>
        <v>0</v>
      </c>
      <c r="AP171" s="171">
        <f>IF('Indicator Date hidden'!AQ172="x","x",$AP$2-'Indicator Date hidden'!AQ172)</f>
        <v>0</v>
      </c>
      <c r="AQ171" s="171">
        <f>IF('Indicator Date hidden'!AR172="x","x",$AQ$2-'Indicator Date hidden'!AR172)</f>
        <v>0</v>
      </c>
      <c r="AR171" s="171">
        <f>IF('Indicator Date hidden'!AS172="x","x",$AR$2-'Indicator Date hidden'!AS172)</f>
        <v>0</v>
      </c>
      <c r="AS171" s="171">
        <f>IF('Indicator Date hidden'!AT172="x","x",$AS$2-'Indicator Date hidden'!AT172)</f>
        <v>0</v>
      </c>
      <c r="AT171" s="171">
        <f>IF('Indicator Date hidden'!AU172="x","x",$AT$2-'Indicator Date hidden'!AU172)</f>
        <v>0</v>
      </c>
      <c r="AU171" s="171">
        <f>IF('Indicator Date hidden'!AV172="x","x",$AU$2-'Indicator Date hidden'!AV172)</f>
        <v>0</v>
      </c>
      <c r="AV171" s="171">
        <f>IF('Indicator Date hidden'!AW172="x","x",$AV$2-'Indicator Date hidden'!AW172)</f>
        <v>0</v>
      </c>
      <c r="AW171" s="171">
        <f>IF('Indicator Date hidden'!AX172="x","x",$AW$2-'Indicator Date hidden'!AX172)</f>
        <v>0</v>
      </c>
      <c r="AX171" s="171">
        <f>IF('Indicator Date hidden'!AY172="x","x",$AX$2-'Indicator Date hidden'!AY172)</f>
        <v>0</v>
      </c>
      <c r="AY171" s="171">
        <f>IF('Indicator Date hidden'!AZ172="x","x",$AY$2-'Indicator Date hidden'!AZ172)</f>
        <v>0</v>
      </c>
      <c r="AZ171" s="171">
        <f>IF('Indicator Date hidden'!BA172="x","x",$AZ$2-'Indicator Date hidden'!BA172)</f>
        <v>0</v>
      </c>
      <c r="BA171" s="5">
        <f t="shared" si="10"/>
        <v>22</v>
      </c>
      <c r="BB171" s="172">
        <f t="shared" si="11"/>
        <v>0.43137254901960786</v>
      </c>
      <c r="BC171" s="5">
        <f t="shared" si="12"/>
        <v>7</v>
      </c>
      <c r="BD171" s="172">
        <f t="shared" si="13"/>
        <v>1.4852860285808334</v>
      </c>
      <c r="BE171" s="175">
        <f t="shared" si="14"/>
        <v>0</v>
      </c>
    </row>
    <row r="172" spans="1:57" x14ac:dyDescent="0.25">
      <c r="A172" t="s">
        <v>187</v>
      </c>
      <c r="B172" s="171">
        <f>IF('Indicator Date hidden'!C173="x","x",$B$2-'Indicator Date hidden'!C173)</f>
        <v>0</v>
      </c>
      <c r="C172" s="171">
        <f>IF('Indicator Date hidden'!D173="x","x",$C$2-'Indicator Date hidden'!D173)</f>
        <v>0</v>
      </c>
      <c r="D172" s="171">
        <f>IF('Indicator Date hidden'!E173="x","x",$D$2-'Indicator Date hidden'!E173)</f>
        <v>0</v>
      </c>
      <c r="E172" s="171">
        <f>IF('Indicator Date hidden'!F173="x","x",$E$2-'Indicator Date hidden'!F173)</f>
        <v>0</v>
      </c>
      <c r="F172" s="171">
        <f>IF('Indicator Date hidden'!G173="x","x",$F$2-'Indicator Date hidden'!G173)</f>
        <v>0</v>
      </c>
      <c r="G172" s="171">
        <f>IF('Indicator Date hidden'!H173="x","x",$G$2-'Indicator Date hidden'!H173)</f>
        <v>0</v>
      </c>
      <c r="H172" s="171">
        <f>IF('Indicator Date hidden'!I173="x","x",$H$2-'Indicator Date hidden'!I173)</f>
        <v>0</v>
      </c>
      <c r="I172" s="171">
        <f>IF('Indicator Date hidden'!J173="x","x",$I$2-'Indicator Date hidden'!J173)</f>
        <v>0</v>
      </c>
      <c r="J172" s="171">
        <f>IF('Indicator Date hidden'!K173="x","x",$J$2-'Indicator Date hidden'!K173)</f>
        <v>0</v>
      </c>
      <c r="K172" s="171">
        <f>IF('Indicator Date hidden'!L173="x","x",$K$2-'Indicator Date hidden'!L173)</f>
        <v>0</v>
      </c>
      <c r="L172" s="171">
        <f>IF('Indicator Date hidden'!M173="x","x",$L$2-'Indicator Date hidden'!M173)</f>
        <v>0</v>
      </c>
      <c r="M172" s="171">
        <f>IF('Indicator Date hidden'!N173="x","x",$M$2-'Indicator Date hidden'!N173)</f>
        <v>0</v>
      </c>
      <c r="N172" s="171">
        <f>IF('Indicator Date hidden'!O173="x","x",$N$2-'Indicator Date hidden'!O173)</f>
        <v>0</v>
      </c>
      <c r="O172" s="171">
        <f>IF('Indicator Date hidden'!P173="x","x",$O$2-'Indicator Date hidden'!P173)</f>
        <v>0</v>
      </c>
      <c r="P172" s="171">
        <f>IF('Indicator Date hidden'!Q173="x","x",$P$2-'Indicator Date hidden'!Q173)</f>
        <v>0</v>
      </c>
      <c r="Q172" s="171">
        <f>IF('Indicator Date hidden'!R173="x","x",$Q$2-'Indicator Date hidden'!R173)</f>
        <v>4</v>
      </c>
      <c r="R172" s="171">
        <f>IF('Indicator Date hidden'!S173="x","x",$R$2-'Indicator Date hidden'!S173)</f>
        <v>0</v>
      </c>
      <c r="S172" s="171">
        <f>IF('Indicator Date hidden'!T173="x","x",$S$2-'Indicator Date hidden'!T173)</f>
        <v>0</v>
      </c>
      <c r="T172" s="171">
        <f>IF('Indicator Date hidden'!U173="x","x",$T$2-'Indicator Date hidden'!U173)</f>
        <v>0</v>
      </c>
      <c r="U172" s="171">
        <f>IF('Indicator Date hidden'!V173="x","x",$U$2-'Indicator Date hidden'!V173)</f>
        <v>0</v>
      </c>
      <c r="V172" s="171">
        <f>IF('Indicator Date hidden'!W173="x","x",$V$2-'Indicator Date hidden'!W173)</f>
        <v>0</v>
      </c>
      <c r="W172" s="171">
        <f>IF('Indicator Date hidden'!X173="x","x",$W$2-'Indicator Date hidden'!X173)</f>
        <v>4</v>
      </c>
      <c r="X172" s="171">
        <f>IF('Indicator Date hidden'!Y173="x","x",$X$2-'Indicator Date hidden'!Y173)</f>
        <v>5</v>
      </c>
      <c r="Y172" s="171">
        <f>IF('Indicator Date hidden'!Z173="x","x",$Y$2-'Indicator Date hidden'!Z173)</f>
        <v>1</v>
      </c>
      <c r="Z172" s="171">
        <f>IF('Indicator Date hidden'!AA173="x","x",$Z$2-'Indicator Date hidden'!AA173)</f>
        <v>0</v>
      </c>
      <c r="AA172" s="171">
        <f>IF('Indicator Date hidden'!AB173="x","x",$AA$2-'Indicator Date hidden'!AB173)</f>
        <v>2</v>
      </c>
      <c r="AB172" s="171">
        <f>IF('Indicator Date hidden'!AC173="x","x",$AB$2-'Indicator Date hidden'!AC173)</f>
        <v>0</v>
      </c>
      <c r="AC172" s="171">
        <f>IF('Indicator Date hidden'!AD173="x","x",$AC$2-'Indicator Date hidden'!AD173)</f>
        <v>0</v>
      </c>
      <c r="AD172" s="171" t="str">
        <f>IF('Indicator Date hidden'!AE173="x","x",$AD$2-'Indicator Date hidden'!AE173)</f>
        <v>x</v>
      </c>
      <c r="AE172" s="171">
        <f>IF('Indicator Date hidden'!AF173="x","x",$AE$2-'Indicator Date hidden'!AF173)</f>
        <v>0</v>
      </c>
      <c r="AF172" s="171">
        <f>IF('Indicator Date hidden'!AG173="x","x",$AF$2-'Indicator Date hidden'!AG173)</f>
        <v>6</v>
      </c>
      <c r="AG172" s="171">
        <f>IF('Indicator Date hidden'!AH173="x","x",$AG$2-'Indicator Date hidden'!AH173)</f>
        <v>0</v>
      </c>
      <c r="AH172" s="171">
        <f>IF('Indicator Date hidden'!AI173="x","x",$AH$2-'Indicator Date hidden'!AI173)</f>
        <v>0</v>
      </c>
      <c r="AI172" s="171">
        <f>IF('Indicator Date hidden'!AJ173="x","x",$AI$2-'Indicator Date hidden'!AJ173)</f>
        <v>0</v>
      </c>
      <c r="AJ172" s="171">
        <f>IF('Indicator Date hidden'!AK173="x","x",$AJ$2-'Indicator Date hidden'!AK173)</f>
        <v>1</v>
      </c>
      <c r="AK172" s="171">
        <f>IF('Indicator Date hidden'!AL173="x","x",$AK$2-'Indicator Date hidden'!AL173)</f>
        <v>1</v>
      </c>
      <c r="AL172" s="171">
        <f>IF('Indicator Date hidden'!AM173="x","x",$AL$2-'Indicator Date hidden'!AM173)</f>
        <v>0</v>
      </c>
      <c r="AM172" s="171">
        <f>IF('Indicator Date hidden'!AN173="x","x",$AM$2-'Indicator Date hidden'!AN173)</f>
        <v>0</v>
      </c>
      <c r="AN172" s="171">
        <f>IF('Indicator Date hidden'!AO173="x","x",$AN$2-'Indicator Date hidden'!AO173)</f>
        <v>0</v>
      </c>
      <c r="AO172" s="171">
        <f>IF('Indicator Date hidden'!AP173="x","x",$AO$2-'Indicator Date hidden'!AP173)</f>
        <v>1</v>
      </c>
      <c r="AP172" s="171">
        <f>IF('Indicator Date hidden'!AQ173="x","x",$AP$2-'Indicator Date hidden'!AQ173)</f>
        <v>1</v>
      </c>
      <c r="AQ172" s="171">
        <f>IF('Indicator Date hidden'!AR173="x","x",$AQ$2-'Indicator Date hidden'!AR173)</f>
        <v>0</v>
      </c>
      <c r="AR172" s="171">
        <f>IF('Indicator Date hidden'!AS173="x","x",$AR$2-'Indicator Date hidden'!AS173)</f>
        <v>0</v>
      </c>
      <c r="AS172" s="171">
        <f>IF('Indicator Date hidden'!AT173="x","x",$AS$2-'Indicator Date hidden'!AT173)</f>
        <v>0</v>
      </c>
      <c r="AT172" s="171">
        <f>IF('Indicator Date hidden'!AU173="x","x",$AT$2-'Indicator Date hidden'!AU173)</f>
        <v>0</v>
      </c>
      <c r="AU172" s="171">
        <f>IF('Indicator Date hidden'!AV173="x","x",$AU$2-'Indicator Date hidden'!AV173)</f>
        <v>0</v>
      </c>
      <c r="AV172" s="171">
        <f>IF('Indicator Date hidden'!AW173="x","x",$AV$2-'Indicator Date hidden'!AW173)</f>
        <v>0</v>
      </c>
      <c r="AW172" s="171">
        <f>IF('Indicator Date hidden'!AX173="x","x",$AW$2-'Indicator Date hidden'!AX173)</f>
        <v>0</v>
      </c>
      <c r="AX172" s="171">
        <f>IF('Indicator Date hidden'!AY173="x","x",$AX$2-'Indicator Date hidden'!AY173)</f>
        <v>0</v>
      </c>
      <c r="AY172" s="171">
        <f>IF('Indicator Date hidden'!AZ173="x","x",$AY$2-'Indicator Date hidden'!AZ173)</f>
        <v>0</v>
      </c>
      <c r="AZ172" s="171">
        <f>IF('Indicator Date hidden'!BA173="x","x",$AZ$2-'Indicator Date hidden'!BA173)</f>
        <v>0</v>
      </c>
      <c r="BA172" s="5">
        <f t="shared" si="10"/>
        <v>26</v>
      </c>
      <c r="BB172" s="172">
        <f t="shared" si="11"/>
        <v>0.52</v>
      </c>
      <c r="BC172" s="5">
        <f t="shared" si="12"/>
        <v>10</v>
      </c>
      <c r="BD172" s="172">
        <f t="shared" si="13"/>
        <v>1.3302631318652713</v>
      </c>
      <c r="BE172" s="175">
        <f t="shared" si="14"/>
        <v>0</v>
      </c>
    </row>
    <row r="173" spans="1:57" x14ac:dyDescent="0.25">
      <c r="A173" t="s">
        <v>91</v>
      </c>
      <c r="B173" s="171">
        <f>IF('Indicator Date hidden'!C174="x","x",$B$2-'Indicator Date hidden'!C174)</f>
        <v>0</v>
      </c>
      <c r="C173" s="171">
        <f>IF('Indicator Date hidden'!D174="x","x",$C$2-'Indicator Date hidden'!D174)</f>
        <v>0</v>
      </c>
      <c r="D173" s="171">
        <f>IF('Indicator Date hidden'!E174="x","x",$D$2-'Indicator Date hidden'!E174)</f>
        <v>0</v>
      </c>
      <c r="E173" s="171">
        <f>IF('Indicator Date hidden'!F174="x","x",$E$2-'Indicator Date hidden'!F174)</f>
        <v>0</v>
      </c>
      <c r="F173" s="171">
        <f>IF('Indicator Date hidden'!G174="x","x",$F$2-'Indicator Date hidden'!G174)</f>
        <v>0</v>
      </c>
      <c r="G173" s="171">
        <f>IF('Indicator Date hidden'!H174="x","x",$G$2-'Indicator Date hidden'!H174)</f>
        <v>0</v>
      </c>
      <c r="H173" s="171">
        <f>IF('Indicator Date hidden'!I174="x","x",$H$2-'Indicator Date hidden'!I174)</f>
        <v>0</v>
      </c>
      <c r="I173" s="171">
        <f>IF('Indicator Date hidden'!J174="x","x",$I$2-'Indicator Date hidden'!J174)</f>
        <v>0</v>
      </c>
      <c r="J173" s="171">
        <f>IF('Indicator Date hidden'!K174="x","x",$J$2-'Indicator Date hidden'!K174)</f>
        <v>0</v>
      </c>
      <c r="K173" s="171">
        <f>IF('Indicator Date hidden'!L174="x","x",$K$2-'Indicator Date hidden'!L174)</f>
        <v>0</v>
      </c>
      <c r="L173" s="171">
        <f>IF('Indicator Date hidden'!M174="x","x",$L$2-'Indicator Date hidden'!M174)</f>
        <v>0</v>
      </c>
      <c r="M173" s="171">
        <f>IF('Indicator Date hidden'!N174="x","x",$M$2-'Indicator Date hidden'!N174)</f>
        <v>0</v>
      </c>
      <c r="N173" s="171">
        <f>IF('Indicator Date hidden'!O174="x","x",$N$2-'Indicator Date hidden'!O174)</f>
        <v>0</v>
      </c>
      <c r="O173" s="171">
        <f>IF('Indicator Date hidden'!P174="x","x",$O$2-'Indicator Date hidden'!P174)</f>
        <v>0</v>
      </c>
      <c r="P173" s="171">
        <f>IF('Indicator Date hidden'!Q174="x","x",$P$2-'Indicator Date hidden'!Q174)</f>
        <v>0</v>
      </c>
      <c r="Q173" s="171">
        <f>IF('Indicator Date hidden'!R174="x","x",$Q$2-'Indicator Date hidden'!R174)</f>
        <v>5</v>
      </c>
      <c r="R173" s="171">
        <f>IF('Indicator Date hidden'!S174="x","x",$R$2-'Indicator Date hidden'!S174)</f>
        <v>0</v>
      </c>
      <c r="S173" s="171">
        <f>IF('Indicator Date hidden'!T174="x","x",$S$2-'Indicator Date hidden'!T174)</f>
        <v>0</v>
      </c>
      <c r="T173" s="171">
        <f>IF('Indicator Date hidden'!U174="x","x",$T$2-'Indicator Date hidden'!U174)</f>
        <v>0</v>
      </c>
      <c r="U173" s="171">
        <f>IF('Indicator Date hidden'!V174="x","x",$U$2-'Indicator Date hidden'!V174)</f>
        <v>0</v>
      </c>
      <c r="V173" s="171">
        <f>IF('Indicator Date hidden'!W174="x","x",$V$2-'Indicator Date hidden'!W174)</f>
        <v>0</v>
      </c>
      <c r="W173" s="171">
        <f>IF('Indicator Date hidden'!X174="x","x",$W$2-'Indicator Date hidden'!X174)</f>
        <v>6</v>
      </c>
      <c r="X173" s="171">
        <f>IF('Indicator Date hidden'!Y174="x","x",$X$2-'Indicator Date hidden'!Y174)</f>
        <v>4</v>
      </c>
      <c r="Y173" s="171">
        <f>IF('Indicator Date hidden'!Z174="x","x",$Y$2-'Indicator Date hidden'!Z174)</f>
        <v>1</v>
      </c>
      <c r="Z173" s="171">
        <f>IF('Indicator Date hidden'!AA174="x","x",$Z$2-'Indicator Date hidden'!AA174)</f>
        <v>0</v>
      </c>
      <c r="AA173" s="171" t="str">
        <f>IF('Indicator Date hidden'!AB174="x","x",$AA$2-'Indicator Date hidden'!AB174)</f>
        <v>x</v>
      </c>
      <c r="AB173" s="171">
        <f>IF('Indicator Date hidden'!AC174="x","x",$AB$2-'Indicator Date hidden'!AC174)</f>
        <v>0</v>
      </c>
      <c r="AC173" s="171">
        <f>IF('Indicator Date hidden'!AD174="x","x",$AC$2-'Indicator Date hidden'!AD174)</f>
        <v>0</v>
      </c>
      <c r="AD173" s="171">
        <f>IF('Indicator Date hidden'!AE174="x","x",$AD$2-'Indicator Date hidden'!AE174)</f>
        <v>0</v>
      </c>
      <c r="AE173" s="171" t="str">
        <f>IF('Indicator Date hidden'!AF174="x","x",$AE$2-'Indicator Date hidden'!AF174)</f>
        <v>x</v>
      </c>
      <c r="AF173" s="171">
        <f>IF('Indicator Date hidden'!AG174="x","x",$AF$2-'Indicator Date hidden'!AG174)</f>
        <v>7</v>
      </c>
      <c r="AG173" s="171">
        <f>IF('Indicator Date hidden'!AH174="x","x",$AG$2-'Indicator Date hidden'!AH174)</f>
        <v>0</v>
      </c>
      <c r="AH173" s="171">
        <f>IF('Indicator Date hidden'!AI174="x","x",$AH$2-'Indicator Date hidden'!AI174)</f>
        <v>0</v>
      </c>
      <c r="AI173" s="171">
        <f>IF('Indicator Date hidden'!AJ174="x","x",$AI$2-'Indicator Date hidden'!AJ174)</f>
        <v>0</v>
      </c>
      <c r="AJ173" s="171" t="str">
        <f>IF('Indicator Date hidden'!AK174="x","x",$AJ$2-'Indicator Date hidden'!AK174)</f>
        <v>x</v>
      </c>
      <c r="AK173" s="171">
        <f>IF('Indicator Date hidden'!AL174="x","x",$AK$2-'Indicator Date hidden'!AL174)</f>
        <v>1</v>
      </c>
      <c r="AL173" s="171">
        <f>IF('Indicator Date hidden'!AM174="x","x",$AL$2-'Indicator Date hidden'!AM174)</f>
        <v>0</v>
      </c>
      <c r="AM173" s="171">
        <f>IF('Indicator Date hidden'!AN174="x","x",$AM$2-'Indicator Date hidden'!AN174)</f>
        <v>0</v>
      </c>
      <c r="AN173" s="171">
        <f>IF('Indicator Date hidden'!AO174="x","x",$AN$2-'Indicator Date hidden'!AO174)</f>
        <v>0</v>
      </c>
      <c r="AO173" s="171" t="str">
        <f>IF('Indicator Date hidden'!AP174="x","x",$AO$2-'Indicator Date hidden'!AP174)</f>
        <v>x</v>
      </c>
      <c r="AP173" s="171" t="str">
        <f>IF('Indicator Date hidden'!AQ174="x","x",$AP$2-'Indicator Date hidden'!AQ174)</f>
        <v>x</v>
      </c>
      <c r="AQ173" s="171">
        <f>IF('Indicator Date hidden'!AR174="x","x",$AQ$2-'Indicator Date hidden'!AR174)</f>
        <v>6</v>
      </c>
      <c r="AR173" s="171">
        <f>IF('Indicator Date hidden'!AS174="x","x",$AR$2-'Indicator Date hidden'!AS174)</f>
        <v>0</v>
      </c>
      <c r="AS173" s="171">
        <f>IF('Indicator Date hidden'!AT174="x","x",$AS$2-'Indicator Date hidden'!AT174)</f>
        <v>0</v>
      </c>
      <c r="AT173" s="171">
        <f>IF('Indicator Date hidden'!AU174="x","x",$AT$2-'Indicator Date hidden'!AU174)</f>
        <v>0</v>
      </c>
      <c r="AU173" s="171">
        <f>IF('Indicator Date hidden'!AV174="x","x",$AU$2-'Indicator Date hidden'!AV174)</f>
        <v>0</v>
      </c>
      <c r="AV173" s="171">
        <f>IF('Indicator Date hidden'!AW174="x","x",$AV$2-'Indicator Date hidden'!AW174)</f>
        <v>0</v>
      </c>
      <c r="AW173" s="171">
        <f>IF('Indicator Date hidden'!AX174="x","x",$AW$2-'Indicator Date hidden'!AX174)</f>
        <v>0</v>
      </c>
      <c r="AX173" s="171">
        <f>IF('Indicator Date hidden'!AY174="x","x",$AX$2-'Indicator Date hidden'!AY174)</f>
        <v>0</v>
      </c>
      <c r="AY173" s="171">
        <f>IF('Indicator Date hidden'!AZ174="x","x",$AY$2-'Indicator Date hidden'!AZ174)</f>
        <v>0</v>
      </c>
      <c r="AZ173" s="171">
        <f>IF('Indicator Date hidden'!BA174="x","x",$AZ$2-'Indicator Date hidden'!BA174)</f>
        <v>0</v>
      </c>
      <c r="BA173" s="5">
        <f t="shared" si="10"/>
        <v>30</v>
      </c>
      <c r="BB173" s="172">
        <f t="shared" si="11"/>
        <v>0.65217391304347827</v>
      </c>
      <c r="BC173" s="5">
        <f t="shared" si="12"/>
        <v>7</v>
      </c>
      <c r="BD173" s="172">
        <f t="shared" si="13"/>
        <v>1.7719725106360724</v>
      </c>
      <c r="BE173" s="175">
        <f t="shared" si="14"/>
        <v>0</v>
      </c>
    </row>
    <row r="174" spans="1:57" x14ac:dyDescent="0.25">
      <c r="A174" t="s">
        <v>321</v>
      </c>
      <c r="B174" s="171">
        <f>IF('Indicator Date hidden'!C175="x","x",$B$2-'Indicator Date hidden'!C175)</f>
        <v>0</v>
      </c>
      <c r="C174" s="171">
        <f>IF('Indicator Date hidden'!D175="x","x",$C$2-'Indicator Date hidden'!D175)</f>
        <v>0</v>
      </c>
      <c r="D174" s="171">
        <f>IF('Indicator Date hidden'!E175="x","x",$D$2-'Indicator Date hidden'!E175)</f>
        <v>0</v>
      </c>
      <c r="E174" s="171">
        <f>IF('Indicator Date hidden'!F175="x","x",$E$2-'Indicator Date hidden'!F175)</f>
        <v>0</v>
      </c>
      <c r="F174" s="171">
        <f>IF('Indicator Date hidden'!G175="x","x",$F$2-'Indicator Date hidden'!G175)</f>
        <v>0</v>
      </c>
      <c r="G174" s="171">
        <f>IF('Indicator Date hidden'!H175="x","x",$G$2-'Indicator Date hidden'!H175)</f>
        <v>0</v>
      </c>
      <c r="H174" s="171">
        <f>IF('Indicator Date hidden'!I175="x","x",$H$2-'Indicator Date hidden'!I175)</f>
        <v>0</v>
      </c>
      <c r="I174" s="171">
        <f>IF('Indicator Date hidden'!J175="x","x",$I$2-'Indicator Date hidden'!J175)</f>
        <v>0</v>
      </c>
      <c r="J174" s="171">
        <f>IF('Indicator Date hidden'!K175="x","x",$J$2-'Indicator Date hidden'!K175)</f>
        <v>0</v>
      </c>
      <c r="K174" s="171">
        <f>IF('Indicator Date hidden'!L175="x","x",$K$2-'Indicator Date hidden'!L175)</f>
        <v>0</v>
      </c>
      <c r="L174" s="171">
        <f>IF('Indicator Date hidden'!M175="x","x",$L$2-'Indicator Date hidden'!M175)</f>
        <v>0</v>
      </c>
      <c r="M174" s="171">
        <f>IF('Indicator Date hidden'!N175="x","x",$M$2-'Indicator Date hidden'!N175)</f>
        <v>0</v>
      </c>
      <c r="N174" s="171">
        <f>IF('Indicator Date hidden'!O175="x","x",$N$2-'Indicator Date hidden'!O175)</f>
        <v>0</v>
      </c>
      <c r="O174" s="171">
        <f>IF('Indicator Date hidden'!P175="x","x",$O$2-'Indicator Date hidden'!P175)</f>
        <v>0</v>
      </c>
      <c r="P174" s="171">
        <f>IF('Indicator Date hidden'!Q175="x","x",$P$2-'Indicator Date hidden'!Q175)</f>
        <v>0</v>
      </c>
      <c r="Q174" s="171">
        <f>IF('Indicator Date hidden'!R175="x","x",$Q$2-'Indicator Date hidden'!R175)</f>
        <v>1</v>
      </c>
      <c r="R174" s="171">
        <f>IF('Indicator Date hidden'!S175="x","x",$R$2-'Indicator Date hidden'!S175)</f>
        <v>0</v>
      </c>
      <c r="S174" s="171">
        <f>IF('Indicator Date hidden'!T175="x","x",$S$2-'Indicator Date hidden'!T175)</f>
        <v>0</v>
      </c>
      <c r="T174" s="171">
        <f>IF('Indicator Date hidden'!U175="x","x",$T$2-'Indicator Date hidden'!U175)</f>
        <v>0</v>
      </c>
      <c r="U174" s="171">
        <f>IF('Indicator Date hidden'!V175="x","x",$U$2-'Indicator Date hidden'!V175)</f>
        <v>0</v>
      </c>
      <c r="V174" s="171">
        <f>IF('Indicator Date hidden'!W175="x","x",$V$2-'Indicator Date hidden'!W175)</f>
        <v>0</v>
      </c>
      <c r="W174" s="171">
        <f>IF('Indicator Date hidden'!X175="x","x",$W$2-'Indicator Date hidden'!X175)</f>
        <v>1</v>
      </c>
      <c r="X174" s="171">
        <f>IF('Indicator Date hidden'!Y175="x","x",$X$2-'Indicator Date hidden'!Y175)</f>
        <v>5</v>
      </c>
      <c r="Y174" s="171">
        <f>IF('Indicator Date hidden'!Z175="x","x",$Y$2-'Indicator Date hidden'!Z175)</f>
        <v>1</v>
      </c>
      <c r="Z174" s="171">
        <f>IF('Indicator Date hidden'!AA175="x","x",$Z$2-'Indicator Date hidden'!AA175)</f>
        <v>0</v>
      </c>
      <c r="AA174" s="171">
        <f>IF('Indicator Date hidden'!AB175="x","x",$AA$2-'Indicator Date hidden'!AB175)</f>
        <v>0</v>
      </c>
      <c r="AB174" s="171">
        <f>IF('Indicator Date hidden'!AC175="x","x",$AB$2-'Indicator Date hidden'!AC175)</f>
        <v>0</v>
      </c>
      <c r="AC174" s="171">
        <f>IF('Indicator Date hidden'!AD175="x","x",$AC$2-'Indicator Date hidden'!AD175)</f>
        <v>0</v>
      </c>
      <c r="AD174" s="171">
        <f>IF('Indicator Date hidden'!AE175="x","x",$AD$2-'Indicator Date hidden'!AE175)</f>
        <v>0</v>
      </c>
      <c r="AE174" s="171">
        <f>IF('Indicator Date hidden'!AF175="x","x",$AE$2-'Indicator Date hidden'!AF175)</f>
        <v>0</v>
      </c>
      <c r="AF174" s="171">
        <f>IF('Indicator Date hidden'!AG175="x","x",$AF$2-'Indicator Date hidden'!AG175)</f>
        <v>3</v>
      </c>
      <c r="AG174" s="171">
        <f>IF('Indicator Date hidden'!AH175="x","x",$AG$2-'Indicator Date hidden'!AH175)</f>
        <v>0</v>
      </c>
      <c r="AH174" s="171">
        <f>IF('Indicator Date hidden'!AI175="x","x",$AH$2-'Indicator Date hidden'!AI175)</f>
        <v>0</v>
      </c>
      <c r="AI174" s="171">
        <f>IF('Indicator Date hidden'!AJ175="x","x",$AI$2-'Indicator Date hidden'!AJ175)</f>
        <v>0</v>
      </c>
      <c r="AJ174" s="171">
        <f>IF('Indicator Date hidden'!AK175="x","x",$AJ$2-'Indicator Date hidden'!AK175)</f>
        <v>1</v>
      </c>
      <c r="AK174" s="171">
        <f>IF('Indicator Date hidden'!AL175="x","x",$AK$2-'Indicator Date hidden'!AL175)</f>
        <v>1</v>
      </c>
      <c r="AL174" s="171">
        <f>IF('Indicator Date hidden'!AM175="x","x",$AL$2-'Indicator Date hidden'!AM175)</f>
        <v>0</v>
      </c>
      <c r="AM174" s="171">
        <f>IF('Indicator Date hidden'!AN175="x","x",$AM$2-'Indicator Date hidden'!AN175)</f>
        <v>0</v>
      </c>
      <c r="AN174" s="171">
        <f>IF('Indicator Date hidden'!AO175="x","x",$AN$2-'Indicator Date hidden'!AO175)</f>
        <v>0</v>
      </c>
      <c r="AO174" s="171">
        <f>IF('Indicator Date hidden'!AP175="x","x",$AO$2-'Indicator Date hidden'!AP175)</f>
        <v>0</v>
      </c>
      <c r="AP174" s="171">
        <f>IF('Indicator Date hidden'!AQ175="x","x",$AP$2-'Indicator Date hidden'!AQ175)</f>
        <v>0</v>
      </c>
      <c r="AQ174" s="171">
        <f>IF('Indicator Date hidden'!AR175="x","x",$AQ$2-'Indicator Date hidden'!AR175)</f>
        <v>0</v>
      </c>
      <c r="AR174" s="171">
        <f>IF('Indicator Date hidden'!AS175="x","x",$AR$2-'Indicator Date hidden'!AS175)</f>
        <v>0</v>
      </c>
      <c r="AS174" s="171">
        <f>IF('Indicator Date hidden'!AT175="x","x",$AS$2-'Indicator Date hidden'!AT175)</f>
        <v>0</v>
      </c>
      <c r="AT174" s="171">
        <f>IF('Indicator Date hidden'!AU175="x","x",$AT$2-'Indicator Date hidden'!AU175)</f>
        <v>0</v>
      </c>
      <c r="AU174" s="171">
        <f>IF('Indicator Date hidden'!AV175="x","x",$AU$2-'Indicator Date hidden'!AV175)</f>
        <v>0</v>
      </c>
      <c r="AV174" s="171">
        <f>IF('Indicator Date hidden'!AW175="x","x",$AV$2-'Indicator Date hidden'!AW175)</f>
        <v>0</v>
      </c>
      <c r="AW174" s="171">
        <f>IF('Indicator Date hidden'!AX175="x","x",$AW$2-'Indicator Date hidden'!AX175)</f>
        <v>0</v>
      </c>
      <c r="AX174" s="171">
        <f>IF('Indicator Date hidden'!AY175="x","x",$AX$2-'Indicator Date hidden'!AY175)</f>
        <v>0</v>
      </c>
      <c r="AY174" s="171">
        <f>IF('Indicator Date hidden'!AZ175="x","x",$AY$2-'Indicator Date hidden'!AZ175)</f>
        <v>0</v>
      </c>
      <c r="AZ174" s="171">
        <f>IF('Indicator Date hidden'!BA175="x","x",$AZ$2-'Indicator Date hidden'!BA175)</f>
        <v>0</v>
      </c>
      <c r="BA174" s="5">
        <f t="shared" si="10"/>
        <v>13</v>
      </c>
      <c r="BB174" s="172">
        <f t="shared" si="11"/>
        <v>0.25490196078431371</v>
      </c>
      <c r="BC174" s="5">
        <f t="shared" si="12"/>
        <v>7</v>
      </c>
      <c r="BD174" s="172">
        <f t="shared" si="13"/>
        <v>0.83649917677260943</v>
      </c>
      <c r="BE174" s="175">
        <f t="shared" si="14"/>
        <v>0</v>
      </c>
    </row>
    <row r="175" spans="1:57" x14ac:dyDescent="0.25">
      <c r="A175" t="s">
        <v>323</v>
      </c>
      <c r="B175" s="171">
        <f>IF('Indicator Date hidden'!C176="x","x",$B$2-'Indicator Date hidden'!C176)</f>
        <v>0</v>
      </c>
      <c r="C175" s="171">
        <f>IF('Indicator Date hidden'!D176="x","x",$C$2-'Indicator Date hidden'!D176)</f>
        <v>0</v>
      </c>
      <c r="D175" s="171">
        <f>IF('Indicator Date hidden'!E176="x","x",$D$2-'Indicator Date hidden'!E176)</f>
        <v>0</v>
      </c>
      <c r="E175" s="171">
        <f>IF('Indicator Date hidden'!F176="x","x",$E$2-'Indicator Date hidden'!F176)</f>
        <v>0</v>
      </c>
      <c r="F175" s="171">
        <f>IF('Indicator Date hidden'!G176="x","x",$F$2-'Indicator Date hidden'!G176)</f>
        <v>0</v>
      </c>
      <c r="G175" s="171">
        <f>IF('Indicator Date hidden'!H176="x","x",$G$2-'Indicator Date hidden'!H176)</f>
        <v>0</v>
      </c>
      <c r="H175" s="171">
        <f>IF('Indicator Date hidden'!I176="x","x",$H$2-'Indicator Date hidden'!I176)</f>
        <v>0</v>
      </c>
      <c r="I175" s="171">
        <f>IF('Indicator Date hidden'!J176="x","x",$I$2-'Indicator Date hidden'!J176)</f>
        <v>0</v>
      </c>
      <c r="J175" s="171">
        <f>IF('Indicator Date hidden'!K176="x","x",$J$2-'Indicator Date hidden'!K176)</f>
        <v>0</v>
      </c>
      <c r="K175" s="171">
        <f>IF('Indicator Date hidden'!L176="x","x",$K$2-'Indicator Date hidden'!L176)</f>
        <v>0</v>
      </c>
      <c r="L175" s="171">
        <f>IF('Indicator Date hidden'!M176="x","x",$L$2-'Indicator Date hidden'!M176)</f>
        <v>0</v>
      </c>
      <c r="M175" s="171">
        <f>IF('Indicator Date hidden'!N176="x","x",$M$2-'Indicator Date hidden'!N176)</f>
        <v>0</v>
      </c>
      <c r="N175" s="171">
        <f>IF('Indicator Date hidden'!O176="x","x",$N$2-'Indicator Date hidden'!O176)</f>
        <v>0</v>
      </c>
      <c r="O175" s="171">
        <f>IF('Indicator Date hidden'!P176="x","x",$O$2-'Indicator Date hidden'!P176)</f>
        <v>0</v>
      </c>
      <c r="P175" s="171">
        <f>IF('Indicator Date hidden'!Q176="x","x",$P$2-'Indicator Date hidden'!Q176)</f>
        <v>0</v>
      </c>
      <c r="Q175" s="171" t="str">
        <f>IF('Indicator Date hidden'!R176="x","x",$Q$2-'Indicator Date hidden'!R176)</f>
        <v>x</v>
      </c>
      <c r="R175" s="171">
        <f>IF('Indicator Date hidden'!S176="x","x",$R$2-'Indicator Date hidden'!S176)</f>
        <v>0</v>
      </c>
      <c r="S175" s="171">
        <f>IF('Indicator Date hidden'!T176="x","x",$S$2-'Indicator Date hidden'!T176)</f>
        <v>0</v>
      </c>
      <c r="T175" s="171">
        <f>IF('Indicator Date hidden'!U176="x","x",$T$2-'Indicator Date hidden'!U176)</f>
        <v>0</v>
      </c>
      <c r="U175" s="171">
        <f>IF('Indicator Date hidden'!V176="x","x",$U$2-'Indicator Date hidden'!V176)</f>
        <v>0</v>
      </c>
      <c r="V175" s="171">
        <f>IF('Indicator Date hidden'!W176="x","x",$V$2-'Indicator Date hidden'!W176)</f>
        <v>0</v>
      </c>
      <c r="W175" s="171">
        <f>IF('Indicator Date hidden'!X176="x","x",$W$2-'Indicator Date hidden'!X176)</f>
        <v>3</v>
      </c>
      <c r="X175" s="171">
        <f>IF('Indicator Date hidden'!Y176="x","x",$X$2-'Indicator Date hidden'!Y176)</f>
        <v>5</v>
      </c>
      <c r="Y175" s="171">
        <f>IF('Indicator Date hidden'!Z176="x","x",$Y$2-'Indicator Date hidden'!Z176)</f>
        <v>1</v>
      </c>
      <c r="Z175" s="171">
        <f>IF('Indicator Date hidden'!AA176="x","x",$Z$2-'Indicator Date hidden'!AA176)</f>
        <v>0</v>
      </c>
      <c r="AA175" s="171" t="str">
        <f>IF('Indicator Date hidden'!AB176="x","x",$AA$2-'Indicator Date hidden'!AB176)</f>
        <v>x</v>
      </c>
      <c r="AB175" s="171">
        <f>IF('Indicator Date hidden'!AC176="x","x",$AB$2-'Indicator Date hidden'!AC176)</f>
        <v>0</v>
      </c>
      <c r="AC175" s="171">
        <f>IF('Indicator Date hidden'!AD176="x","x",$AC$2-'Indicator Date hidden'!AD176)</f>
        <v>0</v>
      </c>
      <c r="AD175" s="171" t="str">
        <f>IF('Indicator Date hidden'!AE176="x","x",$AD$2-'Indicator Date hidden'!AE176)</f>
        <v>x</v>
      </c>
      <c r="AE175" s="171">
        <f>IF('Indicator Date hidden'!AF176="x","x",$AE$2-'Indicator Date hidden'!AF176)</f>
        <v>0</v>
      </c>
      <c r="AF175" s="171">
        <f>IF('Indicator Date hidden'!AG176="x","x",$AF$2-'Indicator Date hidden'!AG176)</f>
        <v>5</v>
      </c>
      <c r="AG175" s="171">
        <f>IF('Indicator Date hidden'!AH176="x","x",$AG$2-'Indicator Date hidden'!AH176)</f>
        <v>0</v>
      </c>
      <c r="AH175" s="171">
        <f>IF('Indicator Date hidden'!AI176="x","x",$AH$2-'Indicator Date hidden'!AI176)</f>
        <v>0</v>
      </c>
      <c r="AI175" s="171">
        <f>IF('Indicator Date hidden'!AJ176="x","x",$AI$2-'Indicator Date hidden'!AJ176)</f>
        <v>0</v>
      </c>
      <c r="AJ175" s="171" t="str">
        <f>IF('Indicator Date hidden'!AK176="x","x",$AJ$2-'Indicator Date hidden'!AK176)</f>
        <v>x</v>
      </c>
      <c r="AK175" s="171">
        <f>IF('Indicator Date hidden'!AL176="x","x",$AK$2-'Indicator Date hidden'!AL176)</f>
        <v>1</v>
      </c>
      <c r="AL175" s="171">
        <f>IF('Indicator Date hidden'!AM176="x","x",$AL$2-'Indicator Date hidden'!AM176)</f>
        <v>0</v>
      </c>
      <c r="AM175" s="171">
        <f>IF('Indicator Date hidden'!AN176="x","x",$AM$2-'Indicator Date hidden'!AN176)</f>
        <v>0</v>
      </c>
      <c r="AN175" s="171">
        <f>IF('Indicator Date hidden'!AO176="x","x",$AN$2-'Indicator Date hidden'!AO176)</f>
        <v>0</v>
      </c>
      <c r="AO175" s="171" t="str">
        <f>IF('Indicator Date hidden'!AP176="x","x",$AO$2-'Indicator Date hidden'!AP176)</f>
        <v>x</v>
      </c>
      <c r="AP175" s="171" t="str">
        <f>IF('Indicator Date hidden'!AQ176="x","x",$AP$2-'Indicator Date hidden'!AQ176)</f>
        <v>x</v>
      </c>
      <c r="AQ175" s="171">
        <f>IF('Indicator Date hidden'!AR176="x","x",$AQ$2-'Indicator Date hidden'!AR176)</f>
        <v>4</v>
      </c>
      <c r="AR175" s="171">
        <f>IF('Indicator Date hidden'!AS176="x","x",$AR$2-'Indicator Date hidden'!AS176)</f>
        <v>0</v>
      </c>
      <c r="AS175" s="171" t="str">
        <f>IF('Indicator Date hidden'!AT176="x","x",$AS$2-'Indicator Date hidden'!AT176)</f>
        <v>x</v>
      </c>
      <c r="AT175" s="171">
        <f>IF('Indicator Date hidden'!AU176="x","x",$AT$2-'Indicator Date hidden'!AU176)</f>
        <v>0</v>
      </c>
      <c r="AU175" s="171">
        <f>IF('Indicator Date hidden'!AV176="x","x",$AU$2-'Indicator Date hidden'!AV176)</f>
        <v>0</v>
      </c>
      <c r="AV175" s="171">
        <f>IF('Indicator Date hidden'!AW176="x","x",$AV$2-'Indicator Date hidden'!AW176)</f>
        <v>0</v>
      </c>
      <c r="AW175" s="171">
        <f>IF('Indicator Date hidden'!AX176="x","x",$AW$2-'Indicator Date hidden'!AX176)</f>
        <v>0</v>
      </c>
      <c r="AX175" s="171">
        <f>IF('Indicator Date hidden'!AY176="x","x",$AX$2-'Indicator Date hidden'!AY176)</f>
        <v>0</v>
      </c>
      <c r="AY175" s="171">
        <f>IF('Indicator Date hidden'!AZ176="x","x",$AY$2-'Indicator Date hidden'!AZ176)</f>
        <v>0</v>
      </c>
      <c r="AZ175" s="171">
        <f>IF('Indicator Date hidden'!BA176="x","x",$AZ$2-'Indicator Date hidden'!BA176)</f>
        <v>0</v>
      </c>
      <c r="BA175" s="5">
        <f t="shared" si="10"/>
        <v>19</v>
      </c>
      <c r="BB175" s="172">
        <f t="shared" si="11"/>
        <v>0.43181818181818182</v>
      </c>
      <c r="BC175" s="5">
        <f t="shared" si="12"/>
        <v>6</v>
      </c>
      <c r="BD175" s="172">
        <f t="shared" si="13"/>
        <v>1.2504131548617199</v>
      </c>
      <c r="BE175" s="175">
        <f t="shared" si="14"/>
        <v>0</v>
      </c>
    </row>
    <row r="176" spans="1:57" x14ac:dyDescent="0.25">
      <c r="A176" t="s">
        <v>325</v>
      </c>
      <c r="B176" s="171">
        <f>IF('Indicator Date hidden'!C177="x","x",$B$2-'Indicator Date hidden'!C177)</f>
        <v>0</v>
      </c>
      <c r="C176" s="171">
        <f>IF('Indicator Date hidden'!D177="x","x",$C$2-'Indicator Date hidden'!D177)</f>
        <v>0</v>
      </c>
      <c r="D176" s="171">
        <f>IF('Indicator Date hidden'!E177="x","x",$D$2-'Indicator Date hidden'!E177)</f>
        <v>0</v>
      </c>
      <c r="E176" s="171">
        <f>IF('Indicator Date hidden'!F177="x","x",$E$2-'Indicator Date hidden'!F177)</f>
        <v>0</v>
      </c>
      <c r="F176" s="171">
        <f>IF('Indicator Date hidden'!G177="x","x",$F$2-'Indicator Date hidden'!G177)</f>
        <v>0</v>
      </c>
      <c r="G176" s="171">
        <f>IF('Indicator Date hidden'!H177="x","x",$G$2-'Indicator Date hidden'!H177)</f>
        <v>0</v>
      </c>
      <c r="H176" s="171">
        <f>IF('Indicator Date hidden'!I177="x","x",$H$2-'Indicator Date hidden'!I177)</f>
        <v>0</v>
      </c>
      <c r="I176" s="171">
        <f>IF('Indicator Date hidden'!J177="x","x",$I$2-'Indicator Date hidden'!J177)</f>
        <v>0</v>
      </c>
      <c r="J176" s="171">
        <f>IF('Indicator Date hidden'!K177="x","x",$J$2-'Indicator Date hidden'!K177)</f>
        <v>0</v>
      </c>
      <c r="K176" s="171">
        <f>IF('Indicator Date hidden'!L177="x","x",$K$2-'Indicator Date hidden'!L177)</f>
        <v>0</v>
      </c>
      <c r="L176" s="171">
        <f>IF('Indicator Date hidden'!M177="x","x",$L$2-'Indicator Date hidden'!M177)</f>
        <v>0</v>
      </c>
      <c r="M176" s="171">
        <f>IF('Indicator Date hidden'!N177="x","x",$M$2-'Indicator Date hidden'!N177)</f>
        <v>0</v>
      </c>
      <c r="N176" s="171">
        <f>IF('Indicator Date hidden'!O177="x","x",$N$2-'Indicator Date hidden'!O177)</f>
        <v>0</v>
      </c>
      <c r="O176" s="171">
        <f>IF('Indicator Date hidden'!P177="x","x",$O$2-'Indicator Date hidden'!P177)</f>
        <v>0</v>
      </c>
      <c r="P176" s="171">
        <f>IF('Indicator Date hidden'!Q177="x","x",$P$2-'Indicator Date hidden'!Q177)</f>
        <v>0</v>
      </c>
      <c r="Q176" s="171">
        <f>IF('Indicator Date hidden'!R177="x","x",$Q$2-'Indicator Date hidden'!R177)</f>
        <v>9</v>
      </c>
      <c r="R176" s="171">
        <f>IF('Indicator Date hidden'!S177="x","x",$R$2-'Indicator Date hidden'!S177)</f>
        <v>0</v>
      </c>
      <c r="S176" s="171">
        <f>IF('Indicator Date hidden'!T177="x","x",$S$2-'Indicator Date hidden'!T177)</f>
        <v>0</v>
      </c>
      <c r="T176" s="171">
        <f>IF('Indicator Date hidden'!U177="x","x",$T$2-'Indicator Date hidden'!U177)</f>
        <v>0</v>
      </c>
      <c r="U176" s="171" t="str">
        <f>IF('Indicator Date hidden'!V177="x","x",$U$2-'Indicator Date hidden'!V177)</f>
        <v>x</v>
      </c>
      <c r="V176" s="171">
        <f>IF('Indicator Date hidden'!W177="x","x",$V$2-'Indicator Date hidden'!W177)</f>
        <v>0</v>
      </c>
      <c r="W176" s="171" t="str">
        <f>IF('Indicator Date hidden'!X177="x","x",$W$2-'Indicator Date hidden'!X177)</f>
        <v>x</v>
      </c>
      <c r="X176" s="171">
        <f>IF('Indicator Date hidden'!Y177="x","x",$X$2-'Indicator Date hidden'!Y177)</f>
        <v>5</v>
      </c>
      <c r="Y176" s="171">
        <f>IF('Indicator Date hidden'!Z177="x","x",$Y$2-'Indicator Date hidden'!Z177)</f>
        <v>1</v>
      </c>
      <c r="Z176" s="171">
        <f>IF('Indicator Date hidden'!AA177="x","x",$Z$2-'Indicator Date hidden'!AA177)</f>
        <v>0</v>
      </c>
      <c r="AA176" s="171">
        <f>IF('Indicator Date hidden'!AB177="x","x",$AA$2-'Indicator Date hidden'!AB177)</f>
        <v>0</v>
      </c>
      <c r="AB176" s="171">
        <f>IF('Indicator Date hidden'!AC177="x","x",$AB$2-'Indicator Date hidden'!AC177)</f>
        <v>0</v>
      </c>
      <c r="AC176" s="171">
        <f>IF('Indicator Date hidden'!AD177="x","x",$AC$2-'Indicator Date hidden'!AD177)</f>
        <v>0</v>
      </c>
      <c r="AD176" s="171" t="str">
        <f>IF('Indicator Date hidden'!AE177="x","x",$AD$2-'Indicator Date hidden'!AE177)</f>
        <v>x</v>
      </c>
      <c r="AE176" s="171">
        <f>IF('Indicator Date hidden'!AF177="x","x",$AE$2-'Indicator Date hidden'!AF177)</f>
        <v>0</v>
      </c>
      <c r="AF176" s="171" t="str">
        <f>IF('Indicator Date hidden'!AG177="x","x",$AF$2-'Indicator Date hidden'!AG177)</f>
        <v>x</v>
      </c>
      <c r="AG176" s="171">
        <f>IF('Indicator Date hidden'!AH177="x","x",$AG$2-'Indicator Date hidden'!AH177)</f>
        <v>0</v>
      </c>
      <c r="AH176" s="171">
        <f>IF('Indicator Date hidden'!AI177="x","x",$AH$2-'Indicator Date hidden'!AI177)</f>
        <v>0</v>
      </c>
      <c r="AI176" s="171">
        <f>IF('Indicator Date hidden'!AJ177="x","x",$AI$2-'Indicator Date hidden'!AJ177)</f>
        <v>0</v>
      </c>
      <c r="AJ176" s="171" t="str">
        <f>IF('Indicator Date hidden'!AK177="x","x",$AJ$2-'Indicator Date hidden'!AK177)</f>
        <v>x</v>
      </c>
      <c r="AK176" s="171">
        <f>IF('Indicator Date hidden'!AL177="x","x",$AK$2-'Indicator Date hidden'!AL177)</f>
        <v>1</v>
      </c>
      <c r="AL176" s="171">
        <f>IF('Indicator Date hidden'!AM177="x","x",$AL$2-'Indicator Date hidden'!AM177)</f>
        <v>0</v>
      </c>
      <c r="AM176" s="171">
        <f>IF('Indicator Date hidden'!AN177="x","x",$AM$2-'Indicator Date hidden'!AN177)</f>
        <v>0</v>
      </c>
      <c r="AN176" s="171">
        <f>IF('Indicator Date hidden'!AO177="x","x",$AN$2-'Indicator Date hidden'!AO177)</f>
        <v>0</v>
      </c>
      <c r="AO176" s="171">
        <f>IF('Indicator Date hidden'!AP177="x","x",$AO$2-'Indicator Date hidden'!AP177)</f>
        <v>1</v>
      </c>
      <c r="AP176" s="171">
        <f>IF('Indicator Date hidden'!AQ177="x","x",$AP$2-'Indicator Date hidden'!AQ177)</f>
        <v>1</v>
      </c>
      <c r="AQ176" s="171">
        <f>IF('Indicator Date hidden'!AR177="x","x",$AQ$2-'Indicator Date hidden'!AR177)</f>
        <v>4</v>
      </c>
      <c r="AR176" s="171">
        <f>IF('Indicator Date hidden'!AS177="x","x",$AR$2-'Indicator Date hidden'!AS177)</f>
        <v>0</v>
      </c>
      <c r="AS176" s="171">
        <f>IF('Indicator Date hidden'!AT177="x","x",$AS$2-'Indicator Date hidden'!AT177)</f>
        <v>0</v>
      </c>
      <c r="AT176" s="171">
        <f>IF('Indicator Date hidden'!AU177="x","x",$AT$2-'Indicator Date hidden'!AU177)</f>
        <v>0</v>
      </c>
      <c r="AU176" s="171">
        <f>IF('Indicator Date hidden'!AV177="x","x",$AU$2-'Indicator Date hidden'!AV177)</f>
        <v>0</v>
      </c>
      <c r="AV176" s="171">
        <f>IF('Indicator Date hidden'!AW177="x","x",$AV$2-'Indicator Date hidden'!AW177)</f>
        <v>0</v>
      </c>
      <c r="AW176" s="171">
        <f>IF('Indicator Date hidden'!AX177="x","x",$AW$2-'Indicator Date hidden'!AX177)</f>
        <v>0</v>
      </c>
      <c r="AX176" s="171">
        <f>IF('Indicator Date hidden'!AY177="x","x",$AX$2-'Indicator Date hidden'!AY177)</f>
        <v>0</v>
      </c>
      <c r="AY176" s="171">
        <f>IF('Indicator Date hidden'!AZ177="x","x",$AY$2-'Indicator Date hidden'!AZ177)</f>
        <v>0</v>
      </c>
      <c r="AZ176" s="171">
        <f>IF('Indicator Date hidden'!BA177="x","x",$AZ$2-'Indicator Date hidden'!BA177)</f>
        <v>0</v>
      </c>
      <c r="BA176" s="5">
        <f t="shared" si="10"/>
        <v>22</v>
      </c>
      <c r="BB176" s="172">
        <f t="shared" si="11"/>
        <v>0.47826086956521741</v>
      </c>
      <c r="BC176" s="5">
        <f t="shared" si="12"/>
        <v>7</v>
      </c>
      <c r="BD176" s="172">
        <f t="shared" si="13"/>
        <v>1.5844232311555302</v>
      </c>
      <c r="BE176" s="175">
        <f t="shared" si="14"/>
        <v>0</v>
      </c>
    </row>
    <row r="177" spans="1:57" x14ac:dyDescent="0.25">
      <c r="A177" t="s">
        <v>327</v>
      </c>
      <c r="B177" s="171">
        <f>IF('Indicator Date hidden'!C178="x","x",$B$2-'Indicator Date hidden'!C178)</f>
        <v>0</v>
      </c>
      <c r="C177" s="171">
        <f>IF('Indicator Date hidden'!D178="x","x",$C$2-'Indicator Date hidden'!D178)</f>
        <v>0</v>
      </c>
      <c r="D177" s="171">
        <f>IF('Indicator Date hidden'!E178="x","x",$D$2-'Indicator Date hidden'!E178)</f>
        <v>0</v>
      </c>
      <c r="E177" s="171">
        <f>IF('Indicator Date hidden'!F178="x","x",$E$2-'Indicator Date hidden'!F178)</f>
        <v>0</v>
      </c>
      <c r="F177" s="171">
        <f>IF('Indicator Date hidden'!G178="x","x",$F$2-'Indicator Date hidden'!G178)</f>
        <v>0</v>
      </c>
      <c r="G177" s="171">
        <f>IF('Indicator Date hidden'!H178="x","x",$G$2-'Indicator Date hidden'!H178)</f>
        <v>0</v>
      </c>
      <c r="H177" s="171">
        <f>IF('Indicator Date hidden'!I178="x","x",$H$2-'Indicator Date hidden'!I178)</f>
        <v>0</v>
      </c>
      <c r="I177" s="171">
        <f>IF('Indicator Date hidden'!J178="x","x",$I$2-'Indicator Date hidden'!J178)</f>
        <v>0</v>
      </c>
      <c r="J177" s="171">
        <f>IF('Indicator Date hidden'!K178="x","x",$J$2-'Indicator Date hidden'!K178)</f>
        <v>0</v>
      </c>
      <c r="K177" s="171">
        <f>IF('Indicator Date hidden'!L178="x","x",$K$2-'Indicator Date hidden'!L178)</f>
        <v>0</v>
      </c>
      <c r="L177" s="171">
        <f>IF('Indicator Date hidden'!M178="x","x",$L$2-'Indicator Date hidden'!M178)</f>
        <v>0</v>
      </c>
      <c r="M177" s="171">
        <f>IF('Indicator Date hidden'!N178="x","x",$M$2-'Indicator Date hidden'!N178)</f>
        <v>0</v>
      </c>
      <c r="N177" s="171">
        <f>IF('Indicator Date hidden'!O178="x","x",$N$2-'Indicator Date hidden'!O178)</f>
        <v>0</v>
      </c>
      <c r="O177" s="171">
        <f>IF('Indicator Date hidden'!P178="x","x",$O$2-'Indicator Date hidden'!P178)</f>
        <v>0</v>
      </c>
      <c r="P177" s="171">
        <f>IF('Indicator Date hidden'!Q178="x","x",$P$2-'Indicator Date hidden'!Q178)</f>
        <v>0</v>
      </c>
      <c r="Q177" s="171">
        <f>IF('Indicator Date hidden'!R178="x","x",$Q$2-'Indicator Date hidden'!R178)</f>
        <v>3</v>
      </c>
      <c r="R177" s="171">
        <f>IF('Indicator Date hidden'!S178="x","x",$R$2-'Indicator Date hidden'!S178)</f>
        <v>0</v>
      </c>
      <c r="S177" s="171">
        <f>IF('Indicator Date hidden'!T178="x","x",$S$2-'Indicator Date hidden'!T178)</f>
        <v>0</v>
      </c>
      <c r="T177" s="171">
        <f>IF('Indicator Date hidden'!U178="x","x",$T$2-'Indicator Date hidden'!U178)</f>
        <v>0</v>
      </c>
      <c r="U177" s="171">
        <f>IF('Indicator Date hidden'!V178="x","x",$U$2-'Indicator Date hidden'!V178)</f>
        <v>0</v>
      </c>
      <c r="V177" s="171">
        <f>IF('Indicator Date hidden'!W178="x","x",$V$2-'Indicator Date hidden'!W178)</f>
        <v>0</v>
      </c>
      <c r="W177" s="171">
        <f>IF('Indicator Date hidden'!X178="x","x",$W$2-'Indicator Date hidden'!X178)</f>
        <v>3</v>
      </c>
      <c r="X177" s="171">
        <f>IF('Indicator Date hidden'!Y178="x","x",$X$2-'Indicator Date hidden'!Y178)</f>
        <v>5</v>
      </c>
      <c r="Y177" s="171">
        <f>IF('Indicator Date hidden'!Z178="x","x",$Y$2-'Indicator Date hidden'!Z178)</f>
        <v>1</v>
      </c>
      <c r="Z177" s="171">
        <f>IF('Indicator Date hidden'!AA178="x","x",$Z$2-'Indicator Date hidden'!AA178)</f>
        <v>0</v>
      </c>
      <c r="AA177" s="171">
        <f>IF('Indicator Date hidden'!AB178="x","x",$AA$2-'Indicator Date hidden'!AB178)</f>
        <v>0</v>
      </c>
      <c r="AB177" s="171">
        <f>IF('Indicator Date hidden'!AC178="x","x",$AB$2-'Indicator Date hidden'!AC178)</f>
        <v>0</v>
      </c>
      <c r="AC177" s="171">
        <f>IF('Indicator Date hidden'!AD178="x","x",$AC$2-'Indicator Date hidden'!AD178)</f>
        <v>0</v>
      </c>
      <c r="AD177" s="171" t="str">
        <f>IF('Indicator Date hidden'!AE178="x","x",$AD$2-'Indicator Date hidden'!AE178)</f>
        <v>x</v>
      </c>
      <c r="AE177" s="171">
        <f>IF('Indicator Date hidden'!AF178="x","x",$AE$2-'Indicator Date hidden'!AF178)</f>
        <v>0</v>
      </c>
      <c r="AF177" s="171">
        <f>IF('Indicator Date hidden'!AG178="x","x",$AF$2-'Indicator Date hidden'!AG178)</f>
        <v>4</v>
      </c>
      <c r="AG177" s="171">
        <f>IF('Indicator Date hidden'!AH178="x","x",$AG$2-'Indicator Date hidden'!AH178)</f>
        <v>0</v>
      </c>
      <c r="AH177" s="171">
        <f>IF('Indicator Date hidden'!AI178="x","x",$AH$2-'Indicator Date hidden'!AI178)</f>
        <v>0</v>
      </c>
      <c r="AI177" s="171">
        <f>IF('Indicator Date hidden'!AJ178="x","x",$AI$2-'Indicator Date hidden'!AJ178)</f>
        <v>0</v>
      </c>
      <c r="AJ177" s="171" t="str">
        <f>IF('Indicator Date hidden'!AK178="x","x",$AJ$2-'Indicator Date hidden'!AK178)</f>
        <v>x</v>
      </c>
      <c r="AK177" s="171">
        <f>IF('Indicator Date hidden'!AL178="x","x",$AK$2-'Indicator Date hidden'!AL178)</f>
        <v>1</v>
      </c>
      <c r="AL177" s="171">
        <f>IF('Indicator Date hidden'!AM178="x","x",$AL$2-'Indicator Date hidden'!AM178)</f>
        <v>0</v>
      </c>
      <c r="AM177" s="171">
        <f>IF('Indicator Date hidden'!AN178="x","x",$AM$2-'Indicator Date hidden'!AN178)</f>
        <v>0</v>
      </c>
      <c r="AN177" s="171">
        <f>IF('Indicator Date hidden'!AO178="x","x",$AN$2-'Indicator Date hidden'!AO178)</f>
        <v>0</v>
      </c>
      <c r="AO177" s="171">
        <f>IF('Indicator Date hidden'!AP178="x","x",$AO$2-'Indicator Date hidden'!AP178)</f>
        <v>0</v>
      </c>
      <c r="AP177" s="171">
        <f>IF('Indicator Date hidden'!AQ178="x","x",$AP$2-'Indicator Date hidden'!AQ178)</f>
        <v>0</v>
      </c>
      <c r="AQ177" s="171">
        <f>IF('Indicator Date hidden'!AR178="x","x",$AQ$2-'Indicator Date hidden'!AR178)</f>
        <v>4</v>
      </c>
      <c r="AR177" s="171">
        <f>IF('Indicator Date hidden'!AS178="x","x",$AR$2-'Indicator Date hidden'!AS178)</f>
        <v>0</v>
      </c>
      <c r="AS177" s="171">
        <f>IF('Indicator Date hidden'!AT178="x","x",$AS$2-'Indicator Date hidden'!AT178)</f>
        <v>0</v>
      </c>
      <c r="AT177" s="171">
        <f>IF('Indicator Date hidden'!AU178="x","x",$AT$2-'Indicator Date hidden'!AU178)</f>
        <v>0</v>
      </c>
      <c r="AU177" s="171">
        <f>IF('Indicator Date hidden'!AV178="x","x",$AU$2-'Indicator Date hidden'!AV178)</f>
        <v>0</v>
      </c>
      <c r="AV177" s="171">
        <f>IF('Indicator Date hidden'!AW178="x","x",$AV$2-'Indicator Date hidden'!AW178)</f>
        <v>0</v>
      </c>
      <c r="AW177" s="171">
        <f>IF('Indicator Date hidden'!AX178="x","x",$AW$2-'Indicator Date hidden'!AX178)</f>
        <v>0</v>
      </c>
      <c r="AX177" s="171">
        <f>IF('Indicator Date hidden'!AY178="x","x",$AX$2-'Indicator Date hidden'!AY178)</f>
        <v>0</v>
      </c>
      <c r="AY177" s="171">
        <f>IF('Indicator Date hidden'!AZ178="x","x",$AY$2-'Indicator Date hidden'!AZ178)</f>
        <v>0</v>
      </c>
      <c r="AZ177" s="171">
        <f>IF('Indicator Date hidden'!BA178="x","x",$AZ$2-'Indicator Date hidden'!BA178)</f>
        <v>0</v>
      </c>
      <c r="BA177" s="5">
        <f t="shared" si="10"/>
        <v>21</v>
      </c>
      <c r="BB177" s="172">
        <f t="shared" si="11"/>
        <v>0.42857142857142855</v>
      </c>
      <c r="BC177" s="5">
        <f t="shared" si="12"/>
        <v>7</v>
      </c>
      <c r="BD177" s="172">
        <f t="shared" si="13"/>
        <v>1.1780301787479031</v>
      </c>
      <c r="BE177" s="175">
        <f t="shared" si="14"/>
        <v>0</v>
      </c>
    </row>
    <row r="178" spans="1:57" x14ac:dyDescent="0.25">
      <c r="A178" t="s">
        <v>329</v>
      </c>
      <c r="B178" s="171">
        <f>IF('Indicator Date hidden'!C179="x","x",$B$2-'Indicator Date hidden'!C179)</f>
        <v>0</v>
      </c>
      <c r="C178" s="171">
        <f>IF('Indicator Date hidden'!D179="x","x",$C$2-'Indicator Date hidden'!D179)</f>
        <v>0</v>
      </c>
      <c r="D178" s="171">
        <f>IF('Indicator Date hidden'!E179="x","x",$D$2-'Indicator Date hidden'!E179)</f>
        <v>0</v>
      </c>
      <c r="E178" s="171">
        <f>IF('Indicator Date hidden'!F179="x","x",$E$2-'Indicator Date hidden'!F179)</f>
        <v>0</v>
      </c>
      <c r="F178" s="171">
        <f>IF('Indicator Date hidden'!G179="x","x",$F$2-'Indicator Date hidden'!G179)</f>
        <v>0</v>
      </c>
      <c r="G178" s="171">
        <f>IF('Indicator Date hidden'!H179="x","x",$G$2-'Indicator Date hidden'!H179)</f>
        <v>0</v>
      </c>
      <c r="H178" s="171">
        <f>IF('Indicator Date hidden'!I179="x","x",$H$2-'Indicator Date hidden'!I179)</f>
        <v>0</v>
      </c>
      <c r="I178" s="171">
        <f>IF('Indicator Date hidden'!J179="x","x",$I$2-'Indicator Date hidden'!J179)</f>
        <v>0</v>
      </c>
      <c r="J178" s="171">
        <f>IF('Indicator Date hidden'!K179="x","x",$J$2-'Indicator Date hidden'!K179)</f>
        <v>0</v>
      </c>
      <c r="K178" s="171">
        <f>IF('Indicator Date hidden'!L179="x","x",$K$2-'Indicator Date hidden'!L179)</f>
        <v>0</v>
      </c>
      <c r="L178" s="171">
        <f>IF('Indicator Date hidden'!M179="x","x",$L$2-'Indicator Date hidden'!M179)</f>
        <v>0</v>
      </c>
      <c r="M178" s="171">
        <f>IF('Indicator Date hidden'!N179="x","x",$M$2-'Indicator Date hidden'!N179)</f>
        <v>0</v>
      </c>
      <c r="N178" s="171">
        <f>IF('Indicator Date hidden'!O179="x","x",$N$2-'Indicator Date hidden'!O179)</f>
        <v>0</v>
      </c>
      <c r="O178" s="171">
        <f>IF('Indicator Date hidden'!P179="x","x",$O$2-'Indicator Date hidden'!P179)</f>
        <v>0</v>
      </c>
      <c r="P178" s="171">
        <f>IF('Indicator Date hidden'!Q179="x","x",$P$2-'Indicator Date hidden'!Q179)</f>
        <v>0</v>
      </c>
      <c r="Q178" s="171" t="str">
        <f>IF('Indicator Date hidden'!R179="x","x",$Q$2-'Indicator Date hidden'!R179)</f>
        <v>x</v>
      </c>
      <c r="R178" s="171">
        <f>IF('Indicator Date hidden'!S179="x","x",$R$2-'Indicator Date hidden'!S179)</f>
        <v>0</v>
      </c>
      <c r="S178" s="171">
        <f>IF('Indicator Date hidden'!T179="x","x",$S$2-'Indicator Date hidden'!T179)</f>
        <v>0</v>
      </c>
      <c r="T178" s="171">
        <f>IF('Indicator Date hidden'!U179="x","x",$T$2-'Indicator Date hidden'!U179)</f>
        <v>0</v>
      </c>
      <c r="U178" s="171">
        <f>IF('Indicator Date hidden'!V179="x","x",$U$2-'Indicator Date hidden'!V179)</f>
        <v>0</v>
      </c>
      <c r="V178" s="171">
        <f>IF('Indicator Date hidden'!W179="x","x",$V$2-'Indicator Date hidden'!W179)</f>
        <v>0</v>
      </c>
      <c r="W178" s="171">
        <f>IF('Indicator Date hidden'!X179="x","x",$W$2-'Indicator Date hidden'!X179)</f>
        <v>2</v>
      </c>
      <c r="X178" s="171">
        <f>IF('Indicator Date hidden'!Y179="x","x",$X$2-'Indicator Date hidden'!Y179)</f>
        <v>4</v>
      </c>
      <c r="Y178" s="171">
        <f>IF('Indicator Date hidden'!Z179="x","x",$Y$2-'Indicator Date hidden'!Z179)</f>
        <v>1</v>
      </c>
      <c r="Z178" s="171">
        <f>IF('Indicator Date hidden'!AA179="x","x",$Z$2-'Indicator Date hidden'!AA179)</f>
        <v>0</v>
      </c>
      <c r="AA178" s="171" t="str">
        <f>IF('Indicator Date hidden'!AB179="x","x",$AA$2-'Indicator Date hidden'!AB179)</f>
        <v>x</v>
      </c>
      <c r="AB178" s="171">
        <f>IF('Indicator Date hidden'!AC179="x","x",$AB$2-'Indicator Date hidden'!AC179)</f>
        <v>0</v>
      </c>
      <c r="AC178" s="171">
        <f>IF('Indicator Date hidden'!AD179="x","x",$AC$2-'Indicator Date hidden'!AD179)</f>
        <v>0</v>
      </c>
      <c r="AD178" s="171">
        <f>IF('Indicator Date hidden'!AE179="x","x",$AD$2-'Indicator Date hidden'!AE179)</f>
        <v>0</v>
      </c>
      <c r="AE178" s="171">
        <f>IF('Indicator Date hidden'!AF179="x","x",$AE$2-'Indicator Date hidden'!AF179)</f>
        <v>0</v>
      </c>
      <c r="AF178" s="171">
        <f>IF('Indicator Date hidden'!AG179="x","x",$AF$2-'Indicator Date hidden'!AG179)</f>
        <v>2</v>
      </c>
      <c r="AG178" s="171">
        <f>IF('Indicator Date hidden'!AH179="x","x",$AG$2-'Indicator Date hidden'!AH179)</f>
        <v>0</v>
      </c>
      <c r="AH178" s="171">
        <f>IF('Indicator Date hidden'!AI179="x","x",$AH$2-'Indicator Date hidden'!AI179)</f>
        <v>0</v>
      </c>
      <c r="AI178" s="171">
        <f>IF('Indicator Date hidden'!AJ179="x","x",$AI$2-'Indicator Date hidden'!AJ179)</f>
        <v>0</v>
      </c>
      <c r="AJ178" s="171">
        <f>IF('Indicator Date hidden'!AK179="x","x",$AJ$2-'Indicator Date hidden'!AK179)</f>
        <v>1</v>
      </c>
      <c r="AK178" s="171">
        <f>IF('Indicator Date hidden'!AL179="x","x",$AK$2-'Indicator Date hidden'!AL179)</f>
        <v>0</v>
      </c>
      <c r="AL178" s="171">
        <f>IF('Indicator Date hidden'!AM179="x","x",$AL$2-'Indicator Date hidden'!AM179)</f>
        <v>0</v>
      </c>
      <c r="AM178" s="171">
        <f>IF('Indicator Date hidden'!AN179="x","x",$AM$2-'Indicator Date hidden'!AN179)</f>
        <v>0</v>
      </c>
      <c r="AN178" s="171">
        <f>IF('Indicator Date hidden'!AO179="x","x",$AN$2-'Indicator Date hidden'!AO179)</f>
        <v>0</v>
      </c>
      <c r="AO178" s="171">
        <f>IF('Indicator Date hidden'!AP179="x","x",$AO$2-'Indicator Date hidden'!AP179)</f>
        <v>0</v>
      </c>
      <c r="AP178" s="171">
        <f>IF('Indicator Date hidden'!AQ179="x","x",$AP$2-'Indicator Date hidden'!AQ179)</f>
        <v>0</v>
      </c>
      <c r="AQ178" s="171">
        <f>IF('Indicator Date hidden'!AR179="x","x",$AQ$2-'Indicator Date hidden'!AR179)</f>
        <v>0</v>
      </c>
      <c r="AR178" s="171">
        <f>IF('Indicator Date hidden'!AS179="x","x",$AR$2-'Indicator Date hidden'!AS179)</f>
        <v>0</v>
      </c>
      <c r="AS178" s="171">
        <f>IF('Indicator Date hidden'!AT179="x","x",$AS$2-'Indicator Date hidden'!AT179)</f>
        <v>0</v>
      </c>
      <c r="AT178" s="171">
        <f>IF('Indicator Date hidden'!AU179="x","x",$AT$2-'Indicator Date hidden'!AU179)</f>
        <v>0</v>
      </c>
      <c r="AU178" s="171">
        <f>IF('Indicator Date hidden'!AV179="x","x",$AU$2-'Indicator Date hidden'!AV179)</f>
        <v>0</v>
      </c>
      <c r="AV178" s="171">
        <f>IF('Indicator Date hidden'!AW179="x","x",$AV$2-'Indicator Date hidden'!AW179)</f>
        <v>0</v>
      </c>
      <c r="AW178" s="171">
        <f>IF('Indicator Date hidden'!AX179="x","x",$AW$2-'Indicator Date hidden'!AX179)</f>
        <v>0</v>
      </c>
      <c r="AX178" s="171">
        <f>IF('Indicator Date hidden'!AY179="x","x",$AX$2-'Indicator Date hidden'!AY179)</f>
        <v>0</v>
      </c>
      <c r="AY178" s="171">
        <f>IF('Indicator Date hidden'!AZ179="x","x",$AY$2-'Indicator Date hidden'!AZ179)</f>
        <v>0</v>
      </c>
      <c r="AZ178" s="171">
        <f>IF('Indicator Date hidden'!BA179="x","x",$AZ$2-'Indicator Date hidden'!BA179)</f>
        <v>0</v>
      </c>
      <c r="BA178" s="5">
        <f t="shared" si="10"/>
        <v>10</v>
      </c>
      <c r="BB178" s="172">
        <f t="shared" si="11"/>
        <v>0.20408163265306123</v>
      </c>
      <c r="BC178" s="5">
        <f t="shared" si="12"/>
        <v>5</v>
      </c>
      <c r="BD178" s="172">
        <f t="shared" si="13"/>
        <v>0.69925884485762513</v>
      </c>
      <c r="BE178" s="175">
        <f t="shared" si="14"/>
        <v>0</v>
      </c>
    </row>
    <row r="179" spans="1:57" x14ac:dyDescent="0.25">
      <c r="A179" t="s">
        <v>331</v>
      </c>
      <c r="B179" s="171">
        <f>IF('Indicator Date hidden'!C180="x","x",$B$2-'Indicator Date hidden'!C180)</f>
        <v>0</v>
      </c>
      <c r="C179" s="171">
        <f>IF('Indicator Date hidden'!D180="x","x",$C$2-'Indicator Date hidden'!D180)</f>
        <v>0</v>
      </c>
      <c r="D179" s="171">
        <f>IF('Indicator Date hidden'!E180="x","x",$D$2-'Indicator Date hidden'!E180)</f>
        <v>0</v>
      </c>
      <c r="E179" s="171">
        <f>IF('Indicator Date hidden'!F180="x","x",$E$2-'Indicator Date hidden'!F180)</f>
        <v>0</v>
      </c>
      <c r="F179" s="171">
        <f>IF('Indicator Date hidden'!G180="x","x",$F$2-'Indicator Date hidden'!G180)</f>
        <v>0</v>
      </c>
      <c r="G179" s="171">
        <f>IF('Indicator Date hidden'!H180="x","x",$G$2-'Indicator Date hidden'!H180)</f>
        <v>0</v>
      </c>
      <c r="H179" s="171">
        <f>IF('Indicator Date hidden'!I180="x","x",$H$2-'Indicator Date hidden'!I180)</f>
        <v>0</v>
      </c>
      <c r="I179" s="171">
        <f>IF('Indicator Date hidden'!J180="x","x",$I$2-'Indicator Date hidden'!J180)</f>
        <v>0</v>
      </c>
      <c r="J179" s="171">
        <f>IF('Indicator Date hidden'!K180="x","x",$J$2-'Indicator Date hidden'!K180)</f>
        <v>0</v>
      </c>
      <c r="K179" s="171">
        <f>IF('Indicator Date hidden'!L180="x","x",$K$2-'Indicator Date hidden'!L180)</f>
        <v>0</v>
      </c>
      <c r="L179" s="171">
        <f>IF('Indicator Date hidden'!M180="x","x",$L$2-'Indicator Date hidden'!M180)</f>
        <v>0</v>
      </c>
      <c r="M179" s="171">
        <f>IF('Indicator Date hidden'!N180="x","x",$M$2-'Indicator Date hidden'!N180)</f>
        <v>0</v>
      </c>
      <c r="N179" s="171">
        <f>IF('Indicator Date hidden'!O180="x","x",$N$2-'Indicator Date hidden'!O180)</f>
        <v>0</v>
      </c>
      <c r="O179" s="171">
        <f>IF('Indicator Date hidden'!P180="x","x",$O$2-'Indicator Date hidden'!P180)</f>
        <v>0</v>
      </c>
      <c r="P179" s="171">
        <f>IF('Indicator Date hidden'!Q180="x","x",$P$2-'Indicator Date hidden'!Q180)</f>
        <v>0</v>
      </c>
      <c r="Q179" s="171" t="str">
        <f>IF('Indicator Date hidden'!R180="x","x",$Q$2-'Indicator Date hidden'!R180)</f>
        <v>x</v>
      </c>
      <c r="R179" s="171">
        <f>IF('Indicator Date hidden'!S180="x","x",$R$2-'Indicator Date hidden'!S180)</f>
        <v>0</v>
      </c>
      <c r="S179" s="171">
        <f>IF('Indicator Date hidden'!T180="x","x",$S$2-'Indicator Date hidden'!T180)</f>
        <v>0</v>
      </c>
      <c r="T179" s="171">
        <f>IF('Indicator Date hidden'!U180="x","x",$T$2-'Indicator Date hidden'!U180)</f>
        <v>0</v>
      </c>
      <c r="U179" s="171">
        <f>IF('Indicator Date hidden'!V180="x","x",$U$2-'Indicator Date hidden'!V180)</f>
        <v>0</v>
      </c>
      <c r="V179" s="171">
        <f>IF('Indicator Date hidden'!W180="x","x",$V$2-'Indicator Date hidden'!W180)</f>
        <v>0</v>
      </c>
      <c r="W179" s="171" t="str">
        <f>IF('Indicator Date hidden'!X180="x","x",$W$2-'Indicator Date hidden'!X180)</f>
        <v>x</v>
      </c>
      <c r="X179" s="171">
        <f>IF('Indicator Date hidden'!Y180="x","x",$X$2-'Indicator Date hidden'!Y180)</f>
        <v>5</v>
      </c>
      <c r="Y179" s="171">
        <f>IF('Indicator Date hidden'!Z180="x","x",$Y$2-'Indicator Date hidden'!Z180)</f>
        <v>1</v>
      </c>
      <c r="Z179" s="171">
        <f>IF('Indicator Date hidden'!AA180="x","x",$Z$2-'Indicator Date hidden'!AA180)</f>
        <v>0</v>
      </c>
      <c r="AA179" s="171" t="str">
        <f>IF('Indicator Date hidden'!AB180="x","x",$AA$2-'Indicator Date hidden'!AB180)</f>
        <v>x</v>
      </c>
      <c r="AB179" s="171">
        <f>IF('Indicator Date hidden'!AC180="x","x",$AB$2-'Indicator Date hidden'!AC180)</f>
        <v>0</v>
      </c>
      <c r="AC179" s="171">
        <f>IF('Indicator Date hidden'!AD180="x","x",$AC$2-'Indicator Date hidden'!AD180)</f>
        <v>0</v>
      </c>
      <c r="AD179" s="171" t="str">
        <f>IF('Indicator Date hidden'!AE180="x","x",$AD$2-'Indicator Date hidden'!AE180)</f>
        <v>x</v>
      </c>
      <c r="AE179" s="171" t="str">
        <f>IF('Indicator Date hidden'!AF180="x","x",$AE$2-'Indicator Date hidden'!AF180)</f>
        <v>x</v>
      </c>
      <c r="AF179" s="171" t="str">
        <f>IF('Indicator Date hidden'!AG180="x","x",$AF$2-'Indicator Date hidden'!AG180)</f>
        <v>x</v>
      </c>
      <c r="AG179" s="171">
        <f>IF('Indicator Date hidden'!AH180="x","x",$AG$2-'Indicator Date hidden'!AH180)</f>
        <v>0</v>
      </c>
      <c r="AH179" s="171">
        <f>IF('Indicator Date hidden'!AI180="x","x",$AH$2-'Indicator Date hidden'!AI180)</f>
        <v>0</v>
      </c>
      <c r="AI179" s="171">
        <f>IF('Indicator Date hidden'!AJ180="x","x",$AI$2-'Indicator Date hidden'!AJ180)</f>
        <v>0</v>
      </c>
      <c r="AJ179" s="171" t="str">
        <f>IF('Indicator Date hidden'!AK180="x","x",$AJ$2-'Indicator Date hidden'!AK180)</f>
        <v>x</v>
      </c>
      <c r="AK179" s="171">
        <f>IF('Indicator Date hidden'!AL180="x","x",$AK$2-'Indicator Date hidden'!AL180)</f>
        <v>1</v>
      </c>
      <c r="AL179" s="171">
        <f>IF('Indicator Date hidden'!AM180="x","x",$AL$2-'Indicator Date hidden'!AM180)</f>
        <v>0</v>
      </c>
      <c r="AM179" s="171">
        <f>IF('Indicator Date hidden'!AN180="x","x",$AM$2-'Indicator Date hidden'!AN180)</f>
        <v>0</v>
      </c>
      <c r="AN179" s="171">
        <f>IF('Indicator Date hidden'!AO180="x","x",$AN$2-'Indicator Date hidden'!AO180)</f>
        <v>0</v>
      </c>
      <c r="AO179" s="171" t="str">
        <f>IF('Indicator Date hidden'!AP180="x","x",$AO$2-'Indicator Date hidden'!AP180)</f>
        <v>x</v>
      </c>
      <c r="AP179" s="171" t="str">
        <f>IF('Indicator Date hidden'!AQ180="x","x",$AP$2-'Indicator Date hidden'!AQ180)</f>
        <v>x</v>
      </c>
      <c r="AQ179" s="171" t="str">
        <f>IF('Indicator Date hidden'!AR180="x","x",$AQ$2-'Indicator Date hidden'!AR180)</f>
        <v>x</v>
      </c>
      <c r="AR179" s="171">
        <f>IF('Indicator Date hidden'!AS180="x","x",$AR$2-'Indicator Date hidden'!AS180)</f>
        <v>0</v>
      </c>
      <c r="AS179" s="171">
        <f>IF('Indicator Date hidden'!AT180="x","x",$AS$2-'Indicator Date hidden'!AT180)</f>
        <v>0</v>
      </c>
      <c r="AT179" s="171">
        <f>IF('Indicator Date hidden'!AU180="x","x",$AT$2-'Indicator Date hidden'!AU180)</f>
        <v>0</v>
      </c>
      <c r="AU179" s="171">
        <f>IF('Indicator Date hidden'!AV180="x","x",$AU$2-'Indicator Date hidden'!AV180)</f>
        <v>0</v>
      </c>
      <c r="AV179" s="171">
        <f>IF('Indicator Date hidden'!AW180="x","x",$AV$2-'Indicator Date hidden'!AW180)</f>
        <v>0</v>
      </c>
      <c r="AW179" s="171">
        <f>IF('Indicator Date hidden'!AX180="x","x",$AW$2-'Indicator Date hidden'!AX180)</f>
        <v>0</v>
      </c>
      <c r="AX179" s="171">
        <f>IF('Indicator Date hidden'!AY180="x","x",$AX$2-'Indicator Date hidden'!AY180)</f>
        <v>0</v>
      </c>
      <c r="AY179" s="171">
        <f>IF('Indicator Date hidden'!AZ180="x","x",$AY$2-'Indicator Date hidden'!AZ180)</f>
        <v>9</v>
      </c>
      <c r="AZ179" s="171">
        <f>IF('Indicator Date hidden'!BA180="x","x",$AZ$2-'Indicator Date hidden'!BA180)</f>
        <v>9</v>
      </c>
      <c r="BA179" s="5">
        <f t="shared" si="10"/>
        <v>25</v>
      </c>
      <c r="BB179" s="172">
        <f t="shared" si="11"/>
        <v>0.6097560975609756</v>
      </c>
      <c r="BC179" s="5">
        <f t="shared" si="12"/>
        <v>5</v>
      </c>
      <c r="BD179" s="172">
        <f t="shared" si="13"/>
        <v>2.0586290581472384</v>
      </c>
      <c r="BE179" s="175">
        <f t="shared" si="14"/>
        <v>0</v>
      </c>
    </row>
    <row r="180" spans="1:57" x14ac:dyDescent="0.25">
      <c r="A180" t="s">
        <v>333</v>
      </c>
      <c r="B180" s="171">
        <f>IF('Indicator Date hidden'!C181="x","x",$B$2-'Indicator Date hidden'!C181)</f>
        <v>0</v>
      </c>
      <c r="C180" s="171">
        <f>IF('Indicator Date hidden'!D181="x","x",$C$2-'Indicator Date hidden'!D181)</f>
        <v>0</v>
      </c>
      <c r="D180" s="171">
        <f>IF('Indicator Date hidden'!E181="x","x",$D$2-'Indicator Date hidden'!E181)</f>
        <v>0</v>
      </c>
      <c r="E180" s="171">
        <f>IF('Indicator Date hidden'!F181="x","x",$E$2-'Indicator Date hidden'!F181)</f>
        <v>0</v>
      </c>
      <c r="F180" s="171">
        <f>IF('Indicator Date hidden'!G181="x","x",$F$2-'Indicator Date hidden'!G181)</f>
        <v>0</v>
      </c>
      <c r="G180" s="171">
        <f>IF('Indicator Date hidden'!H181="x","x",$G$2-'Indicator Date hidden'!H181)</f>
        <v>0</v>
      </c>
      <c r="H180" s="171">
        <f>IF('Indicator Date hidden'!I181="x","x",$H$2-'Indicator Date hidden'!I181)</f>
        <v>0</v>
      </c>
      <c r="I180" s="171">
        <f>IF('Indicator Date hidden'!J181="x","x",$I$2-'Indicator Date hidden'!J181)</f>
        <v>0</v>
      </c>
      <c r="J180" s="171">
        <f>IF('Indicator Date hidden'!K181="x","x",$J$2-'Indicator Date hidden'!K181)</f>
        <v>0</v>
      </c>
      <c r="K180" s="171">
        <f>IF('Indicator Date hidden'!L181="x","x",$K$2-'Indicator Date hidden'!L181)</f>
        <v>0</v>
      </c>
      <c r="L180" s="171">
        <f>IF('Indicator Date hidden'!M181="x","x",$L$2-'Indicator Date hidden'!M181)</f>
        <v>0</v>
      </c>
      <c r="M180" s="171">
        <f>IF('Indicator Date hidden'!N181="x","x",$M$2-'Indicator Date hidden'!N181)</f>
        <v>0</v>
      </c>
      <c r="N180" s="171">
        <f>IF('Indicator Date hidden'!O181="x","x",$N$2-'Indicator Date hidden'!O181)</f>
        <v>0</v>
      </c>
      <c r="O180" s="171">
        <f>IF('Indicator Date hidden'!P181="x","x",$O$2-'Indicator Date hidden'!P181)</f>
        <v>0</v>
      </c>
      <c r="P180" s="171" t="str">
        <f>IF('Indicator Date hidden'!Q181="x","x",$P$2-'Indicator Date hidden'!Q181)</f>
        <v>x</v>
      </c>
      <c r="Q180" s="171" t="str">
        <f>IF('Indicator Date hidden'!R181="x","x",$Q$2-'Indicator Date hidden'!R181)</f>
        <v>x</v>
      </c>
      <c r="R180" s="171">
        <f>IF('Indicator Date hidden'!S181="x","x",$R$2-'Indicator Date hidden'!S181)</f>
        <v>0</v>
      </c>
      <c r="S180" s="171">
        <f>IF('Indicator Date hidden'!T181="x","x",$S$2-'Indicator Date hidden'!T181)</f>
        <v>0</v>
      </c>
      <c r="T180" s="171">
        <f>IF('Indicator Date hidden'!U181="x","x",$T$2-'Indicator Date hidden'!U181)</f>
        <v>0</v>
      </c>
      <c r="U180" s="171">
        <f>IF('Indicator Date hidden'!V181="x","x",$U$2-'Indicator Date hidden'!V181)</f>
        <v>0</v>
      </c>
      <c r="V180" s="171">
        <f>IF('Indicator Date hidden'!W181="x","x",$V$2-'Indicator Date hidden'!W181)</f>
        <v>0</v>
      </c>
      <c r="W180" s="171">
        <f>IF('Indicator Date hidden'!X181="x","x",$W$2-'Indicator Date hidden'!X181)</f>
        <v>8</v>
      </c>
      <c r="X180" s="171">
        <f>IF('Indicator Date hidden'!Y181="x","x",$X$2-'Indicator Date hidden'!Y181)</f>
        <v>5</v>
      </c>
      <c r="Y180" s="171">
        <f>IF('Indicator Date hidden'!Z181="x","x",$Y$2-'Indicator Date hidden'!Z181)</f>
        <v>1</v>
      </c>
      <c r="Z180" s="171">
        <f>IF('Indicator Date hidden'!AA181="x","x",$Z$2-'Indicator Date hidden'!AA181)</f>
        <v>0</v>
      </c>
      <c r="AA180" s="171" t="str">
        <f>IF('Indicator Date hidden'!AB181="x","x",$AA$2-'Indicator Date hidden'!AB181)</f>
        <v>x</v>
      </c>
      <c r="AB180" s="171">
        <f>IF('Indicator Date hidden'!AC181="x","x",$AB$2-'Indicator Date hidden'!AC181)</f>
        <v>0</v>
      </c>
      <c r="AC180" s="171">
        <f>IF('Indicator Date hidden'!AD181="x","x",$AC$2-'Indicator Date hidden'!AD181)</f>
        <v>0</v>
      </c>
      <c r="AD180" s="171" t="str">
        <f>IF('Indicator Date hidden'!AE181="x","x",$AD$2-'Indicator Date hidden'!AE181)</f>
        <v>x</v>
      </c>
      <c r="AE180" s="171" t="str">
        <f>IF('Indicator Date hidden'!AF181="x","x",$AE$2-'Indicator Date hidden'!AF181)</f>
        <v>x</v>
      </c>
      <c r="AF180" s="171" t="str">
        <f>IF('Indicator Date hidden'!AG181="x","x",$AF$2-'Indicator Date hidden'!AG181)</f>
        <v>x</v>
      </c>
      <c r="AG180" s="171">
        <f>IF('Indicator Date hidden'!AH181="x","x",$AG$2-'Indicator Date hidden'!AH181)</f>
        <v>0</v>
      </c>
      <c r="AH180" s="171">
        <f>IF('Indicator Date hidden'!AI181="x","x",$AH$2-'Indicator Date hidden'!AI181)</f>
        <v>0</v>
      </c>
      <c r="AI180" s="171">
        <f>IF('Indicator Date hidden'!AJ181="x","x",$AI$2-'Indicator Date hidden'!AJ181)</f>
        <v>0</v>
      </c>
      <c r="AJ180" s="171" t="str">
        <f>IF('Indicator Date hidden'!AK181="x","x",$AJ$2-'Indicator Date hidden'!AK181)</f>
        <v>x</v>
      </c>
      <c r="AK180" s="171" t="str">
        <f>IF('Indicator Date hidden'!AL181="x","x",$AK$2-'Indicator Date hidden'!AL181)</f>
        <v>x</v>
      </c>
      <c r="AL180" s="171">
        <f>IF('Indicator Date hidden'!AM181="x","x",$AL$2-'Indicator Date hidden'!AM181)</f>
        <v>0</v>
      </c>
      <c r="AM180" s="171">
        <f>IF('Indicator Date hidden'!AN181="x","x",$AM$2-'Indicator Date hidden'!AN181)</f>
        <v>0</v>
      </c>
      <c r="AN180" s="171">
        <f>IF('Indicator Date hidden'!AO181="x","x",$AN$2-'Indicator Date hidden'!AO181)</f>
        <v>0</v>
      </c>
      <c r="AO180" s="171" t="str">
        <f>IF('Indicator Date hidden'!AP181="x","x",$AO$2-'Indicator Date hidden'!AP181)</f>
        <v>x</v>
      </c>
      <c r="AP180" s="171" t="str">
        <f>IF('Indicator Date hidden'!AQ181="x","x",$AP$2-'Indicator Date hidden'!AQ181)</f>
        <v>x</v>
      </c>
      <c r="AQ180" s="171" t="str">
        <f>IF('Indicator Date hidden'!AR181="x","x",$AQ$2-'Indicator Date hidden'!AR181)</f>
        <v>x</v>
      </c>
      <c r="AR180" s="171">
        <f>IF('Indicator Date hidden'!AS181="x","x",$AR$2-'Indicator Date hidden'!AS181)</f>
        <v>0</v>
      </c>
      <c r="AS180" s="171" t="str">
        <f>IF('Indicator Date hidden'!AT181="x","x",$AS$2-'Indicator Date hidden'!AT181)</f>
        <v>x</v>
      </c>
      <c r="AT180" s="171">
        <f>IF('Indicator Date hidden'!AU181="x","x",$AT$2-'Indicator Date hidden'!AU181)</f>
        <v>0</v>
      </c>
      <c r="AU180" s="171" t="str">
        <f>IF('Indicator Date hidden'!AV181="x","x",$AU$2-'Indicator Date hidden'!AV181)</f>
        <v>x</v>
      </c>
      <c r="AV180" s="171">
        <f>IF('Indicator Date hidden'!AW181="x","x",$AV$2-'Indicator Date hidden'!AW181)</f>
        <v>0</v>
      </c>
      <c r="AW180" s="171">
        <f>IF('Indicator Date hidden'!AX181="x","x",$AW$2-'Indicator Date hidden'!AX181)</f>
        <v>0</v>
      </c>
      <c r="AX180" s="171">
        <f>IF('Indicator Date hidden'!AY181="x","x",$AX$2-'Indicator Date hidden'!AY181)</f>
        <v>0</v>
      </c>
      <c r="AY180" s="171">
        <f>IF('Indicator Date hidden'!AZ181="x","x",$AY$2-'Indicator Date hidden'!AZ181)</f>
        <v>2</v>
      </c>
      <c r="AZ180" s="171">
        <f>IF('Indicator Date hidden'!BA181="x","x",$AZ$2-'Indicator Date hidden'!BA181)</f>
        <v>0</v>
      </c>
      <c r="BA180" s="5">
        <f t="shared" si="10"/>
        <v>16</v>
      </c>
      <c r="BB180" s="172">
        <f t="shared" si="11"/>
        <v>0.42105263157894735</v>
      </c>
      <c r="BC180" s="5">
        <f t="shared" si="12"/>
        <v>4</v>
      </c>
      <c r="BD180" s="172">
        <f t="shared" si="13"/>
        <v>1.5153873735671546</v>
      </c>
      <c r="BE180" s="175">
        <f t="shared" si="14"/>
        <v>0</v>
      </c>
    </row>
    <row r="181" spans="1:57" x14ac:dyDescent="0.25">
      <c r="A181" t="s">
        <v>335</v>
      </c>
      <c r="B181" s="171">
        <f>IF('Indicator Date hidden'!C182="x","x",$B$2-'Indicator Date hidden'!C182)</f>
        <v>0</v>
      </c>
      <c r="C181" s="171">
        <f>IF('Indicator Date hidden'!D182="x","x",$C$2-'Indicator Date hidden'!D182)</f>
        <v>0</v>
      </c>
      <c r="D181" s="171">
        <f>IF('Indicator Date hidden'!E182="x","x",$D$2-'Indicator Date hidden'!E182)</f>
        <v>0</v>
      </c>
      <c r="E181" s="171">
        <f>IF('Indicator Date hidden'!F182="x","x",$E$2-'Indicator Date hidden'!F182)</f>
        <v>0</v>
      </c>
      <c r="F181" s="171">
        <f>IF('Indicator Date hidden'!G182="x","x",$F$2-'Indicator Date hidden'!G182)</f>
        <v>0</v>
      </c>
      <c r="G181" s="171">
        <f>IF('Indicator Date hidden'!H182="x","x",$G$2-'Indicator Date hidden'!H182)</f>
        <v>0</v>
      </c>
      <c r="H181" s="171">
        <f>IF('Indicator Date hidden'!I182="x","x",$H$2-'Indicator Date hidden'!I182)</f>
        <v>0</v>
      </c>
      <c r="I181" s="171">
        <f>IF('Indicator Date hidden'!J182="x","x",$I$2-'Indicator Date hidden'!J182)</f>
        <v>0</v>
      </c>
      <c r="J181" s="171">
        <f>IF('Indicator Date hidden'!K182="x","x",$J$2-'Indicator Date hidden'!K182)</f>
        <v>0</v>
      </c>
      <c r="K181" s="171">
        <f>IF('Indicator Date hidden'!L182="x","x",$K$2-'Indicator Date hidden'!L182)</f>
        <v>0</v>
      </c>
      <c r="L181" s="171">
        <f>IF('Indicator Date hidden'!M182="x","x",$L$2-'Indicator Date hidden'!M182)</f>
        <v>0</v>
      </c>
      <c r="M181" s="171">
        <f>IF('Indicator Date hidden'!N182="x","x",$M$2-'Indicator Date hidden'!N182)</f>
        <v>0</v>
      </c>
      <c r="N181" s="171">
        <f>IF('Indicator Date hidden'!O182="x","x",$N$2-'Indicator Date hidden'!O182)</f>
        <v>0</v>
      </c>
      <c r="O181" s="171">
        <f>IF('Indicator Date hidden'!P182="x","x",$O$2-'Indicator Date hidden'!P182)</f>
        <v>0</v>
      </c>
      <c r="P181" s="171">
        <f>IF('Indicator Date hidden'!Q182="x","x",$P$2-'Indicator Date hidden'!Q182)</f>
        <v>0</v>
      </c>
      <c r="Q181" s="171">
        <f>IF('Indicator Date hidden'!R182="x","x",$Q$2-'Indicator Date hidden'!R182)</f>
        <v>4</v>
      </c>
      <c r="R181" s="171">
        <f>IF('Indicator Date hidden'!S182="x","x",$R$2-'Indicator Date hidden'!S182)</f>
        <v>0</v>
      </c>
      <c r="S181" s="171">
        <f>IF('Indicator Date hidden'!T182="x","x",$S$2-'Indicator Date hidden'!T182)</f>
        <v>0</v>
      </c>
      <c r="T181" s="171">
        <f>IF('Indicator Date hidden'!U182="x","x",$T$2-'Indicator Date hidden'!U182)</f>
        <v>0</v>
      </c>
      <c r="U181" s="171">
        <f>IF('Indicator Date hidden'!V182="x","x",$U$2-'Indicator Date hidden'!V182)</f>
        <v>0</v>
      </c>
      <c r="V181" s="171">
        <f>IF('Indicator Date hidden'!W182="x","x",$V$2-'Indicator Date hidden'!W182)</f>
        <v>0</v>
      </c>
      <c r="W181" s="171">
        <f>IF('Indicator Date hidden'!X182="x","x",$W$2-'Indicator Date hidden'!X182)</f>
        <v>4</v>
      </c>
      <c r="X181" s="171">
        <f>IF('Indicator Date hidden'!Y182="x","x",$X$2-'Indicator Date hidden'!Y182)</f>
        <v>5</v>
      </c>
      <c r="Y181" s="171">
        <f>IF('Indicator Date hidden'!Z182="x","x",$Y$2-'Indicator Date hidden'!Z182)</f>
        <v>1</v>
      </c>
      <c r="Z181" s="171">
        <f>IF('Indicator Date hidden'!AA182="x","x",$Z$2-'Indicator Date hidden'!AA182)</f>
        <v>0</v>
      </c>
      <c r="AA181" s="171">
        <f>IF('Indicator Date hidden'!AB182="x","x",$AA$2-'Indicator Date hidden'!AB182)</f>
        <v>0</v>
      </c>
      <c r="AB181" s="171">
        <f>IF('Indicator Date hidden'!AC182="x","x",$AB$2-'Indicator Date hidden'!AC182)</f>
        <v>0</v>
      </c>
      <c r="AC181" s="171">
        <f>IF('Indicator Date hidden'!AD182="x","x",$AC$2-'Indicator Date hidden'!AD182)</f>
        <v>0</v>
      </c>
      <c r="AD181" s="171">
        <f>IF('Indicator Date hidden'!AE182="x","x",$AD$2-'Indicator Date hidden'!AE182)</f>
        <v>0</v>
      </c>
      <c r="AE181" s="171">
        <f>IF('Indicator Date hidden'!AF182="x","x",$AE$2-'Indicator Date hidden'!AF182)</f>
        <v>0</v>
      </c>
      <c r="AF181" s="171">
        <f>IF('Indicator Date hidden'!AG182="x","x",$AF$2-'Indicator Date hidden'!AG182)</f>
        <v>2</v>
      </c>
      <c r="AG181" s="171">
        <f>IF('Indicator Date hidden'!AH182="x","x",$AG$2-'Indicator Date hidden'!AH182)</f>
        <v>0</v>
      </c>
      <c r="AH181" s="171">
        <f>IF('Indicator Date hidden'!AI182="x","x",$AH$2-'Indicator Date hidden'!AI182)</f>
        <v>0</v>
      </c>
      <c r="AI181" s="171">
        <f>IF('Indicator Date hidden'!AJ182="x","x",$AI$2-'Indicator Date hidden'!AJ182)</f>
        <v>0</v>
      </c>
      <c r="AJ181" s="171">
        <f>IF('Indicator Date hidden'!AK182="x","x",$AJ$2-'Indicator Date hidden'!AK182)</f>
        <v>1</v>
      </c>
      <c r="AK181" s="171">
        <f>IF('Indicator Date hidden'!AL182="x","x",$AK$2-'Indicator Date hidden'!AL182)</f>
        <v>0</v>
      </c>
      <c r="AL181" s="171">
        <f>IF('Indicator Date hidden'!AM182="x","x",$AL$2-'Indicator Date hidden'!AM182)</f>
        <v>0</v>
      </c>
      <c r="AM181" s="171">
        <f>IF('Indicator Date hidden'!AN182="x","x",$AM$2-'Indicator Date hidden'!AN182)</f>
        <v>0</v>
      </c>
      <c r="AN181" s="171">
        <f>IF('Indicator Date hidden'!AO182="x","x",$AN$2-'Indicator Date hidden'!AO182)</f>
        <v>0</v>
      </c>
      <c r="AO181" s="171">
        <f>IF('Indicator Date hidden'!AP182="x","x",$AO$2-'Indicator Date hidden'!AP182)</f>
        <v>1</v>
      </c>
      <c r="AP181" s="171">
        <f>IF('Indicator Date hidden'!AQ182="x","x",$AP$2-'Indicator Date hidden'!AQ182)</f>
        <v>0</v>
      </c>
      <c r="AQ181" s="171" t="str">
        <f>IF('Indicator Date hidden'!AR182="x","x",$AQ$2-'Indicator Date hidden'!AR182)</f>
        <v>x</v>
      </c>
      <c r="AR181" s="171">
        <f>IF('Indicator Date hidden'!AS182="x","x",$AR$2-'Indicator Date hidden'!AS182)</f>
        <v>0</v>
      </c>
      <c r="AS181" s="171">
        <f>IF('Indicator Date hidden'!AT182="x","x",$AS$2-'Indicator Date hidden'!AT182)</f>
        <v>0</v>
      </c>
      <c r="AT181" s="171">
        <f>IF('Indicator Date hidden'!AU182="x","x",$AT$2-'Indicator Date hidden'!AU182)</f>
        <v>0</v>
      </c>
      <c r="AU181" s="171">
        <f>IF('Indicator Date hidden'!AV182="x","x",$AU$2-'Indicator Date hidden'!AV182)</f>
        <v>0</v>
      </c>
      <c r="AV181" s="171">
        <f>IF('Indicator Date hidden'!AW182="x","x",$AV$2-'Indicator Date hidden'!AW182)</f>
        <v>0</v>
      </c>
      <c r="AW181" s="171">
        <f>IF('Indicator Date hidden'!AX182="x","x",$AW$2-'Indicator Date hidden'!AX182)</f>
        <v>0</v>
      </c>
      <c r="AX181" s="171">
        <f>IF('Indicator Date hidden'!AY182="x","x",$AX$2-'Indicator Date hidden'!AY182)</f>
        <v>0</v>
      </c>
      <c r="AY181" s="171">
        <f>IF('Indicator Date hidden'!AZ182="x","x",$AY$2-'Indicator Date hidden'!AZ182)</f>
        <v>0</v>
      </c>
      <c r="AZ181" s="171">
        <f>IF('Indicator Date hidden'!BA182="x","x",$AZ$2-'Indicator Date hidden'!BA182)</f>
        <v>0</v>
      </c>
      <c r="BA181" s="5">
        <f t="shared" si="10"/>
        <v>18</v>
      </c>
      <c r="BB181" s="172">
        <f t="shared" si="11"/>
        <v>0.36</v>
      </c>
      <c r="BC181" s="5">
        <f t="shared" si="12"/>
        <v>7</v>
      </c>
      <c r="BD181" s="172">
        <f t="shared" si="13"/>
        <v>1.0725670142233539</v>
      </c>
      <c r="BE181" s="175">
        <f t="shared" si="14"/>
        <v>0</v>
      </c>
    </row>
    <row r="182" spans="1:57" x14ac:dyDescent="0.25">
      <c r="A182" t="s">
        <v>337</v>
      </c>
      <c r="B182" s="171">
        <f>IF('Indicator Date hidden'!C183="x","x",$B$2-'Indicator Date hidden'!C183)</f>
        <v>0</v>
      </c>
      <c r="C182" s="171">
        <f>IF('Indicator Date hidden'!D183="x","x",$C$2-'Indicator Date hidden'!D183)</f>
        <v>0</v>
      </c>
      <c r="D182" s="171">
        <f>IF('Indicator Date hidden'!E183="x","x",$D$2-'Indicator Date hidden'!E183)</f>
        <v>0</v>
      </c>
      <c r="E182" s="171">
        <f>IF('Indicator Date hidden'!F183="x","x",$E$2-'Indicator Date hidden'!F183)</f>
        <v>0</v>
      </c>
      <c r="F182" s="171">
        <f>IF('Indicator Date hidden'!G183="x","x",$F$2-'Indicator Date hidden'!G183)</f>
        <v>0</v>
      </c>
      <c r="G182" s="171">
        <f>IF('Indicator Date hidden'!H183="x","x",$G$2-'Indicator Date hidden'!H183)</f>
        <v>0</v>
      </c>
      <c r="H182" s="171">
        <f>IF('Indicator Date hidden'!I183="x","x",$H$2-'Indicator Date hidden'!I183)</f>
        <v>0</v>
      </c>
      <c r="I182" s="171">
        <f>IF('Indicator Date hidden'!J183="x","x",$I$2-'Indicator Date hidden'!J183)</f>
        <v>0</v>
      </c>
      <c r="J182" s="171">
        <f>IF('Indicator Date hidden'!K183="x","x",$J$2-'Indicator Date hidden'!K183)</f>
        <v>0</v>
      </c>
      <c r="K182" s="171">
        <f>IF('Indicator Date hidden'!L183="x","x",$K$2-'Indicator Date hidden'!L183)</f>
        <v>0</v>
      </c>
      <c r="L182" s="171">
        <f>IF('Indicator Date hidden'!M183="x","x",$L$2-'Indicator Date hidden'!M183)</f>
        <v>0</v>
      </c>
      <c r="M182" s="171">
        <f>IF('Indicator Date hidden'!N183="x","x",$M$2-'Indicator Date hidden'!N183)</f>
        <v>0</v>
      </c>
      <c r="N182" s="171">
        <f>IF('Indicator Date hidden'!O183="x","x",$N$2-'Indicator Date hidden'!O183)</f>
        <v>0</v>
      </c>
      <c r="O182" s="171">
        <f>IF('Indicator Date hidden'!P183="x","x",$O$2-'Indicator Date hidden'!P183)</f>
        <v>0</v>
      </c>
      <c r="P182" s="171">
        <f>IF('Indicator Date hidden'!Q183="x","x",$P$2-'Indicator Date hidden'!Q183)</f>
        <v>0</v>
      </c>
      <c r="Q182" s="171">
        <f>IF('Indicator Date hidden'!R183="x","x",$Q$2-'Indicator Date hidden'!R183)</f>
        <v>3</v>
      </c>
      <c r="R182" s="171">
        <f>IF('Indicator Date hidden'!S183="x","x",$R$2-'Indicator Date hidden'!S183)</f>
        <v>0</v>
      </c>
      <c r="S182" s="171">
        <f>IF('Indicator Date hidden'!T183="x","x",$S$2-'Indicator Date hidden'!T183)</f>
        <v>0</v>
      </c>
      <c r="T182" s="171">
        <f>IF('Indicator Date hidden'!U183="x","x",$T$2-'Indicator Date hidden'!U183)</f>
        <v>0</v>
      </c>
      <c r="U182" s="171">
        <f>IF('Indicator Date hidden'!V183="x","x",$U$2-'Indicator Date hidden'!V183)</f>
        <v>0</v>
      </c>
      <c r="V182" s="171">
        <f>IF('Indicator Date hidden'!W183="x","x",$V$2-'Indicator Date hidden'!W183)</f>
        <v>0</v>
      </c>
      <c r="W182" s="171" t="str">
        <f>IF('Indicator Date hidden'!X183="x","x",$W$2-'Indicator Date hidden'!X183)</f>
        <v>x</v>
      </c>
      <c r="X182" s="171">
        <f>IF('Indicator Date hidden'!Y183="x","x",$X$2-'Indicator Date hidden'!Y183)</f>
        <v>2</v>
      </c>
      <c r="Y182" s="171">
        <f>IF('Indicator Date hidden'!Z183="x","x",$Y$2-'Indicator Date hidden'!Z183)</f>
        <v>1</v>
      </c>
      <c r="Z182" s="171">
        <f>IF('Indicator Date hidden'!AA183="x","x",$Z$2-'Indicator Date hidden'!AA183)</f>
        <v>0</v>
      </c>
      <c r="AA182" s="171">
        <f>IF('Indicator Date hidden'!AB183="x","x",$AA$2-'Indicator Date hidden'!AB183)</f>
        <v>0</v>
      </c>
      <c r="AB182" s="171">
        <f>IF('Indicator Date hidden'!AC183="x","x",$AB$2-'Indicator Date hidden'!AC183)</f>
        <v>0</v>
      </c>
      <c r="AC182" s="171">
        <f>IF('Indicator Date hidden'!AD183="x","x",$AC$2-'Indicator Date hidden'!AD183)</f>
        <v>0</v>
      </c>
      <c r="AD182" s="171" t="str">
        <f>IF('Indicator Date hidden'!AE183="x","x",$AD$2-'Indicator Date hidden'!AE183)</f>
        <v>x</v>
      </c>
      <c r="AE182" s="171">
        <f>IF('Indicator Date hidden'!AF183="x","x",$AE$2-'Indicator Date hidden'!AF183)</f>
        <v>0</v>
      </c>
      <c r="AF182" s="171">
        <f>IF('Indicator Date hidden'!AG183="x","x",$AF$2-'Indicator Date hidden'!AG183)</f>
        <v>0</v>
      </c>
      <c r="AG182" s="171">
        <f>IF('Indicator Date hidden'!AH183="x","x",$AG$2-'Indicator Date hidden'!AH183)</f>
        <v>0</v>
      </c>
      <c r="AH182" s="171">
        <f>IF('Indicator Date hidden'!AI183="x","x",$AH$2-'Indicator Date hidden'!AI183)</f>
        <v>0</v>
      </c>
      <c r="AI182" s="171">
        <f>IF('Indicator Date hidden'!AJ183="x","x",$AI$2-'Indicator Date hidden'!AJ183)</f>
        <v>0</v>
      </c>
      <c r="AJ182" s="171">
        <f>IF('Indicator Date hidden'!AK183="x","x",$AJ$2-'Indicator Date hidden'!AK183)</f>
        <v>0</v>
      </c>
      <c r="AK182" s="171">
        <f>IF('Indicator Date hidden'!AL183="x","x",$AK$2-'Indicator Date hidden'!AL183)</f>
        <v>1</v>
      </c>
      <c r="AL182" s="171">
        <f>IF('Indicator Date hidden'!AM183="x","x",$AL$2-'Indicator Date hidden'!AM183)</f>
        <v>0</v>
      </c>
      <c r="AM182" s="171">
        <f>IF('Indicator Date hidden'!AN183="x","x",$AM$2-'Indicator Date hidden'!AN183)</f>
        <v>0</v>
      </c>
      <c r="AN182" s="171">
        <f>IF('Indicator Date hidden'!AO183="x","x",$AN$2-'Indicator Date hidden'!AO183)</f>
        <v>0</v>
      </c>
      <c r="AO182" s="171">
        <f>IF('Indicator Date hidden'!AP183="x","x",$AO$2-'Indicator Date hidden'!AP183)</f>
        <v>1</v>
      </c>
      <c r="AP182" s="171">
        <f>IF('Indicator Date hidden'!AQ183="x","x",$AP$2-'Indicator Date hidden'!AQ183)</f>
        <v>0</v>
      </c>
      <c r="AQ182" s="171" t="str">
        <f>IF('Indicator Date hidden'!AR183="x","x",$AQ$2-'Indicator Date hidden'!AR183)</f>
        <v>x</v>
      </c>
      <c r="AR182" s="171">
        <f>IF('Indicator Date hidden'!AS183="x","x",$AR$2-'Indicator Date hidden'!AS183)</f>
        <v>0</v>
      </c>
      <c r="AS182" s="171">
        <f>IF('Indicator Date hidden'!AT183="x","x",$AS$2-'Indicator Date hidden'!AT183)</f>
        <v>0</v>
      </c>
      <c r="AT182" s="171">
        <f>IF('Indicator Date hidden'!AU183="x","x",$AT$2-'Indicator Date hidden'!AU183)</f>
        <v>0</v>
      </c>
      <c r="AU182" s="171">
        <f>IF('Indicator Date hidden'!AV183="x","x",$AU$2-'Indicator Date hidden'!AV183)</f>
        <v>0</v>
      </c>
      <c r="AV182" s="171">
        <f>IF('Indicator Date hidden'!AW183="x","x",$AV$2-'Indicator Date hidden'!AW183)</f>
        <v>0</v>
      </c>
      <c r="AW182" s="171">
        <f>IF('Indicator Date hidden'!AX183="x","x",$AW$2-'Indicator Date hidden'!AX183)</f>
        <v>0</v>
      </c>
      <c r="AX182" s="171">
        <f>IF('Indicator Date hidden'!AY183="x","x",$AX$2-'Indicator Date hidden'!AY183)</f>
        <v>0</v>
      </c>
      <c r="AY182" s="171">
        <f>IF('Indicator Date hidden'!AZ183="x","x",$AY$2-'Indicator Date hidden'!AZ183)</f>
        <v>0</v>
      </c>
      <c r="AZ182" s="171">
        <f>IF('Indicator Date hidden'!BA183="x","x",$AZ$2-'Indicator Date hidden'!BA183)</f>
        <v>0</v>
      </c>
      <c r="BA182" s="5">
        <f t="shared" si="10"/>
        <v>8</v>
      </c>
      <c r="BB182" s="172">
        <f t="shared" si="11"/>
        <v>0.16666666666666666</v>
      </c>
      <c r="BC182" s="5">
        <f t="shared" si="12"/>
        <v>5</v>
      </c>
      <c r="BD182" s="172">
        <f t="shared" si="13"/>
        <v>0.55277079839256671</v>
      </c>
      <c r="BE182" s="175">
        <f t="shared" si="14"/>
        <v>0</v>
      </c>
    </row>
    <row r="183" spans="1:57" x14ac:dyDescent="0.25">
      <c r="A183" t="s">
        <v>339</v>
      </c>
      <c r="B183" s="171">
        <f>IF('Indicator Date hidden'!C184="x","x",$B$2-'Indicator Date hidden'!C184)</f>
        <v>0</v>
      </c>
      <c r="C183" s="171">
        <f>IF('Indicator Date hidden'!D184="x","x",$C$2-'Indicator Date hidden'!D184)</f>
        <v>0</v>
      </c>
      <c r="D183" s="171">
        <f>IF('Indicator Date hidden'!E184="x","x",$D$2-'Indicator Date hidden'!E184)</f>
        <v>0</v>
      </c>
      <c r="E183" s="171">
        <f>IF('Indicator Date hidden'!F184="x","x",$E$2-'Indicator Date hidden'!F184)</f>
        <v>0</v>
      </c>
      <c r="F183" s="171">
        <f>IF('Indicator Date hidden'!G184="x","x",$F$2-'Indicator Date hidden'!G184)</f>
        <v>0</v>
      </c>
      <c r="G183" s="171">
        <f>IF('Indicator Date hidden'!H184="x","x",$G$2-'Indicator Date hidden'!H184)</f>
        <v>0</v>
      </c>
      <c r="H183" s="171">
        <f>IF('Indicator Date hidden'!I184="x","x",$H$2-'Indicator Date hidden'!I184)</f>
        <v>0</v>
      </c>
      <c r="I183" s="171">
        <f>IF('Indicator Date hidden'!J184="x","x",$I$2-'Indicator Date hidden'!J184)</f>
        <v>0</v>
      </c>
      <c r="J183" s="171">
        <f>IF('Indicator Date hidden'!K184="x","x",$J$2-'Indicator Date hidden'!K184)</f>
        <v>0</v>
      </c>
      <c r="K183" s="171">
        <f>IF('Indicator Date hidden'!L184="x","x",$K$2-'Indicator Date hidden'!L184)</f>
        <v>0</v>
      </c>
      <c r="L183" s="171">
        <f>IF('Indicator Date hidden'!M184="x","x",$L$2-'Indicator Date hidden'!M184)</f>
        <v>0</v>
      </c>
      <c r="M183" s="171">
        <f>IF('Indicator Date hidden'!N184="x","x",$M$2-'Indicator Date hidden'!N184)</f>
        <v>0</v>
      </c>
      <c r="N183" s="171">
        <f>IF('Indicator Date hidden'!O184="x","x",$N$2-'Indicator Date hidden'!O184)</f>
        <v>0</v>
      </c>
      <c r="O183" s="171">
        <f>IF('Indicator Date hidden'!P184="x","x",$O$2-'Indicator Date hidden'!P184)</f>
        <v>0</v>
      </c>
      <c r="P183" s="171">
        <f>IF('Indicator Date hidden'!Q184="x","x",$P$2-'Indicator Date hidden'!Q184)</f>
        <v>0</v>
      </c>
      <c r="Q183" s="171" t="str">
        <f>IF('Indicator Date hidden'!R184="x","x",$Q$2-'Indicator Date hidden'!R184)</f>
        <v>x</v>
      </c>
      <c r="R183" s="171">
        <f>IF('Indicator Date hidden'!S184="x","x",$R$2-'Indicator Date hidden'!S184)</f>
        <v>0</v>
      </c>
      <c r="S183" s="171">
        <f>IF('Indicator Date hidden'!T184="x","x",$S$2-'Indicator Date hidden'!T184)</f>
        <v>0</v>
      </c>
      <c r="T183" s="171">
        <f>IF('Indicator Date hidden'!U184="x","x",$T$2-'Indicator Date hidden'!U184)</f>
        <v>0</v>
      </c>
      <c r="U183" s="171" t="str">
        <f>IF('Indicator Date hidden'!V184="x","x",$U$2-'Indicator Date hidden'!V184)</f>
        <v>x</v>
      </c>
      <c r="V183" s="171">
        <f>IF('Indicator Date hidden'!W184="x","x",$V$2-'Indicator Date hidden'!W184)</f>
        <v>0</v>
      </c>
      <c r="W183" s="171" t="str">
        <f>IF('Indicator Date hidden'!X184="x","x",$W$2-'Indicator Date hidden'!X184)</f>
        <v>x</v>
      </c>
      <c r="X183" s="171">
        <f>IF('Indicator Date hidden'!Y184="x","x",$X$2-'Indicator Date hidden'!Y184)</f>
        <v>5</v>
      </c>
      <c r="Y183" s="171">
        <f>IF('Indicator Date hidden'!Z184="x","x",$Y$2-'Indicator Date hidden'!Z184)</f>
        <v>1</v>
      </c>
      <c r="Z183" s="171">
        <f>IF('Indicator Date hidden'!AA184="x","x",$Z$2-'Indicator Date hidden'!AA184)</f>
        <v>0</v>
      </c>
      <c r="AA183" s="171" t="str">
        <f>IF('Indicator Date hidden'!AB184="x","x",$AA$2-'Indicator Date hidden'!AB184)</f>
        <v>x</v>
      </c>
      <c r="AB183" s="171">
        <f>IF('Indicator Date hidden'!AC184="x","x",$AB$2-'Indicator Date hidden'!AC184)</f>
        <v>0</v>
      </c>
      <c r="AC183" s="171">
        <f>IF('Indicator Date hidden'!AD184="x","x",$AC$2-'Indicator Date hidden'!AD184)</f>
        <v>0</v>
      </c>
      <c r="AD183" s="171" t="str">
        <f>IF('Indicator Date hidden'!AE184="x","x",$AD$2-'Indicator Date hidden'!AE184)</f>
        <v>x</v>
      </c>
      <c r="AE183" s="171">
        <f>IF('Indicator Date hidden'!AF184="x","x",$AE$2-'Indicator Date hidden'!AF184)</f>
        <v>0</v>
      </c>
      <c r="AF183" s="171" t="str">
        <f>IF('Indicator Date hidden'!AG184="x","x",$AF$2-'Indicator Date hidden'!AG184)</f>
        <v>x</v>
      </c>
      <c r="AG183" s="171">
        <f>IF('Indicator Date hidden'!AH184="x","x",$AG$2-'Indicator Date hidden'!AH184)</f>
        <v>0</v>
      </c>
      <c r="AH183" s="171">
        <f>IF('Indicator Date hidden'!AI184="x","x",$AH$2-'Indicator Date hidden'!AI184)</f>
        <v>0</v>
      </c>
      <c r="AI183" s="171">
        <f>IF('Indicator Date hidden'!AJ184="x","x",$AI$2-'Indicator Date hidden'!AJ184)</f>
        <v>0</v>
      </c>
      <c r="AJ183" s="171" t="str">
        <f>IF('Indicator Date hidden'!AK184="x","x",$AJ$2-'Indicator Date hidden'!AK184)</f>
        <v>x</v>
      </c>
      <c r="AK183" s="171">
        <f>IF('Indicator Date hidden'!AL184="x","x",$AK$2-'Indicator Date hidden'!AL184)</f>
        <v>1</v>
      </c>
      <c r="AL183" s="171">
        <f>IF('Indicator Date hidden'!AM184="x","x",$AL$2-'Indicator Date hidden'!AM184)</f>
        <v>0</v>
      </c>
      <c r="AM183" s="171">
        <f>IF('Indicator Date hidden'!AN184="x","x",$AM$2-'Indicator Date hidden'!AN184)</f>
        <v>0</v>
      </c>
      <c r="AN183" s="171">
        <f>IF('Indicator Date hidden'!AO184="x","x",$AN$2-'Indicator Date hidden'!AO184)</f>
        <v>0</v>
      </c>
      <c r="AO183" s="171" t="str">
        <f>IF('Indicator Date hidden'!AP184="x","x",$AO$2-'Indicator Date hidden'!AP184)</f>
        <v>x</v>
      </c>
      <c r="AP183" s="171" t="str">
        <f>IF('Indicator Date hidden'!AQ184="x","x",$AP$2-'Indicator Date hidden'!AQ184)</f>
        <v>x</v>
      </c>
      <c r="AQ183" s="171">
        <f>IF('Indicator Date hidden'!AR184="x","x",$AQ$2-'Indicator Date hidden'!AR184)</f>
        <v>0</v>
      </c>
      <c r="AR183" s="171">
        <f>IF('Indicator Date hidden'!AS184="x","x",$AR$2-'Indicator Date hidden'!AS184)</f>
        <v>0</v>
      </c>
      <c r="AS183" s="171">
        <f>IF('Indicator Date hidden'!AT184="x","x",$AS$2-'Indicator Date hidden'!AT184)</f>
        <v>0</v>
      </c>
      <c r="AT183" s="171">
        <f>IF('Indicator Date hidden'!AU184="x","x",$AT$2-'Indicator Date hidden'!AU184)</f>
        <v>0</v>
      </c>
      <c r="AU183" s="171">
        <f>IF('Indicator Date hidden'!AV184="x","x",$AU$2-'Indicator Date hidden'!AV184)</f>
        <v>0</v>
      </c>
      <c r="AV183" s="171">
        <f>IF('Indicator Date hidden'!AW184="x","x",$AV$2-'Indicator Date hidden'!AW184)</f>
        <v>0</v>
      </c>
      <c r="AW183" s="171">
        <f>IF('Indicator Date hidden'!AX184="x","x",$AW$2-'Indicator Date hidden'!AX184)</f>
        <v>0</v>
      </c>
      <c r="AX183" s="171">
        <f>IF('Indicator Date hidden'!AY184="x","x",$AX$2-'Indicator Date hidden'!AY184)</f>
        <v>0</v>
      </c>
      <c r="AY183" s="171">
        <f>IF('Indicator Date hidden'!AZ184="x","x",$AY$2-'Indicator Date hidden'!AZ184)</f>
        <v>0</v>
      </c>
      <c r="AZ183" s="171">
        <f>IF('Indicator Date hidden'!BA184="x","x",$AZ$2-'Indicator Date hidden'!BA184)</f>
        <v>0</v>
      </c>
      <c r="BA183" s="5">
        <f t="shared" si="10"/>
        <v>7</v>
      </c>
      <c r="BB183" s="172">
        <f t="shared" si="11"/>
        <v>0.16666666666666666</v>
      </c>
      <c r="BC183" s="5">
        <f t="shared" si="12"/>
        <v>3</v>
      </c>
      <c r="BD183" s="172">
        <f t="shared" si="13"/>
        <v>0.78426995676193356</v>
      </c>
      <c r="BE183" s="175">
        <f t="shared" si="14"/>
        <v>0</v>
      </c>
    </row>
    <row r="184" spans="1:57" x14ac:dyDescent="0.25">
      <c r="A184" t="s">
        <v>341</v>
      </c>
      <c r="B184" s="171">
        <f>IF('Indicator Date hidden'!C185="x","x",$B$2-'Indicator Date hidden'!C185)</f>
        <v>0</v>
      </c>
      <c r="C184" s="171">
        <f>IF('Indicator Date hidden'!D185="x","x",$C$2-'Indicator Date hidden'!D185)</f>
        <v>0</v>
      </c>
      <c r="D184" s="171">
        <f>IF('Indicator Date hidden'!E185="x","x",$D$2-'Indicator Date hidden'!E185)</f>
        <v>0</v>
      </c>
      <c r="E184" s="171">
        <f>IF('Indicator Date hidden'!F185="x","x",$E$2-'Indicator Date hidden'!F185)</f>
        <v>0</v>
      </c>
      <c r="F184" s="171">
        <f>IF('Indicator Date hidden'!G185="x","x",$F$2-'Indicator Date hidden'!G185)</f>
        <v>0</v>
      </c>
      <c r="G184" s="171">
        <f>IF('Indicator Date hidden'!H185="x","x",$G$2-'Indicator Date hidden'!H185)</f>
        <v>0</v>
      </c>
      <c r="H184" s="171">
        <f>IF('Indicator Date hidden'!I185="x","x",$H$2-'Indicator Date hidden'!I185)</f>
        <v>0</v>
      </c>
      <c r="I184" s="171">
        <f>IF('Indicator Date hidden'!J185="x","x",$I$2-'Indicator Date hidden'!J185)</f>
        <v>0</v>
      </c>
      <c r="J184" s="171">
        <f>IF('Indicator Date hidden'!K185="x","x",$J$2-'Indicator Date hidden'!K185)</f>
        <v>0</v>
      </c>
      <c r="K184" s="171">
        <f>IF('Indicator Date hidden'!L185="x","x",$K$2-'Indicator Date hidden'!L185)</f>
        <v>0</v>
      </c>
      <c r="L184" s="171">
        <f>IF('Indicator Date hidden'!M185="x","x",$L$2-'Indicator Date hidden'!M185)</f>
        <v>0</v>
      </c>
      <c r="M184" s="171">
        <f>IF('Indicator Date hidden'!N185="x","x",$M$2-'Indicator Date hidden'!N185)</f>
        <v>0</v>
      </c>
      <c r="N184" s="171">
        <f>IF('Indicator Date hidden'!O185="x","x",$N$2-'Indicator Date hidden'!O185)</f>
        <v>0</v>
      </c>
      <c r="O184" s="171">
        <f>IF('Indicator Date hidden'!P185="x","x",$O$2-'Indicator Date hidden'!P185)</f>
        <v>0</v>
      </c>
      <c r="P184" s="171">
        <f>IF('Indicator Date hidden'!Q185="x","x",$P$2-'Indicator Date hidden'!Q185)</f>
        <v>0</v>
      </c>
      <c r="Q184" s="171" t="str">
        <f>IF('Indicator Date hidden'!R185="x","x",$Q$2-'Indicator Date hidden'!R185)</f>
        <v>x</v>
      </c>
      <c r="R184" s="171">
        <f>IF('Indicator Date hidden'!S185="x","x",$R$2-'Indicator Date hidden'!S185)</f>
        <v>0</v>
      </c>
      <c r="S184" s="171">
        <f>IF('Indicator Date hidden'!T185="x","x",$S$2-'Indicator Date hidden'!T185)</f>
        <v>0</v>
      </c>
      <c r="T184" s="171">
        <f>IF('Indicator Date hidden'!U185="x","x",$T$2-'Indicator Date hidden'!U185)</f>
        <v>0</v>
      </c>
      <c r="U184" s="171" t="str">
        <f>IF('Indicator Date hidden'!V185="x","x",$U$2-'Indicator Date hidden'!V185)</f>
        <v>x</v>
      </c>
      <c r="V184" s="171">
        <f>IF('Indicator Date hidden'!W185="x","x",$V$2-'Indicator Date hidden'!W185)</f>
        <v>0</v>
      </c>
      <c r="W184" s="171" t="str">
        <f>IF('Indicator Date hidden'!X185="x","x",$W$2-'Indicator Date hidden'!X185)</f>
        <v>x</v>
      </c>
      <c r="X184" s="171">
        <f>IF('Indicator Date hidden'!Y185="x","x",$X$2-'Indicator Date hidden'!Y185)</f>
        <v>0</v>
      </c>
      <c r="Y184" s="171">
        <f>IF('Indicator Date hidden'!Z185="x","x",$Y$2-'Indicator Date hidden'!Z185)</f>
        <v>1</v>
      </c>
      <c r="Z184" s="171">
        <f>IF('Indicator Date hidden'!AA185="x","x",$Z$2-'Indicator Date hidden'!AA185)</f>
        <v>0</v>
      </c>
      <c r="AA184" s="171">
        <f>IF('Indicator Date hidden'!AB185="x","x",$AA$2-'Indicator Date hidden'!AB185)</f>
        <v>2</v>
      </c>
      <c r="AB184" s="171">
        <f>IF('Indicator Date hidden'!AC185="x","x",$AB$2-'Indicator Date hidden'!AC185)</f>
        <v>0</v>
      </c>
      <c r="AC184" s="171">
        <f>IF('Indicator Date hidden'!AD185="x","x",$AC$2-'Indicator Date hidden'!AD185)</f>
        <v>0</v>
      </c>
      <c r="AD184" s="171" t="str">
        <f>IF('Indicator Date hidden'!AE185="x","x",$AD$2-'Indicator Date hidden'!AE185)</f>
        <v>x</v>
      </c>
      <c r="AE184" s="171">
        <f>IF('Indicator Date hidden'!AF185="x","x",$AE$2-'Indicator Date hidden'!AF185)</f>
        <v>0</v>
      </c>
      <c r="AF184" s="171">
        <f>IF('Indicator Date hidden'!AG185="x","x",$AF$2-'Indicator Date hidden'!AG185)</f>
        <v>2</v>
      </c>
      <c r="AG184" s="171">
        <f>IF('Indicator Date hidden'!AH185="x","x",$AG$2-'Indicator Date hidden'!AH185)</f>
        <v>0</v>
      </c>
      <c r="AH184" s="171">
        <f>IF('Indicator Date hidden'!AI185="x","x",$AH$2-'Indicator Date hidden'!AI185)</f>
        <v>0</v>
      </c>
      <c r="AI184" s="171">
        <f>IF('Indicator Date hidden'!AJ185="x","x",$AI$2-'Indicator Date hidden'!AJ185)</f>
        <v>0</v>
      </c>
      <c r="AJ184" s="171" t="str">
        <f>IF('Indicator Date hidden'!AK185="x","x",$AJ$2-'Indicator Date hidden'!AK185)</f>
        <v>x</v>
      </c>
      <c r="AK184" s="171">
        <f>IF('Indicator Date hidden'!AL185="x","x",$AK$2-'Indicator Date hidden'!AL185)</f>
        <v>1</v>
      </c>
      <c r="AL184" s="171">
        <f>IF('Indicator Date hidden'!AM185="x","x",$AL$2-'Indicator Date hidden'!AM185)</f>
        <v>0</v>
      </c>
      <c r="AM184" s="171">
        <f>IF('Indicator Date hidden'!AN185="x","x",$AM$2-'Indicator Date hidden'!AN185)</f>
        <v>0</v>
      </c>
      <c r="AN184" s="171">
        <f>IF('Indicator Date hidden'!AO185="x","x",$AN$2-'Indicator Date hidden'!AO185)</f>
        <v>0</v>
      </c>
      <c r="AO184" s="171">
        <f>IF('Indicator Date hidden'!AP185="x","x",$AO$2-'Indicator Date hidden'!AP185)</f>
        <v>0</v>
      </c>
      <c r="AP184" s="171">
        <f>IF('Indicator Date hidden'!AQ185="x","x",$AP$2-'Indicator Date hidden'!AQ185)</f>
        <v>0</v>
      </c>
      <c r="AQ184" s="171">
        <f>IF('Indicator Date hidden'!AR185="x","x",$AQ$2-'Indicator Date hidden'!AR185)</f>
        <v>0</v>
      </c>
      <c r="AR184" s="171">
        <f>IF('Indicator Date hidden'!AS185="x","x",$AR$2-'Indicator Date hidden'!AS185)</f>
        <v>0</v>
      </c>
      <c r="AS184" s="171">
        <f>IF('Indicator Date hidden'!AT185="x","x",$AS$2-'Indicator Date hidden'!AT185)</f>
        <v>0</v>
      </c>
      <c r="AT184" s="171">
        <f>IF('Indicator Date hidden'!AU185="x","x",$AT$2-'Indicator Date hidden'!AU185)</f>
        <v>0</v>
      </c>
      <c r="AU184" s="171" t="str">
        <f>IF('Indicator Date hidden'!AV185="x","x",$AU$2-'Indicator Date hidden'!AV185)</f>
        <v>x</v>
      </c>
      <c r="AV184" s="171">
        <f>IF('Indicator Date hidden'!AW185="x","x",$AV$2-'Indicator Date hidden'!AW185)</f>
        <v>0</v>
      </c>
      <c r="AW184" s="171">
        <f>IF('Indicator Date hidden'!AX185="x","x",$AW$2-'Indicator Date hidden'!AX185)</f>
        <v>0</v>
      </c>
      <c r="AX184" s="171">
        <f>IF('Indicator Date hidden'!AY185="x","x",$AX$2-'Indicator Date hidden'!AY185)</f>
        <v>0</v>
      </c>
      <c r="AY184" s="171">
        <f>IF('Indicator Date hidden'!AZ185="x","x",$AY$2-'Indicator Date hidden'!AZ185)</f>
        <v>0</v>
      </c>
      <c r="AZ184" s="171">
        <f>IF('Indicator Date hidden'!BA185="x","x",$AZ$2-'Indicator Date hidden'!BA185)</f>
        <v>0</v>
      </c>
      <c r="BA184" s="5">
        <f t="shared" si="10"/>
        <v>6</v>
      </c>
      <c r="BB184" s="172">
        <f t="shared" si="11"/>
        <v>0.13333333333333333</v>
      </c>
      <c r="BC184" s="5">
        <f t="shared" si="12"/>
        <v>4</v>
      </c>
      <c r="BD184" s="172">
        <f t="shared" si="13"/>
        <v>0.45215533220835125</v>
      </c>
      <c r="BE184" s="175">
        <f t="shared" si="14"/>
        <v>0</v>
      </c>
    </row>
    <row r="185" spans="1:57" x14ac:dyDescent="0.25">
      <c r="A185" t="s">
        <v>342</v>
      </c>
      <c r="B185" s="171">
        <f>IF('Indicator Date hidden'!C186="x","x",$B$2-'Indicator Date hidden'!C186)</f>
        <v>0</v>
      </c>
      <c r="C185" s="171">
        <f>IF('Indicator Date hidden'!D186="x","x",$C$2-'Indicator Date hidden'!D186)</f>
        <v>0</v>
      </c>
      <c r="D185" s="171">
        <f>IF('Indicator Date hidden'!E186="x","x",$D$2-'Indicator Date hidden'!E186)</f>
        <v>0</v>
      </c>
      <c r="E185" s="171">
        <f>IF('Indicator Date hidden'!F186="x","x",$E$2-'Indicator Date hidden'!F186)</f>
        <v>0</v>
      </c>
      <c r="F185" s="171">
        <f>IF('Indicator Date hidden'!G186="x","x",$F$2-'Indicator Date hidden'!G186)</f>
        <v>0</v>
      </c>
      <c r="G185" s="171">
        <f>IF('Indicator Date hidden'!H186="x","x",$G$2-'Indicator Date hidden'!H186)</f>
        <v>0</v>
      </c>
      <c r="H185" s="171">
        <f>IF('Indicator Date hidden'!I186="x","x",$H$2-'Indicator Date hidden'!I186)</f>
        <v>0</v>
      </c>
      <c r="I185" s="171">
        <f>IF('Indicator Date hidden'!J186="x","x",$I$2-'Indicator Date hidden'!J186)</f>
        <v>0</v>
      </c>
      <c r="J185" s="171">
        <f>IF('Indicator Date hidden'!K186="x","x",$J$2-'Indicator Date hidden'!K186)</f>
        <v>0</v>
      </c>
      <c r="K185" s="171">
        <f>IF('Indicator Date hidden'!L186="x","x",$K$2-'Indicator Date hidden'!L186)</f>
        <v>0</v>
      </c>
      <c r="L185" s="171">
        <f>IF('Indicator Date hidden'!M186="x","x",$L$2-'Indicator Date hidden'!M186)</f>
        <v>0</v>
      </c>
      <c r="M185" s="171">
        <f>IF('Indicator Date hidden'!N186="x","x",$M$2-'Indicator Date hidden'!N186)</f>
        <v>0</v>
      </c>
      <c r="N185" s="171">
        <f>IF('Indicator Date hidden'!O186="x","x",$N$2-'Indicator Date hidden'!O186)</f>
        <v>0</v>
      </c>
      <c r="O185" s="171">
        <f>IF('Indicator Date hidden'!P186="x","x",$O$2-'Indicator Date hidden'!P186)</f>
        <v>0</v>
      </c>
      <c r="P185" s="171">
        <f>IF('Indicator Date hidden'!Q186="x","x",$P$2-'Indicator Date hidden'!Q186)</f>
        <v>0</v>
      </c>
      <c r="Q185" s="171" t="str">
        <f>IF('Indicator Date hidden'!R186="x","x",$Q$2-'Indicator Date hidden'!R186)</f>
        <v>x</v>
      </c>
      <c r="R185" s="171">
        <f>IF('Indicator Date hidden'!S186="x","x",$R$2-'Indicator Date hidden'!S186)</f>
        <v>0</v>
      </c>
      <c r="S185" s="171">
        <f>IF('Indicator Date hidden'!T186="x","x",$S$2-'Indicator Date hidden'!T186)</f>
        <v>0</v>
      </c>
      <c r="T185" s="171">
        <f>IF('Indicator Date hidden'!U186="x","x",$T$2-'Indicator Date hidden'!U186)</f>
        <v>0</v>
      </c>
      <c r="U185" s="171" t="str">
        <f>IF('Indicator Date hidden'!V186="x","x",$U$2-'Indicator Date hidden'!V186)</f>
        <v>x</v>
      </c>
      <c r="V185" s="171">
        <f>IF('Indicator Date hidden'!W186="x","x",$V$2-'Indicator Date hidden'!W186)</f>
        <v>0</v>
      </c>
      <c r="W185" s="171">
        <f>IF('Indicator Date hidden'!X186="x","x",$W$2-'Indicator Date hidden'!X186)</f>
        <v>3</v>
      </c>
      <c r="X185" s="171">
        <f>IF('Indicator Date hidden'!Y186="x","x",$X$2-'Indicator Date hidden'!Y186)</f>
        <v>4</v>
      </c>
      <c r="Y185" s="171">
        <f>IF('Indicator Date hidden'!Z186="x","x",$Y$2-'Indicator Date hidden'!Z186)</f>
        <v>1</v>
      </c>
      <c r="Z185" s="171">
        <f>IF('Indicator Date hidden'!AA186="x","x",$Z$2-'Indicator Date hidden'!AA186)</f>
        <v>0</v>
      </c>
      <c r="AA185" s="171" t="str">
        <f>IF('Indicator Date hidden'!AB186="x","x",$AA$2-'Indicator Date hidden'!AB186)</f>
        <v>x</v>
      </c>
      <c r="AB185" s="171">
        <f>IF('Indicator Date hidden'!AC186="x","x",$AB$2-'Indicator Date hidden'!AC186)</f>
        <v>0</v>
      </c>
      <c r="AC185" s="171">
        <f>IF('Indicator Date hidden'!AD186="x","x",$AC$2-'Indicator Date hidden'!AD186)</f>
        <v>0</v>
      </c>
      <c r="AD185" s="171" t="str">
        <f>IF('Indicator Date hidden'!AE186="x","x",$AD$2-'Indicator Date hidden'!AE186)</f>
        <v>x</v>
      </c>
      <c r="AE185" s="171">
        <f>IF('Indicator Date hidden'!AF186="x","x",$AE$2-'Indicator Date hidden'!AF186)</f>
        <v>0</v>
      </c>
      <c r="AF185" s="171">
        <f>IF('Indicator Date hidden'!AG186="x","x",$AF$2-'Indicator Date hidden'!AG186)</f>
        <v>1</v>
      </c>
      <c r="AG185" s="171">
        <f>IF('Indicator Date hidden'!AH186="x","x",$AG$2-'Indicator Date hidden'!AH186)</f>
        <v>0</v>
      </c>
      <c r="AH185" s="171">
        <f>IF('Indicator Date hidden'!AI186="x","x",$AH$2-'Indicator Date hidden'!AI186)</f>
        <v>0</v>
      </c>
      <c r="AI185" s="171">
        <f>IF('Indicator Date hidden'!AJ186="x","x",$AI$2-'Indicator Date hidden'!AJ186)</f>
        <v>0</v>
      </c>
      <c r="AJ185" s="171" t="str">
        <f>IF('Indicator Date hidden'!AK186="x","x",$AJ$2-'Indicator Date hidden'!AK186)</f>
        <v>x</v>
      </c>
      <c r="AK185" s="171">
        <f>IF('Indicator Date hidden'!AL186="x","x",$AK$2-'Indicator Date hidden'!AL186)</f>
        <v>1</v>
      </c>
      <c r="AL185" s="171">
        <f>IF('Indicator Date hidden'!AM186="x","x",$AL$2-'Indicator Date hidden'!AM186)</f>
        <v>0</v>
      </c>
      <c r="AM185" s="171">
        <f>IF('Indicator Date hidden'!AN186="x","x",$AM$2-'Indicator Date hidden'!AN186)</f>
        <v>0</v>
      </c>
      <c r="AN185" s="171">
        <f>IF('Indicator Date hidden'!AO186="x","x",$AN$2-'Indicator Date hidden'!AO186)</f>
        <v>0</v>
      </c>
      <c r="AO185" s="171">
        <f>IF('Indicator Date hidden'!AP186="x","x",$AO$2-'Indicator Date hidden'!AP186)</f>
        <v>0</v>
      </c>
      <c r="AP185" s="171">
        <f>IF('Indicator Date hidden'!AQ186="x","x",$AP$2-'Indicator Date hidden'!AQ186)</f>
        <v>0</v>
      </c>
      <c r="AQ185" s="171">
        <f>IF('Indicator Date hidden'!AR186="x","x",$AQ$2-'Indicator Date hidden'!AR186)</f>
        <v>4</v>
      </c>
      <c r="AR185" s="171">
        <f>IF('Indicator Date hidden'!AS186="x","x",$AR$2-'Indicator Date hidden'!AS186)</f>
        <v>0</v>
      </c>
      <c r="AS185" s="171">
        <f>IF('Indicator Date hidden'!AT186="x","x",$AS$2-'Indicator Date hidden'!AT186)</f>
        <v>0</v>
      </c>
      <c r="AT185" s="171">
        <f>IF('Indicator Date hidden'!AU186="x","x",$AT$2-'Indicator Date hidden'!AU186)</f>
        <v>0</v>
      </c>
      <c r="AU185" s="171" t="str">
        <f>IF('Indicator Date hidden'!AV186="x","x",$AU$2-'Indicator Date hidden'!AV186)</f>
        <v>x</v>
      </c>
      <c r="AV185" s="171">
        <f>IF('Indicator Date hidden'!AW186="x","x",$AV$2-'Indicator Date hidden'!AW186)</f>
        <v>0</v>
      </c>
      <c r="AW185" s="171">
        <f>IF('Indicator Date hidden'!AX186="x","x",$AW$2-'Indicator Date hidden'!AX186)</f>
        <v>0</v>
      </c>
      <c r="AX185" s="171">
        <f>IF('Indicator Date hidden'!AY186="x","x",$AX$2-'Indicator Date hidden'!AY186)</f>
        <v>1</v>
      </c>
      <c r="AY185" s="171">
        <f>IF('Indicator Date hidden'!AZ186="x","x",$AY$2-'Indicator Date hidden'!AZ186)</f>
        <v>0</v>
      </c>
      <c r="AZ185" s="171">
        <f>IF('Indicator Date hidden'!BA186="x","x",$AZ$2-'Indicator Date hidden'!BA186)</f>
        <v>0</v>
      </c>
      <c r="BA185" s="5">
        <f t="shared" si="10"/>
        <v>15</v>
      </c>
      <c r="BB185" s="172">
        <f t="shared" si="11"/>
        <v>0.33333333333333331</v>
      </c>
      <c r="BC185" s="5">
        <f t="shared" si="12"/>
        <v>7</v>
      </c>
      <c r="BD185" s="172">
        <f t="shared" si="13"/>
        <v>0.94280904158206336</v>
      </c>
      <c r="BE185" s="175">
        <f t="shared" si="14"/>
        <v>0</v>
      </c>
    </row>
    <row r="186" spans="1:57" x14ac:dyDescent="0.25">
      <c r="A186" t="s">
        <v>344</v>
      </c>
      <c r="B186" s="171">
        <f>IF('Indicator Date hidden'!C187="x","x",$B$2-'Indicator Date hidden'!C187)</f>
        <v>0</v>
      </c>
      <c r="C186" s="171">
        <f>IF('Indicator Date hidden'!D187="x","x",$C$2-'Indicator Date hidden'!D187)</f>
        <v>0</v>
      </c>
      <c r="D186" s="171">
        <f>IF('Indicator Date hidden'!E187="x","x",$D$2-'Indicator Date hidden'!E187)</f>
        <v>0</v>
      </c>
      <c r="E186" s="171">
        <f>IF('Indicator Date hidden'!F187="x","x",$E$2-'Indicator Date hidden'!F187)</f>
        <v>0</v>
      </c>
      <c r="F186" s="171">
        <f>IF('Indicator Date hidden'!G187="x","x",$F$2-'Indicator Date hidden'!G187)</f>
        <v>0</v>
      </c>
      <c r="G186" s="171">
        <f>IF('Indicator Date hidden'!H187="x","x",$G$2-'Indicator Date hidden'!H187)</f>
        <v>0</v>
      </c>
      <c r="H186" s="171">
        <f>IF('Indicator Date hidden'!I187="x","x",$H$2-'Indicator Date hidden'!I187)</f>
        <v>0</v>
      </c>
      <c r="I186" s="171">
        <f>IF('Indicator Date hidden'!J187="x","x",$I$2-'Indicator Date hidden'!J187)</f>
        <v>0</v>
      </c>
      <c r="J186" s="171">
        <f>IF('Indicator Date hidden'!K187="x","x",$J$2-'Indicator Date hidden'!K187)</f>
        <v>0</v>
      </c>
      <c r="K186" s="171">
        <f>IF('Indicator Date hidden'!L187="x","x",$K$2-'Indicator Date hidden'!L187)</f>
        <v>0</v>
      </c>
      <c r="L186" s="171">
        <f>IF('Indicator Date hidden'!M187="x","x",$L$2-'Indicator Date hidden'!M187)</f>
        <v>0</v>
      </c>
      <c r="M186" s="171">
        <f>IF('Indicator Date hidden'!N187="x","x",$M$2-'Indicator Date hidden'!N187)</f>
        <v>0</v>
      </c>
      <c r="N186" s="171">
        <f>IF('Indicator Date hidden'!O187="x","x",$N$2-'Indicator Date hidden'!O187)</f>
        <v>0</v>
      </c>
      <c r="O186" s="171">
        <f>IF('Indicator Date hidden'!P187="x","x",$O$2-'Indicator Date hidden'!P187)</f>
        <v>0</v>
      </c>
      <c r="P186" s="171">
        <f>IF('Indicator Date hidden'!Q187="x","x",$P$2-'Indicator Date hidden'!Q187)</f>
        <v>0</v>
      </c>
      <c r="Q186" s="171" t="str">
        <f>IF('Indicator Date hidden'!R187="x","x",$Q$2-'Indicator Date hidden'!R187)</f>
        <v>x</v>
      </c>
      <c r="R186" s="171">
        <f>IF('Indicator Date hidden'!S187="x","x",$R$2-'Indicator Date hidden'!S187)</f>
        <v>0</v>
      </c>
      <c r="S186" s="171">
        <f>IF('Indicator Date hidden'!T187="x","x",$S$2-'Indicator Date hidden'!T187)</f>
        <v>0</v>
      </c>
      <c r="T186" s="171">
        <f>IF('Indicator Date hidden'!U187="x","x",$T$2-'Indicator Date hidden'!U187)</f>
        <v>0</v>
      </c>
      <c r="U186" s="171">
        <f>IF('Indicator Date hidden'!V187="x","x",$U$2-'Indicator Date hidden'!V187)</f>
        <v>0</v>
      </c>
      <c r="V186" s="171">
        <f>IF('Indicator Date hidden'!W187="x","x",$V$2-'Indicator Date hidden'!W187)</f>
        <v>0</v>
      </c>
      <c r="W186" s="171">
        <f>IF('Indicator Date hidden'!X187="x","x",$W$2-'Indicator Date hidden'!X187)</f>
        <v>4</v>
      </c>
      <c r="X186" s="171">
        <f>IF('Indicator Date hidden'!Y187="x","x",$X$2-'Indicator Date hidden'!Y187)</f>
        <v>5</v>
      </c>
      <c r="Y186" s="171">
        <f>IF('Indicator Date hidden'!Z187="x","x",$Y$2-'Indicator Date hidden'!Z187)</f>
        <v>1</v>
      </c>
      <c r="Z186" s="171">
        <f>IF('Indicator Date hidden'!AA187="x","x",$Z$2-'Indicator Date hidden'!AA187)</f>
        <v>0</v>
      </c>
      <c r="AA186" s="171">
        <f>IF('Indicator Date hidden'!AB187="x","x",$AA$2-'Indicator Date hidden'!AB187)</f>
        <v>0</v>
      </c>
      <c r="AB186" s="171">
        <f>IF('Indicator Date hidden'!AC187="x","x",$AB$2-'Indicator Date hidden'!AC187)</f>
        <v>0</v>
      </c>
      <c r="AC186" s="171">
        <f>IF('Indicator Date hidden'!AD187="x","x",$AC$2-'Indicator Date hidden'!AD187)</f>
        <v>0</v>
      </c>
      <c r="AD186" s="171" t="str">
        <f>IF('Indicator Date hidden'!AE187="x","x",$AD$2-'Indicator Date hidden'!AE187)</f>
        <v>x</v>
      </c>
      <c r="AE186" s="171">
        <f>IF('Indicator Date hidden'!AF187="x","x",$AE$2-'Indicator Date hidden'!AF187)</f>
        <v>0</v>
      </c>
      <c r="AF186" s="171">
        <f>IF('Indicator Date hidden'!AG187="x","x",$AF$2-'Indicator Date hidden'!AG187)</f>
        <v>0</v>
      </c>
      <c r="AG186" s="171">
        <f>IF('Indicator Date hidden'!AH187="x","x",$AG$2-'Indicator Date hidden'!AH187)</f>
        <v>0</v>
      </c>
      <c r="AH186" s="171">
        <f>IF('Indicator Date hidden'!AI187="x","x",$AH$2-'Indicator Date hidden'!AI187)</f>
        <v>0</v>
      </c>
      <c r="AI186" s="171">
        <f>IF('Indicator Date hidden'!AJ187="x","x",$AI$2-'Indicator Date hidden'!AJ187)</f>
        <v>0</v>
      </c>
      <c r="AJ186" s="171" t="str">
        <f>IF('Indicator Date hidden'!AK187="x","x",$AJ$2-'Indicator Date hidden'!AK187)</f>
        <v>x</v>
      </c>
      <c r="AK186" s="171">
        <f>IF('Indicator Date hidden'!AL187="x","x",$AK$2-'Indicator Date hidden'!AL187)</f>
        <v>1</v>
      </c>
      <c r="AL186" s="171">
        <f>IF('Indicator Date hidden'!AM187="x","x",$AL$2-'Indicator Date hidden'!AM187)</f>
        <v>0</v>
      </c>
      <c r="AM186" s="171">
        <f>IF('Indicator Date hidden'!AN187="x","x",$AM$2-'Indicator Date hidden'!AN187)</f>
        <v>0</v>
      </c>
      <c r="AN186" s="171">
        <f>IF('Indicator Date hidden'!AO187="x","x",$AN$2-'Indicator Date hidden'!AO187)</f>
        <v>0</v>
      </c>
      <c r="AO186" s="171">
        <f>IF('Indicator Date hidden'!AP187="x","x",$AO$2-'Indicator Date hidden'!AP187)</f>
        <v>0</v>
      </c>
      <c r="AP186" s="171">
        <f>IF('Indicator Date hidden'!AQ187="x","x",$AP$2-'Indicator Date hidden'!AQ187)</f>
        <v>0</v>
      </c>
      <c r="AQ186" s="171">
        <f>IF('Indicator Date hidden'!AR187="x","x",$AQ$2-'Indicator Date hidden'!AR187)</f>
        <v>4</v>
      </c>
      <c r="AR186" s="171">
        <f>IF('Indicator Date hidden'!AS187="x","x",$AR$2-'Indicator Date hidden'!AS187)</f>
        <v>0</v>
      </c>
      <c r="AS186" s="171">
        <f>IF('Indicator Date hidden'!AT187="x","x",$AS$2-'Indicator Date hidden'!AT187)</f>
        <v>0</v>
      </c>
      <c r="AT186" s="171">
        <f>IF('Indicator Date hidden'!AU187="x","x",$AT$2-'Indicator Date hidden'!AU187)</f>
        <v>0</v>
      </c>
      <c r="AU186" s="171">
        <f>IF('Indicator Date hidden'!AV187="x","x",$AU$2-'Indicator Date hidden'!AV187)</f>
        <v>0</v>
      </c>
      <c r="AV186" s="171">
        <f>IF('Indicator Date hidden'!AW187="x","x",$AV$2-'Indicator Date hidden'!AW187)</f>
        <v>0</v>
      </c>
      <c r="AW186" s="171">
        <f>IF('Indicator Date hidden'!AX187="x","x",$AW$2-'Indicator Date hidden'!AX187)</f>
        <v>0</v>
      </c>
      <c r="AX186" s="171">
        <f>IF('Indicator Date hidden'!AY187="x","x",$AX$2-'Indicator Date hidden'!AY187)</f>
        <v>0</v>
      </c>
      <c r="AY186" s="171">
        <f>IF('Indicator Date hidden'!AZ187="x","x",$AY$2-'Indicator Date hidden'!AZ187)</f>
        <v>0</v>
      </c>
      <c r="AZ186" s="171">
        <f>IF('Indicator Date hidden'!BA187="x","x",$AZ$2-'Indicator Date hidden'!BA187)</f>
        <v>0</v>
      </c>
      <c r="BA186" s="5">
        <f t="shared" si="10"/>
        <v>15</v>
      </c>
      <c r="BB186" s="172">
        <f t="shared" si="11"/>
        <v>0.3125</v>
      </c>
      <c r="BC186" s="5">
        <f t="shared" si="12"/>
        <v>5</v>
      </c>
      <c r="BD186" s="172">
        <f t="shared" si="13"/>
        <v>1.063724784268312</v>
      </c>
      <c r="BE186" s="175">
        <f t="shared" si="14"/>
        <v>0</v>
      </c>
    </row>
    <row r="187" spans="1:57" x14ac:dyDescent="0.25">
      <c r="A187" t="s">
        <v>346</v>
      </c>
      <c r="B187" s="171">
        <f>IF('Indicator Date hidden'!C188="x","x",$B$2-'Indicator Date hidden'!C188)</f>
        <v>0</v>
      </c>
      <c r="C187" s="171">
        <f>IF('Indicator Date hidden'!D188="x","x",$C$2-'Indicator Date hidden'!D188)</f>
        <v>0</v>
      </c>
      <c r="D187" s="171">
        <f>IF('Indicator Date hidden'!E188="x","x",$D$2-'Indicator Date hidden'!E188)</f>
        <v>0</v>
      </c>
      <c r="E187" s="171">
        <f>IF('Indicator Date hidden'!F188="x","x",$E$2-'Indicator Date hidden'!F188)</f>
        <v>0</v>
      </c>
      <c r="F187" s="171">
        <f>IF('Indicator Date hidden'!G188="x","x",$F$2-'Indicator Date hidden'!G188)</f>
        <v>0</v>
      </c>
      <c r="G187" s="171">
        <f>IF('Indicator Date hidden'!H188="x","x",$G$2-'Indicator Date hidden'!H188)</f>
        <v>0</v>
      </c>
      <c r="H187" s="171">
        <f>IF('Indicator Date hidden'!I188="x","x",$H$2-'Indicator Date hidden'!I188)</f>
        <v>0</v>
      </c>
      <c r="I187" s="171">
        <f>IF('Indicator Date hidden'!J188="x","x",$I$2-'Indicator Date hidden'!J188)</f>
        <v>0</v>
      </c>
      <c r="J187" s="171">
        <f>IF('Indicator Date hidden'!K188="x","x",$J$2-'Indicator Date hidden'!K188)</f>
        <v>0</v>
      </c>
      <c r="K187" s="171">
        <f>IF('Indicator Date hidden'!L188="x","x",$K$2-'Indicator Date hidden'!L188)</f>
        <v>0</v>
      </c>
      <c r="L187" s="171">
        <f>IF('Indicator Date hidden'!M188="x","x",$L$2-'Indicator Date hidden'!M188)</f>
        <v>0</v>
      </c>
      <c r="M187" s="171">
        <f>IF('Indicator Date hidden'!N188="x","x",$M$2-'Indicator Date hidden'!N188)</f>
        <v>0</v>
      </c>
      <c r="N187" s="171">
        <f>IF('Indicator Date hidden'!O188="x","x",$N$2-'Indicator Date hidden'!O188)</f>
        <v>0</v>
      </c>
      <c r="O187" s="171">
        <f>IF('Indicator Date hidden'!P188="x","x",$O$2-'Indicator Date hidden'!P188)</f>
        <v>0</v>
      </c>
      <c r="P187" s="171">
        <f>IF('Indicator Date hidden'!Q188="x","x",$P$2-'Indicator Date hidden'!Q188)</f>
        <v>0</v>
      </c>
      <c r="Q187" s="171">
        <f>IF('Indicator Date hidden'!R188="x","x",$Q$2-'Indicator Date hidden'!R188)</f>
        <v>9</v>
      </c>
      <c r="R187" s="171">
        <f>IF('Indicator Date hidden'!S188="x","x",$R$2-'Indicator Date hidden'!S188)</f>
        <v>0</v>
      </c>
      <c r="S187" s="171">
        <f>IF('Indicator Date hidden'!T188="x","x",$S$2-'Indicator Date hidden'!T188)</f>
        <v>0</v>
      </c>
      <c r="T187" s="171">
        <f>IF('Indicator Date hidden'!U188="x","x",$T$2-'Indicator Date hidden'!U188)</f>
        <v>0</v>
      </c>
      <c r="U187" s="171">
        <f>IF('Indicator Date hidden'!V188="x","x",$U$2-'Indicator Date hidden'!V188)</f>
        <v>0</v>
      </c>
      <c r="V187" s="171">
        <f>IF('Indicator Date hidden'!W188="x","x",$V$2-'Indicator Date hidden'!W188)</f>
        <v>0</v>
      </c>
      <c r="W187" s="171">
        <f>IF('Indicator Date hidden'!X188="x","x",$W$2-'Indicator Date hidden'!X188)</f>
        <v>9</v>
      </c>
      <c r="X187" s="171">
        <f>IF('Indicator Date hidden'!Y188="x","x",$X$2-'Indicator Date hidden'!Y188)</f>
        <v>2</v>
      </c>
      <c r="Y187" s="171">
        <f>IF('Indicator Date hidden'!Z188="x","x",$Y$2-'Indicator Date hidden'!Z188)</f>
        <v>1</v>
      </c>
      <c r="Z187" s="171">
        <f>IF('Indicator Date hidden'!AA188="x","x",$Z$2-'Indicator Date hidden'!AA188)</f>
        <v>0</v>
      </c>
      <c r="AA187" s="171">
        <f>IF('Indicator Date hidden'!AB188="x","x",$AA$2-'Indicator Date hidden'!AB188)</f>
        <v>0</v>
      </c>
      <c r="AB187" s="171">
        <f>IF('Indicator Date hidden'!AC188="x","x",$AB$2-'Indicator Date hidden'!AC188)</f>
        <v>0</v>
      </c>
      <c r="AC187" s="171">
        <f>IF('Indicator Date hidden'!AD188="x","x",$AC$2-'Indicator Date hidden'!AD188)</f>
        <v>0</v>
      </c>
      <c r="AD187" s="171" t="str">
        <f>IF('Indicator Date hidden'!AE188="x","x",$AD$2-'Indicator Date hidden'!AE188)</f>
        <v>x</v>
      </c>
      <c r="AE187" s="171">
        <f>IF('Indicator Date hidden'!AF188="x","x",$AE$2-'Indicator Date hidden'!AF188)</f>
        <v>0</v>
      </c>
      <c r="AF187" s="171">
        <f>IF('Indicator Date hidden'!AG188="x","x",$AF$2-'Indicator Date hidden'!AG188)</f>
        <v>11</v>
      </c>
      <c r="AG187" s="171">
        <f>IF('Indicator Date hidden'!AH188="x","x",$AG$2-'Indicator Date hidden'!AH188)</f>
        <v>0</v>
      </c>
      <c r="AH187" s="171">
        <f>IF('Indicator Date hidden'!AI188="x","x",$AH$2-'Indicator Date hidden'!AI188)</f>
        <v>0</v>
      </c>
      <c r="AI187" s="171">
        <f>IF('Indicator Date hidden'!AJ188="x","x",$AI$2-'Indicator Date hidden'!AJ188)</f>
        <v>0</v>
      </c>
      <c r="AJ187" s="171" t="str">
        <f>IF('Indicator Date hidden'!AK188="x","x",$AJ$2-'Indicator Date hidden'!AK188)</f>
        <v>x</v>
      </c>
      <c r="AK187" s="171">
        <f>IF('Indicator Date hidden'!AL188="x","x",$AK$2-'Indicator Date hidden'!AL188)</f>
        <v>1</v>
      </c>
      <c r="AL187" s="171">
        <f>IF('Indicator Date hidden'!AM188="x","x",$AL$2-'Indicator Date hidden'!AM188)</f>
        <v>0</v>
      </c>
      <c r="AM187" s="171">
        <f>IF('Indicator Date hidden'!AN188="x","x",$AM$2-'Indicator Date hidden'!AN188)</f>
        <v>0</v>
      </c>
      <c r="AN187" s="171">
        <f>IF('Indicator Date hidden'!AO188="x","x",$AN$2-'Indicator Date hidden'!AO188)</f>
        <v>0</v>
      </c>
      <c r="AO187" s="171" t="str">
        <f>IF('Indicator Date hidden'!AP188="x","x",$AO$2-'Indicator Date hidden'!AP188)</f>
        <v>x</v>
      </c>
      <c r="AP187" s="171" t="str">
        <f>IF('Indicator Date hidden'!AQ188="x","x",$AP$2-'Indicator Date hidden'!AQ188)</f>
        <v>x</v>
      </c>
      <c r="AQ187" s="171">
        <f>IF('Indicator Date hidden'!AR188="x","x",$AQ$2-'Indicator Date hidden'!AR188)</f>
        <v>8</v>
      </c>
      <c r="AR187" s="171">
        <f>IF('Indicator Date hidden'!AS188="x","x",$AR$2-'Indicator Date hidden'!AS188)</f>
        <v>0</v>
      </c>
      <c r="AS187" s="171">
        <f>IF('Indicator Date hidden'!AT188="x","x",$AS$2-'Indicator Date hidden'!AT188)</f>
        <v>0</v>
      </c>
      <c r="AT187" s="171">
        <f>IF('Indicator Date hidden'!AU188="x","x",$AT$2-'Indicator Date hidden'!AU188)</f>
        <v>0</v>
      </c>
      <c r="AU187" s="171">
        <f>IF('Indicator Date hidden'!AV188="x","x",$AU$2-'Indicator Date hidden'!AV188)</f>
        <v>0</v>
      </c>
      <c r="AV187" s="171">
        <f>IF('Indicator Date hidden'!AW188="x","x",$AV$2-'Indicator Date hidden'!AW188)</f>
        <v>0</v>
      </c>
      <c r="AW187" s="171">
        <f>IF('Indicator Date hidden'!AX188="x","x",$AW$2-'Indicator Date hidden'!AX188)</f>
        <v>0</v>
      </c>
      <c r="AX187" s="171">
        <f>IF('Indicator Date hidden'!AY188="x","x",$AX$2-'Indicator Date hidden'!AY188)</f>
        <v>0</v>
      </c>
      <c r="AY187" s="171">
        <f>IF('Indicator Date hidden'!AZ188="x","x",$AY$2-'Indicator Date hidden'!AZ188)</f>
        <v>0</v>
      </c>
      <c r="AZ187" s="171">
        <f>IF('Indicator Date hidden'!BA188="x","x",$AZ$2-'Indicator Date hidden'!BA188)</f>
        <v>3</v>
      </c>
      <c r="BA187" s="5">
        <f t="shared" si="10"/>
        <v>44</v>
      </c>
      <c r="BB187" s="172">
        <f t="shared" si="11"/>
        <v>0.93617021276595747</v>
      </c>
      <c r="BC187" s="5">
        <f t="shared" si="12"/>
        <v>8</v>
      </c>
      <c r="BD187" s="172">
        <f t="shared" si="13"/>
        <v>2.6126065513781844</v>
      </c>
      <c r="BE187" s="175">
        <f t="shared" si="14"/>
        <v>0</v>
      </c>
    </row>
    <row r="188" spans="1:57" x14ac:dyDescent="0.25">
      <c r="A188" t="s">
        <v>348</v>
      </c>
      <c r="B188" s="171">
        <f>IF('Indicator Date hidden'!C189="x","x",$B$2-'Indicator Date hidden'!C189)</f>
        <v>0</v>
      </c>
      <c r="C188" s="171">
        <f>IF('Indicator Date hidden'!D189="x","x",$C$2-'Indicator Date hidden'!D189)</f>
        <v>0</v>
      </c>
      <c r="D188" s="171">
        <f>IF('Indicator Date hidden'!E189="x","x",$D$2-'Indicator Date hidden'!E189)</f>
        <v>0</v>
      </c>
      <c r="E188" s="171">
        <f>IF('Indicator Date hidden'!F189="x","x",$E$2-'Indicator Date hidden'!F189)</f>
        <v>0</v>
      </c>
      <c r="F188" s="171">
        <f>IF('Indicator Date hidden'!G189="x","x",$F$2-'Indicator Date hidden'!G189)</f>
        <v>0</v>
      </c>
      <c r="G188" s="171">
        <f>IF('Indicator Date hidden'!H189="x","x",$G$2-'Indicator Date hidden'!H189)</f>
        <v>0</v>
      </c>
      <c r="H188" s="171">
        <f>IF('Indicator Date hidden'!I189="x","x",$H$2-'Indicator Date hidden'!I189)</f>
        <v>0</v>
      </c>
      <c r="I188" s="171">
        <f>IF('Indicator Date hidden'!J189="x","x",$I$2-'Indicator Date hidden'!J189)</f>
        <v>0</v>
      </c>
      <c r="J188" s="171">
        <f>IF('Indicator Date hidden'!K189="x","x",$J$2-'Indicator Date hidden'!K189)</f>
        <v>0</v>
      </c>
      <c r="K188" s="171">
        <f>IF('Indicator Date hidden'!L189="x","x",$K$2-'Indicator Date hidden'!L189)</f>
        <v>0</v>
      </c>
      <c r="L188" s="171">
        <f>IF('Indicator Date hidden'!M189="x","x",$L$2-'Indicator Date hidden'!M189)</f>
        <v>0</v>
      </c>
      <c r="M188" s="171">
        <f>IF('Indicator Date hidden'!N189="x","x",$M$2-'Indicator Date hidden'!N189)</f>
        <v>0</v>
      </c>
      <c r="N188" s="171">
        <f>IF('Indicator Date hidden'!O189="x","x",$N$2-'Indicator Date hidden'!O189)</f>
        <v>0</v>
      </c>
      <c r="O188" s="171">
        <f>IF('Indicator Date hidden'!P189="x","x",$O$2-'Indicator Date hidden'!P189)</f>
        <v>0</v>
      </c>
      <c r="P188" s="171">
        <f>IF('Indicator Date hidden'!Q189="x","x",$P$2-'Indicator Date hidden'!Q189)</f>
        <v>0</v>
      </c>
      <c r="Q188" s="171">
        <f>IF('Indicator Date hidden'!R189="x","x",$Q$2-'Indicator Date hidden'!R189)</f>
        <v>8</v>
      </c>
      <c r="R188" s="171">
        <f>IF('Indicator Date hidden'!S189="x","x",$R$2-'Indicator Date hidden'!S189)</f>
        <v>0</v>
      </c>
      <c r="S188" s="171">
        <f>IF('Indicator Date hidden'!T189="x","x",$S$2-'Indicator Date hidden'!T189)</f>
        <v>0</v>
      </c>
      <c r="T188" s="171">
        <f>IF('Indicator Date hidden'!U189="x","x",$T$2-'Indicator Date hidden'!U189)</f>
        <v>0</v>
      </c>
      <c r="U188" s="171" t="str">
        <f>IF('Indicator Date hidden'!V189="x","x",$U$2-'Indicator Date hidden'!V189)</f>
        <v>x</v>
      </c>
      <c r="V188" s="171">
        <f>IF('Indicator Date hidden'!W189="x","x",$V$2-'Indicator Date hidden'!W189)</f>
        <v>0</v>
      </c>
      <c r="W188" s="171">
        <f>IF('Indicator Date hidden'!X189="x","x",$W$2-'Indicator Date hidden'!X189)</f>
        <v>2</v>
      </c>
      <c r="X188" s="171">
        <f>IF('Indicator Date hidden'!Y189="x","x",$X$2-'Indicator Date hidden'!Y189)</f>
        <v>5</v>
      </c>
      <c r="Y188" s="171">
        <f>IF('Indicator Date hidden'!Z189="x","x",$Y$2-'Indicator Date hidden'!Z189)</f>
        <v>1</v>
      </c>
      <c r="Z188" s="171">
        <f>IF('Indicator Date hidden'!AA189="x","x",$Z$2-'Indicator Date hidden'!AA189)</f>
        <v>0</v>
      </c>
      <c r="AA188" s="171" t="str">
        <f>IF('Indicator Date hidden'!AB189="x","x",$AA$2-'Indicator Date hidden'!AB189)</f>
        <v>x</v>
      </c>
      <c r="AB188" s="171">
        <f>IF('Indicator Date hidden'!AC189="x","x",$AB$2-'Indicator Date hidden'!AC189)</f>
        <v>0</v>
      </c>
      <c r="AC188" s="171">
        <f>IF('Indicator Date hidden'!AD189="x","x",$AC$2-'Indicator Date hidden'!AD189)</f>
        <v>0</v>
      </c>
      <c r="AD188" s="171">
        <f>IF('Indicator Date hidden'!AE189="x","x",$AD$2-'Indicator Date hidden'!AE189)</f>
        <v>0</v>
      </c>
      <c r="AE188" s="171" t="str">
        <f>IF('Indicator Date hidden'!AF189="x","x",$AE$2-'Indicator Date hidden'!AF189)</f>
        <v>x</v>
      </c>
      <c r="AF188" s="171">
        <f>IF('Indicator Date hidden'!AG189="x","x",$AF$2-'Indicator Date hidden'!AG189)</f>
        <v>4</v>
      </c>
      <c r="AG188" s="171">
        <f>IF('Indicator Date hidden'!AH189="x","x",$AG$2-'Indicator Date hidden'!AH189)</f>
        <v>0</v>
      </c>
      <c r="AH188" s="171">
        <f>IF('Indicator Date hidden'!AI189="x","x",$AH$2-'Indicator Date hidden'!AI189)</f>
        <v>0</v>
      </c>
      <c r="AI188" s="171">
        <f>IF('Indicator Date hidden'!AJ189="x","x",$AI$2-'Indicator Date hidden'!AJ189)</f>
        <v>0</v>
      </c>
      <c r="AJ188" s="171" t="str">
        <f>IF('Indicator Date hidden'!AK189="x","x",$AJ$2-'Indicator Date hidden'!AK189)</f>
        <v>x</v>
      </c>
      <c r="AK188" s="171">
        <f>IF('Indicator Date hidden'!AL189="x","x",$AK$2-'Indicator Date hidden'!AL189)</f>
        <v>1</v>
      </c>
      <c r="AL188" s="171">
        <f>IF('Indicator Date hidden'!AM189="x","x",$AL$2-'Indicator Date hidden'!AM189)</f>
        <v>0</v>
      </c>
      <c r="AM188" s="171">
        <f>IF('Indicator Date hidden'!AN189="x","x",$AM$2-'Indicator Date hidden'!AN189)</f>
        <v>0</v>
      </c>
      <c r="AN188" s="171">
        <f>IF('Indicator Date hidden'!AO189="x","x",$AN$2-'Indicator Date hidden'!AO189)</f>
        <v>0</v>
      </c>
      <c r="AO188" s="171" t="str">
        <f>IF('Indicator Date hidden'!AP189="x","x",$AO$2-'Indicator Date hidden'!AP189)</f>
        <v>x</v>
      </c>
      <c r="AP188" s="171" t="str">
        <f>IF('Indicator Date hidden'!AQ189="x","x",$AP$2-'Indicator Date hidden'!AQ189)</f>
        <v>x</v>
      </c>
      <c r="AQ188" s="171">
        <f>IF('Indicator Date hidden'!AR189="x","x",$AQ$2-'Indicator Date hidden'!AR189)</f>
        <v>4</v>
      </c>
      <c r="AR188" s="171">
        <f>IF('Indicator Date hidden'!AS189="x","x",$AR$2-'Indicator Date hidden'!AS189)</f>
        <v>0</v>
      </c>
      <c r="AS188" s="171" t="str">
        <f>IF('Indicator Date hidden'!AT189="x","x",$AS$2-'Indicator Date hidden'!AT189)</f>
        <v>x</v>
      </c>
      <c r="AT188" s="171">
        <f>IF('Indicator Date hidden'!AU189="x","x",$AT$2-'Indicator Date hidden'!AU189)</f>
        <v>0</v>
      </c>
      <c r="AU188" s="171">
        <f>IF('Indicator Date hidden'!AV189="x","x",$AU$2-'Indicator Date hidden'!AV189)</f>
        <v>0</v>
      </c>
      <c r="AV188" s="171">
        <f>IF('Indicator Date hidden'!AW189="x","x",$AV$2-'Indicator Date hidden'!AW189)</f>
        <v>0</v>
      </c>
      <c r="AW188" s="171">
        <f>IF('Indicator Date hidden'!AX189="x","x",$AW$2-'Indicator Date hidden'!AX189)</f>
        <v>0</v>
      </c>
      <c r="AX188" s="171">
        <f>IF('Indicator Date hidden'!AY189="x","x",$AX$2-'Indicator Date hidden'!AY189)</f>
        <v>0</v>
      </c>
      <c r="AY188" s="171">
        <f>IF('Indicator Date hidden'!AZ189="x","x",$AY$2-'Indicator Date hidden'!AZ189)</f>
        <v>0</v>
      </c>
      <c r="AZ188" s="171">
        <f>IF('Indicator Date hidden'!BA189="x","x",$AZ$2-'Indicator Date hidden'!BA189)</f>
        <v>0</v>
      </c>
      <c r="BA188" s="5">
        <f t="shared" si="10"/>
        <v>25</v>
      </c>
      <c r="BB188" s="172">
        <f t="shared" si="11"/>
        <v>0.56818181818181823</v>
      </c>
      <c r="BC188" s="5">
        <f t="shared" si="12"/>
        <v>7</v>
      </c>
      <c r="BD188" s="172">
        <f t="shared" si="13"/>
        <v>1.6011036999055495</v>
      </c>
      <c r="BE188" s="175">
        <f t="shared" si="14"/>
        <v>0</v>
      </c>
    </row>
    <row r="189" spans="1:57" x14ac:dyDescent="0.25">
      <c r="A189" t="s">
        <v>350</v>
      </c>
      <c r="B189" s="171">
        <f>IF('Indicator Date hidden'!C190="x","x",$B$2-'Indicator Date hidden'!C190)</f>
        <v>0</v>
      </c>
      <c r="C189" s="171">
        <f>IF('Indicator Date hidden'!D190="x","x",$C$2-'Indicator Date hidden'!D190)</f>
        <v>0</v>
      </c>
      <c r="D189" s="171">
        <f>IF('Indicator Date hidden'!E190="x","x",$D$2-'Indicator Date hidden'!E190)</f>
        <v>0</v>
      </c>
      <c r="E189" s="171">
        <f>IF('Indicator Date hidden'!F190="x","x",$E$2-'Indicator Date hidden'!F190)</f>
        <v>0</v>
      </c>
      <c r="F189" s="171">
        <f>IF('Indicator Date hidden'!G190="x","x",$F$2-'Indicator Date hidden'!G190)</f>
        <v>0</v>
      </c>
      <c r="G189" s="171">
        <f>IF('Indicator Date hidden'!H190="x","x",$G$2-'Indicator Date hidden'!H190)</f>
        <v>0</v>
      </c>
      <c r="H189" s="171">
        <f>IF('Indicator Date hidden'!I190="x","x",$H$2-'Indicator Date hidden'!I190)</f>
        <v>0</v>
      </c>
      <c r="I189" s="171">
        <f>IF('Indicator Date hidden'!J190="x","x",$I$2-'Indicator Date hidden'!J190)</f>
        <v>0</v>
      </c>
      <c r="J189" s="171">
        <f>IF('Indicator Date hidden'!K190="x","x",$J$2-'Indicator Date hidden'!K190)</f>
        <v>0</v>
      </c>
      <c r="K189" s="171">
        <f>IF('Indicator Date hidden'!L190="x","x",$K$2-'Indicator Date hidden'!L190)</f>
        <v>0</v>
      </c>
      <c r="L189" s="171">
        <f>IF('Indicator Date hidden'!M190="x","x",$L$2-'Indicator Date hidden'!M190)</f>
        <v>0</v>
      </c>
      <c r="M189" s="171">
        <f>IF('Indicator Date hidden'!N190="x","x",$M$2-'Indicator Date hidden'!N190)</f>
        <v>0</v>
      </c>
      <c r="N189" s="171">
        <f>IF('Indicator Date hidden'!O190="x","x",$N$2-'Indicator Date hidden'!O190)</f>
        <v>0</v>
      </c>
      <c r="O189" s="171">
        <f>IF('Indicator Date hidden'!P190="x","x",$O$2-'Indicator Date hidden'!P190)</f>
        <v>0</v>
      </c>
      <c r="P189" s="171">
        <f>IF('Indicator Date hidden'!Q190="x","x",$P$2-'Indicator Date hidden'!Q190)</f>
        <v>0</v>
      </c>
      <c r="Q189" s="171" t="str">
        <f>IF('Indicator Date hidden'!R190="x","x",$Q$2-'Indicator Date hidden'!R190)</f>
        <v>x</v>
      </c>
      <c r="R189" s="171">
        <f>IF('Indicator Date hidden'!S190="x","x",$R$2-'Indicator Date hidden'!S190)</f>
        <v>0</v>
      </c>
      <c r="S189" s="171">
        <f>IF('Indicator Date hidden'!T190="x","x",$S$2-'Indicator Date hidden'!T190)</f>
        <v>0</v>
      </c>
      <c r="T189" s="171">
        <f>IF('Indicator Date hidden'!U190="x","x",$T$2-'Indicator Date hidden'!U190)</f>
        <v>0</v>
      </c>
      <c r="U189" s="171" t="str">
        <f>IF('Indicator Date hidden'!V190="x","x",$U$2-'Indicator Date hidden'!V190)</f>
        <v>x</v>
      </c>
      <c r="V189" s="171">
        <f>IF('Indicator Date hidden'!W190="x","x",$V$2-'Indicator Date hidden'!W190)</f>
        <v>0</v>
      </c>
      <c r="W189" s="171">
        <f>IF('Indicator Date hidden'!X190="x","x",$W$2-'Indicator Date hidden'!X190)</f>
        <v>6</v>
      </c>
      <c r="X189" s="171" t="str">
        <f>IF('Indicator Date hidden'!Y190="x","x",$X$2-'Indicator Date hidden'!Y190)</f>
        <v>x</v>
      </c>
      <c r="Y189" s="171">
        <f>IF('Indicator Date hidden'!Z190="x","x",$Y$2-'Indicator Date hidden'!Z190)</f>
        <v>1</v>
      </c>
      <c r="Z189" s="171">
        <f>IF('Indicator Date hidden'!AA190="x","x",$Z$2-'Indicator Date hidden'!AA190)</f>
        <v>0</v>
      </c>
      <c r="AA189" s="171">
        <f>IF('Indicator Date hidden'!AB190="x","x",$AA$2-'Indicator Date hidden'!AB190)</f>
        <v>0</v>
      </c>
      <c r="AB189" s="171">
        <f>IF('Indicator Date hidden'!AC190="x","x",$AB$2-'Indicator Date hidden'!AC190)</f>
        <v>0</v>
      </c>
      <c r="AC189" s="171">
        <f>IF('Indicator Date hidden'!AD190="x","x",$AC$2-'Indicator Date hidden'!AD190)</f>
        <v>0</v>
      </c>
      <c r="AD189" s="171">
        <f>IF('Indicator Date hidden'!AE190="x","x",$AD$2-'Indicator Date hidden'!AE190)</f>
        <v>0</v>
      </c>
      <c r="AE189" s="171">
        <f>IF('Indicator Date hidden'!AF190="x","x",$AE$2-'Indicator Date hidden'!AF190)</f>
        <v>0</v>
      </c>
      <c r="AF189" s="171">
        <f>IF('Indicator Date hidden'!AG190="x","x",$AF$2-'Indicator Date hidden'!AG190)</f>
        <v>8</v>
      </c>
      <c r="AG189" s="171">
        <f>IF('Indicator Date hidden'!AH190="x","x",$AG$2-'Indicator Date hidden'!AH190)</f>
        <v>0</v>
      </c>
      <c r="AH189" s="171">
        <f>IF('Indicator Date hidden'!AI190="x","x",$AH$2-'Indicator Date hidden'!AI190)</f>
        <v>0</v>
      </c>
      <c r="AI189" s="171">
        <f>IF('Indicator Date hidden'!AJ190="x","x",$AI$2-'Indicator Date hidden'!AJ190)</f>
        <v>0</v>
      </c>
      <c r="AJ189" s="171" t="str">
        <f>IF('Indicator Date hidden'!AK190="x","x",$AJ$2-'Indicator Date hidden'!AK190)</f>
        <v>x</v>
      </c>
      <c r="AK189" s="171">
        <f>IF('Indicator Date hidden'!AL190="x","x",$AK$2-'Indicator Date hidden'!AL190)</f>
        <v>1</v>
      </c>
      <c r="AL189" s="171">
        <f>IF('Indicator Date hidden'!AM190="x","x",$AL$2-'Indicator Date hidden'!AM190)</f>
        <v>0</v>
      </c>
      <c r="AM189" s="171">
        <f>IF('Indicator Date hidden'!AN190="x","x",$AM$2-'Indicator Date hidden'!AN190)</f>
        <v>0</v>
      </c>
      <c r="AN189" s="171">
        <f>IF('Indicator Date hidden'!AO190="x","x",$AN$2-'Indicator Date hidden'!AO190)</f>
        <v>0</v>
      </c>
      <c r="AO189" s="171">
        <f>IF('Indicator Date hidden'!AP190="x","x",$AO$2-'Indicator Date hidden'!AP190)</f>
        <v>0</v>
      </c>
      <c r="AP189" s="171">
        <f>IF('Indicator Date hidden'!AQ190="x","x",$AP$2-'Indicator Date hidden'!AQ190)</f>
        <v>0</v>
      </c>
      <c r="AQ189" s="171">
        <f>IF('Indicator Date hidden'!AR190="x","x",$AQ$2-'Indicator Date hidden'!AR190)</f>
        <v>0</v>
      </c>
      <c r="AR189" s="171">
        <f>IF('Indicator Date hidden'!AS190="x","x",$AR$2-'Indicator Date hidden'!AS190)</f>
        <v>0</v>
      </c>
      <c r="AS189" s="171">
        <f>IF('Indicator Date hidden'!AT190="x","x",$AS$2-'Indicator Date hidden'!AT190)</f>
        <v>0</v>
      </c>
      <c r="AT189" s="171">
        <f>IF('Indicator Date hidden'!AU190="x","x",$AT$2-'Indicator Date hidden'!AU190)</f>
        <v>0</v>
      </c>
      <c r="AU189" s="171">
        <f>IF('Indicator Date hidden'!AV190="x","x",$AU$2-'Indicator Date hidden'!AV190)</f>
        <v>0</v>
      </c>
      <c r="AV189" s="171">
        <f>IF('Indicator Date hidden'!AW190="x","x",$AV$2-'Indicator Date hidden'!AW190)</f>
        <v>0</v>
      </c>
      <c r="AW189" s="171">
        <f>IF('Indicator Date hidden'!AX190="x","x",$AW$2-'Indicator Date hidden'!AX190)</f>
        <v>0</v>
      </c>
      <c r="AX189" s="171">
        <f>IF('Indicator Date hidden'!AY190="x","x",$AX$2-'Indicator Date hidden'!AY190)</f>
        <v>0</v>
      </c>
      <c r="AY189" s="171">
        <f>IF('Indicator Date hidden'!AZ190="x","x",$AY$2-'Indicator Date hidden'!AZ190)</f>
        <v>0</v>
      </c>
      <c r="AZ189" s="171">
        <f>IF('Indicator Date hidden'!BA190="x","x",$AZ$2-'Indicator Date hidden'!BA190)</f>
        <v>0</v>
      </c>
      <c r="BA189" s="5">
        <f t="shared" si="10"/>
        <v>16</v>
      </c>
      <c r="BB189" s="172">
        <f t="shared" si="11"/>
        <v>0.34042553191489361</v>
      </c>
      <c r="BC189" s="5">
        <f t="shared" si="12"/>
        <v>4</v>
      </c>
      <c r="BD189" s="172">
        <f t="shared" si="13"/>
        <v>1.4332910462212163</v>
      </c>
      <c r="BE189" s="175">
        <f t="shared" si="14"/>
        <v>0</v>
      </c>
    </row>
    <row r="190" spans="1:57" x14ac:dyDescent="0.25">
      <c r="A190" t="s">
        <v>351</v>
      </c>
      <c r="B190" s="171">
        <f>IF('Indicator Date hidden'!C191="x","x",$B$2-'Indicator Date hidden'!C191)</f>
        <v>0</v>
      </c>
      <c r="C190" s="171">
        <f>IF('Indicator Date hidden'!D191="x","x",$C$2-'Indicator Date hidden'!D191)</f>
        <v>0</v>
      </c>
      <c r="D190" s="171">
        <f>IF('Indicator Date hidden'!E191="x","x",$D$2-'Indicator Date hidden'!E191)</f>
        <v>0</v>
      </c>
      <c r="E190" s="171">
        <f>IF('Indicator Date hidden'!F191="x","x",$E$2-'Indicator Date hidden'!F191)</f>
        <v>0</v>
      </c>
      <c r="F190" s="171">
        <f>IF('Indicator Date hidden'!G191="x","x",$F$2-'Indicator Date hidden'!G191)</f>
        <v>0</v>
      </c>
      <c r="G190" s="171">
        <f>IF('Indicator Date hidden'!H191="x","x",$G$2-'Indicator Date hidden'!H191)</f>
        <v>0</v>
      </c>
      <c r="H190" s="171">
        <f>IF('Indicator Date hidden'!I191="x","x",$H$2-'Indicator Date hidden'!I191)</f>
        <v>0</v>
      </c>
      <c r="I190" s="171">
        <f>IF('Indicator Date hidden'!J191="x","x",$I$2-'Indicator Date hidden'!J191)</f>
        <v>0</v>
      </c>
      <c r="J190" s="171">
        <f>IF('Indicator Date hidden'!K191="x","x",$J$2-'Indicator Date hidden'!K191)</f>
        <v>0</v>
      </c>
      <c r="K190" s="171">
        <f>IF('Indicator Date hidden'!L191="x","x",$K$2-'Indicator Date hidden'!L191)</f>
        <v>0</v>
      </c>
      <c r="L190" s="171">
        <f>IF('Indicator Date hidden'!M191="x","x",$L$2-'Indicator Date hidden'!M191)</f>
        <v>0</v>
      </c>
      <c r="M190" s="171">
        <f>IF('Indicator Date hidden'!N191="x","x",$M$2-'Indicator Date hidden'!N191)</f>
        <v>0</v>
      </c>
      <c r="N190" s="171">
        <f>IF('Indicator Date hidden'!O191="x","x",$N$2-'Indicator Date hidden'!O191)</f>
        <v>0</v>
      </c>
      <c r="O190" s="171">
        <f>IF('Indicator Date hidden'!P191="x","x",$O$2-'Indicator Date hidden'!P191)</f>
        <v>0</v>
      </c>
      <c r="P190" s="171">
        <f>IF('Indicator Date hidden'!Q191="x","x",$P$2-'Indicator Date hidden'!Q191)</f>
        <v>0</v>
      </c>
      <c r="Q190" s="171">
        <f>IF('Indicator Date hidden'!R191="x","x",$Q$2-'Indicator Date hidden'!R191)</f>
        <v>4</v>
      </c>
      <c r="R190" s="171">
        <f>IF('Indicator Date hidden'!S191="x","x",$R$2-'Indicator Date hidden'!S191)</f>
        <v>0</v>
      </c>
      <c r="S190" s="171">
        <f>IF('Indicator Date hidden'!T191="x","x",$S$2-'Indicator Date hidden'!T191)</f>
        <v>0</v>
      </c>
      <c r="T190" s="171">
        <f>IF('Indicator Date hidden'!U191="x","x",$T$2-'Indicator Date hidden'!U191)</f>
        <v>0</v>
      </c>
      <c r="U190" s="171">
        <f>IF('Indicator Date hidden'!V191="x","x",$U$2-'Indicator Date hidden'!V191)</f>
        <v>0</v>
      </c>
      <c r="V190" s="171">
        <f>IF('Indicator Date hidden'!W191="x","x",$V$2-'Indicator Date hidden'!W191)</f>
        <v>0</v>
      </c>
      <c r="W190" s="171">
        <f>IF('Indicator Date hidden'!X191="x","x",$W$2-'Indicator Date hidden'!X191)</f>
        <v>2</v>
      </c>
      <c r="X190" s="171">
        <f>IF('Indicator Date hidden'!Y191="x","x",$X$2-'Indicator Date hidden'!Y191)</f>
        <v>2</v>
      </c>
      <c r="Y190" s="171">
        <f>IF('Indicator Date hidden'!Z191="x","x",$Y$2-'Indicator Date hidden'!Z191)</f>
        <v>1</v>
      </c>
      <c r="Z190" s="171">
        <f>IF('Indicator Date hidden'!AA191="x","x",$Z$2-'Indicator Date hidden'!AA191)</f>
        <v>0</v>
      </c>
      <c r="AA190" s="171">
        <f>IF('Indicator Date hidden'!AB191="x","x",$AA$2-'Indicator Date hidden'!AB191)</f>
        <v>0</v>
      </c>
      <c r="AB190" s="171">
        <f>IF('Indicator Date hidden'!AC191="x","x",$AB$2-'Indicator Date hidden'!AC191)</f>
        <v>0</v>
      </c>
      <c r="AC190" s="171">
        <f>IF('Indicator Date hidden'!AD191="x","x",$AC$2-'Indicator Date hidden'!AD191)</f>
        <v>0</v>
      </c>
      <c r="AD190" s="171">
        <f>IF('Indicator Date hidden'!AE191="x","x",$AD$2-'Indicator Date hidden'!AE191)</f>
        <v>0</v>
      </c>
      <c r="AE190" s="171">
        <f>IF('Indicator Date hidden'!AF191="x","x",$AE$2-'Indicator Date hidden'!AF191)</f>
        <v>0</v>
      </c>
      <c r="AF190" s="171">
        <f>IF('Indicator Date hidden'!AG191="x","x",$AF$2-'Indicator Date hidden'!AG191)</f>
        <v>0</v>
      </c>
      <c r="AG190" s="171">
        <f>IF('Indicator Date hidden'!AH191="x","x",$AG$2-'Indicator Date hidden'!AH191)</f>
        <v>0</v>
      </c>
      <c r="AH190" s="171">
        <f>IF('Indicator Date hidden'!AI191="x","x",$AH$2-'Indicator Date hidden'!AI191)</f>
        <v>0</v>
      </c>
      <c r="AI190" s="171">
        <f>IF('Indicator Date hidden'!AJ191="x","x",$AI$2-'Indicator Date hidden'!AJ191)</f>
        <v>0</v>
      </c>
      <c r="AJ190" s="171" t="str">
        <f>IF('Indicator Date hidden'!AK191="x","x",$AJ$2-'Indicator Date hidden'!AK191)</f>
        <v>x</v>
      </c>
      <c r="AK190" s="171">
        <f>IF('Indicator Date hidden'!AL191="x","x",$AK$2-'Indicator Date hidden'!AL191)</f>
        <v>1</v>
      </c>
      <c r="AL190" s="171">
        <f>IF('Indicator Date hidden'!AM191="x","x",$AL$2-'Indicator Date hidden'!AM191)</f>
        <v>0</v>
      </c>
      <c r="AM190" s="171">
        <f>IF('Indicator Date hidden'!AN191="x","x",$AM$2-'Indicator Date hidden'!AN191)</f>
        <v>0</v>
      </c>
      <c r="AN190" s="171">
        <f>IF('Indicator Date hidden'!AO191="x","x",$AN$2-'Indicator Date hidden'!AO191)</f>
        <v>0</v>
      </c>
      <c r="AO190" s="171" t="str">
        <f>IF('Indicator Date hidden'!AP191="x","x",$AO$2-'Indicator Date hidden'!AP191)</f>
        <v>x</v>
      </c>
      <c r="AP190" s="171" t="str">
        <f>IF('Indicator Date hidden'!AQ191="x","x",$AP$2-'Indicator Date hidden'!AQ191)</f>
        <v>x</v>
      </c>
      <c r="AQ190" s="171">
        <f>IF('Indicator Date hidden'!AR191="x","x",$AQ$2-'Indicator Date hidden'!AR191)</f>
        <v>0</v>
      </c>
      <c r="AR190" s="171">
        <f>IF('Indicator Date hidden'!AS191="x","x",$AR$2-'Indicator Date hidden'!AS191)</f>
        <v>0</v>
      </c>
      <c r="AS190" s="171">
        <f>IF('Indicator Date hidden'!AT191="x","x",$AS$2-'Indicator Date hidden'!AT191)</f>
        <v>0</v>
      </c>
      <c r="AT190" s="171">
        <f>IF('Indicator Date hidden'!AU191="x","x",$AT$2-'Indicator Date hidden'!AU191)</f>
        <v>0</v>
      </c>
      <c r="AU190" s="171">
        <f>IF('Indicator Date hidden'!AV191="x","x",$AU$2-'Indicator Date hidden'!AV191)</f>
        <v>0</v>
      </c>
      <c r="AV190" s="171">
        <f>IF('Indicator Date hidden'!AW191="x","x",$AV$2-'Indicator Date hidden'!AW191)</f>
        <v>0</v>
      </c>
      <c r="AW190" s="171">
        <f>IF('Indicator Date hidden'!AX191="x","x",$AW$2-'Indicator Date hidden'!AX191)</f>
        <v>0</v>
      </c>
      <c r="AX190" s="171">
        <f>IF('Indicator Date hidden'!AY191="x","x",$AX$2-'Indicator Date hidden'!AY191)</f>
        <v>0</v>
      </c>
      <c r="AY190" s="171">
        <f>IF('Indicator Date hidden'!AZ191="x","x",$AY$2-'Indicator Date hidden'!AZ191)</f>
        <v>0</v>
      </c>
      <c r="AZ190" s="171">
        <f>IF('Indicator Date hidden'!BA191="x","x",$AZ$2-'Indicator Date hidden'!BA191)</f>
        <v>0</v>
      </c>
      <c r="BA190" s="5">
        <f t="shared" si="10"/>
        <v>10</v>
      </c>
      <c r="BB190" s="172">
        <f t="shared" si="11"/>
        <v>0.20833333333333334</v>
      </c>
      <c r="BC190" s="5">
        <f t="shared" si="12"/>
        <v>5</v>
      </c>
      <c r="BD190" s="172">
        <f t="shared" si="13"/>
        <v>0.70587809775405896</v>
      </c>
      <c r="BE190" s="175">
        <f t="shared" si="14"/>
        <v>0</v>
      </c>
    </row>
    <row r="191" spans="1:57" x14ac:dyDescent="0.25">
      <c r="A191" t="s">
        <v>352</v>
      </c>
      <c r="B191" s="171">
        <f>IF('Indicator Date hidden'!C192="x","x",$B$2-'Indicator Date hidden'!C192)</f>
        <v>0</v>
      </c>
      <c r="C191" s="171">
        <f>IF('Indicator Date hidden'!D192="x","x",$C$2-'Indicator Date hidden'!D192)</f>
        <v>0</v>
      </c>
      <c r="D191" s="171">
        <f>IF('Indicator Date hidden'!E192="x","x",$D$2-'Indicator Date hidden'!E192)</f>
        <v>0</v>
      </c>
      <c r="E191" s="171">
        <f>IF('Indicator Date hidden'!F192="x","x",$E$2-'Indicator Date hidden'!F192)</f>
        <v>0</v>
      </c>
      <c r="F191" s="171">
        <f>IF('Indicator Date hidden'!G192="x","x",$F$2-'Indicator Date hidden'!G192)</f>
        <v>0</v>
      </c>
      <c r="G191" s="171">
        <f>IF('Indicator Date hidden'!H192="x","x",$G$2-'Indicator Date hidden'!H192)</f>
        <v>0</v>
      </c>
      <c r="H191" s="171">
        <f>IF('Indicator Date hidden'!I192="x","x",$H$2-'Indicator Date hidden'!I192)</f>
        <v>0</v>
      </c>
      <c r="I191" s="171">
        <f>IF('Indicator Date hidden'!J192="x","x",$I$2-'Indicator Date hidden'!J192)</f>
        <v>0</v>
      </c>
      <c r="J191" s="171">
        <f>IF('Indicator Date hidden'!K192="x","x",$J$2-'Indicator Date hidden'!K192)</f>
        <v>0</v>
      </c>
      <c r="K191" s="171">
        <f>IF('Indicator Date hidden'!L192="x","x",$K$2-'Indicator Date hidden'!L192)</f>
        <v>0</v>
      </c>
      <c r="L191" s="171">
        <f>IF('Indicator Date hidden'!M192="x","x",$L$2-'Indicator Date hidden'!M192)</f>
        <v>0</v>
      </c>
      <c r="M191" s="171">
        <f>IF('Indicator Date hidden'!N192="x","x",$M$2-'Indicator Date hidden'!N192)</f>
        <v>0</v>
      </c>
      <c r="N191" s="171">
        <f>IF('Indicator Date hidden'!O192="x","x",$N$2-'Indicator Date hidden'!O192)</f>
        <v>0</v>
      </c>
      <c r="O191" s="171">
        <f>IF('Indicator Date hidden'!P192="x","x",$O$2-'Indicator Date hidden'!P192)</f>
        <v>0</v>
      </c>
      <c r="P191" s="171">
        <f>IF('Indicator Date hidden'!Q192="x","x",$P$2-'Indicator Date hidden'!Q192)</f>
        <v>0</v>
      </c>
      <c r="Q191" s="171">
        <f>IF('Indicator Date hidden'!R192="x","x",$Q$2-'Indicator Date hidden'!R192)</f>
        <v>2</v>
      </c>
      <c r="R191" s="171">
        <f>IF('Indicator Date hidden'!S192="x","x",$R$2-'Indicator Date hidden'!S192)</f>
        <v>0</v>
      </c>
      <c r="S191" s="171">
        <f>IF('Indicator Date hidden'!T192="x","x",$S$2-'Indicator Date hidden'!T192)</f>
        <v>0</v>
      </c>
      <c r="T191" s="171">
        <f>IF('Indicator Date hidden'!U192="x","x",$T$2-'Indicator Date hidden'!U192)</f>
        <v>0</v>
      </c>
      <c r="U191" s="171">
        <f>IF('Indicator Date hidden'!V192="x","x",$U$2-'Indicator Date hidden'!V192)</f>
        <v>0</v>
      </c>
      <c r="V191" s="171">
        <f>IF('Indicator Date hidden'!W192="x","x",$V$2-'Indicator Date hidden'!W192)</f>
        <v>0</v>
      </c>
      <c r="W191" s="171">
        <f>IF('Indicator Date hidden'!X192="x","x",$W$2-'Indicator Date hidden'!X192)</f>
        <v>2</v>
      </c>
      <c r="X191" s="171">
        <f>IF('Indicator Date hidden'!Y192="x","x",$X$2-'Indicator Date hidden'!Y192)</f>
        <v>5</v>
      </c>
      <c r="Y191" s="171">
        <f>IF('Indicator Date hidden'!Z192="x","x",$Y$2-'Indicator Date hidden'!Z192)</f>
        <v>1</v>
      </c>
      <c r="Z191" s="171">
        <f>IF('Indicator Date hidden'!AA192="x","x",$Z$2-'Indicator Date hidden'!AA192)</f>
        <v>0</v>
      </c>
      <c r="AA191" s="171">
        <f>IF('Indicator Date hidden'!AB192="x","x",$AA$2-'Indicator Date hidden'!AB192)</f>
        <v>0</v>
      </c>
      <c r="AB191" s="171">
        <f>IF('Indicator Date hidden'!AC192="x","x",$AB$2-'Indicator Date hidden'!AC192)</f>
        <v>0</v>
      </c>
      <c r="AC191" s="171">
        <f>IF('Indicator Date hidden'!AD192="x","x",$AC$2-'Indicator Date hidden'!AD192)</f>
        <v>0</v>
      </c>
      <c r="AD191" s="171">
        <f>IF('Indicator Date hidden'!AE192="x","x",$AD$2-'Indicator Date hidden'!AE192)</f>
        <v>0</v>
      </c>
      <c r="AE191" s="171">
        <f>IF('Indicator Date hidden'!AF192="x","x",$AE$2-'Indicator Date hidden'!AF192)</f>
        <v>0</v>
      </c>
      <c r="AF191" s="171">
        <f>IF('Indicator Date hidden'!AG192="x","x",$AF$2-'Indicator Date hidden'!AG192)</f>
        <v>9</v>
      </c>
      <c r="AG191" s="171">
        <f>IF('Indicator Date hidden'!AH192="x","x",$AG$2-'Indicator Date hidden'!AH192)</f>
        <v>0</v>
      </c>
      <c r="AH191" s="171">
        <f>IF('Indicator Date hidden'!AI192="x","x",$AH$2-'Indicator Date hidden'!AI192)</f>
        <v>0</v>
      </c>
      <c r="AI191" s="171">
        <f>IF('Indicator Date hidden'!AJ192="x","x",$AI$2-'Indicator Date hidden'!AJ192)</f>
        <v>0</v>
      </c>
      <c r="AJ191" s="171">
        <f>IF('Indicator Date hidden'!AK192="x","x",$AJ$2-'Indicator Date hidden'!AK192)</f>
        <v>0</v>
      </c>
      <c r="AK191" s="171">
        <f>IF('Indicator Date hidden'!AL192="x","x",$AK$2-'Indicator Date hidden'!AL192)</f>
        <v>0</v>
      </c>
      <c r="AL191" s="171">
        <f>IF('Indicator Date hidden'!AM192="x","x",$AL$2-'Indicator Date hidden'!AM192)</f>
        <v>0</v>
      </c>
      <c r="AM191" s="171">
        <f>IF('Indicator Date hidden'!AN192="x","x",$AM$2-'Indicator Date hidden'!AN192)</f>
        <v>0</v>
      </c>
      <c r="AN191" s="171">
        <f>IF('Indicator Date hidden'!AO192="x","x",$AN$2-'Indicator Date hidden'!AO192)</f>
        <v>0</v>
      </c>
      <c r="AO191" s="171">
        <f>IF('Indicator Date hidden'!AP192="x","x",$AO$2-'Indicator Date hidden'!AP192)</f>
        <v>1</v>
      </c>
      <c r="AP191" s="171">
        <f>IF('Indicator Date hidden'!AQ192="x","x",$AP$2-'Indicator Date hidden'!AQ192)</f>
        <v>1</v>
      </c>
      <c r="AQ191" s="171">
        <f>IF('Indicator Date hidden'!AR192="x","x",$AQ$2-'Indicator Date hidden'!AR192)</f>
        <v>0</v>
      </c>
      <c r="AR191" s="171">
        <f>IF('Indicator Date hidden'!AS192="x","x",$AR$2-'Indicator Date hidden'!AS192)</f>
        <v>0</v>
      </c>
      <c r="AS191" s="171">
        <f>IF('Indicator Date hidden'!AT192="x","x",$AS$2-'Indicator Date hidden'!AT192)</f>
        <v>0</v>
      </c>
      <c r="AT191" s="171">
        <f>IF('Indicator Date hidden'!AU192="x","x",$AT$2-'Indicator Date hidden'!AU192)</f>
        <v>0</v>
      </c>
      <c r="AU191" s="171">
        <f>IF('Indicator Date hidden'!AV192="x","x",$AU$2-'Indicator Date hidden'!AV192)</f>
        <v>0</v>
      </c>
      <c r="AV191" s="171">
        <f>IF('Indicator Date hidden'!AW192="x","x",$AV$2-'Indicator Date hidden'!AW192)</f>
        <v>0</v>
      </c>
      <c r="AW191" s="171">
        <f>IF('Indicator Date hidden'!AX192="x","x",$AW$2-'Indicator Date hidden'!AX192)</f>
        <v>0</v>
      </c>
      <c r="AX191" s="171">
        <f>IF('Indicator Date hidden'!AY192="x","x",$AX$2-'Indicator Date hidden'!AY192)</f>
        <v>0</v>
      </c>
      <c r="AY191" s="171">
        <f>IF('Indicator Date hidden'!AZ192="x","x",$AY$2-'Indicator Date hidden'!AZ192)</f>
        <v>3</v>
      </c>
      <c r="AZ191" s="171">
        <f>IF('Indicator Date hidden'!BA192="x","x",$AZ$2-'Indicator Date hidden'!BA192)</f>
        <v>3</v>
      </c>
      <c r="BA191" s="5">
        <f t="shared" si="10"/>
        <v>27</v>
      </c>
      <c r="BB191" s="172">
        <f t="shared" si="11"/>
        <v>0.52941176470588236</v>
      </c>
      <c r="BC191" s="5">
        <f t="shared" si="12"/>
        <v>9</v>
      </c>
      <c r="BD191" s="172">
        <f t="shared" si="13"/>
        <v>1.5384349212496495</v>
      </c>
      <c r="BE191" s="175">
        <f t="shared" si="14"/>
        <v>0</v>
      </c>
    </row>
    <row r="192" spans="1:57" x14ac:dyDescent="0.25">
      <c r="A192" t="s">
        <v>354</v>
      </c>
      <c r="B192" s="171">
        <f>IF('Indicator Date hidden'!C193="x","x",$B$2-'Indicator Date hidden'!C193)</f>
        <v>0</v>
      </c>
      <c r="C192" s="171">
        <f>IF('Indicator Date hidden'!D193="x","x",$C$2-'Indicator Date hidden'!D193)</f>
        <v>0</v>
      </c>
      <c r="D192" s="171">
        <f>IF('Indicator Date hidden'!E193="x","x",$D$2-'Indicator Date hidden'!E193)</f>
        <v>0</v>
      </c>
      <c r="E192" s="171">
        <f>IF('Indicator Date hidden'!F193="x","x",$E$2-'Indicator Date hidden'!F193)</f>
        <v>0</v>
      </c>
      <c r="F192" s="171">
        <f>IF('Indicator Date hidden'!G193="x","x",$F$2-'Indicator Date hidden'!G193)</f>
        <v>0</v>
      </c>
      <c r="G192" s="171">
        <f>IF('Indicator Date hidden'!H193="x","x",$G$2-'Indicator Date hidden'!H193)</f>
        <v>0</v>
      </c>
      <c r="H192" s="171">
        <f>IF('Indicator Date hidden'!I193="x","x",$H$2-'Indicator Date hidden'!I193)</f>
        <v>0</v>
      </c>
      <c r="I192" s="171">
        <f>IF('Indicator Date hidden'!J193="x","x",$I$2-'Indicator Date hidden'!J193)</f>
        <v>0</v>
      </c>
      <c r="J192" s="171">
        <f>IF('Indicator Date hidden'!K193="x","x",$J$2-'Indicator Date hidden'!K193)</f>
        <v>0</v>
      </c>
      <c r="K192" s="171">
        <f>IF('Indicator Date hidden'!L193="x","x",$K$2-'Indicator Date hidden'!L193)</f>
        <v>0</v>
      </c>
      <c r="L192" s="171">
        <f>IF('Indicator Date hidden'!M193="x","x",$L$2-'Indicator Date hidden'!M193)</f>
        <v>0</v>
      </c>
      <c r="M192" s="171">
        <f>IF('Indicator Date hidden'!N193="x","x",$M$2-'Indicator Date hidden'!N193)</f>
        <v>0</v>
      </c>
      <c r="N192" s="171">
        <f>IF('Indicator Date hidden'!O193="x","x",$N$2-'Indicator Date hidden'!O193)</f>
        <v>0</v>
      </c>
      <c r="O192" s="171">
        <f>IF('Indicator Date hidden'!P193="x","x",$O$2-'Indicator Date hidden'!P193)</f>
        <v>0</v>
      </c>
      <c r="P192" s="171">
        <f>IF('Indicator Date hidden'!Q193="x","x",$P$2-'Indicator Date hidden'!Q193)</f>
        <v>0</v>
      </c>
      <c r="Q192" s="171">
        <f>IF('Indicator Date hidden'!R193="x","x",$Q$2-'Indicator Date hidden'!R193)</f>
        <v>1</v>
      </c>
      <c r="R192" s="171">
        <f>IF('Indicator Date hidden'!S193="x","x",$R$2-'Indicator Date hidden'!S193)</f>
        <v>0</v>
      </c>
      <c r="S192" s="171">
        <f>IF('Indicator Date hidden'!T193="x","x",$S$2-'Indicator Date hidden'!T193)</f>
        <v>0</v>
      </c>
      <c r="T192" s="171">
        <f>IF('Indicator Date hidden'!U193="x","x",$T$2-'Indicator Date hidden'!U193)</f>
        <v>0</v>
      </c>
      <c r="U192" s="171">
        <f>IF('Indicator Date hidden'!V193="x","x",$U$2-'Indicator Date hidden'!V193)</f>
        <v>0</v>
      </c>
      <c r="V192" s="171">
        <f>IF('Indicator Date hidden'!W193="x","x",$V$2-'Indicator Date hidden'!W193)</f>
        <v>0</v>
      </c>
      <c r="W192" s="171">
        <f>IF('Indicator Date hidden'!X193="x","x",$W$2-'Indicator Date hidden'!X193)</f>
        <v>2</v>
      </c>
      <c r="X192" s="171">
        <f>IF('Indicator Date hidden'!Y193="x","x",$X$2-'Indicator Date hidden'!Y193)</f>
        <v>3</v>
      </c>
      <c r="Y192" s="171">
        <f>IF('Indicator Date hidden'!Z193="x","x",$Y$2-'Indicator Date hidden'!Z193)</f>
        <v>1</v>
      </c>
      <c r="Z192" s="171">
        <f>IF('Indicator Date hidden'!AA193="x","x",$Z$2-'Indicator Date hidden'!AA193)</f>
        <v>0</v>
      </c>
      <c r="AA192" s="171">
        <f>IF('Indicator Date hidden'!AB193="x","x",$AA$2-'Indicator Date hidden'!AB193)</f>
        <v>0</v>
      </c>
      <c r="AB192" s="171">
        <f>IF('Indicator Date hidden'!AC193="x","x",$AB$2-'Indicator Date hidden'!AC193)</f>
        <v>0</v>
      </c>
      <c r="AC192" s="171">
        <f>IF('Indicator Date hidden'!AD193="x","x",$AC$2-'Indicator Date hidden'!AD193)</f>
        <v>0</v>
      </c>
      <c r="AD192" s="171">
        <f>IF('Indicator Date hidden'!AE193="x","x",$AD$2-'Indicator Date hidden'!AE193)</f>
        <v>0</v>
      </c>
      <c r="AE192" s="171">
        <f>IF('Indicator Date hidden'!AF193="x","x",$AE$2-'Indicator Date hidden'!AF193)</f>
        <v>0</v>
      </c>
      <c r="AF192" s="171">
        <f>IF('Indicator Date hidden'!AG193="x","x",$AF$2-'Indicator Date hidden'!AG193)</f>
        <v>4</v>
      </c>
      <c r="AG192" s="171">
        <f>IF('Indicator Date hidden'!AH193="x","x",$AG$2-'Indicator Date hidden'!AH193)</f>
        <v>0</v>
      </c>
      <c r="AH192" s="171">
        <f>IF('Indicator Date hidden'!AI193="x","x",$AH$2-'Indicator Date hidden'!AI193)</f>
        <v>0</v>
      </c>
      <c r="AI192" s="171">
        <f>IF('Indicator Date hidden'!AJ193="x","x",$AI$2-'Indicator Date hidden'!AJ193)</f>
        <v>0</v>
      </c>
      <c r="AJ192" s="171" t="str">
        <f>IF('Indicator Date hidden'!AK193="x","x",$AJ$2-'Indicator Date hidden'!AK193)</f>
        <v>x</v>
      </c>
      <c r="AK192" s="171">
        <f>IF('Indicator Date hidden'!AL193="x","x",$AK$2-'Indicator Date hidden'!AL193)</f>
        <v>1</v>
      </c>
      <c r="AL192" s="171">
        <f>IF('Indicator Date hidden'!AM193="x","x",$AL$2-'Indicator Date hidden'!AM193)</f>
        <v>0</v>
      </c>
      <c r="AM192" s="171">
        <f>IF('Indicator Date hidden'!AN193="x","x",$AM$2-'Indicator Date hidden'!AN193)</f>
        <v>0</v>
      </c>
      <c r="AN192" s="171">
        <f>IF('Indicator Date hidden'!AO193="x","x",$AN$2-'Indicator Date hidden'!AO193)</f>
        <v>0</v>
      </c>
      <c r="AO192" s="171">
        <f>IF('Indicator Date hidden'!AP193="x","x",$AO$2-'Indicator Date hidden'!AP193)</f>
        <v>1</v>
      </c>
      <c r="AP192" s="171">
        <f>IF('Indicator Date hidden'!AQ193="x","x",$AP$2-'Indicator Date hidden'!AQ193)</f>
        <v>1</v>
      </c>
      <c r="AQ192" s="171">
        <f>IF('Indicator Date hidden'!AR193="x","x",$AQ$2-'Indicator Date hidden'!AR193)</f>
        <v>6</v>
      </c>
      <c r="AR192" s="171">
        <f>IF('Indicator Date hidden'!AS193="x","x",$AR$2-'Indicator Date hidden'!AS193)</f>
        <v>0</v>
      </c>
      <c r="AS192" s="171">
        <f>IF('Indicator Date hidden'!AT193="x","x",$AS$2-'Indicator Date hidden'!AT193)</f>
        <v>0</v>
      </c>
      <c r="AT192" s="171">
        <f>IF('Indicator Date hidden'!AU193="x","x",$AT$2-'Indicator Date hidden'!AU193)</f>
        <v>0</v>
      </c>
      <c r="AU192" s="171">
        <f>IF('Indicator Date hidden'!AV193="x","x",$AU$2-'Indicator Date hidden'!AV193)</f>
        <v>0</v>
      </c>
      <c r="AV192" s="171">
        <f>IF('Indicator Date hidden'!AW193="x","x",$AV$2-'Indicator Date hidden'!AW193)</f>
        <v>0</v>
      </c>
      <c r="AW192" s="171">
        <f>IF('Indicator Date hidden'!AX193="x","x",$AW$2-'Indicator Date hidden'!AX193)</f>
        <v>0</v>
      </c>
      <c r="AX192" s="171">
        <f>IF('Indicator Date hidden'!AY193="x","x",$AX$2-'Indicator Date hidden'!AY193)</f>
        <v>0</v>
      </c>
      <c r="AY192" s="171">
        <f>IF('Indicator Date hidden'!AZ193="x","x",$AY$2-'Indicator Date hidden'!AZ193)</f>
        <v>0</v>
      </c>
      <c r="AZ192" s="171">
        <f>IF('Indicator Date hidden'!BA193="x","x",$AZ$2-'Indicator Date hidden'!BA193)</f>
        <v>0</v>
      </c>
      <c r="BA192" s="5">
        <f t="shared" si="10"/>
        <v>20</v>
      </c>
      <c r="BB192" s="172">
        <f t="shared" si="11"/>
        <v>0.4</v>
      </c>
      <c r="BC192" s="5">
        <f t="shared" si="12"/>
        <v>9</v>
      </c>
      <c r="BD192" s="172">
        <f t="shared" si="13"/>
        <v>1.1135528725660044</v>
      </c>
      <c r="BE192" s="175">
        <f t="shared" si="14"/>
        <v>0</v>
      </c>
    </row>
    <row r="193" spans="1:57" x14ac:dyDescent="0.25">
      <c r="A193" t="s">
        <v>356</v>
      </c>
      <c r="B193" s="171">
        <f>IF('Indicator Date hidden'!C194="x","x",$B$2-'Indicator Date hidden'!C194)</f>
        <v>0</v>
      </c>
      <c r="C193" s="171">
        <f>IF('Indicator Date hidden'!D194="x","x",$C$2-'Indicator Date hidden'!D194)</f>
        <v>0</v>
      </c>
      <c r="D193" s="171">
        <f>IF('Indicator Date hidden'!E194="x","x",$D$2-'Indicator Date hidden'!E194)</f>
        <v>0</v>
      </c>
      <c r="E193" s="171">
        <f>IF('Indicator Date hidden'!F194="x","x",$E$2-'Indicator Date hidden'!F194)</f>
        <v>0</v>
      </c>
      <c r="F193" s="171">
        <f>IF('Indicator Date hidden'!G194="x","x",$F$2-'Indicator Date hidden'!G194)</f>
        <v>0</v>
      </c>
      <c r="G193" s="171">
        <f>IF('Indicator Date hidden'!H194="x","x",$G$2-'Indicator Date hidden'!H194)</f>
        <v>0</v>
      </c>
      <c r="H193" s="171">
        <f>IF('Indicator Date hidden'!I194="x","x",$H$2-'Indicator Date hidden'!I194)</f>
        <v>0</v>
      </c>
      <c r="I193" s="171">
        <f>IF('Indicator Date hidden'!J194="x","x",$I$2-'Indicator Date hidden'!J194)</f>
        <v>0</v>
      </c>
      <c r="J193" s="171">
        <f>IF('Indicator Date hidden'!K194="x","x",$J$2-'Indicator Date hidden'!K194)</f>
        <v>0</v>
      </c>
      <c r="K193" s="171">
        <f>IF('Indicator Date hidden'!L194="x","x",$K$2-'Indicator Date hidden'!L194)</f>
        <v>0</v>
      </c>
      <c r="L193" s="171">
        <f>IF('Indicator Date hidden'!M194="x","x",$L$2-'Indicator Date hidden'!M194)</f>
        <v>0</v>
      </c>
      <c r="M193" s="171">
        <f>IF('Indicator Date hidden'!N194="x","x",$M$2-'Indicator Date hidden'!N194)</f>
        <v>0</v>
      </c>
      <c r="N193" s="171">
        <f>IF('Indicator Date hidden'!O194="x","x",$N$2-'Indicator Date hidden'!O194)</f>
        <v>0</v>
      </c>
      <c r="O193" s="171">
        <f>IF('Indicator Date hidden'!P194="x","x",$O$2-'Indicator Date hidden'!P194)</f>
        <v>0</v>
      </c>
      <c r="P193" s="171">
        <f>IF('Indicator Date hidden'!Q194="x","x",$P$2-'Indicator Date hidden'!Q194)</f>
        <v>0</v>
      </c>
      <c r="Q193" s="171">
        <f>IF('Indicator Date hidden'!R194="x","x",$Q$2-'Indicator Date hidden'!R194)</f>
        <v>1</v>
      </c>
      <c r="R193" s="171">
        <f>IF('Indicator Date hidden'!S194="x","x",$R$2-'Indicator Date hidden'!S194)</f>
        <v>0</v>
      </c>
      <c r="S193" s="171">
        <f>IF('Indicator Date hidden'!T194="x","x",$S$2-'Indicator Date hidden'!T194)</f>
        <v>0</v>
      </c>
      <c r="T193" s="171">
        <f>IF('Indicator Date hidden'!U194="x","x",$T$2-'Indicator Date hidden'!U194)</f>
        <v>0</v>
      </c>
      <c r="U193" s="171">
        <f>IF('Indicator Date hidden'!V194="x","x",$U$2-'Indicator Date hidden'!V194)</f>
        <v>0</v>
      </c>
      <c r="V193" s="171">
        <f>IF('Indicator Date hidden'!W194="x","x",$V$2-'Indicator Date hidden'!W194)</f>
        <v>0</v>
      </c>
      <c r="W193" s="171">
        <f>IF('Indicator Date hidden'!X194="x","x",$W$2-'Indicator Date hidden'!X194)</f>
        <v>1</v>
      </c>
      <c r="X193" s="171">
        <f>IF('Indicator Date hidden'!Y194="x","x",$X$2-'Indicator Date hidden'!Y194)</f>
        <v>4</v>
      </c>
      <c r="Y193" s="171">
        <f>IF('Indicator Date hidden'!Z194="x","x",$Y$2-'Indicator Date hidden'!Z194)</f>
        <v>1</v>
      </c>
      <c r="Z193" s="171">
        <f>IF('Indicator Date hidden'!AA194="x","x",$Z$2-'Indicator Date hidden'!AA194)</f>
        <v>0</v>
      </c>
      <c r="AA193" s="171">
        <f>IF('Indicator Date hidden'!AB194="x","x",$AA$2-'Indicator Date hidden'!AB194)</f>
        <v>0</v>
      </c>
      <c r="AB193" s="171">
        <f>IF('Indicator Date hidden'!AC194="x","x",$AB$2-'Indicator Date hidden'!AC194)</f>
        <v>0</v>
      </c>
      <c r="AC193" s="171">
        <f>IF('Indicator Date hidden'!AD194="x","x",$AC$2-'Indicator Date hidden'!AD194)</f>
        <v>0</v>
      </c>
      <c r="AD193" s="171">
        <f>IF('Indicator Date hidden'!AE194="x","x",$AD$2-'Indicator Date hidden'!AE194)</f>
        <v>0</v>
      </c>
      <c r="AE193" s="171">
        <f>IF('Indicator Date hidden'!AF194="x","x",$AE$2-'Indicator Date hidden'!AF194)</f>
        <v>0</v>
      </c>
      <c r="AF193" s="171" t="str">
        <f>IF('Indicator Date hidden'!AG194="x","x",$AF$2-'Indicator Date hidden'!AG194)</f>
        <v>x</v>
      </c>
      <c r="AG193" s="171">
        <f>IF('Indicator Date hidden'!AH194="x","x",$AG$2-'Indicator Date hidden'!AH194)</f>
        <v>0</v>
      </c>
      <c r="AH193" s="171">
        <f>IF('Indicator Date hidden'!AI194="x","x",$AH$2-'Indicator Date hidden'!AI194)</f>
        <v>0</v>
      </c>
      <c r="AI193" s="171">
        <f>IF('Indicator Date hidden'!AJ194="x","x",$AI$2-'Indicator Date hidden'!AJ194)</f>
        <v>0</v>
      </c>
      <c r="AJ193" s="171" t="str">
        <f>IF('Indicator Date hidden'!AK194="x","x",$AJ$2-'Indicator Date hidden'!AK194)</f>
        <v>x</v>
      </c>
      <c r="AK193" s="171">
        <f>IF('Indicator Date hidden'!AL194="x","x",$AK$2-'Indicator Date hidden'!AL194)</f>
        <v>0</v>
      </c>
      <c r="AL193" s="171">
        <f>IF('Indicator Date hidden'!AM194="x","x",$AL$2-'Indicator Date hidden'!AM194)</f>
        <v>0</v>
      </c>
      <c r="AM193" s="171">
        <f>IF('Indicator Date hidden'!AN194="x","x",$AM$2-'Indicator Date hidden'!AN194)</f>
        <v>0</v>
      </c>
      <c r="AN193" s="171">
        <f>IF('Indicator Date hidden'!AO194="x","x",$AN$2-'Indicator Date hidden'!AO194)</f>
        <v>0</v>
      </c>
      <c r="AO193" s="171" t="str">
        <f>IF('Indicator Date hidden'!AP194="x","x",$AO$2-'Indicator Date hidden'!AP194)</f>
        <v>x</v>
      </c>
      <c r="AP193" s="171" t="str">
        <f>IF('Indicator Date hidden'!AQ194="x","x",$AP$2-'Indicator Date hidden'!AQ194)</f>
        <v>x</v>
      </c>
      <c r="AQ193" s="171">
        <f>IF('Indicator Date hidden'!AR194="x","x",$AQ$2-'Indicator Date hidden'!AR194)</f>
        <v>0</v>
      </c>
      <c r="AR193" s="171">
        <f>IF('Indicator Date hidden'!AS194="x","x",$AR$2-'Indicator Date hidden'!AS194)</f>
        <v>0</v>
      </c>
      <c r="AS193" s="171">
        <f>IF('Indicator Date hidden'!AT194="x","x",$AS$2-'Indicator Date hidden'!AT194)</f>
        <v>0</v>
      </c>
      <c r="AT193" s="171">
        <f>IF('Indicator Date hidden'!AU194="x","x",$AT$2-'Indicator Date hidden'!AU194)</f>
        <v>0</v>
      </c>
      <c r="AU193" s="171">
        <f>IF('Indicator Date hidden'!AV194="x","x",$AU$2-'Indicator Date hidden'!AV194)</f>
        <v>0</v>
      </c>
      <c r="AV193" s="171">
        <f>IF('Indicator Date hidden'!AW194="x","x",$AV$2-'Indicator Date hidden'!AW194)</f>
        <v>0</v>
      </c>
      <c r="AW193" s="171">
        <f>IF('Indicator Date hidden'!AX194="x","x",$AW$2-'Indicator Date hidden'!AX194)</f>
        <v>0</v>
      </c>
      <c r="AX193" s="171">
        <f>IF('Indicator Date hidden'!AY194="x","x",$AX$2-'Indicator Date hidden'!AY194)</f>
        <v>0</v>
      </c>
      <c r="AY193" s="171">
        <f>IF('Indicator Date hidden'!AZ194="x","x",$AY$2-'Indicator Date hidden'!AZ194)</f>
        <v>0</v>
      </c>
      <c r="AZ193" s="171">
        <f>IF('Indicator Date hidden'!BA194="x","x",$AZ$2-'Indicator Date hidden'!BA194)</f>
        <v>0</v>
      </c>
      <c r="BA193" s="5">
        <f t="shared" si="10"/>
        <v>7</v>
      </c>
      <c r="BB193" s="172">
        <f t="shared" si="11"/>
        <v>0.14893617021276595</v>
      </c>
      <c r="BC193" s="5">
        <f t="shared" si="12"/>
        <v>4</v>
      </c>
      <c r="BD193" s="172">
        <f t="shared" si="13"/>
        <v>0.61812081048229572</v>
      </c>
      <c r="BE193" s="175">
        <f t="shared" si="14"/>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F195"/>
  <sheetViews>
    <sheetView showGridLines="0" workbookViewId="0">
      <pane xSplit="2" ySplit="4" topLeftCell="AN5"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row>
    <row r="2" spans="1:58" s="17" customFormat="1" ht="121.5" customHeight="1" x14ac:dyDescent="0.2">
      <c r="A2" s="146" t="s">
        <v>380</v>
      </c>
      <c r="B2" s="147" t="s">
        <v>358</v>
      </c>
      <c r="C2" s="143" t="s">
        <v>437</v>
      </c>
      <c r="D2" s="143" t="s">
        <v>438</v>
      </c>
      <c r="E2" s="143" t="s">
        <v>873</v>
      </c>
      <c r="F2" s="143" t="s">
        <v>874</v>
      </c>
      <c r="G2" s="143" t="s">
        <v>875</v>
      </c>
      <c r="H2" s="143" t="s">
        <v>876</v>
      </c>
      <c r="I2" s="143" t="s">
        <v>882</v>
      </c>
      <c r="J2" s="143" t="s">
        <v>813</v>
      </c>
      <c r="K2" s="143" t="s">
        <v>814</v>
      </c>
      <c r="L2" s="143" t="s">
        <v>812</v>
      </c>
      <c r="M2" s="143" t="s">
        <v>793</v>
      </c>
      <c r="N2" s="143" t="s">
        <v>838</v>
      </c>
      <c r="O2" s="143" t="s">
        <v>949</v>
      </c>
      <c r="P2" s="143" t="s">
        <v>950</v>
      </c>
      <c r="Q2" s="143" t="s">
        <v>386</v>
      </c>
      <c r="R2" s="143" t="s">
        <v>387</v>
      </c>
      <c r="S2" s="143" t="s">
        <v>489</v>
      </c>
      <c r="T2" s="143" t="s">
        <v>490</v>
      </c>
      <c r="U2" s="143" t="s">
        <v>490</v>
      </c>
      <c r="V2" s="143" t="s">
        <v>395</v>
      </c>
      <c r="W2" s="143" t="s">
        <v>482</v>
      </c>
      <c r="X2" s="143" t="s">
        <v>394</v>
      </c>
      <c r="Y2" s="143" t="s">
        <v>907</v>
      </c>
      <c r="Z2" s="143" t="s">
        <v>480</v>
      </c>
      <c r="AA2" s="143" t="s">
        <v>914</v>
      </c>
      <c r="AB2" s="143" t="s">
        <v>405</v>
      </c>
      <c r="AC2" s="143" t="s">
        <v>481</v>
      </c>
      <c r="AD2" s="143" t="s">
        <v>1007</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879</v>
      </c>
      <c r="AZ2" s="143" t="s">
        <v>389</v>
      </c>
      <c r="BA2" s="143" t="s">
        <v>388</v>
      </c>
      <c r="BB2" s="143" t="s">
        <v>909</v>
      </c>
      <c r="BC2" s="143" t="s">
        <v>930</v>
      </c>
      <c r="BD2" s="143" t="s">
        <v>952</v>
      </c>
      <c r="BE2" s="143" t="s">
        <v>789</v>
      </c>
    </row>
    <row r="3" spans="1:58" x14ac:dyDescent="0.25">
      <c r="A3" s="134" t="s">
        <v>488</v>
      </c>
      <c r="B3" s="111"/>
      <c r="C3" s="162">
        <v>2014</v>
      </c>
      <c r="D3" s="162">
        <v>2014</v>
      </c>
      <c r="E3" s="162">
        <v>2014</v>
      </c>
      <c r="F3" s="162">
        <v>2014</v>
      </c>
      <c r="G3" s="162">
        <v>2014</v>
      </c>
      <c r="H3" s="162">
        <v>2014</v>
      </c>
      <c r="I3" s="162">
        <v>2014</v>
      </c>
      <c r="J3" s="162" t="s">
        <v>1122</v>
      </c>
      <c r="K3" s="162" t="s">
        <v>1122</v>
      </c>
      <c r="L3" s="162" t="s">
        <v>1122</v>
      </c>
      <c r="M3" s="162">
        <v>2017</v>
      </c>
      <c r="N3" s="162">
        <v>2017</v>
      </c>
      <c r="O3" s="162">
        <v>2016</v>
      </c>
      <c r="P3" s="162">
        <v>2016</v>
      </c>
      <c r="Q3" s="162">
        <v>2015</v>
      </c>
      <c r="R3" s="162" t="s">
        <v>1098</v>
      </c>
      <c r="S3" s="162" t="s">
        <v>1097</v>
      </c>
      <c r="T3" s="162">
        <v>2014</v>
      </c>
      <c r="U3" s="162">
        <v>2015</v>
      </c>
      <c r="V3" s="162">
        <v>2015</v>
      </c>
      <c r="W3" s="162">
        <v>2015</v>
      </c>
      <c r="X3" s="162" t="s">
        <v>1098</v>
      </c>
      <c r="Y3" s="162" t="s">
        <v>1099</v>
      </c>
      <c r="Z3" s="162">
        <v>2016</v>
      </c>
      <c r="AA3" s="162">
        <v>2015</v>
      </c>
      <c r="AB3" s="162">
        <v>2015</v>
      </c>
      <c r="AC3" s="162">
        <v>2014</v>
      </c>
      <c r="AD3" s="162">
        <v>2015</v>
      </c>
      <c r="AE3" s="162">
        <v>2012</v>
      </c>
      <c r="AF3" s="162">
        <v>2015</v>
      </c>
      <c r="AG3" s="162" t="s">
        <v>1128</v>
      </c>
      <c r="AH3" s="162">
        <v>2015</v>
      </c>
      <c r="AI3" s="162">
        <v>2016</v>
      </c>
      <c r="AJ3" s="162">
        <v>2017</v>
      </c>
      <c r="AK3" s="162">
        <v>2017</v>
      </c>
      <c r="AL3" s="162">
        <v>2017</v>
      </c>
      <c r="AM3" s="162">
        <v>2016</v>
      </c>
      <c r="AN3" s="162" t="s">
        <v>908</v>
      </c>
      <c r="AO3" s="162" t="s">
        <v>908</v>
      </c>
      <c r="AP3" s="162" t="s">
        <v>1068</v>
      </c>
      <c r="AQ3" s="162" t="s">
        <v>1069</v>
      </c>
      <c r="AR3" s="162" t="s">
        <v>948</v>
      </c>
      <c r="AS3" s="162">
        <v>2015</v>
      </c>
      <c r="AT3" s="162">
        <v>2016</v>
      </c>
      <c r="AU3" s="162">
        <v>2014</v>
      </c>
      <c r="AV3" s="162" t="s">
        <v>948</v>
      </c>
      <c r="AW3" s="162">
        <v>2015</v>
      </c>
      <c r="AX3" s="162">
        <v>2015</v>
      </c>
      <c r="AY3" s="162">
        <v>2014</v>
      </c>
      <c r="AZ3" s="162">
        <v>2015</v>
      </c>
      <c r="BA3" s="162">
        <v>2015</v>
      </c>
      <c r="BB3" s="162">
        <v>2016</v>
      </c>
      <c r="BC3" s="162">
        <v>2016</v>
      </c>
      <c r="BD3" s="162">
        <v>2014</v>
      </c>
      <c r="BE3" s="162">
        <v>2014</v>
      </c>
    </row>
    <row r="4" spans="1:58" ht="25.5" x14ac:dyDescent="0.25">
      <c r="A4" s="135" t="s">
        <v>439</v>
      </c>
      <c r="B4" s="111"/>
      <c r="C4" s="112" t="s">
        <v>953</v>
      </c>
      <c r="D4" s="112" t="s">
        <v>953</v>
      </c>
      <c r="E4" s="112" t="s">
        <v>953</v>
      </c>
      <c r="F4" s="112" t="s">
        <v>953</v>
      </c>
      <c r="G4" s="112" t="s">
        <v>953</v>
      </c>
      <c r="H4" s="112" t="s">
        <v>953</v>
      </c>
      <c r="I4" s="112" t="s">
        <v>953</v>
      </c>
      <c r="J4" s="112" t="s">
        <v>953</v>
      </c>
      <c r="K4" s="112" t="s">
        <v>953</v>
      </c>
      <c r="L4" s="112" t="s">
        <v>953</v>
      </c>
      <c r="M4" s="112" t="s">
        <v>953</v>
      </c>
      <c r="N4" s="112" t="s">
        <v>953</v>
      </c>
      <c r="O4" s="112" t="s">
        <v>953</v>
      </c>
      <c r="P4" s="112" t="s">
        <v>953</v>
      </c>
      <c r="Q4" s="112" t="s">
        <v>953</v>
      </c>
      <c r="R4" s="112" t="s">
        <v>953</v>
      </c>
      <c r="S4" s="112" t="s">
        <v>953</v>
      </c>
      <c r="T4" s="112" t="s">
        <v>953</v>
      </c>
      <c r="U4" s="112" t="s">
        <v>953</v>
      </c>
      <c r="V4" s="112" t="s">
        <v>953</v>
      </c>
      <c r="W4" s="112" t="s">
        <v>953</v>
      </c>
      <c r="X4" s="112" t="s">
        <v>953</v>
      </c>
      <c r="Y4" s="112" t="s">
        <v>953</v>
      </c>
      <c r="Z4" s="112" t="s">
        <v>953</v>
      </c>
      <c r="AA4" s="112" t="s">
        <v>953</v>
      </c>
      <c r="AB4" s="112" t="s">
        <v>953</v>
      </c>
      <c r="AC4" s="112" t="s">
        <v>953</v>
      </c>
      <c r="AD4" s="112" t="s">
        <v>1006</v>
      </c>
      <c r="AE4" s="112" t="s">
        <v>953</v>
      </c>
      <c r="AF4" s="112" t="s">
        <v>953</v>
      </c>
      <c r="AG4" s="112" t="s">
        <v>953</v>
      </c>
      <c r="AH4" s="112" t="s">
        <v>953</v>
      </c>
      <c r="AI4" s="112" t="s">
        <v>953</v>
      </c>
      <c r="AJ4" s="112" t="s">
        <v>953</v>
      </c>
      <c r="AK4" s="112" t="s">
        <v>953</v>
      </c>
      <c r="AL4" s="112" t="s">
        <v>953</v>
      </c>
      <c r="AM4" s="112" t="s">
        <v>953</v>
      </c>
      <c r="AN4" s="112" t="s">
        <v>953</v>
      </c>
      <c r="AO4" s="112" t="s">
        <v>953</v>
      </c>
      <c r="AP4" s="112" t="s">
        <v>953</v>
      </c>
      <c r="AQ4" s="112" t="s">
        <v>953</v>
      </c>
      <c r="AR4" s="112" t="s">
        <v>953</v>
      </c>
      <c r="AS4" s="112" t="s">
        <v>953</v>
      </c>
      <c r="AT4" s="112" t="s">
        <v>953</v>
      </c>
      <c r="AU4" s="112" t="s">
        <v>953</v>
      </c>
      <c r="AV4" s="112" t="s">
        <v>953</v>
      </c>
      <c r="AW4" s="112" t="s">
        <v>953</v>
      </c>
      <c r="AX4" s="112" t="s">
        <v>953</v>
      </c>
      <c r="AY4" s="112" t="s">
        <v>953</v>
      </c>
      <c r="AZ4" s="112" t="s">
        <v>953</v>
      </c>
      <c r="BA4" s="112" t="s">
        <v>953</v>
      </c>
      <c r="BB4" s="112" t="s">
        <v>953</v>
      </c>
      <c r="BC4" s="112" t="s">
        <v>953</v>
      </c>
      <c r="BD4" s="112" t="s">
        <v>953</v>
      </c>
      <c r="BE4" s="112" t="s">
        <v>953</v>
      </c>
    </row>
    <row r="5" spans="1:58" x14ac:dyDescent="0.25">
      <c r="A5" s="133" t="s">
        <v>1</v>
      </c>
      <c r="B5" s="111" t="s">
        <v>0</v>
      </c>
      <c r="C5" s="166" t="s">
        <v>1027</v>
      </c>
      <c r="D5" s="166" t="s">
        <v>1027</v>
      </c>
      <c r="E5" s="166" t="s">
        <v>1027</v>
      </c>
      <c r="F5" s="166" t="s">
        <v>1027</v>
      </c>
      <c r="G5" s="166" t="s">
        <v>1027</v>
      </c>
      <c r="H5" s="166" t="s">
        <v>1027</v>
      </c>
      <c r="I5" s="166" t="s">
        <v>1027</v>
      </c>
      <c r="J5" s="166" t="s">
        <v>1023</v>
      </c>
      <c r="K5" s="166" t="s">
        <v>1023</v>
      </c>
      <c r="L5" s="166" t="s">
        <v>545</v>
      </c>
      <c r="M5" s="166" t="s">
        <v>1020</v>
      </c>
      <c r="N5" s="166" t="s">
        <v>1020</v>
      </c>
      <c r="O5" s="166" t="s">
        <v>1028</v>
      </c>
      <c r="P5" s="166" t="s">
        <v>1028</v>
      </c>
      <c r="Q5" s="166" t="s">
        <v>1025</v>
      </c>
      <c r="R5" s="166" t="s">
        <v>1025</v>
      </c>
      <c r="S5" s="166" t="s">
        <v>1029</v>
      </c>
      <c r="T5" s="166" t="s">
        <v>1030</v>
      </c>
      <c r="U5" s="166" t="s">
        <v>1030</v>
      </c>
      <c r="V5" s="166" t="s">
        <v>559</v>
      </c>
      <c r="W5" s="166" t="s">
        <v>1004</v>
      </c>
      <c r="X5" s="166" t="s">
        <v>1004</v>
      </c>
      <c r="Y5" s="166" t="s">
        <v>1004</v>
      </c>
      <c r="Z5" s="166" t="s">
        <v>1004</v>
      </c>
      <c r="AA5" s="166" t="s">
        <v>1004</v>
      </c>
      <c r="AB5" s="166" t="s">
        <v>1017</v>
      </c>
      <c r="AC5" s="166" t="s">
        <v>1004</v>
      </c>
      <c r="AD5" s="109" t="s">
        <v>1026</v>
      </c>
      <c r="AE5" s="166" t="s">
        <v>1004</v>
      </c>
      <c r="AF5" s="166" t="s">
        <v>1025</v>
      </c>
      <c r="AG5" s="166" t="s">
        <v>559</v>
      </c>
      <c r="AH5" s="166" t="s">
        <v>1023</v>
      </c>
      <c r="AI5" s="166" t="s">
        <v>1023</v>
      </c>
      <c r="AJ5" s="166" t="s">
        <v>1023</v>
      </c>
      <c r="AK5" s="168" t="s">
        <v>961</v>
      </c>
      <c r="AL5" s="166" t="s">
        <v>1022</v>
      </c>
      <c r="AM5" s="166" t="s">
        <v>1022</v>
      </c>
      <c r="AN5" s="166" t="s">
        <v>545</v>
      </c>
      <c r="AO5" s="166" t="s">
        <v>545</v>
      </c>
      <c r="AP5" s="166" t="s">
        <v>545</v>
      </c>
      <c r="AQ5" s="166" t="s">
        <v>545</v>
      </c>
      <c r="AR5" s="166" t="s">
        <v>1018</v>
      </c>
      <c r="AS5" s="166" t="s">
        <v>559</v>
      </c>
      <c r="AT5" s="166" t="s">
        <v>1019</v>
      </c>
      <c r="AU5" s="166" t="s">
        <v>559</v>
      </c>
      <c r="AV5" s="166" t="s">
        <v>556</v>
      </c>
      <c r="AW5" s="166" t="s">
        <v>559</v>
      </c>
      <c r="AX5" s="166" t="s">
        <v>559</v>
      </c>
      <c r="AY5" s="166" t="s">
        <v>960</v>
      </c>
      <c r="AZ5" s="166" t="s">
        <v>1021</v>
      </c>
      <c r="BA5" s="166" t="s">
        <v>1021</v>
      </c>
      <c r="BB5" s="166" t="s">
        <v>559</v>
      </c>
      <c r="BC5" s="166" t="s">
        <v>559</v>
      </c>
      <c r="BD5" s="166" t="s">
        <v>1020</v>
      </c>
      <c r="BE5" s="166" t="s">
        <v>559</v>
      </c>
      <c r="BF5" s="108"/>
    </row>
    <row r="6" spans="1:58" x14ac:dyDescent="0.25">
      <c r="A6" s="133" t="s">
        <v>3</v>
      </c>
      <c r="B6" s="111" t="s">
        <v>2</v>
      </c>
      <c r="C6" s="166" t="s">
        <v>1027</v>
      </c>
      <c r="D6" s="166" t="s">
        <v>1027</v>
      </c>
      <c r="E6" s="166" t="s">
        <v>1027</v>
      </c>
      <c r="F6" s="166" t="s">
        <v>1027</v>
      </c>
      <c r="G6" s="166" t="s">
        <v>1027</v>
      </c>
      <c r="H6" s="166" t="s">
        <v>1027</v>
      </c>
      <c r="I6" s="166" t="s">
        <v>1027</v>
      </c>
      <c r="J6" s="166" t="s">
        <v>1023</v>
      </c>
      <c r="K6" s="166" t="s">
        <v>1023</v>
      </c>
      <c r="L6" s="166" t="s">
        <v>545</v>
      </c>
      <c r="M6" s="166" t="s">
        <v>1020</v>
      </c>
      <c r="N6" s="166" t="s">
        <v>1020</v>
      </c>
      <c r="O6" s="166" t="s">
        <v>1028</v>
      </c>
      <c r="P6" s="166" t="s">
        <v>1028</v>
      </c>
      <c r="Q6" s="166" t="s">
        <v>1025</v>
      </c>
      <c r="R6" s="166" t="s">
        <v>1025</v>
      </c>
      <c r="S6" s="166" t="s">
        <v>1029</v>
      </c>
      <c r="T6" s="166" t="s">
        <v>1030</v>
      </c>
      <c r="U6" s="166" t="s">
        <v>1030</v>
      </c>
      <c r="V6" s="166" t="s">
        <v>559</v>
      </c>
      <c r="W6" s="166" t="s">
        <v>1004</v>
      </c>
      <c r="X6" s="166" t="s">
        <v>1004</v>
      </c>
      <c r="Y6" s="166" t="s">
        <v>1004</v>
      </c>
      <c r="Z6" s="166" t="s">
        <v>1004</v>
      </c>
      <c r="AA6" s="166" t="s">
        <v>1004</v>
      </c>
      <c r="AB6" s="166" t="s">
        <v>1004</v>
      </c>
      <c r="AC6" s="166" t="s">
        <v>1004</v>
      </c>
      <c r="AD6" s="109" t="s">
        <v>1026</v>
      </c>
      <c r="AE6" s="166" t="s">
        <v>1004</v>
      </c>
      <c r="AF6" s="166" t="s">
        <v>1025</v>
      </c>
      <c r="AG6" s="166" t="s">
        <v>559</v>
      </c>
      <c r="AH6" s="166" t="s">
        <v>1023</v>
      </c>
      <c r="AI6" s="166" t="s">
        <v>1023</v>
      </c>
      <c r="AJ6" s="166" t="s">
        <v>1023</v>
      </c>
      <c r="AK6" s="168" t="s">
        <v>958</v>
      </c>
      <c r="AL6" s="166" t="s">
        <v>1022</v>
      </c>
      <c r="AM6" s="166" t="s">
        <v>1022</v>
      </c>
      <c r="AN6" s="166" t="s">
        <v>545</v>
      </c>
      <c r="AO6" s="166" t="s">
        <v>545</v>
      </c>
      <c r="AP6" s="166" t="s">
        <v>545</v>
      </c>
      <c r="AQ6" s="166" t="s">
        <v>545</v>
      </c>
      <c r="AR6" s="166" t="s">
        <v>1018</v>
      </c>
      <c r="AS6" s="166" t="s">
        <v>559</v>
      </c>
      <c r="AT6" s="166" t="s">
        <v>1019</v>
      </c>
      <c r="AU6" s="166" t="s">
        <v>559</v>
      </c>
      <c r="AV6" s="166" t="s">
        <v>556</v>
      </c>
      <c r="AW6" s="166" t="s">
        <v>559</v>
      </c>
      <c r="AX6" s="166" t="s">
        <v>559</v>
      </c>
      <c r="AY6" s="166" t="s">
        <v>960</v>
      </c>
      <c r="AZ6" s="166" t="s">
        <v>1021</v>
      </c>
      <c r="BA6" s="166" t="s">
        <v>1021</v>
      </c>
      <c r="BB6" s="166" t="s">
        <v>559</v>
      </c>
      <c r="BC6" s="166" t="s">
        <v>559</v>
      </c>
      <c r="BD6" s="166" t="s">
        <v>1020</v>
      </c>
      <c r="BE6" s="166" t="s">
        <v>559</v>
      </c>
      <c r="BF6" s="108"/>
    </row>
    <row r="7" spans="1:58" x14ac:dyDescent="0.25">
      <c r="A7" s="133" t="s">
        <v>5</v>
      </c>
      <c r="B7" s="111" t="s">
        <v>4</v>
      </c>
      <c r="C7" s="166" t="s">
        <v>1027</v>
      </c>
      <c r="D7" s="166" t="s">
        <v>1027</v>
      </c>
      <c r="E7" s="166" t="s">
        <v>1027</v>
      </c>
      <c r="F7" s="166" t="s">
        <v>1027</v>
      </c>
      <c r="G7" s="166" t="s">
        <v>1027</v>
      </c>
      <c r="H7" s="166" t="s">
        <v>1027</v>
      </c>
      <c r="I7" s="166" t="s">
        <v>1027</v>
      </c>
      <c r="J7" s="166" t="s">
        <v>1023</v>
      </c>
      <c r="K7" s="166" t="s">
        <v>1023</v>
      </c>
      <c r="L7" s="166" t="s">
        <v>545</v>
      </c>
      <c r="M7" s="166" t="s">
        <v>1020</v>
      </c>
      <c r="N7" s="166" t="s">
        <v>1020</v>
      </c>
      <c r="O7" s="166" t="s">
        <v>1028</v>
      </c>
      <c r="P7" s="166" t="s">
        <v>1028</v>
      </c>
      <c r="Q7" s="166" t="s">
        <v>1025</v>
      </c>
      <c r="R7" s="166" t="s">
        <v>1025</v>
      </c>
      <c r="S7" s="166" t="s">
        <v>1029</v>
      </c>
      <c r="T7" s="166" t="s">
        <v>1030</v>
      </c>
      <c r="U7" s="166" t="s">
        <v>1030</v>
      </c>
      <c r="V7" s="166" t="s">
        <v>559</v>
      </c>
      <c r="W7" s="166" t="s">
        <v>1004</v>
      </c>
      <c r="X7" s="166" t="s">
        <v>1004</v>
      </c>
      <c r="Y7" s="166" t="s">
        <v>1004</v>
      </c>
      <c r="Z7" s="166" t="s">
        <v>1004</v>
      </c>
      <c r="AA7" s="166" t="s">
        <v>1004</v>
      </c>
      <c r="AB7" s="166" t="s">
        <v>1017</v>
      </c>
      <c r="AC7" s="166" t="s">
        <v>1004</v>
      </c>
      <c r="AD7" s="109" t="s">
        <v>1026</v>
      </c>
      <c r="AE7" s="166" t="s">
        <v>1004</v>
      </c>
      <c r="AF7" s="166" t="s">
        <v>1025</v>
      </c>
      <c r="AG7" s="166" t="s">
        <v>559</v>
      </c>
      <c r="AH7" s="166" t="s">
        <v>1023</v>
      </c>
      <c r="AI7" s="166" t="s">
        <v>1023</v>
      </c>
      <c r="AJ7" s="166" t="s">
        <v>1023</v>
      </c>
      <c r="AK7" s="168" t="s">
        <v>961</v>
      </c>
      <c r="AL7" s="166" t="s">
        <v>1022</v>
      </c>
      <c r="AM7" s="166" t="s">
        <v>1022</v>
      </c>
      <c r="AN7" s="166" t="s">
        <v>545</v>
      </c>
      <c r="AO7" s="166" t="s">
        <v>545</v>
      </c>
      <c r="AP7" s="166" t="s">
        <v>545</v>
      </c>
      <c r="AQ7" s="166" t="s">
        <v>545</v>
      </c>
      <c r="AR7" s="166" t="s">
        <v>1018</v>
      </c>
      <c r="AS7" s="166" t="s">
        <v>559</v>
      </c>
      <c r="AT7" s="166" t="s">
        <v>1019</v>
      </c>
      <c r="AU7" s="166" t="s">
        <v>559</v>
      </c>
      <c r="AV7" s="166" t="s">
        <v>556</v>
      </c>
      <c r="AW7" s="166" t="s">
        <v>559</v>
      </c>
      <c r="AX7" s="166" t="s">
        <v>559</v>
      </c>
      <c r="AY7" s="166" t="s">
        <v>960</v>
      </c>
      <c r="AZ7" s="166" t="s">
        <v>1021</v>
      </c>
      <c r="BA7" s="166" t="s">
        <v>1021</v>
      </c>
      <c r="BB7" s="166" t="s">
        <v>559</v>
      </c>
      <c r="BC7" s="166" t="s">
        <v>559</v>
      </c>
      <c r="BD7" s="166" t="s">
        <v>1020</v>
      </c>
      <c r="BE7" s="166" t="s">
        <v>559</v>
      </c>
      <c r="BF7" s="108"/>
    </row>
    <row r="8" spans="1:58" x14ac:dyDescent="0.25">
      <c r="A8" s="133" t="s">
        <v>7</v>
      </c>
      <c r="B8" s="111" t="s">
        <v>6</v>
      </c>
      <c r="C8" s="166" t="s">
        <v>1027</v>
      </c>
      <c r="D8" s="166" t="s">
        <v>1027</v>
      </c>
      <c r="E8" s="166" t="s">
        <v>1027</v>
      </c>
      <c r="F8" s="166" t="s">
        <v>1027</v>
      </c>
      <c r="G8" s="166" t="s">
        <v>1027</v>
      </c>
      <c r="H8" s="166" t="s">
        <v>1027</v>
      </c>
      <c r="I8" s="166" t="s">
        <v>1027</v>
      </c>
      <c r="J8" s="166" t="s">
        <v>1023</v>
      </c>
      <c r="K8" s="166" t="s">
        <v>1023</v>
      </c>
      <c r="L8" s="166" t="s">
        <v>545</v>
      </c>
      <c r="M8" s="166" t="s">
        <v>1020</v>
      </c>
      <c r="N8" s="166" t="s">
        <v>1020</v>
      </c>
      <c r="O8" s="166" t="s">
        <v>1028</v>
      </c>
      <c r="P8" s="166" t="s">
        <v>1028</v>
      </c>
      <c r="Q8" s="166" t="s">
        <v>1025</v>
      </c>
      <c r="R8" s="166" t="s">
        <v>1025</v>
      </c>
      <c r="S8" s="166" t="s">
        <v>1029</v>
      </c>
      <c r="T8" s="166" t="s">
        <v>1030</v>
      </c>
      <c r="U8" s="166" t="s">
        <v>1030</v>
      </c>
      <c r="V8" s="166" t="s">
        <v>559</v>
      </c>
      <c r="W8" s="166" t="s">
        <v>1004</v>
      </c>
      <c r="X8" s="166" t="s">
        <v>1004</v>
      </c>
      <c r="Y8" s="166" t="s">
        <v>1004</v>
      </c>
      <c r="Z8" s="166" t="s">
        <v>1004</v>
      </c>
      <c r="AA8" s="166" t="s">
        <v>1004</v>
      </c>
      <c r="AB8" s="166" t="s">
        <v>1017</v>
      </c>
      <c r="AC8" s="166" t="s">
        <v>1004</v>
      </c>
      <c r="AD8" s="109" t="s">
        <v>1026</v>
      </c>
      <c r="AE8" s="166" t="s">
        <v>1004</v>
      </c>
      <c r="AF8" s="166" t="s">
        <v>1025</v>
      </c>
      <c r="AG8" s="166" t="s">
        <v>559</v>
      </c>
      <c r="AH8" s="166" t="s">
        <v>1023</v>
      </c>
      <c r="AI8" s="166" t="s">
        <v>1023</v>
      </c>
      <c r="AJ8" s="166" t="s">
        <v>1023</v>
      </c>
      <c r="AK8" s="168" t="s">
        <v>958</v>
      </c>
      <c r="AL8" s="166" t="s">
        <v>1022</v>
      </c>
      <c r="AM8" s="166" t="s">
        <v>1022</v>
      </c>
      <c r="AN8" s="166" t="s">
        <v>545</v>
      </c>
      <c r="AO8" s="166" t="s">
        <v>545</v>
      </c>
      <c r="AP8" s="166" t="s">
        <v>545</v>
      </c>
      <c r="AQ8" s="166" t="s">
        <v>545</v>
      </c>
      <c r="AR8" s="166" t="s">
        <v>1018</v>
      </c>
      <c r="AS8" s="166" t="s">
        <v>559</v>
      </c>
      <c r="AT8" s="166" t="s">
        <v>1019</v>
      </c>
      <c r="AU8" s="166" t="s">
        <v>559</v>
      </c>
      <c r="AV8" s="166" t="s">
        <v>556</v>
      </c>
      <c r="AW8" s="166" t="s">
        <v>559</v>
      </c>
      <c r="AX8" s="166" t="s">
        <v>559</v>
      </c>
      <c r="AY8" s="166" t="s">
        <v>960</v>
      </c>
      <c r="AZ8" s="166" t="s">
        <v>1021</v>
      </c>
      <c r="BA8" s="166" t="s">
        <v>1021</v>
      </c>
      <c r="BB8" s="166" t="s">
        <v>559</v>
      </c>
      <c r="BC8" s="166" t="s">
        <v>559</v>
      </c>
      <c r="BD8" s="166" t="s">
        <v>1020</v>
      </c>
      <c r="BE8" s="166" t="s">
        <v>559</v>
      </c>
      <c r="BF8" s="108"/>
    </row>
    <row r="9" spans="1:58" x14ac:dyDescent="0.25">
      <c r="A9" s="133" t="s">
        <v>9</v>
      </c>
      <c r="B9" s="111" t="s">
        <v>8</v>
      </c>
      <c r="C9" s="166" t="s">
        <v>1027</v>
      </c>
      <c r="D9" s="166" t="s">
        <v>1027</v>
      </c>
      <c r="E9" s="166" t="s">
        <v>1027</v>
      </c>
      <c r="F9" s="166" t="s">
        <v>1027</v>
      </c>
      <c r="G9" s="166" t="s">
        <v>1027</v>
      </c>
      <c r="H9" s="166" t="s">
        <v>1027</v>
      </c>
      <c r="I9" s="166" t="s">
        <v>1027</v>
      </c>
      <c r="J9" s="166" t="s">
        <v>1023</v>
      </c>
      <c r="K9" s="166" t="s">
        <v>1023</v>
      </c>
      <c r="L9" s="166" t="s">
        <v>545</v>
      </c>
      <c r="M9" s="166" t="s">
        <v>1020</v>
      </c>
      <c r="N9" s="166" t="s">
        <v>1020</v>
      </c>
      <c r="O9" s="166" t="s">
        <v>1028</v>
      </c>
      <c r="P9" s="166" t="s">
        <v>1028</v>
      </c>
      <c r="Q9" s="166" t="s">
        <v>1025</v>
      </c>
      <c r="R9" s="166" t="s">
        <v>1025</v>
      </c>
      <c r="S9" s="166" t="s">
        <v>1029</v>
      </c>
      <c r="T9" s="166" t="s">
        <v>1030</v>
      </c>
      <c r="U9" s="166" t="s">
        <v>1030</v>
      </c>
      <c r="V9" s="166" t="s">
        <v>559</v>
      </c>
      <c r="W9" s="166" t="s">
        <v>1004</v>
      </c>
      <c r="X9" s="166" t="s">
        <v>1004</v>
      </c>
      <c r="Y9" s="166" t="s">
        <v>1004</v>
      </c>
      <c r="Z9" s="166" t="s">
        <v>1004</v>
      </c>
      <c r="AA9" s="166" t="s">
        <v>1004</v>
      </c>
      <c r="AB9" s="166" t="s">
        <v>958</v>
      </c>
      <c r="AC9" s="166" t="s">
        <v>1004</v>
      </c>
      <c r="AD9" s="109" t="s">
        <v>1026</v>
      </c>
      <c r="AE9" s="166" t="s">
        <v>1004</v>
      </c>
      <c r="AF9" s="166" t="s">
        <v>1025</v>
      </c>
      <c r="AG9" s="166" t="s">
        <v>559</v>
      </c>
      <c r="AH9" s="166" t="s">
        <v>1023</v>
      </c>
      <c r="AI9" s="166" t="s">
        <v>1023</v>
      </c>
      <c r="AJ9" s="166" t="s">
        <v>1023</v>
      </c>
      <c r="AK9" s="168" t="s">
        <v>958</v>
      </c>
      <c r="AL9" s="166" t="s">
        <v>1022</v>
      </c>
      <c r="AM9" s="166" t="s">
        <v>1022</v>
      </c>
      <c r="AN9" s="166" t="s">
        <v>545</v>
      </c>
      <c r="AO9" s="166" t="s">
        <v>545</v>
      </c>
      <c r="AP9" s="166" t="s">
        <v>545</v>
      </c>
      <c r="AQ9" s="166" t="s">
        <v>545</v>
      </c>
      <c r="AR9" s="166" t="s">
        <v>1018</v>
      </c>
      <c r="AS9" s="166" t="s">
        <v>559</v>
      </c>
      <c r="AT9" s="166" t="s">
        <v>1019</v>
      </c>
      <c r="AU9" s="166" t="s">
        <v>559</v>
      </c>
      <c r="AV9" s="166" t="s">
        <v>556</v>
      </c>
      <c r="AW9" s="166" t="s">
        <v>559</v>
      </c>
      <c r="AX9" s="166" t="s">
        <v>559</v>
      </c>
      <c r="AY9" s="166" t="s">
        <v>960</v>
      </c>
      <c r="AZ9" s="166" t="s">
        <v>1021</v>
      </c>
      <c r="BA9" s="166" t="s">
        <v>1021</v>
      </c>
      <c r="BB9" s="166" t="s">
        <v>559</v>
      </c>
      <c r="BC9" s="166" t="s">
        <v>559</v>
      </c>
      <c r="BD9" s="166" t="s">
        <v>1020</v>
      </c>
      <c r="BE9" s="166" t="s">
        <v>559</v>
      </c>
      <c r="BF9" s="108"/>
    </row>
    <row r="10" spans="1:58" x14ac:dyDescent="0.25">
      <c r="A10" s="133" t="s">
        <v>11</v>
      </c>
      <c r="B10" s="111" t="s">
        <v>10</v>
      </c>
      <c r="C10" s="166" t="s">
        <v>1027</v>
      </c>
      <c r="D10" s="166" t="s">
        <v>1027</v>
      </c>
      <c r="E10" s="166" t="s">
        <v>1027</v>
      </c>
      <c r="F10" s="166" t="s">
        <v>1027</v>
      </c>
      <c r="G10" s="166" t="s">
        <v>1027</v>
      </c>
      <c r="H10" s="166" t="s">
        <v>1027</v>
      </c>
      <c r="I10" s="166" t="s">
        <v>1027</v>
      </c>
      <c r="J10" s="166" t="s">
        <v>1023</v>
      </c>
      <c r="K10" s="166" t="s">
        <v>1023</v>
      </c>
      <c r="L10" s="166" t="s">
        <v>545</v>
      </c>
      <c r="M10" s="166" t="s">
        <v>1020</v>
      </c>
      <c r="N10" s="166" t="s">
        <v>1020</v>
      </c>
      <c r="O10" s="166" t="s">
        <v>1028</v>
      </c>
      <c r="P10" s="166" t="s">
        <v>1028</v>
      </c>
      <c r="Q10" s="166" t="s">
        <v>1025</v>
      </c>
      <c r="R10" s="166" t="s">
        <v>1025</v>
      </c>
      <c r="S10" s="166" t="s">
        <v>1029</v>
      </c>
      <c r="T10" s="166" t="s">
        <v>1030</v>
      </c>
      <c r="U10" s="166" t="s">
        <v>1030</v>
      </c>
      <c r="V10" s="166" t="s">
        <v>559</v>
      </c>
      <c r="W10" s="166" t="s">
        <v>1004</v>
      </c>
      <c r="X10" s="166" t="s">
        <v>1004</v>
      </c>
      <c r="Y10" s="166" t="s">
        <v>1004</v>
      </c>
      <c r="Z10" s="166" t="s">
        <v>1004</v>
      </c>
      <c r="AA10" s="166" t="s">
        <v>1004</v>
      </c>
      <c r="AB10" s="166" t="s">
        <v>1017</v>
      </c>
      <c r="AC10" s="166" t="s">
        <v>1004</v>
      </c>
      <c r="AD10" s="109" t="s">
        <v>1026</v>
      </c>
      <c r="AE10" s="166" t="s">
        <v>1004</v>
      </c>
      <c r="AF10" s="166" t="s">
        <v>1025</v>
      </c>
      <c r="AG10" s="166" t="s">
        <v>559</v>
      </c>
      <c r="AH10" s="166" t="s">
        <v>1023</v>
      </c>
      <c r="AI10" s="166" t="s">
        <v>1023</v>
      </c>
      <c r="AJ10" s="166" t="s">
        <v>1023</v>
      </c>
      <c r="AK10" s="168" t="s">
        <v>958</v>
      </c>
      <c r="AL10" s="166" t="s">
        <v>1022</v>
      </c>
      <c r="AM10" s="166" t="s">
        <v>1022</v>
      </c>
      <c r="AN10" s="166" t="s">
        <v>545</v>
      </c>
      <c r="AO10" s="166" t="s">
        <v>545</v>
      </c>
      <c r="AP10" s="166" t="s">
        <v>545</v>
      </c>
      <c r="AQ10" s="166" t="s">
        <v>545</v>
      </c>
      <c r="AR10" s="166" t="s">
        <v>1018</v>
      </c>
      <c r="AS10" s="166" t="s">
        <v>559</v>
      </c>
      <c r="AT10" s="166" t="s">
        <v>1019</v>
      </c>
      <c r="AU10" s="166" t="s">
        <v>559</v>
      </c>
      <c r="AV10" s="166" t="s">
        <v>556</v>
      </c>
      <c r="AW10" s="166" t="s">
        <v>559</v>
      </c>
      <c r="AX10" s="166" t="s">
        <v>559</v>
      </c>
      <c r="AY10" s="166" t="s">
        <v>960</v>
      </c>
      <c r="AZ10" s="166" t="s">
        <v>1021</v>
      </c>
      <c r="BA10" s="166" t="s">
        <v>1021</v>
      </c>
      <c r="BB10" s="166" t="s">
        <v>443</v>
      </c>
      <c r="BC10" s="166" t="s">
        <v>559</v>
      </c>
      <c r="BD10" s="166" t="s">
        <v>1020</v>
      </c>
      <c r="BE10" s="166" t="s">
        <v>559</v>
      </c>
      <c r="BF10" s="108"/>
    </row>
    <row r="11" spans="1:58" x14ac:dyDescent="0.25">
      <c r="A11" s="133" t="s">
        <v>13</v>
      </c>
      <c r="B11" s="111" t="s">
        <v>12</v>
      </c>
      <c r="C11" s="166" t="s">
        <v>1027</v>
      </c>
      <c r="D11" s="166" t="s">
        <v>1027</v>
      </c>
      <c r="E11" s="166" t="s">
        <v>1027</v>
      </c>
      <c r="F11" s="166" t="s">
        <v>1027</v>
      </c>
      <c r="G11" s="166" t="s">
        <v>1027</v>
      </c>
      <c r="H11" s="166" t="s">
        <v>1027</v>
      </c>
      <c r="I11" s="166" t="s">
        <v>1027</v>
      </c>
      <c r="J11" s="166" t="s">
        <v>1023</v>
      </c>
      <c r="K11" s="166" t="s">
        <v>1023</v>
      </c>
      <c r="L11" s="166" t="s">
        <v>545</v>
      </c>
      <c r="M11" s="166" t="s">
        <v>1020</v>
      </c>
      <c r="N11" s="166" t="s">
        <v>1020</v>
      </c>
      <c r="O11" s="166" t="s">
        <v>1028</v>
      </c>
      <c r="P11" s="166" t="s">
        <v>1028</v>
      </c>
      <c r="Q11" s="166" t="s">
        <v>1025</v>
      </c>
      <c r="R11" s="166" t="s">
        <v>1025</v>
      </c>
      <c r="S11" s="166" t="s">
        <v>1029</v>
      </c>
      <c r="T11" s="166" t="s">
        <v>1030</v>
      </c>
      <c r="U11" s="166" t="s">
        <v>1030</v>
      </c>
      <c r="V11" s="166" t="s">
        <v>559</v>
      </c>
      <c r="W11" s="166" t="s">
        <v>1004</v>
      </c>
      <c r="X11" s="166" t="s">
        <v>1004</v>
      </c>
      <c r="Y11" s="166" t="s">
        <v>1004</v>
      </c>
      <c r="Z11" s="166" t="s">
        <v>1004</v>
      </c>
      <c r="AA11" s="166" t="s">
        <v>1004</v>
      </c>
      <c r="AB11" s="166" t="s">
        <v>1017</v>
      </c>
      <c r="AC11" s="166" t="s">
        <v>1004</v>
      </c>
      <c r="AD11" s="109" t="s">
        <v>1026</v>
      </c>
      <c r="AE11" s="166" t="s">
        <v>1004</v>
      </c>
      <c r="AF11" s="166" t="s">
        <v>1025</v>
      </c>
      <c r="AG11" s="166" t="s">
        <v>559</v>
      </c>
      <c r="AH11" s="166" t="s">
        <v>1023</v>
      </c>
      <c r="AI11" s="166" t="s">
        <v>1023</v>
      </c>
      <c r="AJ11" s="166" t="s">
        <v>1023</v>
      </c>
      <c r="AK11" s="168" t="s">
        <v>961</v>
      </c>
      <c r="AL11" s="166" t="s">
        <v>1022</v>
      </c>
      <c r="AM11" s="166" t="s">
        <v>1022</v>
      </c>
      <c r="AN11" s="166" t="s">
        <v>545</v>
      </c>
      <c r="AO11" s="166" t="s">
        <v>545</v>
      </c>
      <c r="AP11" s="166" t="s">
        <v>545</v>
      </c>
      <c r="AQ11" s="166" t="s">
        <v>545</v>
      </c>
      <c r="AR11" s="166" t="s">
        <v>1018</v>
      </c>
      <c r="AS11" s="166" t="s">
        <v>559</v>
      </c>
      <c r="AT11" s="166" t="s">
        <v>1019</v>
      </c>
      <c r="AU11" s="166" t="s">
        <v>559</v>
      </c>
      <c r="AV11" s="166" t="s">
        <v>556</v>
      </c>
      <c r="AW11" s="166" t="s">
        <v>559</v>
      </c>
      <c r="AX11" s="166" t="s">
        <v>559</v>
      </c>
      <c r="AY11" s="166" t="s">
        <v>960</v>
      </c>
      <c r="AZ11" s="166" t="s">
        <v>1021</v>
      </c>
      <c r="BA11" s="166" t="s">
        <v>1021</v>
      </c>
      <c r="BB11" s="166" t="s">
        <v>559</v>
      </c>
      <c r="BC11" s="166" t="s">
        <v>559</v>
      </c>
      <c r="BD11" s="166" t="s">
        <v>1020</v>
      </c>
      <c r="BE11" s="166" t="s">
        <v>559</v>
      </c>
      <c r="BF11" s="108"/>
    </row>
    <row r="12" spans="1:58" x14ac:dyDescent="0.25">
      <c r="A12" s="133" t="s">
        <v>15</v>
      </c>
      <c r="B12" s="111" t="s">
        <v>14</v>
      </c>
      <c r="C12" s="166" t="s">
        <v>1027</v>
      </c>
      <c r="D12" s="166" t="s">
        <v>1027</v>
      </c>
      <c r="E12" s="166" t="s">
        <v>1027</v>
      </c>
      <c r="F12" s="166" t="s">
        <v>1027</v>
      </c>
      <c r="G12" s="166" t="s">
        <v>1027</v>
      </c>
      <c r="H12" s="166" t="s">
        <v>1027</v>
      </c>
      <c r="I12" s="166" t="s">
        <v>1027</v>
      </c>
      <c r="J12" s="166" t="s">
        <v>1023</v>
      </c>
      <c r="K12" s="166" t="s">
        <v>1023</v>
      </c>
      <c r="L12" s="166" t="s">
        <v>545</v>
      </c>
      <c r="M12" s="166" t="s">
        <v>1020</v>
      </c>
      <c r="N12" s="166" t="s">
        <v>1020</v>
      </c>
      <c r="O12" s="166" t="s">
        <v>1028</v>
      </c>
      <c r="P12" s="166" t="s">
        <v>1028</v>
      </c>
      <c r="Q12" s="166" t="s">
        <v>1025</v>
      </c>
      <c r="R12" s="166" t="s">
        <v>1025</v>
      </c>
      <c r="S12" s="166" t="s">
        <v>1029</v>
      </c>
      <c r="T12" s="166" t="s">
        <v>1030</v>
      </c>
      <c r="U12" s="166" t="s">
        <v>1030</v>
      </c>
      <c r="V12" s="166" t="s">
        <v>559</v>
      </c>
      <c r="W12" s="166" t="s">
        <v>1004</v>
      </c>
      <c r="X12" s="166" t="s">
        <v>1004</v>
      </c>
      <c r="Y12" s="166" t="s">
        <v>1004</v>
      </c>
      <c r="Z12" s="166" t="s">
        <v>1004</v>
      </c>
      <c r="AA12" s="166" t="s">
        <v>1004</v>
      </c>
      <c r="AB12" s="166" t="s">
        <v>1004</v>
      </c>
      <c r="AC12" s="166" t="s">
        <v>1004</v>
      </c>
      <c r="AD12" s="109" t="s">
        <v>1026</v>
      </c>
      <c r="AE12" s="166" t="s">
        <v>1004</v>
      </c>
      <c r="AF12" s="166" t="s">
        <v>1025</v>
      </c>
      <c r="AG12" s="166" t="s">
        <v>559</v>
      </c>
      <c r="AH12" s="166" t="s">
        <v>1023</v>
      </c>
      <c r="AI12" s="166" t="s">
        <v>1023</v>
      </c>
      <c r="AJ12" s="166" t="s">
        <v>1023</v>
      </c>
      <c r="AK12" s="168" t="s">
        <v>958</v>
      </c>
      <c r="AL12" s="166" t="s">
        <v>1022</v>
      </c>
      <c r="AM12" s="166" t="s">
        <v>1022</v>
      </c>
      <c r="AN12" s="166" t="s">
        <v>545</v>
      </c>
      <c r="AO12" s="166" t="s">
        <v>545</v>
      </c>
      <c r="AP12" s="166" t="s">
        <v>545</v>
      </c>
      <c r="AQ12" s="166" t="s">
        <v>545</v>
      </c>
      <c r="AR12" s="166" t="s">
        <v>1018</v>
      </c>
      <c r="AS12" s="166" t="s">
        <v>559</v>
      </c>
      <c r="AT12" s="166" t="s">
        <v>1019</v>
      </c>
      <c r="AU12" s="166" t="s">
        <v>559</v>
      </c>
      <c r="AV12" s="166" t="s">
        <v>556</v>
      </c>
      <c r="AW12" s="166" t="s">
        <v>559</v>
      </c>
      <c r="AX12" s="166" t="s">
        <v>559</v>
      </c>
      <c r="AY12" s="166" t="s">
        <v>960</v>
      </c>
      <c r="AZ12" s="166" t="s">
        <v>1021</v>
      </c>
      <c r="BA12" s="166" t="s">
        <v>1021</v>
      </c>
      <c r="BB12" s="166" t="s">
        <v>559</v>
      </c>
      <c r="BC12" s="166" t="s">
        <v>559</v>
      </c>
      <c r="BD12" s="166" t="s">
        <v>1020</v>
      </c>
      <c r="BE12" s="166" t="s">
        <v>559</v>
      </c>
      <c r="BF12" s="108"/>
    </row>
    <row r="13" spans="1:58" x14ac:dyDescent="0.25">
      <c r="A13" s="133" t="s">
        <v>17</v>
      </c>
      <c r="B13" s="111" t="s">
        <v>16</v>
      </c>
      <c r="C13" s="166" t="s">
        <v>1027</v>
      </c>
      <c r="D13" s="166" t="s">
        <v>1027</v>
      </c>
      <c r="E13" s="166" t="s">
        <v>1027</v>
      </c>
      <c r="F13" s="166" t="s">
        <v>1027</v>
      </c>
      <c r="G13" s="166" t="s">
        <v>1027</v>
      </c>
      <c r="H13" s="166" t="s">
        <v>1027</v>
      </c>
      <c r="I13" s="166" t="s">
        <v>1027</v>
      </c>
      <c r="J13" s="166" t="s">
        <v>1023</v>
      </c>
      <c r="K13" s="166" t="s">
        <v>1023</v>
      </c>
      <c r="L13" s="166" t="s">
        <v>545</v>
      </c>
      <c r="M13" s="166" t="s">
        <v>1020</v>
      </c>
      <c r="N13" s="166" t="s">
        <v>1020</v>
      </c>
      <c r="O13" s="166" t="s">
        <v>1028</v>
      </c>
      <c r="P13" s="166" t="s">
        <v>1028</v>
      </c>
      <c r="Q13" s="166" t="s">
        <v>1025</v>
      </c>
      <c r="R13" s="166" t="s">
        <v>1025</v>
      </c>
      <c r="S13" s="166" t="s">
        <v>1029</v>
      </c>
      <c r="T13" s="166" t="s">
        <v>1030</v>
      </c>
      <c r="U13" s="166" t="s">
        <v>1030</v>
      </c>
      <c r="V13" s="166" t="s">
        <v>559</v>
      </c>
      <c r="W13" s="166" t="s">
        <v>1004</v>
      </c>
      <c r="X13" s="166" t="s">
        <v>1004</v>
      </c>
      <c r="Y13" s="166" t="s">
        <v>1004</v>
      </c>
      <c r="Z13" s="166" t="s">
        <v>1004</v>
      </c>
      <c r="AA13" s="166" t="s">
        <v>1004</v>
      </c>
      <c r="AB13" s="166" t="s">
        <v>958</v>
      </c>
      <c r="AC13" s="166" t="s">
        <v>1004</v>
      </c>
      <c r="AD13" s="109" t="s">
        <v>1026</v>
      </c>
      <c r="AE13" s="166" t="s">
        <v>1004</v>
      </c>
      <c r="AF13" s="166" t="s">
        <v>1025</v>
      </c>
      <c r="AG13" s="166" t="s">
        <v>559</v>
      </c>
      <c r="AH13" s="166" t="s">
        <v>1023</v>
      </c>
      <c r="AI13" s="166" t="s">
        <v>1023</v>
      </c>
      <c r="AJ13" s="166" t="s">
        <v>1023</v>
      </c>
      <c r="AK13" s="168" t="s">
        <v>958</v>
      </c>
      <c r="AL13" s="166" t="s">
        <v>1022</v>
      </c>
      <c r="AM13" s="166" t="s">
        <v>1022</v>
      </c>
      <c r="AN13" s="166" t="s">
        <v>545</v>
      </c>
      <c r="AO13" s="166" t="s">
        <v>545</v>
      </c>
      <c r="AP13" s="166" t="s">
        <v>545</v>
      </c>
      <c r="AQ13" s="166" t="s">
        <v>545</v>
      </c>
      <c r="AR13" s="166" t="s">
        <v>1018</v>
      </c>
      <c r="AS13" s="166" t="s">
        <v>559</v>
      </c>
      <c r="AT13" s="166" t="s">
        <v>1019</v>
      </c>
      <c r="AU13" s="166" t="s">
        <v>559</v>
      </c>
      <c r="AV13" s="166" t="s">
        <v>556</v>
      </c>
      <c r="AW13" s="166" t="s">
        <v>559</v>
      </c>
      <c r="AX13" s="166" t="s">
        <v>559</v>
      </c>
      <c r="AY13" s="166" t="s">
        <v>960</v>
      </c>
      <c r="AZ13" s="166" t="s">
        <v>1021</v>
      </c>
      <c r="BA13" s="166" t="s">
        <v>1021</v>
      </c>
      <c r="BB13" s="166" t="s">
        <v>559</v>
      </c>
      <c r="BC13" s="166" t="s">
        <v>559</v>
      </c>
      <c r="BD13" s="166" t="s">
        <v>1020</v>
      </c>
      <c r="BE13" s="166" t="s">
        <v>559</v>
      </c>
      <c r="BF13" s="108"/>
    </row>
    <row r="14" spans="1:58" x14ac:dyDescent="0.25">
      <c r="A14" s="133" t="s">
        <v>19</v>
      </c>
      <c r="B14" s="111" t="s">
        <v>18</v>
      </c>
      <c r="C14" s="166" t="s">
        <v>1027</v>
      </c>
      <c r="D14" s="166" t="s">
        <v>1027</v>
      </c>
      <c r="E14" s="166" t="s">
        <v>1027</v>
      </c>
      <c r="F14" s="166" t="s">
        <v>1027</v>
      </c>
      <c r="G14" s="166" t="s">
        <v>1027</v>
      </c>
      <c r="H14" s="166" t="s">
        <v>1027</v>
      </c>
      <c r="I14" s="166" t="s">
        <v>1027</v>
      </c>
      <c r="J14" s="166" t="s">
        <v>1023</v>
      </c>
      <c r="K14" s="166" t="s">
        <v>1023</v>
      </c>
      <c r="L14" s="166" t="s">
        <v>545</v>
      </c>
      <c r="M14" s="166" t="s">
        <v>1020</v>
      </c>
      <c r="N14" s="166" t="s">
        <v>1020</v>
      </c>
      <c r="O14" s="166" t="s">
        <v>1028</v>
      </c>
      <c r="P14" s="166" t="s">
        <v>1028</v>
      </c>
      <c r="Q14" s="166" t="s">
        <v>1025</v>
      </c>
      <c r="R14" s="166" t="s">
        <v>1025</v>
      </c>
      <c r="S14" s="166" t="s">
        <v>1029</v>
      </c>
      <c r="T14" s="166" t="s">
        <v>1030</v>
      </c>
      <c r="U14" s="166" t="s">
        <v>1030</v>
      </c>
      <c r="V14" s="166" t="s">
        <v>559</v>
      </c>
      <c r="W14" s="166" t="s">
        <v>1004</v>
      </c>
      <c r="X14" s="166" t="s">
        <v>1004</v>
      </c>
      <c r="Y14" s="166" t="s">
        <v>1004</v>
      </c>
      <c r="Z14" s="166" t="s">
        <v>1004</v>
      </c>
      <c r="AA14" s="166" t="s">
        <v>1004</v>
      </c>
      <c r="AB14" s="166" t="s">
        <v>1017</v>
      </c>
      <c r="AC14" s="166" t="s">
        <v>1004</v>
      </c>
      <c r="AD14" s="109" t="s">
        <v>1026</v>
      </c>
      <c r="AE14" s="166" t="s">
        <v>1004</v>
      </c>
      <c r="AF14" s="166" t="s">
        <v>1025</v>
      </c>
      <c r="AG14" s="166" t="s">
        <v>559</v>
      </c>
      <c r="AH14" s="166" t="s">
        <v>1023</v>
      </c>
      <c r="AI14" s="166" t="s">
        <v>1023</v>
      </c>
      <c r="AJ14" s="166" t="s">
        <v>1023</v>
      </c>
      <c r="AK14" s="168" t="s">
        <v>961</v>
      </c>
      <c r="AL14" s="166" t="s">
        <v>1022</v>
      </c>
      <c r="AM14" s="166" t="s">
        <v>1022</v>
      </c>
      <c r="AN14" s="166" t="s">
        <v>545</v>
      </c>
      <c r="AO14" s="166" t="s">
        <v>545</v>
      </c>
      <c r="AP14" s="166" t="s">
        <v>545</v>
      </c>
      <c r="AQ14" s="166" t="s">
        <v>545</v>
      </c>
      <c r="AR14" s="166" t="s">
        <v>1018</v>
      </c>
      <c r="AS14" s="166" t="s">
        <v>559</v>
      </c>
      <c r="AT14" s="166" t="s">
        <v>1019</v>
      </c>
      <c r="AU14" s="166" t="s">
        <v>559</v>
      </c>
      <c r="AV14" s="166" t="s">
        <v>556</v>
      </c>
      <c r="AW14" s="166" t="s">
        <v>559</v>
      </c>
      <c r="AX14" s="166" t="s">
        <v>559</v>
      </c>
      <c r="AY14" s="166" t="s">
        <v>960</v>
      </c>
      <c r="AZ14" s="166" t="s">
        <v>1021</v>
      </c>
      <c r="BA14" s="166" t="s">
        <v>1021</v>
      </c>
      <c r="BB14" s="166" t="s">
        <v>559</v>
      </c>
      <c r="BC14" s="166" t="s">
        <v>559</v>
      </c>
      <c r="BD14" s="166" t="s">
        <v>1020</v>
      </c>
      <c r="BE14" s="166" t="s">
        <v>559</v>
      </c>
      <c r="BF14" s="108"/>
    </row>
    <row r="15" spans="1:58" x14ac:dyDescent="0.25">
      <c r="A15" s="133" t="s">
        <v>21</v>
      </c>
      <c r="B15" s="111" t="s">
        <v>20</v>
      </c>
      <c r="C15" s="166" t="s">
        <v>1027</v>
      </c>
      <c r="D15" s="166" t="s">
        <v>1027</v>
      </c>
      <c r="E15" s="166" t="s">
        <v>1027</v>
      </c>
      <c r="F15" s="166" t="s">
        <v>1027</v>
      </c>
      <c r="G15" s="166" t="s">
        <v>1027</v>
      </c>
      <c r="H15" s="166" t="s">
        <v>1027</v>
      </c>
      <c r="I15" s="166" t="s">
        <v>1027</v>
      </c>
      <c r="J15" s="166" t="s">
        <v>1023</v>
      </c>
      <c r="K15" s="166" t="s">
        <v>1023</v>
      </c>
      <c r="L15" s="166" t="s">
        <v>545</v>
      </c>
      <c r="M15" s="166" t="s">
        <v>1020</v>
      </c>
      <c r="N15" s="166" t="s">
        <v>1020</v>
      </c>
      <c r="O15" s="166" t="s">
        <v>1028</v>
      </c>
      <c r="P15" s="166" t="s">
        <v>1028</v>
      </c>
      <c r="Q15" s="166" t="s">
        <v>1025</v>
      </c>
      <c r="R15" s="166" t="s">
        <v>1025</v>
      </c>
      <c r="S15" s="166" t="s">
        <v>1029</v>
      </c>
      <c r="T15" s="166" t="s">
        <v>1030</v>
      </c>
      <c r="U15" s="166" t="s">
        <v>1030</v>
      </c>
      <c r="V15" s="166" t="s">
        <v>559</v>
      </c>
      <c r="W15" s="166" t="s">
        <v>1004</v>
      </c>
      <c r="X15" s="166" t="s">
        <v>1004</v>
      </c>
      <c r="Y15" s="166" t="s">
        <v>1004</v>
      </c>
      <c r="Z15" s="166" t="s">
        <v>1004</v>
      </c>
      <c r="AA15" s="166" t="s">
        <v>1004</v>
      </c>
      <c r="AB15" s="166" t="s">
        <v>1004</v>
      </c>
      <c r="AC15" s="166" t="s">
        <v>1004</v>
      </c>
      <c r="AD15" s="109" t="s">
        <v>1026</v>
      </c>
      <c r="AE15" s="166" t="s">
        <v>1004</v>
      </c>
      <c r="AF15" s="166" t="s">
        <v>1025</v>
      </c>
      <c r="AG15" s="166" t="s">
        <v>559</v>
      </c>
      <c r="AH15" s="166" t="s">
        <v>1023</v>
      </c>
      <c r="AI15" s="166" t="s">
        <v>1023</v>
      </c>
      <c r="AJ15" s="166" t="s">
        <v>1023</v>
      </c>
      <c r="AK15" s="168" t="s">
        <v>958</v>
      </c>
      <c r="AL15" s="166" t="s">
        <v>1022</v>
      </c>
      <c r="AM15" s="166" t="s">
        <v>1022</v>
      </c>
      <c r="AN15" s="166" t="s">
        <v>545</v>
      </c>
      <c r="AO15" s="166" t="s">
        <v>545</v>
      </c>
      <c r="AP15" s="166" t="s">
        <v>545</v>
      </c>
      <c r="AQ15" s="166" t="s">
        <v>545</v>
      </c>
      <c r="AR15" s="166" t="s">
        <v>1018</v>
      </c>
      <c r="AS15" s="166" t="s">
        <v>559</v>
      </c>
      <c r="AT15" s="166" t="s">
        <v>1019</v>
      </c>
      <c r="AU15" s="166" t="s">
        <v>559</v>
      </c>
      <c r="AV15" s="166" t="s">
        <v>556</v>
      </c>
      <c r="AW15" s="166" t="s">
        <v>559</v>
      </c>
      <c r="AX15" s="166" t="s">
        <v>559</v>
      </c>
      <c r="AY15" s="166" t="s">
        <v>960</v>
      </c>
      <c r="AZ15" s="166" t="s">
        <v>1021</v>
      </c>
      <c r="BA15" s="166" t="s">
        <v>1021</v>
      </c>
      <c r="BB15" s="166" t="s">
        <v>559</v>
      </c>
      <c r="BC15" s="166" t="s">
        <v>559</v>
      </c>
      <c r="BD15" s="166" t="s">
        <v>1020</v>
      </c>
      <c r="BE15" s="166" t="s">
        <v>559</v>
      </c>
      <c r="BF15" s="108"/>
    </row>
    <row r="16" spans="1:58" x14ac:dyDescent="0.25">
      <c r="A16" s="133" t="s">
        <v>23</v>
      </c>
      <c r="B16" s="111" t="s">
        <v>22</v>
      </c>
      <c r="C16" s="166" t="s">
        <v>1027</v>
      </c>
      <c r="D16" s="166" t="s">
        <v>1027</v>
      </c>
      <c r="E16" s="166" t="s">
        <v>1027</v>
      </c>
      <c r="F16" s="166" t="s">
        <v>1027</v>
      </c>
      <c r="G16" s="166" t="s">
        <v>1027</v>
      </c>
      <c r="H16" s="166" t="s">
        <v>1027</v>
      </c>
      <c r="I16" s="166" t="s">
        <v>1027</v>
      </c>
      <c r="J16" s="166" t="s">
        <v>1023</v>
      </c>
      <c r="K16" s="166" t="s">
        <v>1023</v>
      </c>
      <c r="L16" s="166" t="s">
        <v>545</v>
      </c>
      <c r="M16" s="166" t="s">
        <v>1020</v>
      </c>
      <c r="N16" s="166" t="s">
        <v>1020</v>
      </c>
      <c r="O16" s="166" t="s">
        <v>1028</v>
      </c>
      <c r="P16" s="166" t="s">
        <v>1028</v>
      </c>
      <c r="Q16" s="166" t="s">
        <v>1025</v>
      </c>
      <c r="R16" s="166" t="s">
        <v>1025</v>
      </c>
      <c r="S16" s="166" t="s">
        <v>1029</v>
      </c>
      <c r="T16" s="166" t="s">
        <v>1030</v>
      </c>
      <c r="U16" s="166" t="s">
        <v>1030</v>
      </c>
      <c r="V16" s="166" t="s">
        <v>559</v>
      </c>
      <c r="W16" s="166" t="s">
        <v>1004</v>
      </c>
      <c r="X16" s="166" t="s">
        <v>1004</v>
      </c>
      <c r="Y16" s="166" t="s">
        <v>1004</v>
      </c>
      <c r="Z16" s="166" t="s">
        <v>1004</v>
      </c>
      <c r="AA16" s="166" t="s">
        <v>1004</v>
      </c>
      <c r="AB16" s="166" t="s">
        <v>958</v>
      </c>
      <c r="AC16" s="166" t="s">
        <v>1004</v>
      </c>
      <c r="AD16" s="109" t="s">
        <v>1026</v>
      </c>
      <c r="AE16" s="166" t="s">
        <v>1004</v>
      </c>
      <c r="AF16" s="166" t="s">
        <v>1025</v>
      </c>
      <c r="AG16" s="166" t="s">
        <v>559</v>
      </c>
      <c r="AH16" s="166" t="s">
        <v>1023</v>
      </c>
      <c r="AI16" s="166" t="s">
        <v>1023</v>
      </c>
      <c r="AJ16" s="166" t="s">
        <v>1023</v>
      </c>
      <c r="AK16" s="168" t="s">
        <v>958</v>
      </c>
      <c r="AL16" s="166" t="s">
        <v>1022</v>
      </c>
      <c r="AM16" s="166" t="s">
        <v>1022</v>
      </c>
      <c r="AN16" s="166" t="s">
        <v>545</v>
      </c>
      <c r="AO16" s="166" t="s">
        <v>545</v>
      </c>
      <c r="AP16" s="166" t="s">
        <v>545</v>
      </c>
      <c r="AQ16" s="166" t="s">
        <v>545</v>
      </c>
      <c r="AR16" s="166" t="s">
        <v>1018</v>
      </c>
      <c r="AS16" s="166" t="s">
        <v>559</v>
      </c>
      <c r="AT16" s="166" t="s">
        <v>1019</v>
      </c>
      <c r="AU16" s="166" t="s">
        <v>559</v>
      </c>
      <c r="AV16" s="166" t="s">
        <v>556</v>
      </c>
      <c r="AW16" s="166" t="s">
        <v>559</v>
      </c>
      <c r="AX16" s="166" t="s">
        <v>559</v>
      </c>
      <c r="AY16" s="166" t="s">
        <v>960</v>
      </c>
      <c r="AZ16" s="166" t="s">
        <v>1021</v>
      </c>
      <c r="BA16" s="166" t="s">
        <v>1021</v>
      </c>
      <c r="BB16" s="166" t="s">
        <v>559</v>
      </c>
      <c r="BC16" s="166" t="s">
        <v>559</v>
      </c>
      <c r="BD16" s="166" t="s">
        <v>1020</v>
      </c>
      <c r="BE16" s="166" t="s">
        <v>559</v>
      </c>
      <c r="BF16" s="108"/>
    </row>
    <row r="17" spans="1:58" x14ac:dyDescent="0.25">
      <c r="A17" s="133" t="s">
        <v>25</v>
      </c>
      <c r="B17" s="111" t="s">
        <v>24</v>
      </c>
      <c r="C17" s="166" t="s">
        <v>1027</v>
      </c>
      <c r="D17" s="166" t="s">
        <v>1027</v>
      </c>
      <c r="E17" s="166" t="s">
        <v>1027</v>
      </c>
      <c r="F17" s="166" t="s">
        <v>1027</v>
      </c>
      <c r="G17" s="166" t="s">
        <v>1027</v>
      </c>
      <c r="H17" s="166" t="s">
        <v>1027</v>
      </c>
      <c r="I17" s="166" t="s">
        <v>1027</v>
      </c>
      <c r="J17" s="166" t="s">
        <v>1023</v>
      </c>
      <c r="K17" s="166" t="s">
        <v>1023</v>
      </c>
      <c r="L17" s="166" t="s">
        <v>545</v>
      </c>
      <c r="M17" s="166" t="s">
        <v>1020</v>
      </c>
      <c r="N17" s="166" t="s">
        <v>1020</v>
      </c>
      <c r="O17" s="166" t="s">
        <v>1028</v>
      </c>
      <c r="P17" s="166" t="s">
        <v>1028</v>
      </c>
      <c r="Q17" s="166" t="s">
        <v>1025</v>
      </c>
      <c r="R17" s="166" t="s">
        <v>1025</v>
      </c>
      <c r="S17" s="166" t="s">
        <v>1029</v>
      </c>
      <c r="T17" s="166" t="s">
        <v>1030</v>
      </c>
      <c r="U17" s="166" t="s">
        <v>1030</v>
      </c>
      <c r="V17" s="166" t="s">
        <v>559</v>
      </c>
      <c r="W17" s="166" t="s">
        <v>1004</v>
      </c>
      <c r="X17" s="166" t="s">
        <v>1004</v>
      </c>
      <c r="Y17" s="166" t="s">
        <v>1004</v>
      </c>
      <c r="Z17" s="166" t="s">
        <v>1004</v>
      </c>
      <c r="AA17" s="166" t="s">
        <v>1004</v>
      </c>
      <c r="AB17" s="166" t="s">
        <v>1017</v>
      </c>
      <c r="AC17" s="166" t="s">
        <v>1004</v>
      </c>
      <c r="AD17" s="109" t="s">
        <v>1026</v>
      </c>
      <c r="AE17" s="166" t="s">
        <v>1004</v>
      </c>
      <c r="AF17" s="166" t="s">
        <v>1025</v>
      </c>
      <c r="AG17" s="166" t="s">
        <v>559</v>
      </c>
      <c r="AH17" s="166" t="s">
        <v>1023</v>
      </c>
      <c r="AI17" s="166" t="s">
        <v>1023</v>
      </c>
      <c r="AJ17" s="166" t="s">
        <v>1023</v>
      </c>
      <c r="AK17" s="168" t="s">
        <v>961</v>
      </c>
      <c r="AL17" s="166" t="s">
        <v>1022</v>
      </c>
      <c r="AM17" s="166" t="s">
        <v>1022</v>
      </c>
      <c r="AN17" s="166" t="s">
        <v>545</v>
      </c>
      <c r="AO17" s="166" t="s">
        <v>545</v>
      </c>
      <c r="AP17" s="166" t="s">
        <v>545</v>
      </c>
      <c r="AQ17" s="166" t="s">
        <v>545</v>
      </c>
      <c r="AR17" s="166" t="s">
        <v>1018</v>
      </c>
      <c r="AS17" s="166" t="s">
        <v>559</v>
      </c>
      <c r="AT17" s="166" t="s">
        <v>1019</v>
      </c>
      <c r="AU17" s="166" t="s">
        <v>559</v>
      </c>
      <c r="AV17" s="166" t="s">
        <v>556</v>
      </c>
      <c r="AW17" s="166" t="s">
        <v>559</v>
      </c>
      <c r="AX17" s="166" t="s">
        <v>559</v>
      </c>
      <c r="AY17" s="166" t="s">
        <v>960</v>
      </c>
      <c r="AZ17" s="166" t="s">
        <v>1021</v>
      </c>
      <c r="BA17" s="166" t="s">
        <v>1021</v>
      </c>
      <c r="BB17" s="166" t="s">
        <v>559</v>
      </c>
      <c r="BC17" s="166" t="s">
        <v>559</v>
      </c>
      <c r="BD17" s="166" t="s">
        <v>1020</v>
      </c>
      <c r="BE17" s="166" t="s">
        <v>559</v>
      </c>
      <c r="BF17" s="108"/>
    </row>
    <row r="18" spans="1:58" x14ac:dyDescent="0.25">
      <c r="A18" s="133" t="s">
        <v>27</v>
      </c>
      <c r="B18" s="111" t="s">
        <v>26</v>
      </c>
      <c r="C18" s="166" t="s">
        <v>1027</v>
      </c>
      <c r="D18" s="166" t="s">
        <v>1027</v>
      </c>
      <c r="E18" s="166" t="s">
        <v>1027</v>
      </c>
      <c r="F18" s="166" t="s">
        <v>1027</v>
      </c>
      <c r="G18" s="166" t="s">
        <v>1027</v>
      </c>
      <c r="H18" s="166" t="s">
        <v>1027</v>
      </c>
      <c r="I18" s="166" t="s">
        <v>1027</v>
      </c>
      <c r="J18" s="166" t="s">
        <v>1023</v>
      </c>
      <c r="K18" s="166" t="s">
        <v>1023</v>
      </c>
      <c r="L18" s="166" t="s">
        <v>545</v>
      </c>
      <c r="M18" s="166" t="s">
        <v>1020</v>
      </c>
      <c r="N18" s="166" t="s">
        <v>1020</v>
      </c>
      <c r="O18" s="166" t="s">
        <v>1028</v>
      </c>
      <c r="P18" s="166" t="s">
        <v>1028</v>
      </c>
      <c r="Q18" s="166" t="s">
        <v>1025</v>
      </c>
      <c r="R18" s="166" t="s">
        <v>1025</v>
      </c>
      <c r="S18" s="166" t="s">
        <v>1029</v>
      </c>
      <c r="T18" s="166" t="s">
        <v>1030</v>
      </c>
      <c r="U18" s="166" t="s">
        <v>1030</v>
      </c>
      <c r="V18" s="166" t="s">
        <v>559</v>
      </c>
      <c r="W18" s="166" t="s">
        <v>1004</v>
      </c>
      <c r="X18" s="166" t="s">
        <v>1004</v>
      </c>
      <c r="Y18" s="166" t="s">
        <v>1004</v>
      </c>
      <c r="Z18" s="166" t="s">
        <v>1004</v>
      </c>
      <c r="AA18" s="166" t="s">
        <v>1004</v>
      </c>
      <c r="AB18" s="166" t="s">
        <v>1004</v>
      </c>
      <c r="AC18" s="166" t="s">
        <v>1004</v>
      </c>
      <c r="AD18" s="109" t="s">
        <v>1026</v>
      </c>
      <c r="AE18" s="166" t="s">
        <v>1004</v>
      </c>
      <c r="AF18" s="166" t="s">
        <v>1025</v>
      </c>
      <c r="AG18" s="166" t="s">
        <v>559</v>
      </c>
      <c r="AH18" s="166" t="s">
        <v>1023</v>
      </c>
      <c r="AI18" s="166" t="s">
        <v>1023</v>
      </c>
      <c r="AJ18" s="166" t="s">
        <v>1023</v>
      </c>
      <c r="AK18" s="168" t="s">
        <v>958</v>
      </c>
      <c r="AL18" s="166" t="s">
        <v>1022</v>
      </c>
      <c r="AM18" s="166" t="s">
        <v>1022</v>
      </c>
      <c r="AN18" s="166" t="s">
        <v>545</v>
      </c>
      <c r="AO18" s="166" t="s">
        <v>545</v>
      </c>
      <c r="AP18" s="166" t="s">
        <v>545</v>
      </c>
      <c r="AQ18" s="166" t="s">
        <v>545</v>
      </c>
      <c r="AR18" s="166" t="s">
        <v>1018</v>
      </c>
      <c r="AS18" s="166" t="s">
        <v>559</v>
      </c>
      <c r="AT18" s="166" t="s">
        <v>1019</v>
      </c>
      <c r="AU18" s="166" t="s">
        <v>559</v>
      </c>
      <c r="AV18" s="166" t="s">
        <v>556</v>
      </c>
      <c r="AW18" s="166" t="s">
        <v>559</v>
      </c>
      <c r="AX18" s="166" t="s">
        <v>559</v>
      </c>
      <c r="AY18" s="166" t="s">
        <v>960</v>
      </c>
      <c r="AZ18" s="166" t="s">
        <v>1021</v>
      </c>
      <c r="BA18" s="166" t="s">
        <v>1021</v>
      </c>
      <c r="BB18" s="166" t="s">
        <v>559</v>
      </c>
      <c r="BC18" s="166" t="s">
        <v>559</v>
      </c>
      <c r="BD18" s="166" t="s">
        <v>1020</v>
      </c>
      <c r="BE18" s="166" t="s">
        <v>559</v>
      </c>
      <c r="BF18" s="108"/>
    </row>
    <row r="19" spans="1:58" x14ac:dyDescent="0.25">
      <c r="A19" s="133" t="s">
        <v>29</v>
      </c>
      <c r="B19" s="111" t="s">
        <v>28</v>
      </c>
      <c r="C19" s="166" t="s">
        <v>1027</v>
      </c>
      <c r="D19" s="166" t="s">
        <v>1027</v>
      </c>
      <c r="E19" s="166" t="s">
        <v>1027</v>
      </c>
      <c r="F19" s="166" t="s">
        <v>1027</v>
      </c>
      <c r="G19" s="166" t="s">
        <v>1027</v>
      </c>
      <c r="H19" s="166" t="s">
        <v>1027</v>
      </c>
      <c r="I19" s="166" t="s">
        <v>1027</v>
      </c>
      <c r="J19" s="166" t="s">
        <v>1023</v>
      </c>
      <c r="K19" s="166" t="s">
        <v>1023</v>
      </c>
      <c r="L19" s="166" t="s">
        <v>545</v>
      </c>
      <c r="M19" s="166" t="s">
        <v>1020</v>
      </c>
      <c r="N19" s="166" t="s">
        <v>1020</v>
      </c>
      <c r="O19" s="166" t="s">
        <v>1028</v>
      </c>
      <c r="P19" s="166" t="s">
        <v>1028</v>
      </c>
      <c r="Q19" s="166" t="s">
        <v>1025</v>
      </c>
      <c r="R19" s="166" t="s">
        <v>1025</v>
      </c>
      <c r="S19" s="166" t="s">
        <v>1029</v>
      </c>
      <c r="T19" s="166" t="s">
        <v>1030</v>
      </c>
      <c r="U19" s="166" t="s">
        <v>1030</v>
      </c>
      <c r="V19" s="166" t="s">
        <v>559</v>
      </c>
      <c r="W19" s="166" t="s">
        <v>1004</v>
      </c>
      <c r="X19" s="166" t="s">
        <v>1004</v>
      </c>
      <c r="Y19" s="166" t="s">
        <v>1004</v>
      </c>
      <c r="Z19" s="166" t="s">
        <v>1004</v>
      </c>
      <c r="AA19" s="166" t="s">
        <v>1004</v>
      </c>
      <c r="AB19" s="166" t="s">
        <v>1017</v>
      </c>
      <c r="AC19" s="166" t="s">
        <v>1004</v>
      </c>
      <c r="AD19" s="109" t="s">
        <v>1026</v>
      </c>
      <c r="AE19" s="166" t="s">
        <v>1004</v>
      </c>
      <c r="AF19" s="166" t="s">
        <v>1025</v>
      </c>
      <c r="AG19" s="166" t="s">
        <v>559</v>
      </c>
      <c r="AH19" s="166" t="s">
        <v>1023</v>
      </c>
      <c r="AI19" s="166" t="s">
        <v>1023</v>
      </c>
      <c r="AJ19" s="166" t="s">
        <v>1023</v>
      </c>
      <c r="AK19" s="168" t="s">
        <v>958</v>
      </c>
      <c r="AL19" s="166" t="s">
        <v>1022</v>
      </c>
      <c r="AM19" s="166" t="s">
        <v>1022</v>
      </c>
      <c r="AN19" s="166" t="s">
        <v>545</v>
      </c>
      <c r="AO19" s="166" t="s">
        <v>545</v>
      </c>
      <c r="AP19" s="166" t="s">
        <v>545</v>
      </c>
      <c r="AQ19" s="166" t="s">
        <v>545</v>
      </c>
      <c r="AR19" s="166" t="s">
        <v>1018</v>
      </c>
      <c r="AS19" s="166" t="s">
        <v>559</v>
      </c>
      <c r="AT19" s="166" t="s">
        <v>1019</v>
      </c>
      <c r="AU19" s="166" t="s">
        <v>559</v>
      </c>
      <c r="AV19" s="166" t="s">
        <v>556</v>
      </c>
      <c r="AW19" s="166" t="s">
        <v>559</v>
      </c>
      <c r="AX19" s="166" t="s">
        <v>559</v>
      </c>
      <c r="AY19" s="166" t="s">
        <v>960</v>
      </c>
      <c r="AZ19" s="166" t="s">
        <v>1021</v>
      </c>
      <c r="BA19" s="166" t="s">
        <v>1021</v>
      </c>
      <c r="BB19" s="166" t="s">
        <v>559</v>
      </c>
      <c r="BC19" s="166" t="s">
        <v>559</v>
      </c>
      <c r="BD19" s="166" t="s">
        <v>1020</v>
      </c>
      <c r="BE19" s="166" t="s">
        <v>559</v>
      </c>
      <c r="BF19" s="108"/>
    </row>
    <row r="20" spans="1:58" x14ac:dyDescent="0.25">
      <c r="A20" s="133" t="s">
        <v>31</v>
      </c>
      <c r="B20" s="111" t="s">
        <v>30</v>
      </c>
      <c r="C20" s="166" t="s">
        <v>1027</v>
      </c>
      <c r="D20" s="166" t="s">
        <v>1027</v>
      </c>
      <c r="E20" s="166" t="s">
        <v>1027</v>
      </c>
      <c r="F20" s="166" t="s">
        <v>1027</v>
      </c>
      <c r="G20" s="166" t="s">
        <v>1027</v>
      </c>
      <c r="H20" s="166" t="s">
        <v>1027</v>
      </c>
      <c r="I20" s="166" t="s">
        <v>1027</v>
      </c>
      <c r="J20" s="166" t="s">
        <v>1023</v>
      </c>
      <c r="K20" s="166" t="s">
        <v>1023</v>
      </c>
      <c r="L20" s="166" t="s">
        <v>545</v>
      </c>
      <c r="M20" s="166" t="s">
        <v>1020</v>
      </c>
      <c r="N20" s="166" t="s">
        <v>1020</v>
      </c>
      <c r="O20" s="166" t="s">
        <v>1028</v>
      </c>
      <c r="P20" s="166" t="s">
        <v>1028</v>
      </c>
      <c r="Q20" s="166" t="s">
        <v>1025</v>
      </c>
      <c r="R20" s="166" t="s">
        <v>1025</v>
      </c>
      <c r="S20" s="166" t="s">
        <v>1029</v>
      </c>
      <c r="T20" s="166" t="s">
        <v>1030</v>
      </c>
      <c r="U20" s="166" t="s">
        <v>1030</v>
      </c>
      <c r="V20" s="166" t="s">
        <v>559</v>
      </c>
      <c r="W20" s="166" t="s">
        <v>1004</v>
      </c>
      <c r="X20" s="166" t="s">
        <v>1004</v>
      </c>
      <c r="Y20" s="166" t="s">
        <v>1004</v>
      </c>
      <c r="Z20" s="166" t="s">
        <v>1004</v>
      </c>
      <c r="AA20" s="166" t="s">
        <v>1004</v>
      </c>
      <c r="AB20" s="166" t="s">
        <v>958</v>
      </c>
      <c r="AC20" s="166" t="s">
        <v>1004</v>
      </c>
      <c r="AD20" s="109" t="s">
        <v>1026</v>
      </c>
      <c r="AE20" s="166" t="s">
        <v>1004</v>
      </c>
      <c r="AF20" s="166" t="s">
        <v>1025</v>
      </c>
      <c r="AG20" s="166" t="s">
        <v>559</v>
      </c>
      <c r="AH20" s="166" t="s">
        <v>1023</v>
      </c>
      <c r="AI20" s="166" t="s">
        <v>1023</v>
      </c>
      <c r="AJ20" s="166" t="s">
        <v>1023</v>
      </c>
      <c r="AK20" s="168" t="s">
        <v>958</v>
      </c>
      <c r="AL20" s="166" t="s">
        <v>1022</v>
      </c>
      <c r="AM20" s="166" t="s">
        <v>1022</v>
      </c>
      <c r="AN20" s="166" t="s">
        <v>545</v>
      </c>
      <c r="AO20" s="166" t="s">
        <v>545</v>
      </c>
      <c r="AP20" s="166" t="s">
        <v>545</v>
      </c>
      <c r="AQ20" s="166" t="s">
        <v>545</v>
      </c>
      <c r="AR20" s="166" t="s">
        <v>1018</v>
      </c>
      <c r="AS20" s="166" t="s">
        <v>559</v>
      </c>
      <c r="AT20" s="166" t="s">
        <v>1019</v>
      </c>
      <c r="AU20" s="166" t="s">
        <v>559</v>
      </c>
      <c r="AV20" s="166" t="s">
        <v>556</v>
      </c>
      <c r="AW20" s="166" t="s">
        <v>559</v>
      </c>
      <c r="AX20" s="166" t="s">
        <v>559</v>
      </c>
      <c r="AY20" s="166" t="s">
        <v>960</v>
      </c>
      <c r="AZ20" s="166" t="s">
        <v>1021</v>
      </c>
      <c r="BA20" s="166" t="s">
        <v>1021</v>
      </c>
      <c r="BB20" s="166" t="s">
        <v>559</v>
      </c>
      <c r="BC20" s="166" t="s">
        <v>559</v>
      </c>
      <c r="BD20" s="166" t="s">
        <v>1020</v>
      </c>
      <c r="BE20" s="166" t="s">
        <v>559</v>
      </c>
      <c r="BF20" s="108"/>
    </row>
    <row r="21" spans="1:58" x14ac:dyDescent="0.25">
      <c r="A21" s="133" t="s">
        <v>33</v>
      </c>
      <c r="B21" s="111" t="s">
        <v>32</v>
      </c>
      <c r="C21" s="166" t="s">
        <v>1027</v>
      </c>
      <c r="D21" s="166" t="s">
        <v>1027</v>
      </c>
      <c r="E21" s="166" t="s">
        <v>1027</v>
      </c>
      <c r="F21" s="166" t="s">
        <v>1027</v>
      </c>
      <c r="G21" s="166" t="s">
        <v>1027</v>
      </c>
      <c r="H21" s="166" t="s">
        <v>1027</v>
      </c>
      <c r="I21" s="166" t="s">
        <v>1027</v>
      </c>
      <c r="J21" s="166" t="s">
        <v>1023</v>
      </c>
      <c r="K21" s="166" t="s">
        <v>1023</v>
      </c>
      <c r="L21" s="166" t="s">
        <v>545</v>
      </c>
      <c r="M21" s="166" t="s">
        <v>1020</v>
      </c>
      <c r="N21" s="166" t="s">
        <v>1020</v>
      </c>
      <c r="O21" s="166" t="s">
        <v>1028</v>
      </c>
      <c r="P21" s="166" t="s">
        <v>1028</v>
      </c>
      <c r="Q21" s="166" t="s">
        <v>1025</v>
      </c>
      <c r="R21" s="166" t="s">
        <v>1025</v>
      </c>
      <c r="S21" s="166" t="s">
        <v>1029</v>
      </c>
      <c r="T21" s="166" t="s">
        <v>1030</v>
      </c>
      <c r="U21" s="166" t="s">
        <v>1030</v>
      </c>
      <c r="V21" s="166" t="s">
        <v>559</v>
      </c>
      <c r="W21" s="166" t="s">
        <v>1004</v>
      </c>
      <c r="X21" s="166" t="s">
        <v>1004</v>
      </c>
      <c r="Y21" s="166" t="s">
        <v>1004</v>
      </c>
      <c r="Z21" s="166" t="s">
        <v>1004</v>
      </c>
      <c r="AA21" s="166" t="s">
        <v>1004</v>
      </c>
      <c r="AB21" s="166" t="s">
        <v>1017</v>
      </c>
      <c r="AC21" s="166" t="s">
        <v>1004</v>
      </c>
      <c r="AD21" s="109" t="s">
        <v>1026</v>
      </c>
      <c r="AE21" s="166" t="s">
        <v>1004</v>
      </c>
      <c r="AF21" s="166" t="s">
        <v>1025</v>
      </c>
      <c r="AG21" s="166" t="s">
        <v>559</v>
      </c>
      <c r="AH21" s="166" t="s">
        <v>1023</v>
      </c>
      <c r="AI21" s="166" t="s">
        <v>1023</v>
      </c>
      <c r="AJ21" s="166" t="s">
        <v>1023</v>
      </c>
      <c r="AK21" s="168" t="s">
        <v>958</v>
      </c>
      <c r="AL21" s="166" t="s">
        <v>1022</v>
      </c>
      <c r="AM21" s="166" t="s">
        <v>1022</v>
      </c>
      <c r="AN21" s="166" t="s">
        <v>545</v>
      </c>
      <c r="AO21" s="166" t="s">
        <v>545</v>
      </c>
      <c r="AP21" s="166" t="s">
        <v>545</v>
      </c>
      <c r="AQ21" s="166" t="s">
        <v>545</v>
      </c>
      <c r="AR21" s="166" t="s">
        <v>1018</v>
      </c>
      <c r="AS21" s="166" t="s">
        <v>559</v>
      </c>
      <c r="AT21" s="166" t="s">
        <v>1019</v>
      </c>
      <c r="AU21" s="166" t="s">
        <v>559</v>
      </c>
      <c r="AV21" s="166" t="s">
        <v>556</v>
      </c>
      <c r="AW21" s="166" t="s">
        <v>559</v>
      </c>
      <c r="AX21" s="166" t="s">
        <v>559</v>
      </c>
      <c r="AY21" s="166" t="s">
        <v>960</v>
      </c>
      <c r="AZ21" s="166" t="s">
        <v>1021</v>
      </c>
      <c r="BA21" s="166" t="s">
        <v>1021</v>
      </c>
      <c r="BB21" s="166" t="s">
        <v>559</v>
      </c>
      <c r="BC21" s="166" t="s">
        <v>559</v>
      </c>
      <c r="BD21" s="166" t="s">
        <v>1020</v>
      </c>
      <c r="BE21" s="166" t="s">
        <v>559</v>
      </c>
      <c r="BF21" s="108"/>
    </row>
    <row r="22" spans="1:58" x14ac:dyDescent="0.25">
      <c r="A22" s="133" t="s">
        <v>35</v>
      </c>
      <c r="B22" s="111" t="s">
        <v>34</v>
      </c>
      <c r="C22" s="166" t="s">
        <v>1027</v>
      </c>
      <c r="D22" s="166" t="s">
        <v>1027</v>
      </c>
      <c r="E22" s="166" t="s">
        <v>1027</v>
      </c>
      <c r="F22" s="166" t="s">
        <v>1027</v>
      </c>
      <c r="G22" s="166" t="s">
        <v>1027</v>
      </c>
      <c r="H22" s="166" t="s">
        <v>1027</v>
      </c>
      <c r="I22" s="166" t="s">
        <v>1027</v>
      </c>
      <c r="J22" s="166" t="s">
        <v>1023</v>
      </c>
      <c r="K22" s="166" t="s">
        <v>1023</v>
      </c>
      <c r="L22" s="166" t="s">
        <v>545</v>
      </c>
      <c r="M22" s="166" t="s">
        <v>1020</v>
      </c>
      <c r="N22" s="166" t="s">
        <v>1020</v>
      </c>
      <c r="O22" s="166" t="s">
        <v>1028</v>
      </c>
      <c r="P22" s="166" t="s">
        <v>1028</v>
      </c>
      <c r="Q22" s="166" t="s">
        <v>1025</v>
      </c>
      <c r="R22" s="166" t="s">
        <v>1025</v>
      </c>
      <c r="S22" s="166" t="s">
        <v>1029</v>
      </c>
      <c r="T22" s="166" t="s">
        <v>1030</v>
      </c>
      <c r="U22" s="166" t="s">
        <v>1030</v>
      </c>
      <c r="V22" s="166" t="s">
        <v>559</v>
      </c>
      <c r="W22" s="166" t="s">
        <v>1004</v>
      </c>
      <c r="X22" s="166" t="s">
        <v>1004</v>
      </c>
      <c r="Y22" s="166" t="s">
        <v>1004</v>
      </c>
      <c r="Z22" s="166" t="s">
        <v>1004</v>
      </c>
      <c r="AA22" s="166" t="s">
        <v>1004</v>
      </c>
      <c r="AB22" s="166" t="s">
        <v>1017</v>
      </c>
      <c r="AC22" s="166" t="s">
        <v>1004</v>
      </c>
      <c r="AD22" s="109" t="s">
        <v>1026</v>
      </c>
      <c r="AE22" s="166" t="s">
        <v>1004</v>
      </c>
      <c r="AF22" s="166" t="s">
        <v>1025</v>
      </c>
      <c r="AG22" s="166" t="s">
        <v>559</v>
      </c>
      <c r="AH22" s="166" t="s">
        <v>1023</v>
      </c>
      <c r="AI22" s="166" t="s">
        <v>1023</v>
      </c>
      <c r="AJ22" s="166" t="s">
        <v>1023</v>
      </c>
      <c r="AK22" s="168" t="s">
        <v>958</v>
      </c>
      <c r="AL22" s="166" t="s">
        <v>1022</v>
      </c>
      <c r="AM22" s="166" t="s">
        <v>1022</v>
      </c>
      <c r="AN22" s="166" t="s">
        <v>545</v>
      </c>
      <c r="AO22" s="166" t="s">
        <v>545</v>
      </c>
      <c r="AP22" s="166" t="s">
        <v>545</v>
      </c>
      <c r="AQ22" s="166" t="s">
        <v>545</v>
      </c>
      <c r="AR22" s="166" t="s">
        <v>1018</v>
      </c>
      <c r="AS22" s="166" t="s">
        <v>559</v>
      </c>
      <c r="AT22" s="166" t="s">
        <v>1019</v>
      </c>
      <c r="AU22" s="166" t="s">
        <v>559</v>
      </c>
      <c r="AV22" s="166" t="s">
        <v>556</v>
      </c>
      <c r="AW22" s="166" t="s">
        <v>559</v>
      </c>
      <c r="AX22" s="166" t="s">
        <v>559</v>
      </c>
      <c r="AY22" s="166" t="s">
        <v>960</v>
      </c>
      <c r="AZ22" s="166" t="s">
        <v>1021</v>
      </c>
      <c r="BA22" s="166" t="s">
        <v>1021</v>
      </c>
      <c r="BB22" s="166" t="s">
        <v>559</v>
      </c>
      <c r="BC22" s="166" t="s">
        <v>559</v>
      </c>
      <c r="BD22" s="166" t="s">
        <v>1020</v>
      </c>
      <c r="BE22" s="166" t="s">
        <v>559</v>
      </c>
      <c r="BF22" s="108"/>
    </row>
    <row r="23" spans="1:58" x14ac:dyDescent="0.25">
      <c r="A23" s="133" t="s">
        <v>37</v>
      </c>
      <c r="B23" s="111" t="s">
        <v>36</v>
      </c>
      <c r="C23" s="166" t="s">
        <v>1027</v>
      </c>
      <c r="D23" s="166" t="s">
        <v>1027</v>
      </c>
      <c r="E23" s="166" t="s">
        <v>1027</v>
      </c>
      <c r="F23" s="166" t="s">
        <v>1027</v>
      </c>
      <c r="G23" s="166" t="s">
        <v>1027</v>
      </c>
      <c r="H23" s="166" t="s">
        <v>1027</v>
      </c>
      <c r="I23" s="166" t="s">
        <v>1027</v>
      </c>
      <c r="J23" s="166" t="s">
        <v>1023</v>
      </c>
      <c r="K23" s="166" t="s">
        <v>1023</v>
      </c>
      <c r="L23" s="166" t="s">
        <v>545</v>
      </c>
      <c r="M23" s="166" t="s">
        <v>1020</v>
      </c>
      <c r="N23" s="166" t="s">
        <v>1020</v>
      </c>
      <c r="O23" s="166" t="s">
        <v>1028</v>
      </c>
      <c r="P23" s="166" t="s">
        <v>1028</v>
      </c>
      <c r="Q23" s="166" t="s">
        <v>1025</v>
      </c>
      <c r="R23" s="166" t="s">
        <v>1025</v>
      </c>
      <c r="S23" s="166" t="s">
        <v>1029</v>
      </c>
      <c r="T23" s="166" t="s">
        <v>1030</v>
      </c>
      <c r="U23" s="166" t="s">
        <v>1030</v>
      </c>
      <c r="V23" s="166" t="s">
        <v>559</v>
      </c>
      <c r="W23" s="166" t="s">
        <v>1004</v>
      </c>
      <c r="X23" s="166" t="s">
        <v>1004</v>
      </c>
      <c r="Y23" s="166" t="s">
        <v>1004</v>
      </c>
      <c r="Z23" s="166" t="s">
        <v>1004</v>
      </c>
      <c r="AA23" s="166" t="s">
        <v>1004</v>
      </c>
      <c r="AB23" s="166" t="s">
        <v>1004</v>
      </c>
      <c r="AC23" s="166" t="s">
        <v>1004</v>
      </c>
      <c r="AD23" s="109" t="s">
        <v>1026</v>
      </c>
      <c r="AE23" s="166" t="s">
        <v>1004</v>
      </c>
      <c r="AF23" s="166" t="s">
        <v>1025</v>
      </c>
      <c r="AG23" s="166" t="s">
        <v>559</v>
      </c>
      <c r="AH23" s="166" t="s">
        <v>1023</v>
      </c>
      <c r="AI23" s="166" t="s">
        <v>1023</v>
      </c>
      <c r="AJ23" s="166" t="s">
        <v>1023</v>
      </c>
      <c r="AK23" s="168" t="s">
        <v>958</v>
      </c>
      <c r="AL23" s="166" t="s">
        <v>1022</v>
      </c>
      <c r="AM23" s="166" t="s">
        <v>1022</v>
      </c>
      <c r="AN23" s="166" t="s">
        <v>545</v>
      </c>
      <c r="AO23" s="166" t="s">
        <v>545</v>
      </c>
      <c r="AP23" s="166" t="s">
        <v>545</v>
      </c>
      <c r="AQ23" s="166" t="s">
        <v>545</v>
      </c>
      <c r="AR23" s="166" t="s">
        <v>1018</v>
      </c>
      <c r="AS23" s="166" t="s">
        <v>559</v>
      </c>
      <c r="AT23" s="166" t="s">
        <v>1019</v>
      </c>
      <c r="AU23" s="166" t="s">
        <v>559</v>
      </c>
      <c r="AV23" s="166" t="s">
        <v>556</v>
      </c>
      <c r="AW23" s="166" t="s">
        <v>559</v>
      </c>
      <c r="AX23" s="166" t="s">
        <v>559</v>
      </c>
      <c r="AY23" s="166" t="s">
        <v>960</v>
      </c>
      <c r="AZ23" s="166" t="s">
        <v>1021</v>
      </c>
      <c r="BA23" s="166" t="s">
        <v>1021</v>
      </c>
      <c r="BB23" s="166" t="s">
        <v>559</v>
      </c>
      <c r="BC23" s="166" t="s">
        <v>559</v>
      </c>
      <c r="BD23" s="166" t="s">
        <v>1020</v>
      </c>
      <c r="BE23" s="166" t="s">
        <v>559</v>
      </c>
      <c r="BF23" s="108"/>
    </row>
    <row r="24" spans="1:58" x14ac:dyDescent="0.25">
      <c r="A24" s="133" t="s">
        <v>843</v>
      </c>
      <c r="B24" s="111" t="s">
        <v>38</v>
      </c>
      <c r="C24" s="166" t="s">
        <v>1027</v>
      </c>
      <c r="D24" s="166" t="s">
        <v>1027</v>
      </c>
      <c r="E24" s="166" t="s">
        <v>1027</v>
      </c>
      <c r="F24" s="166" t="s">
        <v>1027</v>
      </c>
      <c r="G24" s="166" t="s">
        <v>1027</v>
      </c>
      <c r="H24" s="166" t="s">
        <v>1027</v>
      </c>
      <c r="I24" s="166" t="s">
        <v>1027</v>
      </c>
      <c r="J24" s="166" t="s">
        <v>1023</v>
      </c>
      <c r="K24" s="166" t="s">
        <v>1023</v>
      </c>
      <c r="L24" s="166" t="s">
        <v>545</v>
      </c>
      <c r="M24" s="166" t="s">
        <v>1020</v>
      </c>
      <c r="N24" s="166" t="s">
        <v>1020</v>
      </c>
      <c r="O24" s="166" t="s">
        <v>1028</v>
      </c>
      <c r="P24" s="166" t="s">
        <v>1028</v>
      </c>
      <c r="Q24" s="166" t="s">
        <v>1025</v>
      </c>
      <c r="R24" s="166" t="s">
        <v>1025</v>
      </c>
      <c r="S24" s="166" t="s">
        <v>1029</v>
      </c>
      <c r="T24" s="166" t="s">
        <v>1030</v>
      </c>
      <c r="U24" s="166" t="s">
        <v>1030</v>
      </c>
      <c r="V24" s="166" t="s">
        <v>559</v>
      </c>
      <c r="W24" s="166" t="s">
        <v>1004</v>
      </c>
      <c r="X24" s="166" t="s">
        <v>1004</v>
      </c>
      <c r="Y24" s="166" t="s">
        <v>1004</v>
      </c>
      <c r="Z24" s="166" t="s">
        <v>1004</v>
      </c>
      <c r="AA24" s="166" t="s">
        <v>1004</v>
      </c>
      <c r="AB24" s="166" t="s">
        <v>1017</v>
      </c>
      <c r="AC24" s="166" t="s">
        <v>1004</v>
      </c>
      <c r="AD24" s="109" t="s">
        <v>1026</v>
      </c>
      <c r="AE24" s="166" t="s">
        <v>1004</v>
      </c>
      <c r="AF24" s="166" t="s">
        <v>1025</v>
      </c>
      <c r="AG24" s="166" t="s">
        <v>559</v>
      </c>
      <c r="AH24" s="166" t="s">
        <v>1023</v>
      </c>
      <c r="AI24" s="166" t="s">
        <v>1023</v>
      </c>
      <c r="AJ24" s="166" t="s">
        <v>1023</v>
      </c>
      <c r="AK24" s="168" t="s">
        <v>958</v>
      </c>
      <c r="AL24" s="166" t="s">
        <v>1022</v>
      </c>
      <c r="AM24" s="166" t="s">
        <v>1022</v>
      </c>
      <c r="AN24" s="166" t="s">
        <v>545</v>
      </c>
      <c r="AO24" s="166" t="s">
        <v>545</v>
      </c>
      <c r="AP24" s="166" t="s">
        <v>545</v>
      </c>
      <c r="AQ24" s="166" t="s">
        <v>545</v>
      </c>
      <c r="AR24" s="166" t="s">
        <v>1018</v>
      </c>
      <c r="AS24" s="166" t="s">
        <v>559</v>
      </c>
      <c r="AT24" s="166" t="s">
        <v>1019</v>
      </c>
      <c r="AU24" s="166" t="s">
        <v>559</v>
      </c>
      <c r="AV24" s="166" t="s">
        <v>556</v>
      </c>
      <c r="AW24" s="166" t="s">
        <v>559</v>
      </c>
      <c r="AX24" s="166" t="s">
        <v>559</v>
      </c>
      <c r="AY24" s="166" t="s">
        <v>960</v>
      </c>
      <c r="AZ24" s="166" t="s">
        <v>1021</v>
      </c>
      <c r="BA24" s="166" t="s">
        <v>1021</v>
      </c>
      <c r="BB24" s="166" t="s">
        <v>559</v>
      </c>
      <c r="BC24" s="166" t="s">
        <v>559</v>
      </c>
      <c r="BD24" s="166" t="s">
        <v>1020</v>
      </c>
      <c r="BE24" s="166" t="s">
        <v>559</v>
      </c>
      <c r="BF24" s="108"/>
    </row>
    <row r="25" spans="1:58" x14ac:dyDescent="0.25">
      <c r="A25" s="133" t="s">
        <v>40</v>
      </c>
      <c r="B25" s="111" t="s">
        <v>39</v>
      </c>
      <c r="C25" s="166" t="s">
        <v>1027</v>
      </c>
      <c r="D25" s="166" t="s">
        <v>1027</v>
      </c>
      <c r="E25" s="166" t="s">
        <v>1027</v>
      </c>
      <c r="F25" s="166" t="s">
        <v>1027</v>
      </c>
      <c r="G25" s="166" t="s">
        <v>1027</v>
      </c>
      <c r="H25" s="166" t="s">
        <v>1027</v>
      </c>
      <c r="I25" s="166" t="s">
        <v>1027</v>
      </c>
      <c r="J25" s="166" t="s">
        <v>1023</v>
      </c>
      <c r="K25" s="166" t="s">
        <v>1023</v>
      </c>
      <c r="L25" s="166" t="s">
        <v>545</v>
      </c>
      <c r="M25" s="166" t="s">
        <v>1020</v>
      </c>
      <c r="N25" s="166" t="s">
        <v>1020</v>
      </c>
      <c r="O25" s="166" t="s">
        <v>1028</v>
      </c>
      <c r="P25" s="166" t="s">
        <v>1028</v>
      </c>
      <c r="Q25" s="166" t="s">
        <v>1025</v>
      </c>
      <c r="R25" s="166" t="s">
        <v>1025</v>
      </c>
      <c r="S25" s="166" t="s">
        <v>1029</v>
      </c>
      <c r="T25" s="166" t="s">
        <v>1030</v>
      </c>
      <c r="U25" s="166" t="s">
        <v>1030</v>
      </c>
      <c r="V25" s="166" t="s">
        <v>559</v>
      </c>
      <c r="W25" s="166" t="s">
        <v>1004</v>
      </c>
      <c r="X25" s="166" t="s">
        <v>1004</v>
      </c>
      <c r="Y25" s="166" t="s">
        <v>1004</v>
      </c>
      <c r="Z25" s="166" t="s">
        <v>1004</v>
      </c>
      <c r="AA25" s="166" t="s">
        <v>1004</v>
      </c>
      <c r="AB25" s="166" t="s">
        <v>958</v>
      </c>
      <c r="AC25" s="166" t="s">
        <v>1004</v>
      </c>
      <c r="AD25" s="109" t="s">
        <v>1026</v>
      </c>
      <c r="AE25" s="166" t="s">
        <v>1004</v>
      </c>
      <c r="AF25" s="166" t="s">
        <v>1025</v>
      </c>
      <c r="AG25" s="166" t="s">
        <v>559</v>
      </c>
      <c r="AH25" s="166" t="s">
        <v>1023</v>
      </c>
      <c r="AI25" s="166" t="s">
        <v>1023</v>
      </c>
      <c r="AJ25" s="166" t="s">
        <v>1023</v>
      </c>
      <c r="AK25" s="168" t="s">
        <v>961</v>
      </c>
      <c r="AL25" s="166" t="s">
        <v>1022</v>
      </c>
      <c r="AM25" s="166" t="s">
        <v>1022</v>
      </c>
      <c r="AN25" s="166" t="s">
        <v>545</v>
      </c>
      <c r="AO25" s="166" t="s">
        <v>545</v>
      </c>
      <c r="AP25" s="166" t="s">
        <v>545</v>
      </c>
      <c r="AQ25" s="166" t="s">
        <v>545</v>
      </c>
      <c r="AR25" s="166" t="s">
        <v>1018</v>
      </c>
      <c r="AS25" s="166" t="s">
        <v>559</v>
      </c>
      <c r="AT25" s="166" t="s">
        <v>1019</v>
      </c>
      <c r="AU25" s="166" t="s">
        <v>559</v>
      </c>
      <c r="AV25" s="166" t="s">
        <v>556</v>
      </c>
      <c r="AW25" s="166" t="s">
        <v>559</v>
      </c>
      <c r="AX25" s="166" t="s">
        <v>559</v>
      </c>
      <c r="AY25" s="166" t="s">
        <v>960</v>
      </c>
      <c r="AZ25" s="166" t="s">
        <v>1021</v>
      </c>
      <c r="BA25" s="166" t="s">
        <v>1021</v>
      </c>
      <c r="BB25" s="166" t="s">
        <v>559</v>
      </c>
      <c r="BC25" s="166" t="s">
        <v>559</v>
      </c>
      <c r="BD25" s="166" t="s">
        <v>1020</v>
      </c>
      <c r="BE25" s="166" t="s">
        <v>559</v>
      </c>
      <c r="BF25" s="108"/>
    </row>
    <row r="26" spans="1:58" x14ac:dyDescent="0.25">
      <c r="A26" s="133" t="s">
        <v>42</v>
      </c>
      <c r="B26" s="111" t="s">
        <v>41</v>
      </c>
      <c r="C26" s="166" t="s">
        <v>1027</v>
      </c>
      <c r="D26" s="166" t="s">
        <v>1027</v>
      </c>
      <c r="E26" s="166" t="s">
        <v>1027</v>
      </c>
      <c r="F26" s="166" t="s">
        <v>1027</v>
      </c>
      <c r="G26" s="166" t="s">
        <v>1027</v>
      </c>
      <c r="H26" s="166" t="s">
        <v>1027</v>
      </c>
      <c r="I26" s="166" t="s">
        <v>1027</v>
      </c>
      <c r="J26" s="166" t="s">
        <v>1023</v>
      </c>
      <c r="K26" s="166" t="s">
        <v>1023</v>
      </c>
      <c r="L26" s="166" t="s">
        <v>545</v>
      </c>
      <c r="M26" s="166" t="s">
        <v>1020</v>
      </c>
      <c r="N26" s="166" t="s">
        <v>1020</v>
      </c>
      <c r="O26" s="166" t="s">
        <v>1028</v>
      </c>
      <c r="P26" s="166" t="s">
        <v>1028</v>
      </c>
      <c r="Q26" s="166" t="s">
        <v>1025</v>
      </c>
      <c r="R26" s="166" t="s">
        <v>1025</v>
      </c>
      <c r="S26" s="166" t="s">
        <v>1029</v>
      </c>
      <c r="T26" s="166" t="s">
        <v>1030</v>
      </c>
      <c r="U26" s="166" t="s">
        <v>1030</v>
      </c>
      <c r="V26" s="166" t="s">
        <v>559</v>
      </c>
      <c r="W26" s="166" t="s">
        <v>1004</v>
      </c>
      <c r="X26" s="166" t="s">
        <v>1004</v>
      </c>
      <c r="Y26" s="166" t="s">
        <v>1004</v>
      </c>
      <c r="Z26" s="166" t="s">
        <v>1004</v>
      </c>
      <c r="AA26" s="166" t="s">
        <v>1004</v>
      </c>
      <c r="AB26" s="166" t="s">
        <v>1017</v>
      </c>
      <c r="AC26" s="166" t="s">
        <v>1004</v>
      </c>
      <c r="AD26" s="109" t="s">
        <v>1026</v>
      </c>
      <c r="AE26" s="166" t="s">
        <v>1004</v>
      </c>
      <c r="AF26" s="166" t="s">
        <v>1025</v>
      </c>
      <c r="AG26" s="166" t="s">
        <v>559</v>
      </c>
      <c r="AH26" s="166" t="s">
        <v>1023</v>
      </c>
      <c r="AI26" s="166" t="s">
        <v>1023</v>
      </c>
      <c r="AJ26" s="166" t="s">
        <v>1023</v>
      </c>
      <c r="AK26" s="168" t="s">
        <v>958</v>
      </c>
      <c r="AL26" s="166" t="s">
        <v>1022</v>
      </c>
      <c r="AM26" s="166" t="s">
        <v>1022</v>
      </c>
      <c r="AN26" s="166" t="s">
        <v>545</v>
      </c>
      <c r="AO26" s="166" t="s">
        <v>545</v>
      </c>
      <c r="AP26" s="166" t="s">
        <v>545</v>
      </c>
      <c r="AQ26" s="166" t="s">
        <v>545</v>
      </c>
      <c r="AR26" s="166" t="s">
        <v>1018</v>
      </c>
      <c r="AS26" s="166" t="s">
        <v>559</v>
      </c>
      <c r="AT26" s="166" t="s">
        <v>1019</v>
      </c>
      <c r="AU26" s="166" t="s">
        <v>559</v>
      </c>
      <c r="AV26" s="166" t="s">
        <v>556</v>
      </c>
      <c r="AW26" s="166" t="s">
        <v>559</v>
      </c>
      <c r="AX26" s="166" t="s">
        <v>559</v>
      </c>
      <c r="AY26" s="166" t="s">
        <v>960</v>
      </c>
      <c r="AZ26" s="166" t="s">
        <v>1021</v>
      </c>
      <c r="BA26" s="166" t="s">
        <v>1021</v>
      </c>
      <c r="BB26" s="166" t="s">
        <v>559</v>
      </c>
      <c r="BC26" s="166" t="s">
        <v>559</v>
      </c>
      <c r="BD26" s="166" t="s">
        <v>1020</v>
      </c>
      <c r="BE26" s="166" t="s">
        <v>559</v>
      </c>
      <c r="BF26" s="108"/>
    </row>
    <row r="27" spans="1:58" x14ac:dyDescent="0.25">
      <c r="A27" s="133" t="s">
        <v>44</v>
      </c>
      <c r="B27" s="111" t="s">
        <v>43</v>
      </c>
      <c r="C27" s="166" t="s">
        <v>1027</v>
      </c>
      <c r="D27" s="166" t="s">
        <v>1027</v>
      </c>
      <c r="E27" s="166" t="s">
        <v>1027</v>
      </c>
      <c r="F27" s="166" t="s">
        <v>1027</v>
      </c>
      <c r="G27" s="166" t="s">
        <v>1027</v>
      </c>
      <c r="H27" s="166" t="s">
        <v>1027</v>
      </c>
      <c r="I27" s="166" t="s">
        <v>1027</v>
      </c>
      <c r="J27" s="166" t="s">
        <v>1023</v>
      </c>
      <c r="K27" s="166" t="s">
        <v>1023</v>
      </c>
      <c r="L27" s="166" t="s">
        <v>545</v>
      </c>
      <c r="M27" s="166" t="s">
        <v>1020</v>
      </c>
      <c r="N27" s="166" t="s">
        <v>1020</v>
      </c>
      <c r="O27" s="166" t="s">
        <v>1028</v>
      </c>
      <c r="P27" s="166" t="s">
        <v>1028</v>
      </c>
      <c r="Q27" s="166" t="s">
        <v>1025</v>
      </c>
      <c r="R27" s="166" t="s">
        <v>1025</v>
      </c>
      <c r="S27" s="166" t="s">
        <v>1029</v>
      </c>
      <c r="T27" s="166" t="s">
        <v>1030</v>
      </c>
      <c r="U27" s="166" t="s">
        <v>1030</v>
      </c>
      <c r="V27" s="166" t="s">
        <v>559</v>
      </c>
      <c r="W27" s="166" t="s">
        <v>1004</v>
      </c>
      <c r="X27" s="166" t="s">
        <v>1004</v>
      </c>
      <c r="Y27" s="166" t="s">
        <v>1004</v>
      </c>
      <c r="Z27" s="166" t="s">
        <v>1004</v>
      </c>
      <c r="AA27" s="166" t="s">
        <v>1004</v>
      </c>
      <c r="AB27" s="166" t="s">
        <v>1004</v>
      </c>
      <c r="AC27" s="166" t="s">
        <v>1004</v>
      </c>
      <c r="AD27" s="109" t="s">
        <v>1026</v>
      </c>
      <c r="AE27" s="166" t="s">
        <v>1004</v>
      </c>
      <c r="AF27" s="166" t="s">
        <v>1025</v>
      </c>
      <c r="AG27" s="166" t="s">
        <v>559</v>
      </c>
      <c r="AH27" s="166" t="s">
        <v>1023</v>
      </c>
      <c r="AI27" s="166" t="s">
        <v>1023</v>
      </c>
      <c r="AJ27" s="166" t="s">
        <v>1023</v>
      </c>
      <c r="AK27" s="168" t="s">
        <v>958</v>
      </c>
      <c r="AL27" s="166" t="s">
        <v>1022</v>
      </c>
      <c r="AM27" s="166" t="s">
        <v>1022</v>
      </c>
      <c r="AN27" s="166" t="s">
        <v>545</v>
      </c>
      <c r="AO27" s="166" t="s">
        <v>545</v>
      </c>
      <c r="AP27" s="166" t="s">
        <v>545</v>
      </c>
      <c r="AQ27" s="166" t="s">
        <v>545</v>
      </c>
      <c r="AR27" s="166" t="s">
        <v>1018</v>
      </c>
      <c r="AS27" s="166" t="s">
        <v>559</v>
      </c>
      <c r="AT27" s="166" t="s">
        <v>1019</v>
      </c>
      <c r="AU27" s="166" t="s">
        <v>559</v>
      </c>
      <c r="AV27" s="166" t="s">
        <v>556</v>
      </c>
      <c r="AW27" s="166" t="s">
        <v>559</v>
      </c>
      <c r="AX27" s="166" t="s">
        <v>559</v>
      </c>
      <c r="AY27" s="166" t="s">
        <v>960</v>
      </c>
      <c r="AZ27" s="166" t="s">
        <v>1021</v>
      </c>
      <c r="BA27" s="166" t="s">
        <v>1021</v>
      </c>
      <c r="BB27" s="166" t="s">
        <v>559</v>
      </c>
      <c r="BC27" s="166" t="s">
        <v>559</v>
      </c>
      <c r="BD27" s="166" t="s">
        <v>1020</v>
      </c>
      <c r="BE27" s="166" t="s">
        <v>559</v>
      </c>
      <c r="BF27" s="108"/>
    </row>
    <row r="28" spans="1:58" x14ac:dyDescent="0.25">
      <c r="A28" s="133" t="s">
        <v>379</v>
      </c>
      <c r="B28" s="111" t="s">
        <v>45</v>
      </c>
      <c r="C28" s="166" t="s">
        <v>1027</v>
      </c>
      <c r="D28" s="166" t="s">
        <v>1027</v>
      </c>
      <c r="E28" s="166" t="s">
        <v>1027</v>
      </c>
      <c r="F28" s="166" t="s">
        <v>1027</v>
      </c>
      <c r="G28" s="166" t="s">
        <v>1027</v>
      </c>
      <c r="H28" s="166" t="s">
        <v>1027</v>
      </c>
      <c r="I28" s="166" t="s">
        <v>1027</v>
      </c>
      <c r="J28" s="166" t="s">
        <v>1023</v>
      </c>
      <c r="K28" s="166" t="s">
        <v>1023</v>
      </c>
      <c r="L28" s="166" t="s">
        <v>545</v>
      </c>
      <c r="M28" s="166" t="s">
        <v>1020</v>
      </c>
      <c r="N28" s="166" t="s">
        <v>1020</v>
      </c>
      <c r="O28" s="166" t="s">
        <v>1028</v>
      </c>
      <c r="P28" s="166" t="s">
        <v>1028</v>
      </c>
      <c r="Q28" s="166" t="s">
        <v>1025</v>
      </c>
      <c r="R28" s="166" t="s">
        <v>1025</v>
      </c>
      <c r="S28" s="166" t="s">
        <v>1029</v>
      </c>
      <c r="T28" s="166" t="s">
        <v>1030</v>
      </c>
      <c r="U28" s="166" t="s">
        <v>1030</v>
      </c>
      <c r="V28" s="166" t="s">
        <v>559</v>
      </c>
      <c r="W28" s="166" t="s">
        <v>1004</v>
      </c>
      <c r="X28" s="166" t="s">
        <v>1004</v>
      </c>
      <c r="Y28" s="166" t="s">
        <v>1004</v>
      </c>
      <c r="Z28" s="166" t="s">
        <v>1004</v>
      </c>
      <c r="AA28" s="166" t="s">
        <v>1004</v>
      </c>
      <c r="AB28" s="166" t="s">
        <v>958</v>
      </c>
      <c r="AC28" s="166" t="s">
        <v>1004</v>
      </c>
      <c r="AD28" s="109" t="s">
        <v>1026</v>
      </c>
      <c r="AE28" s="166" t="s">
        <v>1004</v>
      </c>
      <c r="AF28" s="166" t="s">
        <v>1025</v>
      </c>
      <c r="AG28" s="166" t="s">
        <v>559</v>
      </c>
      <c r="AH28" s="166" t="s">
        <v>1023</v>
      </c>
      <c r="AI28" s="166" t="s">
        <v>1023</v>
      </c>
      <c r="AJ28" s="166" t="s">
        <v>1023</v>
      </c>
      <c r="AK28" s="168" t="s">
        <v>958</v>
      </c>
      <c r="AL28" s="166" t="s">
        <v>1022</v>
      </c>
      <c r="AM28" s="166" t="s">
        <v>1022</v>
      </c>
      <c r="AN28" s="166" t="s">
        <v>545</v>
      </c>
      <c r="AO28" s="166" t="s">
        <v>545</v>
      </c>
      <c r="AP28" s="166" t="s">
        <v>545</v>
      </c>
      <c r="AQ28" s="166" t="s">
        <v>545</v>
      </c>
      <c r="AR28" s="166" t="s">
        <v>1018</v>
      </c>
      <c r="AS28" s="166" t="s">
        <v>559</v>
      </c>
      <c r="AT28" s="166" t="s">
        <v>1019</v>
      </c>
      <c r="AU28" s="166" t="s">
        <v>559</v>
      </c>
      <c r="AV28" s="166" t="s">
        <v>556</v>
      </c>
      <c r="AW28" s="166" t="s">
        <v>559</v>
      </c>
      <c r="AX28" s="166" t="s">
        <v>559</v>
      </c>
      <c r="AY28" s="166" t="s">
        <v>960</v>
      </c>
      <c r="AZ28" s="166" t="s">
        <v>1021</v>
      </c>
      <c r="BA28" s="166" t="s">
        <v>1021</v>
      </c>
      <c r="BB28" s="166" t="s">
        <v>559</v>
      </c>
      <c r="BC28" s="166" t="s">
        <v>559</v>
      </c>
      <c r="BD28" s="166" t="s">
        <v>1020</v>
      </c>
      <c r="BE28" s="166" t="s">
        <v>559</v>
      </c>
      <c r="BF28" s="108"/>
    </row>
    <row r="29" spans="1:58" x14ac:dyDescent="0.25">
      <c r="A29" s="133" t="s">
        <v>47</v>
      </c>
      <c r="B29" s="111" t="s">
        <v>46</v>
      </c>
      <c r="C29" s="166" t="s">
        <v>1027</v>
      </c>
      <c r="D29" s="166" t="s">
        <v>1027</v>
      </c>
      <c r="E29" s="166" t="s">
        <v>1027</v>
      </c>
      <c r="F29" s="166" t="s">
        <v>1027</v>
      </c>
      <c r="G29" s="166" t="s">
        <v>1027</v>
      </c>
      <c r="H29" s="166" t="s">
        <v>1027</v>
      </c>
      <c r="I29" s="166" t="s">
        <v>1027</v>
      </c>
      <c r="J29" s="166" t="s">
        <v>1023</v>
      </c>
      <c r="K29" s="166" t="s">
        <v>1023</v>
      </c>
      <c r="L29" s="166" t="s">
        <v>545</v>
      </c>
      <c r="M29" s="166" t="s">
        <v>1020</v>
      </c>
      <c r="N29" s="166" t="s">
        <v>1020</v>
      </c>
      <c r="O29" s="166" t="s">
        <v>1028</v>
      </c>
      <c r="P29" s="166" t="s">
        <v>1028</v>
      </c>
      <c r="Q29" s="166" t="s">
        <v>1025</v>
      </c>
      <c r="R29" s="166" t="s">
        <v>1025</v>
      </c>
      <c r="S29" s="166" t="s">
        <v>1029</v>
      </c>
      <c r="T29" s="166" t="s">
        <v>1030</v>
      </c>
      <c r="U29" s="166" t="s">
        <v>1030</v>
      </c>
      <c r="V29" s="166" t="s">
        <v>559</v>
      </c>
      <c r="W29" s="166" t="s">
        <v>1004</v>
      </c>
      <c r="X29" s="166" t="s">
        <v>1004</v>
      </c>
      <c r="Y29" s="166" t="s">
        <v>1004</v>
      </c>
      <c r="Z29" s="166" t="s">
        <v>1004</v>
      </c>
      <c r="AA29" s="166" t="s">
        <v>1004</v>
      </c>
      <c r="AB29" s="166" t="s">
        <v>958</v>
      </c>
      <c r="AC29" s="166" t="s">
        <v>1004</v>
      </c>
      <c r="AD29" s="109" t="s">
        <v>1026</v>
      </c>
      <c r="AE29" s="166" t="s">
        <v>1004</v>
      </c>
      <c r="AF29" s="166" t="s">
        <v>1025</v>
      </c>
      <c r="AG29" s="166" t="s">
        <v>559</v>
      </c>
      <c r="AH29" s="166" t="s">
        <v>1023</v>
      </c>
      <c r="AI29" s="166" t="s">
        <v>1023</v>
      </c>
      <c r="AJ29" s="166" t="s">
        <v>1023</v>
      </c>
      <c r="AK29" s="168" t="s">
        <v>958</v>
      </c>
      <c r="AL29" s="166" t="s">
        <v>1022</v>
      </c>
      <c r="AM29" s="166" t="s">
        <v>1022</v>
      </c>
      <c r="AN29" s="166" t="s">
        <v>545</v>
      </c>
      <c r="AO29" s="166" t="s">
        <v>545</v>
      </c>
      <c r="AP29" s="166" t="s">
        <v>545</v>
      </c>
      <c r="AQ29" s="166" t="s">
        <v>545</v>
      </c>
      <c r="AR29" s="166" t="s">
        <v>1018</v>
      </c>
      <c r="AS29" s="166" t="s">
        <v>559</v>
      </c>
      <c r="AT29" s="166" t="s">
        <v>1019</v>
      </c>
      <c r="AU29" s="166" t="s">
        <v>559</v>
      </c>
      <c r="AV29" s="166" t="s">
        <v>556</v>
      </c>
      <c r="AW29" s="166" t="s">
        <v>559</v>
      </c>
      <c r="AX29" s="166" t="s">
        <v>559</v>
      </c>
      <c r="AY29" s="166" t="s">
        <v>960</v>
      </c>
      <c r="AZ29" s="166" t="s">
        <v>1021</v>
      </c>
      <c r="BA29" s="166" t="s">
        <v>1021</v>
      </c>
      <c r="BB29" s="166" t="s">
        <v>559</v>
      </c>
      <c r="BC29" s="166" t="s">
        <v>559</v>
      </c>
      <c r="BD29" s="166" t="s">
        <v>1020</v>
      </c>
      <c r="BE29" s="166" t="s">
        <v>559</v>
      </c>
      <c r="BF29" s="108"/>
    </row>
    <row r="30" spans="1:58" x14ac:dyDescent="0.25">
      <c r="A30" s="133" t="s">
        <v>49</v>
      </c>
      <c r="B30" s="111" t="s">
        <v>48</v>
      </c>
      <c r="C30" s="166" t="s">
        <v>1027</v>
      </c>
      <c r="D30" s="166" t="s">
        <v>1027</v>
      </c>
      <c r="E30" s="166" t="s">
        <v>1027</v>
      </c>
      <c r="F30" s="166" t="s">
        <v>1027</v>
      </c>
      <c r="G30" s="166" t="s">
        <v>1027</v>
      </c>
      <c r="H30" s="166" t="s">
        <v>1027</v>
      </c>
      <c r="I30" s="166" t="s">
        <v>1027</v>
      </c>
      <c r="J30" s="166" t="s">
        <v>1023</v>
      </c>
      <c r="K30" s="166" t="s">
        <v>1023</v>
      </c>
      <c r="L30" s="166" t="s">
        <v>545</v>
      </c>
      <c r="M30" s="166" t="s">
        <v>1020</v>
      </c>
      <c r="N30" s="166" t="s">
        <v>1020</v>
      </c>
      <c r="O30" s="166" t="s">
        <v>1028</v>
      </c>
      <c r="P30" s="166" t="s">
        <v>1028</v>
      </c>
      <c r="Q30" s="166" t="s">
        <v>1025</v>
      </c>
      <c r="R30" s="166" t="s">
        <v>1025</v>
      </c>
      <c r="S30" s="166" t="s">
        <v>1029</v>
      </c>
      <c r="T30" s="166" t="s">
        <v>1030</v>
      </c>
      <c r="U30" s="166" t="s">
        <v>1030</v>
      </c>
      <c r="V30" s="166" t="s">
        <v>559</v>
      </c>
      <c r="W30" s="166" t="s">
        <v>1004</v>
      </c>
      <c r="X30" s="166" t="s">
        <v>1004</v>
      </c>
      <c r="Y30" s="166" t="s">
        <v>1004</v>
      </c>
      <c r="Z30" s="166" t="s">
        <v>1004</v>
      </c>
      <c r="AA30" s="166" t="s">
        <v>1004</v>
      </c>
      <c r="AB30" s="166" t="s">
        <v>1017</v>
      </c>
      <c r="AC30" s="166" t="s">
        <v>1004</v>
      </c>
      <c r="AD30" s="109" t="s">
        <v>1026</v>
      </c>
      <c r="AE30" s="166" t="s">
        <v>1004</v>
      </c>
      <c r="AF30" s="166" t="s">
        <v>1025</v>
      </c>
      <c r="AG30" s="166" t="s">
        <v>559</v>
      </c>
      <c r="AH30" s="166" t="s">
        <v>1023</v>
      </c>
      <c r="AI30" s="166" t="s">
        <v>1023</v>
      </c>
      <c r="AJ30" s="166" t="s">
        <v>1023</v>
      </c>
      <c r="AK30" s="168" t="s">
        <v>958</v>
      </c>
      <c r="AL30" s="166" t="s">
        <v>1022</v>
      </c>
      <c r="AM30" s="166" t="s">
        <v>1022</v>
      </c>
      <c r="AN30" s="166" t="s">
        <v>545</v>
      </c>
      <c r="AO30" s="166" t="s">
        <v>545</v>
      </c>
      <c r="AP30" s="166" t="s">
        <v>545</v>
      </c>
      <c r="AQ30" s="166" t="s">
        <v>545</v>
      </c>
      <c r="AR30" s="166" t="s">
        <v>1018</v>
      </c>
      <c r="AS30" s="166" t="s">
        <v>559</v>
      </c>
      <c r="AT30" s="166" t="s">
        <v>1019</v>
      </c>
      <c r="AU30" s="166" t="s">
        <v>559</v>
      </c>
      <c r="AV30" s="166" t="s">
        <v>556</v>
      </c>
      <c r="AW30" s="166" t="s">
        <v>559</v>
      </c>
      <c r="AX30" s="166" t="s">
        <v>559</v>
      </c>
      <c r="AY30" s="166" t="s">
        <v>960</v>
      </c>
      <c r="AZ30" s="166" t="s">
        <v>1021</v>
      </c>
      <c r="BA30" s="166" t="s">
        <v>1021</v>
      </c>
      <c r="BB30" s="166" t="s">
        <v>559</v>
      </c>
      <c r="BC30" s="166" t="s">
        <v>559</v>
      </c>
      <c r="BD30" s="166" t="s">
        <v>1020</v>
      </c>
      <c r="BE30" s="166" t="s">
        <v>559</v>
      </c>
      <c r="BF30" s="108"/>
    </row>
    <row r="31" spans="1:58" x14ac:dyDescent="0.25">
      <c r="A31" s="133" t="s">
        <v>51</v>
      </c>
      <c r="B31" s="111" t="s">
        <v>50</v>
      </c>
      <c r="C31" s="166" t="s">
        <v>1027</v>
      </c>
      <c r="D31" s="166" t="s">
        <v>1027</v>
      </c>
      <c r="E31" s="166" t="s">
        <v>1027</v>
      </c>
      <c r="F31" s="166" t="s">
        <v>1027</v>
      </c>
      <c r="G31" s="166" t="s">
        <v>1027</v>
      </c>
      <c r="H31" s="166" t="s">
        <v>1027</v>
      </c>
      <c r="I31" s="166" t="s">
        <v>1027</v>
      </c>
      <c r="J31" s="166" t="s">
        <v>1023</v>
      </c>
      <c r="K31" s="166" t="s">
        <v>1023</v>
      </c>
      <c r="L31" s="166" t="s">
        <v>545</v>
      </c>
      <c r="M31" s="166" t="s">
        <v>1020</v>
      </c>
      <c r="N31" s="166" t="s">
        <v>1020</v>
      </c>
      <c r="O31" s="166" t="s">
        <v>1028</v>
      </c>
      <c r="P31" s="166" t="s">
        <v>1028</v>
      </c>
      <c r="Q31" s="166" t="s">
        <v>1025</v>
      </c>
      <c r="R31" s="166" t="s">
        <v>1025</v>
      </c>
      <c r="S31" s="166" t="s">
        <v>1029</v>
      </c>
      <c r="T31" s="166" t="s">
        <v>1030</v>
      </c>
      <c r="U31" s="166" t="s">
        <v>1030</v>
      </c>
      <c r="V31" s="166" t="s">
        <v>559</v>
      </c>
      <c r="W31" s="166" t="s">
        <v>1004</v>
      </c>
      <c r="X31" s="166" t="s">
        <v>1004</v>
      </c>
      <c r="Y31" s="166" t="s">
        <v>1004</v>
      </c>
      <c r="Z31" s="166" t="s">
        <v>1004</v>
      </c>
      <c r="AA31" s="166" t="s">
        <v>1004</v>
      </c>
      <c r="AB31" s="166" t="s">
        <v>1017</v>
      </c>
      <c r="AC31" s="166" t="s">
        <v>1004</v>
      </c>
      <c r="AD31" s="109" t="s">
        <v>1026</v>
      </c>
      <c r="AE31" s="166" t="s">
        <v>1004</v>
      </c>
      <c r="AF31" s="166" t="s">
        <v>1025</v>
      </c>
      <c r="AG31" s="166" t="s">
        <v>559</v>
      </c>
      <c r="AH31" s="166" t="s">
        <v>1023</v>
      </c>
      <c r="AI31" s="166" t="s">
        <v>1023</v>
      </c>
      <c r="AJ31" s="166" t="s">
        <v>1023</v>
      </c>
      <c r="AK31" s="168" t="s">
        <v>961</v>
      </c>
      <c r="AL31" s="166" t="s">
        <v>1022</v>
      </c>
      <c r="AM31" s="166" t="s">
        <v>1022</v>
      </c>
      <c r="AN31" s="166" t="s">
        <v>545</v>
      </c>
      <c r="AO31" s="166" t="s">
        <v>545</v>
      </c>
      <c r="AP31" s="166" t="s">
        <v>545</v>
      </c>
      <c r="AQ31" s="166" t="s">
        <v>545</v>
      </c>
      <c r="AR31" s="166" t="s">
        <v>1018</v>
      </c>
      <c r="AS31" s="166" t="s">
        <v>559</v>
      </c>
      <c r="AT31" s="166" t="s">
        <v>1019</v>
      </c>
      <c r="AU31" s="166" t="s">
        <v>559</v>
      </c>
      <c r="AV31" s="166" t="s">
        <v>556</v>
      </c>
      <c r="AW31" s="166" t="s">
        <v>559</v>
      </c>
      <c r="AX31" s="166" t="s">
        <v>559</v>
      </c>
      <c r="AY31" s="166" t="s">
        <v>960</v>
      </c>
      <c r="AZ31" s="166" t="s">
        <v>1021</v>
      </c>
      <c r="BA31" s="166" t="s">
        <v>1021</v>
      </c>
      <c r="BB31" s="166" t="s">
        <v>559</v>
      </c>
      <c r="BC31" s="166" t="s">
        <v>559</v>
      </c>
      <c r="BD31" s="166" t="s">
        <v>1020</v>
      </c>
      <c r="BE31" s="166" t="s">
        <v>559</v>
      </c>
      <c r="BF31" s="108"/>
    </row>
    <row r="32" spans="1:58" x14ac:dyDescent="0.25">
      <c r="A32" s="133" t="s">
        <v>844</v>
      </c>
      <c r="B32" s="111" t="s">
        <v>58</v>
      </c>
      <c r="C32" s="166" t="s">
        <v>1027</v>
      </c>
      <c r="D32" s="166" t="s">
        <v>1027</v>
      </c>
      <c r="E32" s="166" t="s">
        <v>1027</v>
      </c>
      <c r="F32" s="166" t="s">
        <v>1027</v>
      </c>
      <c r="G32" s="166" t="s">
        <v>1027</v>
      </c>
      <c r="H32" s="166" t="s">
        <v>1027</v>
      </c>
      <c r="I32" s="166" t="s">
        <v>1027</v>
      </c>
      <c r="J32" s="166" t="s">
        <v>1023</v>
      </c>
      <c r="K32" s="166" t="s">
        <v>1023</v>
      </c>
      <c r="L32" s="166" t="s">
        <v>545</v>
      </c>
      <c r="M32" s="166" t="s">
        <v>1020</v>
      </c>
      <c r="N32" s="166" t="s">
        <v>1020</v>
      </c>
      <c r="O32" s="166" t="s">
        <v>1028</v>
      </c>
      <c r="P32" s="166" t="s">
        <v>1028</v>
      </c>
      <c r="Q32" s="166" t="s">
        <v>1025</v>
      </c>
      <c r="R32" s="166" t="s">
        <v>1025</v>
      </c>
      <c r="S32" s="166" t="s">
        <v>1029</v>
      </c>
      <c r="T32" s="166" t="s">
        <v>1030</v>
      </c>
      <c r="U32" s="166" t="s">
        <v>1030</v>
      </c>
      <c r="V32" s="166" t="s">
        <v>559</v>
      </c>
      <c r="W32" s="166" t="s">
        <v>1004</v>
      </c>
      <c r="X32" s="166" t="s">
        <v>1004</v>
      </c>
      <c r="Y32" s="166" t="s">
        <v>1004</v>
      </c>
      <c r="Z32" s="166" t="s">
        <v>1004</v>
      </c>
      <c r="AA32" s="166" t="s">
        <v>1004</v>
      </c>
      <c r="AB32" s="166" t="s">
        <v>1017</v>
      </c>
      <c r="AC32" s="166" t="s">
        <v>1004</v>
      </c>
      <c r="AD32" s="109" t="s">
        <v>1026</v>
      </c>
      <c r="AE32" s="166" t="s">
        <v>1004</v>
      </c>
      <c r="AF32" s="166" t="s">
        <v>1025</v>
      </c>
      <c r="AG32" s="166" t="s">
        <v>559</v>
      </c>
      <c r="AH32" s="166" t="s">
        <v>1023</v>
      </c>
      <c r="AI32" s="166" t="s">
        <v>1023</v>
      </c>
      <c r="AJ32" s="166" t="s">
        <v>1023</v>
      </c>
      <c r="AK32" s="168" t="s">
        <v>958</v>
      </c>
      <c r="AL32" s="166" t="s">
        <v>1022</v>
      </c>
      <c r="AM32" s="166" t="s">
        <v>1022</v>
      </c>
      <c r="AN32" s="166" t="s">
        <v>545</v>
      </c>
      <c r="AO32" s="166" t="s">
        <v>545</v>
      </c>
      <c r="AP32" s="166" t="s">
        <v>545</v>
      </c>
      <c r="AQ32" s="166" t="s">
        <v>545</v>
      </c>
      <c r="AR32" s="166" t="s">
        <v>1018</v>
      </c>
      <c r="AS32" s="166" t="s">
        <v>559</v>
      </c>
      <c r="AT32" s="166" t="s">
        <v>1019</v>
      </c>
      <c r="AU32" s="166" t="s">
        <v>559</v>
      </c>
      <c r="AV32" s="166" t="s">
        <v>556</v>
      </c>
      <c r="AW32" s="166" t="s">
        <v>559</v>
      </c>
      <c r="AX32" s="166" t="s">
        <v>559</v>
      </c>
      <c r="AY32" s="166" t="s">
        <v>960</v>
      </c>
      <c r="AZ32" s="166" t="s">
        <v>1021</v>
      </c>
      <c r="BA32" s="166" t="s">
        <v>1021</v>
      </c>
      <c r="BB32" s="166" t="s">
        <v>559</v>
      </c>
      <c r="BC32" s="166" t="s">
        <v>559</v>
      </c>
      <c r="BD32" s="166" t="s">
        <v>1020</v>
      </c>
      <c r="BE32" s="166" t="s">
        <v>559</v>
      </c>
      <c r="BF32" s="108"/>
    </row>
    <row r="33" spans="1:58" x14ac:dyDescent="0.25">
      <c r="A33" s="133" t="s">
        <v>53</v>
      </c>
      <c r="B33" s="111" t="s">
        <v>52</v>
      </c>
      <c r="C33" s="166" t="s">
        <v>1027</v>
      </c>
      <c r="D33" s="166" t="s">
        <v>1027</v>
      </c>
      <c r="E33" s="166" t="s">
        <v>1027</v>
      </c>
      <c r="F33" s="166" t="s">
        <v>1027</v>
      </c>
      <c r="G33" s="166" t="s">
        <v>1027</v>
      </c>
      <c r="H33" s="166" t="s">
        <v>1027</v>
      </c>
      <c r="I33" s="166" t="s">
        <v>1027</v>
      </c>
      <c r="J33" s="166" t="s">
        <v>1023</v>
      </c>
      <c r="K33" s="166" t="s">
        <v>1023</v>
      </c>
      <c r="L33" s="166" t="s">
        <v>545</v>
      </c>
      <c r="M33" s="166" t="s">
        <v>1020</v>
      </c>
      <c r="N33" s="166" t="s">
        <v>1020</v>
      </c>
      <c r="O33" s="166" t="s">
        <v>1028</v>
      </c>
      <c r="P33" s="166" t="s">
        <v>1028</v>
      </c>
      <c r="Q33" s="166" t="s">
        <v>1025</v>
      </c>
      <c r="R33" s="166" t="s">
        <v>1025</v>
      </c>
      <c r="S33" s="166" t="s">
        <v>1029</v>
      </c>
      <c r="T33" s="166" t="s">
        <v>1030</v>
      </c>
      <c r="U33" s="166" t="s">
        <v>1030</v>
      </c>
      <c r="V33" s="166" t="s">
        <v>559</v>
      </c>
      <c r="W33" s="166" t="s">
        <v>1004</v>
      </c>
      <c r="X33" s="166" t="s">
        <v>1004</v>
      </c>
      <c r="Y33" s="166" t="s">
        <v>1004</v>
      </c>
      <c r="Z33" s="166" t="s">
        <v>1004</v>
      </c>
      <c r="AA33" s="166" t="s">
        <v>1004</v>
      </c>
      <c r="AB33" s="166" t="s">
        <v>1017</v>
      </c>
      <c r="AC33" s="166" t="s">
        <v>1004</v>
      </c>
      <c r="AD33" s="109" t="s">
        <v>1026</v>
      </c>
      <c r="AE33" s="166" t="s">
        <v>1004</v>
      </c>
      <c r="AF33" s="166" t="s">
        <v>1025</v>
      </c>
      <c r="AG33" s="166" t="s">
        <v>559</v>
      </c>
      <c r="AH33" s="166" t="s">
        <v>1023</v>
      </c>
      <c r="AI33" s="166" t="s">
        <v>1023</v>
      </c>
      <c r="AJ33" s="166" t="s">
        <v>1023</v>
      </c>
      <c r="AK33" s="168" t="s">
        <v>958</v>
      </c>
      <c r="AL33" s="166" t="s">
        <v>1022</v>
      </c>
      <c r="AM33" s="166" t="s">
        <v>1022</v>
      </c>
      <c r="AN33" s="166" t="s">
        <v>545</v>
      </c>
      <c r="AO33" s="166" t="s">
        <v>545</v>
      </c>
      <c r="AP33" s="166" t="s">
        <v>545</v>
      </c>
      <c r="AQ33" s="166" t="s">
        <v>545</v>
      </c>
      <c r="AR33" s="166" t="s">
        <v>1018</v>
      </c>
      <c r="AS33" s="166" t="s">
        <v>559</v>
      </c>
      <c r="AT33" s="166" t="s">
        <v>1019</v>
      </c>
      <c r="AU33" s="166" t="s">
        <v>559</v>
      </c>
      <c r="AV33" s="166" t="s">
        <v>556</v>
      </c>
      <c r="AW33" s="166" t="s">
        <v>559</v>
      </c>
      <c r="AX33" s="166" t="s">
        <v>559</v>
      </c>
      <c r="AY33" s="166" t="s">
        <v>960</v>
      </c>
      <c r="AZ33" s="166" t="s">
        <v>1021</v>
      </c>
      <c r="BA33" s="166" t="s">
        <v>1021</v>
      </c>
      <c r="BB33" s="166" t="s">
        <v>559</v>
      </c>
      <c r="BC33" s="166" t="s">
        <v>559</v>
      </c>
      <c r="BD33" s="166" t="s">
        <v>1020</v>
      </c>
      <c r="BE33" s="166" t="s">
        <v>559</v>
      </c>
      <c r="BF33" s="108"/>
    </row>
    <row r="34" spans="1:58" x14ac:dyDescent="0.25">
      <c r="A34" s="133" t="s">
        <v>55</v>
      </c>
      <c r="B34" s="111" t="s">
        <v>54</v>
      </c>
      <c r="C34" s="166" t="s">
        <v>1027</v>
      </c>
      <c r="D34" s="166" t="s">
        <v>1027</v>
      </c>
      <c r="E34" s="166" t="s">
        <v>1027</v>
      </c>
      <c r="F34" s="166" t="s">
        <v>1027</v>
      </c>
      <c r="G34" s="166" t="s">
        <v>1027</v>
      </c>
      <c r="H34" s="166" t="s">
        <v>1027</v>
      </c>
      <c r="I34" s="166" t="s">
        <v>1027</v>
      </c>
      <c r="J34" s="166" t="s">
        <v>1023</v>
      </c>
      <c r="K34" s="166" t="s">
        <v>1023</v>
      </c>
      <c r="L34" s="166" t="s">
        <v>545</v>
      </c>
      <c r="M34" s="166" t="s">
        <v>1020</v>
      </c>
      <c r="N34" s="166" t="s">
        <v>1020</v>
      </c>
      <c r="O34" s="166" t="s">
        <v>1028</v>
      </c>
      <c r="P34" s="166" t="s">
        <v>1028</v>
      </c>
      <c r="Q34" s="166" t="s">
        <v>1025</v>
      </c>
      <c r="R34" s="166" t="s">
        <v>1025</v>
      </c>
      <c r="S34" s="166" t="s">
        <v>1029</v>
      </c>
      <c r="T34" s="166" t="s">
        <v>1030</v>
      </c>
      <c r="U34" s="166" t="s">
        <v>1030</v>
      </c>
      <c r="V34" s="166" t="s">
        <v>559</v>
      </c>
      <c r="W34" s="166" t="s">
        <v>1004</v>
      </c>
      <c r="X34" s="166" t="s">
        <v>1004</v>
      </c>
      <c r="Y34" s="166" t="s">
        <v>1004</v>
      </c>
      <c r="Z34" s="166" t="s">
        <v>1004</v>
      </c>
      <c r="AA34" s="166" t="s">
        <v>1004</v>
      </c>
      <c r="AB34" s="166" t="s">
        <v>1017</v>
      </c>
      <c r="AC34" s="166" t="s">
        <v>1004</v>
      </c>
      <c r="AD34" s="109" t="s">
        <v>1026</v>
      </c>
      <c r="AE34" s="166" t="s">
        <v>1004</v>
      </c>
      <c r="AF34" s="166" t="s">
        <v>1025</v>
      </c>
      <c r="AG34" s="166" t="s">
        <v>559</v>
      </c>
      <c r="AH34" s="166" t="s">
        <v>1023</v>
      </c>
      <c r="AI34" s="166" t="s">
        <v>1023</v>
      </c>
      <c r="AJ34" s="166" t="s">
        <v>1023</v>
      </c>
      <c r="AK34" s="168" t="s">
        <v>962</v>
      </c>
      <c r="AL34" s="166" t="s">
        <v>1022</v>
      </c>
      <c r="AM34" s="166" t="s">
        <v>1022</v>
      </c>
      <c r="AN34" s="166" t="s">
        <v>545</v>
      </c>
      <c r="AO34" s="166" t="s">
        <v>545</v>
      </c>
      <c r="AP34" s="166" t="s">
        <v>545</v>
      </c>
      <c r="AQ34" s="166" t="s">
        <v>545</v>
      </c>
      <c r="AR34" s="166" t="s">
        <v>1018</v>
      </c>
      <c r="AS34" s="166" t="s">
        <v>559</v>
      </c>
      <c r="AT34" s="166" t="s">
        <v>1019</v>
      </c>
      <c r="AU34" s="166" t="s">
        <v>559</v>
      </c>
      <c r="AV34" s="166" t="s">
        <v>556</v>
      </c>
      <c r="AW34" s="166" t="s">
        <v>559</v>
      </c>
      <c r="AX34" s="166" t="s">
        <v>559</v>
      </c>
      <c r="AY34" s="166" t="s">
        <v>960</v>
      </c>
      <c r="AZ34" s="166" t="s">
        <v>1021</v>
      </c>
      <c r="BA34" s="166" t="s">
        <v>1021</v>
      </c>
      <c r="BB34" s="166" t="s">
        <v>559</v>
      </c>
      <c r="BC34" s="166" t="s">
        <v>559</v>
      </c>
      <c r="BD34" s="166" t="s">
        <v>1020</v>
      </c>
      <c r="BE34" s="166" t="s">
        <v>559</v>
      </c>
      <c r="BF34" s="108"/>
    </row>
    <row r="35" spans="1:58" x14ac:dyDescent="0.25">
      <c r="A35" s="133" t="s">
        <v>57</v>
      </c>
      <c r="B35" s="111" t="s">
        <v>56</v>
      </c>
      <c r="C35" s="166" t="s">
        <v>1027</v>
      </c>
      <c r="D35" s="166" t="s">
        <v>1027</v>
      </c>
      <c r="E35" s="166" t="s">
        <v>1027</v>
      </c>
      <c r="F35" s="166" t="s">
        <v>1027</v>
      </c>
      <c r="G35" s="166" t="s">
        <v>1027</v>
      </c>
      <c r="H35" s="166" t="s">
        <v>1027</v>
      </c>
      <c r="I35" s="166" t="s">
        <v>1027</v>
      </c>
      <c r="J35" s="166" t="s">
        <v>1023</v>
      </c>
      <c r="K35" s="166" t="s">
        <v>1023</v>
      </c>
      <c r="L35" s="166" t="s">
        <v>545</v>
      </c>
      <c r="M35" s="166" t="s">
        <v>1020</v>
      </c>
      <c r="N35" s="166" t="s">
        <v>1020</v>
      </c>
      <c r="O35" s="166" t="s">
        <v>1028</v>
      </c>
      <c r="P35" s="166" t="s">
        <v>1028</v>
      </c>
      <c r="Q35" s="166" t="s">
        <v>1025</v>
      </c>
      <c r="R35" s="166" t="s">
        <v>1025</v>
      </c>
      <c r="S35" s="166" t="s">
        <v>1029</v>
      </c>
      <c r="T35" s="166" t="s">
        <v>1030</v>
      </c>
      <c r="U35" s="166" t="s">
        <v>1030</v>
      </c>
      <c r="V35" s="166" t="s">
        <v>559</v>
      </c>
      <c r="W35" s="166" t="s">
        <v>1004</v>
      </c>
      <c r="X35" s="166" t="s">
        <v>1004</v>
      </c>
      <c r="Y35" s="166" t="s">
        <v>1004</v>
      </c>
      <c r="Z35" s="166" t="s">
        <v>1004</v>
      </c>
      <c r="AA35" s="166" t="s">
        <v>1004</v>
      </c>
      <c r="AB35" s="166" t="s">
        <v>958</v>
      </c>
      <c r="AC35" s="166" t="s">
        <v>1004</v>
      </c>
      <c r="AD35" s="109" t="s">
        <v>1026</v>
      </c>
      <c r="AE35" s="166" t="s">
        <v>1004</v>
      </c>
      <c r="AF35" s="166" t="s">
        <v>1025</v>
      </c>
      <c r="AG35" s="166" t="s">
        <v>559</v>
      </c>
      <c r="AH35" s="166" t="s">
        <v>1023</v>
      </c>
      <c r="AI35" s="166" t="s">
        <v>1023</v>
      </c>
      <c r="AJ35" s="166" t="s">
        <v>1023</v>
      </c>
      <c r="AK35" s="168" t="s">
        <v>958</v>
      </c>
      <c r="AL35" s="166" t="s">
        <v>1022</v>
      </c>
      <c r="AM35" s="166" t="s">
        <v>1022</v>
      </c>
      <c r="AN35" s="166" t="s">
        <v>545</v>
      </c>
      <c r="AO35" s="166" t="s">
        <v>545</v>
      </c>
      <c r="AP35" s="166" t="s">
        <v>545</v>
      </c>
      <c r="AQ35" s="166" t="s">
        <v>545</v>
      </c>
      <c r="AR35" s="166" t="s">
        <v>1018</v>
      </c>
      <c r="AS35" s="166" t="s">
        <v>559</v>
      </c>
      <c r="AT35" s="166" t="s">
        <v>1019</v>
      </c>
      <c r="AU35" s="166" t="s">
        <v>559</v>
      </c>
      <c r="AV35" s="166" t="s">
        <v>556</v>
      </c>
      <c r="AW35" s="166" t="s">
        <v>559</v>
      </c>
      <c r="AX35" s="166" t="s">
        <v>559</v>
      </c>
      <c r="AY35" s="166" t="s">
        <v>960</v>
      </c>
      <c r="AZ35" s="166" t="s">
        <v>1021</v>
      </c>
      <c r="BA35" s="166" t="s">
        <v>1021</v>
      </c>
      <c r="BB35" s="166" t="s">
        <v>559</v>
      </c>
      <c r="BC35" s="166" t="s">
        <v>559</v>
      </c>
      <c r="BD35" s="166" t="s">
        <v>1020</v>
      </c>
      <c r="BE35" s="166" t="s">
        <v>559</v>
      </c>
      <c r="BF35" s="108"/>
    </row>
    <row r="36" spans="1:58" x14ac:dyDescent="0.25">
      <c r="A36" s="133" t="s">
        <v>60</v>
      </c>
      <c r="B36" s="111" t="s">
        <v>59</v>
      </c>
      <c r="C36" s="166" t="s">
        <v>1027</v>
      </c>
      <c r="D36" s="166" t="s">
        <v>1027</v>
      </c>
      <c r="E36" s="166" t="s">
        <v>1027</v>
      </c>
      <c r="F36" s="166" t="s">
        <v>1027</v>
      </c>
      <c r="G36" s="166" t="s">
        <v>1027</v>
      </c>
      <c r="H36" s="166" t="s">
        <v>1027</v>
      </c>
      <c r="I36" s="166" t="s">
        <v>1027</v>
      </c>
      <c r="J36" s="166" t="s">
        <v>1023</v>
      </c>
      <c r="K36" s="166" t="s">
        <v>1023</v>
      </c>
      <c r="L36" s="166" t="s">
        <v>545</v>
      </c>
      <c r="M36" s="166" t="s">
        <v>1020</v>
      </c>
      <c r="N36" s="166" t="s">
        <v>1020</v>
      </c>
      <c r="O36" s="166" t="s">
        <v>1028</v>
      </c>
      <c r="P36" s="166" t="s">
        <v>1028</v>
      </c>
      <c r="Q36" s="166" t="s">
        <v>1025</v>
      </c>
      <c r="R36" s="166" t="s">
        <v>1025</v>
      </c>
      <c r="S36" s="166" t="s">
        <v>1029</v>
      </c>
      <c r="T36" s="166" t="s">
        <v>1030</v>
      </c>
      <c r="U36" s="166" t="s">
        <v>1030</v>
      </c>
      <c r="V36" s="166" t="s">
        <v>559</v>
      </c>
      <c r="W36" s="166" t="s">
        <v>1004</v>
      </c>
      <c r="X36" s="166" t="s">
        <v>1004</v>
      </c>
      <c r="Y36" s="166" t="s">
        <v>1004</v>
      </c>
      <c r="Z36" s="166" t="s">
        <v>1004</v>
      </c>
      <c r="AA36" s="166" t="s">
        <v>1004</v>
      </c>
      <c r="AB36" s="166" t="s">
        <v>1017</v>
      </c>
      <c r="AC36" s="166" t="s">
        <v>1004</v>
      </c>
      <c r="AD36" s="109" t="s">
        <v>1026</v>
      </c>
      <c r="AE36" s="166" t="s">
        <v>1004</v>
      </c>
      <c r="AF36" s="166" t="s">
        <v>1025</v>
      </c>
      <c r="AG36" s="166" t="s">
        <v>559</v>
      </c>
      <c r="AH36" s="166" t="s">
        <v>1023</v>
      </c>
      <c r="AI36" s="166" t="s">
        <v>1023</v>
      </c>
      <c r="AJ36" s="166" t="s">
        <v>1023</v>
      </c>
      <c r="AK36" s="168" t="s">
        <v>962</v>
      </c>
      <c r="AL36" s="166" t="s">
        <v>1022</v>
      </c>
      <c r="AM36" s="166" t="s">
        <v>1022</v>
      </c>
      <c r="AN36" s="166" t="s">
        <v>545</v>
      </c>
      <c r="AO36" s="166" t="s">
        <v>545</v>
      </c>
      <c r="AP36" s="166" t="s">
        <v>545</v>
      </c>
      <c r="AQ36" s="166" t="s">
        <v>545</v>
      </c>
      <c r="AR36" s="166" t="s">
        <v>1018</v>
      </c>
      <c r="AS36" s="166" t="s">
        <v>559</v>
      </c>
      <c r="AT36" s="166" t="s">
        <v>1019</v>
      </c>
      <c r="AU36" s="166" t="s">
        <v>559</v>
      </c>
      <c r="AV36" s="166" t="s">
        <v>556</v>
      </c>
      <c r="AW36" s="166" t="s">
        <v>559</v>
      </c>
      <c r="AX36" s="166" t="s">
        <v>559</v>
      </c>
      <c r="AY36" s="166" t="s">
        <v>960</v>
      </c>
      <c r="AZ36" s="166" t="s">
        <v>1021</v>
      </c>
      <c r="BA36" s="166" t="s">
        <v>1021</v>
      </c>
      <c r="BB36" s="166" t="s">
        <v>559</v>
      </c>
      <c r="BC36" s="166" t="s">
        <v>559</v>
      </c>
      <c r="BD36" s="166" t="s">
        <v>1020</v>
      </c>
      <c r="BE36" s="166" t="s">
        <v>559</v>
      </c>
      <c r="BF36" s="108"/>
    </row>
    <row r="37" spans="1:58" x14ac:dyDescent="0.25">
      <c r="A37" s="133" t="s">
        <v>62</v>
      </c>
      <c r="B37" s="111" t="s">
        <v>61</v>
      </c>
      <c r="C37" s="166" t="s">
        <v>1027</v>
      </c>
      <c r="D37" s="166" t="s">
        <v>1027</v>
      </c>
      <c r="E37" s="166" t="s">
        <v>1027</v>
      </c>
      <c r="F37" s="166" t="s">
        <v>1027</v>
      </c>
      <c r="G37" s="166" t="s">
        <v>1027</v>
      </c>
      <c r="H37" s="166" t="s">
        <v>1027</v>
      </c>
      <c r="I37" s="166" t="s">
        <v>1027</v>
      </c>
      <c r="J37" s="166" t="s">
        <v>1023</v>
      </c>
      <c r="K37" s="166" t="s">
        <v>1023</v>
      </c>
      <c r="L37" s="166" t="s">
        <v>545</v>
      </c>
      <c r="M37" s="166" t="s">
        <v>1020</v>
      </c>
      <c r="N37" s="166" t="s">
        <v>1020</v>
      </c>
      <c r="O37" s="166" t="s">
        <v>1028</v>
      </c>
      <c r="P37" s="166" t="s">
        <v>1028</v>
      </c>
      <c r="Q37" s="166" t="s">
        <v>1025</v>
      </c>
      <c r="R37" s="166" t="s">
        <v>1025</v>
      </c>
      <c r="S37" s="166" t="s">
        <v>1029</v>
      </c>
      <c r="T37" s="166" t="s">
        <v>1030</v>
      </c>
      <c r="U37" s="166" t="s">
        <v>1030</v>
      </c>
      <c r="V37" s="166" t="s">
        <v>559</v>
      </c>
      <c r="W37" s="166" t="s">
        <v>1004</v>
      </c>
      <c r="X37" s="166" t="s">
        <v>1004</v>
      </c>
      <c r="Y37" s="166" t="s">
        <v>1004</v>
      </c>
      <c r="Z37" s="166" t="s">
        <v>1004</v>
      </c>
      <c r="AA37" s="166" t="s">
        <v>1004</v>
      </c>
      <c r="AB37" s="166" t="s">
        <v>1017</v>
      </c>
      <c r="AC37" s="166" t="s">
        <v>1004</v>
      </c>
      <c r="AD37" s="109" t="s">
        <v>1026</v>
      </c>
      <c r="AE37" s="166" t="s">
        <v>1004</v>
      </c>
      <c r="AF37" s="166" t="s">
        <v>1025</v>
      </c>
      <c r="AG37" s="166" t="s">
        <v>559</v>
      </c>
      <c r="AH37" s="166" t="s">
        <v>1023</v>
      </c>
      <c r="AI37" s="166" t="s">
        <v>1023</v>
      </c>
      <c r="AJ37" s="166" t="s">
        <v>1023</v>
      </c>
      <c r="AK37" s="168" t="s">
        <v>961</v>
      </c>
      <c r="AL37" s="166" t="s">
        <v>1022</v>
      </c>
      <c r="AM37" s="166" t="s">
        <v>1022</v>
      </c>
      <c r="AN37" s="166" t="s">
        <v>545</v>
      </c>
      <c r="AO37" s="166" t="s">
        <v>545</v>
      </c>
      <c r="AP37" s="166" t="s">
        <v>545</v>
      </c>
      <c r="AQ37" s="166" t="s">
        <v>545</v>
      </c>
      <c r="AR37" s="166" t="s">
        <v>1018</v>
      </c>
      <c r="AS37" s="166" t="s">
        <v>559</v>
      </c>
      <c r="AT37" s="166" t="s">
        <v>1019</v>
      </c>
      <c r="AU37" s="166" t="s">
        <v>559</v>
      </c>
      <c r="AV37" s="166" t="s">
        <v>556</v>
      </c>
      <c r="AW37" s="166" t="s">
        <v>559</v>
      </c>
      <c r="AX37" s="166" t="s">
        <v>559</v>
      </c>
      <c r="AY37" s="166" t="s">
        <v>960</v>
      </c>
      <c r="AZ37" s="166" t="s">
        <v>1021</v>
      </c>
      <c r="BA37" s="166" t="s">
        <v>1021</v>
      </c>
      <c r="BB37" s="166" t="s">
        <v>559</v>
      </c>
      <c r="BC37" s="166" t="s">
        <v>559</v>
      </c>
      <c r="BD37" s="166" t="s">
        <v>1020</v>
      </c>
      <c r="BE37" s="166" t="s">
        <v>559</v>
      </c>
      <c r="BF37" s="108"/>
    </row>
    <row r="38" spans="1:58" x14ac:dyDescent="0.25">
      <c r="A38" s="133" t="s">
        <v>64</v>
      </c>
      <c r="B38" s="111" t="s">
        <v>63</v>
      </c>
      <c r="C38" s="166" t="s">
        <v>1027</v>
      </c>
      <c r="D38" s="166" t="s">
        <v>1027</v>
      </c>
      <c r="E38" s="166" t="s">
        <v>1027</v>
      </c>
      <c r="F38" s="166" t="s">
        <v>1027</v>
      </c>
      <c r="G38" s="166" t="s">
        <v>1027</v>
      </c>
      <c r="H38" s="166" t="s">
        <v>1027</v>
      </c>
      <c r="I38" s="166" t="s">
        <v>1027</v>
      </c>
      <c r="J38" s="166" t="s">
        <v>1023</v>
      </c>
      <c r="K38" s="166" t="s">
        <v>1023</v>
      </c>
      <c r="L38" s="166" t="s">
        <v>545</v>
      </c>
      <c r="M38" s="166" t="s">
        <v>1020</v>
      </c>
      <c r="N38" s="166" t="s">
        <v>1020</v>
      </c>
      <c r="O38" s="166" t="s">
        <v>1028</v>
      </c>
      <c r="P38" s="166" t="s">
        <v>1028</v>
      </c>
      <c r="Q38" s="166" t="s">
        <v>1025</v>
      </c>
      <c r="R38" s="166" t="s">
        <v>1025</v>
      </c>
      <c r="S38" s="166" t="s">
        <v>1029</v>
      </c>
      <c r="T38" s="166" t="s">
        <v>1030</v>
      </c>
      <c r="U38" s="166" t="s">
        <v>1030</v>
      </c>
      <c r="V38" s="166" t="s">
        <v>559</v>
      </c>
      <c r="W38" s="166" t="s">
        <v>1004</v>
      </c>
      <c r="X38" s="166" t="s">
        <v>1004</v>
      </c>
      <c r="Y38" s="166" t="s">
        <v>1004</v>
      </c>
      <c r="Z38" s="166" t="s">
        <v>1004</v>
      </c>
      <c r="AA38" s="166" t="s">
        <v>1004</v>
      </c>
      <c r="AB38" s="166" t="s">
        <v>1017</v>
      </c>
      <c r="AC38" s="166" t="s">
        <v>1004</v>
      </c>
      <c r="AD38" s="109" t="s">
        <v>1026</v>
      </c>
      <c r="AE38" s="166" t="s">
        <v>1004</v>
      </c>
      <c r="AF38" s="166" t="s">
        <v>1025</v>
      </c>
      <c r="AG38" s="166" t="s">
        <v>559</v>
      </c>
      <c r="AH38" s="166" t="s">
        <v>1023</v>
      </c>
      <c r="AI38" s="166" t="s">
        <v>1023</v>
      </c>
      <c r="AJ38" s="166" t="s">
        <v>1023</v>
      </c>
      <c r="AK38" s="168" t="s">
        <v>958</v>
      </c>
      <c r="AL38" s="166" t="s">
        <v>1022</v>
      </c>
      <c r="AM38" s="166" t="s">
        <v>1022</v>
      </c>
      <c r="AN38" s="166" t="s">
        <v>545</v>
      </c>
      <c r="AO38" s="166" t="s">
        <v>545</v>
      </c>
      <c r="AP38" s="166" t="s">
        <v>545</v>
      </c>
      <c r="AQ38" s="166" t="s">
        <v>545</v>
      </c>
      <c r="AR38" s="166" t="s">
        <v>1018</v>
      </c>
      <c r="AS38" s="166" t="s">
        <v>559</v>
      </c>
      <c r="AT38" s="166" t="s">
        <v>1019</v>
      </c>
      <c r="AU38" s="166" t="s">
        <v>559</v>
      </c>
      <c r="AV38" s="166" t="s">
        <v>556</v>
      </c>
      <c r="AW38" s="166" t="s">
        <v>559</v>
      </c>
      <c r="AX38" s="166" t="s">
        <v>559</v>
      </c>
      <c r="AY38" s="166" t="s">
        <v>960</v>
      </c>
      <c r="AZ38" s="166" t="s">
        <v>1021</v>
      </c>
      <c r="BA38" s="166" t="s">
        <v>1021</v>
      </c>
      <c r="BB38" s="166" t="s">
        <v>559</v>
      </c>
      <c r="BC38" s="166" t="s">
        <v>559</v>
      </c>
      <c r="BD38" s="166" t="s">
        <v>1020</v>
      </c>
      <c r="BE38" s="166" t="s">
        <v>559</v>
      </c>
      <c r="BF38" s="108"/>
    </row>
    <row r="39" spans="1:58" x14ac:dyDescent="0.25">
      <c r="A39" s="133" t="s">
        <v>376</v>
      </c>
      <c r="B39" s="111" t="s">
        <v>65</v>
      </c>
      <c r="C39" s="166" t="s">
        <v>1027</v>
      </c>
      <c r="D39" s="166" t="s">
        <v>1027</v>
      </c>
      <c r="E39" s="166" t="s">
        <v>1027</v>
      </c>
      <c r="F39" s="166" t="s">
        <v>1027</v>
      </c>
      <c r="G39" s="166" t="s">
        <v>1027</v>
      </c>
      <c r="H39" s="166" t="s">
        <v>1027</v>
      </c>
      <c r="I39" s="166" t="s">
        <v>1027</v>
      </c>
      <c r="J39" s="166" t="s">
        <v>1023</v>
      </c>
      <c r="K39" s="166" t="s">
        <v>1023</v>
      </c>
      <c r="L39" s="166" t="s">
        <v>545</v>
      </c>
      <c r="M39" s="166" t="s">
        <v>1020</v>
      </c>
      <c r="N39" s="166" t="s">
        <v>1020</v>
      </c>
      <c r="O39" s="166" t="s">
        <v>1028</v>
      </c>
      <c r="P39" s="166" t="s">
        <v>1028</v>
      </c>
      <c r="Q39" s="166" t="s">
        <v>1025</v>
      </c>
      <c r="R39" s="166" t="s">
        <v>1025</v>
      </c>
      <c r="S39" s="166" t="s">
        <v>1029</v>
      </c>
      <c r="T39" s="166" t="s">
        <v>1030</v>
      </c>
      <c r="U39" s="166" t="s">
        <v>1030</v>
      </c>
      <c r="V39" s="166" t="s">
        <v>559</v>
      </c>
      <c r="W39" s="166" t="s">
        <v>1004</v>
      </c>
      <c r="X39" s="166" t="s">
        <v>1004</v>
      </c>
      <c r="Y39" s="166" t="s">
        <v>1004</v>
      </c>
      <c r="Z39" s="166" t="s">
        <v>1004</v>
      </c>
      <c r="AA39" s="166" t="s">
        <v>1004</v>
      </c>
      <c r="AB39" s="166" t="s">
        <v>1015</v>
      </c>
      <c r="AC39" s="166" t="s">
        <v>1004</v>
      </c>
      <c r="AD39" s="109" t="s">
        <v>1026</v>
      </c>
      <c r="AE39" s="166" t="s">
        <v>1004</v>
      </c>
      <c r="AF39" s="166" t="s">
        <v>1025</v>
      </c>
      <c r="AG39" s="166" t="s">
        <v>559</v>
      </c>
      <c r="AH39" s="166" t="s">
        <v>1023</v>
      </c>
      <c r="AI39" s="166" t="s">
        <v>1023</v>
      </c>
      <c r="AJ39" s="166" t="s">
        <v>1023</v>
      </c>
      <c r="AK39" s="168" t="s">
        <v>958</v>
      </c>
      <c r="AL39" s="166" t="s">
        <v>1022</v>
      </c>
      <c r="AM39" s="166" t="s">
        <v>1022</v>
      </c>
      <c r="AN39" s="166" t="s">
        <v>545</v>
      </c>
      <c r="AO39" s="166" t="s">
        <v>545</v>
      </c>
      <c r="AP39" s="166" t="s">
        <v>545</v>
      </c>
      <c r="AQ39" s="166" t="s">
        <v>545</v>
      </c>
      <c r="AR39" s="166" t="s">
        <v>1018</v>
      </c>
      <c r="AS39" s="166" t="s">
        <v>559</v>
      </c>
      <c r="AT39" s="166" t="s">
        <v>1019</v>
      </c>
      <c r="AU39" s="166" t="s">
        <v>559</v>
      </c>
      <c r="AV39" s="166" t="s">
        <v>556</v>
      </c>
      <c r="AW39" s="166" t="s">
        <v>559</v>
      </c>
      <c r="AX39" s="166" t="s">
        <v>559</v>
      </c>
      <c r="AY39" s="166" t="s">
        <v>960</v>
      </c>
      <c r="AZ39" s="166" t="s">
        <v>1021</v>
      </c>
      <c r="BA39" s="166" t="s">
        <v>1021</v>
      </c>
      <c r="BB39" s="166" t="s">
        <v>559</v>
      </c>
      <c r="BC39" s="166" t="s">
        <v>559</v>
      </c>
      <c r="BD39" s="166" t="s">
        <v>1020</v>
      </c>
      <c r="BE39" s="166" t="s">
        <v>559</v>
      </c>
      <c r="BF39" s="108"/>
    </row>
    <row r="40" spans="1:58" x14ac:dyDescent="0.25">
      <c r="A40" s="133" t="s">
        <v>67</v>
      </c>
      <c r="B40" s="111" t="s">
        <v>66</v>
      </c>
      <c r="C40" s="166" t="s">
        <v>1027</v>
      </c>
      <c r="D40" s="166" t="s">
        <v>1027</v>
      </c>
      <c r="E40" s="166" t="s">
        <v>1027</v>
      </c>
      <c r="F40" s="166" t="s">
        <v>1027</v>
      </c>
      <c r="G40" s="166" t="s">
        <v>1027</v>
      </c>
      <c r="H40" s="166" t="s">
        <v>1027</v>
      </c>
      <c r="I40" s="166" t="s">
        <v>1027</v>
      </c>
      <c r="J40" s="166" t="s">
        <v>1023</v>
      </c>
      <c r="K40" s="166" t="s">
        <v>1023</v>
      </c>
      <c r="L40" s="166" t="s">
        <v>545</v>
      </c>
      <c r="M40" s="166" t="s">
        <v>1020</v>
      </c>
      <c r="N40" s="166" t="s">
        <v>1020</v>
      </c>
      <c r="O40" s="166" t="s">
        <v>1028</v>
      </c>
      <c r="P40" s="166" t="s">
        <v>1028</v>
      </c>
      <c r="Q40" s="166" t="s">
        <v>1025</v>
      </c>
      <c r="R40" s="166" t="s">
        <v>1025</v>
      </c>
      <c r="S40" s="166" t="s">
        <v>1029</v>
      </c>
      <c r="T40" s="166" t="s">
        <v>1030</v>
      </c>
      <c r="U40" s="166" t="s">
        <v>1030</v>
      </c>
      <c r="V40" s="166" t="s">
        <v>559</v>
      </c>
      <c r="W40" s="166" t="s">
        <v>1004</v>
      </c>
      <c r="X40" s="166" t="s">
        <v>1004</v>
      </c>
      <c r="Y40" s="166" t="s">
        <v>1004</v>
      </c>
      <c r="Z40" s="166" t="s">
        <v>1004</v>
      </c>
      <c r="AA40" s="166" t="s">
        <v>1004</v>
      </c>
      <c r="AB40" s="166" t="s">
        <v>1017</v>
      </c>
      <c r="AC40" s="166" t="s">
        <v>1004</v>
      </c>
      <c r="AD40" s="109" t="s">
        <v>1026</v>
      </c>
      <c r="AE40" s="166" t="s">
        <v>1004</v>
      </c>
      <c r="AF40" s="166" t="s">
        <v>1025</v>
      </c>
      <c r="AG40" s="166" t="s">
        <v>559</v>
      </c>
      <c r="AH40" s="166" t="s">
        <v>1023</v>
      </c>
      <c r="AI40" s="166" t="s">
        <v>1023</v>
      </c>
      <c r="AJ40" s="166" t="s">
        <v>1023</v>
      </c>
      <c r="AK40" s="168" t="s">
        <v>961</v>
      </c>
      <c r="AL40" s="166" t="s">
        <v>1022</v>
      </c>
      <c r="AM40" s="166" t="s">
        <v>1022</v>
      </c>
      <c r="AN40" s="166" t="s">
        <v>545</v>
      </c>
      <c r="AO40" s="166" t="s">
        <v>545</v>
      </c>
      <c r="AP40" s="166" t="s">
        <v>545</v>
      </c>
      <c r="AQ40" s="166" t="s">
        <v>545</v>
      </c>
      <c r="AR40" s="166" t="s">
        <v>1018</v>
      </c>
      <c r="AS40" s="166" t="s">
        <v>559</v>
      </c>
      <c r="AT40" s="166" t="s">
        <v>1019</v>
      </c>
      <c r="AU40" s="166" t="s">
        <v>559</v>
      </c>
      <c r="AV40" s="166" t="s">
        <v>556</v>
      </c>
      <c r="AW40" s="166" t="s">
        <v>559</v>
      </c>
      <c r="AX40" s="166" t="s">
        <v>559</v>
      </c>
      <c r="AY40" s="166" t="s">
        <v>960</v>
      </c>
      <c r="AZ40" s="166" t="s">
        <v>1021</v>
      </c>
      <c r="BA40" s="166" t="s">
        <v>1021</v>
      </c>
      <c r="BB40" s="166" t="s">
        <v>559</v>
      </c>
      <c r="BC40" s="166" t="s">
        <v>559</v>
      </c>
      <c r="BD40" s="166" t="s">
        <v>1020</v>
      </c>
      <c r="BE40" s="166" t="s">
        <v>559</v>
      </c>
      <c r="BF40" s="108"/>
    </row>
    <row r="41" spans="1:58" x14ac:dyDescent="0.25">
      <c r="A41" s="133" t="s">
        <v>69</v>
      </c>
      <c r="B41" s="111" t="s">
        <v>68</v>
      </c>
      <c r="C41" s="166" t="s">
        <v>1027</v>
      </c>
      <c r="D41" s="166" t="s">
        <v>1027</v>
      </c>
      <c r="E41" s="166" t="s">
        <v>1027</v>
      </c>
      <c r="F41" s="166" t="s">
        <v>1027</v>
      </c>
      <c r="G41" s="166" t="s">
        <v>1027</v>
      </c>
      <c r="H41" s="166" t="s">
        <v>1027</v>
      </c>
      <c r="I41" s="166" t="s">
        <v>1027</v>
      </c>
      <c r="J41" s="166" t="s">
        <v>1023</v>
      </c>
      <c r="K41" s="166" t="s">
        <v>1023</v>
      </c>
      <c r="L41" s="166" t="s">
        <v>545</v>
      </c>
      <c r="M41" s="166" t="s">
        <v>1020</v>
      </c>
      <c r="N41" s="166" t="s">
        <v>1020</v>
      </c>
      <c r="O41" s="166" t="s">
        <v>1028</v>
      </c>
      <c r="P41" s="166" t="s">
        <v>1028</v>
      </c>
      <c r="Q41" s="166" t="s">
        <v>1025</v>
      </c>
      <c r="R41" s="166" t="s">
        <v>1025</v>
      </c>
      <c r="S41" s="166" t="s">
        <v>1029</v>
      </c>
      <c r="T41" s="166" t="s">
        <v>1030</v>
      </c>
      <c r="U41" s="166" t="s">
        <v>1030</v>
      </c>
      <c r="V41" s="166" t="s">
        <v>559</v>
      </c>
      <c r="W41" s="166" t="s">
        <v>1004</v>
      </c>
      <c r="X41" s="166" t="s">
        <v>1004</v>
      </c>
      <c r="Y41" s="166" t="s">
        <v>1004</v>
      </c>
      <c r="Z41" s="166" t="s">
        <v>1004</v>
      </c>
      <c r="AA41" s="166" t="s">
        <v>1004</v>
      </c>
      <c r="AB41" s="166" t="s">
        <v>958</v>
      </c>
      <c r="AC41" s="166" t="s">
        <v>1004</v>
      </c>
      <c r="AD41" s="109" t="s">
        <v>1026</v>
      </c>
      <c r="AE41" s="166" t="s">
        <v>1004</v>
      </c>
      <c r="AF41" s="166" t="s">
        <v>1025</v>
      </c>
      <c r="AG41" s="166" t="s">
        <v>559</v>
      </c>
      <c r="AH41" s="166" t="s">
        <v>1023</v>
      </c>
      <c r="AI41" s="166" t="s">
        <v>1023</v>
      </c>
      <c r="AJ41" s="166" t="s">
        <v>1023</v>
      </c>
      <c r="AK41" s="168" t="s">
        <v>958</v>
      </c>
      <c r="AL41" s="166" t="s">
        <v>1022</v>
      </c>
      <c r="AM41" s="166" t="s">
        <v>1022</v>
      </c>
      <c r="AN41" s="166" t="s">
        <v>545</v>
      </c>
      <c r="AO41" s="166" t="s">
        <v>545</v>
      </c>
      <c r="AP41" s="166" t="s">
        <v>545</v>
      </c>
      <c r="AQ41" s="166" t="s">
        <v>545</v>
      </c>
      <c r="AR41" s="166" t="s">
        <v>1018</v>
      </c>
      <c r="AS41" s="166" t="s">
        <v>559</v>
      </c>
      <c r="AT41" s="166" t="s">
        <v>1019</v>
      </c>
      <c r="AU41" s="166" t="s">
        <v>559</v>
      </c>
      <c r="AV41" s="166" t="s">
        <v>556</v>
      </c>
      <c r="AW41" s="166" t="s">
        <v>559</v>
      </c>
      <c r="AX41" s="166" t="s">
        <v>559</v>
      </c>
      <c r="AY41" s="166" t="s">
        <v>960</v>
      </c>
      <c r="AZ41" s="166" t="s">
        <v>1021</v>
      </c>
      <c r="BA41" s="166" t="s">
        <v>1021</v>
      </c>
      <c r="BB41" s="166" t="s">
        <v>559</v>
      </c>
      <c r="BC41" s="166" t="s">
        <v>559</v>
      </c>
      <c r="BD41" s="166" t="s">
        <v>1020</v>
      </c>
      <c r="BE41" s="166" t="s">
        <v>559</v>
      </c>
      <c r="BF41" s="108"/>
    </row>
    <row r="42" spans="1:58" x14ac:dyDescent="0.25">
      <c r="A42" s="133" t="s">
        <v>374</v>
      </c>
      <c r="B42" s="111" t="s">
        <v>71</v>
      </c>
      <c r="C42" s="166" t="s">
        <v>1027</v>
      </c>
      <c r="D42" s="166" t="s">
        <v>1027</v>
      </c>
      <c r="E42" s="166" t="s">
        <v>1027</v>
      </c>
      <c r="F42" s="166" t="s">
        <v>1027</v>
      </c>
      <c r="G42" s="166" t="s">
        <v>1027</v>
      </c>
      <c r="H42" s="166" t="s">
        <v>1027</v>
      </c>
      <c r="I42" s="166" t="s">
        <v>1027</v>
      </c>
      <c r="J42" s="166" t="s">
        <v>1023</v>
      </c>
      <c r="K42" s="166" t="s">
        <v>1023</v>
      </c>
      <c r="L42" s="166" t="s">
        <v>545</v>
      </c>
      <c r="M42" s="166" t="s">
        <v>1020</v>
      </c>
      <c r="N42" s="166" t="s">
        <v>1020</v>
      </c>
      <c r="O42" s="166" t="s">
        <v>1028</v>
      </c>
      <c r="P42" s="166" t="s">
        <v>1028</v>
      </c>
      <c r="Q42" s="166" t="s">
        <v>1025</v>
      </c>
      <c r="R42" s="166" t="s">
        <v>1025</v>
      </c>
      <c r="S42" s="166" t="s">
        <v>1029</v>
      </c>
      <c r="T42" s="166" t="s">
        <v>1030</v>
      </c>
      <c r="U42" s="166" t="s">
        <v>1030</v>
      </c>
      <c r="V42" s="166" t="s">
        <v>559</v>
      </c>
      <c r="W42" s="166" t="s">
        <v>1004</v>
      </c>
      <c r="X42" s="166" t="s">
        <v>1004</v>
      </c>
      <c r="Y42" s="166" t="s">
        <v>1004</v>
      </c>
      <c r="Z42" s="166" t="s">
        <v>1004</v>
      </c>
      <c r="AA42" s="166" t="s">
        <v>1004</v>
      </c>
      <c r="AB42" s="166" t="s">
        <v>1017</v>
      </c>
      <c r="AC42" s="166" t="s">
        <v>1004</v>
      </c>
      <c r="AD42" s="109" t="s">
        <v>1026</v>
      </c>
      <c r="AE42" s="166" t="s">
        <v>1004</v>
      </c>
      <c r="AF42" s="166" t="s">
        <v>1025</v>
      </c>
      <c r="AG42" s="166" t="s">
        <v>559</v>
      </c>
      <c r="AH42" s="166" t="s">
        <v>1023</v>
      </c>
      <c r="AI42" s="166" t="s">
        <v>1023</v>
      </c>
      <c r="AJ42" s="166" t="s">
        <v>1023</v>
      </c>
      <c r="AK42" s="168" t="s">
        <v>961</v>
      </c>
      <c r="AL42" s="166" t="s">
        <v>1022</v>
      </c>
      <c r="AM42" s="166" t="s">
        <v>1022</v>
      </c>
      <c r="AN42" s="166" t="s">
        <v>545</v>
      </c>
      <c r="AO42" s="166" t="s">
        <v>545</v>
      </c>
      <c r="AP42" s="166" t="s">
        <v>545</v>
      </c>
      <c r="AQ42" s="166" t="s">
        <v>545</v>
      </c>
      <c r="AR42" s="166" t="s">
        <v>1018</v>
      </c>
      <c r="AS42" s="166" t="s">
        <v>559</v>
      </c>
      <c r="AT42" s="166" t="s">
        <v>1019</v>
      </c>
      <c r="AU42" s="166" t="s">
        <v>559</v>
      </c>
      <c r="AV42" s="166" t="s">
        <v>556</v>
      </c>
      <c r="AW42" s="166" t="s">
        <v>559</v>
      </c>
      <c r="AX42" s="166" t="s">
        <v>559</v>
      </c>
      <c r="AY42" s="166" t="s">
        <v>960</v>
      </c>
      <c r="AZ42" s="166" t="s">
        <v>1021</v>
      </c>
      <c r="BA42" s="166" t="s">
        <v>1021</v>
      </c>
      <c r="BB42" s="166" t="s">
        <v>559</v>
      </c>
      <c r="BC42" s="166" t="s">
        <v>559</v>
      </c>
      <c r="BD42" s="166" t="s">
        <v>1020</v>
      </c>
      <c r="BE42" s="166" t="s">
        <v>559</v>
      </c>
      <c r="BF42" s="108"/>
    </row>
    <row r="43" spans="1:58" x14ac:dyDescent="0.25">
      <c r="A43" s="133" t="s">
        <v>846</v>
      </c>
      <c r="B43" s="111" t="s">
        <v>70</v>
      </c>
      <c r="C43" s="166" t="s">
        <v>1027</v>
      </c>
      <c r="D43" s="166" t="s">
        <v>1027</v>
      </c>
      <c r="E43" s="166" t="s">
        <v>1027</v>
      </c>
      <c r="F43" s="166" t="s">
        <v>1027</v>
      </c>
      <c r="G43" s="166" t="s">
        <v>1027</v>
      </c>
      <c r="H43" s="166" t="s">
        <v>1027</v>
      </c>
      <c r="I43" s="166" t="s">
        <v>1027</v>
      </c>
      <c r="J43" s="166" t="s">
        <v>1023</v>
      </c>
      <c r="K43" s="166" t="s">
        <v>1023</v>
      </c>
      <c r="L43" s="166" t="s">
        <v>545</v>
      </c>
      <c r="M43" s="166" t="s">
        <v>1020</v>
      </c>
      <c r="N43" s="166" t="s">
        <v>1020</v>
      </c>
      <c r="O43" s="166" t="s">
        <v>1028</v>
      </c>
      <c r="P43" s="166" t="s">
        <v>1028</v>
      </c>
      <c r="Q43" s="166" t="s">
        <v>1025</v>
      </c>
      <c r="R43" s="166" t="s">
        <v>1025</v>
      </c>
      <c r="S43" s="166" t="s">
        <v>1029</v>
      </c>
      <c r="T43" s="166" t="s">
        <v>1030</v>
      </c>
      <c r="U43" s="166" t="s">
        <v>1030</v>
      </c>
      <c r="V43" s="166" t="s">
        <v>559</v>
      </c>
      <c r="W43" s="166" t="s">
        <v>1004</v>
      </c>
      <c r="X43" s="166" t="s">
        <v>1004</v>
      </c>
      <c r="Y43" s="166" t="s">
        <v>1004</v>
      </c>
      <c r="Z43" s="166" t="s">
        <v>1004</v>
      </c>
      <c r="AA43" s="166" t="s">
        <v>1004</v>
      </c>
      <c r="AB43" s="166" t="s">
        <v>1017</v>
      </c>
      <c r="AC43" s="166" t="s">
        <v>1004</v>
      </c>
      <c r="AD43" s="109" t="s">
        <v>1026</v>
      </c>
      <c r="AE43" s="166" t="s">
        <v>1004</v>
      </c>
      <c r="AF43" s="166" t="s">
        <v>1025</v>
      </c>
      <c r="AG43" s="166" t="s">
        <v>559</v>
      </c>
      <c r="AH43" s="166" t="s">
        <v>1023</v>
      </c>
      <c r="AI43" s="166" t="s">
        <v>1023</v>
      </c>
      <c r="AJ43" s="166" t="s">
        <v>1023</v>
      </c>
      <c r="AK43" s="168" t="s">
        <v>961</v>
      </c>
      <c r="AL43" s="166" t="s">
        <v>1022</v>
      </c>
      <c r="AM43" s="166" t="s">
        <v>1022</v>
      </c>
      <c r="AN43" s="166" t="s">
        <v>545</v>
      </c>
      <c r="AO43" s="166" t="s">
        <v>545</v>
      </c>
      <c r="AP43" s="166" t="s">
        <v>545</v>
      </c>
      <c r="AQ43" s="166" t="s">
        <v>545</v>
      </c>
      <c r="AR43" s="166" t="s">
        <v>1018</v>
      </c>
      <c r="AS43" s="166" t="s">
        <v>559</v>
      </c>
      <c r="AT43" s="166" t="s">
        <v>1019</v>
      </c>
      <c r="AU43" s="166" t="s">
        <v>559</v>
      </c>
      <c r="AV43" s="166" t="s">
        <v>556</v>
      </c>
      <c r="AW43" s="166" t="s">
        <v>559</v>
      </c>
      <c r="AX43" s="166" t="s">
        <v>559</v>
      </c>
      <c r="AY43" s="166" t="s">
        <v>960</v>
      </c>
      <c r="AZ43" s="166" t="s">
        <v>1021</v>
      </c>
      <c r="BA43" s="166" t="s">
        <v>1021</v>
      </c>
      <c r="BB43" s="166" t="s">
        <v>559</v>
      </c>
      <c r="BC43" s="166" t="s">
        <v>559</v>
      </c>
      <c r="BD43" s="166" t="s">
        <v>1020</v>
      </c>
      <c r="BE43" s="166" t="s">
        <v>559</v>
      </c>
      <c r="BF43" s="108"/>
    </row>
    <row r="44" spans="1:58" x14ac:dyDescent="0.25">
      <c r="A44" s="133" t="s">
        <v>73</v>
      </c>
      <c r="B44" s="111" t="s">
        <v>72</v>
      </c>
      <c r="C44" s="166" t="s">
        <v>1027</v>
      </c>
      <c r="D44" s="166" t="s">
        <v>1027</v>
      </c>
      <c r="E44" s="166" t="s">
        <v>1027</v>
      </c>
      <c r="F44" s="166" t="s">
        <v>1027</v>
      </c>
      <c r="G44" s="166" t="s">
        <v>1027</v>
      </c>
      <c r="H44" s="166" t="s">
        <v>1027</v>
      </c>
      <c r="I44" s="166" t="s">
        <v>1027</v>
      </c>
      <c r="J44" s="166" t="s">
        <v>1023</v>
      </c>
      <c r="K44" s="166" t="s">
        <v>1023</v>
      </c>
      <c r="L44" s="166" t="s">
        <v>545</v>
      </c>
      <c r="M44" s="166" t="s">
        <v>1020</v>
      </c>
      <c r="N44" s="166" t="s">
        <v>1020</v>
      </c>
      <c r="O44" s="166" t="s">
        <v>1028</v>
      </c>
      <c r="P44" s="166" t="s">
        <v>1028</v>
      </c>
      <c r="Q44" s="166" t="s">
        <v>1025</v>
      </c>
      <c r="R44" s="166" t="s">
        <v>1025</v>
      </c>
      <c r="S44" s="166" t="s">
        <v>1029</v>
      </c>
      <c r="T44" s="166" t="s">
        <v>1030</v>
      </c>
      <c r="U44" s="166" t="s">
        <v>1030</v>
      </c>
      <c r="V44" s="166" t="s">
        <v>559</v>
      </c>
      <c r="W44" s="166" t="s">
        <v>1004</v>
      </c>
      <c r="X44" s="166" t="s">
        <v>1004</v>
      </c>
      <c r="Y44" s="166" t="s">
        <v>1004</v>
      </c>
      <c r="Z44" s="166" t="s">
        <v>1004</v>
      </c>
      <c r="AA44" s="166" t="s">
        <v>1004</v>
      </c>
      <c r="AB44" s="166" t="s">
        <v>1017</v>
      </c>
      <c r="AC44" s="166" t="s">
        <v>1004</v>
      </c>
      <c r="AD44" s="109" t="s">
        <v>1026</v>
      </c>
      <c r="AE44" s="166" t="s">
        <v>1004</v>
      </c>
      <c r="AF44" s="166" t="s">
        <v>1025</v>
      </c>
      <c r="AG44" s="166" t="s">
        <v>559</v>
      </c>
      <c r="AH44" s="166" t="s">
        <v>1023</v>
      </c>
      <c r="AI44" s="166" t="s">
        <v>1023</v>
      </c>
      <c r="AJ44" s="166" t="s">
        <v>1023</v>
      </c>
      <c r="AK44" s="168" t="s">
        <v>958</v>
      </c>
      <c r="AL44" s="166" t="s">
        <v>1022</v>
      </c>
      <c r="AM44" s="166" t="s">
        <v>1022</v>
      </c>
      <c r="AN44" s="166" t="s">
        <v>545</v>
      </c>
      <c r="AO44" s="166" t="s">
        <v>545</v>
      </c>
      <c r="AP44" s="166" t="s">
        <v>545</v>
      </c>
      <c r="AQ44" s="166" t="s">
        <v>545</v>
      </c>
      <c r="AR44" s="166" t="s">
        <v>1018</v>
      </c>
      <c r="AS44" s="166" t="s">
        <v>559</v>
      </c>
      <c r="AT44" s="166" t="s">
        <v>1019</v>
      </c>
      <c r="AU44" s="166" t="s">
        <v>559</v>
      </c>
      <c r="AV44" s="166" t="s">
        <v>556</v>
      </c>
      <c r="AW44" s="166" t="s">
        <v>559</v>
      </c>
      <c r="AX44" s="166" t="s">
        <v>559</v>
      </c>
      <c r="AY44" s="166" t="s">
        <v>960</v>
      </c>
      <c r="AZ44" s="166" t="s">
        <v>1021</v>
      </c>
      <c r="BA44" s="166" t="s">
        <v>1021</v>
      </c>
      <c r="BB44" s="166" t="s">
        <v>559</v>
      </c>
      <c r="BC44" s="166" t="s">
        <v>559</v>
      </c>
      <c r="BD44" s="166" t="s">
        <v>1020</v>
      </c>
      <c r="BE44" s="166" t="s">
        <v>559</v>
      </c>
      <c r="BF44" s="108"/>
    </row>
    <row r="45" spans="1:58" x14ac:dyDescent="0.25">
      <c r="A45" s="133" t="s">
        <v>371</v>
      </c>
      <c r="B45" s="111" t="s">
        <v>74</v>
      </c>
      <c r="C45" s="166" t="s">
        <v>1027</v>
      </c>
      <c r="D45" s="166" t="s">
        <v>1027</v>
      </c>
      <c r="E45" s="166" t="s">
        <v>1027</v>
      </c>
      <c r="F45" s="166" t="s">
        <v>1027</v>
      </c>
      <c r="G45" s="166" t="s">
        <v>1027</v>
      </c>
      <c r="H45" s="166" t="s">
        <v>1027</v>
      </c>
      <c r="I45" s="166" t="s">
        <v>1027</v>
      </c>
      <c r="J45" s="166" t="s">
        <v>1023</v>
      </c>
      <c r="K45" s="166" t="s">
        <v>1023</v>
      </c>
      <c r="L45" s="166" t="s">
        <v>545</v>
      </c>
      <c r="M45" s="166" t="s">
        <v>1020</v>
      </c>
      <c r="N45" s="166" t="s">
        <v>1020</v>
      </c>
      <c r="O45" s="166" t="s">
        <v>1028</v>
      </c>
      <c r="P45" s="166" t="s">
        <v>1028</v>
      </c>
      <c r="Q45" s="166" t="s">
        <v>1025</v>
      </c>
      <c r="R45" s="166" t="s">
        <v>1025</v>
      </c>
      <c r="S45" s="166" t="s">
        <v>1029</v>
      </c>
      <c r="T45" s="166" t="s">
        <v>1030</v>
      </c>
      <c r="U45" s="166" t="s">
        <v>1030</v>
      </c>
      <c r="V45" s="166" t="s">
        <v>559</v>
      </c>
      <c r="W45" s="166" t="s">
        <v>1004</v>
      </c>
      <c r="X45" s="166" t="s">
        <v>1004</v>
      </c>
      <c r="Y45" s="166" t="s">
        <v>1004</v>
      </c>
      <c r="Z45" s="166" t="s">
        <v>1004</v>
      </c>
      <c r="AA45" s="166" t="s">
        <v>1004</v>
      </c>
      <c r="AB45" s="166" t="s">
        <v>1017</v>
      </c>
      <c r="AC45" s="166" t="s">
        <v>1004</v>
      </c>
      <c r="AD45" s="109" t="s">
        <v>1026</v>
      </c>
      <c r="AE45" s="166" t="s">
        <v>1004</v>
      </c>
      <c r="AF45" s="166" t="s">
        <v>1025</v>
      </c>
      <c r="AG45" s="166" t="s">
        <v>559</v>
      </c>
      <c r="AH45" s="166" t="s">
        <v>1023</v>
      </c>
      <c r="AI45" s="166" t="s">
        <v>1023</v>
      </c>
      <c r="AJ45" s="166" t="s">
        <v>1023</v>
      </c>
      <c r="AK45" s="168" t="s">
        <v>961</v>
      </c>
      <c r="AL45" s="166" t="s">
        <v>1022</v>
      </c>
      <c r="AM45" s="166" t="s">
        <v>1022</v>
      </c>
      <c r="AN45" s="166" t="s">
        <v>545</v>
      </c>
      <c r="AO45" s="166" t="s">
        <v>545</v>
      </c>
      <c r="AP45" s="166" t="s">
        <v>545</v>
      </c>
      <c r="AQ45" s="166" t="s">
        <v>545</v>
      </c>
      <c r="AR45" s="166" t="s">
        <v>1018</v>
      </c>
      <c r="AS45" s="166" t="s">
        <v>559</v>
      </c>
      <c r="AT45" s="166" t="s">
        <v>1019</v>
      </c>
      <c r="AU45" s="166" t="s">
        <v>559</v>
      </c>
      <c r="AV45" s="166" t="s">
        <v>556</v>
      </c>
      <c r="AW45" s="166" t="s">
        <v>559</v>
      </c>
      <c r="AX45" s="166" t="s">
        <v>559</v>
      </c>
      <c r="AY45" s="166" t="s">
        <v>960</v>
      </c>
      <c r="AZ45" s="166" t="s">
        <v>1021</v>
      </c>
      <c r="BA45" s="166" t="s">
        <v>1021</v>
      </c>
      <c r="BB45" s="166" t="s">
        <v>559</v>
      </c>
      <c r="BC45" s="166" t="s">
        <v>559</v>
      </c>
      <c r="BD45" s="166" t="s">
        <v>1020</v>
      </c>
      <c r="BE45" s="166" t="s">
        <v>559</v>
      </c>
      <c r="BF45" s="108"/>
    </row>
    <row r="46" spans="1:58" x14ac:dyDescent="0.25">
      <c r="A46" s="133" t="s">
        <v>76</v>
      </c>
      <c r="B46" s="111" t="s">
        <v>75</v>
      </c>
      <c r="C46" s="166" t="s">
        <v>1027</v>
      </c>
      <c r="D46" s="166" t="s">
        <v>1027</v>
      </c>
      <c r="E46" s="166" t="s">
        <v>1027</v>
      </c>
      <c r="F46" s="166" t="s">
        <v>1027</v>
      </c>
      <c r="G46" s="166" t="s">
        <v>1027</v>
      </c>
      <c r="H46" s="166" t="s">
        <v>1027</v>
      </c>
      <c r="I46" s="166" t="s">
        <v>1027</v>
      </c>
      <c r="J46" s="166" t="s">
        <v>1023</v>
      </c>
      <c r="K46" s="166" t="s">
        <v>1023</v>
      </c>
      <c r="L46" s="166" t="s">
        <v>545</v>
      </c>
      <c r="M46" s="166" t="s">
        <v>1020</v>
      </c>
      <c r="N46" s="166" t="s">
        <v>1020</v>
      </c>
      <c r="O46" s="166" t="s">
        <v>1028</v>
      </c>
      <c r="P46" s="166" t="s">
        <v>1028</v>
      </c>
      <c r="Q46" s="166" t="s">
        <v>1025</v>
      </c>
      <c r="R46" s="166" t="s">
        <v>1025</v>
      </c>
      <c r="S46" s="166" t="s">
        <v>1029</v>
      </c>
      <c r="T46" s="166" t="s">
        <v>1030</v>
      </c>
      <c r="U46" s="166" t="s">
        <v>1030</v>
      </c>
      <c r="V46" s="166" t="s">
        <v>559</v>
      </c>
      <c r="W46" s="166" t="s">
        <v>1004</v>
      </c>
      <c r="X46" s="166" t="s">
        <v>1004</v>
      </c>
      <c r="Y46" s="166" t="s">
        <v>1004</v>
      </c>
      <c r="Z46" s="166" t="s">
        <v>1004</v>
      </c>
      <c r="AA46" s="166" t="s">
        <v>1004</v>
      </c>
      <c r="AB46" s="166" t="s">
        <v>958</v>
      </c>
      <c r="AC46" s="166" t="s">
        <v>1004</v>
      </c>
      <c r="AD46" s="109" t="s">
        <v>1026</v>
      </c>
      <c r="AE46" s="166" t="s">
        <v>1004</v>
      </c>
      <c r="AF46" s="166" t="s">
        <v>1025</v>
      </c>
      <c r="AG46" s="166" t="s">
        <v>559</v>
      </c>
      <c r="AH46" s="166" t="s">
        <v>1023</v>
      </c>
      <c r="AI46" s="166" t="s">
        <v>1023</v>
      </c>
      <c r="AJ46" s="166" t="s">
        <v>1023</v>
      </c>
      <c r="AK46" s="168" t="s">
        <v>958</v>
      </c>
      <c r="AL46" s="166" t="s">
        <v>1022</v>
      </c>
      <c r="AM46" s="166" t="s">
        <v>1022</v>
      </c>
      <c r="AN46" s="166" t="s">
        <v>545</v>
      </c>
      <c r="AO46" s="166" t="s">
        <v>545</v>
      </c>
      <c r="AP46" s="166" t="s">
        <v>545</v>
      </c>
      <c r="AQ46" s="166" t="s">
        <v>545</v>
      </c>
      <c r="AR46" s="166" t="s">
        <v>1018</v>
      </c>
      <c r="AS46" s="166" t="s">
        <v>559</v>
      </c>
      <c r="AT46" s="166" t="s">
        <v>1019</v>
      </c>
      <c r="AU46" s="166" t="s">
        <v>559</v>
      </c>
      <c r="AV46" s="166" t="s">
        <v>556</v>
      </c>
      <c r="AW46" s="166" t="s">
        <v>559</v>
      </c>
      <c r="AX46" s="166" t="s">
        <v>559</v>
      </c>
      <c r="AY46" s="166" t="s">
        <v>960</v>
      </c>
      <c r="AZ46" s="166" t="s">
        <v>1021</v>
      </c>
      <c r="BA46" s="166" t="s">
        <v>1021</v>
      </c>
      <c r="BB46" s="166" t="s">
        <v>559</v>
      </c>
      <c r="BC46" s="166" t="s">
        <v>559</v>
      </c>
      <c r="BD46" s="166" t="s">
        <v>1020</v>
      </c>
      <c r="BE46" s="166" t="s">
        <v>559</v>
      </c>
      <c r="BF46" s="108"/>
    </row>
    <row r="47" spans="1:58" x14ac:dyDescent="0.25">
      <c r="A47" s="133" t="s">
        <v>78</v>
      </c>
      <c r="B47" s="111" t="s">
        <v>77</v>
      </c>
      <c r="C47" s="166" t="s">
        <v>1027</v>
      </c>
      <c r="D47" s="166" t="s">
        <v>1027</v>
      </c>
      <c r="E47" s="166" t="s">
        <v>1027</v>
      </c>
      <c r="F47" s="166" t="s">
        <v>1027</v>
      </c>
      <c r="G47" s="166" t="s">
        <v>1027</v>
      </c>
      <c r="H47" s="166" t="s">
        <v>1027</v>
      </c>
      <c r="I47" s="166" t="s">
        <v>1027</v>
      </c>
      <c r="J47" s="166" t="s">
        <v>1023</v>
      </c>
      <c r="K47" s="166" t="s">
        <v>1023</v>
      </c>
      <c r="L47" s="166" t="s">
        <v>545</v>
      </c>
      <c r="M47" s="166" t="s">
        <v>1020</v>
      </c>
      <c r="N47" s="166" t="s">
        <v>1020</v>
      </c>
      <c r="O47" s="166" t="s">
        <v>1028</v>
      </c>
      <c r="P47" s="166" t="s">
        <v>1028</v>
      </c>
      <c r="Q47" s="166" t="s">
        <v>1025</v>
      </c>
      <c r="R47" s="166" t="s">
        <v>1025</v>
      </c>
      <c r="S47" s="166" t="s">
        <v>1029</v>
      </c>
      <c r="T47" s="166" t="s">
        <v>1030</v>
      </c>
      <c r="U47" s="166" t="s">
        <v>1030</v>
      </c>
      <c r="V47" s="166" t="s">
        <v>559</v>
      </c>
      <c r="W47" s="166" t="s">
        <v>1004</v>
      </c>
      <c r="X47" s="166" t="s">
        <v>1004</v>
      </c>
      <c r="Y47" s="166" t="s">
        <v>1004</v>
      </c>
      <c r="Z47" s="166" t="s">
        <v>1004</v>
      </c>
      <c r="AA47" s="166" t="s">
        <v>1004</v>
      </c>
      <c r="AB47" s="166" t="s">
        <v>1017</v>
      </c>
      <c r="AC47" s="166" t="s">
        <v>1004</v>
      </c>
      <c r="AD47" s="109" t="s">
        <v>1026</v>
      </c>
      <c r="AE47" s="166" t="s">
        <v>1004</v>
      </c>
      <c r="AF47" s="166" t="s">
        <v>1025</v>
      </c>
      <c r="AG47" s="166" t="s">
        <v>559</v>
      </c>
      <c r="AH47" s="166" t="s">
        <v>1023</v>
      </c>
      <c r="AI47" s="166" t="s">
        <v>1023</v>
      </c>
      <c r="AJ47" s="166" t="s">
        <v>1023</v>
      </c>
      <c r="AK47" s="168" t="s">
        <v>958</v>
      </c>
      <c r="AL47" s="166" t="s">
        <v>1022</v>
      </c>
      <c r="AM47" s="166" t="s">
        <v>1022</v>
      </c>
      <c r="AN47" s="166" t="s">
        <v>545</v>
      </c>
      <c r="AO47" s="166" t="s">
        <v>545</v>
      </c>
      <c r="AP47" s="166" t="s">
        <v>545</v>
      </c>
      <c r="AQ47" s="166" t="s">
        <v>545</v>
      </c>
      <c r="AR47" s="166" t="s">
        <v>1018</v>
      </c>
      <c r="AS47" s="166" t="s">
        <v>559</v>
      </c>
      <c r="AT47" s="166" t="s">
        <v>1019</v>
      </c>
      <c r="AU47" s="166" t="s">
        <v>559</v>
      </c>
      <c r="AV47" s="166" t="s">
        <v>556</v>
      </c>
      <c r="AW47" s="166" t="s">
        <v>559</v>
      </c>
      <c r="AX47" s="166" t="s">
        <v>559</v>
      </c>
      <c r="AY47" s="166" t="s">
        <v>960</v>
      </c>
      <c r="AZ47" s="166" t="s">
        <v>1021</v>
      </c>
      <c r="BA47" s="166" t="s">
        <v>1021</v>
      </c>
      <c r="BB47" s="166" t="s">
        <v>559</v>
      </c>
      <c r="BC47" s="166" t="s">
        <v>559</v>
      </c>
      <c r="BD47" s="166" t="s">
        <v>1020</v>
      </c>
      <c r="BE47" s="166" t="s">
        <v>559</v>
      </c>
      <c r="BF47" s="108"/>
    </row>
    <row r="48" spans="1:58" x14ac:dyDescent="0.25">
      <c r="A48" s="133" t="s">
        <v>80</v>
      </c>
      <c r="B48" s="111" t="s">
        <v>79</v>
      </c>
      <c r="C48" s="166" t="s">
        <v>1027</v>
      </c>
      <c r="D48" s="166" t="s">
        <v>1027</v>
      </c>
      <c r="E48" s="166" t="s">
        <v>1027</v>
      </c>
      <c r="F48" s="166" t="s">
        <v>1027</v>
      </c>
      <c r="G48" s="166" t="s">
        <v>1027</v>
      </c>
      <c r="H48" s="166" t="s">
        <v>1027</v>
      </c>
      <c r="I48" s="166" t="s">
        <v>1027</v>
      </c>
      <c r="J48" s="166" t="s">
        <v>1023</v>
      </c>
      <c r="K48" s="166" t="s">
        <v>1023</v>
      </c>
      <c r="L48" s="166" t="s">
        <v>545</v>
      </c>
      <c r="M48" s="166" t="s">
        <v>1020</v>
      </c>
      <c r="N48" s="166" t="s">
        <v>1020</v>
      </c>
      <c r="O48" s="166" t="s">
        <v>1028</v>
      </c>
      <c r="P48" s="166" t="s">
        <v>1028</v>
      </c>
      <c r="Q48" s="166" t="s">
        <v>1025</v>
      </c>
      <c r="R48" s="166" t="s">
        <v>1025</v>
      </c>
      <c r="S48" s="166" t="s">
        <v>1029</v>
      </c>
      <c r="T48" s="166" t="s">
        <v>1030</v>
      </c>
      <c r="U48" s="166" t="s">
        <v>1030</v>
      </c>
      <c r="V48" s="166" t="s">
        <v>559</v>
      </c>
      <c r="W48" s="166" t="s">
        <v>1004</v>
      </c>
      <c r="X48" s="166" t="s">
        <v>1004</v>
      </c>
      <c r="Y48" s="166" t="s">
        <v>1004</v>
      </c>
      <c r="Z48" s="166" t="s">
        <v>1004</v>
      </c>
      <c r="AA48" s="166" t="s">
        <v>1004</v>
      </c>
      <c r="AB48" s="166" t="s">
        <v>1004</v>
      </c>
      <c r="AC48" s="166" t="s">
        <v>1004</v>
      </c>
      <c r="AD48" s="109" t="s">
        <v>1026</v>
      </c>
      <c r="AE48" s="166" t="s">
        <v>1004</v>
      </c>
      <c r="AF48" s="166" t="s">
        <v>1025</v>
      </c>
      <c r="AG48" s="166" t="s">
        <v>559</v>
      </c>
      <c r="AH48" s="166" t="s">
        <v>1023</v>
      </c>
      <c r="AI48" s="166" t="s">
        <v>1023</v>
      </c>
      <c r="AJ48" s="166" t="s">
        <v>1023</v>
      </c>
      <c r="AK48" s="168" t="s">
        <v>961</v>
      </c>
      <c r="AL48" s="166" t="s">
        <v>1022</v>
      </c>
      <c r="AM48" s="166" t="s">
        <v>1022</v>
      </c>
      <c r="AN48" s="166" t="s">
        <v>545</v>
      </c>
      <c r="AO48" s="166" t="s">
        <v>545</v>
      </c>
      <c r="AP48" s="166" t="s">
        <v>545</v>
      </c>
      <c r="AQ48" s="166" t="s">
        <v>545</v>
      </c>
      <c r="AR48" s="166" t="s">
        <v>1018</v>
      </c>
      <c r="AS48" s="166" t="s">
        <v>559</v>
      </c>
      <c r="AT48" s="166" t="s">
        <v>1019</v>
      </c>
      <c r="AU48" s="166" t="s">
        <v>559</v>
      </c>
      <c r="AV48" s="166" t="s">
        <v>556</v>
      </c>
      <c r="AW48" s="166" t="s">
        <v>559</v>
      </c>
      <c r="AX48" s="166" t="s">
        <v>559</v>
      </c>
      <c r="AY48" s="166" t="s">
        <v>960</v>
      </c>
      <c r="AZ48" s="166" t="s">
        <v>1021</v>
      </c>
      <c r="BA48" s="166" t="s">
        <v>1021</v>
      </c>
      <c r="BB48" s="166" t="s">
        <v>559</v>
      </c>
      <c r="BC48" s="166" t="s">
        <v>559</v>
      </c>
      <c r="BD48" s="166" t="s">
        <v>1020</v>
      </c>
      <c r="BE48" s="166" t="s">
        <v>559</v>
      </c>
      <c r="BF48" s="108"/>
    </row>
    <row r="49" spans="1:58" x14ac:dyDescent="0.25">
      <c r="A49" s="133" t="s">
        <v>82</v>
      </c>
      <c r="B49" s="111" t="s">
        <v>81</v>
      </c>
      <c r="C49" s="166" t="s">
        <v>1027</v>
      </c>
      <c r="D49" s="166" t="s">
        <v>1027</v>
      </c>
      <c r="E49" s="166" t="s">
        <v>1027</v>
      </c>
      <c r="F49" s="166" t="s">
        <v>1027</v>
      </c>
      <c r="G49" s="166" t="s">
        <v>1027</v>
      </c>
      <c r="H49" s="166" t="s">
        <v>1027</v>
      </c>
      <c r="I49" s="166" t="s">
        <v>1027</v>
      </c>
      <c r="J49" s="166" t="s">
        <v>1023</v>
      </c>
      <c r="K49" s="166" t="s">
        <v>1023</v>
      </c>
      <c r="L49" s="166" t="s">
        <v>545</v>
      </c>
      <c r="M49" s="166" t="s">
        <v>1020</v>
      </c>
      <c r="N49" s="166" t="s">
        <v>1020</v>
      </c>
      <c r="O49" s="166" t="s">
        <v>1028</v>
      </c>
      <c r="P49" s="166" t="s">
        <v>1028</v>
      </c>
      <c r="Q49" s="166" t="s">
        <v>1025</v>
      </c>
      <c r="R49" s="166" t="s">
        <v>1025</v>
      </c>
      <c r="S49" s="166" t="s">
        <v>1029</v>
      </c>
      <c r="T49" s="166" t="s">
        <v>1030</v>
      </c>
      <c r="U49" s="166" t="s">
        <v>1030</v>
      </c>
      <c r="V49" s="166" t="s">
        <v>559</v>
      </c>
      <c r="W49" s="166" t="s">
        <v>1004</v>
      </c>
      <c r="X49" s="166" t="s">
        <v>1004</v>
      </c>
      <c r="Y49" s="166" t="s">
        <v>1004</v>
      </c>
      <c r="Z49" s="166" t="s">
        <v>1004</v>
      </c>
      <c r="AA49" s="166" t="s">
        <v>1004</v>
      </c>
      <c r="AB49" s="166" t="s">
        <v>1004</v>
      </c>
      <c r="AC49" s="166" t="s">
        <v>1004</v>
      </c>
      <c r="AD49" s="109" t="s">
        <v>1026</v>
      </c>
      <c r="AE49" s="166" t="s">
        <v>1004</v>
      </c>
      <c r="AF49" s="166" t="s">
        <v>1025</v>
      </c>
      <c r="AG49" s="166" t="s">
        <v>559</v>
      </c>
      <c r="AH49" s="166" t="s">
        <v>1023</v>
      </c>
      <c r="AI49" s="166" t="s">
        <v>1023</v>
      </c>
      <c r="AJ49" s="166" t="s">
        <v>1023</v>
      </c>
      <c r="AK49" s="168" t="s">
        <v>958</v>
      </c>
      <c r="AL49" s="166" t="s">
        <v>1022</v>
      </c>
      <c r="AM49" s="166" t="s">
        <v>1022</v>
      </c>
      <c r="AN49" s="166" t="s">
        <v>545</v>
      </c>
      <c r="AO49" s="166" t="s">
        <v>545</v>
      </c>
      <c r="AP49" s="166" t="s">
        <v>545</v>
      </c>
      <c r="AQ49" s="166" t="s">
        <v>545</v>
      </c>
      <c r="AR49" s="166" t="s">
        <v>1018</v>
      </c>
      <c r="AS49" s="166" t="s">
        <v>559</v>
      </c>
      <c r="AT49" s="166" t="s">
        <v>1019</v>
      </c>
      <c r="AU49" s="166" t="s">
        <v>559</v>
      </c>
      <c r="AV49" s="166" t="s">
        <v>556</v>
      </c>
      <c r="AW49" s="166" t="s">
        <v>559</v>
      </c>
      <c r="AX49" s="166" t="s">
        <v>559</v>
      </c>
      <c r="AY49" s="166" t="s">
        <v>960</v>
      </c>
      <c r="AZ49" s="166" t="s">
        <v>1021</v>
      </c>
      <c r="BA49" s="166" t="s">
        <v>1021</v>
      </c>
      <c r="BB49" s="166" t="s">
        <v>559</v>
      </c>
      <c r="BC49" s="166" t="s">
        <v>559</v>
      </c>
      <c r="BD49" s="166" t="s">
        <v>1020</v>
      </c>
      <c r="BE49" s="166" t="s">
        <v>559</v>
      </c>
      <c r="BF49" s="108"/>
    </row>
    <row r="50" spans="1:58" x14ac:dyDescent="0.25">
      <c r="A50" s="133" t="s">
        <v>84</v>
      </c>
      <c r="B50" s="111" t="s">
        <v>83</v>
      </c>
      <c r="C50" s="166" t="s">
        <v>1027</v>
      </c>
      <c r="D50" s="166" t="s">
        <v>1027</v>
      </c>
      <c r="E50" s="166" t="s">
        <v>1027</v>
      </c>
      <c r="F50" s="166" t="s">
        <v>1027</v>
      </c>
      <c r="G50" s="166" t="s">
        <v>1027</v>
      </c>
      <c r="H50" s="166" t="s">
        <v>1027</v>
      </c>
      <c r="I50" s="166" t="s">
        <v>1027</v>
      </c>
      <c r="J50" s="166" t="s">
        <v>1023</v>
      </c>
      <c r="K50" s="166" t="s">
        <v>1023</v>
      </c>
      <c r="L50" s="166" t="s">
        <v>545</v>
      </c>
      <c r="M50" s="166" t="s">
        <v>1020</v>
      </c>
      <c r="N50" s="166" t="s">
        <v>1020</v>
      </c>
      <c r="O50" s="166" t="s">
        <v>1028</v>
      </c>
      <c r="P50" s="166" t="s">
        <v>1028</v>
      </c>
      <c r="Q50" s="166" t="s">
        <v>1025</v>
      </c>
      <c r="R50" s="166" t="s">
        <v>1025</v>
      </c>
      <c r="S50" s="166" t="s">
        <v>1029</v>
      </c>
      <c r="T50" s="166" t="s">
        <v>1030</v>
      </c>
      <c r="U50" s="166" t="s">
        <v>1030</v>
      </c>
      <c r="V50" s="166" t="s">
        <v>559</v>
      </c>
      <c r="W50" s="166" t="s">
        <v>1004</v>
      </c>
      <c r="X50" s="166" t="s">
        <v>1004</v>
      </c>
      <c r="Y50" s="166" t="s">
        <v>1004</v>
      </c>
      <c r="Z50" s="166" t="s">
        <v>1004</v>
      </c>
      <c r="AA50" s="166" t="s">
        <v>1004</v>
      </c>
      <c r="AB50" s="166" t="s">
        <v>1017</v>
      </c>
      <c r="AC50" s="166" t="s">
        <v>1004</v>
      </c>
      <c r="AD50" s="109" t="s">
        <v>1026</v>
      </c>
      <c r="AE50" s="166" t="s">
        <v>1004</v>
      </c>
      <c r="AF50" s="166" t="s">
        <v>1025</v>
      </c>
      <c r="AG50" s="166" t="s">
        <v>559</v>
      </c>
      <c r="AH50" s="166" t="s">
        <v>1023</v>
      </c>
      <c r="AI50" s="166" t="s">
        <v>1023</v>
      </c>
      <c r="AJ50" s="166" t="s">
        <v>1023</v>
      </c>
      <c r="AK50" s="168" t="s">
        <v>958</v>
      </c>
      <c r="AL50" s="166" t="s">
        <v>1022</v>
      </c>
      <c r="AM50" s="166" t="s">
        <v>1022</v>
      </c>
      <c r="AN50" s="166" t="s">
        <v>545</v>
      </c>
      <c r="AO50" s="166" t="s">
        <v>545</v>
      </c>
      <c r="AP50" s="166" t="s">
        <v>545</v>
      </c>
      <c r="AQ50" s="166" t="s">
        <v>545</v>
      </c>
      <c r="AR50" s="166" t="s">
        <v>1018</v>
      </c>
      <c r="AS50" s="166" t="s">
        <v>559</v>
      </c>
      <c r="AT50" s="166" t="s">
        <v>1019</v>
      </c>
      <c r="AU50" s="166" t="s">
        <v>559</v>
      </c>
      <c r="AV50" s="166" t="s">
        <v>556</v>
      </c>
      <c r="AW50" s="166" t="s">
        <v>559</v>
      </c>
      <c r="AX50" s="166" t="s">
        <v>559</v>
      </c>
      <c r="AY50" s="166" t="s">
        <v>960</v>
      </c>
      <c r="AZ50" s="166" t="s">
        <v>1021</v>
      </c>
      <c r="BA50" s="166" t="s">
        <v>1021</v>
      </c>
      <c r="BB50" s="166" t="s">
        <v>559</v>
      </c>
      <c r="BC50" s="166" t="s">
        <v>559</v>
      </c>
      <c r="BD50" s="166" t="s">
        <v>1020</v>
      </c>
      <c r="BE50" s="166" t="s">
        <v>559</v>
      </c>
      <c r="BF50" s="108"/>
    </row>
    <row r="51" spans="1:58" x14ac:dyDescent="0.25">
      <c r="A51" s="133" t="s">
        <v>86</v>
      </c>
      <c r="B51" s="111" t="s">
        <v>85</v>
      </c>
      <c r="C51" s="166" t="s">
        <v>1027</v>
      </c>
      <c r="D51" s="166" t="s">
        <v>1027</v>
      </c>
      <c r="E51" s="166" t="s">
        <v>1027</v>
      </c>
      <c r="F51" s="166" t="s">
        <v>1027</v>
      </c>
      <c r="G51" s="166" t="s">
        <v>1027</v>
      </c>
      <c r="H51" s="166" t="s">
        <v>1027</v>
      </c>
      <c r="I51" s="166" t="s">
        <v>1027</v>
      </c>
      <c r="J51" s="166" t="s">
        <v>1023</v>
      </c>
      <c r="K51" s="166" t="s">
        <v>1023</v>
      </c>
      <c r="L51" s="166" t="s">
        <v>545</v>
      </c>
      <c r="M51" s="166" t="s">
        <v>1020</v>
      </c>
      <c r="N51" s="166" t="s">
        <v>1020</v>
      </c>
      <c r="O51" s="166" t="s">
        <v>1028</v>
      </c>
      <c r="P51" s="166" t="s">
        <v>1028</v>
      </c>
      <c r="Q51" s="166" t="s">
        <v>1025</v>
      </c>
      <c r="R51" s="166" t="s">
        <v>1025</v>
      </c>
      <c r="S51" s="166" t="s">
        <v>1029</v>
      </c>
      <c r="T51" s="166" t="s">
        <v>1030</v>
      </c>
      <c r="U51" s="166" t="s">
        <v>1030</v>
      </c>
      <c r="V51" s="166" t="s">
        <v>559</v>
      </c>
      <c r="W51" s="166" t="s">
        <v>1004</v>
      </c>
      <c r="X51" s="166" t="s">
        <v>1004</v>
      </c>
      <c r="Y51" s="166" t="s">
        <v>1004</v>
      </c>
      <c r="Z51" s="166" t="s">
        <v>1004</v>
      </c>
      <c r="AA51" s="166" t="s">
        <v>1004</v>
      </c>
      <c r="AB51" s="166" t="s">
        <v>1017</v>
      </c>
      <c r="AC51" s="166" t="s">
        <v>1004</v>
      </c>
      <c r="AD51" s="109" t="s">
        <v>1026</v>
      </c>
      <c r="AE51" s="166" t="s">
        <v>1004</v>
      </c>
      <c r="AF51" s="166" t="s">
        <v>1025</v>
      </c>
      <c r="AG51" s="166" t="s">
        <v>559</v>
      </c>
      <c r="AH51" s="166" t="s">
        <v>1023</v>
      </c>
      <c r="AI51" s="166" t="s">
        <v>1023</v>
      </c>
      <c r="AJ51" s="166" t="s">
        <v>1023</v>
      </c>
      <c r="AK51" s="168" t="s">
        <v>958</v>
      </c>
      <c r="AL51" s="166" t="s">
        <v>1022</v>
      </c>
      <c r="AM51" s="166" t="s">
        <v>1022</v>
      </c>
      <c r="AN51" s="166" t="s">
        <v>545</v>
      </c>
      <c r="AO51" s="166" t="s">
        <v>545</v>
      </c>
      <c r="AP51" s="166" t="s">
        <v>545</v>
      </c>
      <c r="AQ51" s="166" t="s">
        <v>545</v>
      </c>
      <c r="AR51" s="166" t="s">
        <v>1018</v>
      </c>
      <c r="AS51" s="166" t="s">
        <v>559</v>
      </c>
      <c r="AT51" s="166" t="s">
        <v>1019</v>
      </c>
      <c r="AU51" s="166" t="s">
        <v>559</v>
      </c>
      <c r="AV51" s="166" t="s">
        <v>556</v>
      </c>
      <c r="AW51" s="166" t="s">
        <v>559</v>
      </c>
      <c r="AX51" s="166" t="s">
        <v>559</v>
      </c>
      <c r="AY51" s="166" t="s">
        <v>960</v>
      </c>
      <c r="AZ51" s="166" t="s">
        <v>1021</v>
      </c>
      <c r="BA51" s="166" t="s">
        <v>1021</v>
      </c>
      <c r="BB51" s="166" t="s">
        <v>559</v>
      </c>
      <c r="BC51" s="166" t="s">
        <v>559</v>
      </c>
      <c r="BD51" s="166" t="s">
        <v>1020</v>
      </c>
      <c r="BE51" s="166" t="s">
        <v>559</v>
      </c>
      <c r="BF51" s="108"/>
    </row>
    <row r="52" spans="1:58" x14ac:dyDescent="0.25">
      <c r="A52" s="133" t="s">
        <v>88</v>
      </c>
      <c r="B52" s="111" t="s">
        <v>87</v>
      </c>
      <c r="C52" s="166" t="s">
        <v>1027</v>
      </c>
      <c r="D52" s="166" t="s">
        <v>1027</v>
      </c>
      <c r="E52" s="166" t="s">
        <v>1027</v>
      </c>
      <c r="F52" s="166" t="s">
        <v>1027</v>
      </c>
      <c r="G52" s="166" t="s">
        <v>1027</v>
      </c>
      <c r="H52" s="166" t="s">
        <v>1027</v>
      </c>
      <c r="I52" s="166" t="s">
        <v>1027</v>
      </c>
      <c r="J52" s="166" t="s">
        <v>1023</v>
      </c>
      <c r="K52" s="166" t="s">
        <v>1023</v>
      </c>
      <c r="L52" s="166" t="s">
        <v>545</v>
      </c>
      <c r="M52" s="166" t="s">
        <v>1020</v>
      </c>
      <c r="N52" s="166" t="s">
        <v>1020</v>
      </c>
      <c r="O52" s="166" t="s">
        <v>1028</v>
      </c>
      <c r="P52" s="166" t="s">
        <v>1028</v>
      </c>
      <c r="Q52" s="166" t="s">
        <v>1025</v>
      </c>
      <c r="R52" s="166" t="s">
        <v>1025</v>
      </c>
      <c r="S52" s="166" t="s">
        <v>1029</v>
      </c>
      <c r="T52" s="166" t="s">
        <v>1030</v>
      </c>
      <c r="U52" s="166" t="s">
        <v>1030</v>
      </c>
      <c r="V52" s="166" t="s">
        <v>559</v>
      </c>
      <c r="W52" s="166" t="s">
        <v>1004</v>
      </c>
      <c r="X52" s="166" t="s">
        <v>1004</v>
      </c>
      <c r="Y52" s="166" t="s">
        <v>1004</v>
      </c>
      <c r="Z52" s="166" t="s">
        <v>1004</v>
      </c>
      <c r="AA52" s="166" t="s">
        <v>1004</v>
      </c>
      <c r="AB52" s="166" t="s">
        <v>958</v>
      </c>
      <c r="AC52" s="166" t="s">
        <v>1004</v>
      </c>
      <c r="AD52" s="109" t="s">
        <v>1026</v>
      </c>
      <c r="AE52" s="166" t="s">
        <v>1004</v>
      </c>
      <c r="AF52" s="166" t="s">
        <v>1025</v>
      </c>
      <c r="AG52" s="166" t="s">
        <v>559</v>
      </c>
      <c r="AH52" s="166" t="s">
        <v>1023</v>
      </c>
      <c r="AI52" s="166" t="s">
        <v>1023</v>
      </c>
      <c r="AJ52" s="166" t="s">
        <v>1023</v>
      </c>
      <c r="AK52" s="168" t="s">
        <v>958</v>
      </c>
      <c r="AL52" s="166" t="s">
        <v>1022</v>
      </c>
      <c r="AM52" s="166" t="s">
        <v>1022</v>
      </c>
      <c r="AN52" s="166" t="s">
        <v>545</v>
      </c>
      <c r="AO52" s="166" t="s">
        <v>545</v>
      </c>
      <c r="AP52" s="166" t="s">
        <v>545</v>
      </c>
      <c r="AQ52" s="166" t="s">
        <v>545</v>
      </c>
      <c r="AR52" s="166" t="s">
        <v>1018</v>
      </c>
      <c r="AS52" s="166" t="s">
        <v>559</v>
      </c>
      <c r="AT52" s="166" t="s">
        <v>1019</v>
      </c>
      <c r="AU52" s="166" t="s">
        <v>559</v>
      </c>
      <c r="AV52" s="166" t="s">
        <v>556</v>
      </c>
      <c r="AW52" s="166" t="s">
        <v>559</v>
      </c>
      <c r="AX52" s="166" t="s">
        <v>559</v>
      </c>
      <c r="AY52" s="166" t="s">
        <v>960</v>
      </c>
      <c r="AZ52" s="166" t="s">
        <v>1021</v>
      </c>
      <c r="BA52" s="166" t="s">
        <v>1021</v>
      </c>
      <c r="BB52" s="166" t="s">
        <v>559</v>
      </c>
      <c r="BC52" s="166" t="s">
        <v>559</v>
      </c>
      <c r="BD52" s="166" t="s">
        <v>1020</v>
      </c>
      <c r="BE52" s="166" t="s">
        <v>559</v>
      </c>
      <c r="BF52" s="108"/>
    </row>
    <row r="53" spans="1:58" x14ac:dyDescent="0.25">
      <c r="A53" s="133" t="s">
        <v>90</v>
      </c>
      <c r="B53" s="111" t="s">
        <v>89</v>
      </c>
      <c r="C53" s="166" t="s">
        <v>1027</v>
      </c>
      <c r="D53" s="166" t="s">
        <v>1027</v>
      </c>
      <c r="E53" s="166" t="s">
        <v>1027</v>
      </c>
      <c r="F53" s="166" t="s">
        <v>1027</v>
      </c>
      <c r="G53" s="166" t="s">
        <v>1027</v>
      </c>
      <c r="H53" s="166" t="s">
        <v>1027</v>
      </c>
      <c r="I53" s="166" t="s">
        <v>1027</v>
      </c>
      <c r="J53" s="166" t="s">
        <v>1023</v>
      </c>
      <c r="K53" s="166" t="s">
        <v>1023</v>
      </c>
      <c r="L53" s="166" t="s">
        <v>545</v>
      </c>
      <c r="M53" s="166" t="s">
        <v>1020</v>
      </c>
      <c r="N53" s="166" t="s">
        <v>1020</v>
      </c>
      <c r="O53" s="166" t="s">
        <v>1028</v>
      </c>
      <c r="P53" s="166" t="s">
        <v>1028</v>
      </c>
      <c r="Q53" s="166" t="s">
        <v>1025</v>
      </c>
      <c r="R53" s="166" t="s">
        <v>1025</v>
      </c>
      <c r="S53" s="166" t="s">
        <v>1029</v>
      </c>
      <c r="T53" s="166" t="s">
        <v>1030</v>
      </c>
      <c r="U53" s="166" t="s">
        <v>1030</v>
      </c>
      <c r="V53" s="166" t="s">
        <v>559</v>
      </c>
      <c r="W53" s="166" t="s">
        <v>1004</v>
      </c>
      <c r="X53" s="166" t="s">
        <v>1004</v>
      </c>
      <c r="Y53" s="166" t="s">
        <v>1004</v>
      </c>
      <c r="Z53" s="166" t="s">
        <v>1004</v>
      </c>
      <c r="AA53" s="166" t="s">
        <v>1004</v>
      </c>
      <c r="AB53" s="166" t="s">
        <v>1017</v>
      </c>
      <c r="AC53" s="166" t="s">
        <v>1004</v>
      </c>
      <c r="AD53" s="109" t="s">
        <v>1026</v>
      </c>
      <c r="AE53" s="166" t="s">
        <v>1004</v>
      </c>
      <c r="AF53" s="166" t="s">
        <v>1025</v>
      </c>
      <c r="AG53" s="166" t="s">
        <v>559</v>
      </c>
      <c r="AH53" s="166" t="s">
        <v>1023</v>
      </c>
      <c r="AI53" s="166" t="s">
        <v>1023</v>
      </c>
      <c r="AJ53" s="166" t="s">
        <v>1023</v>
      </c>
      <c r="AK53" s="168" t="s">
        <v>958</v>
      </c>
      <c r="AL53" s="166" t="s">
        <v>1022</v>
      </c>
      <c r="AM53" s="166" t="s">
        <v>1022</v>
      </c>
      <c r="AN53" s="166" t="s">
        <v>545</v>
      </c>
      <c r="AO53" s="166" t="s">
        <v>545</v>
      </c>
      <c r="AP53" s="166" t="s">
        <v>545</v>
      </c>
      <c r="AQ53" s="166" t="s">
        <v>545</v>
      </c>
      <c r="AR53" s="166" t="s">
        <v>1018</v>
      </c>
      <c r="AS53" s="166" t="s">
        <v>559</v>
      </c>
      <c r="AT53" s="166" t="s">
        <v>1019</v>
      </c>
      <c r="AU53" s="166" t="s">
        <v>559</v>
      </c>
      <c r="AV53" s="166" t="s">
        <v>556</v>
      </c>
      <c r="AW53" s="166" t="s">
        <v>559</v>
      </c>
      <c r="AX53" s="166" t="s">
        <v>559</v>
      </c>
      <c r="AY53" s="166" t="s">
        <v>960</v>
      </c>
      <c r="AZ53" s="166" t="s">
        <v>1021</v>
      </c>
      <c r="BA53" s="166" t="s">
        <v>1021</v>
      </c>
      <c r="BB53" s="166" t="s">
        <v>559</v>
      </c>
      <c r="BC53" s="166" t="s">
        <v>559</v>
      </c>
      <c r="BD53" s="166" t="s">
        <v>1020</v>
      </c>
      <c r="BE53" s="166" t="s">
        <v>559</v>
      </c>
      <c r="BF53" s="108"/>
    </row>
    <row r="54" spans="1:58" x14ac:dyDescent="0.25">
      <c r="A54" s="133" t="s">
        <v>93</v>
      </c>
      <c r="B54" s="111" t="s">
        <v>92</v>
      </c>
      <c r="C54" s="166" t="s">
        <v>1027</v>
      </c>
      <c r="D54" s="166" t="s">
        <v>1027</v>
      </c>
      <c r="E54" s="166" t="s">
        <v>1027</v>
      </c>
      <c r="F54" s="166" t="s">
        <v>1027</v>
      </c>
      <c r="G54" s="166" t="s">
        <v>1027</v>
      </c>
      <c r="H54" s="166" t="s">
        <v>1027</v>
      </c>
      <c r="I54" s="166" t="s">
        <v>1027</v>
      </c>
      <c r="J54" s="166" t="s">
        <v>1023</v>
      </c>
      <c r="K54" s="166" t="s">
        <v>1023</v>
      </c>
      <c r="L54" s="166" t="s">
        <v>545</v>
      </c>
      <c r="M54" s="166" t="s">
        <v>1020</v>
      </c>
      <c r="N54" s="166" t="s">
        <v>1020</v>
      </c>
      <c r="O54" s="166" t="s">
        <v>1028</v>
      </c>
      <c r="P54" s="166" t="s">
        <v>1028</v>
      </c>
      <c r="Q54" s="166" t="s">
        <v>1025</v>
      </c>
      <c r="R54" s="166" t="s">
        <v>1025</v>
      </c>
      <c r="S54" s="166" t="s">
        <v>1029</v>
      </c>
      <c r="T54" s="166" t="s">
        <v>1030</v>
      </c>
      <c r="U54" s="166" t="s">
        <v>1030</v>
      </c>
      <c r="V54" s="166" t="s">
        <v>559</v>
      </c>
      <c r="W54" s="166" t="s">
        <v>1004</v>
      </c>
      <c r="X54" s="166" t="s">
        <v>1004</v>
      </c>
      <c r="Y54" s="166" t="s">
        <v>1004</v>
      </c>
      <c r="Z54" s="166" t="s">
        <v>1004</v>
      </c>
      <c r="AA54" s="166" t="s">
        <v>1004</v>
      </c>
      <c r="AB54" s="166" t="s">
        <v>1017</v>
      </c>
      <c r="AC54" s="166" t="s">
        <v>1004</v>
      </c>
      <c r="AD54" s="109" t="s">
        <v>1026</v>
      </c>
      <c r="AE54" s="166" t="s">
        <v>1004</v>
      </c>
      <c r="AF54" s="166" t="s">
        <v>1025</v>
      </c>
      <c r="AG54" s="166" t="s">
        <v>559</v>
      </c>
      <c r="AH54" s="166" t="s">
        <v>1023</v>
      </c>
      <c r="AI54" s="166" t="s">
        <v>1023</v>
      </c>
      <c r="AJ54" s="166" t="s">
        <v>1023</v>
      </c>
      <c r="AK54" s="168" t="s">
        <v>958</v>
      </c>
      <c r="AL54" s="166" t="s">
        <v>1022</v>
      </c>
      <c r="AM54" s="166" t="s">
        <v>1022</v>
      </c>
      <c r="AN54" s="166" t="s">
        <v>545</v>
      </c>
      <c r="AO54" s="166" t="s">
        <v>545</v>
      </c>
      <c r="AP54" s="166" t="s">
        <v>545</v>
      </c>
      <c r="AQ54" s="166" t="s">
        <v>545</v>
      </c>
      <c r="AR54" s="166" t="s">
        <v>1018</v>
      </c>
      <c r="AS54" s="166" t="s">
        <v>559</v>
      </c>
      <c r="AT54" s="166" t="s">
        <v>1019</v>
      </c>
      <c r="AU54" s="166" t="s">
        <v>559</v>
      </c>
      <c r="AV54" s="166" t="s">
        <v>556</v>
      </c>
      <c r="AW54" s="166" t="s">
        <v>559</v>
      </c>
      <c r="AX54" s="166" t="s">
        <v>559</v>
      </c>
      <c r="AY54" s="166" t="s">
        <v>960</v>
      </c>
      <c r="AZ54" s="166" t="s">
        <v>1021</v>
      </c>
      <c r="BA54" s="166" t="s">
        <v>1021</v>
      </c>
      <c r="BB54" s="166" t="s">
        <v>559</v>
      </c>
      <c r="BC54" s="166" t="s">
        <v>559</v>
      </c>
      <c r="BD54" s="166" t="s">
        <v>1020</v>
      </c>
      <c r="BE54" s="166" t="s">
        <v>559</v>
      </c>
      <c r="BF54" s="108"/>
    </row>
    <row r="55" spans="1:58" x14ac:dyDescent="0.25">
      <c r="A55" s="133" t="s">
        <v>95</v>
      </c>
      <c r="B55" s="111" t="s">
        <v>94</v>
      </c>
      <c r="C55" s="166" t="s">
        <v>1027</v>
      </c>
      <c r="D55" s="166" t="s">
        <v>1027</v>
      </c>
      <c r="E55" s="166" t="s">
        <v>1027</v>
      </c>
      <c r="F55" s="166" t="s">
        <v>1027</v>
      </c>
      <c r="G55" s="166" t="s">
        <v>1027</v>
      </c>
      <c r="H55" s="166" t="s">
        <v>1027</v>
      </c>
      <c r="I55" s="166" t="s">
        <v>1027</v>
      </c>
      <c r="J55" s="166" t="s">
        <v>1023</v>
      </c>
      <c r="K55" s="166" t="s">
        <v>1023</v>
      </c>
      <c r="L55" s="166" t="s">
        <v>545</v>
      </c>
      <c r="M55" s="166" t="s">
        <v>1020</v>
      </c>
      <c r="N55" s="166" t="s">
        <v>1020</v>
      </c>
      <c r="O55" s="166" t="s">
        <v>1028</v>
      </c>
      <c r="P55" s="166" t="s">
        <v>1028</v>
      </c>
      <c r="Q55" s="166" t="s">
        <v>1025</v>
      </c>
      <c r="R55" s="166" t="s">
        <v>1025</v>
      </c>
      <c r="S55" s="166" t="s">
        <v>1029</v>
      </c>
      <c r="T55" s="166" t="s">
        <v>1030</v>
      </c>
      <c r="U55" s="166" t="s">
        <v>1030</v>
      </c>
      <c r="V55" s="166" t="s">
        <v>559</v>
      </c>
      <c r="W55" s="166" t="s">
        <v>1004</v>
      </c>
      <c r="X55" s="166" t="s">
        <v>1004</v>
      </c>
      <c r="Y55" s="166" t="s">
        <v>1004</v>
      </c>
      <c r="Z55" s="166" t="s">
        <v>1004</v>
      </c>
      <c r="AA55" s="166" t="s">
        <v>1004</v>
      </c>
      <c r="AB55" s="166" t="s">
        <v>1017</v>
      </c>
      <c r="AC55" s="166" t="s">
        <v>1004</v>
      </c>
      <c r="AD55" s="109" t="s">
        <v>1026</v>
      </c>
      <c r="AE55" s="166" t="s">
        <v>1004</v>
      </c>
      <c r="AF55" s="166" t="s">
        <v>1025</v>
      </c>
      <c r="AG55" s="166" t="s">
        <v>559</v>
      </c>
      <c r="AH55" s="166" t="s">
        <v>1023</v>
      </c>
      <c r="AI55" s="166" t="s">
        <v>1023</v>
      </c>
      <c r="AJ55" s="166" t="s">
        <v>1023</v>
      </c>
      <c r="AK55" s="168" t="s">
        <v>961</v>
      </c>
      <c r="AL55" s="166" t="s">
        <v>1022</v>
      </c>
      <c r="AM55" s="166" t="s">
        <v>1022</v>
      </c>
      <c r="AN55" s="166" t="s">
        <v>545</v>
      </c>
      <c r="AO55" s="166" t="s">
        <v>545</v>
      </c>
      <c r="AP55" s="166" t="s">
        <v>545</v>
      </c>
      <c r="AQ55" s="166" t="s">
        <v>545</v>
      </c>
      <c r="AR55" s="166" t="s">
        <v>1018</v>
      </c>
      <c r="AS55" s="166" t="s">
        <v>559</v>
      </c>
      <c r="AT55" s="166" t="s">
        <v>1019</v>
      </c>
      <c r="AU55" s="166" t="s">
        <v>559</v>
      </c>
      <c r="AV55" s="166" t="s">
        <v>556</v>
      </c>
      <c r="AW55" s="166" t="s">
        <v>559</v>
      </c>
      <c r="AX55" s="166" t="s">
        <v>559</v>
      </c>
      <c r="AY55" s="166" t="s">
        <v>960</v>
      </c>
      <c r="AZ55" s="166" t="s">
        <v>1021</v>
      </c>
      <c r="BA55" s="166" t="s">
        <v>1021</v>
      </c>
      <c r="BB55" s="166" t="s">
        <v>559</v>
      </c>
      <c r="BC55" s="166" t="s">
        <v>559</v>
      </c>
      <c r="BD55" s="166" t="s">
        <v>1020</v>
      </c>
      <c r="BE55" s="166" t="s">
        <v>559</v>
      </c>
      <c r="BF55" s="108"/>
    </row>
    <row r="56" spans="1:58" x14ac:dyDescent="0.25">
      <c r="A56" s="133" t="s">
        <v>97</v>
      </c>
      <c r="B56" s="111" t="s">
        <v>96</v>
      </c>
      <c r="C56" s="166" t="s">
        <v>1027</v>
      </c>
      <c r="D56" s="166" t="s">
        <v>1027</v>
      </c>
      <c r="E56" s="166" t="s">
        <v>1027</v>
      </c>
      <c r="F56" s="166" t="s">
        <v>1027</v>
      </c>
      <c r="G56" s="166" t="s">
        <v>1027</v>
      </c>
      <c r="H56" s="166" t="s">
        <v>1027</v>
      </c>
      <c r="I56" s="166" t="s">
        <v>1027</v>
      </c>
      <c r="J56" s="166" t="s">
        <v>1023</v>
      </c>
      <c r="K56" s="166" t="s">
        <v>1023</v>
      </c>
      <c r="L56" s="166" t="s">
        <v>545</v>
      </c>
      <c r="M56" s="166" t="s">
        <v>1020</v>
      </c>
      <c r="N56" s="166" t="s">
        <v>1020</v>
      </c>
      <c r="O56" s="166" t="s">
        <v>1028</v>
      </c>
      <c r="P56" s="166" t="s">
        <v>1028</v>
      </c>
      <c r="Q56" s="166" t="s">
        <v>1025</v>
      </c>
      <c r="R56" s="166" t="s">
        <v>1025</v>
      </c>
      <c r="S56" s="166" t="s">
        <v>1029</v>
      </c>
      <c r="T56" s="166" t="s">
        <v>1030</v>
      </c>
      <c r="U56" s="166" t="s">
        <v>1030</v>
      </c>
      <c r="V56" s="166" t="s">
        <v>559</v>
      </c>
      <c r="W56" s="166" t="s">
        <v>1004</v>
      </c>
      <c r="X56" s="166" t="s">
        <v>1004</v>
      </c>
      <c r="Y56" s="166" t="s">
        <v>1004</v>
      </c>
      <c r="Z56" s="166" t="s">
        <v>1004</v>
      </c>
      <c r="AA56" s="166" t="s">
        <v>1004</v>
      </c>
      <c r="AB56" s="166" t="s">
        <v>1017</v>
      </c>
      <c r="AC56" s="166" t="s">
        <v>1004</v>
      </c>
      <c r="AD56" s="109" t="s">
        <v>1026</v>
      </c>
      <c r="AE56" s="166" t="s">
        <v>1004</v>
      </c>
      <c r="AF56" s="166" t="s">
        <v>1025</v>
      </c>
      <c r="AG56" s="166" t="s">
        <v>559</v>
      </c>
      <c r="AH56" s="166" t="s">
        <v>1023</v>
      </c>
      <c r="AI56" s="166" t="s">
        <v>1023</v>
      </c>
      <c r="AJ56" s="166" t="s">
        <v>1023</v>
      </c>
      <c r="AK56" s="168" t="s">
        <v>961</v>
      </c>
      <c r="AL56" s="166" t="s">
        <v>1022</v>
      </c>
      <c r="AM56" s="166" t="s">
        <v>1022</v>
      </c>
      <c r="AN56" s="166" t="s">
        <v>545</v>
      </c>
      <c r="AO56" s="166" t="s">
        <v>545</v>
      </c>
      <c r="AP56" s="166" t="s">
        <v>545</v>
      </c>
      <c r="AQ56" s="166" t="s">
        <v>545</v>
      </c>
      <c r="AR56" s="166" t="s">
        <v>1018</v>
      </c>
      <c r="AS56" s="166" t="s">
        <v>559</v>
      </c>
      <c r="AT56" s="166" t="s">
        <v>1019</v>
      </c>
      <c r="AU56" s="166" t="s">
        <v>559</v>
      </c>
      <c r="AV56" s="166" t="s">
        <v>556</v>
      </c>
      <c r="AW56" s="166" t="s">
        <v>559</v>
      </c>
      <c r="AX56" s="166" t="s">
        <v>559</v>
      </c>
      <c r="AY56" s="166" t="s">
        <v>960</v>
      </c>
      <c r="AZ56" s="166" t="s">
        <v>1021</v>
      </c>
      <c r="BA56" s="166" t="s">
        <v>1021</v>
      </c>
      <c r="BB56" s="166" t="s">
        <v>559</v>
      </c>
      <c r="BC56" s="166" t="s">
        <v>559</v>
      </c>
      <c r="BD56" s="166" t="s">
        <v>1020</v>
      </c>
      <c r="BE56" s="166" t="s">
        <v>559</v>
      </c>
      <c r="BF56" s="108"/>
    </row>
    <row r="57" spans="1:58" x14ac:dyDescent="0.25">
      <c r="A57" s="133" t="s">
        <v>99</v>
      </c>
      <c r="B57" s="111" t="s">
        <v>98</v>
      </c>
      <c r="C57" s="166" t="s">
        <v>1027</v>
      </c>
      <c r="D57" s="166" t="s">
        <v>1027</v>
      </c>
      <c r="E57" s="166" t="s">
        <v>1027</v>
      </c>
      <c r="F57" s="166" t="s">
        <v>1027</v>
      </c>
      <c r="G57" s="166" t="s">
        <v>1027</v>
      </c>
      <c r="H57" s="166" t="s">
        <v>1027</v>
      </c>
      <c r="I57" s="166" t="s">
        <v>1027</v>
      </c>
      <c r="J57" s="166" t="s">
        <v>1023</v>
      </c>
      <c r="K57" s="166" t="s">
        <v>1023</v>
      </c>
      <c r="L57" s="166" t="s">
        <v>545</v>
      </c>
      <c r="M57" s="166" t="s">
        <v>1020</v>
      </c>
      <c r="N57" s="166" t="s">
        <v>1020</v>
      </c>
      <c r="O57" s="166" t="s">
        <v>1028</v>
      </c>
      <c r="P57" s="166" t="s">
        <v>1028</v>
      </c>
      <c r="Q57" s="166" t="s">
        <v>1025</v>
      </c>
      <c r="R57" s="166" t="s">
        <v>1025</v>
      </c>
      <c r="S57" s="166" t="s">
        <v>1029</v>
      </c>
      <c r="T57" s="166" t="s">
        <v>1030</v>
      </c>
      <c r="U57" s="166" t="s">
        <v>1030</v>
      </c>
      <c r="V57" s="166" t="s">
        <v>559</v>
      </c>
      <c r="W57" s="166" t="s">
        <v>1004</v>
      </c>
      <c r="X57" s="166" t="s">
        <v>1004</v>
      </c>
      <c r="Y57" s="166" t="s">
        <v>1004</v>
      </c>
      <c r="Z57" s="166" t="s">
        <v>1004</v>
      </c>
      <c r="AA57" s="166" t="s">
        <v>1004</v>
      </c>
      <c r="AB57" s="166" t="s">
        <v>1017</v>
      </c>
      <c r="AC57" s="166" t="s">
        <v>1004</v>
      </c>
      <c r="AD57" s="109" t="s">
        <v>1026</v>
      </c>
      <c r="AE57" s="166" t="s">
        <v>1004</v>
      </c>
      <c r="AF57" s="166" t="s">
        <v>1025</v>
      </c>
      <c r="AG57" s="166" t="s">
        <v>559</v>
      </c>
      <c r="AH57" s="166" t="s">
        <v>1023</v>
      </c>
      <c r="AI57" s="166" t="s">
        <v>1023</v>
      </c>
      <c r="AJ57" s="166" t="s">
        <v>1023</v>
      </c>
      <c r="AK57" s="168" t="s">
        <v>958</v>
      </c>
      <c r="AL57" s="166" t="s">
        <v>1022</v>
      </c>
      <c r="AM57" s="166" t="s">
        <v>1022</v>
      </c>
      <c r="AN57" s="166" t="s">
        <v>545</v>
      </c>
      <c r="AO57" s="166" t="s">
        <v>545</v>
      </c>
      <c r="AP57" s="166" t="s">
        <v>545</v>
      </c>
      <c r="AQ57" s="166" t="s">
        <v>545</v>
      </c>
      <c r="AR57" s="166" t="s">
        <v>1018</v>
      </c>
      <c r="AS57" s="166" t="s">
        <v>559</v>
      </c>
      <c r="AT57" s="166" t="s">
        <v>1019</v>
      </c>
      <c r="AU57" s="166" t="s">
        <v>559</v>
      </c>
      <c r="AV57" s="166" t="s">
        <v>556</v>
      </c>
      <c r="AW57" s="166" t="s">
        <v>559</v>
      </c>
      <c r="AX57" s="166" t="s">
        <v>559</v>
      </c>
      <c r="AY57" s="166" t="s">
        <v>960</v>
      </c>
      <c r="AZ57" s="166" t="s">
        <v>1021</v>
      </c>
      <c r="BA57" s="166" t="s">
        <v>1021</v>
      </c>
      <c r="BB57" s="166" t="s">
        <v>559</v>
      </c>
      <c r="BC57" s="166" t="s">
        <v>559</v>
      </c>
      <c r="BD57" s="166" t="s">
        <v>1020</v>
      </c>
      <c r="BE57" s="166" t="s">
        <v>559</v>
      </c>
      <c r="BF57" s="108"/>
    </row>
    <row r="58" spans="1:58" x14ac:dyDescent="0.25">
      <c r="A58" s="133" t="s">
        <v>101</v>
      </c>
      <c r="B58" s="111" t="s">
        <v>100</v>
      </c>
      <c r="C58" s="166" t="s">
        <v>1027</v>
      </c>
      <c r="D58" s="166" t="s">
        <v>1027</v>
      </c>
      <c r="E58" s="166" t="s">
        <v>1027</v>
      </c>
      <c r="F58" s="166" t="s">
        <v>1027</v>
      </c>
      <c r="G58" s="166" t="s">
        <v>1027</v>
      </c>
      <c r="H58" s="166" t="s">
        <v>1027</v>
      </c>
      <c r="I58" s="166" t="s">
        <v>1027</v>
      </c>
      <c r="J58" s="166" t="s">
        <v>1023</v>
      </c>
      <c r="K58" s="166" t="s">
        <v>1023</v>
      </c>
      <c r="L58" s="166" t="s">
        <v>545</v>
      </c>
      <c r="M58" s="166" t="s">
        <v>1020</v>
      </c>
      <c r="N58" s="166" t="s">
        <v>1020</v>
      </c>
      <c r="O58" s="166" t="s">
        <v>1028</v>
      </c>
      <c r="P58" s="166" t="s">
        <v>1028</v>
      </c>
      <c r="Q58" s="166" t="s">
        <v>1025</v>
      </c>
      <c r="R58" s="166" t="s">
        <v>1025</v>
      </c>
      <c r="S58" s="166" t="s">
        <v>1029</v>
      </c>
      <c r="T58" s="166" t="s">
        <v>1030</v>
      </c>
      <c r="U58" s="166" t="s">
        <v>1030</v>
      </c>
      <c r="V58" s="166" t="s">
        <v>559</v>
      </c>
      <c r="W58" s="166" t="s">
        <v>1004</v>
      </c>
      <c r="X58" s="166" t="s">
        <v>1004</v>
      </c>
      <c r="Y58" s="166" t="s">
        <v>1004</v>
      </c>
      <c r="Z58" s="166" t="s">
        <v>1004</v>
      </c>
      <c r="AA58" s="166" t="s">
        <v>1004</v>
      </c>
      <c r="AB58" s="166" t="s">
        <v>1017</v>
      </c>
      <c r="AC58" s="166" t="s">
        <v>1004</v>
      </c>
      <c r="AD58" s="109" t="s">
        <v>1026</v>
      </c>
      <c r="AE58" s="166" t="s">
        <v>1004</v>
      </c>
      <c r="AF58" s="166" t="s">
        <v>1025</v>
      </c>
      <c r="AG58" s="166" t="s">
        <v>559</v>
      </c>
      <c r="AH58" s="166" t="s">
        <v>1023</v>
      </c>
      <c r="AI58" s="166" t="s">
        <v>1023</v>
      </c>
      <c r="AJ58" s="166" t="s">
        <v>1023</v>
      </c>
      <c r="AK58" s="168" t="s">
        <v>958</v>
      </c>
      <c r="AL58" s="166" t="s">
        <v>1022</v>
      </c>
      <c r="AM58" s="166" t="s">
        <v>1022</v>
      </c>
      <c r="AN58" s="166" t="s">
        <v>545</v>
      </c>
      <c r="AO58" s="166" t="s">
        <v>545</v>
      </c>
      <c r="AP58" s="166" t="s">
        <v>545</v>
      </c>
      <c r="AQ58" s="166" t="s">
        <v>545</v>
      </c>
      <c r="AR58" s="166" t="s">
        <v>1018</v>
      </c>
      <c r="AS58" s="166" t="s">
        <v>559</v>
      </c>
      <c r="AT58" s="166" t="s">
        <v>1019</v>
      </c>
      <c r="AU58" s="166" t="s">
        <v>559</v>
      </c>
      <c r="AV58" s="166" t="s">
        <v>556</v>
      </c>
      <c r="AW58" s="166" t="s">
        <v>559</v>
      </c>
      <c r="AX58" s="166" t="s">
        <v>559</v>
      </c>
      <c r="AY58" s="166" t="s">
        <v>960</v>
      </c>
      <c r="AZ58" s="166" t="s">
        <v>1021</v>
      </c>
      <c r="BA58" s="166" t="s">
        <v>1021</v>
      </c>
      <c r="BB58" s="166" t="s">
        <v>559</v>
      </c>
      <c r="BC58" s="166" t="s">
        <v>559</v>
      </c>
      <c r="BD58" s="166" t="s">
        <v>1020</v>
      </c>
      <c r="BE58" s="166" t="s">
        <v>559</v>
      </c>
      <c r="BF58" s="108"/>
    </row>
    <row r="59" spans="1:58" x14ac:dyDescent="0.25">
      <c r="A59" s="133" t="s">
        <v>103</v>
      </c>
      <c r="B59" s="111" t="s">
        <v>102</v>
      </c>
      <c r="C59" s="166" t="s">
        <v>1027</v>
      </c>
      <c r="D59" s="166" t="s">
        <v>1027</v>
      </c>
      <c r="E59" s="166" t="s">
        <v>1027</v>
      </c>
      <c r="F59" s="166" t="s">
        <v>1027</v>
      </c>
      <c r="G59" s="166" t="s">
        <v>1027</v>
      </c>
      <c r="H59" s="166" t="s">
        <v>1027</v>
      </c>
      <c r="I59" s="166" t="s">
        <v>1027</v>
      </c>
      <c r="J59" s="166" t="s">
        <v>1023</v>
      </c>
      <c r="K59" s="166" t="s">
        <v>1023</v>
      </c>
      <c r="L59" s="166" t="s">
        <v>545</v>
      </c>
      <c r="M59" s="166" t="s">
        <v>1020</v>
      </c>
      <c r="N59" s="166" t="s">
        <v>1020</v>
      </c>
      <c r="O59" s="166" t="s">
        <v>1028</v>
      </c>
      <c r="P59" s="166" t="s">
        <v>1028</v>
      </c>
      <c r="Q59" s="166" t="s">
        <v>1025</v>
      </c>
      <c r="R59" s="166" t="s">
        <v>1025</v>
      </c>
      <c r="S59" s="166" t="s">
        <v>1029</v>
      </c>
      <c r="T59" s="166" t="s">
        <v>1030</v>
      </c>
      <c r="U59" s="166" t="s">
        <v>1030</v>
      </c>
      <c r="V59" s="166" t="s">
        <v>559</v>
      </c>
      <c r="W59" s="166" t="s">
        <v>1004</v>
      </c>
      <c r="X59" s="166" t="s">
        <v>1004</v>
      </c>
      <c r="Y59" s="166" t="s">
        <v>1004</v>
      </c>
      <c r="Z59" s="166" t="s">
        <v>1004</v>
      </c>
      <c r="AA59" s="166" t="s">
        <v>1004</v>
      </c>
      <c r="AB59" s="166" t="s">
        <v>1004</v>
      </c>
      <c r="AC59" s="166" t="s">
        <v>1004</v>
      </c>
      <c r="AD59" s="109" t="s">
        <v>1026</v>
      </c>
      <c r="AE59" s="166" t="s">
        <v>1004</v>
      </c>
      <c r="AF59" s="166" t="s">
        <v>1025</v>
      </c>
      <c r="AG59" s="166" t="s">
        <v>559</v>
      </c>
      <c r="AH59" s="166" t="s">
        <v>1023</v>
      </c>
      <c r="AI59" s="166" t="s">
        <v>1023</v>
      </c>
      <c r="AJ59" s="166" t="s">
        <v>1023</v>
      </c>
      <c r="AK59" s="168" t="s">
        <v>958</v>
      </c>
      <c r="AL59" s="166" t="s">
        <v>1022</v>
      </c>
      <c r="AM59" s="166" t="s">
        <v>1022</v>
      </c>
      <c r="AN59" s="166" t="s">
        <v>545</v>
      </c>
      <c r="AO59" s="166" t="s">
        <v>545</v>
      </c>
      <c r="AP59" s="166" t="s">
        <v>545</v>
      </c>
      <c r="AQ59" s="166" t="s">
        <v>545</v>
      </c>
      <c r="AR59" s="166" t="s">
        <v>1018</v>
      </c>
      <c r="AS59" s="166" t="s">
        <v>559</v>
      </c>
      <c r="AT59" s="166" t="s">
        <v>1019</v>
      </c>
      <c r="AU59" s="166" t="s">
        <v>559</v>
      </c>
      <c r="AV59" s="166" t="s">
        <v>556</v>
      </c>
      <c r="AW59" s="166" t="s">
        <v>559</v>
      </c>
      <c r="AX59" s="166" t="s">
        <v>559</v>
      </c>
      <c r="AY59" s="166" t="s">
        <v>960</v>
      </c>
      <c r="AZ59" s="166" t="s">
        <v>1021</v>
      </c>
      <c r="BA59" s="166" t="s">
        <v>1021</v>
      </c>
      <c r="BB59" s="166" t="s">
        <v>559</v>
      </c>
      <c r="BC59" s="166" t="s">
        <v>559</v>
      </c>
      <c r="BD59" s="166" t="s">
        <v>1020</v>
      </c>
      <c r="BE59" s="166" t="s">
        <v>559</v>
      </c>
      <c r="BF59" s="108"/>
    </row>
    <row r="60" spans="1:58" x14ac:dyDescent="0.25">
      <c r="A60" s="133" t="s">
        <v>105</v>
      </c>
      <c r="B60" s="111" t="s">
        <v>104</v>
      </c>
      <c r="C60" s="166" t="s">
        <v>1027</v>
      </c>
      <c r="D60" s="166" t="s">
        <v>1027</v>
      </c>
      <c r="E60" s="166" t="s">
        <v>1027</v>
      </c>
      <c r="F60" s="166" t="s">
        <v>1027</v>
      </c>
      <c r="G60" s="166" t="s">
        <v>1027</v>
      </c>
      <c r="H60" s="166" t="s">
        <v>1027</v>
      </c>
      <c r="I60" s="166" t="s">
        <v>1027</v>
      </c>
      <c r="J60" s="166" t="s">
        <v>1023</v>
      </c>
      <c r="K60" s="166" t="s">
        <v>1023</v>
      </c>
      <c r="L60" s="166" t="s">
        <v>545</v>
      </c>
      <c r="M60" s="166" t="s">
        <v>1020</v>
      </c>
      <c r="N60" s="166" t="s">
        <v>1020</v>
      </c>
      <c r="O60" s="166" t="s">
        <v>1028</v>
      </c>
      <c r="P60" s="166" t="s">
        <v>1028</v>
      </c>
      <c r="Q60" s="166" t="s">
        <v>1025</v>
      </c>
      <c r="R60" s="166" t="s">
        <v>1025</v>
      </c>
      <c r="S60" s="166" t="s">
        <v>1029</v>
      </c>
      <c r="T60" s="166" t="s">
        <v>1030</v>
      </c>
      <c r="U60" s="166" t="s">
        <v>1030</v>
      </c>
      <c r="V60" s="166" t="s">
        <v>559</v>
      </c>
      <c r="W60" s="166" t="s">
        <v>1004</v>
      </c>
      <c r="X60" s="166" t="s">
        <v>1004</v>
      </c>
      <c r="Y60" s="166" t="s">
        <v>1004</v>
      </c>
      <c r="Z60" s="166" t="s">
        <v>1004</v>
      </c>
      <c r="AA60" s="166" t="s">
        <v>1004</v>
      </c>
      <c r="AB60" s="166" t="s">
        <v>1017</v>
      </c>
      <c r="AC60" s="166" t="s">
        <v>1004</v>
      </c>
      <c r="AD60" s="109" t="s">
        <v>1026</v>
      </c>
      <c r="AE60" s="166" t="s">
        <v>1004</v>
      </c>
      <c r="AF60" s="166" t="s">
        <v>1025</v>
      </c>
      <c r="AG60" s="166" t="s">
        <v>559</v>
      </c>
      <c r="AH60" s="166" t="s">
        <v>1023</v>
      </c>
      <c r="AI60" s="166" t="s">
        <v>1023</v>
      </c>
      <c r="AJ60" s="166" t="s">
        <v>1023</v>
      </c>
      <c r="AK60" s="168" t="s">
        <v>961</v>
      </c>
      <c r="AL60" s="166" t="s">
        <v>1022</v>
      </c>
      <c r="AM60" s="166" t="s">
        <v>1022</v>
      </c>
      <c r="AN60" s="166" t="s">
        <v>545</v>
      </c>
      <c r="AO60" s="166" t="s">
        <v>545</v>
      </c>
      <c r="AP60" s="166" t="s">
        <v>545</v>
      </c>
      <c r="AQ60" s="166" t="s">
        <v>545</v>
      </c>
      <c r="AR60" s="166" t="s">
        <v>1018</v>
      </c>
      <c r="AS60" s="166" t="s">
        <v>559</v>
      </c>
      <c r="AT60" s="166" t="s">
        <v>1019</v>
      </c>
      <c r="AU60" s="166" t="s">
        <v>559</v>
      </c>
      <c r="AV60" s="166" t="s">
        <v>556</v>
      </c>
      <c r="AW60" s="166" t="s">
        <v>559</v>
      </c>
      <c r="AX60" s="166" t="s">
        <v>559</v>
      </c>
      <c r="AY60" s="166" t="s">
        <v>960</v>
      </c>
      <c r="AZ60" s="166" t="s">
        <v>1021</v>
      </c>
      <c r="BA60" s="166" t="s">
        <v>1021</v>
      </c>
      <c r="BB60" s="166" t="s">
        <v>559</v>
      </c>
      <c r="BC60" s="166" t="s">
        <v>559</v>
      </c>
      <c r="BD60" s="166" t="s">
        <v>1020</v>
      </c>
      <c r="BE60" s="166" t="s">
        <v>559</v>
      </c>
      <c r="BF60" s="108"/>
    </row>
    <row r="61" spans="1:58" x14ac:dyDescent="0.25">
      <c r="A61" s="133" t="s">
        <v>107</v>
      </c>
      <c r="B61" s="111" t="s">
        <v>106</v>
      </c>
      <c r="C61" s="166" t="s">
        <v>1027</v>
      </c>
      <c r="D61" s="166" t="s">
        <v>1027</v>
      </c>
      <c r="E61" s="166" t="s">
        <v>1027</v>
      </c>
      <c r="F61" s="166" t="s">
        <v>1027</v>
      </c>
      <c r="G61" s="166" t="s">
        <v>1027</v>
      </c>
      <c r="H61" s="166" t="s">
        <v>1027</v>
      </c>
      <c r="I61" s="166" t="s">
        <v>1027</v>
      </c>
      <c r="J61" s="166" t="s">
        <v>1023</v>
      </c>
      <c r="K61" s="166" t="s">
        <v>1023</v>
      </c>
      <c r="L61" s="166" t="s">
        <v>545</v>
      </c>
      <c r="M61" s="166" t="s">
        <v>1020</v>
      </c>
      <c r="N61" s="166" t="s">
        <v>1020</v>
      </c>
      <c r="O61" s="166" t="s">
        <v>1028</v>
      </c>
      <c r="P61" s="166" t="s">
        <v>1028</v>
      </c>
      <c r="Q61" s="166" t="s">
        <v>1025</v>
      </c>
      <c r="R61" s="166" t="s">
        <v>1025</v>
      </c>
      <c r="S61" s="166" t="s">
        <v>1029</v>
      </c>
      <c r="T61" s="166" t="s">
        <v>1030</v>
      </c>
      <c r="U61" s="166" t="s">
        <v>1030</v>
      </c>
      <c r="V61" s="166" t="s">
        <v>559</v>
      </c>
      <c r="W61" s="166" t="s">
        <v>1004</v>
      </c>
      <c r="X61" s="166" t="s">
        <v>1004</v>
      </c>
      <c r="Y61" s="166" t="s">
        <v>1004</v>
      </c>
      <c r="Z61" s="166" t="s">
        <v>1004</v>
      </c>
      <c r="AA61" s="166" t="s">
        <v>1004</v>
      </c>
      <c r="AB61" s="166" t="s">
        <v>1017</v>
      </c>
      <c r="AC61" s="166" t="s">
        <v>1004</v>
      </c>
      <c r="AD61" s="109" t="s">
        <v>1026</v>
      </c>
      <c r="AE61" s="166" t="s">
        <v>1004</v>
      </c>
      <c r="AF61" s="166" t="s">
        <v>1025</v>
      </c>
      <c r="AG61" s="166" t="s">
        <v>559</v>
      </c>
      <c r="AH61" s="166" t="s">
        <v>1023</v>
      </c>
      <c r="AI61" s="166" t="s">
        <v>1023</v>
      </c>
      <c r="AJ61" s="166" t="s">
        <v>1023</v>
      </c>
      <c r="AK61" s="168" t="s">
        <v>958</v>
      </c>
      <c r="AL61" s="166" t="s">
        <v>1022</v>
      </c>
      <c r="AM61" s="166" t="s">
        <v>1022</v>
      </c>
      <c r="AN61" s="166" t="s">
        <v>545</v>
      </c>
      <c r="AO61" s="166" t="s">
        <v>545</v>
      </c>
      <c r="AP61" s="166" t="s">
        <v>545</v>
      </c>
      <c r="AQ61" s="166" t="s">
        <v>545</v>
      </c>
      <c r="AR61" s="166" t="s">
        <v>1018</v>
      </c>
      <c r="AS61" s="166" t="s">
        <v>559</v>
      </c>
      <c r="AT61" s="166" t="s">
        <v>1019</v>
      </c>
      <c r="AU61" s="166" t="s">
        <v>559</v>
      </c>
      <c r="AV61" s="166" t="s">
        <v>556</v>
      </c>
      <c r="AW61" s="166" t="s">
        <v>559</v>
      </c>
      <c r="AX61" s="166" t="s">
        <v>559</v>
      </c>
      <c r="AY61" s="166" t="s">
        <v>960</v>
      </c>
      <c r="AZ61" s="166" t="s">
        <v>1021</v>
      </c>
      <c r="BA61" s="166" t="s">
        <v>1021</v>
      </c>
      <c r="BB61" s="166" t="s">
        <v>559</v>
      </c>
      <c r="BC61" s="166" t="s">
        <v>559</v>
      </c>
      <c r="BD61" s="166" t="s">
        <v>1020</v>
      </c>
      <c r="BE61" s="166" t="s">
        <v>559</v>
      </c>
      <c r="BF61" s="108"/>
    </row>
    <row r="62" spans="1:58" x14ac:dyDescent="0.25">
      <c r="A62" s="133" t="s">
        <v>109</v>
      </c>
      <c r="B62" s="111" t="s">
        <v>108</v>
      </c>
      <c r="C62" s="166" t="s">
        <v>1027</v>
      </c>
      <c r="D62" s="166" t="s">
        <v>1027</v>
      </c>
      <c r="E62" s="166" t="s">
        <v>1027</v>
      </c>
      <c r="F62" s="166" t="s">
        <v>1027</v>
      </c>
      <c r="G62" s="166" t="s">
        <v>1027</v>
      </c>
      <c r="H62" s="166" t="s">
        <v>1027</v>
      </c>
      <c r="I62" s="166" t="s">
        <v>1027</v>
      </c>
      <c r="J62" s="166" t="s">
        <v>1023</v>
      </c>
      <c r="K62" s="166" t="s">
        <v>1023</v>
      </c>
      <c r="L62" s="166" t="s">
        <v>545</v>
      </c>
      <c r="M62" s="166" t="s">
        <v>1020</v>
      </c>
      <c r="N62" s="166" t="s">
        <v>1020</v>
      </c>
      <c r="O62" s="166" t="s">
        <v>1028</v>
      </c>
      <c r="P62" s="166" t="s">
        <v>1028</v>
      </c>
      <c r="Q62" s="166" t="s">
        <v>1025</v>
      </c>
      <c r="R62" s="166" t="s">
        <v>1025</v>
      </c>
      <c r="S62" s="166" t="s">
        <v>1029</v>
      </c>
      <c r="T62" s="166" t="s">
        <v>1030</v>
      </c>
      <c r="U62" s="166" t="s">
        <v>1030</v>
      </c>
      <c r="V62" s="166" t="s">
        <v>559</v>
      </c>
      <c r="W62" s="166" t="s">
        <v>1004</v>
      </c>
      <c r="X62" s="166" t="s">
        <v>1004</v>
      </c>
      <c r="Y62" s="166" t="s">
        <v>1004</v>
      </c>
      <c r="Z62" s="166" t="s">
        <v>1004</v>
      </c>
      <c r="AA62" s="166" t="s">
        <v>1004</v>
      </c>
      <c r="AB62" s="166" t="s">
        <v>958</v>
      </c>
      <c r="AC62" s="166" t="s">
        <v>1004</v>
      </c>
      <c r="AD62" s="109" t="s">
        <v>1026</v>
      </c>
      <c r="AE62" s="166" t="s">
        <v>1004</v>
      </c>
      <c r="AF62" s="166" t="s">
        <v>1025</v>
      </c>
      <c r="AG62" s="166" t="s">
        <v>559</v>
      </c>
      <c r="AH62" s="166" t="s">
        <v>1023</v>
      </c>
      <c r="AI62" s="166" t="s">
        <v>1023</v>
      </c>
      <c r="AJ62" s="166" t="s">
        <v>1023</v>
      </c>
      <c r="AK62" s="168" t="s">
        <v>958</v>
      </c>
      <c r="AL62" s="166" t="s">
        <v>1022</v>
      </c>
      <c r="AM62" s="166" t="s">
        <v>1022</v>
      </c>
      <c r="AN62" s="166" t="s">
        <v>545</v>
      </c>
      <c r="AO62" s="166" t="s">
        <v>545</v>
      </c>
      <c r="AP62" s="166" t="s">
        <v>545</v>
      </c>
      <c r="AQ62" s="166" t="s">
        <v>545</v>
      </c>
      <c r="AR62" s="166" t="s">
        <v>1018</v>
      </c>
      <c r="AS62" s="166" t="s">
        <v>559</v>
      </c>
      <c r="AT62" s="166" t="s">
        <v>1019</v>
      </c>
      <c r="AU62" s="166" t="s">
        <v>559</v>
      </c>
      <c r="AV62" s="166" t="s">
        <v>556</v>
      </c>
      <c r="AW62" s="166" t="s">
        <v>559</v>
      </c>
      <c r="AX62" s="166" t="s">
        <v>559</v>
      </c>
      <c r="AY62" s="166" t="s">
        <v>960</v>
      </c>
      <c r="AZ62" s="166" t="s">
        <v>1021</v>
      </c>
      <c r="BA62" s="166" t="s">
        <v>1021</v>
      </c>
      <c r="BB62" s="166" t="s">
        <v>559</v>
      </c>
      <c r="BC62" s="166" t="s">
        <v>559</v>
      </c>
      <c r="BD62" s="166" t="s">
        <v>1020</v>
      </c>
      <c r="BE62" s="166" t="s">
        <v>559</v>
      </c>
      <c r="BF62" s="108"/>
    </row>
    <row r="63" spans="1:58" x14ac:dyDescent="0.25">
      <c r="A63" s="133" t="s">
        <v>111</v>
      </c>
      <c r="B63" s="111" t="s">
        <v>110</v>
      </c>
      <c r="C63" s="166" t="s">
        <v>1027</v>
      </c>
      <c r="D63" s="166" t="s">
        <v>1027</v>
      </c>
      <c r="E63" s="166" t="s">
        <v>1027</v>
      </c>
      <c r="F63" s="166" t="s">
        <v>1027</v>
      </c>
      <c r="G63" s="166" t="s">
        <v>1027</v>
      </c>
      <c r="H63" s="166" t="s">
        <v>1027</v>
      </c>
      <c r="I63" s="166" t="s">
        <v>1027</v>
      </c>
      <c r="J63" s="166" t="s">
        <v>1023</v>
      </c>
      <c r="K63" s="166" t="s">
        <v>1023</v>
      </c>
      <c r="L63" s="166" t="s">
        <v>545</v>
      </c>
      <c r="M63" s="166" t="s">
        <v>1020</v>
      </c>
      <c r="N63" s="166" t="s">
        <v>1020</v>
      </c>
      <c r="O63" s="166" t="s">
        <v>1028</v>
      </c>
      <c r="P63" s="166" t="s">
        <v>1028</v>
      </c>
      <c r="Q63" s="166" t="s">
        <v>1025</v>
      </c>
      <c r="R63" s="166" t="s">
        <v>1025</v>
      </c>
      <c r="S63" s="166" t="s">
        <v>1029</v>
      </c>
      <c r="T63" s="166" t="s">
        <v>1030</v>
      </c>
      <c r="U63" s="166" t="s">
        <v>1030</v>
      </c>
      <c r="V63" s="166" t="s">
        <v>559</v>
      </c>
      <c r="W63" s="166" t="s">
        <v>1004</v>
      </c>
      <c r="X63" s="166" t="s">
        <v>1004</v>
      </c>
      <c r="Y63" s="166" t="s">
        <v>1004</v>
      </c>
      <c r="Z63" s="166" t="s">
        <v>1004</v>
      </c>
      <c r="AA63" s="166" t="s">
        <v>1004</v>
      </c>
      <c r="AB63" s="166" t="s">
        <v>958</v>
      </c>
      <c r="AC63" s="166" t="s">
        <v>1004</v>
      </c>
      <c r="AD63" s="109" t="s">
        <v>1026</v>
      </c>
      <c r="AE63" s="166" t="s">
        <v>1004</v>
      </c>
      <c r="AF63" s="166" t="s">
        <v>1025</v>
      </c>
      <c r="AG63" s="166" t="s">
        <v>559</v>
      </c>
      <c r="AH63" s="166" t="s">
        <v>1023</v>
      </c>
      <c r="AI63" s="166" t="s">
        <v>1023</v>
      </c>
      <c r="AJ63" s="166" t="s">
        <v>1023</v>
      </c>
      <c r="AK63" s="168" t="s">
        <v>958</v>
      </c>
      <c r="AL63" s="166" t="s">
        <v>1022</v>
      </c>
      <c r="AM63" s="166" t="s">
        <v>1022</v>
      </c>
      <c r="AN63" s="166" t="s">
        <v>545</v>
      </c>
      <c r="AO63" s="166" t="s">
        <v>545</v>
      </c>
      <c r="AP63" s="166" t="s">
        <v>545</v>
      </c>
      <c r="AQ63" s="166" t="s">
        <v>545</v>
      </c>
      <c r="AR63" s="166" t="s">
        <v>1018</v>
      </c>
      <c r="AS63" s="166" t="s">
        <v>559</v>
      </c>
      <c r="AT63" s="166" t="s">
        <v>1019</v>
      </c>
      <c r="AU63" s="166" t="s">
        <v>559</v>
      </c>
      <c r="AV63" s="166" t="s">
        <v>556</v>
      </c>
      <c r="AW63" s="166" t="s">
        <v>559</v>
      </c>
      <c r="AX63" s="166" t="s">
        <v>559</v>
      </c>
      <c r="AY63" s="166" t="s">
        <v>960</v>
      </c>
      <c r="AZ63" s="166" t="s">
        <v>1021</v>
      </c>
      <c r="BA63" s="166" t="s">
        <v>1021</v>
      </c>
      <c r="BB63" s="166" t="s">
        <v>559</v>
      </c>
      <c r="BC63" s="166" t="s">
        <v>559</v>
      </c>
      <c r="BD63" s="166" t="s">
        <v>1020</v>
      </c>
      <c r="BE63" s="166" t="s">
        <v>559</v>
      </c>
      <c r="BF63" s="108"/>
    </row>
    <row r="64" spans="1:58" x14ac:dyDescent="0.25">
      <c r="A64" s="133" t="s">
        <v>113</v>
      </c>
      <c r="B64" s="111" t="s">
        <v>112</v>
      </c>
      <c r="C64" s="166" t="s">
        <v>1027</v>
      </c>
      <c r="D64" s="166" t="s">
        <v>1027</v>
      </c>
      <c r="E64" s="166" t="s">
        <v>1027</v>
      </c>
      <c r="F64" s="166" t="s">
        <v>1027</v>
      </c>
      <c r="G64" s="166" t="s">
        <v>1027</v>
      </c>
      <c r="H64" s="166" t="s">
        <v>1027</v>
      </c>
      <c r="I64" s="166" t="s">
        <v>1027</v>
      </c>
      <c r="J64" s="166" t="s">
        <v>1023</v>
      </c>
      <c r="K64" s="166" t="s">
        <v>1023</v>
      </c>
      <c r="L64" s="166" t="s">
        <v>545</v>
      </c>
      <c r="M64" s="166" t="s">
        <v>1020</v>
      </c>
      <c r="N64" s="166" t="s">
        <v>1020</v>
      </c>
      <c r="O64" s="166" t="s">
        <v>1028</v>
      </c>
      <c r="P64" s="166" t="s">
        <v>1028</v>
      </c>
      <c r="Q64" s="166" t="s">
        <v>1025</v>
      </c>
      <c r="R64" s="166" t="s">
        <v>1025</v>
      </c>
      <c r="S64" s="166" t="s">
        <v>1029</v>
      </c>
      <c r="T64" s="166" t="s">
        <v>1030</v>
      </c>
      <c r="U64" s="166" t="s">
        <v>1030</v>
      </c>
      <c r="V64" s="166" t="s">
        <v>559</v>
      </c>
      <c r="W64" s="166" t="s">
        <v>1004</v>
      </c>
      <c r="X64" s="166" t="s">
        <v>1004</v>
      </c>
      <c r="Y64" s="166" t="s">
        <v>1004</v>
      </c>
      <c r="Z64" s="166" t="s">
        <v>1004</v>
      </c>
      <c r="AA64" s="166" t="s">
        <v>1004</v>
      </c>
      <c r="AB64" s="166" t="s">
        <v>1017</v>
      </c>
      <c r="AC64" s="166" t="s">
        <v>1004</v>
      </c>
      <c r="AD64" s="109" t="s">
        <v>1026</v>
      </c>
      <c r="AE64" s="166" t="s">
        <v>1004</v>
      </c>
      <c r="AF64" s="166" t="s">
        <v>1025</v>
      </c>
      <c r="AG64" s="166" t="s">
        <v>559</v>
      </c>
      <c r="AH64" s="166" t="s">
        <v>1023</v>
      </c>
      <c r="AI64" s="166" t="s">
        <v>1023</v>
      </c>
      <c r="AJ64" s="166" t="s">
        <v>1023</v>
      </c>
      <c r="AK64" s="168" t="s">
        <v>958</v>
      </c>
      <c r="AL64" s="166" t="s">
        <v>1022</v>
      </c>
      <c r="AM64" s="166" t="s">
        <v>1022</v>
      </c>
      <c r="AN64" s="166" t="s">
        <v>545</v>
      </c>
      <c r="AO64" s="166" t="s">
        <v>545</v>
      </c>
      <c r="AP64" s="166" t="s">
        <v>545</v>
      </c>
      <c r="AQ64" s="166" t="s">
        <v>545</v>
      </c>
      <c r="AR64" s="166" t="s">
        <v>1018</v>
      </c>
      <c r="AS64" s="166" t="s">
        <v>559</v>
      </c>
      <c r="AT64" s="166" t="s">
        <v>1019</v>
      </c>
      <c r="AU64" s="166" t="s">
        <v>559</v>
      </c>
      <c r="AV64" s="166" t="s">
        <v>556</v>
      </c>
      <c r="AW64" s="166" t="s">
        <v>559</v>
      </c>
      <c r="AX64" s="166" t="s">
        <v>559</v>
      </c>
      <c r="AY64" s="166" t="s">
        <v>960</v>
      </c>
      <c r="AZ64" s="166" t="s">
        <v>1021</v>
      </c>
      <c r="BA64" s="166" t="s">
        <v>1021</v>
      </c>
      <c r="BB64" s="166" t="s">
        <v>559</v>
      </c>
      <c r="BC64" s="166" t="s">
        <v>559</v>
      </c>
      <c r="BD64" s="166" t="s">
        <v>1020</v>
      </c>
      <c r="BE64" s="166" t="s">
        <v>559</v>
      </c>
      <c r="BF64" s="108"/>
    </row>
    <row r="65" spans="1:58" x14ac:dyDescent="0.25">
      <c r="A65" s="133" t="s">
        <v>115</v>
      </c>
      <c r="B65" s="111" t="s">
        <v>114</v>
      </c>
      <c r="C65" s="166" t="s">
        <v>1027</v>
      </c>
      <c r="D65" s="166" t="s">
        <v>1027</v>
      </c>
      <c r="E65" s="166" t="s">
        <v>1027</v>
      </c>
      <c r="F65" s="166" t="s">
        <v>1027</v>
      </c>
      <c r="G65" s="166" t="s">
        <v>1027</v>
      </c>
      <c r="H65" s="166" t="s">
        <v>1027</v>
      </c>
      <c r="I65" s="166" t="s">
        <v>1027</v>
      </c>
      <c r="J65" s="166" t="s">
        <v>1023</v>
      </c>
      <c r="K65" s="166" t="s">
        <v>1023</v>
      </c>
      <c r="L65" s="166" t="s">
        <v>545</v>
      </c>
      <c r="M65" s="166" t="s">
        <v>1020</v>
      </c>
      <c r="N65" s="166" t="s">
        <v>1020</v>
      </c>
      <c r="O65" s="166" t="s">
        <v>1028</v>
      </c>
      <c r="P65" s="166" t="s">
        <v>1028</v>
      </c>
      <c r="Q65" s="166" t="s">
        <v>1025</v>
      </c>
      <c r="R65" s="166" t="s">
        <v>1025</v>
      </c>
      <c r="S65" s="166" t="s">
        <v>1029</v>
      </c>
      <c r="T65" s="166" t="s">
        <v>1030</v>
      </c>
      <c r="U65" s="166" t="s">
        <v>1030</v>
      </c>
      <c r="V65" s="166" t="s">
        <v>559</v>
      </c>
      <c r="W65" s="166" t="s">
        <v>1004</v>
      </c>
      <c r="X65" s="166" t="s">
        <v>1004</v>
      </c>
      <c r="Y65" s="166" t="s">
        <v>1004</v>
      </c>
      <c r="Z65" s="166" t="s">
        <v>1004</v>
      </c>
      <c r="AA65" s="166" t="s">
        <v>1004</v>
      </c>
      <c r="AB65" s="166" t="s">
        <v>1017</v>
      </c>
      <c r="AC65" s="166" t="s">
        <v>1004</v>
      </c>
      <c r="AD65" s="109" t="s">
        <v>1026</v>
      </c>
      <c r="AE65" s="166" t="s">
        <v>1004</v>
      </c>
      <c r="AF65" s="166" t="s">
        <v>1025</v>
      </c>
      <c r="AG65" s="166" t="s">
        <v>559</v>
      </c>
      <c r="AH65" s="166" t="s">
        <v>1023</v>
      </c>
      <c r="AI65" s="166" t="s">
        <v>1023</v>
      </c>
      <c r="AJ65" s="166" t="s">
        <v>1023</v>
      </c>
      <c r="AK65" s="168" t="s">
        <v>958</v>
      </c>
      <c r="AL65" s="166" t="s">
        <v>1022</v>
      </c>
      <c r="AM65" s="166" t="s">
        <v>1022</v>
      </c>
      <c r="AN65" s="166" t="s">
        <v>545</v>
      </c>
      <c r="AO65" s="166" t="s">
        <v>545</v>
      </c>
      <c r="AP65" s="166" t="s">
        <v>545</v>
      </c>
      <c r="AQ65" s="166" t="s">
        <v>545</v>
      </c>
      <c r="AR65" s="166" t="s">
        <v>1018</v>
      </c>
      <c r="AS65" s="166" t="s">
        <v>559</v>
      </c>
      <c r="AT65" s="166" t="s">
        <v>1019</v>
      </c>
      <c r="AU65" s="166" t="s">
        <v>559</v>
      </c>
      <c r="AV65" s="166" t="s">
        <v>556</v>
      </c>
      <c r="AW65" s="166" t="s">
        <v>559</v>
      </c>
      <c r="AX65" s="166" t="s">
        <v>559</v>
      </c>
      <c r="AY65" s="166" t="s">
        <v>960</v>
      </c>
      <c r="AZ65" s="166" t="s">
        <v>1021</v>
      </c>
      <c r="BA65" s="166" t="s">
        <v>1021</v>
      </c>
      <c r="BB65" s="166" t="s">
        <v>559</v>
      </c>
      <c r="BC65" s="166" t="s">
        <v>559</v>
      </c>
      <c r="BD65" s="166" t="s">
        <v>1020</v>
      </c>
      <c r="BE65" s="166" t="s">
        <v>559</v>
      </c>
      <c r="BF65" s="108"/>
    </row>
    <row r="66" spans="1:58" x14ac:dyDescent="0.25">
      <c r="A66" s="133" t="s">
        <v>117</v>
      </c>
      <c r="B66" s="111" t="s">
        <v>116</v>
      </c>
      <c r="C66" s="166" t="s">
        <v>1027</v>
      </c>
      <c r="D66" s="166" t="s">
        <v>1027</v>
      </c>
      <c r="E66" s="166" t="s">
        <v>1027</v>
      </c>
      <c r="F66" s="166" t="s">
        <v>1027</v>
      </c>
      <c r="G66" s="166" t="s">
        <v>1027</v>
      </c>
      <c r="H66" s="166" t="s">
        <v>1027</v>
      </c>
      <c r="I66" s="166" t="s">
        <v>1027</v>
      </c>
      <c r="J66" s="166" t="s">
        <v>1023</v>
      </c>
      <c r="K66" s="166" t="s">
        <v>1023</v>
      </c>
      <c r="L66" s="166" t="s">
        <v>545</v>
      </c>
      <c r="M66" s="166" t="s">
        <v>1020</v>
      </c>
      <c r="N66" s="166" t="s">
        <v>1020</v>
      </c>
      <c r="O66" s="166" t="s">
        <v>1028</v>
      </c>
      <c r="P66" s="166" t="s">
        <v>1028</v>
      </c>
      <c r="Q66" s="166" t="s">
        <v>1025</v>
      </c>
      <c r="R66" s="166" t="s">
        <v>1025</v>
      </c>
      <c r="S66" s="166" t="s">
        <v>1029</v>
      </c>
      <c r="T66" s="166" t="s">
        <v>1030</v>
      </c>
      <c r="U66" s="166" t="s">
        <v>1030</v>
      </c>
      <c r="V66" s="166" t="s">
        <v>559</v>
      </c>
      <c r="W66" s="166" t="s">
        <v>1004</v>
      </c>
      <c r="X66" s="166" t="s">
        <v>1004</v>
      </c>
      <c r="Y66" s="166" t="s">
        <v>1004</v>
      </c>
      <c r="Z66" s="166" t="s">
        <v>1004</v>
      </c>
      <c r="AA66" s="166" t="s">
        <v>1004</v>
      </c>
      <c r="AB66" s="166" t="s">
        <v>1017</v>
      </c>
      <c r="AC66" s="166" t="s">
        <v>1004</v>
      </c>
      <c r="AD66" s="109" t="s">
        <v>1026</v>
      </c>
      <c r="AE66" s="166" t="s">
        <v>1004</v>
      </c>
      <c r="AF66" s="166" t="s">
        <v>1025</v>
      </c>
      <c r="AG66" s="166" t="s">
        <v>559</v>
      </c>
      <c r="AH66" s="166" t="s">
        <v>1023</v>
      </c>
      <c r="AI66" s="166" t="s">
        <v>1023</v>
      </c>
      <c r="AJ66" s="166" t="s">
        <v>1023</v>
      </c>
      <c r="AK66" s="168" t="s">
        <v>961</v>
      </c>
      <c r="AL66" s="166" t="s">
        <v>1022</v>
      </c>
      <c r="AM66" s="166" t="s">
        <v>1022</v>
      </c>
      <c r="AN66" s="166" t="s">
        <v>545</v>
      </c>
      <c r="AO66" s="166" t="s">
        <v>545</v>
      </c>
      <c r="AP66" s="166" t="s">
        <v>545</v>
      </c>
      <c r="AQ66" s="166" t="s">
        <v>545</v>
      </c>
      <c r="AR66" s="166" t="s">
        <v>1018</v>
      </c>
      <c r="AS66" s="166" t="s">
        <v>559</v>
      </c>
      <c r="AT66" s="166" t="s">
        <v>1019</v>
      </c>
      <c r="AU66" s="166" t="s">
        <v>559</v>
      </c>
      <c r="AV66" s="166" t="s">
        <v>556</v>
      </c>
      <c r="AW66" s="166" t="s">
        <v>559</v>
      </c>
      <c r="AX66" s="166" t="s">
        <v>559</v>
      </c>
      <c r="AY66" s="166" t="s">
        <v>960</v>
      </c>
      <c r="AZ66" s="166" t="s">
        <v>1021</v>
      </c>
      <c r="BA66" s="166" t="s">
        <v>1021</v>
      </c>
      <c r="BB66" s="166" t="s">
        <v>559</v>
      </c>
      <c r="BC66" s="166" t="s">
        <v>559</v>
      </c>
      <c r="BD66" s="166" t="s">
        <v>1020</v>
      </c>
      <c r="BE66" s="166" t="s">
        <v>559</v>
      </c>
      <c r="BF66" s="108"/>
    </row>
    <row r="67" spans="1:58" x14ac:dyDescent="0.25">
      <c r="A67" s="133" t="s">
        <v>119</v>
      </c>
      <c r="B67" s="111" t="s">
        <v>118</v>
      </c>
      <c r="C67" s="166" t="s">
        <v>1027</v>
      </c>
      <c r="D67" s="166" t="s">
        <v>1027</v>
      </c>
      <c r="E67" s="166" t="s">
        <v>1027</v>
      </c>
      <c r="F67" s="166" t="s">
        <v>1027</v>
      </c>
      <c r="G67" s="166" t="s">
        <v>1027</v>
      </c>
      <c r="H67" s="166" t="s">
        <v>1027</v>
      </c>
      <c r="I67" s="166" t="s">
        <v>1027</v>
      </c>
      <c r="J67" s="166" t="s">
        <v>1023</v>
      </c>
      <c r="K67" s="166" t="s">
        <v>1023</v>
      </c>
      <c r="L67" s="166" t="s">
        <v>545</v>
      </c>
      <c r="M67" s="166" t="s">
        <v>1020</v>
      </c>
      <c r="N67" s="166" t="s">
        <v>1020</v>
      </c>
      <c r="O67" s="166" t="s">
        <v>1028</v>
      </c>
      <c r="P67" s="166" t="s">
        <v>1028</v>
      </c>
      <c r="Q67" s="166" t="s">
        <v>1025</v>
      </c>
      <c r="R67" s="166" t="s">
        <v>1025</v>
      </c>
      <c r="S67" s="166" t="s">
        <v>1029</v>
      </c>
      <c r="T67" s="166" t="s">
        <v>1030</v>
      </c>
      <c r="U67" s="166" t="s">
        <v>1030</v>
      </c>
      <c r="V67" s="166" t="s">
        <v>559</v>
      </c>
      <c r="W67" s="166" t="s">
        <v>1004</v>
      </c>
      <c r="X67" s="166" t="s">
        <v>1004</v>
      </c>
      <c r="Y67" s="166" t="s">
        <v>1004</v>
      </c>
      <c r="Z67" s="166" t="s">
        <v>1004</v>
      </c>
      <c r="AA67" s="166" t="s">
        <v>1004</v>
      </c>
      <c r="AB67" s="166" t="s">
        <v>958</v>
      </c>
      <c r="AC67" s="166" t="s">
        <v>1004</v>
      </c>
      <c r="AD67" s="109" t="s">
        <v>1026</v>
      </c>
      <c r="AE67" s="166" t="s">
        <v>1004</v>
      </c>
      <c r="AF67" s="166" t="s">
        <v>1025</v>
      </c>
      <c r="AG67" s="166" t="s">
        <v>559</v>
      </c>
      <c r="AH67" s="166" t="s">
        <v>1023</v>
      </c>
      <c r="AI67" s="166" t="s">
        <v>1023</v>
      </c>
      <c r="AJ67" s="166" t="s">
        <v>1023</v>
      </c>
      <c r="AK67" s="168" t="s">
        <v>958</v>
      </c>
      <c r="AL67" s="166" t="s">
        <v>1022</v>
      </c>
      <c r="AM67" s="166" t="s">
        <v>1022</v>
      </c>
      <c r="AN67" s="166" t="s">
        <v>545</v>
      </c>
      <c r="AO67" s="166" t="s">
        <v>545</v>
      </c>
      <c r="AP67" s="166" t="s">
        <v>545</v>
      </c>
      <c r="AQ67" s="166" t="s">
        <v>545</v>
      </c>
      <c r="AR67" s="166" t="s">
        <v>1018</v>
      </c>
      <c r="AS67" s="166" t="s">
        <v>559</v>
      </c>
      <c r="AT67" s="166" t="s">
        <v>1019</v>
      </c>
      <c r="AU67" s="166" t="s">
        <v>559</v>
      </c>
      <c r="AV67" s="166" t="s">
        <v>556</v>
      </c>
      <c r="AW67" s="166" t="s">
        <v>559</v>
      </c>
      <c r="AX67" s="166" t="s">
        <v>559</v>
      </c>
      <c r="AY67" s="166" t="s">
        <v>960</v>
      </c>
      <c r="AZ67" s="166" t="s">
        <v>1021</v>
      </c>
      <c r="BA67" s="166" t="s">
        <v>1021</v>
      </c>
      <c r="BB67" s="166" t="s">
        <v>559</v>
      </c>
      <c r="BC67" s="166" t="s">
        <v>559</v>
      </c>
      <c r="BD67" s="166" t="s">
        <v>1020</v>
      </c>
      <c r="BE67" s="166" t="s">
        <v>559</v>
      </c>
      <c r="BF67" s="108"/>
    </row>
    <row r="68" spans="1:58" x14ac:dyDescent="0.25">
      <c r="A68" s="133" t="s">
        <v>121</v>
      </c>
      <c r="B68" s="111" t="s">
        <v>120</v>
      </c>
      <c r="C68" s="166" t="s">
        <v>1027</v>
      </c>
      <c r="D68" s="166" t="s">
        <v>1027</v>
      </c>
      <c r="E68" s="166" t="s">
        <v>1027</v>
      </c>
      <c r="F68" s="166" t="s">
        <v>1027</v>
      </c>
      <c r="G68" s="166" t="s">
        <v>1027</v>
      </c>
      <c r="H68" s="166" t="s">
        <v>1027</v>
      </c>
      <c r="I68" s="166" t="s">
        <v>1027</v>
      </c>
      <c r="J68" s="166" t="s">
        <v>1023</v>
      </c>
      <c r="K68" s="166" t="s">
        <v>1023</v>
      </c>
      <c r="L68" s="166" t="s">
        <v>545</v>
      </c>
      <c r="M68" s="166" t="s">
        <v>1020</v>
      </c>
      <c r="N68" s="166" t="s">
        <v>1020</v>
      </c>
      <c r="O68" s="166" t="s">
        <v>1028</v>
      </c>
      <c r="P68" s="166" t="s">
        <v>1028</v>
      </c>
      <c r="Q68" s="166" t="s">
        <v>1025</v>
      </c>
      <c r="R68" s="166" t="s">
        <v>1025</v>
      </c>
      <c r="S68" s="166" t="s">
        <v>1029</v>
      </c>
      <c r="T68" s="166" t="s">
        <v>1030</v>
      </c>
      <c r="U68" s="166" t="s">
        <v>1030</v>
      </c>
      <c r="V68" s="166" t="s">
        <v>559</v>
      </c>
      <c r="W68" s="166" t="s">
        <v>1004</v>
      </c>
      <c r="X68" s="166" t="s">
        <v>1004</v>
      </c>
      <c r="Y68" s="166" t="s">
        <v>1004</v>
      </c>
      <c r="Z68" s="166" t="s">
        <v>1004</v>
      </c>
      <c r="AA68" s="166" t="s">
        <v>1004</v>
      </c>
      <c r="AB68" s="166" t="s">
        <v>1017</v>
      </c>
      <c r="AC68" s="166" t="s">
        <v>1004</v>
      </c>
      <c r="AD68" s="109" t="s">
        <v>1026</v>
      </c>
      <c r="AE68" s="166" t="s">
        <v>1004</v>
      </c>
      <c r="AF68" s="166" t="s">
        <v>1025</v>
      </c>
      <c r="AG68" s="166" t="s">
        <v>559</v>
      </c>
      <c r="AH68" s="166" t="s">
        <v>1023</v>
      </c>
      <c r="AI68" s="166" t="s">
        <v>1023</v>
      </c>
      <c r="AJ68" s="166" t="s">
        <v>1023</v>
      </c>
      <c r="AK68" s="168" t="s">
        <v>958</v>
      </c>
      <c r="AL68" s="166" t="s">
        <v>1022</v>
      </c>
      <c r="AM68" s="166" t="s">
        <v>1022</v>
      </c>
      <c r="AN68" s="166" t="s">
        <v>545</v>
      </c>
      <c r="AO68" s="166" t="s">
        <v>545</v>
      </c>
      <c r="AP68" s="166" t="s">
        <v>545</v>
      </c>
      <c r="AQ68" s="166" t="s">
        <v>545</v>
      </c>
      <c r="AR68" s="166" t="s">
        <v>1018</v>
      </c>
      <c r="AS68" s="166" t="s">
        <v>559</v>
      </c>
      <c r="AT68" s="166" t="s">
        <v>1019</v>
      </c>
      <c r="AU68" s="166" t="s">
        <v>559</v>
      </c>
      <c r="AV68" s="166" t="s">
        <v>556</v>
      </c>
      <c r="AW68" s="166" t="s">
        <v>559</v>
      </c>
      <c r="AX68" s="166" t="s">
        <v>559</v>
      </c>
      <c r="AY68" s="166" t="s">
        <v>960</v>
      </c>
      <c r="AZ68" s="166" t="s">
        <v>1021</v>
      </c>
      <c r="BA68" s="166" t="s">
        <v>1021</v>
      </c>
      <c r="BB68" s="166" t="s">
        <v>559</v>
      </c>
      <c r="BC68" s="166" t="s">
        <v>559</v>
      </c>
      <c r="BD68" s="166" t="s">
        <v>1020</v>
      </c>
      <c r="BE68" s="166" t="s">
        <v>559</v>
      </c>
      <c r="BF68" s="108"/>
    </row>
    <row r="69" spans="1:58" x14ac:dyDescent="0.25">
      <c r="A69" s="133" t="s">
        <v>123</v>
      </c>
      <c r="B69" s="111" t="s">
        <v>122</v>
      </c>
      <c r="C69" s="166" t="s">
        <v>1027</v>
      </c>
      <c r="D69" s="166" t="s">
        <v>1027</v>
      </c>
      <c r="E69" s="166" t="s">
        <v>1027</v>
      </c>
      <c r="F69" s="166" t="s">
        <v>1027</v>
      </c>
      <c r="G69" s="166" t="s">
        <v>1027</v>
      </c>
      <c r="H69" s="166" t="s">
        <v>1027</v>
      </c>
      <c r="I69" s="166" t="s">
        <v>1027</v>
      </c>
      <c r="J69" s="166" t="s">
        <v>1023</v>
      </c>
      <c r="K69" s="166" t="s">
        <v>1023</v>
      </c>
      <c r="L69" s="166" t="s">
        <v>545</v>
      </c>
      <c r="M69" s="166" t="s">
        <v>1020</v>
      </c>
      <c r="N69" s="166" t="s">
        <v>1020</v>
      </c>
      <c r="O69" s="166" t="s">
        <v>1028</v>
      </c>
      <c r="P69" s="166" t="s">
        <v>1028</v>
      </c>
      <c r="Q69" s="166" t="s">
        <v>1025</v>
      </c>
      <c r="R69" s="166" t="s">
        <v>1025</v>
      </c>
      <c r="S69" s="166" t="s">
        <v>1029</v>
      </c>
      <c r="T69" s="166" t="s">
        <v>1030</v>
      </c>
      <c r="U69" s="166" t="s">
        <v>1030</v>
      </c>
      <c r="V69" s="166" t="s">
        <v>559</v>
      </c>
      <c r="W69" s="166" t="s">
        <v>1004</v>
      </c>
      <c r="X69" s="166" t="s">
        <v>1004</v>
      </c>
      <c r="Y69" s="166" t="s">
        <v>1004</v>
      </c>
      <c r="Z69" s="166" t="s">
        <v>1004</v>
      </c>
      <c r="AA69" s="166" t="s">
        <v>1004</v>
      </c>
      <c r="AB69" s="166" t="s">
        <v>958</v>
      </c>
      <c r="AC69" s="166" t="s">
        <v>1004</v>
      </c>
      <c r="AD69" s="109" t="s">
        <v>1026</v>
      </c>
      <c r="AE69" s="166" t="s">
        <v>1004</v>
      </c>
      <c r="AF69" s="166" t="s">
        <v>1025</v>
      </c>
      <c r="AG69" s="166" t="s">
        <v>559</v>
      </c>
      <c r="AH69" s="166" t="s">
        <v>1023</v>
      </c>
      <c r="AI69" s="166" t="s">
        <v>1023</v>
      </c>
      <c r="AJ69" s="166" t="s">
        <v>1023</v>
      </c>
      <c r="AK69" s="168" t="s">
        <v>958</v>
      </c>
      <c r="AL69" s="166" t="s">
        <v>1022</v>
      </c>
      <c r="AM69" s="166" t="s">
        <v>1022</v>
      </c>
      <c r="AN69" s="166" t="s">
        <v>545</v>
      </c>
      <c r="AO69" s="166" t="s">
        <v>545</v>
      </c>
      <c r="AP69" s="166" t="s">
        <v>545</v>
      </c>
      <c r="AQ69" s="166" t="s">
        <v>545</v>
      </c>
      <c r="AR69" s="166" t="s">
        <v>1018</v>
      </c>
      <c r="AS69" s="166" t="s">
        <v>559</v>
      </c>
      <c r="AT69" s="166" t="s">
        <v>1019</v>
      </c>
      <c r="AU69" s="166" t="s">
        <v>559</v>
      </c>
      <c r="AV69" s="166" t="s">
        <v>556</v>
      </c>
      <c r="AW69" s="166" t="s">
        <v>559</v>
      </c>
      <c r="AX69" s="166" t="s">
        <v>559</v>
      </c>
      <c r="AY69" s="166" t="s">
        <v>960</v>
      </c>
      <c r="AZ69" s="166" t="s">
        <v>1021</v>
      </c>
      <c r="BA69" s="166" t="s">
        <v>1021</v>
      </c>
      <c r="BB69" s="166" t="s">
        <v>559</v>
      </c>
      <c r="BC69" s="166" t="s">
        <v>559</v>
      </c>
      <c r="BD69" s="166" t="s">
        <v>1020</v>
      </c>
      <c r="BE69" s="166" t="s">
        <v>559</v>
      </c>
      <c r="BF69" s="108"/>
    </row>
    <row r="70" spans="1:58" x14ac:dyDescent="0.25">
      <c r="A70" s="133" t="s">
        <v>125</v>
      </c>
      <c r="B70" s="111" t="s">
        <v>124</v>
      </c>
      <c r="C70" s="166" t="s">
        <v>1027</v>
      </c>
      <c r="D70" s="166" t="s">
        <v>1027</v>
      </c>
      <c r="E70" s="166" t="s">
        <v>1027</v>
      </c>
      <c r="F70" s="166" t="s">
        <v>1027</v>
      </c>
      <c r="G70" s="166" t="s">
        <v>1027</v>
      </c>
      <c r="H70" s="166" t="s">
        <v>1027</v>
      </c>
      <c r="I70" s="166" t="s">
        <v>1027</v>
      </c>
      <c r="J70" s="166" t="s">
        <v>1023</v>
      </c>
      <c r="K70" s="166" t="s">
        <v>1023</v>
      </c>
      <c r="L70" s="166" t="s">
        <v>545</v>
      </c>
      <c r="M70" s="166" t="s">
        <v>1020</v>
      </c>
      <c r="N70" s="166" t="s">
        <v>1020</v>
      </c>
      <c r="O70" s="166" t="s">
        <v>1028</v>
      </c>
      <c r="P70" s="166" t="s">
        <v>1028</v>
      </c>
      <c r="Q70" s="166" t="s">
        <v>1025</v>
      </c>
      <c r="R70" s="166" t="s">
        <v>1025</v>
      </c>
      <c r="S70" s="166" t="s">
        <v>1029</v>
      </c>
      <c r="T70" s="166" t="s">
        <v>1030</v>
      </c>
      <c r="U70" s="166" t="s">
        <v>1030</v>
      </c>
      <c r="V70" s="166" t="s">
        <v>559</v>
      </c>
      <c r="W70" s="166" t="s">
        <v>1004</v>
      </c>
      <c r="X70" s="166" t="s">
        <v>1004</v>
      </c>
      <c r="Y70" s="166" t="s">
        <v>1004</v>
      </c>
      <c r="Z70" s="166" t="s">
        <v>1004</v>
      </c>
      <c r="AA70" s="166" t="s">
        <v>1004</v>
      </c>
      <c r="AB70" s="166" t="s">
        <v>958</v>
      </c>
      <c r="AC70" s="166" t="s">
        <v>1004</v>
      </c>
      <c r="AD70" s="109" t="s">
        <v>1026</v>
      </c>
      <c r="AE70" s="166" t="s">
        <v>1004</v>
      </c>
      <c r="AF70" s="166" t="s">
        <v>1025</v>
      </c>
      <c r="AG70" s="166" t="s">
        <v>559</v>
      </c>
      <c r="AH70" s="166" t="s">
        <v>1023</v>
      </c>
      <c r="AI70" s="166" t="s">
        <v>1023</v>
      </c>
      <c r="AJ70" s="166" t="s">
        <v>1023</v>
      </c>
      <c r="AK70" s="168" t="s">
        <v>958</v>
      </c>
      <c r="AL70" s="166" t="s">
        <v>1022</v>
      </c>
      <c r="AM70" s="166" t="s">
        <v>1022</v>
      </c>
      <c r="AN70" s="166" t="s">
        <v>545</v>
      </c>
      <c r="AO70" s="166" t="s">
        <v>545</v>
      </c>
      <c r="AP70" s="166" t="s">
        <v>545</v>
      </c>
      <c r="AQ70" s="166" t="s">
        <v>545</v>
      </c>
      <c r="AR70" s="166" t="s">
        <v>1018</v>
      </c>
      <c r="AS70" s="166" t="s">
        <v>559</v>
      </c>
      <c r="AT70" s="166" t="s">
        <v>1019</v>
      </c>
      <c r="AU70" s="166" t="s">
        <v>559</v>
      </c>
      <c r="AV70" s="166" t="s">
        <v>556</v>
      </c>
      <c r="AW70" s="166" t="s">
        <v>559</v>
      </c>
      <c r="AX70" s="166" t="s">
        <v>559</v>
      </c>
      <c r="AY70" s="166" t="s">
        <v>960</v>
      </c>
      <c r="AZ70" s="166" t="s">
        <v>1021</v>
      </c>
      <c r="BA70" s="166" t="s">
        <v>1021</v>
      </c>
      <c r="BB70" s="166" t="s">
        <v>559</v>
      </c>
      <c r="BC70" s="166" t="s">
        <v>559</v>
      </c>
      <c r="BD70" s="166" t="s">
        <v>1020</v>
      </c>
      <c r="BE70" s="166" t="s">
        <v>559</v>
      </c>
      <c r="BF70" s="108"/>
    </row>
    <row r="71" spans="1:58" x14ac:dyDescent="0.25">
      <c r="A71" s="133" t="s">
        <v>127</v>
      </c>
      <c r="B71" s="111" t="s">
        <v>126</v>
      </c>
      <c r="C71" s="166" t="s">
        <v>1027</v>
      </c>
      <c r="D71" s="166" t="s">
        <v>1027</v>
      </c>
      <c r="E71" s="166" t="s">
        <v>1027</v>
      </c>
      <c r="F71" s="166" t="s">
        <v>1027</v>
      </c>
      <c r="G71" s="166" t="s">
        <v>1027</v>
      </c>
      <c r="H71" s="166" t="s">
        <v>1027</v>
      </c>
      <c r="I71" s="166" t="s">
        <v>1027</v>
      </c>
      <c r="J71" s="166" t="s">
        <v>1023</v>
      </c>
      <c r="K71" s="166" t="s">
        <v>1023</v>
      </c>
      <c r="L71" s="166" t="s">
        <v>545</v>
      </c>
      <c r="M71" s="166" t="s">
        <v>1020</v>
      </c>
      <c r="N71" s="166" t="s">
        <v>1020</v>
      </c>
      <c r="O71" s="166" t="s">
        <v>1028</v>
      </c>
      <c r="P71" s="166" t="s">
        <v>1028</v>
      </c>
      <c r="Q71" s="166" t="s">
        <v>1025</v>
      </c>
      <c r="R71" s="166" t="s">
        <v>1025</v>
      </c>
      <c r="S71" s="166" t="s">
        <v>1029</v>
      </c>
      <c r="T71" s="166" t="s">
        <v>1030</v>
      </c>
      <c r="U71" s="166" t="s">
        <v>1030</v>
      </c>
      <c r="V71" s="166" t="s">
        <v>559</v>
      </c>
      <c r="W71" s="166" t="s">
        <v>1004</v>
      </c>
      <c r="X71" s="166" t="s">
        <v>1004</v>
      </c>
      <c r="Y71" s="166" t="s">
        <v>1004</v>
      </c>
      <c r="Z71" s="166" t="s">
        <v>1004</v>
      </c>
      <c r="AA71" s="166" t="s">
        <v>1004</v>
      </c>
      <c r="AB71" s="166" t="s">
        <v>1017</v>
      </c>
      <c r="AC71" s="166" t="s">
        <v>1004</v>
      </c>
      <c r="AD71" s="109" t="s">
        <v>1026</v>
      </c>
      <c r="AE71" s="166" t="s">
        <v>1004</v>
      </c>
      <c r="AF71" s="166" t="s">
        <v>1025</v>
      </c>
      <c r="AG71" s="166" t="s">
        <v>559</v>
      </c>
      <c r="AH71" s="166" t="s">
        <v>1023</v>
      </c>
      <c r="AI71" s="166" t="s">
        <v>1023</v>
      </c>
      <c r="AJ71" s="166" t="s">
        <v>1023</v>
      </c>
      <c r="AK71" s="168" t="s">
        <v>961</v>
      </c>
      <c r="AL71" s="166" t="s">
        <v>1022</v>
      </c>
      <c r="AM71" s="166" t="s">
        <v>1022</v>
      </c>
      <c r="AN71" s="166" t="s">
        <v>545</v>
      </c>
      <c r="AO71" s="166" t="s">
        <v>545</v>
      </c>
      <c r="AP71" s="166" t="s">
        <v>545</v>
      </c>
      <c r="AQ71" s="166" t="s">
        <v>545</v>
      </c>
      <c r="AR71" s="166" t="s">
        <v>1018</v>
      </c>
      <c r="AS71" s="166" t="s">
        <v>559</v>
      </c>
      <c r="AT71" s="166" t="s">
        <v>1019</v>
      </c>
      <c r="AU71" s="166" t="s">
        <v>559</v>
      </c>
      <c r="AV71" s="166" t="s">
        <v>556</v>
      </c>
      <c r="AW71" s="166" t="s">
        <v>559</v>
      </c>
      <c r="AX71" s="166" t="s">
        <v>559</v>
      </c>
      <c r="AY71" s="166" t="s">
        <v>960</v>
      </c>
      <c r="AZ71" s="166" t="s">
        <v>1021</v>
      </c>
      <c r="BA71" s="166" t="s">
        <v>1021</v>
      </c>
      <c r="BB71" s="166" t="s">
        <v>559</v>
      </c>
      <c r="BC71" s="166" t="s">
        <v>559</v>
      </c>
      <c r="BD71" s="166" t="s">
        <v>1020</v>
      </c>
      <c r="BE71" s="166" t="s">
        <v>559</v>
      </c>
      <c r="BF71" s="108"/>
    </row>
    <row r="72" spans="1:58" x14ac:dyDescent="0.25">
      <c r="A72" s="133" t="s">
        <v>129</v>
      </c>
      <c r="B72" s="111" t="s">
        <v>128</v>
      </c>
      <c r="C72" s="166" t="s">
        <v>1027</v>
      </c>
      <c r="D72" s="166" t="s">
        <v>1027</v>
      </c>
      <c r="E72" s="166" t="s">
        <v>1027</v>
      </c>
      <c r="F72" s="166" t="s">
        <v>1027</v>
      </c>
      <c r="G72" s="166" t="s">
        <v>1027</v>
      </c>
      <c r="H72" s="166" t="s">
        <v>1027</v>
      </c>
      <c r="I72" s="166" t="s">
        <v>1027</v>
      </c>
      <c r="J72" s="166" t="s">
        <v>1023</v>
      </c>
      <c r="K72" s="166" t="s">
        <v>1023</v>
      </c>
      <c r="L72" s="166" t="s">
        <v>545</v>
      </c>
      <c r="M72" s="166" t="s">
        <v>1020</v>
      </c>
      <c r="N72" s="166" t="s">
        <v>1020</v>
      </c>
      <c r="O72" s="166" t="s">
        <v>1028</v>
      </c>
      <c r="P72" s="166" t="s">
        <v>1028</v>
      </c>
      <c r="Q72" s="166" t="s">
        <v>1025</v>
      </c>
      <c r="R72" s="166" t="s">
        <v>1025</v>
      </c>
      <c r="S72" s="166" t="s">
        <v>1029</v>
      </c>
      <c r="T72" s="166" t="s">
        <v>1030</v>
      </c>
      <c r="U72" s="166" t="s">
        <v>1030</v>
      </c>
      <c r="V72" s="166" t="s">
        <v>559</v>
      </c>
      <c r="W72" s="166" t="s">
        <v>1004</v>
      </c>
      <c r="X72" s="166" t="s">
        <v>1004</v>
      </c>
      <c r="Y72" s="166" t="s">
        <v>1004</v>
      </c>
      <c r="Z72" s="166" t="s">
        <v>1004</v>
      </c>
      <c r="AA72" s="166" t="s">
        <v>1004</v>
      </c>
      <c r="AB72" s="166" t="s">
        <v>1017</v>
      </c>
      <c r="AC72" s="166" t="s">
        <v>1004</v>
      </c>
      <c r="AD72" s="109" t="s">
        <v>1026</v>
      </c>
      <c r="AE72" s="166" t="s">
        <v>1004</v>
      </c>
      <c r="AF72" s="166" t="s">
        <v>1025</v>
      </c>
      <c r="AG72" s="166" t="s">
        <v>559</v>
      </c>
      <c r="AH72" s="166" t="s">
        <v>1023</v>
      </c>
      <c r="AI72" s="166" t="s">
        <v>1023</v>
      </c>
      <c r="AJ72" s="166" t="s">
        <v>1023</v>
      </c>
      <c r="AK72" s="168" t="s">
        <v>958</v>
      </c>
      <c r="AL72" s="166" t="s">
        <v>1022</v>
      </c>
      <c r="AM72" s="166" t="s">
        <v>1022</v>
      </c>
      <c r="AN72" s="166" t="s">
        <v>545</v>
      </c>
      <c r="AO72" s="166" t="s">
        <v>545</v>
      </c>
      <c r="AP72" s="166" t="s">
        <v>545</v>
      </c>
      <c r="AQ72" s="166" t="s">
        <v>545</v>
      </c>
      <c r="AR72" s="166" t="s">
        <v>1018</v>
      </c>
      <c r="AS72" s="166" t="s">
        <v>559</v>
      </c>
      <c r="AT72" s="166" t="s">
        <v>1019</v>
      </c>
      <c r="AU72" s="166" t="s">
        <v>559</v>
      </c>
      <c r="AV72" s="166" t="s">
        <v>556</v>
      </c>
      <c r="AW72" s="166" t="s">
        <v>559</v>
      </c>
      <c r="AX72" s="166" t="s">
        <v>559</v>
      </c>
      <c r="AY72" s="166" t="s">
        <v>960</v>
      </c>
      <c r="AZ72" s="166" t="s">
        <v>1021</v>
      </c>
      <c r="BA72" s="166" t="s">
        <v>1021</v>
      </c>
      <c r="BB72" s="166" t="s">
        <v>559</v>
      </c>
      <c r="BC72" s="166" t="s">
        <v>559</v>
      </c>
      <c r="BD72" s="166" t="s">
        <v>1020</v>
      </c>
      <c r="BE72" s="166" t="s">
        <v>559</v>
      </c>
      <c r="BF72" s="108"/>
    </row>
    <row r="73" spans="1:58" x14ac:dyDescent="0.25">
      <c r="A73" s="133" t="s">
        <v>372</v>
      </c>
      <c r="B73" s="111" t="s">
        <v>130</v>
      </c>
      <c r="C73" s="166" t="s">
        <v>1027</v>
      </c>
      <c r="D73" s="166" t="s">
        <v>1027</v>
      </c>
      <c r="E73" s="166" t="s">
        <v>1027</v>
      </c>
      <c r="F73" s="166" t="s">
        <v>1027</v>
      </c>
      <c r="G73" s="166" t="s">
        <v>1027</v>
      </c>
      <c r="H73" s="166" t="s">
        <v>1027</v>
      </c>
      <c r="I73" s="166" t="s">
        <v>1027</v>
      </c>
      <c r="J73" s="166" t="s">
        <v>1023</v>
      </c>
      <c r="K73" s="166" t="s">
        <v>1023</v>
      </c>
      <c r="L73" s="166" t="s">
        <v>545</v>
      </c>
      <c r="M73" s="166" t="s">
        <v>1020</v>
      </c>
      <c r="N73" s="166" t="s">
        <v>1020</v>
      </c>
      <c r="O73" s="166" t="s">
        <v>1028</v>
      </c>
      <c r="P73" s="166" t="s">
        <v>1028</v>
      </c>
      <c r="Q73" s="166" t="s">
        <v>1025</v>
      </c>
      <c r="R73" s="166" t="s">
        <v>1025</v>
      </c>
      <c r="S73" s="166" t="s">
        <v>1029</v>
      </c>
      <c r="T73" s="166" t="s">
        <v>1030</v>
      </c>
      <c r="U73" s="166" t="s">
        <v>1030</v>
      </c>
      <c r="V73" s="166" t="s">
        <v>559</v>
      </c>
      <c r="W73" s="166" t="s">
        <v>1004</v>
      </c>
      <c r="X73" s="166" t="s">
        <v>1004</v>
      </c>
      <c r="Y73" s="166" t="s">
        <v>1004</v>
      </c>
      <c r="Z73" s="166" t="s">
        <v>1004</v>
      </c>
      <c r="AA73" s="166" t="s">
        <v>1004</v>
      </c>
      <c r="AB73" s="166" t="s">
        <v>1017</v>
      </c>
      <c r="AC73" s="166" t="s">
        <v>1004</v>
      </c>
      <c r="AD73" s="109" t="s">
        <v>1026</v>
      </c>
      <c r="AE73" s="166" t="s">
        <v>1004</v>
      </c>
      <c r="AF73" s="166" t="s">
        <v>1025</v>
      </c>
      <c r="AG73" s="166" t="s">
        <v>559</v>
      </c>
      <c r="AH73" s="166" t="s">
        <v>1023</v>
      </c>
      <c r="AI73" s="166" t="s">
        <v>1023</v>
      </c>
      <c r="AJ73" s="166" t="s">
        <v>1023</v>
      </c>
      <c r="AK73" s="168" t="s">
        <v>958</v>
      </c>
      <c r="AL73" s="166" t="s">
        <v>1022</v>
      </c>
      <c r="AM73" s="166" t="s">
        <v>1022</v>
      </c>
      <c r="AN73" s="166" t="s">
        <v>545</v>
      </c>
      <c r="AO73" s="166" t="s">
        <v>545</v>
      </c>
      <c r="AP73" s="166" t="s">
        <v>545</v>
      </c>
      <c r="AQ73" s="166" t="s">
        <v>545</v>
      </c>
      <c r="AR73" s="166" t="s">
        <v>1018</v>
      </c>
      <c r="AS73" s="166" t="s">
        <v>559</v>
      </c>
      <c r="AT73" s="166" t="s">
        <v>1019</v>
      </c>
      <c r="AU73" s="166" t="s">
        <v>559</v>
      </c>
      <c r="AV73" s="166" t="s">
        <v>556</v>
      </c>
      <c r="AW73" s="166" t="s">
        <v>559</v>
      </c>
      <c r="AX73" s="166" t="s">
        <v>559</v>
      </c>
      <c r="AY73" s="166" t="s">
        <v>960</v>
      </c>
      <c r="AZ73" s="166" t="s">
        <v>1021</v>
      </c>
      <c r="BA73" s="166" t="s">
        <v>1021</v>
      </c>
      <c r="BB73" s="166" t="s">
        <v>559</v>
      </c>
      <c r="BC73" s="166" t="s">
        <v>559</v>
      </c>
      <c r="BD73" s="166" t="s">
        <v>1020</v>
      </c>
      <c r="BE73" s="166" t="s">
        <v>559</v>
      </c>
      <c r="BF73" s="108"/>
    </row>
    <row r="74" spans="1:58" x14ac:dyDescent="0.25">
      <c r="A74" s="133" t="s">
        <v>132</v>
      </c>
      <c r="B74" s="111" t="s">
        <v>131</v>
      </c>
      <c r="C74" s="166" t="s">
        <v>1027</v>
      </c>
      <c r="D74" s="166" t="s">
        <v>1027</v>
      </c>
      <c r="E74" s="166" t="s">
        <v>1027</v>
      </c>
      <c r="F74" s="166" t="s">
        <v>1027</v>
      </c>
      <c r="G74" s="166" t="s">
        <v>1027</v>
      </c>
      <c r="H74" s="166" t="s">
        <v>1027</v>
      </c>
      <c r="I74" s="166" t="s">
        <v>1027</v>
      </c>
      <c r="J74" s="166" t="s">
        <v>1023</v>
      </c>
      <c r="K74" s="166" t="s">
        <v>1023</v>
      </c>
      <c r="L74" s="166" t="s">
        <v>545</v>
      </c>
      <c r="M74" s="166" t="s">
        <v>1020</v>
      </c>
      <c r="N74" s="166" t="s">
        <v>1020</v>
      </c>
      <c r="O74" s="166" t="s">
        <v>1028</v>
      </c>
      <c r="P74" s="166" t="s">
        <v>1028</v>
      </c>
      <c r="Q74" s="166" t="s">
        <v>1025</v>
      </c>
      <c r="R74" s="166" t="s">
        <v>1025</v>
      </c>
      <c r="S74" s="166" t="s">
        <v>1029</v>
      </c>
      <c r="T74" s="166" t="s">
        <v>1030</v>
      </c>
      <c r="U74" s="166" t="s">
        <v>1030</v>
      </c>
      <c r="V74" s="166" t="s">
        <v>559</v>
      </c>
      <c r="W74" s="166" t="s">
        <v>1004</v>
      </c>
      <c r="X74" s="166" t="s">
        <v>1004</v>
      </c>
      <c r="Y74" s="166" t="s">
        <v>1004</v>
      </c>
      <c r="Z74" s="166" t="s">
        <v>1004</v>
      </c>
      <c r="AA74" s="166" t="s">
        <v>1004</v>
      </c>
      <c r="AB74" s="166" t="s">
        <v>1017</v>
      </c>
      <c r="AC74" s="166" t="s">
        <v>1004</v>
      </c>
      <c r="AD74" s="109" t="s">
        <v>1026</v>
      </c>
      <c r="AE74" s="166" t="s">
        <v>1004</v>
      </c>
      <c r="AF74" s="166" t="s">
        <v>1025</v>
      </c>
      <c r="AG74" s="166" t="s">
        <v>559</v>
      </c>
      <c r="AH74" s="166" t="s">
        <v>1023</v>
      </c>
      <c r="AI74" s="166" t="s">
        <v>1023</v>
      </c>
      <c r="AJ74" s="166" t="s">
        <v>1023</v>
      </c>
      <c r="AK74" s="168" t="s">
        <v>958</v>
      </c>
      <c r="AL74" s="166" t="s">
        <v>1022</v>
      </c>
      <c r="AM74" s="166" t="s">
        <v>1022</v>
      </c>
      <c r="AN74" s="166" t="s">
        <v>545</v>
      </c>
      <c r="AO74" s="166" t="s">
        <v>545</v>
      </c>
      <c r="AP74" s="166" t="s">
        <v>545</v>
      </c>
      <c r="AQ74" s="166" t="s">
        <v>545</v>
      </c>
      <c r="AR74" s="166" t="s">
        <v>1018</v>
      </c>
      <c r="AS74" s="166" t="s">
        <v>559</v>
      </c>
      <c r="AT74" s="166" t="s">
        <v>1019</v>
      </c>
      <c r="AU74" s="166" t="s">
        <v>559</v>
      </c>
      <c r="AV74" s="166" t="s">
        <v>556</v>
      </c>
      <c r="AW74" s="166" t="s">
        <v>559</v>
      </c>
      <c r="AX74" s="166" t="s">
        <v>559</v>
      </c>
      <c r="AY74" s="166" t="s">
        <v>960</v>
      </c>
      <c r="AZ74" s="166" t="s">
        <v>1021</v>
      </c>
      <c r="BA74" s="166" t="s">
        <v>1021</v>
      </c>
      <c r="BB74" s="166" t="s">
        <v>559</v>
      </c>
      <c r="BC74" s="166" t="s">
        <v>559</v>
      </c>
      <c r="BD74" s="166" t="s">
        <v>1020</v>
      </c>
      <c r="BE74" s="166" t="s">
        <v>559</v>
      </c>
      <c r="BF74" s="108"/>
    </row>
    <row r="75" spans="1:58" x14ac:dyDescent="0.25">
      <c r="A75" s="133" t="s">
        <v>134</v>
      </c>
      <c r="B75" s="111" t="s">
        <v>133</v>
      </c>
      <c r="C75" s="166" t="s">
        <v>1027</v>
      </c>
      <c r="D75" s="166" t="s">
        <v>1027</v>
      </c>
      <c r="E75" s="166" t="s">
        <v>1027</v>
      </c>
      <c r="F75" s="166" t="s">
        <v>1027</v>
      </c>
      <c r="G75" s="166" t="s">
        <v>1027</v>
      </c>
      <c r="H75" s="166" t="s">
        <v>1027</v>
      </c>
      <c r="I75" s="166" t="s">
        <v>1027</v>
      </c>
      <c r="J75" s="166" t="s">
        <v>1023</v>
      </c>
      <c r="K75" s="166" t="s">
        <v>1023</v>
      </c>
      <c r="L75" s="166" t="s">
        <v>545</v>
      </c>
      <c r="M75" s="166" t="s">
        <v>1020</v>
      </c>
      <c r="N75" s="166" t="s">
        <v>1020</v>
      </c>
      <c r="O75" s="166" t="s">
        <v>1028</v>
      </c>
      <c r="P75" s="166" t="s">
        <v>1028</v>
      </c>
      <c r="Q75" s="166" t="s">
        <v>1025</v>
      </c>
      <c r="R75" s="166" t="s">
        <v>1025</v>
      </c>
      <c r="S75" s="166" t="s">
        <v>1029</v>
      </c>
      <c r="T75" s="166" t="s">
        <v>1030</v>
      </c>
      <c r="U75" s="166" t="s">
        <v>1030</v>
      </c>
      <c r="V75" s="166" t="s">
        <v>559</v>
      </c>
      <c r="W75" s="166" t="s">
        <v>1004</v>
      </c>
      <c r="X75" s="166" t="s">
        <v>1004</v>
      </c>
      <c r="Y75" s="166" t="s">
        <v>1004</v>
      </c>
      <c r="Z75" s="166" t="s">
        <v>1004</v>
      </c>
      <c r="AA75" s="166" t="s">
        <v>1004</v>
      </c>
      <c r="AB75" s="166" t="s">
        <v>1017</v>
      </c>
      <c r="AC75" s="166" t="s">
        <v>1004</v>
      </c>
      <c r="AD75" s="109" t="s">
        <v>1026</v>
      </c>
      <c r="AE75" s="166" t="s">
        <v>1004</v>
      </c>
      <c r="AF75" s="166" t="s">
        <v>1025</v>
      </c>
      <c r="AG75" s="166" t="s">
        <v>559</v>
      </c>
      <c r="AH75" s="166" t="s">
        <v>1023</v>
      </c>
      <c r="AI75" s="166" t="s">
        <v>1023</v>
      </c>
      <c r="AJ75" s="166" t="s">
        <v>1023</v>
      </c>
      <c r="AK75" s="168" t="s">
        <v>962</v>
      </c>
      <c r="AL75" s="166" t="s">
        <v>1022</v>
      </c>
      <c r="AM75" s="166" t="s">
        <v>1022</v>
      </c>
      <c r="AN75" s="166" t="s">
        <v>545</v>
      </c>
      <c r="AO75" s="166" t="s">
        <v>545</v>
      </c>
      <c r="AP75" s="166" t="s">
        <v>545</v>
      </c>
      <c r="AQ75" s="166" t="s">
        <v>545</v>
      </c>
      <c r="AR75" s="166" t="s">
        <v>1018</v>
      </c>
      <c r="AS75" s="166" t="s">
        <v>559</v>
      </c>
      <c r="AT75" s="166" t="s">
        <v>1019</v>
      </c>
      <c r="AU75" s="166" t="s">
        <v>559</v>
      </c>
      <c r="AV75" s="166" t="s">
        <v>556</v>
      </c>
      <c r="AW75" s="166" t="s">
        <v>559</v>
      </c>
      <c r="AX75" s="166" t="s">
        <v>559</v>
      </c>
      <c r="AY75" s="166" t="s">
        <v>960</v>
      </c>
      <c r="AZ75" s="166" t="s">
        <v>1021</v>
      </c>
      <c r="BA75" s="166" t="s">
        <v>1021</v>
      </c>
      <c r="BB75" s="166" t="s">
        <v>559</v>
      </c>
      <c r="BC75" s="166" t="s">
        <v>559</v>
      </c>
      <c r="BD75" s="166" t="s">
        <v>1020</v>
      </c>
      <c r="BE75" s="166" t="s">
        <v>559</v>
      </c>
      <c r="BF75" s="108"/>
    </row>
    <row r="76" spans="1:58" x14ac:dyDescent="0.25">
      <c r="A76" s="133" t="s">
        <v>136</v>
      </c>
      <c r="B76" s="111" t="s">
        <v>135</v>
      </c>
      <c r="C76" s="166" t="s">
        <v>1027</v>
      </c>
      <c r="D76" s="166" t="s">
        <v>1027</v>
      </c>
      <c r="E76" s="166" t="s">
        <v>1027</v>
      </c>
      <c r="F76" s="166" t="s">
        <v>1027</v>
      </c>
      <c r="G76" s="166" t="s">
        <v>1027</v>
      </c>
      <c r="H76" s="166" t="s">
        <v>1027</v>
      </c>
      <c r="I76" s="166" t="s">
        <v>1027</v>
      </c>
      <c r="J76" s="166" t="s">
        <v>1023</v>
      </c>
      <c r="K76" s="166" t="s">
        <v>1023</v>
      </c>
      <c r="L76" s="166" t="s">
        <v>545</v>
      </c>
      <c r="M76" s="166" t="s">
        <v>1020</v>
      </c>
      <c r="N76" s="166" t="s">
        <v>1020</v>
      </c>
      <c r="O76" s="166" t="s">
        <v>1028</v>
      </c>
      <c r="P76" s="166" t="s">
        <v>1028</v>
      </c>
      <c r="Q76" s="166" t="s">
        <v>1025</v>
      </c>
      <c r="R76" s="166" t="s">
        <v>1025</v>
      </c>
      <c r="S76" s="166" t="s">
        <v>1029</v>
      </c>
      <c r="T76" s="166" t="s">
        <v>1030</v>
      </c>
      <c r="U76" s="166" t="s">
        <v>1030</v>
      </c>
      <c r="V76" s="166" t="s">
        <v>559</v>
      </c>
      <c r="W76" s="166" t="s">
        <v>1004</v>
      </c>
      <c r="X76" s="166" t="s">
        <v>1004</v>
      </c>
      <c r="Y76" s="166" t="s">
        <v>1004</v>
      </c>
      <c r="Z76" s="166" t="s">
        <v>1004</v>
      </c>
      <c r="AA76" s="166" t="s">
        <v>1004</v>
      </c>
      <c r="AB76" s="166" t="s">
        <v>1017</v>
      </c>
      <c r="AC76" s="166" t="s">
        <v>1004</v>
      </c>
      <c r="AD76" s="109" t="s">
        <v>1026</v>
      </c>
      <c r="AE76" s="166" t="s">
        <v>1004</v>
      </c>
      <c r="AF76" s="166" t="s">
        <v>1025</v>
      </c>
      <c r="AG76" s="166" t="s">
        <v>559</v>
      </c>
      <c r="AH76" s="166" t="s">
        <v>1023</v>
      </c>
      <c r="AI76" s="166" t="s">
        <v>1023</v>
      </c>
      <c r="AJ76" s="166" t="s">
        <v>1023</v>
      </c>
      <c r="AK76" s="168" t="s">
        <v>961</v>
      </c>
      <c r="AL76" s="166" t="s">
        <v>1022</v>
      </c>
      <c r="AM76" s="166" t="s">
        <v>1022</v>
      </c>
      <c r="AN76" s="166" t="s">
        <v>545</v>
      </c>
      <c r="AO76" s="166" t="s">
        <v>545</v>
      </c>
      <c r="AP76" s="166" t="s">
        <v>545</v>
      </c>
      <c r="AQ76" s="166" t="s">
        <v>545</v>
      </c>
      <c r="AR76" s="166" t="s">
        <v>1018</v>
      </c>
      <c r="AS76" s="166" t="s">
        <v>559</v>
      </c>
      <c r="AT76" s="166" t="s">
        <v>1019</v>
      </c>
      <c r="AU76" s="166" t="s">
        <v>559</v>
      </c>
      <c r="AV76" s="166" t="s">
        <v>556</v>
      </c>
      <c r="AW76" s="166" t="s">
        <v>559</v>
      </c>
      <c r="AX76" s="166" t="s">
        <v>559</v>
      </c>
      <c r="AY76" s="166" t="s">
        <v>960</v>
      </c>
      <c r="AZ76" s="166" t="s">
        <v>1021</v>
      </c>
      <c r="BA76" s="166" t="s">
        <v>1021</v>
      </c>
      <c r="BB76" s="166" t="s">
        <v>559</v>
      </c>
      <c r="BC76" s="166" t="s">
        <v>559</v>
      </c>
      <c r="BD76" s="166" t="s">
        <v>1020</v>
      </c>
      <c r="BE76" s="166" t="s">
        <v>559</v>
      </c>
      <c r="BF76" s="108"/>
    </row>
    <row r="77" spans="1:58" x14ac:dyDescent="0.25">
      <c r="A77" s="133" t="s">
        <v>138</v>
      </c>
      <c r="B77" s="111" t="s">
        <v>137</v>
      </c>
      <c r="C77" s="166" t="s">
        <v>1027</v>
      </c>
      <c r="D77" s="166" t="s">
        <v>1027</v>
      </c>
      <c r="E77" s="166" t="s">
        <v>1027</v>
      </c>
      <c r="F77" s="166" t="s">
        <v>1027</v>
      </c>
      <c r="G77" s="166" t="s">
        <v>1027</v>
      </c>
      <c r="H77" s="166" t="s">
        <v>1027</v>
      </c>
      <c r="I77" s="166" t="s">
        <v>1027</v>
      </c>
      <c r="J77" s="166" t="s">
        <v>1023</v>
      </c>
      <c r="K77" s="166" t="s">
        <v>1023</v>
      </c>
      <c r="L77" s="166" t="s">
        <v>545</v>
      </c>
      <c r="M77" s="166" t="s">
        <v>1020</v>
      </c>
      <c r="N77" s="166" t="s">
        <v>1020</v>
      </c>
      <c r="O77" s="166" t="s">
        <v>1028</v>
      </c>
      <c r="P77" s="166" t="s">
        <v>1028</v>
      </c>
      <c r="Q77" s="166" t="s">
        <v>1025</v>
      </c>
      <c r="R77" s="166" t="s">
        <v>1025</v>
      </c>
      <c r="S77" s="166" t="s">
        <v>1029</v>
      </c>
      <c r="T77" s="166" t="s">
        <v>1030</v>
      </c>
      <c r="U77" s="166" t="s">
        <v>1030</v>
      </c>
      <c r="V77" s="166" t="s">
        <v>559</v>
      </c>
      <c r="W77" s="166" t="s">
        <v>1004</v>
      </c>
      <c r="X77" s="166" t="s">
        <v>1004</v>
      </c>
      <c r="Y77" s="166" t="s">
        <v>1004</v>
      </c>
      <c r="Z77" s="166" t="s">
        <v>1004</v>
      </c>
      <c r="AA77" s="166" t="s">
        <v>1004</v>
      </c>
      <c r="AB77" s="166" t="s">
        <v>958</v>
      </c>
      <c r="AC77" s="166" t="s">
        <v>1004</v>
      </c>
      <c r="AD77" s="109" t="s">
        <v>1026</v>
      </c>
      <c r="AE77" s="166" t="s">
        <v>1004</v>
      </c>
      <c r="AF77" s="166" t="s">
        <v>1025</v>
      </c>
      <c r="AG77" s="166" t="s">
        <v>559</v>
      </c>
      <c r="AH77" s="166" t="s">
        <v>1023</v>
      </c>
      <c r="AI77" s="166" t="s">
        <v>1023</v>
      </c>
      <c r="AJ77" s="166" t="s">
        <v>1023</v>
      </c>
      <c r="AK77" s="168" t="s">
        <v>958</v>
      </c>
      <c r="AL77" s="166" t="s">
        <v>1022</v>
      </c>
      <c r="AM77" s="166" t="s">
        <v>1022</v>
      </c>
      <c r="AN77" s="166" t="s">
        <v>545</v>
      </c>
      <c r="AO77" s="166" t="s">
        <v>545</v>
      </c>
      <c r="AP77" s="166" t="s">
        <v>545</v>
      </c>
      <c r="AQ77" s="166" t="s">
        <v>545</v>
      </c>
      <c r="AR77" s="166" t="s">
        <v>1018</v>
      </c>
      <c r="AS77" s="166" t="s">
        <v>559</v>
      </c>
      <c r="AT77" s="166" t="s">
        <v>1019</v>
      </c>
      <c r="AU77" s="166" t="s">
        <v>559</v>
      </c>
      <c r="AV77" s="166" t="s">
        <v>556</v>
      </c>
      <c r="AW77" s="166" t="s">
        <v>559</v>
      </c>
      <c r="AX77" s="166" t="s">
        <v>559</v>
      </c>
      <c r="AY77" s="166" t="s">
        <v>960</v>
      </c>
      <c r="AZ77" s="166" t="s">
        <v>1021</v>
      </c>
      <c r="BA77" s="166" t="s">
        <v>1021</v>
      </c>
      <c r="BB77" s="166" t="s">
        <v>559</v>
      </c>
      <c r="BC77" s="166" t="s">
        <v>559</v>
      </c>
      <c r="BD77" s="166" t="s">
        <v>1020</v>
      </c>
      <c r="BE77" s="166" t="s">
        <v>559</v>
      </c>
      <c r="BF77" s="108"/>
    </row>
    <row r="78" spans="1:58" x14ac:dyDescent="0.25">
      <c r="A78" s="133" t="s">
        <v>140</v>
      </c>
      <c r="B78" s="111" t="s">
        <v>139</v>
      </c>
      <c r="C78" s="166" t="s">
        <v>1027</v>
      </c>
      <c r="D78" s="166" t="s">
        <v>1027</v>
      </c>
      <c r="E78" s="166" t="s">
        <v>1027</v>
      </c>
      <c r="F78" s="166" t="s">
        <v>1027</v>
      </c>
      <c r="G78" s="166" t="s">
        <v>1027</v>
      </c>
      <c r="H78" s="166" t="s">
        <v>1027</v>
      </c>
      <c r="I78" s="166" t="s">
        <v>1027</v>
      </c>
      <c r="J78" s="166" t="s">
        <v>1023</v>
      </c>
      <c r="K78" s="166" t="s">
        <v>1023</v>
      </c>
      <c r="L78" s="166" t="s">
        <v>545</v>
      </c>
      <c r="M78" s="166" t="s">
        <v>1020</v>
      </c>
      <c r="N78" s="166" t="s">
        <v>1020</v>
      </c>
      <c r="O78" s="166" t="s">
        <v>1028</v>
      </c>
      <c r="P78" s="166" t="s">
        <v>1028</v>
      </c>
      <c r="Q78" s="166" t="s">
        <v>1025</v>
      </c>
      <c r="R78" s="166" t="s">
        <v>1025</v>
      </c>
      <c r="S78" s="166" t="s">
        <v>1029</v>
      </c>
      <c r="T78" s="166" t="s">
        <v>1030</v>
      </c>
      <c r="U78" s="166" t="s">
        <v>1030</v>
      </c>
      <c r="V78" s="166" t="s">
        <v>559</v>
      </c>
      <c r="W78" s="166" t="s">
        <v>1004</v>
      </c>
      <c r="X78" s="166" t="s">
        <v>1004</v>
      </c>
      <c r="Y78" s="166" t="s">
        <v>1004</v>
      </c>
      <c r="Z78" s="166" t="s">
        <v>1004</v>
      </c>
      <c r="AA78" s="166" t="s">
        <v>1004</v>
      </c>
      <c r="AB78" s="166" t="s">
        <v>958</v>
      </c>
      <c r="AC78" s="166" t="s">
        <v>1004</v>
      </c>
      <c r="AD78" s="109" t="s">
        <v>1026</v>
      </c>
      <c r="AE78" s="166" t="s">
        <v>1004</v>
      </c>
      <c r="AF78" s="166" t="s">
        <v>1025</v>
      </c>
      <c r="AG78" s="166" t="s">
        <v>559</v>
      </c>
      <c r="AH78" s="166" t="s">
        <v>1023</v>
      </c>
      <c r="AI78" s="166" t="s">
        <v>1023</v>
      </c>
      <c r="AJ78" s="166" t="s">
        <v>1023</v>
      </c>
      <c r="AK78" s="168" t="s">
        <v>958</v>
      </c>
      <c r="AL78" s="166" t="s">
        <v>1022</v>
      </c>
      <c r="AM78" s="166" t="s">
        <v>1022</v>
      </c>
      <c r="AN78" s="166" t="s">
        <v>545</v>
      </c>
      <c r="AO78" s="166" t="s">
        <v>545</v>
      </c>
      <c r="AP78" s="166" t="s">
        <v>545</v>
      </c>
      <c r="AQ78" s="166" t="s">
        <v>545</v>
      </c>
      <c r="AR78" s="166" t="s">
        <v>1018</v>
      </c>
      <c r="AS78" s="166" t="s">
        <v>559</v>
      </c>
      <c r="AT78" s="166" t="s">
        <v>1019</v>
      </c>
      <c r="AU78" s="166" t="s">
        <v>559</v>
      </c>
      <c r="AV78" s="166" t="s">
        <v>556</v>
      </c>
      <c r="AW78" s="166" t="s">
        <v>559</v>
      </c>
      <c r="AX78" s="166" t="s">
        <v>559</v>
      </c>
      <c r="AY78" s="166" t="s">
        <v>960</v>
      </c>
      <c r="AZ78" s="166" t="s">
        <v>1021</v>
      </c>
      <c r="BA78" s="166" t="s">
        <v>1021</v>
      </c>
      <c r="BB78" s="166" t="s">
        <v>559</v>
      </c>
      <c r="BC78" s="166" t="s">
        <v>559</v>
      </c>
      <c r="BD78" s="166" t="s">
        <v>1020</v>
      </c>
      <c r="BE78" s="166" t="s">
        <v>559</v>
      </c>
      <c r="BF78" s="108"/>
    </row>
    <row r="79" spans="1:58" x14ac:dyDescent="0.25">
      <c r="A79" s="133" t="s">
        <v>142</v>
      </c>
      <c r="B79" s="111" t="s">
        <v>141</v>
      </c>
      <c r="C79" s="166" t="s">
        <v>1027</v>
      </c>
      <c r="D79" s="166" t="s">
        <v>1027</v>
      </c>
      <c r="E79" s="166" t="s">
        <v>1027</v>
      </c>
      <c r="F79" s="166" t="s">
        <v>1027</v>
      </c>
      <c r="G79" s="166" t="s">
        <v>1027</v>
      </c>
      <c r="H79" s="166" t="s">
        <v>1027</v>
      </c>
      <c r="I79" s="166" t="s">
        <v>1027</v>
      </c>
      <c r="J79" s="166" t="s">
        <v>1023</v>
      </c>
      <c r="K79" s="166" t="s">
        <v>1023</v>
      </c>
      <c r="L79" s="166" t="s">
        <v>545</v>
      </c>
      <c r="M79" s="166" t="s">
        <v>1020</v>
      </c>
      <c r="N79" s="166" t="s">
        <v>1020</v>
      </c>
      <c r="O79" s="166" t="s">
        <v>1028</v>
      </c>
      <c r="P79" s="166" t="s">
        <v>1028</v>
      </c>
      <c r="Q79" s="166" t="s">
        <v>1025</v>
      </c>
      <c r="R79" s="166" t="s">
        <v>1025</v>
      </c>
      <c r="S79" s="166" t="s">
        <v>1029</v>
      </c>
      <c r="T79" s="166" t="s">
        <v>1030</v>
      </c>
      <c r="U79" s="166" t="s">
        <v>1030</v>
      </c>
      <c r="V79" s="166" t="s">
        <v>559</v>
      </c>
      <c r="W79" s="166" t="s">
        <v>1004</v>
      </c>
      <c r="X79" s="166" t="s">
        <v>1004</v>
      </c>
      <c r="Y79" s="166" t="s">
        <v>1004</v>
      </c>
      <c r="Z79" s="166" t="s">
        <v>1004</v>
      </c>
      <c r="AA79" s="166" t="s">
        <v>1004</v>
      </c>
      <c r="AB79" s="166" t="s">
        <v>1004</v>
      </c>
      <c r="AC79" s="166" t="s">
        <v>1004</v>
      </c>
      <c r="AD79" s="109" t="s">
        <v>1026</v>
      </c>
      <c r="AE79" s="166" t="s">
        <v>1004</v>
      </c>
      <c r="AF79" s="166" t="s">
        <v>1025</v>
      </c>
      <c r="AG79" s="166" t="s">
        <v>559</v>
      </c>
      <c r="AH79" s="166" t="s">
        <v>1023</v>
      </c>
      <c r="AI79" s="166" t="s">
        <v>1023</v>
      </c>
      <c r="AJ79" s="166" t="s">
        <v>1023</v>
      </c>
      <c r="AK79" s="168" t="s">
        <v>961</v>
      </c>
      <c r="AL79" s="166" t="s">
        <v>1022</v>
      </c>
      <c r="AM79" s="166" t="s">
        <v>1022</v>
      </c>
      <c r="AN79" s="166" t="s">
        <v>545</v>
      </c>
      <c r="AO79" s="166" t="s">
        <v>545</v>
      </c>
      <c r="AP79" s="166" t="s">
        <v>545</v>
      </c>
      <c r="AQ79" s="166" t="s">
        <v>545</v>
      </c>
      <c r="AR79" s="166" t="s">
        <v>1018</v>
      </c>
      <c r="AS79" s="166" t="s">
        <v>559</v>
      </c>
      <c r="AT79" s="166" t="s">
        <v>1019</v>
      </c>
      <c r="AU79" s="166" t="s">
        <v>559</v>
      </c>
      <c r="AV79" s="166" t="s">
        <v>556</v>
      </c>
      <c r="AW79" s="166" t="s">
        <v>559</v>
      </c>
      <c r="AX79" s="166" t="s">
        <v>559</v>
      </c>
      <c r="AY79" s="166" t="s">
        <v>960</v>
      </c>
      <c r="AZ79" s="166" t="s">
        <v>1021</v>
      </c>
      <c r="BA79" s="166" t="s">
        <v>1021</v>
      </c>
      <c r="BB79" s="166" t="s">
        <v>559</v>
      </c>
      <c r="BC79" s="166" t="s">
        <v>559</v>
      </c>
      <c r="BD79" s="166" t="s">
        <v>1020</v>
      </c>
      <c r="BE79" s="166" t="s">
        <v>559</v>
      </c>
      <c r="BF79" s="108"/>
    </row>
    <row r="80" spans="1:58" x14ac:dyDescent="0.25">
      <c r="A80" s="133" t="s">
        <v>144</v>
      </c>
      <c r="B80" s="111" t="s">
        <v>143</v>
      </c>
      <c r="C80" s="166" t="s">
        <v>1027</v>
      </c>
      <c r="D80" s="166" t="s">
        <v>1027</v>
      </c>
      <c r="E80" s="166" t="s">
        <v>1027</v>
      </c>
      <c r="F80" s="166" t="s">
        <v>1027</v>
      </c>
      <c r="G80" s="166" t="s">
        <v>1027</v>
      </c>
      <c r="H80" s="166" t="s">
        <v>1027</v>
      </c>
      <c r="I80" s="166" t="s">
        <v>1027</v>
      </c>
      <c r="J80" s="166" t="s">
        <v>1023</v>
      </c>
      <c r="K80" s="166" t="s">
        <v>1023</v>
      </c>
      <c r="L80" s="166" t="s">
        <v>545</v>
      </c>
      <c r="M80" s="166" t="s">
        <v>1020</v>
      </c>
      <c r="N80" s="166" t="s">
        <v>1020</v>
      </c>
      <c r="O80" s="166" t="s">
        <v>1028</v>
      </c>
      <c r="P80" s="166" t="s">
        <v>1028</v>
      </c>
      <c r="Q80" s="166" t="s">
        <v>1025</v>
      </c>
      <c r="R80" s="166" t="s">
        <v>1025</v>
      </c>
      <c r="S80" s="166" t="s">
        <v>1029</v>
      </c>
      <c r="T80" s="166" t="s">
        <v>1030</v>
      </c>
      <c r="U80" s="166" t="s">
        <v>1030</v>
      </c>
      <c r="V80" s="166" t="s">
        <v>559</v>
      </c>
      <c r="W80" s="166" t="s">
        <v>1004</v>
      </c>
      <c r="X80" s="166" t="s">
        <v>1004</v>
      </c>
      <c r="Y80" s="166" t="s">
        <v>1004</v>
      </c>
      <c r="Z80" s="166" t="s">
        <v>1004</v>
      </c>
      <c r="AA80" s="166" t="s">
        <v>1004</v>
      </c>
      <c r="AB80" s="166" t="s">
        <v>1017</v>
      </c>
      <c r="AC80" s="166" t="s">
        <v>1004</v>
      </c>
      <c r="AD80" s="109" t="s">
        <v>1026</v>
      </c>
      <c r="AE80" s="166" t="s">
        <v>1004</v>
      </c>
      <c r="AF80" s="166" t="s">
        <v>1025</v>
      </c>
      <c r="AG80" s="166" t="s">
        <v>559</v>
      </c>
      <c r="AH80" s="166" t="s">
        <v>1023</v>
      </c>
      <c r="AI80" s="166" t="s">
        <v>1023</v>
      </c>
      <c r="AJ80" s="166" t="s">
        <v>1023</v>
      </c>
      <c r="AK80" s="168" t="s">
        <v>961</v>
      </c>
      <c r="AL80" s="166" t="s">
        <v>1022</v>
      </c>
      <c r="AM80" s="166" t="s">
        <v>1022</v>
      </c>
      <c r="AN80" s="166" t="s">
        <v>545</v>
      </c>
      <c r="AO80" s="166" t="s">
        <v>545</v>
      </c>
      <c r="AP80" s="166" t="s">
        <v>545</v>
      </c>
      <c r="AQ80" s="166" t="s">
        <v>545</v>
      </c>
      <c r="AR80" s="166" t="s">
        <v>1018</v>
      </c>
      <c r="AS80" s="166" t="s">
        <v>559</v>
      </c>
      <c r="AT80" s="166" t="s">
        <v>1019</v>
      </c>
      <c r="AU80" s="166" t="s">
        <v>559</v>
      </c>
      <c r="AV80" s="166" t="s">
        <v>556</v>
      </c>
      <c r="AW80" s="166" t="s">
        <v>559</v>
      </c>
      <c r="AX80" s="166" t="s">
        <v>559</v>
      </c>
      <c r="AY80" s="166" t="s">
        <v>960</v>
      </c>
      <c r="AZ80" s="166" t="s">
        <v>1021</v>
      </c>
      <c r="BA80" s="166" t="s">
        <v>1021</v>
      </c>
      <c r="BB80" s="166" t="s">
        <v>559</v>
      </c>
      <c r="BC80" s="166" t="s">
        <v>559</v>
      </c>
      <c r="BD80" s="166" t="s">
        <v>1020</v>
      </c>
      <c r="BE80" s="166" t="s">
        <v>559</v>
      </c>
      <c r="BF80" s="108"/>
    </row>
    <row r="81" spans="1:58" x14ac:dyDescent="0.25">
      <c r="A81" s="133" t="s">
        <v>847</v>
      </c>
      <c r="B81" s="111" t="s">
        <v>145</v>
      </c>
      <c r="C81" s="166" t="s">
        <v>1027</v>
      </c>
      <c r="D81" s="166" t="s">
        <v>1027</v>
      </c>
      <c r="E81" s="166" t="s">
        <v>1027</v>
      </c>
      <c r="F81" s="166" t="s">
        <v>1027</v>
      </c>
      <c r="G81" s="166" t="s">
        <v>1027</v>
      </c>
      <c r="H81" s="166" t="s">
        <v>1027</v>
      </c>
      <c r="I81" s="166" t="s">
        <v>1027</v>
      </c>
      <c r="J81" s="166" t="s">
        <v>1023</v>
      </c>
      <c r="K81" s="166" t="s">
        <v>1023</v>
      </c>
      <c r="L81" s="166" t="s">
        <v>545</v>
      </c>
      <c r="M81" s="166" t="s">
        <v>1020</v>
      </c>
      <c r="N81" s="166" t="s">
        <v>1020</v>
      </c>
      <c r="O81" s="166" t="s">
        <v>1028</v>
      </c>
      <c r="P81" s="166" t="s">
        <v>1028</v>
      </c>
      <c r="Q81" s="166" t="s">
        <v>1025</v>
      </c>
      <c r="R81" s="166" t="s">
        <v>1025</v>
      </c>
      <c r="S81" s="166" t="s">
        <v>1029</v>
      </c>
      <c r="T81" s="166" t="s">
        <v>1030</v>
      </c>
      <c r="U81" s="166" t="s">
        <v>1030</v>
      </c>
      <c r="V81" s="166" t="s">
        <v>559</v>
      </c>
      <c r="W81" s="166" t="s">
        <v>1004</v>
      </c>
      <c r="X81" s="166" t="s">
        <v>1004</v>
      </c>
      <c r="Y81" s="166" t="s">
        <v>1004</v>
      </c>
      <c r="Z81" s="166" t="s">
        <v>1004</v>
      </c>
      <c r="AA81" s="166" t="s">
        <v>1004</v>
      </c>
      <c r="AB81" s="166" t="s">
        <v>1017</v>
      </c>
      <c r="AC81" s="166" t="s">
        <v>1004</v>
      </c>
      <c r="AD81" s="109" t="s">
        <v>1026</v>
      </c>
      <c r="AE81" s="166" t="s">
        <v>1004</v>
      </c>
      <c r="AF81" s="166" t="s">
        <v>1025</v>
      </c>
      <c r="AG81" s="166" t="s">
        <v>559</v>
      </c>
      <c r="AH81" s="166" t="s">
        <v>1023</v>
      </c>
      <c r="AI81" s="166" t="s">
        <v>1023</v>
      </c>
      <c r="AJ81" s="166" t="s">
        <v>1023</v>
      </c>
      <c r="AK81" s="168" t="s">
        <v>958</v>
      </c>
      <c r="AL81" s="166" t="s">
        <v>1022</v>
      </c>
      <c r="AM81" s="166" t="s">
        <v>1022</v>
      </c>
      <c r="AN81" s="166" t="s">
        <v>545</v>
      </c>
      <c r="AO81" s="166" t="s">
        <v>545</v>
      </c>
      <c r="AP81" s="166" t="s">
        <v>545</v>
      </c>
      <c r="AQ81" s="166" t="s">
        <v>545</v>
      </c>
      <c r="AR81" s="166" t="s">
        <v>1018</v>
      </c>
      <c r="AS81" s="166" t="s">
        <v>559</v>
      </c>
      <c r="AT81" s="166" t="s">
        <v>1019</v>
      </c>
      <c r="AU81" s="166" t="s">
        <v>559</v>
      </c>
      <c r="AV81" s="166" t="s">
        <v>556</v>
      </c>
      <c r="AW81" s="166" t="s">
        <v>559</v>
      </c>
      <c r="AX81" s="166" t="s">
        <v>559</v>
      </c>
      <c r="AY81" s="166" t="s">
        <v>960</v>
      </c>
      <c r="AZ81" s="166" t="s">
        <v>1021</v>
      </c>
      <c r="BA81" s="166" t="s">
        <v>1021</v>
      </c>
      <c r="BB81" s="166" t="s">
        <v>559</v>
      </c>
      <c r="BC81" s="166" t="s">
        <v>559</v>
      </c>
      <c r="BD81" s="166" t="s">
        <v>1020</v>
      </c>
      <c r="BE81" s="166" t="s">
        <v>559</v>
      </c>
      <c r="BF81" s="108"/>
    </row>
    <row r="82" spans="1:58" x14ac:dyDescent="0.25">
      <c r="A82" s="133" t="s">
        <v>147</v>
      </c>
      <c r="B82" s="111" t="s">
        <v>146</v>
      </c>
      <c r="C82" s="166" t="s">
        <v>1027</v>
      </c>
      <c r="D82" s="166" t="s">
        <v>1027</v>
      </c>
      <c r="E82" s="166" t="s">
        <v>1027</v>
      </c>
      <c r="F82" s="166" t="s">
        <v>1027</v>
      </c>
      <c r="G82" s="166" t="s">
        <v>1027</v>
      </c>
      <c r="H82" s="166" t="s">
        <v>1027</v>
      </c>
      <c r="I82" s="166" t="s">
        <v>1027</v>
      </c>
      <c r="J82" s="166" t="s">
        <v>1023</v>
      </c>
      <c r="K82" s="166" t="s">
        <v>1023</v>
      </c>
      <c r="L82" s="166" t="s">
        <v>545</v>
      </c>
      <c r="M82" s="166" t="s">
        <v>1020</v>
      </c>
      <c r="N82" s="166" t="s">
        <v>1020</v>
      </c>
      <c r="O82" s="166" t="s">
        <v>1028</v>
      </c>
      <c r="P82" s="166" t="s">
        <v>1028</v>
      </c>
      <c r="Q82" s="166" t="s">
        <v>1025</v>
      </c>
      <c r="R82" s="166" t="s">
        <v>1025</v>
      </c>
      <c r="S82" s="166" t="s">
        <v>1029</v>
      </c>
      <c r="T82" s="166" t="s">
        <v>1030</v>
      </c>
      <c r="U82" s="166" t="s">
        <v>1030</v>
      </c>
      <c r="V82" s="166" t="s">
        <v>559</v>
      </c>
      <c r="W82" s="166" t="s">
        <v>1004</v>
      </c>
      <c r="X82" s="166" t="s">
        <v>1004</v>
      </c>
      <c r="Y82" s="166" t="s">
        <v>1004</v>
      </c>
      <c r="Z82" s="166" t="s">
        <v>1004</v>
      </c>
      <c r="AA82" s="166" t="s">
        <v>1004</v>
      </c>
      <c r="AB82" s="166" t="s">
        <v>958</v>
      </c>
      <c r="AC82" s="166" t="s">
        <v>1004</v>
      </c>
      <c r="AD82" s="109" t="s">
        <v>1026</v>
      </c>
      <c r="AE82" s="166" t="s">
        <v>1004</v>
      </c>
      <c r="AF82" s="166" t="s">
        <v>1025</v>
      </c>
      <c r="AG82" s="166" t="s">
        <v>559</v>
      </c>
      <c r="AH82" s="166" t="s">
        <v>1023</v>
      </c>
      <c r="AI82" s="166" t="s">
        <v>1023</v>
      </c>
      <c r="AJ82" s="166" t="s">
        <v>1023</v>
      </c>
      <c r="AK82" s="168" t="s">
        <v>962</v>
      </c>
      <c r="AL82" s="166" t="s">
        <v>1022</v>
      </c>
      <c r="AM82" s="166" t="s">
        <v>1022</v>
      </c>
      <c r="AN82" s="166" t="s">
        <v>545</v>
      </c>
      <c r="AO82" s="166" t="s">
        <v>545</v>
      </c>
      <c r="AP82" s="166" t="s">
        <v>545</v>
      </c>
      <c r="AQ82" s="166" t="s">
        <v>545</v>
      </c>
      <c r="AR82" s="166" t="s">
        <v>1018</v>
      </c>
      <c r="AS82" s="166" t="s">
        <v>559</v>
      </c>
      <c r="AT82" s="166" t="s">
        <v>1019</v>
      </c>
      <c r="AU82" s="166" t="s">
        <v>559</v>
      </c>
      <c r="AV82" s="166" t="s">
        <v>556</v>
      </c>
      <c r="AW82" s="166" t="s">
        <v>559</v>
      </c>
      <c r="AX82" s="166" t="s">
        <v>559</v>
      </c>
      <c r="AY82" s="166" t="s">
        <v>960</v>
      </c>
      <c r="AZ82" s="166" t="s">
        <v>1021</v>
      </c>
      <c r="BA82" s="166" t="s">
        <v>1021</v>
      </c>
      <c r="BB82" s="166" t="s">
        <v>559</v>
      </c>
      <c r="BC82" s="166" t="s">
        <v>559</v>
      </c>
      <c r="BD82" s="166" t="s">
        <v>1020</v>
      </c>
      <c r="BE82" s="166" t="s">
        <v>559</v>
      </c>
      <c r="BF82" s="108"/>
    </row>
    <row r="83" spans="1:58" x14ac:dyDescent="0.25">
      <c r="A83" s="133" t="s">
        <v>149</v>
      </c>
      <c r="B83" s="111" t="s">
        <v>148</v>
      </c>
      <c r="C83" s="166" t="s">
        <v>1027</v>
      </c>
      <c r="D83" s="166" t="s">
        <v>1027</v>
      </c>
      <c r="E83" s="166" t="s">
        <v>1027</v>
      </c>
      <c r="F83" s="166" t="s">
        <v>1027</v>
      </c>
      <c r="G83" s="166" t="s">
        <v>1027</v>
      </c>
      <c r="H83" s="166" t="s">
        <v>1027</v>
      </c>
      <c r="I83" s="166" t="s">
        <v>1027</v>
      </c>
      <c r="J83" s="166" t="s">
        <v>1023</v>
      </c>
      <c r="K83" s="166" t="s">
        <v>1023</v>
      </c>
      <c r="L83" s="166" t="s">
        <v>545</v>
      </c>
      <c r="M83" s="166" t="s">
        <v>1020</v>
      </c>
      <c r="N83" s="166" t="s">
        <v>1020</v>
      </c>
      <c r="O83" s="166" t="s">
        <v>1028</v>
      </c>
      <c r="P83" s="166" t="s">
        <v>1028</v>
      </c>
      <c r="Q83" s="166" t="s">
        <v>1025</v>
      </c>
      <c r="R83" s="166" t="s">
        <v>1025</v>
      </c>
      <c r="S83" s="166" t="s">
        <v>1029</v>
      </c>
      <c r="T83" s="166" t="s">
        <v>1030</v>
      </c>
      <c r="U83" s="166" t="s">
        <v>1030</v>
      </c>
      <c r="V83" s="166" t="s">
        <v>559</v>
      </c>
      <c r="W83" s="166" t="s">
        <v>1004</v>
      </c>
      <c r="X83" s="166" t="s">
        <v>1004</v>
      </c>
      <c r="Y83" s="166" t="s">
        <v>1004</v>
      </c>
      <c r="Z83" s="166" t="s">
        <v>1004</v>
      </c>
      <c r="AA83" s="166" t="s">
        <v>1004</v>
      </c>
      <c r="AB83" s="166" t="s">
        <v>1017</v>
      </c>
      <c r="AC83" s="166" t="s">
        <v>1004</v>
      </c>
      <c r="AD83" s="109" t="s">
        <v>1026</v>
      </c>
      <c r="AE83" s="166" t="s">
        <v>1004</v>
      </c>
      <c r="AF83" s="166" t="s">
        <v>1025</v>
      </c>
      <c r="AG83" s="166" t="s">
        <v>559</v>
      </c>
      <c r="AH83" s="166" t="s">
        <v>1023</v>
      </c>
      <c r="AI83" s="166" t="s">
        <v>1023</v>
      </c>
      <c r="AJ83" s="166" t="s">
        <v>1023</v>
      </c>
      <c r="AK83" s="168" t="s">
        <v>958</v>
      </c>
      <c r="AL83" s="166" t="s">
        <v>1022</v>
      </c>
      <c r="AM83" s="166" t="s">
        <v>1022</v>
      </c>
      <c r="AN83" s="166" t="s">
        <v>545</v>
      </c>
      <c r="AO83" s="166" t="s">
        <v>545</v>
      </c>
      <c r="AP83" s="166" t="s">
        <v>545</v>
      </c>
      <c r="AQ83" s="166" t="s">
        <v>545</v>
      </c>
      <c r="AR83" s="166" t="s">
        <v>1018</v>
      </c>
      <c r="AS83" s="166" t="s">
        <v>559</v>
      </c>
      <c r="AT83" s="166" t="s">
        <v>1019</v>
      </c>
      <c r="AU83" s="166" t="s">
        <v>559</v>
      </c>
      <c r="AV83" s="166" t="s">
        <v>556</v>
      </c>
      <c r="AW83" s="166" t="s">
        <v>559</v>
      </c>
      <c r="AX83" s="166" t="s">
        <v>559</v>
      </c>
      <c r="AY83" s="166" t="s">
        <v>960</v>
      </c>
      <c r="AZ83" s="166" t="s">
        <v>1021</v>
      </c>
      <c r="BA83" s="166" t="s">
        <v>1021</v>
      </c>
      <c r="BB83" s="166" t="s">
        <v>559</v>
      </c>
      <c r="BC83" s="166" t="s">
        <v>559</v>
      </c>
      <c r="BD83" s="166" t="s">
        <v>1020</v>
      </c>
      <c r="BE83" s="166" t="s">
        <v>559</v>
      </c>
      <c r="BF83" s="108"/>
    </row>
    <row r="84" spans="1:58" x14ac:dyDescent="0.25">
      <c r="A84" s="133" t="s">
        <v>151</v>
      </c>
      <c r="B84" s="111" t="s">
        <v>150</v>
      </c>
      <c r="C84" s="166" t="s">
        <v>1027</v>
      </c>
      <c r="D84" s="166" t="s">
        <v>1027</v>
      </c>
      <c r="E84" s="166" t="s">
        <v>1027</v>
      </c>
      <c r="F84" s="166" t="s">
        <v>1027</v>
      </c>
      <c r="G84" s="166" t="s">
        <v>1027</v>
      </c>
      <c r="H84" s="166" t="s">
        <v>1027</v>
      </c>
      <c r="I84" s="166" t="s">
        <v>1027</v>
      </c>
      <c r="J84" s="166" t="s">
        <v>1023</v>
      </c>
      <c r="K84" s="166" t="s">
        <v>1023</v>
      </c>
      <c r="L84" s="166" t="s">
        <v>545</v>
      </c>
      <c r="M84" s="166" t="s">
        <v>1020</v>
      </c>
      <c r="N84" s="166" t="s">
        <v>1020</v>
      </c>
      <c r="O84" s="166" t="s">
        <v>1028</v>
      </c>
      <c r="P84" s="166" t="s">
        <v>1028</v>
      </c>
      <c r="Q84" s="166" t="s">
        <v>1025</v>
      </c>
      <c r="R84" s="166" t="s">
        <v>1025</v>
      </c>
      <c r="S84" s="166" t="s">
        <v>1029</v>
      </c>
      <c r="T84" s="166" t="s">
        <v>1030</v>
      </c>
      <c r="U84" s="166" t="s">
        <v>1030</v>
      </c>
      <c r="V84" s="166" t="s">
        <v>559</v>
      </c>
      <c r="W84" s="166" t="s">
        <v>1004</v>
      </c>
      <c r="X84" s="166" t="s">
        <v>1004</v>
      </c>
      <c r="Y84" s="166" t="s">
        <v>1004</v>
      </c>
      <c r="Z84" s="166" t="s">
        <v>1004</v>
      </c>
      <c r="AA84" s="166" t="s">
        <v>1004</v>
      </c>
      <c r="AB84" s="166" t="s">
        <v>958</v>
      </c>
      <c r="AC84" s="166" t="s">
        <v>1004</v>
      </c>
      <c r="AD84" s="109" t="s">
        <v>1026</v>
      </c>
      <c r="AE84" s="166" t="s">
        <v>1004</v>
      </c>
      <c r="AF84" s="166" t="s">
        <v>1025</v>
      </c>
      <c r="AG84" s="166" t="s">
        <v>559</v>
      </c>
      <c r="AH84" s="166" t="s">
        <v>1023</v>
      </c>
      <c r="AI84" s="166" t="s">
        <v>1023</v>
      </c>
      <c r="AJ84" s="166" t="s">
        <v>1023</v>
      </c>
      <c r="AK84" s="168" t="s">
        <v>958</v>
      </c>
      <c r="AL84" s="166" t="s">
        <v>1022</v>
      </c>
      <c r="AM84" s="166" t="s">
        <v>1022</v>
      </c>
      <c r="AN84" s="166" t="s">
        <v>545</v>
      </c>
      <c r="AO84" s="166" t="s">
        <v>545</v>
      </c>
      <c r="AP84" s="166" t="s">
        <v>545</v>
      </c>
      <c r="AQ84" s="166" t="s">
        <v>545</v>
      </c>
      <c r="AR84" s="166" t="s">
        <v>1018</v>
      </c>
      <c r="AS84" s="166" t="s">
        <v>559</v>
      </c>
      <c r="AT84" s="166" t="s">
        <v>1019</v>
      </c>
      <c r="AU84" s="166" t="s">
        <v>559</v>
      </c>
      <c r="AV84" s="166" t="s">
        <v>556</v>
      </c>
      <c r="AW84" s="166" t="s">
        <v>559</v>
      </c>
      <c r="AX84" s="166" t="s">
        <v>559</v>
      </c>
      <c r="AY84" s="166" t="s">
        <v>960</v>
      </c>
      <c r="AZ84" s="166" t="s">
        <v>1021</v>
      </c>
      <c r="BA84" s="166" t="s">
        <v>1021</v>
      </c>
      <c r="BB84" s="166" t="s">
        <v>559</v>
      </c>
      <c r="BC84" s="166" t="s">
        <v>559</v>
      </c>
      <c r="BD84" s="166" t="s">
        <v>1020</v>
      </c>
      <c r="BE84" s="166" t="s">
        <v>559</v>
      </c>
      <c r="BF84" s="108"/>
    </row>
    <row r="85" spans="1:58" x14ac:dyDescent="0.25">
      <c r="A85" s="133" t="s">
        <v>153</v>
      </c>
      <c r="B85" s="111" t="s">
        <v>152</v>
      </c>
      <c r="C85" s="166" t="s">
        <v>1027</v>
      </c>
      <c r="D85" s="166" t="s">
        <v>1027</v>
      </c>
      <c r="E85" s="166" t="s">
        <v>1027</v>
      </c>
      <c r="F85" s="166" t="s">
        <v>1027</v>
      </c>
      <c r="G85" s="166" t="s">
        <v>1027</v>
      </c>
      <c r="H85" s="166" t="s">
        <v>1027</v>
      </c>
      <c r="I85" s="166" t="s">
        <v>1027</v>
      </c>
      <c r="J85" s="166" t="s">
        <v>1023</v>
      </c>
      <c r="K85" s="166" t="s">
        <v>1023</v>
      </c>
      <c r="L85" s="166" t="s">
        <v>545</v>
      </c>
      <c r="M85" s="166" t="s">
        <v>1020</v>
      </c>
      <c r="N85" s="166" t="s">
        <v>1020</v>
      </c>
      <c r="O85" s="166" t="s">
        <v>1028</v>
      </c>
      <c r="P85" s="166" t="s">
        <v>1028</v>
      </c>
      <c r="Q85" s="166" t="s">
        <v>1025</v>
      </c>
      <c r="R85" s="166" t="s">
        <v>1025</v>
      </c>
      <c r="S85" s="166" t="s">
        <v>1029</v>
      </c>
      <c r="T85" s="166" t="s">
        <v>1030</v>
      </c>
      <c r="U85" s="166" t="s">
        <v>1030</v>
      </c>
      <c r="V85" s="166" t="s">
        <v>559</v>
      </c>
      <c r="W85" s="166" t="s">
        <v>1004</v>
      </c>
      <c r="X85" s="166" t="s">
        <v>1004</v>
      </c>
      <c r="Y85" s="166" t="s">
        <v>1004</v>
      </c>
      <c r="Z85" s="166" t="s">
        <v>1004</v>
      </c>
      <c r="AA85" s="166" t="s">
        <v>1004</v>
      </c>
      <c r="AB85" s="166" t="s">
        <v>1004</v>
      </c>
      <c r="AC85" s="166" t="s">
        <v>1004</v>
      </c>
      <c r="AD85" s="109" t="s">
        <v>1026</v>
      </c>
      <c r="AE85" s="166" t="s">
        <v>1004</v>
      </c>
      <c r="AF85" s="166" t="s">
        <v>1025</v>
      </c>
      <c r="AG85" s="166" t="s">
        <v>559</v>
      </c>
      <c r="AH85" s="166" t="s">
        <v>1023</v>
      </c>
      <c r="AI85" s="166" t="s">
        <v>1023</v>
      </c>
      <c r="AJ85" s="166" t="s">
        <v>1023</v>
      </c>
      <c r="AK85" s="168" t="s">
        <v>958</v>
      </c>
      <c r="AL85" s="166" t="s">
        <v>1022</v>
      </c>
      <c r="AM85" s="166" t="s">
        <v>1022</v>
      </c>
      <c r="AN85" s="166" t="s">
        <v>545</v>
      </c>
      <c r="AO85" s="166" t="s">
        <v>545</v>
      </c>
      <c r="AP85" s="166" t="s">
        <v>545</v>
      </c>
      <c r="AQ85" s="166" t="s">
        <v>545</v>
      </c>
      <c r="AR85" s="166" t="s">
        <v>1018</v>
      </c>
      <c r="AS85" s="166" t="s">
        <v>559</v>
      </c>
      <c r="AT85" s="166" t="s">
        <v>1019</v>
      </c>
      <c r="AU85" s="166" t="s">
        <v>559</v>
      </c>
      <c r="AV85" s="166" t="s">
        <v>556</v>
      </c>
      <c r="AW85" s="166" t="s">
        <v>559</v>
      </c>
      <c r="AX85" s="166" t="s">
        <v>559</v>
      </c>
      <c r="AY85" s="166" t="s">
        <v>960</v>
      </c>
      <c r="AZ85" s="166" t="s">
        <v>1021</v>
      </c>
      <c r="BA85" s="166" t="s">
        <v>1021</v>
      </c>
      <c r="BB85" s="166" t="s">
        <v>559</v>
      </c>
      <c r="BC85" s="166" t="s">
        <v>559</v>
      </c>
      <c r="BD85" s="166" t="s">
        <v>1020</v>
      </c>
      <c r="BE85" s="166" t="s">
        <v>559</v>
      </c>
      <c r="BF85" s="108"/>
    </row>
    <row r="86" spans="1:58" x14ac:dyDescent="0.25">
      <c r="A86" s="133" t="s">
        <v>155</v>
      </c>
      <c r="B86" s="111" t="s">
        <v>154</v>
      </c>
      <c r="C86" s="166" t="s">
        <v>1027</v>
      </c>
      <c r="D86" s="166" t="s">
        <v>1027</v>
      </c>
      <c r="E86" s="166" t="s">
        <v>1027</v>
      </c>
      <c r="F86" s="166" t="s">
        <v>1027</v>
      </c>
      <c r="G86" s="166" t="s">
        <v>1027</v>
      </c>
      <c r="H86" s="166" t="s">
        <v>1027</v>
      </c>
      <c r="I86" s="166" t="s">
        <v>1027</v>
      </c>
      <c r="J86" s="166" t="s">
        <v>1023</v>
      </c>
      <c r="K86" s="166" t="s">
        <v>1023</v>
      </c>
      <c r="L86" s="166" t="s">
        <v>545</v>
      </c>
      <c r="M86" s="166" t="s">
        <v>1020</v>
      </c>
      <c r="N86" s="166" t="s">
        <v>1020</v>
      </c>
      <c r="O86" s="166" t="s">
        <v>1028</v>
      </c>
      <c r="P86" s="166" t="s">
        <v>1028</v>
      </c>
      <c r="Q86" s="166" t="s">
        <v>1025</v>
      </c>
      <c r="R86" s="166" t="s">
        <v>1025</v>
      </c>
      <c r="S86" s="166" t="s">
        <v>1029</v>
      </c>
      <c r="T86" s="166" t="s">
        <v>1030</v>
      </c>
      <c r="U86" s="166" t="s">
        <v>1030</v>
      </c>
      <c r="V86" s="166" t="s">
        <v>559</v>
      </c>
      <c r="W86" s="166" t="s">
        <v>1004</v>
      </c>
      <c r="X86" s="166" t="s">
        <v>1004</v>
      </c>
      <c r="Y86" s="166" t="s">
        <v>1004</v>
      </c>
      <c r="Z86" s="166" t="s">
        <v>1004</v>
      </c>
      <c r="AA86" s="166" t="s">
        <v>1004</v>
      </c>
      <c r="AB86" s="166" t="s">
        <v>1017</v>
      </c>
      <c r="AC86" s="166" t="s">
        <v>1004</v>
      </c>
      <c r="AD86" s="109" t="s">
        <v>1026</v>
      </c>
      <c r="AE86" s="166" t="s">
        <v>1004</v>
      </c>
      <c r="AF86" s="166" t="s">
        <v>1025</v>
      </c>
      <c r="AG86" s="166" t="s">
        <v>559</v>
      </c>
      <c r="AH86" s="166" t="s">
        <v>1023</v>
      </c>
      <c r="AI86" s="166" t="s">
        <v>1023</v>
      </c>
      <c r="AJ86" s="166" t="s">
        <v>1023</v>
      </c>
      <c r="AK86" s="168" t="s">
        <v>958</v>
      </c>
      <c r="AL86" s="166" t="s">
        <v>1022</v>
      </c>
      <c r="AM86" s="166" t="s">
        <v>1022</v>
      </c>
      <c r="AN86" s="166" t="s">
        <v>545</v>
      </c>
      <c r="AO86" s="166" t="s">
        <v>545</v>
      </c>
      <c r="AP86" s="166" t="s">
        <v>545</v>
      </c>
      <c r="AQ86" s="166" t="s">
        <v>545</v>
      </c>
      <c r="AR86" s="166" t="s">
        <v>1018</v>
      </c>
      <c r="AS86" s="166" t="s">
        <v>559</v>
      </c>
      <c r="AT86" s="166" t="s">
        <v>1019</v>
      </c>
      <c r="AU86" s="166" t="s">
        <v>559</v>
      </c>
      <c r="AV86" s="166" t="s">
        <v>556</v>
      </c>
      <c r="AW86" s="166" t="s">
        <v>559</v>
      </c>
      <c r="AX86" s="166" t="s">
        <v>559</v>
      </c>
      <c r="AY86" s="166" t="s">
        <v>960</v>
      </c>
      <c r="AZ86" s="166" t="s">
        <v>1021</v>
      </c>
      <c r="BA86" s="166" t="s">
        <v>1021</v>
      </c>
      <c r="BB86" s="166" t="s">
        <v>559</v>
      </c>
      <c r="BC86" s="166" t="s">
        <v>559</v>
      </c>
      <c r="BD86" s="166" t="s">
        <v>1020</v>
      </c>
      <c r="BE86" s="166" t="s">
        <v>559</v>
      </c>
      <c r="BF86" s="108"/>
    </row>
    <row r="87" spans="1:58" x14ac:dyDescent="0.25">
      <c r="A87" s="133" t="s">
        <v>157</v>
      </c>
      <c r="B87" s="111" t="s">
        <v>156</v>
      </c>
      <c r="C87" s="166" t="s">
        <v>1027</v>
      </c>
      <c r="D87" s="166" t="s">
        <v>1027</v>
      </c>
      <c r="E87" s="166" t="s">
        <v>1027</v>
      </c>
      <c r="F87" s="166" t="s">
        <v>1027</v>
      </c>
      <c r="G87" s="166" t="s">
        <v>1027</v>
      </c>
      <c r="H87" s="166" t="s">
        <v>1027</v>
      </c>
      <c r="I87" s="166" t="s">
        <v>1027</v>
      </c>
      <c r="J87" s="166" t="s">
        <v>1023</v>
      </c>
      <c r="K87" s="166" t="s">
        <v>1023</v>
      </c>
      <c r="L87" s="166" t="s">
        <v>545</v>
      </c>
      <c r="M87" s="166" t="s">
        <v>1020</v>
      </c>
      <c r="N87" s="166" t="s">
        <v>1020</v>
      </c>
      <c r="O87" s="166" t="s">
        <v>1028</v>
      </c>
      <c r="P87" s="166" t="s">
        <v>1028</v>
      </c>
      <c r="Q87" s="166" t="s">
        <v>1025</v>
      </c>
      <c r="R87" s="166" t="s">
        <v>1025</v>
      </c>
      <c r="S87" s="166" t="s">
        <v>1029</v>
      </c>
      <c r="T87" s="166" t="s">
        <v>1030</v>
      </c>
      <c r="U87" s="166" t="s">
        <v>1030</v>
      </c>
      <c r="V87" s="166" t="s">
        <v>559</v>
      </c>
      <c r="W87" s="166" t="s">
        <v>1004</v>
      </c>
      <c r="X87" s="166" t="s">
        <v>1004</v>
      </c>
      <c r="Y87" s="166" t="s">
        <v>1004</v>
      </c>
      <c r="Z87" s="166" t="s">
        <v>1004</v>
      </c>
      <c r="AA87" s="166" t="s">
        <v>1004</v>
      </c>
      <c r="AB87" s="166" t="s">
        <v>1015</v>
      </c>
      <c r="AC87" s="166" t="s">
        <v>1004</v>
      </c>
      <c r="AD87" s="109" t="s">
        <v>1026</v>
      </c>
      <c r="AE87" s="166" t="s">
        <v>1004</v>
      </c>
      <c r="AF87" s="166" t="s">
        <v>1025</v>
      </c>
      <c r="AG87" s="166" t="s">
        <v>559</v>
      </c>
      <c r="AH87" s="166" t="s">
        <v>1023</v>
      </c>
      <c r="AI87" s="166" t="s">
        <v>1023</v>
      </c>
      <c r="AJ87" s="166" t="s">
        <v>1023</v>
      </c>
      <c r="AK87" s="168" t="s">
        <v>958</v>
      </c>
      <c r="AL87" s="166" t="s">
        <v>1022</v>
      </c>
      <c r="AM87" s="166" t="s">
        <v>1022</v>
      </c>
      <c r="AN87" s="166" t="s">
        <v>545</v>
      </c>
      <c r="AO87" s="166" t="s">
        <v>545</v>
      </c>
      <c r="AP87" s="166" t="s">
        <v>545</v>
      </c>
      <c r="AQ87" s="166" t="s">
        <v>545</v>
      </c>
      <c r="AR87" s="166" t="s">
        <v>1018</v>
      </c>
      <c r="AS87" s="166" t="s">
        <v>559</v>
      </c>
      <c r="AT87" s="166" t="s">
        <v>1019</v>
      </c>
      <c r="AU87" s="166" t="s">
        <v>559</v>
      </c>
      <c r="AV87" s="166" t="s">
        <v>556</v>
      </c>
      <c r="AW87" s="166" t="s">
        <v>559</v>
      </c>
      <c r="AX87" s="166" t="s">
        <v>559</v>
      </c>
      <c r="AY87" s="166" t="s">
        <v>960</v>
      </c>
      <c r="AZ87" s="166" t="s">
        <v>1021</v>
      </c>
      <c r="BA87" s="166" t="s">
        <v>1021</v>
      </c>
      <c r="BB87" s="166" t="s">
        <v>559</v>
      </c>
      <c r="BC87" s="166" t="s">
        <v>559</v>
      </c>
      <c r="BD87" s="166" t="s">
        <v>1020</v>
      </c>
      <c r="BE87" s="166" t="s">
        <v>559</v>
      </c>
      <c r="BF87" s="108"/>
    </row>
    <row r="88" spans="1:58" x14ac:dyDescent="0.25">
      <c r="A88" s="133" t="s">
        <v>159</v>
      </c>
      <c r="B88" s="111" t="s">
        <v>158</v>
      </c>
      <c r="C88" s="166" t="s">
        <v>1027</v>
      </c>
      <c r="D88" s="166" t="s">
        <v>1027</v>
      </c>
      <c r="E88" s="166" t="s">
        <v>1027</v>
      </c>
      <c r="F88" s="166" t="s">
        <v>1027</v>
      </c>
      <c r="G88" s="166" t="s">
        <v>1027</v>
      </c>
      <c r="H88" s="166" t="s">
        <v>1027</v>
      </c>
      <c r="I88" s="166" t="s">
        <v>1027</v>
      </c>
      <c r="J88" s="166" t="s">
        <v>1023</v>
      </c>
      <c r="K88" s="166" t="s">
        <v>1023</v>
      </c>
      <c r="L88" s="166" t="s">
        <v>545</v>
      </c>
      <c r="M88" s="166" t="s">
        <v>1020</v>
      </c>
      <c r="N88" s="166" t="s">
        <v>1020</v>
      </c>
      <c r="O88" s="166" t="s">
        <v>1028</v>
      </c>
      <c r="P88" s="166" t="s">
        <v>1028</v>
      </c>
      <c r="Q88" s="166" t="s">
        <v>1025</v>
      </c>
      <c r="R88" s="166" t="s">
        <v>1025</v>
      </c>
      <c r="S88" s="166" t="s">
        <v>1029</v>
      </c>
      <c r="T88" s="166" t="s">
        <v>1030</v>
      </c>
      <c r="U88" s="166" t="s">
        <v>1030</v>
      </c>
      <c r="V88" s="166" t="s">
        <v>559</v>
      </c>
      <c r="W88" s="166" t="s">
        <v>1004</v>
      </c>
      <c r="X88" s="166" t="s">
        <v>1004</v>
      </c>
      <c r="Y88" s="166" t="s">
        <v>1004</v>
      </c>
      <c r="Z88" s="166" t="s">
        <v>1004</v>
      </c>
      <c r="AA88" s="166" t="s">
        <v>1004</v>
      </c>
      <c r="AB88" s="166" t="s">
        <v>958</v>
      </c>
      <c r="AC88" s="166" t="s">
        <v>1004</v>
      </c>
      <c r="AD88" s="109" t="s">
        <v>1026</v>
      </c>
      <c r="AE88" s="166" t="s">
        <v>1004</v>
      </c>
      <c r="AF88" s="166" t="s">
        <v>1025</v>
      </c>
      <c r="AG88" s="166" t="s">
        <v>559</v>
      </c>
      <c r="AH88" s="166" t="s">
        <v>1023</v>
      </c>
      <c r="AI88" s="166" t="s">
        <v>1023</v>
      </c>
      <c r="AJ88" s="166" t="s">
        <v>1023</v>
      </c>
      <c r="AK88" s="168" t="s">
        <v>958</v>
      </c>
      <c r="AL88" s="166" t="s">
        <v>1024</v>
      </c>
      <c r="AM88" s="166" t="s">
        <v>1022</v>
      </c>
      <c r="AN88" s="166" t="s">
        <v>545</v>
      </c>
      <c r="AO88" s="166" t="s">
        <v>545</v>
      </c>
      <c r="AP88" s="166" t="s">
        <v>545</v>
      </c>
      <c r="AQ88" s="166" t="s">
        <v>545</v>
      </c>
      <c r="AR88" s="166" t="s">
        <v>1018</v>
      </c>
      <c r="AS88" s="166" t="s">
        <v>559</v>
      </c>
      <c r="AT88" s="166" t="s">
        <v>1019</v>
      </c>
      <c r="AU88" s="166" t="s">
        <v>559</v>
      </c>
      <c r="AV88" s="166" t="s">
        <v>556</v>
      </c>
      <c r="AW88" s="166" t="s">
        <v>559</v>
      </c>
      <c r="AX88" s="166" t="s">
        <v>559</v>
      </c>
      <c r="AY88" s="166" t="s">
        <v>960</v>
      </c>
      <c r="AZ88" s="166" t="s">
        <v>1021</v>
      </c>
      <c r="BA88" s="166" t="s">
        <v>1021</v>
      </c>
      <c r="BB88" s="166" t="s">
        <v>559</v>
      </c>
      <c r="BC88" s="166" t="s">
        <v>559</v>
      </c>
      <c r="BD88" s="166" t="s">
        <v>1020</v>
      </c>
      <c r="BE88" s="166" t="s">
        <v>559</v>
      </c>
      <c r="BF88" s="108"/>
    </row>
    <row r="89" spans="1:58" x14ac:dyDescent="0.25">
      <c r="A89" s="133" t="s">
        <v>161</v>
      </c>
      <c r="B89" s="111" t="s">
        <v>160</v>
      </c>
      <c r="C89" s="166" t="s">
        <v>1027</v>
      </c>
      <c r="D89" s="166" t="s">
        <v>1027</v>
      </c>
      <c r="E89" s="166" t="s">
        <v>1027</v>
      </c>
      <c r="F89" s="166" t="s">
        <v>1027</v>
      </c>
      <c r="G89" s="166" t="s">
        <v>1027</v>
      </c>
      <c r="H89" s="166" t="s">
        <v>1027</v>
      </c>
      <c r="I89" s="166" t="s">
        <v>1027</v>
      </c>
      <c r="J89" s="166" t="s">
        <v>1023</v>
      </c>
      <c r="K89" s="166" t="s">
        <v>1023</v>
      </c>
      <c r="L89" s="166" t="s">
        <v>545</v>
      </c>
      <c r="M89" s="166" t="s">
        <v>1020</v>
      </c>
      <c r="N89" s="166" t="s">
        <v>1020</v>
      </c>
      <c r="O89" s="166" t="s">
        <v>1028</v>
      </c>
      <c r="P89" s="166" t="s">
        <v>1028</v>
      </c>
      <c r="Q89" s="166" t="s">
        <v>1025</v>
      </c>
      <c r="R89" s="166" t="s">
        <v>1025</v>
      </c>
      <c r="S89" s="166" t="s">
        <v>1029</v>
      </c>
      <c r="T89" s="166" t="s">
        <v>1030</v>
      </c>
      <c r="U89" s="166" t="s">
        <v>1030</v>
      </c>
      <c r="V89" s="166" t="s">
        <v>559</v>
      </c>
      <c r="W89" s="166" t="s">
        <v>1004</v>
      </c>
      <c r="X89" s="166" t="s">
        <v>1004</v>
      </c>
      <c r="Y89" s="166" t="s">
        <v>1004</v>
      </c>
      <c r="Z89" s="166" t="s">
        <v>1004</v>
      </c>
      <c r="AA89" s="166" t="s">
        <v>1004</v>
      </c>
      <c r="AB89" s="166" t="s">
        <v>1017</v>
      </c>
      <c r="AC89" s="166" t="s">
        <v>1004</v>
      </c>
      <c r="AD89" s="109" t="s">
        <v>1026</v>
      </c>
      <c r="AE89" s="166" t="s">
        <v>1004</v>
      </c>
      <c r="AF89" s="166" t="s">
        <v>1025</v>
      </c>
      <c r="AG89" s="166" t="s">
        <v>559</v>
      </c>
      <c r="AH89" s="166" t="s">
        <v>1023</v>
      </c>
      <c r="AI89" s="166" t="s">
        <v>1023</v>
      </c>
      <c r="AJ89" s="166" t="s">
        <v>1023</v>
      </c>
      <c r="AK89" s="168" t="s">
        <v>958</v>
      </c>
      <c r="AL89" s="166" t="s">
        <v>1022</v>
      </c>
      <c r="AM89" s="166" t="s">
        <v>1022</v>
      </c>
      <c r="AN89" s="166" t="s">
        <v>545</v>
      </c>
      <c r="AO89" s="166" t="s">
        <v>545</v>
      </c>
      <c r="AP89" s="166" t="s">
        <v>545</v>
      </c>
      <c r="AQ89" s="166" t="s">
        <v>545</v>
      </c>
      <c r="AR89" s="166" t="s">
        <v>1018</v>
      </c>
      <c r="AS89" s="166" t="s">
        <v>559</v>
      </c>
      <c r="AT89" s="166" t="s">
        <v>1019</v>
      </c>
      <c r="AU89" s="166" t="s">
        <v>559</v>
      </c>
      <c r="AV89" s="166" t="s">
        <v>556</v>
      </c>
      <c r="AW89" s="166" t="s">
        <v>559</v>
      </c>
      <c r="AX89" s="166" t="s">
        <v>559</v>
      </c>
      <c r="AY89" s="166" t="s">
        <v>960</v>
      </c>
      <c r="AZ89" s="166" t="s">
        <v>1021</v>
      </c>
      <c r="BA89" s="166" t="s">
        <v>1021</v>
      </c>
      <c r="BB89" s="166" t="s">
        <v>559</v>
      </c>
      <c r="BC89" s="166" t="s">
        <v>559</v>
      </c>
      <c r="BD89" s="166" t="s">
        <v>1020</v>
      </c>
      <c r="BE89" s="166" t="s">
        <v>559</v>
      </c>
      <c r="BF89" s="108"/>
    </row>
    <row r="90" spans="1:58" x14ac:dyDescent="0.25">
      <c r="A90" s="133" t="s">
        <v>163</v>
      </c>
      <c r="B90" s="111" t="s">
        <v>162</v>
      </c>
      <c r="C90" s="166" t="s">
        <v>1027</v>
      </c>
      <c r="D90" s="166" t="s">
        <v>1027</v>
      </c>
      <c r="E90" s="166" t="s">
        <v>1027</v>
      </c>
      <c r="F90" s="166" t="s">
        <v>1027</v>
      </c>
      <c r="G90" s="166" t="s">
        <v>1027</v>
      </c>
      <c r="H90" s="166" t="s">
        <v>1027</v>
      </c>
      <c r="I90" s="166" t="s">
        <v>1027</v>
      </c>
      <c r="J90" s="166" t="s">
        <v>1023</v>
      </c>
      <c r="K90" s="166" t="s">
        <v>1023</v>
      </c>
      <c r="L90" s="166" t="s">
        <v>545</v>
      </c>
      <c r="M90" s="166" t="s">
        <v>1020</v>
      </c>
      <c r="N90" s="166" t="s">
        <v>1020</v>
      </c>
      <c r="O90" s="166" t="s">
        <v>1028</v>
      </c>
      <c r="P90" s="166" t="s">
        <v>1028</v>
      </c>
      <c r="Q90" s="166" t="s">
        <v>1025</v>
      </c>
      <c r="R90" s="166" t="s">
        <v>1025</v>
      </c>
      <c r="S90" s="166" t="s">
        <v>1029</v>
      </c>
      <c r="T90" s="166" t="s">
        <v>1030</v>
      </c>
      <c r="U90" s="166" t="s">
        <v>1030</v>
      </c>
      <c r="V90" s="166" t="s">
        <v>559</v>
      </c>
      <c r="W90" s="166" t="s">
        <v>1004</v>
      </c>
      <c r="X90" s="166" t="s">
        <v>1004</v>
      </c>
      <c r="Y90" s="166" t="s">
        <v>1004</v>
      </c>
      <c r="Z90" s="166" t="s">
        <v>1004</v>
      </c>
      <c r="AA90" s="166" t="s">
        <v>1004</v>
      </c>
      <c r="AB90" s="166" t="s">
        <v>1017</v>
      </c>
      <c r="AC90" s="166" t="s">
        <v>1004</v>
      </c>
      <c r="AD90" s="109" t="s">
        <v>1026</v>
      </c>
      <c r="AE90" s="166" t="s">
        <v>1004</v>
      </c>
      <c r="AF90" s="166" t="s">
        <v>1025</v>
      </c>
      <c r="AG90" s="166" t="s">
        <v>559</v>
      </c>
      <c r="AH90" s="166" t="s">
        <v>1023</v>
      </c>
      <c r="AI90" s="166" t="s">
        <v>1023</v>
      </c>
      <c r="AJ90" s="166" t="s">
        <v>1023</v>
      </c>
      <c r="AK90" s="168" t="s">
        <v>961</v>
      </c>
      <c r="AL90" s="166" t="s">
        <v>1022</v>
      </c>
      <c r="AM90" s="166" t="s">
        <v>1022</v>
      </c>
      <c r="AN90" s="166" t="s">
        <v>545</v>
      </c>
      <c r="AO90" s="166" t="s">
        <v>545</v>
      </c>
      <c r="AP90" s="166" t="s">
        <v>545</v>
      </c>
      <c r="AQ90" s="166" t="s">
        <v>545</v>
      </c>
      <c r="AR90" s="166" t="s">
        <v>1018</v>
      </c>
      <c r="AS90" s="166" t="s">
        <v>559</v>
      </c>
      <c r="AT90" s="166" t="s">
        <v>1019</v>
      </c>
      <c r="AU90" s="166" t="s">
        <v>559</v>
      </c>
      <c r="AV90" s="166" t="s">
        <v>556</v>
      </c>
      <c r="AW90" s="166" t="s">
        <v>559</v>
      </c>
      <c r="AX90" s="166" t="s">
        <v>559</v>
      </c>
      <c r="AY90" s="166" t="s">
        <v>960</v>
      </c>
      <c r="AZ90" s="166" t="s">
        <v>1021</v>
      </c>
      <c r="BA90" s="166" t="s">
        <v>1021</v>
      </c>
      <c r="BB90" s="166" t="s">
        <v>559</v>
      </c>
      <c r="BC90" s="166" t="s">
        <v>559</v>
      </c>
      <c r="BD90" s="166" t="s">
        <v>1020</v>
      </c>
      <c r="BE90" s="166" t="s">
        <v>559</v>
      </c>
      <c r="BF90" s="108"/>
    </row>
    <row r="91" spans="1:58" x14ac:dyDescent="0.25">
      <c r="A91" s="133" t="s">
        <v>165</v>
      </c>
      <c r="B91" s="111" t="s">
        <v>164</v>
      </c>
      <c r="C91" s="166" t="s">
        <v>1027</v>
      </c>
      <c r="D91" s="166" t="s">
        <v>1027</v>
      </c>
      <c r="E91" s="166" t="s">
        <v>1027</v>
      </c>
      <c r="F91" s="166" t="s">
        <v>1027</v>
      </c>
      <c r="G91" s="166" t="s">
        <v>1027</v>
      </c>
      <c r="H91" s="166" t="s">
        <v>1027</v>
      </c>
      <c r="I91" s="166" t="s">
        <v>1027</v>
      </c>
      <c r="J91" s="166" t="s">
        <v>1023</v>
      </c>
      <c r="K91" s="166" t="s">
        <v>1023</v>
      </c>
      <c r="L91" s="166" t="s">
        <v>545</v>
      </c>
      <c r="M91" s="166" t="s">
        <v>1020</v>
      </c>
      <c r="N91" s="166" t="s">
        <v>1020</v>
      </c>
      <c r="O91" s="166" t="s">
        <v>1028</v>
      </c>
      <c r="P91" s="166" t="s">
        <v>1028</v>
      </c>
      <c r="Q91" s="166" t="s">
        <v>1025</v>
      </c>
      <c r="R91" s="166" t="s">
        <v>1025</v>
      </c>
      <c r="S91" s="166" t="s">
        <v>1029</v>
      </c>
      <c r="T91" s="166" t="s">
        <v>1030</v>
      </c>
      <c r="U91" s="166" t="s">
        <v>1030</v>
      </c>
      <c r="V91" s="166" t="s">
        <v>559</v>
      </c>
      <c r="W91" s="166" t="s">
        <v>1004</v>
      </c>
      <c r="X91" s="166" t="s">
        <v>1004</v>
      </c>
      <c r="Y91" s="166" t="s">
        <v>1004</v>
      </c>
      <c r="Z91" s="166" t="s">
        <v>1004</v>
      </c>
      <c r="AA91" s="166" t="s">
        <v>1004</v>
      </c>
      <c r="AB91" s="166" t="s">
        <v>958</v>
      </c>
      <c r="AC91" s="166" t="s">
        <v>1004</v>
      </c>
      <c r="AD91" s="109" t="s">
        <v>1026</v>
      </c>
      <c r="AE91" s="166" t="s">
        <v>1004</v>
      </c>
      <c r="AF91" s="166" t="s">
        <v>1025</v>
      </c>
      <c r="AG91" s="166" t="s">
        <v>559</v>
      </c>
      <c r="AH91" s="166" t="s">
        <v>1023</v>
      </c>
      <c r="AI91" s="166" t="s">
        <v>1023</v>
      </c>
      <c r="AJ91" s="166" t="s">
        <v>1023</v>
      </c>
      <c r="AK91" s="168" t="s">
        <v>958</v>
      </c>
      <c r="AL91" s="166" t="s">
        <v>1022</v>
      </c>
      <c r="AM91" s="166" t="s">
        <v>1022</v>
      </c>
      <c r="AN91" s="166" t="s">
        <v>545</v>
      </c>
      <c r="AO91" s="166" t="s">
        <v>545</v>
      </c>
      <c r="AP91" s="166" t="s">
        <v>545</v>
      </c>
      <c r="AQ91" s="166" t="s">
        <v>545</v>
      </c>
      <c r="AR91" s="166" t="s">
        <v>1018</v>
      </c>
      <c r="AS91" s="166" t="s">
        <v>559</v>
      </c>
      <c r="AT91" s="166" t="s">
        <v>1019</v>
      </c>
      <c r="AU91" s="166" t="s">
        <v>559</v>
      </c>
      <c r="AV91" s="166" t="s">
        <v>556</v>
      </c>
      <c r="AW91" s="166" t="s">
        <v>559</v>
      </c>
      <c r="AX91" s="166" t="s">
        <v>559</v>
      </c>
      <c r="AY91" s="166" t="s">
        <v>960</v>
      </c>
      <c r="AZ91" s="166" t="s">
        <v>1021</v>
      </c>
      <c r="BA91" s="166" t="s">
        <v>1021</v>
      </c>
      <c r="BB91" s="166" t="s">
        <v>559</v>
      </c>
      <c r="BC91" s="166" t="s">
        <v>559</v>
      </c>
      <c r="BD91" s="166" t="s">
        <v>1020</v>
      </c>
      <c r="BE91" s="166" t="s">
        <v>559</v>
      </c>
      <c r="BF91" s="108"/>
    </row>
    <row r="92" spans="1:58" x14ac:dyDescent="0.25">
      <c r="A92" s="133" t="s">
        <v>845</v>
      </c>
      <c r="B92" s="111" t="s">
        <v>166</v>
      </c>
      <c r="C92" s="166" t="s">
        <v>1027</v>
      </c>
      <c r="D92" s="166" t="s">
        <v>1027</v>
      </c>
      <c r="E92" s="166" t="s">
        <v>1027</v>
      </c>
      <c r="F92" s="166" t="s">
        <v>1027</v>
      </c>
      <c r="G92" s="166" t="s">
        <v>1027</v>
      </c>
      <c r="H92" s="166" t="s">
        <v>1027</v>
      </c>
      <c r="I92" s="166" t="s">
        <v>1027</v>
      </c>
      <c r="J92" s="166" t="s">
        <v>1023</v>
      </c>
      <c r="K92" s="166" t="s">
        <v>1023</v>
      </c>
      <c r="L92" s="166" t="s">
        <v>545</v>
      </c>
      <c r="M92" s="166" t="s">
        <v>1020</v>
      </c>
      <c r="N92" s="166" t="s">
        <v>1020</v>
      </c>
      <c r="O92" s="166" t="s">
        <v>1028</v>
      </c>
      <c r="P92" s="166" t="s">
        <v>1028</v>
      </c>
      <c r="Q92" s="166" t="s">
        <v>1025</v>
      </c>
      <c r="R92" s="166" t="s">
        <v>1025</v>
      </c>
      <c r="S92" s="166" t="s">
        <v>1029</v>
      </c>
      <c r="T92" s="166" t="s">
        <v>1030</v>
      </c>
      <c r="U92" s="166" t="s">
        <v>1030</v>
      </c>
      <c r="V92" s="166" t="s">
        <v>559</v>
      </c>
      <c r="W92" s="166" t="s">
        <v>1004</v>
      </c>
      <c r="X92" s="166" t="s">
        <v>1004</v>
      </c>
      <c r="Y92" s="166" t="s">
        <v>1004</v>
      </c>
      <c r="Z92" s="166" t="s">
        <v>1004</v>
      </c>
      <c r="AA92" s="166" t="s">
        <v>1004</v>
      </c>
      <c r="AB92" s="166" t="s">
        <v>958</v>
      </c>
      <c r="AC92" s="166" t="s">
        <v>1004</v>
      </c>
      <c r="AD92" s="109" t="s">
        <v>1026</v>
      </c>
      <c r="AE92" s="166" t="s">
        <v>1004</v>
      </c>
      <c r="AF92" s="166" t="s">
        <v>1025</v>
      </c>
      <c r="AG92" s="166" t="s">
        <v>559</v>
      </c>
      <c r="AH92" s="166" t="s">
        <v>1023</v>
      </c>
      <c r="AI92" s="166" t="s">
        <v>1023</v>
      </c>
      <c r="AJ92" s="166" t="s">
        <v>1023</v>
      </c>
      <c r="AK92" s="168" t="s">
        <v>958</v>
      </c>
      <c r="AL92" s="166" t="s">
        <v>1022</v>
      </c>
      <c r="AM92" s="166" t="s">
        <v>1022</v>
      </c>
      <c r="AN92" s="166" t="s">
        <v>545</v>
      </c>
      <c r="AO92" s="166" t="s">
        <v>545</v>
      </c>
      <c r="AP92" s="166" t="s">
        <v>545</v>
      </c>
      <c r="AQ92" s="166" t="s">
        <v>545</v>
      </c>
      <c r="AR92" s="166" t="s">
        <v>1018</v>
      </c>
      <c r="AS92" s="166" t="s">
        <v>559</v>
      </c>
      <c r="AT92" s="166" t="s">
        <v>1019</v>
      </c>
      <c r="AU92" s="166" t="s">
        <v>559</v>
      </c>
      <c r="AV92" s="166" t="s">
        <v>556</v>
      </c>
      <c r="AW92" s="166" t="s">
        <v>559</v>
      </c>
      <c r="AX92" s="166" t="s">
        <v>559</v>
      </c>
      <c r="AY92" s="166" t="s">
        <v>960</v>
      </c>
      <c r="AZ92" s="166" t="s">
        <v>1021</v>
      </c>
      <c r="BA92" s="166" t="s">
        <v>1021</v>
      </c>
      <c r="BB92" s="166" t="s">
        <v>959</v>
      </c>
      <c r="BC92" s="166" t="s">
        <v>559</v>
      </c>
      <c r="BD92" s="166" t="s">
        <v>1020</v>
      </c>
      <c r="BE92" s="166" t="s">
        <v>559</v>
      </c>
      <c r="BF92" s="108"/>
    </row>
    <row r="93" spans="1:58" x14ac:dyDescent="0.25">
      <c r="A93" s="133" t="s">
        <v>849</v>
      </c>
      <c r="B93" s="111" t="s">
        <v>297</v>
      </c>
      <c r="C93" s="166" t="s">
        <v>1027</v>
      </c>
      <c r="D93" s="166" t="s">
        <v>1027</v>
      </c>
      <c r="E93" s="166" t="s">
        <v>1027</v>
      </c>
      <c r="F93" s="166" t="s">
        <v>1027</v>
      </c>
      <c r="G93" s="166" t="s">
        <v>1027</v>
      </c>
      <c r="H93" s="166" t="s">
        <v>1027</v>
      </c>
      <c r="I93" s="166" t="s">
        <v>1027</v>
      </c>
      <c r="J93" s="166" t="s">
        <v>1023</v>
      </c>
      <c r="K93" s="166" t="s">
        <v>1023</v>
      </c>
      <c r="L93" s="166" t="s">
        <v>545</v>
      </c>
      <c r="M93" s="166" t="s">
        <v>1020</v>
      </c>
      <c r="N93" s="166" t="s">
        <v>1020</v>
      </c>
      <c r="O93" s="166" t="s">
        <v>1028</v>
      </c>
      <c r="P93" s="166" t="s">
        <v>1028</v>
      </c>
      <c r="Q93" s="166" t="s">
        <v>1025</v>
      </c>
      <c r="R93" s="166" t="s">
        <v>1025</v>
      </c>
      <c r="S93" s="166" t="s">
        <v>1029</v>
      </c>
      <c r="T93" s="166" t="s">
        <v>1030</v>
      </c>
      <c r="U93" s="166" t="s">
        <v>1030</v>
      </c>
      <c r="V93" s="166" t="s">
        <v>559</v>
      </c>
      <c r="W93" s="166" t="s">
        <v>1004</v>
      </c>
      <c r="X93" s="166" t="s">
        <v>1004</v>
      </c>
      <c r="Y93" s="166" t="s">
        <v>1004</v>
      </c>
      <c r="Z93" s="166" t="s">
        <v>1004</v>
      </c>
      <c r="AA93" s="166" t="s">
        <v>1004</v>
      </c>
      <c r="AB93" s="166" t="s">
        <v>958</v>
      </c>
      <c r="AC93" s="166" t="s">
        <v>1004</v>
      </c>
      <c r="AD93" s="109" t="s">
        <v>1026</v>
      </c>
      <c r="AE93" s="166" t="s">
        <v>1004</v>
      </c>
      <c r="AF93" s="166" t="s">
        <v>1025</v>
      </c>
      <c r="AG93" s="166" t="s">
        <v>559</v>
      </c>
      <c r="AH93" s="166" t="s">
        <v>1023</v>
      </c>
      <c r="AI93" s="166" t="s">
        <v>1023</v>
      </c>
      <c r="AJ93" s="166" t="s">
        <v>1023</v>
      </c>
      <c r="AK93" s="168" t="s">
        <v>958</v>
      </c>
      <c r="AL93" s="166" t="s">
        <v>1022</v>
      </c>
      <c r="AM93" s="166" t="s">
        <v>1022</v>
      </c>
      <c r="AN93" s="166" t="s">
        <v>545</v>
      </c>
      <c r="AO93" s="166" t="s">
        <v>545</v>
      </c>
      <c r="AP93" s="166" t="s">
        <v>545</v>
      </c>
      <c r="AQ93" s="166" t="s">
        <v>545</v>
      </c>
      <c r="AR93" s="166" t="s">
        <v>1018</v>
      </c>
      <c r="AS93" s="166" t="s">
        <v>559</v>
      </c>
      <c r="AT93" s="166" t="s">
        <v>1019</v>
      </c>
      <c r="AU93" s="166" t="s">
        <v>559</v>
      </c>
      <c r="AV93" s="166" t="s">
        <v>556</v>
      </c>
      <c r="AW93" s="166" t="s">
        <v>559</v>
      </c>
      <c r="AX93" s="166" t="s">
        <v>559</v>
      </c>
      <c r="AY93" s="166" t="s">
        <v>960</v>
      </c>
      <c r="AZ93" s="166" t="s">
        <v>1021</v>
      </c>
      <c r="BA93" s="166" t="s">
        <v>1021</v>
      </c>
      <c r="BB93" s="166" t="s">
        <v>559</v>
      </c>
      <c r="BC93" s="166" t="s">
        <v>559</v>
      </c>
      <c r="BD93" s="166" t="s">
        <v>1020</v>
      </c>
      <c r="BE93" s="166" t="s">
        <v>559</v>
      </c>
      <c r="BF93" s="108"/>
    </row>
    <row r="94" spans="1:58" x14ac:dyDescent="0.25">
      <c r="A94" s="133" t="s">
        <v>168</v>
      </c>
      <c r="B94" s="111" t="s">
        <v>167</v>
      </c>
      <c r="C94" s="166" t="s">
        <v>1027</v>
      </c>
      <c r="D94" s="166" t="s">
        <v>1027</v>
      </c>
      <c r="E94" s="166" t="s">
        <v>1027</v>
      </c>
      <c r="F94" s="166" t="s">
        <v>1027</v>
      </c>
      <c r="G94" s="166" t="s">
        <v>1027</v>
      </c>
      <c r="H94" s="166" t="s">
        <v>1027</v>
      </c>
      <c r="I94" s="166" t="s">
        <v>1027</v>
      </c>
      <c r="J94" s="166" t="s">
        <v>1023</v>
      </c>
      <c r="K94" s="166" t="s">
        <v>1023</v>
      </c>
      <c r="L94" s="166" t="s">
        <v>545</v>
      </c>
      <c r="M94" s="166" t="s">
        <v>1020</v>
      </c>
      <c r="N94" s="166" t="s">
        <v>1020</v>
      </c>
      <c r="O94" s="166" t="s">
        <v>1028</v>
      </c>
      <c r="P94" s="166" t="s">
        <v>1028</v>
      </c>
      <c r="Q94" s="166" t="s">
        <v>1025</v>
      </c>
      <c r="R94" s="166" t="s">
        <v>1025</v>
      </c>
      <c r="S94" s="166" t="s">
        <v>1029</v>
      </c>
      <c r="T94" s="166" t="s">
        <v>1030</v>
      </c>
      <c r="U94" s="166" t="s">
        <v>1030</v>
      </c>
      <c r="V94" s="166" t="s">
        <v>559</v>
      </c>
      <c r="W94" s="166" t="s">
        <v>1004</v>
      </c>
      <c r="X94" s="166" t="s">
        <v>1004</v>
      </c>
      <c r="Y94" s="166" t="s">
        <v>1004</v>
      </c>
      <c r="Z94" s="166" t="s">
        <v>1004</v>
      </c>
      <c r="AA94" s="166" t="s">
        <v>1004</v>
      </c>
      <c r="AB94" s="166" t="s">
        <v>958</v>
      </c>
      <c r="AC94" s="166" t="s">
        <v>1004</v>
      </c>
      <c r="AD94" s="109" t="s">
        <v>1026</v>
      </c>
      <c r="AE94" s="166" t="s">
        <v>1004</v>
      </c>
      <c r="AF94" s="166" t="s">
        <v>1025</v>
      </c>
      <c r="AG94" s="166" t="s">
        <v>559</v>
      </c>
      <c r="AH94" s="166" t="s">
        <v>1023</v>
      </c>
      <c r="AI94" s="166" t="s">
        <v>1023</v>
      </c>
      <c r="AJ94" s="166" t="s">
        <v>1023</v>
      </c>
      <c r="AK94" s="168" t="s">
        <v>958</v>
      </c>
      <c r="AL94" s="166" t="s">
        <v>1022</v>
      </c>
      <c r="AM94" s="166" t="s">
        <v>1022</v>
      </c>
      <c r="AN94" s="166" t="s">
        <v>545</v>
      </c>
      <c r="AO94" s="166" t="s">
        <v>545</v>
      </c>
      <c r="AP94" s="166" t="s">
        <v>545</v>
      </c>
      <c r="AQ94" s="166" t="s">
        <v>545</v>
      </c>
      <c r="AR94" s="166" t="s">
        <v>1018</v>
      </c>
      <c r="AS94" s="166" t="s">
        <v>559</v>
      </c>
      <c r="AT94" s="166" t="s">
        <v>1019</v>
      </c>
      <c r="AU94" s="166" t="s">
        <v>559</v>
      </c>
      <c r="AV94" s="166" t="s">
        <v>556</v>
      </c>
      <c r="AW94" s="166" t="s">
        <v>559</v>
      </c>
      <c r="AX94" s="166" t="s">
        <v>559</v>
      </c>
      <c r="AY94" s="166" t="s">
        <v>960</v>
      </c>
      <c r="AZ94" s="166" t="s">
        <v>1021</v>
      </c>
      <c r="BA94" s="166" t="s">
        <v>1021</v>
      </c>
      <c r="BB94" s="166" t="s">
        <v>559</v>
      </c>
      <c r="BC94" s="166" t="s">
        <v>559</v>
      </c>
      <c r="BD94" s="166" t="s">
        <v>1020</v>
      </c>
      <c r="BE94" s="166" t="s">
        <v>559</v>
      </c>
      <c r="BF94" s="108"/>
    </row>
    <row r="95" spans="1:58" x14ac:dyDescent="0.25">
      <c r="A95" s="133" t="s">
        <v>170</v>
      </c>
      <c r="B95" s="111" t="s">
        <v>169</v>
      </c>
      <c r="C95" s="166" t="s">
        <v>1027</v>
      </c>
      <c r="D95" s="166" t="s">
        <v>1027</v>
      </c>
      <c r="E95" s="166" t="s">
        <v>1027</v>
      </c>
      <c r="F95" s="166" t="s">
        <v>1027</v>
      </c>
      <c r="G95" s="166" t="s">
        <v>1027</v>
      </c>
      <c r="H95" s="166" t="s">
        <v>1027</v>
      </c>
      <c r="I95" s="166" t="s">
        <v>1027</v>
      </c>
      <c r="J95" s="166" t="s">
        <v>1023</v>
      </c>
      <c r="K95" s="166" t="s">
        <v>1023</v>
      </c>
      <c r="L95" s="166" t="s">
        <v>545</v>
      </c>
      <c r="M95" s="166" t="s">
        <v>1020</v>
      </c>
      <c r="N95" s="166" t="s">
        <v>1020</v>
      </c>
      <c r="O95" s="166" t="s">
        <v>1028</v>
      </c>
      <c r="P95" s="166" t="s">
        <v>1028</v>
      </c>
      <c r="Q95" s="166" t="s">
        <v>1025</v>
      </c>
      <c r="R95" s="166" t="s">
        <v>1025</v>
      </c>
      <c r="S95" s="166" t="s">
        <v>1029</v>
      </c>
      <c r="T95" s="166" t="s">
        <v>1030</v>
      </c>
      <c r="U95" s="166" t="s">
        <v>1030</v>
      </c>
      <c r="V95" s="166" t="s">
        <v>559</v>
      </c>
      <c r="W95" s="166" t="s">
        <v>1004</v>
      </c>
      <c r="X95" s="166" t="s">
        <v>1004</v>
      </c>
      <c r="Y95" s="166" t="s">
        <v>1004</v>
      </c>
      <c r="Z95" s="166" t="s">
        <v>1004</v>
      </c>
      <c r="AA95" s="166" t="s">
        <v>1004</v>
      </c>
      <c r="AB95" s="166" t="s">
        <v>1017</v>
      </c>
      <c r="AC95" s="166" t="s">
        <v>1004</v>
      </c>
      <c r="AD95" s="109" t="s">
        <v>1026</v>
      </c>
      <c r="AE95" s="166" t="s">
        <v>1004</v>
      </c>
      <c r="AF95" s="166" t="s">
        <v>1025</v>
      </c>
      <c r="AG95" s="166" t="s">
        <v>559</v>
      </c>
      <c r="AH95" s="166" t="s">
        <v>1023</v>
      </c>
      <c r="AI95" s="166" t="s">
        <v>1023</v>
      </c>
      <c r="AJ95" s="166" t="s">
        <v>1023</v>
      </c>
      <c r="AK95" s="168" t="s">
        <v>958</v>
      </c>
      <c r="AL95" s="166" t="s">
        <v>1022</v>
      </c>
      <c r="AM95" s="166" t="s">
        <v>1022</v>
      </c>
      <c r="AN95" s="166" t="s">
        <v>545</v>
      </c>
      <c r="AO95" s="166" t="s">
        <v>545</v>
      </c>
      <c r="AP95" s="166" t="s">
        <v>545</v>
      </c>
      <c r="AQ95" s="166" t="s">
        <v>545</v>
      </c>
      <c r="AR95" s="166" t="s">
        <v>1018</v>
      </c>
      <c r="AS95" s="166" t="s">
        <v>559</v>
      </c>
      <c r="AT95" s="166" t="s">
        <v>1019</v>
      </c>
      <c r="AU95" s="166" t="s">
        <v>559</v>
      </c>
      <c r="AV95" s="166" t="s">
        <v>556</v>
      </c>
      <c r="AW95" s="166" t="s">
        <v>559</v>
      </c>
      <c r="AX95" s="166" t="s">
        <v>559</v>
      </c>
      <c r="AY95" s="166" t="s">
        <v>960</v>
      </c>
      <c r="AZ95" s="166" t="s">
        <v>1021</v>
      </c>
      <c r="BA95" s="166" t="s">
        <v>1021</v>
      </c>
      <c r="BB95" s="166" t="s">
        <v>559</v>
      </c>
      <c r="BC95" s="166" t="s">
        <v>559</v>
      </c>
      <c r="BD95" s="166" t="s">
        <v>1020</v>
      </c>
      <c r="BE95" s="166" t="s">
        <v>559</v>
      </c>
      <c r="BF95" s="108"/>
    </row>
    <row r="96" spans="1:58" x14ac:dyDescent="0.25">
      <c r="A96" s="133" t="s">
        <v>848</v>
      </c>
      <c r="B96" s="111" t="s">
        <v>171</v>
      </c>
      <c r="C96" s="166" t="s">
        <v>1027</v>
      </c>
      <c r="D96" s="166" t="s">
        <v>1027</v>
      </c>
      <c r="E96" s="166" t="s">
        <v>1027</v>
      </c>
      <c r="F96" s="166" t="s">
        <v>1027</v>
      </c>
      <c r="G96" s="166" t="s">
        <v>1027</v>
      </c>
      <c r="H96" s="166" t="s">
        <v>1027</v>
      </c>
      <c r="I96" s="166" t="s">
        <v>1027</v>
      </c>
      <c r="J96" s="166" t="s">
        <v>1023</v>
      </c>
      <c r="K96" s="166" t="s">
        <v>1023</v>
      </c>
      <c r="L96" s="166" t="s">
        <v>545</v>
      </c>
      <c r="M96" s="166" t="s">
        <v>1020</v>
      </c>
      <c r="N96" s="166" t="s">
        <v>1020</v>
      </c>
      <c r="O96" s="166" t="s">
        <v>1028</v>
      </c>
      <c r="P96" s="166" t="s">
        <v>1028</v>
      </c>
      <c r="Q96" s="166" t="s">
        <v>1025</v>
      </c>
      <c r="R96" s="166" t="s">
        <v>1025</v>
      </c>
      <c r="S96" s="166" t="s">
        <v>1029</v>
      </c>
      <c r="T96" s="166" t="s">
        <v>1030</v>
      </c>
      <c r="U96" s="166" t="s">
        <v>1030</v>
      </c>
      <c r="V96" s="166" t="s">
        <v>559</v>
      </c>
      <c r="W96" s="166" t="s">
        <v>1004</v>
      </c>
      <c r="X96" s="166" t="s">
        <v>1004</v>
      </c>
      <c r="Y96" s="166" t="s">
        <v>1004</v>
      </c>
      <c r="Z96" s="166" t="s">
        <v>1004</v>
      </c>
      <c r="AA96" s="166" t="s">
        <v>1004</v>
      </c>
      <c r="AB96" s="166" t="s">
        <v>1017</v>
      </c>
      <c r="AC96" s="166" t="s">
        <v>1004</v>
      </c>
      <c r="AD96" s="109" t="s">
        <v>1026</v>
      </c>
      <c r="AE96" s="166" t="s">
        <v>1004</v>
      </c>
      <c r="AF96" s="166" t="s">
        <v>1025</v>
      </c>
      <c r="AG96" s="166" t="s">
        <v>559</v>
      </c>
      <c r="AH96" s="166" t="s">
        <v>1023</v>
      </c>
      <c r="AI96" s="166" t="s">
        <v>1023</v>
      </c>
      <c r="AJ96" s="166" t="s">
        <v>1023</v>
      </c>
      <c r="AK96" s="168" t="s">
        <v>961</v>
      </c>
      <c r="AL96" s="166" t="s">
        <v>1022</v>
      </c>
      <c r="AM96" s="166" t="s">
        <v>1022</v>
      </c>
      <c r="AN96" s="166" t="s">
        <v>545</v>
      </c>
      <c r="AO96" s="166" t="s">
        <v>545</v>
      </c>
      <c r="AP96" s="166" t="s">
        <v>545</v>
      </c>
      <c r="AQ96" s="166" t="s">
        <v>545</v>
      </c>
      <c r="AR96" s="166" t="s">
        <v>1018</v>
      </c>
      <c r="AS96" s="166" t="s">
        <v>559</v>
      </c>
      <c r="AT96" s="166" t="s">
        <v>1019</v>
      </c>
      <c r="AU96" s="166" t="s">
        <v>559</v>
      </c>
      <c r="AV96" s="166" t="s">
        <v>556</v>
      </c>
      <c r="AW96" s="166" t="s">
        <v>559</v>
      </c>
      <c r="AX96" s="166" t="s">
        <v>559</v>
      </c>
      <c r="AY96" s="166" t="s">
        <v>960</v>
      </c>
      <c r="AZ96" s="166" t="s">
        <v>1021</v>
      </c>
      <c r="BA96" s="166" t="s">
        <v>1021</v>
      </c>
      <c r="BB96" s="166" t="s">
        <v>559</v>
      </c>
      <c r="BC96" s="166" t="s">
        <v>559</v>
      </c>
      <c r="BD96" s="166" t="s">
        <v>1020</v>
      </c>
      <c r="BE96" s="166" t="s">
        <v>559</v>
      </c>
      <c r="BF96" s="108"/>
    </row>
    <row r="97" spans="1:58" x14ac:dyDescent="0.25">
      <c r="A97" s="133" t="s">
        <v>378</v>
      </c>
      <c r="B97" s="111" t="s">
        <v>172</v>
      </c>
      <c r="C97" s="166" t="s">
        <v>1027</v>
      </c>
      <c r="D97" s="166" t="s">
        <v>1027</v>
      </c>
      <c r="E97" s="166" t="s">
        <v>1027</v>
      </c>
      <c r="F97" s="166" t="s">
        <v>1027</v>
      </c>
      <c r="G97" s="166" t="s">
        <v>1027</v>
      </c>
      <c r="H97" s="166" t="s">
        <v>1027</v>
      </c>
      <c r="I97" s="166" t="s">
        <v>1027</v>
      </c>
      <c r="J97" s="166" t="s">
        <v>1023</v>
      </c>
      <c r="K97" s="166" t="s">
        <v>1023</v>
      </c>
      <c r="L97" s="166" t="s">
        <v>545</v>
      </c>
      <c r="M97" s="166" t="s">
        <v>1020</v>
      </c>
      <c r="N97" s="166" t="s">
        <v>1020</v>
      </c>
      <c r="O97" s="166" t="s">
        <v>1028</v>
      </c>
      <c r="P97" s="166" t="s">
        <v>1028</v>
      </c>
      <c r="Q97" s="166" t="s">
        <v>1025</v>
      </c>
      <c r="R97" s="166" t="s">
        <v>1025</v>
      </c>
      <c r="S97" s="166" t="s">
        <v>1029</v>
      </c>
      <c r="T97" s="166" t="s">
        <v>1030</v>
      </c>
      <c r="U97" s="166" t="s">
        <v>1030</v>
      </c>
      <c r="V97" s="166" t="s">
        <v>559</v>
      </c>
      <c r="W97" s="166" t="s">
        <v>1004</v>
      </c>
      <c r="X97" s="166" t="s">
        <v>1004</v>
      </c>
      <c r="Y97" s="166" t="s">
        <v>1004</v>
      </c>
      <c r="Z97" s="166" t="s">
        <v>1004</v>
      </c>
      <c r="AA97" s="166" t="s">
        <v>1004</v>
      </c>
      <c r="AB97" s="166" t="s">
        <v>958</v>
      </c>
      <c r="AC97" s="166" t="s">
        <v>1004</v>
      </c>
      <c r="AD97" s="109" t="s">
        <v>1026</v>
      </c>
      <c r="AE97" s="166" t="s">
        <v>1004</v>
      </c>
      <c r="AF97" s="166" t="s">
        <v>1025</v>
      </c>
      <c r="AG97" s="166" t="s">
        <v>559</v>
      </c>
      <c r="AH97" s="166" t="s">
        <v>1023</v>
      </c>
      <c r="AI97" s="166" t="s">
        <v>1023</v>
      </c>
      <c r="AJ97" s="166" t="s">
        <v>1023</v>
      </c>
      <c r="AK97" s="168" t="s">
        <v>958</v>
      </c>
      <c r="AL97" s="166" t="s">
        <v>1022</v>
      </c>
      <c r="AM97" s="166" t="s">
        <v>1022</v>
      </c>
      <c r="AN97" s="166" t="s">
        <v>545</v>
      </c>
      <c r="AO97" s="166" t="s">
        <v>545</v>
      </c>
      <c r="AP97" s="166" t="s">
        <v>545</v>
      </c>
      <c r="AQ97" s="166" t="s">
        <v>545</v>
      </c>
      <c r="AR97" s="166" t="s">
        <v>1018</v>
      </c>
      <c r="AS97" s="166" t="s">
        <v>559</v>
      </c>
      <c r="AT97" s="166" t="s">
        <v>1019</v>
      </c>
      <c r="AU97" s="166" t="s">
        <v>559</v>
      </c>
      <c r="AV97" s="166" t="s">
        <v>556</v>
      </c>
      <c r="AW97" s="166" t="s">
        <v>559</v>
      </c>
      <c r="AX97" s="166" t="s">
        <v>559</v>
      </c>
      <c r="AY97" s="166" t="s">
        <v>960</v>
      </c>
      <c r="AZ97" s="166" t="s">
        <v>1021</v>
      </c>
      <c r="BA97" s="166" t="s">
        <v>1021</v>
      </c>
      <c r="BB97" s="166" t="s">
        <v>559</v>
      </c>
      <c r="BC97" s="166" t="s">
        <v>559</v>
      </c>
      <c r="BD97" s="166" t="s">
        <v>1020</v>
      </c>
      <c r="BE97" s="166" t="s">
        <v>559</v>
      </c>
      <c r="BF97" s="108"/>
    </row>
    <row r="98" spans="1:58" x14ac:dyDescent="0.25">
      <c r="A98" s="133" t="s">
        <v>174</v>
      </c>
      <c r="B98" s="111" t="s">
        <v>173</v>
      </c>
      <c r="C98" s="166" t="s">
        <v>1027</v>
      </c>
      <c r="D98" s="166" t="s">
        <v>1027</v>
      </c>
      <c r="E98" s="166" t="s">
        <v>1027</v>
      </c>
      <c r="F98" s="166" t="s">
        <v>1027</v>
      </c>
      <c r="G98" s="166" t="s">
        <v>1027</v>
      </c>
      <c r="H98" s="166" t="s">
        <v>1027</v>
      </c>
      <c r="I98" s="166" t="s">
        <v>1027</v>
      </c>
      <c r="J98" s="166" t="s">
        <v>1023</v>
      </c>
      <c r="K98" s="166" t="s">
        <v>1023</v>
      </c>
      <c r="L98" s="166" t="s">
        <v>545</v>
      </c>
      <c r="M98" s="166" t="s">
        <v>1020</v>
      </c>
      <c r="N98" s="166" t="s">
        <v>1020</v>
      </c>
      <c r="O98" s="166" t="s">
        <v>1028</v>
      </c>
      <c r="P98" s="166" t="s">
        <v>1028</v>
      </c>
      <c r="Q98" s="166" t="s">
        <v>1025</v>
      </c>
      <c r="R98" s="166" t="s">
        <v>1025</v>
      </c>
      <c r="S98" s="166" t="s">
        <v>1029</v>
      </c>
      <c r="T98" s="166" t="s">
        <v>1030</v>
      </c>
      <c r="U98" s="166" t="s">
        <v>1030</v>
      </c>
      <c r="V98" s="166" t="s">
        <v>559</v>
      </c>
      <c r="W98" s="166" t="s">
        <v>1004</v>
      </c>
      <c r="X98" s="166" t="s">
        <v>1004</v>
      </c>
      <c r="Y98" s="166" t="s">
        <v>1004</v>
      </c>
      <c r="Z98" s="166" t="s">
        <v>1004</v>
      </c>
      <c r="AA98" s="166" t="s">
        <v>1004</v>
      </c>
      <c r="AB98" s="166" t="s">
        <v>1017</v>
      </c>
      <c r="AC98" s="166" t="s">
        <v>1004</v>
      </c>
      <c r="AD98" s="109" t="s">
        <v>1026</v>
      </c>
      <c r="AE98" s="166" t="s">
        <v>1004</v>
      </c>
      <c r="AF98" s="166" t="s">
        <v>1025</v>
      </c>
      <c r="AG98" s="166" t="s">
        <v>559</v>
      </c>
      <c r="AH98" s="166" t="s">
        <v>1023</v>
      </c>
      <c r="AI98" s="166" t="s">
        <v>1023</v>
      </c>
      <c r="AJ98" s="166" t="s">
        <v>1023</v>
      </c>
      <c r="AK98" s="168" t="s">
        <v>961</v>
      </c>
      <c r="AL98" s="166" t="s">
        <v>1024</v>
      </c>
      <c r="AM98" s="166" t="s">
        <v>1022</v>
      </c>
      <c r="AN98" s="166" t="s">
        <v>545</v>
      </c>
      <c r="AO98" s="166" t="s">
        <v>545</v>
      </c>
      <c r="AP98" s="166" t="s">
        <v>545</v>
      </c>
      <c r="AQ98" s="166" t="s">
        <v>545</v>
      </c>
      <c r="AR98" s="166" t="s">
        <v>1018</v>
      </c>
      <c r="AS98" s="166" t="s">
        <v>559</v>
      </c>
      <c r="AT98" s="166" t="s">
        <v>1019</v>
      </c>
      <c r="AU98" s="166" t="s">
        <v>559</v>
      </c>
      <c r="AV98" s="166" t="s">
        <v>556</v>
      </c>
      <c r="AW98" s="166" t="s">
        <v>559</v>
      </c>
      <c r="AX98" s="166" t="s">
        <v>559</v>
      </c>
      <c r="AY98" s="166" t="s">
        <v>960</v>
      </c>
      <c r="AZ98" s="166" t="s">
        <v>1021</v>
      </c>
      <c r="BA98" s="166" t="s">
        <v>1021</v>
      </c>
      <c r="BB98" s="166" t="s">
        <v>559</v>
      </c>
      <c r="BC98" s="166" t="s">
        <v>559</v>
      </c>
      <c r="BD98" s="166" t="s">
        <v>1020</v>
      </c>
      <c r="BE98" s="166" t="s">
        <v>559</v>
      </c>
      <c r="BF98" s="108"/>
    </row>
    <row r="99" spans="1:58" x14ac:dyDescent="0.25">
      <c r="A99" s="133" t="s">
        <v>176</v>
      </c>
      <c r="B99" s="111" t="s">
        <v>175</v>
      </c>
      <c r="C99" s="166" t="s">
        <v>1027</v>
      </c>
      <c r="D99" s="166" t="s">
        <v>1027</v>
      </c>
      <c r="E99" s="166" t="s">
        <v>1027</v>
      </c>
      <c r="F99" s="166" t="s">
        <v>1027</v>
      </c>
      <c r="G99" s="166" t="s">
        <v>1027</v>
      </c>
      <c r="H99" s="166" t="s">
        <v>1027</v>
      </c>
      <c r="I99" s="166" t="s">
        <v>1027</v>
      </c>
      <c r="J99" s="166" t="s">
        <v>1023</v>
      </c>
      <c r="K99" s="166" t="s">
        <v>1023</v>
      </c>
      <c r="L99" s="166" t="s">
        <v>545</v>
      </c>
      <c r="M99" s="166" t="s">
        <v>1020</v>
      </c>
      <c r="N99" s="166" t="s">
        <v>1020</v>
      </c>
      <c r="O99" s="166" t="s">
        <v>1028</v>
      </c>
      <c r="P99" s="166" t="s">
        <v>1028</v>
      </c>
      <c r="Q99" s="166" t="s">
        <v>1025</v>
      </c>
      <c r="R99" s="166" t="s">
        <v>1025</v>
      </c>
      <c r="S99" s="166" t="s">
        <v>1029</v>
      </c>
      <c r="T99" s="166" t="s">
        <v>1030</v>
      </c>
      <c r="U99" s="166" t="s">
        <v>1030</v>
      </c>
      <c r="V99" s="166" t="s">
        <v>559</v>
      </c>
      <c r="W99" s="166" t="s">
        <v>1004</v>
      </c>
      <c r="X99" s="166" t="s">
        <v>1004</v>
      </c>
      <c r="Y99" s="166" t="s">
        <v>1004</v>
      </c>
      <c r="Z99" s="166" t="s">
        <v>1004</v>
      </c>
      <c r="AA99" s="166" t="s">
        <v>1004</v>
      </c>
      <c r="AB99" s="166" t="s">
        <v>1017</v>
      </c>
      <c r="AC99" s="166" t="s">
        <v>1004</v>
      </c>
      <c r="AD99" s="109" t="s">
        <v>1026</v>
      </c>
      <c r="AE99" s="166" t="s">
        <v>1004</v>
      </c>
      <c r="AF99" s="166" t="s">
        <v>1025</v>
      </c>
      <c r="AG99" s="166" t="s">
        <v>559</v>
      </c>
      <c r="AH99" s="166" t="s">
        <v>1023</v>
      </c>
      <c r="AI99" s="166" t="s">
        <v>1023</v>
      </c>
      <c r="AJ99" s="166" t="s">
        <v>1023</v>
      </c>
      <c r="AK99" s="168" t="s">
        <v>958</v>
      </c>
      <c r="AL99" s="166" t="s">
        <v>1022</v>
      </c>
      <c r="AM99" s="166" t="s">
        <v>1022</v>
      </c>
      <c r="AN99" s="166" t="s">
        <v>545</v>
      </c>
      <c r="AO99" s="166" t="s">
        <v>545</v>
      </c>
      <c r="AP99" s="166" t="s">
        <v>545</v>
      </c>
      <c r="AQ99" s="166" t="s">
        <v>545</v>
      </c>
      <c r="AR99" s="166" t="s">
        <v>1018</v>
      </c>
      <c r="AS99" s="166" t="s">
        <v>559</v>
      </c>
      <c r="AT99" s="166" t="s">
        <v>1019</v>
      </c>
      <c r="AU99" s="166" t="s">
        <v>559</v>
      </c>
      <c r="AV99" s="166" t="s">
        <v>556</v>
      </c>
      <c r="AW99" s="166" t="s">
        <v>559</v>
      </c>
      <c r="AX99" s="166" t="s">
        <v>559</v>
      </c>
      <c r="AY99" s="166" t="s">
        <v>960</v>
      </c>
      <c r="AZ99" s="166" t="s">
        <v>1021</v>
      </c>
      <c r="BA99" s="166" t="s">
        <v>1021</v>
      </c>
      <c r="BB99" s="166" t="s">
        <v>559</v>
      </c>
      <c r="BC99" s="166" t="s">
        <v>559</v>
      </c>
      <c r="BD99" s="166" t="s">
        <v>1020</v>
      </c>
      <c r="BE99" s="166" t="s">
        <v>559</v>
      </c>
      <c r="BF99" s="108"/>
    </row>
    <row r="100" spans="1:58" x14ac:dyDescent="0.25">
      <c r="A100" s="133" t="s">
        <v>178</v>
      </c>
      <c r="B100" s="111" t="s">
        <v>177</v>
      </c>
      <c r="C100" s="166" t="s">
        <v>1027</v>
      </c>
      <c r="D100" s="166" t="s">
        <v>1027</v>
      </c>
      <c r="E100" s="166" t="s">
        <v>1027</v>
      </c>
      <c r="F100" s="166" t="s">
        <v>1027</v>
      </c>
      <c r="G100" s="166" t="s">
        <v>1027</v>
      </c>
      <c r="H100" s="166" t="s">
        <v>1027</v>
      </c>
      <c r="I100" s="166" t="s">
        <v>1027</v>
      </c>
      <c r="J100" s="166" t="s">
        <v>1023</v>
      </c>
      <c r="K100" s="166" t="s">
        <v>1023</v>
      </c>
      <c r="L100" s="166" t="s">
        <v>545</v>
      </c>
      <c r="M100" s="166" t="s">
        <v>1020</v>
      </c>
      <c r="N100" s="166" t="s">
        <v>1020</v>
      </c>
      <c r="O100" s="166" t="s">
        <v>1028</v>
      </c>
      <c r="P100" s="166" t="s">
        <v>1028</v>
      </c>
      <c r="Q100" s="166" t="s">
        <v>1025</v>
      </c>
      <c r="R100" s="166" t="s">
        <v>1025</v>
      </c>
      <c r="S100" s="166" t="s">
        <v>1029</v>
      </c>
      <c r="T100" s="166" t="s">
        <v>1030</v>
      </c>
      <c r="U100" s="166" t="s">
        <v>1030</v>
      </c>
      <c r="V100" s="166" t="s">
        <v>559</v>
      </c>
      <c r="W100" s="166" t="s">
        <v>1004</v>
      </c>
      <c r="X100" s="166" t="s">
        <v>1004</v>
      </c>
      <c r="Y100" s="166" t="s">
        <v>1004</v>
      </c>
      <c r="Z100" s="166" t="s">
        <v>1004</v>
      </c>
      <c r="AA100" s="166" t="s">
        <v>1004</v>
      </c>
      <c r="AB100" s="166" t="s">
        <v>1017</v>
      </c>
      <c r="AC100" s="166" t="s">
        <v>1004</v>
      </c>
      <c r="AD100" s="109" t="s">
        <v>1026</v>
      </c>
      <c r="AE100" s="166" t="s">
        <v>1004</v>
      </c>
      <c r="AF100" s="166" t="s">
        <v>1025</v>
      </c>
      <c r="AG100" s="166" t="s">
        <v>559</v>
      </c>
      <c r="AH100" s="166" t="s">
        <v>1023</v>
      </c>
      <c r="AI100" s="166" t="s">
        <v>1023</v>
      </c>
      <c r="AJ100" s="166" t="s">
        <v>1023</v>
      </c>
      <c r="AK100" s="168" t="s">
        <v>958</v>
      </c>
      <c r="AL100" s="166" t="s">
        <v>1022</v>
      </c>
      <c r="AM100" s="166" t="s">
        <v>1022</v>
      </c>
      <c r="AN100" s="166" t="s">
        <v>545</v>
      </c>
      <c r="AO100" s="166" t="s">
        <v>545</v>
      </c>
      <c r="AP100" s="166" t="s">
        <v>545</v>
      </c>
      <c r="AQ100" s="166" t="s">
        <v>545</v>
      </c>
      <c r="AR100" s="166" t="s">
        <v>1018</v>
      </c>
      <c r="AS100" s="166" t="s">
        <v>559</v>
      </c>
      <c r="AT100" s="166" t="s">
        <v>1019</v>
      </c>
      <c r="AU100" s="166" t="s">
        <v>559</v>
      </c>
      <c r="AV100" s="166" t="s">
        <v>556</v>
      </c>
      <c r="AW100" s="166" t="s">
        <v>559</v>
      </c>
      <c r="AX100" s="166" t="s">
        <v>559</v>
      </c>
      <c r="AY100" s="166" t="s">
        <v>960</v>
      </c>
      <c r="AZ100" s="166" t="s">
        <v>1021</v>
      </c>
      <c r="BA100" s="166" t="s">
        <v>1021</v>
      </c>
      <c r="BB100" s="166" t="s">
        <v>559</v>
      </c>
      <c r="BC100" s="166" t="s">
        <v>559</v>
      </c>
      <c r="BD100" s="166" t="s">
        <v>1020</v>
      </c>
      <c r="BE100" s="166" t="s">
        <v>559</v>
      </c>
      <c r="BF100" s="108"/>
    </row>
    <row r="101" spans="1:58" x14ac:dyDescent="0.25">
      <c r="A101" s="133" t="s">
        <v>180</v>
      </c>
      <c r="B101" s="111" t="s">
        <v>179</v>
      </c>
      <c r="C101" s="166" t="s">
        <v>1027</v>
      </c>
      <c r="D101" s="166" t="s">
        <v>1027</v>
      </c>
      <c r="E101" s="166" t="s">
        <v>1027</v>
      </c>
      <c r="F101" s="166" t="s">
        <v>1027</v>
      </c>
      <c r="G101" s="166" t="s">
        <v>1027</v>
      </c>
      <c r="H101" s="166" t="s">
        <v>1027</v>
      </c>
      <c r="I101" s="166" t="s">
        <v>1027</v>
      </c>
      <c r="J101" s="166" t="s">
        <v>1023</v>
      </c>
      <c r="K101" s="166" t="s">
        <v>1023</v>
      </c>
      <c r="L101" s="166" t="s">
        <v>545</v>
      </c>
      <c r="M101" s="166" t="s">
        <v>1020</v>
      </c>
      <c r="N101" s="166" t="s">
        <v>1020</v>
      </c>
      <c r="O101" s="166" t="s">
        <v>1028</v>
      </c>
      <c r="P101" s="166" t="s">
        <v>1028</v>
      </c>
      <c r="Q101" s="166" t="s">
        <v>1025</v>
      </c>
      <c r="R101" s="166" t="s">
        <v>1025</v>
      </c>
      <c r="S101" s="166" t="s">
        <v>1029</v>
      </c>
      <c r="T101" s="166" t="s">
        <v>1030</v>
      </c>
      <c r="U101" s="166" t="s">
        <v>1030</v>
      </c>
      <c r="V101" s="166" t="s">
        <v>559</v>
      </c>
      <c r="W101" s="166" t="s">
        <v>1004</v>
      </c>
      <c r="X101" s="166" t="s">
        <v>1004</v>
      </c>
      <c r="Y101" s="166" t="s">
        <v>1004</v>
      </c>
      <c r="Z101" s="166" t="s">
        <v>1004</v>
      </c>
      <c r="AA101" s="166" t="s">
        <v>1004</v>
      </c>
      <c r="AB101" s="166" t="s">
        <v>958</v>
      </c>
      <c r="AC101" s="166" t="s">
        <v>1004</v>
      </c>
      <c r="AD101" s="109" t="s">
        <v>1026</v>
      </c>
      <c r="AE101" s="166" t="s">
        <v>1004</v>
      </c>
      <c r="AF101" s="166" t="s">
        <v>1025</v>
      </c>
      <c r="AG101" s="166" t="s">
        <v>559</v>
      </c>
      <c r="AH101" s="166" t="s">
        <v>1023</v>
      </c>
      <c r="AI101" s="166" t="s">
        <v>1023</v>
      </c>
      <c r="AJ101" s="166" t="s">
        <v>1023</v>
      </c>
      <c r="AK101" s="168" t="s">
        <v>962</v>
      </c>
      <c r="AL101" s="166" t="s">
        <v>1022</v>
      </c>
      <c r="AM101" s="166" t="s">
        <v>1022</v>
      </c>
      <c r="AN101" s="166" t="s">
        <v>545</v>
      </c>
      <c r="AO101" s="166" t="s">
        <v>545</v>
      </c>
      <c r="AP101" s="166" t="s">
        <v>545</v>
      </c>
      <c r="AQ101" s="166" t="s">
        <v>545</v>
      </c>
      <c r="AR101" s="166" t="s">
        <v>1018</v>
      </c>
      <c r="AS101" s="166" t="s">
        <v>559</v>
      </c>
      <c r="AT101" s="166" t="s">
        <v>1019</v>
      </c>
      <c r="AU101" s="166" t="s">
        <v>559</v>
      </c>
      <c r="AV101" s="166" t="s">
        <v>556</v>
      </c>
      <c r="AW101" s="166" t="s">
        <v>559</v>
      </c>
      <c r="AX101" s="166" t="s">
        <v>559</v>
      </c>
      <c r="AY101" s="166" t="s">
        <v>960</v>
      </c>
      <c r="AZ101" s="166" t="s">
        <v>1021</v>
      </c>
      <c r="BA101" s="166" t="s">
        <v>1021</v>
      </c>
      <c r="BB101" s="166" t="s">
        <v>559</v>
      </c>
      <c r="BC101" s="166" t="s">
        <v>559</v>
      </c>
      <c r="BD101" s="166" t="s">
        <v>1020</v>
      </c>
      <c r="BE101" s="166" t="s">
        <v>559</v>
      </c>
      <c r="BF101" s="108"/>
    </row>
    <row r="102" spans="1:58" x14ac:dyDescent="0.25">
      <c r="A102" s="133" t="s">
        <v>182</v>
      </c>
      <c r="B102" s="111" t="s">
        <v>181</v>
      </c>
      <c r="C102" s="166" t="s">
        <v>1027</v>
      </c>
      <c r="D102" s="166" t="s">
        <v>1027</v>
      </c>
      <c r="E102" s="166" t="s">
        <v>1027</v>
      </c>
      <c r="F102" s="166" t="s">
        <v>1027</v>
      </c>
      <c r="G102" s="166" t="s">
        <v>1027</v>
      </c>
      <c r="H102" s="166" t="s">
        <v>1027</v>
      </c>
      <c r="I102" s="166" t="s">
        <v>1027</v>
      </c>
      <c r="J102" s="166" t="s">
        <v>1023</v>
      </c>
      <c r="K102" s="166" t="s">
        <v>1023</v>
      </c>
      <c r="L102" s="166" t="s">
        <v>545</v>
      </c>
      <c r="M102" s="166" t="s">
        <v>1020</v>
      </c>
      <c r="N102" s="166" t="s">
        <v>1020</v>
      </c>
      <c r="O102" s="166" t="s">
        <v>1028</v>
      </c>
      <c r="P102" s="166" t="s">
        <v>1028</v>
      </c>
      <c r="Q102" s="166" t="s">
        <v>1025</v>
      </c>
      <c r="R102" s="166" t="s">
        <v>1025</v>
      </c>
      <c r="S102" s="166" t="s">
        <v>1029</v>
      </c>
      <c r="T102" s="166" t="s">
        <v>1030</v>
      </c>
      <c r="U102" s="166" t="s">
        <v>1030</v>
      </c>
      <c r="V102" s="166" t="s">
        <v>559</v>
      </c>
      <c r="W102" s="166" t="s">
        <v>1004</v>
      </c>
      <c r="X102" s="166" t="s">
        <v>1004</v>
      </c>
      <c r="Y102" s="166" t="s">
        <v>1004</v>
      </c>
      <c r="Z102" s="166" t="s">
        <v>1004</v>
      </c>
      <c r="AA102" s="166" t="s">
        <v>1004</v>
      </c>
      <c r="AB102" s="166" t="s">
        <v>958</v>
      </c>
      <c r="AC102" s="166" t="s">
        <v>1004</v>
      </c>
      <c r="AD102" s="109" t="s">
        <v>1026</v>
      </c>
      <c r="AE102" s="166" t="s">
        <v>1004</v>
      </c>
      <c r="AF102" s="166" t="s">
        <v>1025</v>
      </c>
      <c r="AG102" s="166" t="s">
        <v>559</v>
      </c>
      <c r="AH102" s="166" t="s">
        <v>1023</v>
      </c>
      <c r="AI102" s="166" t="s">
        <v>1023</v>
      </c>
      <c r="AJ102" s="166" t="s">
        <v>1023</v>
      </c>
      <c r="AK102" s="168" t="s">
        <v>958</v>
      </c>
      <c r="AL102" s="166" t="s">
        <v>1022</v>
      </c>
      <c r="AM102" s="166" t="s">
        <v>1022</v>
      </c>
      <c r="AN102" s="166" t="s">
        <v>545</v>
      </c>
      <c r="AO102" s="166" t="s">
        <v>545</v>
      </c>
      <c r="AP102" s="166" t="s">
        <v>545</v>
      </c>
      <c r="AQ102" s="166" t="s">
        <v>545</v>
      </c>
      <c r="AR102" s="166" t="s">
        <v>1018</v>
      </c>
      <c r="AS102" s="166" t="s">
        <v>559</v>
      </c>
      <c r="AT102" s="166" t="s">
        <v>1019</v>
      </c>
      <c r="AU102" s="166" t="s">
        <v>559</v>
      </c>
      <c r="AV102" s="166" t="s">
        <v>556</v>
      </c>
      <c r="AW102" s="166" t="s">
        <v>559</v>
      </c>
      <c r="AX102" s="166" t="s">
        <v>559</v>
      </c>
      <c r="AY102" s="166" t="s">
        <v>960</v>
      </c>
      <c r="AZ102" s="166" t="s">
        <v>1021</v>
      </c>
      <c r="BA102" s="166" t="s">
        <v>1021</v>
      </c>
      <c r="BB102" s="166" t="s">
        <v>559</v>
      </c>
      <c r="BC102" s="166" t="s">
        <v>559</v>
      </c>
      <c r="BD102" s="166" t="s">
        <v>1020</v>
      </c>
      <c r="BE102" s="166" t="s">
        <v>559</v>
      </c>
      <c r="BF102" s="108"/>
    </row>
    <row r="103" spans="1:58" x14ac:dyDescent="0.25">
      <c r="A103" s="133" t="s">
        <v>184</v>
      </c>
      <c r="B103" s="111" t="s">
        <v>183</v>
      </c>
      <c r="C103" s="166" t="s">
        <v>1027</v>
      </c>
      <c r="D103" s="166" t="s">
        <v>1027</v>
      </c>
      <c r="E103" s="166" t="s">
        <v>1027</v>
      </c>
      <c r="F103" s="166" t="s">
        <v>1027</v>
      </c>
      <c r="G103" s="166" t="s">
        <v>1027</v>
      </c>
      <c r="H103" s="166" t="s">
        <v>1027</v>
      </c>
      <c r="I103" s="166" t="s">
        <v>1027</v>
      </c>
      <c r="J103" s="166" t="s">
        <v>1023</v>
      </c>
      <c r="K103" s="166" t="s">
        <v>1023</v>
      </c>
      <c r="L103" s="166" t="s">
        <v>545</v>
      </c>
      <c r="M103" s="166" t="s">
        <v>1020</v>
      </c>
      <c r="N103" s="166" t="s">
        <v>1020</v>
      </c>
      <c r="O103" s="166" t="s">
        <v>1028</v>
      </c>
      <c r="P103" s="166" t="s">
        <v>1028</v>
      </c>
      <c r="Q103" s="166" t="s">
        <v>1025</v>
      </c>
      <c r="R103" s="166" t="s">
        <v>1025</v>
      </c>
      <c r="S103" s="166" t="s">
        <v>1029</v>
      </c>
      <c r="T103" s="166" t="s">
        <v>1030</v>
      </c>
      <c r="U103" s="166" t="s">
        <v>1030</v>
      </c>
      <c r="V103" s="166" t="s">
        <v>559</v>
      </c>
      <c r="W103" s="166" t="s">
        <v>1004</v>
      </c>
      <c r="X103" s="166" t="s">
        <v>1004</v>
      </c>
      <c r="Y103" s="166" t="s">
        <v>1004</v>
      </c>
      <c r="Z103" s="166" t="s">
        <v>1004</v>
      </c>
      <c r="AA103" s="166" t="s">
        <v>1004</v>
      </c>
      <c r="AB103" s="166" t="s">
        <v>958</v>
      </c>
      <c r="AC103" s="166" t="s">
        <v>1004</v>
      </c>
      <c r="AD103" s="109" t="s">
        <v>1026</v>
      </c>
      <c r="AE103" s="166" t="s">
        <v>1004</v>
      </c>
      <c r="AF103" s="166" t="s">
        <v>1025</v>
      </c>
      <c r="AG103" s="166" t="s">
        <v>559</v>
      </c>
      <c r="AH103" s="166" t="s">
        <v>1023</v>
      </c>
      <c r="AI103" s="166" t="s">
        <v>1023</v>
      </c>
      <c r="AJ103" s="166" t="s">
        <v>1023</v>
      </c>
      <c r="AK103" s="168" t="s">
        <v>958</v>
      </c>
      <c r="AL103" s="166" t="s">
        <v>1022</v>
      </c>
      <c r="AM103" s="166" t="s">
        <v>1022</v>
      </c>
      <c r="AN103" s="166" t="s">
        <v>545</v>
      </c>
      <c r="AO103" s="166" t="s">
        <v>545</v>
      </c>
      <c r="AP103" s="166" t="s">
        <v>545</v>
      </c>
      <c r="AQ103" s="166" t="s">
        <v>545</v>
      </c>
      <c r="AR103" s="166" t="s">
        <v>1018</v>
      </c>
      <c r="AS103" s="166" t="s">
        <v>559</v>
      </c>
      <c r="AT103" s="166" t="s">
        <v>1019</v>
      </c>
      <c r="AU103" s="166" t="s">
        <v>559</v>
      </c>
      <c r="AV103" s="166" t="s">
        <v>556</v>
      </c>
      <c r="AW103" s="166" t="s">
        <v>559</v>
      </c>
      <c r="AX103" s="166" t="s">
        <v>559</v>
      </c>
      <c r="AY103" s="166" t="s">
        <v>960</v>
      </c>
      <c r="AZ103" s="166" t="s">
        <v>1021</v>
      </c>
      <c r="BA103" s="166" t="s">
        <v>1021</v>
      </c>
      <c r="BB103" s="166" t="s">
        <v>559</v>
      </c>
      <c r="BC103" s="166" t="s">
        <v>559</v>
      </c>
      <c r="BD103" s="166" t="s">
        <v>1020</v>
      </c>
      <c r="BE103" s="166" t="s">
        <v>559</v>
      </c>
      <c r="BF103" s="108"/>
    </row>
    <row r="104" spans="1:58" x14ac:dyDescent="0.25">
      <c r="A104" s="133" t="s">
        <v>186</v>
      </c>
      <c r="B104" s="111" t="s">
        <v>185</v>
      </c>
      <c r="C104" s="166" t="s">
        <v>1027</v>
      </c>
      <c r="D104" s="166" t="s">
        <v>1027</v>
      </c>
      <c r="E104" s="166" t="s">
        <v>1027</v>
      </c>
      <c r="F104" s="166" t="s">
        <v>1027</v>
      </c>
      <c r="G104" s="166" t="s">
        <v>1027</v>
      </c>
      <c r="H104" s="166" t="s">
        <v>1027</v>
      </c>
      <c r="I104" s="166" t="s">
        <v>1027</v>
      </c>
      <c r="J104" s="166" t="s">
        <v>1023</v>
      </c>
      <c r="K104" s="166" t="s">
        <v>1023</v>
      </c>
      <c r="L104" s="166" t="s">
        <v>545</v>
      </c>
      <c r="M104" s="166" t="s">
        <v>1020</v>
      </c>
      <c r="N104" s="166" t="s">
        <v>1020</v>
      </c>
      <c r="O104" s="166" t="s">
        <v>1028</v>
      </c>
      <c r="P104" s="166" t="s">
        <v>1028</v>
      </c>
      <c r="Q104" s="166" t="s">
        <v>1025</v>
      </c>
      <c r="R104" s="166" t="s">
        <v>1025</v>
      </c>
      <c r="S104" s="166" t="s">
        <v>1029</v>
      </c>
      <c r="T104" s="166" t="s">
        <v>1030</v>
      </c>
      <c r="U104" s="166" t="s">
        <v>1030</v>
      </c>
      <c r="V104" s="166" t="s">
        <v>559</v>
      </c>
      <c r="W104" s="166" t="s">
        <v>1004</v>
      </c>
      <c r="X104" s="166" t="s">
        <v>1004</v>
      </c>
      <c r="Y104" s="166" t="s">
        <v>1004</v>
      </c>
      <c r="Z104" s="166" t="s">
        <v>1004</v>
      </c>
      <c r="AA104" s="166" t="s">
        <v>1004</v>
      </c>
      <c r="AB104" s="166" t="s">
        <v>958</v>
      </c>
      <c r="AC104" s="166" t="s">
        <v>1004</v>
      </c>
      <c r="AD104" s="109" t="s">
        <v>1026</v>
      </c>
      <c r="AE104" s="166" t="s">
        <v>1004</v>
      </c>
      <c r="AF104" s="166" t="s">
        <v>1025</v>
      </c>
      <c r="AG104" s="166" t="s">
        <v>559</v>
      </c>
      <c r="AH104" s="166" t="s">
        <v>1023</v>
      </c>
      <c r="AI104" s="166" t="s">
        <v>1023</v>
      </c>
      <c r="AJ104" s="166" t="s">
        <v>1023</v>
      </c>
      <c r="AK104" s="168" t="s">
        <v>958</v>
      </c>
      <c r="AL104" s="166" t="s">
        <v>1022</v>
      </c>
      <c r="AM104" s="166" t="s">
        <v>1022</v>
      </c>
      <c r="AN104" s="166" t="s">
        <v>545</v>
      </c>
      <c r="AO104" s="166" t="s">
        <v>545</v>
      </c>
      <c r="AP104" s="166" t="s">
        <v>545</v>
      </c>
      <c r="AQ104" s="166" t="s">
        <v>545</v>
      </c>
      <c r="AR104" s="166" t="s">
        <v>1018</v>
      </c>
      <c r="AS104" s="166" t="s">
        <v>559</v>
      </c>
      <c r="AT104" s="166" t="s">
        <v>1019</v>
      </c>
      <c r="AU104" s="166" t="s">
        <v>559</v>
      </c>
      <c r="AV104" s="166" t="s">
        <v>556</v>
      </c>
      <c r="AW104" s="166" t="s">
        <v>559</v>
      </c>
      <c r="AX104" s="166" t="s">
        <v>559</v>
      </c>
      <c r="AY104" s="166" t="s">
        <v>960</v>
      </c>
      <c r="AZ104" s="166" t="s">
        <v>1021</v>
      </c>
      <c r="BA104" s="166" t="s">
        <v>1021</v>
      </c>
      <c r="BB104" s="166" t="s">
        <v>559</v>
      </c>
      <c r="BC104" s="166" t="s">
        <v>559</v>
      </c>
      <c r="BD104" s="166" t="s">
        <v>1020</v>
      </c>
      <c r="BE104" s="166" t="s">
        <v>559</v>
      </c>
      <c r="BF104" s="108"/>
    </row>
    <row r="105" spans="1:58" x14ac:dyDescent="0.25">
      <c r="A105" s="133" t="s">
        <v>189</v>
      </c>
      <c r="B105" s="111" t="s">
        <v>188</v>
      </c>
      <c r="C105" s="166" t="s">
        <v>1027</v>
      </c>
      <c r="D105" s="166" t="s">
        <v>1027</v>
      </c>
      <c r="E105" s="166" t="s">
        <v>1027</v>
      </c>
      <c r="F105" s="166" t="s">
        <v>1027</v>
      </c>
      <c r="G105" s="166" t="s">
        <v>1027</v>
      </c>
      <c r="H105" s="166" t="s">
        <v>1027</v>
      </c>
      <c r="I105" s="166" t="s">
        <v>1027</v>
      </c>
      <c r="J105" s="166" t="s">
        <v>1023</v>
      </c>
      <c r="K105" s="166" t="s">
        <v>1023</v>
      </c>
      <c r="L105" s="166" t="s">
        <v>545</v>
      </c>
      <c r="M105" s="166" t="s">
        <v>1020</v>
      </c>
      <c r="N105" s="166" t="s">
        <v>1020</v>
      </c>
      <c r="O105" s="166" t="s">
        <v>1028</v>
      </c>
      <c r="P105" s="166" t="s">
        <v>1028</v>
      </c>
      <c r="Q105" s="166" t="s">
        <v>1025</v>
      </c>
      <c r="R105" s="166" t="s">
        <v>1025</v>
      </c>
      <c r="S105" s="166" t="s">
        <v>1029</v>
      </c>
      <c r="T105" s="166" t="s">
        <v>1030</v>
      </c>
      <c r="U105" s="166" t="s">
        <v>1030</v>
      </c>
      <c r="V105" s="166" t="s">
        <v>559</v>
      </c>
      <c r="W105" s="166" t="s">
        <v>1004</v>
      </c>
      <c r="X105" s="166" t="s">
        <v>1004</v>
      </c>
      <c r="Y105" s="166" t="s">
        <v>1004</v>
      </c>
      <c r="Z105" s="166" t="s">
        <v>1004</v>
      </c>
      <c r="AA105" s="166" t="s">
        <v>1004</v>
      </c>
      <c r="AB105" s="166" t="s">
        <v>1017</v>
      </c>
      <c r="AC105" s="166" t="s">
        <v>1004</v>
      </c>
      <c r="AD105" s="109" t="s">
        <v>1026</v>
      </c>
      <c r="AE105" s="166" t="s">
        <v>1004</v>
      </c>
      <c r="AF105" s="166" t="s">
        <v>1025</v>
      </c>
      <c r="AG105" s="166" t="s">
        <v>559</v>
      </c>
      <c r="AH105" s="166" t="s">
        <v>1023</v>
      </c>
      <c r="AI105" s="166" t="s">
        <v>1023</v>
      </c>
      <c r="AJ105" s="166" t="s">
        <v>1023</v>
      </c>
      <c r="AK105" s="168" t="s">
        <v>958</v>
      </c>
      <c r="AL105" s="166" t="s">
        <v>1022</v>
      </c>
      <c r="AM105" s="166" t="s">
        <v>1022</v>
      </c>
      <c r="AN105" s="166" t="s">
        <v>545</v>
      </c>
      <c r="AO105" s="166" t="s">
        <v>545</v>
      </c>
      <c r="AP105" s="166" t="s">
        <v>545</v>
      </c>
      <c r="AQ105" s="166" t="s">
        <v>545</v>
      </c>
      <c r="AR105" s="166" t="s">
        <v>1018</v>
      </c>
      <c r="AS105" s="166" t="s">
        <v>559</v>
      </c>
      <c r="AT105" s="166" t="s">
        <v>1019</v>
      </c>
      <c r="AU105" s="166" t="s">
        <v>559</v>
      </c>
      <c r="AV105" s="166" t="s">
        <v>556</v>
      </c>
      <c r="AW105" s="166" t="s">
        <v>559</v>
      </c>
      <c r="AX105" s="166" t="s">
        <v>559</v>
      </c>
      <c r="AY105" s="166" t="s">
        <v>960</v>
      </c>
      <c r="AZ105" s="166" t="s">
        <v>1021</v>
      </c>
      <c r="BA105" s="166" t="s">
        <v>1021</v>
      </c>
      <c r="BB105" s="166" t="s">
        <v>559</v>
      </c>
      <c r="BC105" s="166" t="s">
        <v>559</v>
      </c>
      <c r="BD105" s="166" t="s">
        <v>1020</v>
      </c>
      <c r="BE105" s="166" t="s">
        <v>559</v>
      </c>
      <c r="BF105" s="108"/>
    </row>
    <row r="106" spans="1:58" x14ac:dyDescent="0.25">
      <c r="A106" s="133" t="s">
        <v>191</v>
      </c>
      <c r="B106" s="111" t="s">
        <v>190</v>
      </c>
      <c r="C106" s="166" t="s">
        <v>1027</v>
      </c>
      <c r="D106" s="166" t="s">
        <v>1027</v>
      </c>
      <c r="E106" s="166" t="s">
        <v>1027</v>
      </c>
      <c r="F106" s="166" t="s">
        <v>1027</v>
      </c>
      <c r="G106" s="166" t="s">
        <v>1027</v>
      </c>
      <c r="H106" s="166" t="s">
        <v>1027</v>
      </c>
      <c r="I106" s="166" t="s">
        <v>1027</v>
      </c>
      <c r="J106" s="166" t="s">
        <v>1023</v>
      </c>
      <c r="K106" s="166" t="s">
        <v>1023</v>
      </c>
      <c r="L106" s="166" t="s">
        <v>545</v>
      </c>
      <c r="M106" s="166" t="s">
        <v>1020</v>
      </c>
      <c r="N106" s="166" t="s">
        <v>1020</v>
      </c>
      <c r="O106" s="166" t="s">
        <v>1028</v>
      </c>
      <c r="P106" s="166" t="s">
        <v>1028</v>
      </c>
      <c r="Q106" s="166" t="s">
        <v>1025</v>
      </c>
      <c r="R106" s="166" t="s">
        <v>1025</v>
      </c>
      <c r="S106" s="166" t="s">
        <v>1029</v>
      </c>
      <c r="T106" s="166" t="s">
        <v>1030</v>
      </c>
      <c r="U106" s="166" t="s">
        <v>1030</v>
      </c>
      <c r="V106" s="166" t="s">
        <v>559</v>
      </c>
      <c r="W106" s="166" t="s">
        <v>1004</v>
      </c>
      <c r="X106" s="166" t="s">
        <v>1004</v>
      </c>
      <c r="Y106" s="166" t="s">
        <v>1004</v>
      </c>
      <c r="Z106" s="166" t="s">
        <v>1004</v>
      </c>
      <c r="AA106" s="166" t="s">
        <v>1004</v>
      </c>
      <c r="AB106" s="166" t="s">
        <v>1017</v>
      </c>
      <c r="AC106" s="166" t="s">
        <v>1004</v>
      </c>
      <c r="AD106" s="109" t="s">
        <v>1026</v>
      </c>
      <c r="AE106" s="166" t="s">
        <v>1004</v>
      </c>
      <c r="AF106" s="166" t="s">
        <v>1025</v>
      </c>
      <c r="AG106" s="166" t="s">
        <v>559</v>
      </c>
      <c r="AH106" s="166" t="s">
        <v>1023</v>
      </c>
      <c r="AI106" s="166" t="s">
        <v>1023</v>
      </c>
      <c r="AJ106" s="166" t="s">
        <v>1023</v>
      </c>
      <c r="AK106" s="168" t="s">
        <v>958</v>
      </c>
      <c r="AL106" s="166" t="s">
        <v>1022</v>
      </c>
      <c r="AM106" s="166" t="s">
        <v>1022</v>
      </c>
      <c r="AN106" s="166" t="s">
        <v>545</v>
      </c>
      <c r="AO106" s="166" t="s">
        <v>545</v>
      </c>
      <c r="AP106" s="166" t="s">
        <v>545</v>
      </c>
      <c r="AQ106" s="166" t="s">
        <v>545</v>
      </c>
      <c r="AR106" s="166" t="s">
        <v>1018</v>
      </c>
      <c r="AS106" s="166" t="s">
        <v>559</v>
      </c>
      <c r="AT106" s="166" t="s">
        <v>1019</v>
      </c>
      <c r="AU106" s="166" t="s">
        <v>559</v>
      </c>
      <c r="AV106" s="166" t="s">
        <v>556</v>
      </c>
      <c r="AW106" s="166" t="s">
        <v>559</v>
      </c>
      <c r="AX106" s="166" t="s">
        <v>559</v>
      </c>
      <c r="AY106" s="166" t="s">
        <v>960</v>
      </c>
      <c r="AZ106" s="166" t="s">
        <v>1021</v>
      </c>
      <c r="BA106" s="166" t="s">
        <v>1021</v>
      </c>
      <c r="BB106" s="166" t="s">
        <v>559</v>
      </c>
      <c r="BC106" s="166" t="s">
        <v>559</v>
      </c>
      <c r="BD106" s="166" t="s">
        <v>1020</v>
      </c>
      <c r="BE106" s="166" t="s">
        <v>559</v>
      </c>
      <c r="BF106" s="108"/>
    </row>
    <row r="107" spans="1:58" x14ac:dyDescent="0.25">
      <c r="A107" s="133" t="s">
        <v>193</v>
      </c>
      <c r="B107" s="111" t="s">
        <v>192</v>
      </c>
      <c r="C107" s="166" t="s">
        <v>1027</v>
      </c>
      <c r="D107" s="166" t="s">
        <v>1027</v>
      </c>
      <c r="E107" s="166" t="s">
        <v>1027</v>
      </c>
      <c r="F107" s="166" t="s">
        <v>1027</v>
      </c>
      <c r="G107" s="166" t="s">
        <v>1027</v>
      </c>
      <c r="H107" s="166" t="s">
        <v>1027</v>
      </c>
      <c r="I107" s="166" t="s">
        <v>1027</v>
      </c>
      <c r="J107" s="166" t="s">
        <v>1023</v>
      </c>
      <c r="K107" s="166" t="s">
        <v>1023</v>
      </c>
      <c r="L107" s="166" t="s">
        <v>545</v>
      </c>
      <c r="M107" s="166" t="s">
        <v>1020</v>
      </c>
      <c r="N107" s="166" t="s">
        <v>1020</v>
      </c>
      <c r="O107" s="166" t="s">
        <v>1028</v>
      </c>
      <c r="P107" s="166" t="s">
        <v>1028</v>
      </c>
      <c r="Q107" s="166" t="s">
        <v>1025</v>
      </c>
      <c r="R107" s="166" t="s">
        <v>1025</v>
      </c>
      <c r="S107" s="166" t="s">
        <v>1029</v>
      </c>
      <c r="T107" s="166" t="s">
        <v>1030</v>
      </c>
      <c r="U107" s="166" t="s">
        <v>1030</v>
      </c>
      <c r="V107" s="166" t="s">
        <v>559</v>
      </c>
      <c r="W107" s="166" t="s">
        <v>1004</v>
      </c>
      <c r="X107" s="166" t="s">
        <v>1004</v>
      </c>
      <c r="Y107" s="166" t="s">
        <v>1004</v>
      </c>
      <c r="Z107" s="166" t="s">
        <v>1004</v>
      </c>
      <c r="AA107" s="166" t="s">
        <v>1004</v>
      </c>
      <c r="AB107" s="166" t="s">
        <v>1017</v>
      </c>
      <c r="AC107" s="166" t="s">
        <v>1004</v>
      </c>
      <c r="AD107" s="109" t="s">
        <v>1026</v>
      </c>
      <c r="AE107" s="166" t="s">
        <v>1004</v>
      </c>
      <c r="AF107" s="166" t="s">
        <v>1025</v>
      </c>
      <c r="AG107" s="166" t="s">
        <v>559</v>
      </c>
      <c r="AH107" s="166" t="s">
        <v>1023</v>
      </c>
      <c r="AI107" s="166" t="s">
        <v>1023</v>
      </c>
      <c r="AJ107" s="166" t="s">
        <v>1023</v>
      </c>
      <c r="AK107" s="168" t="s">
        <v>958</v>
      </c>
      <c r="AL107" s="166" t="s">
        <v>1022</v>
      </c>
      <c r="AM107" s="166" t="s">
        <v>1022</v>
      </c>
      <c r="AN107" s="166" t="s">
        <v>545</v>
      </c>
      <c r="AO107" s="166" t="s">
        <v>545</v>
      </c>
      <c r="AP107" s="166" t="s">
        <v>545</v>
      </c>
      <c r="AQ107" s="166" t="s">
        <v>545</v>
      </c>
      <c r="AR107" s="166" t="s">
        <v>1018</v>
      </c>
      <c r="AS107" s="166" t="s">
        <v>559</v>
      </c>
      <c r="AT107" s="166" t="s">
        <v>1019</v>
      </c>
      <c r="AU107" s="166" t="s">
        <v>559</v>
      </c>
      <c r="AV107" s="166" t="s">
        <v>556</v>
      </c>
      <c r="AW107" s="166" t="s">
        <v>559</v>
      </c>
      <c r="AX107" s="166" t="s">
        <v>559</v>
      </c>
      <c r="AY107" s="166" t="s">
        <v>960</v>
      </c>
      <c r="AZ107" s="166" t="s">
        <v>1021</v>
      </c>
      <c r="BA107" s="166" t="s">
        <v>1021</v>
      </c>
      <c r="BB107" s="166" t="s">
        <v>559</v>
      </c>
      <c r="BC107" s="166" t="s">
        <v>559</v>
      </c>
      <c r="BD107" s="166" t="s">
        <v>1020</v>
      </c>
      <c r="BE107" s="166" t="s">
        <v>559</v>
      </c>
      <c r="BF107" s="108"/>
    </row>
    <row r="108" spans="1:58" x14ac:dyDescent="0.25">
      <c r="A108" s="133" t="s">
        <v>195</v>
      </c>
      <c r="B108" s="111" t="s">
        <v>194</v>
      </c>
      <c r="C108" s="166" t="s">
        <v>1027</v>
      </c>
      <c r="D108" s="166" t="s">
        <v>1027</v>
      </c>
      <c r="E108" s="166" t="s">
        <v>1027</v>
      </c>
      <c r="F108" s="166" t="s">
        <v>1027</v>
      </c>
      <c r="G108" s="166" t="s">
        <v>1027</v>
      </c>
      <c r="H108" s="166" t="s">
        <v>1027</v>
      </c>
      <c r="I108" s="166" t="s">
        <v>1027</v>
      </c>
      <c r="J108" s="166" t="s">
        <v>1023</v>
      </c>
      <c r="K108" s="166" t="s">
        <v>1023</v>
      </c>
      <c r="L108" s="166" t="s">
        <v>545</v>
      </c>
      <c r="M108" s="166" t="s">
        <v>1020</v>
      </c>
      <c r="N108" s="166" t="s">
        <v>1020</v>
      </c>
      <c r="O108" s="166" t="s">
        <v>1028</v>
      </c>
      <c r="P108" s="166" t="s">
        <v>1028</v>
      </c>
      <c r="Q108" s="166" t="s">
        <v>1025</v>
      </c>
      <c r="R108" s="166" t="s">
        <v>1025</v>
      </c>
      <c r="S108" s="166" t="s">
        <v>1029</v>
      </c>
      <c r="T108" s="166" t="s">
        <v>1030</v>
      </c>
      <c r="U108" s="166" t="s">
        <v>1030</v>
      </c>
      <c r="V108" s="166" t="s">
        <v>559</v>
      </c>
      <c r="W108" s="166" t="s">
        <v>1004</v>
      </c>
      <c r="X108" s="166" t="s">
        <v>1004</v>
      </c>
      <c r="Y108" s="166" t="s">
        <v>1004</v>
      </c>
      <c r="Z108" s="166" t="s">
        <v>1004</v>
      </c>
      <c r="AA108" s="166" t="s">
        <v>1004</v>
      </c>
      <c r="AB108" s="166" t="s">
        <v>1004</v>
      </c>
      <c r="AC108" s="166" t="s">
        <v>1004</v>
      </c>
      <c r="AD108" s="109" t="s">
        <v>1026</v>
      </c>
      <c r="AE108" s="166" t="s">
        <v>1004</v>
      </c>
      <c r="AF108" s="166" t="s">
        <v>1025</v>
      </c>
      <c r="AG108" s="166" t="s">
        <v>559</v>
      </c>
      <c r="AH108" s="166" t="s">
        <v>1023</v>
      </c>
      <c r="AI108" s="166" t="s">
        <v>1023</v>
      </c>
      <c r="AJ108" s="166" t="s">
        <v>1023</v>
      </c>
      <c r="AK108" s="168" t="s">
        <v>958</v>
      </c>
      <c r="AL108" s="166" t="s">
        <v>1022</v>
      </c>
      <c r="AM108" s="166" t="s">
        <v>1022</v>
      </c>
      <c r="AN108" s="166" t="s">
        <v>545</v>
      </c>
      <c r="AO108" s="166" t="s">
        <v>545</v>
      </c>
      <c r="AP108" s="166" t="s">
        <v>545</v>
      </c>
      <c r="AQ108" s="166" t="s">
        <v>545</v>
      </c>
      <c r="AR108" s="166" t="s">
        <v>1018</v>
      </c>
      <c r="AS108" s="166" t="s">
        <v>559</v>
      </c>
      <c r="AT108" s="166" t="s">
        <v>1019</v>
      </c>
      <c r="AU108" s="166" t="s">
        <v>559</v>
      </c>
      <c r="AV108" s="166" t="s">
        <v>556</v>
      </c>
      <c r="AW108" s="166" t="s">
        <v>559</v>
      </c>
      <c r="AX108" s="166" t="s">
        <v>559</v>
      </c>
      <c r="AY108" s="166" t="s">
        <v>960</v>
      </c>
      <c r="AZ108" s="166" t="s">
        <v>1021</v>
      </c>
      <c r="BA108" s="166" t="s">
        <v>1021</v>
      </c>
      <c r="BB108" s="166" t="s">
        <v>559</v>
      </c>
      <c r="BC108" s="166" t="s">
        <v>559</v>
      </c>
      <c r="BD108" s="166" t="s">
        <v>1020</v>
      </c>
      <c r="BE108" s="166" t="s">
        <v>559</v>
      </c>
      <c r="BF108" s="108"/>
    </row>
    <row r="109" spans="1:58" x14ac:dyDescent="0.25">
      <c r="A109" s="133" t="s">
        <v>197</v>
      </c>
      <c r="B109" s="111" t="s">
        <v>196</v>
      </c>
      <c r="C109" s="166" t="s">
        <v>1027</v>
      </c>
      <c r="D109" s="166" t="s">
        <v>1027</v>
      </c>
      <c r="E109" s="166" t="s">
        <v>1027</v>
      </c>
      <c r="F109" s="166" t="s">
        <v>1027</v>
      </c>
      <c r="G109" s="166" t="s">
        <v>1027</v>
      </c>
      <c r="H109" s="166" t="s">
        <v>1027</v>
      </c>
      <c r="I109" s="166" t="s">
        <v>1027</v>
      </c>
      <c r="J109" s="166" t="s">
        <v>1023</v>
      </c>
      <c r="K109" s="166" t="s">
        <v>1023</v>
      </c>
      <c r="L109" s="166" t="s">
        <v>545</v>
      </c>
      <c r="M109" s="166" t="s">
        <v>1020</v>
      </c>
      <c r="N109" s="166" t="s">
        <v>1020</v>
      </c>
      <c r="O109" s="166" t="s">
        <v>1028</v>
      </c>
      <c r="P109" s="166" t="s">
        <v>1028</v>
      </c>
      <c r="Q109" s="166" t="s">
        <v>1025</v>
      </c>
      <c r="R109" s="166" t="s">
        <v>1025</v>
      </c>
      <c r="S109" s="166" t="s">
        <v>1029</v>
      </c>
      <c r="T109" s="166" t="s">
        <v>1030</v>
      </c>
      <c r="U109" s="166" t="s">
        <v>1030</v>
      </c>
      <c r="V109" s="166" t="s">
        <v>559</v>
      </c>
      <c r="W109" s="166" t="s">
        <v>1004</v>
      </c>
      <c r="X109" s="166" t="s">
        <v>1004</v>
      </c>
      <c r="Y109" s="166" t="s">
        <v>1004</v>
      </c>
      <c r="Z109" s="166" t="s">
        <v>1004</v>
      </c>
      <c r="AA109" s="166" t="s">
        <v>1004</v>
      </c>
      <c r="AB109" s="166" t="s">
        <v>1017</v>
      </c>
      <c r="AC109" s="166" t="s">
        <v>1004</v>
      </c>
      <c r="AD109" s="109" t="s">
        <v>1026</v>
      </c>
      <c r="AE109" s="166" t="s">
        <v>1004</v>
      </c>
      <c r="AF109" s="166" t="s">
        <v>1025</v>
      </c>
      <c r="AG109" s="166" t="s">
        <v>559</v>
      </c>
      <c r="AH109" s="166" t="s">
        <v>1023</v>
      </c>
      <c r="AI109" s="166" t="s">
        <v>1023</v>
      </c>
      <c r="AJ109" s="166" t="s">
        <v>1023</v>
      </c>
      <c r="AK109" s="168" t="s">
        <v>962</v>
      </c>
      <c r="AL109" s="166" t="s">
        <v>1022</v>
      </c>
      <c r="AM109" s="166" t="s">
        <v>1022</v>
      </c>
      <c r="AN109" s="166" t="s">
        <v>545</v>
      </c>
      <c r="AO109" s="166" t="s">
        <v>545</v>
      </c>
      <c r="AP109" s="166" t="s">
        <v>545</v>
      </c>
      <c r="AQ109" s="166" t="s">
        <v>545</v>
      </c>
      <c r="AR109" s="166" t="s">
        <v>1018</v>
      </c>
      <c r="AS109" s="166" t="s">
        <v>559</v>
      </c>
      <c r="AT109" s="166" t="s">
        <v>1019</v>
      </c>
      <c r="AU109" s="166" t="s">
        <v>559</v>
      </c>
      <c r="AV109" s="166" t="s">
        <v>556</v>
      </c>
      <c r="AW109" s="166" t="s">
        <v>559</v>
      </c>
      <c r="AX109" s="166" t="s">
        <v>559</v>
      </c>
      <c r="AY109" s="166" t="s">
        <v>960</v>
      </c>
      <c r="AZ109" s="166" t="s">
        <v>1021</v>
      </c>
      <c r="BA109" s="166" t="s">
        <v>1021</v>
      </c>
      <c r="BB109" s="166" t="s">
        <v>559</v>
      </c>
      <c r="BC109" s="166" t="s">
        <v>559</v>
      </c>
      <c r="BD109" s="166" t="s">
        <v>1020</v>
      </c>
      <c r="BE109" s="166" t="s">
        <v>559</v>
      </c>
      <c r="BF109" s="108"/>
    </row>
    <row r="110" spans="1:58" x14ac:dyDescent="0.25">
      <c r="A110" s="133" t="s">
        <v>199</v>
      </c>
      <c r="B110" s="111" t="s">
        <v>198</v>
      </c>
      <c r="C110" s="166" t="s">
        <v>1027</v>
      </c>
      <c r="D110" s="166" t="s">
        <v>1027</v>
      </c>
      <c r="E110" s="166" t="s">
        <v>1027</v>
      </c>
      <c r="F110" s="166" t="s">
        <v>1027</v>
      </c>
      <c r="G110" s="166" t="s">
        <v>1027</v>
      </c>
      <c r="H110" s="166" t="s">
        <v>1027</v>
      </c>
      <c r="I110" s="166" t="s">
        <v>1027</v>
      </c>
      <c r="J110" s="166" t="s">
        <v>1023</v>
      </c>
      <c r="K110" s="166" t="s">
        <v>1023</v>
      </c>
      <c r="L110" s="166" t="s">
        <v>545</v>
      </c>
      <c r="M110" s="166" t="s">
        <v>1020</v>
      </c>
      <c r="N110" s="166" t="s">
        <v>1020</v>
      </c>
      <c r="O110" s="166" t="s">
        <v>1028</v>
      </c>
      <c r="P110" s="166" t="s">
        <v>1028</v>
      </c>
      <c r="Q110" s="166" t="s">
        <v>1025</v>
      </c>
      <c r="R110" s="166" t="s">
        <v>1025</v>
      </c>
      <c r="S110" s="166" t="s">
        <v>1029</v>
      </c>
      <c r="T110" s="166" t="s">
        <v>1030</v>
      </c>
      <c r="U110" s="166" t="s">
        <v>1030</v>
      </c>
      <c r="V110" s="166" t="s">
        <v>559</v>
      </c>
      <c r="W110" s="166" t="s">
        <v>1004</v>
      </c>
      <c r="X110" s="166" t="s">
        <v>1004</v>
      </c>
      <c r="Y110" s="166" t="s">
        <v>1004</v>
      </c>
      <c r="Z110" s="166" t="s">
        <v>1004</v>
      </c>
      <c r="AA110" s="166" t="s">
        <v>1004</v>
      </c>
      <c r="AB110" s="166" t="s">
        <v>958</v>
      </c>
      <c r="AC110" s="166" t="s">
        <v>1004</v>
      </c>
      <c r="AD110" s="109" t="s">
        <v>1026</v>
      </c>
      <c r="AE110" s="166" t="s">
        <v>1004</v>
      </c>
      <c r="AF110" s="166" t="s">
        <v>1025</v>
      </c>
      <c r="AG110" s="166" t="s">
        <v>559</v>
      </c>
      <c r="AH110" s="166" t="s">
        <v>1023</v>
      </c>
      <c r="AI110" s="166" t="s">
        <v>1023</v>
      </c>
      <c r="AJ110" s="166" t="s">
        <v>1023</v>
      </c>
      <c r="AK110" s="168" t="s">
        <v>958</v>
      </c>
      <c r="AL110" s="166" t="s">
        <v>1022</v>
      </c>
      <c r="AM110" s="166" t="s">
        <v>1022</v>
      </c>
      <c r="AN110" s="166" t="s">
        <v>545</v>
      </c>
      <c r="AO110" s="166" t="s">
        <v>545</v>
      </c>
      <c r="AP110" s="166" t="s">
        <v>545</v>
      </c>
      <c r="AQ110" s="166" t="s">
        <v>545</v>
      </c>
      <c r="AR110" s="166" t="s">
        <v>1018</v>
      </c>
      <c r="AS110" s="166" t="s">
        <v>559</v>
      </c>
      <c r="AT110" s="166" t="s">
        <v>1019</v>
      </c>
      <c r="AU110" s="166" t="s">
        <v>559</v>
      </c>
      <c r="AV110" s="166" t="s">
        <v>556</v>
      </c>
      <c r="AW110" s="166" t="s">
        <v>559</v>
      </c>
      <c r="AX110" s="166" t="s">
        <v>559</v>
      </c>
      <c r="AY110" s="166" t="s">
        <v>960</v>
      </c>
      <c r="AZ110" s="166" t="s">
        <v>1021</v>
      </c>
      <c r="BA110" s="166" t="s">
        <v>1021</v>
      </c>
      <c r="BB110" s="166" t="s">
        <v>559</v>
      </c>
      <c r="BC110" s="166" t="s">
        <v>559</v>
      </c>
      <c r="BD110" s="166" t="s">
        <v>1020</v>
      </c>
      <c r="BE110" s="166" t="s">
        <v>559</v>
      </c>
      <c r="BF110" s="108"/>
    </row>
    <row r="111" spans="1:58" x14ac:dyDescent="0.25">
      <c r="A111" s="133" t="s">
        <v>201</v>
      </c>
      <c r="B111" s="111" t="s">
        <v>200</v>
      </c>
      <c r="C111" s="166" t="s">
        <v>1027</v>
      </c>
      <c r="D111" s="166" t="s">
        <v>1027</v>
      </c>
      <c r="E111" s="166" t="s">
        <v>1027</v>
      </c>
      <c r="F111" s="166" t="s">
        <v>1027</v>
      </c>
      <c r="G111" s="166" t="s">
        <v>1027</v>
      </c>
      <c r="H111" s="166" t="s">
        <v>1027</v>
      </c>
      <c r="I111" s="166" t="s">
        <v>1027</v>
      </c>
      <c r="J111" s="166" t="s">
        <v>1023</v>
      </c>
      <c r="K111" s="166" t="s">
        <v>1023</v>
      </c>
      <c r="L111" s="166" t="s">
        <v>545</v>
      </c>
      <c r="M111" s="166" t="s">
        <v>1020</v>
      </c>
      <c r="N111" s="166" t="s">
        <v>1020</v>
      </c>
      <c r="O111" s="166" t="s">
        <v>1028</v>
      </c>
      <c r="P111" s="166" t="s">
        <v>1028</v>
      </c>
      <c r="Q111" s="166" t="s">
        <v>1025</v>
      </c>
      <c r="R111" s="166" t="s">
        <v>1025</v>
      </c>
      <c r="S111" s="166" t="s">
        <v>1029</v>
      </c>
      <c r="T111" s="166" t="s">
        <v>1030</v>
      </c>
      <c r="U111" s="166" t="s">
        <v>1030</v>
      </c>
      <c r="V111" s="166" t="s">
        <v>559</v>
      </c>
      <c r="W111" s="166" t="s">
        <v>1004</v>
      </c>
      <c r="X111" s="166" t="s">
        <v>1015</v>
      </c>
      <c r="Y111" s="166" t="s">
        <v>1004</v>
      </c>
      <c r="Z111" s="166" t="s">
        <v>1004</v>
      </c>
      <c r="AA111" s="166" t="s">
        <v>1004</v>
      </c>
      <c r="AB111" s="166" t="s">
        <v>958</v>
      </c>
      <c r="AC111" s="166" t="s">
        <v>1004</v>
      </c>
      <c r="AD111" s="109" t="s">
        <v>1026</v>
      </c>
      <c r="AE111" s="166" t="s">
        <v>1004</v>
      </c>
      <c r="AF111" s="166" t="s">
        <v>1025</v>
      </c>
      <c r="AG111" s="166" t="s">
        <v>559</v>
      </c>
      <c r="AH111" s="166" t="s">
        <v>1023</v>
      </c>
      <c r="AI111" s="166" t="s">
        <v>1023</v>
      </c>
      <c r="AJ111" s="166" t="s">
        <v>1023</v>
      </c>
      <c r="AK111" s="168" t="s">
        <v>958</v>
      </c>
      <c r="AL111" s="166" t="s">
        <v>1022</v>
      </c>
      <c r="AM111" s="166" t="s">
        <v>1022</v>
      </c>
      <c r="AN111" s="166" t="s">
        <v>545</v>
      </c>
      <c r="AO111" s="166" t="s">
        <v>545</v>
      </c>
      <c r="AP111" s="166" t="s">
        <v>545</v>
      </c>
      <c r="AQ111" s="166" t="s">
        <v>545</v>
      </c>
      <c r="AR111" s="166" t="s">
        <v>1018</v>
      </c>
      <c r="AS111" s="166" t="s">
        <v>559</v>
      </c>
      <c r="AT111" s="166" t="s">
        <v>1019</v>
      </c>
      <c r="AU111" s="166" t="s">
        <v>559</v>
      </c>
      <c r="AV111" s="166" t="s">
        <v>556</v>
      </c>
      <c r="AW111" s="166" t="s">
        <v>559</v>
      </c>
      <c r="AX111" s="166" t="s">
        <v>559</v>
      </c>
      <c r="AY111" s="166" t="s">
        <v>960</v>
      </c>
      <c r="AZ111" s="166" t="s">
        <v>1021</v>
      </c>
      <c r="BA111" s="166" t="s">
        <v>1021</v>
      </c>
      <c r="BB111" s="166" t="s">
        <v>559</v>
      </c>
      <c r="BC111" s="166" t="s">
        <v>559</v>
      </c>
      <c r="BD111" s="166" t="s">
        <v>1020</v>
      </c>
      <c r="BE111" s="166" t="s">
        <v>559</v>
      </c>
      <c r="BF111" s="108"/>
    </row>
    <row r="112" spans="1:58" x14ac:dyDescent="0.25">
      <c r="A112" s="133" t="s">
        <v>203</v>
      </c>
      <c r="B112" s="111" t="s">
        <v>202</v>
      </c>
      <c r="C112" s="166" t="s">
        <v>1027</v>
      </c>
      <c r="D112" s="166" t="s">
        <v>1027</v>
      </c>
      <c r="E112" s="166" t="s">
        <v>1027</v>
      </c>
      <c r="F112" s="166" t="s">
        <v>1027</v>
      </c>
      <c r="G112" s="166" t="s">
        <v>1027</v>
      </c>
      <c r="H112" s="166" t="s">
        <v>1027</v>
      </c>
      <c r="I112" s="166" t="s">
        <v>1027</v>
      </c>
      <c r="J112" s="166" t="s">
        <v>1023</v>
      </c>
      <c r="K112" s="166" t="s">
        <v>1023</v>
      </c>
      <c r="L112" s="166" t="s">
        <v>545</v>
      </c>
      <c r="M112" s="166" t="s">
        <v>1020</v>
      </c>
      <c r="N112" s="166" t="s">
        <v>1020</v>
      </c>
      <c r="O112" s="166" t="s">
        <v>1028</v>
      </c>
      <c r="P112" s="166" t="s">
        <v>1028</v>
      </c>
      <c r="Q112" s="166" t="s">
        <v>1025</v>
      </c>
      <c r="R112" s="166" t="s">
        <v>1025</v>
      </c>
      <c r="S112" s="166" t="s">
        <v>1029</v>
      </c>
      <c r="T112" s="166" t="s">
        <v>1030</v>
      </c>
      <c r="U112" s="166" t="s">
        <v>1030</v>
      </c>
      <c r="V112" s="166" t="s">
        <v>559</v>
      </c>
      <c r="W112" s="166" t="s">
        <v>1004</v>
      </c>
      <c r="X112" s="166" t="s">
        <v>1004</v>
      </c>
      <c r="Y112" s="166" t="s">
        <v>1004</v>
      </c>
      <c r="Z112" s="166" t="s">
        <v>1004</v>
      </c>
      <c r="AA112" s="166" t="s">
        <v>1004</v>
      </c>
      <c r="AB112" s="166" t="s">
        <v>1017</v>
      </c>
      <c r="AC112" s="166" t="s">
        <v>1004</v>
      </c>
      <c r="AD112" s="109" t="s">
        <v>1026</v>
      </c>
      <c r="AE112" s="166" t="s">
        <v>1004</v>
      </c>
      <c r="AF112" s="166" t="s">
        <v>1025</v>
      </c>
      <c r="AG112" s="166" t="s">
        <v>559</v>
      </c>
      <c r="AH112" s="166" t="s">
        <v>1023</v>
      </c>
      <c r="AI112" s="166" t="s">
        <v>1023</v>
      </c>
      <c r="AJ112" s="166" t="s">
        <v>1023</v>
      </c>
      <c r="AK112" s="168" t="s">
        <v>958</v>
      </c>
      <c r="AL112" s="166" t="s">
        <v>1022</v>
      </c>
      <c r="AM112" s="166" t="s">
        <v>1022</v>
      </c>
      <c r="AN112" s="166" t="s">
        <v>545</v>
      </c>
      <c r="AO112" s="166" t="s">
        <v>545</v>
      </c>
      <c r="AP112" s="166" t="s">
        <v>545</v>
      </c>
      <c r="AQ112" s="166" t="s">
        <v>545</v>
      </c>
      <c r="AR112" s="166" t="s">
        <v>1018</v>
      </c>
      <c r="AS112" s="166" t="s">
        <v>559</v>
      </c>
      <c r="AT112" s="166" t="s">
        <v>1019</v>
      </c>
      <c r="AU112" s="166" t="s">
        <v>559</v>
      </c>
      <c r="AV112" s="166" t="s">
        <v>556</v>
      </c>
      <c r="AW112" s="166" t="s">
        <v>559</v>
      </c>
      <c r="AX112" s="166" t="s">
        <v>559</v>
      </c>
      <c r="AY112" s="166" t="s">
        <v>960</v>
      </c>
      <c r="AZ112" s="166" t="s">
        <v>1021</v>
      </c>
      <c r="BA112" s="166" t="s">
        <v>1021</v>
      </c>
      <c r="BB112" s="166" t="s">
        <v>559</v>
      </c>
      <c r="BC112" s="166" t="s">
        <v>559</v>
      </c>
      <c r="BD112" s="166" t="s">
        <v>1020</v>
      </c>
      <c r="BE112" s="166" t="s">
        <v>559</v>
      </c>
      <c r="BF112" s="108"/>
    </row>
    <row r="113" spans="1:58" x14ac:dyDescent="0.25">
      <c r="A113" s="133" t="s">
        <v>205</v>
      </c>
      <c r="B113" s="111" t="s">
        <v>204</v>
      </c>
      <c r="C113" s="166" t="s">
        <v>1027</v>
      </c>
      <c r="D113" s="166" t="s">
        <v>1027</v>
      </c>
      <c r="E113" s="166" t="s">
        <v>1027</v>
      </c>
      <c r="F113" s="166" t="s">
        <v>1027</v>
      </c>
      <c r="G113" s="166" t="s">
        <v>1027</v>
      </c>
      <c r="H113" s="166" t="s">
        <v>1027</v>
      </c>
      <c r="I113" s="166" t="s">
        <v>1027</v>
      </c>
      <c r="J113" s="166" t="s">
        <v>1023</v>
      </c>
      <c r="K113" s="166" t="s">
        <v>1023</v>
      </c>
      <c r="L113" s="166" t="s">
        <v>545</v>
      </c>
      <c r="M113" s="166" t="s">
        <v>1020</v>
      </c>
      <c r="N113" s="166" t="s">
        <v>1020</v>
      </c>
      <c r="O113" s="166" t="s">
        <v>1028</v>
      </c>
      <c r="P113" s="166" t="s">
        <v>1028</v>
      </c>
      <c r="Q113" s="166" t="s">
        <v>1025</v>
      </c>
      <c r="R113" s="166" t="s">
        <v>1025</v>
      </c>
      <c r="S113" s="166" t="s">
        <v>1029</v>
      </c>
      <c r="T113" s="166" t="s">
        <v>1030</v>
      </c>
      <c r="U113" s="166" t="s">
        <v>1030</v>
      </c>
      <c r="V113" s="166" t="s">
        <v>559</v>
      </c>
      <c r="W113" s="166" t="s">
        <v>1004</v>
      </c>
      <c r="X113" s="166" t="s">
        <v>1004</v>
      </c>
      <c r="Y113" s="166" t="s">
        <v>1004</v>
      </c>
      <c r="Z113" s="166" t="s">
        <v>1004</v>
      </c>
      <c r="AA113" s="166" t="s">
        <v>1004</v>
      </c>
      <c r="AB113" s="166" t="s">
        <v>1017</v>
      </c>
      <c r="AC113" s="166" t="s">
        <v>1004</v>
      </c>
      <c r="AD113" s="109" t="s">
        <v>1026</v>
      </c>
      <c r="AE113" s="166" t="s">
        <v>1004</v>
      </c>
      <c r="AF113" s="166" t="s">
        <v>1025</v>
      </c>
      <c r="AG113" s="166" t="s">
        <v>559</v>
      </c>
      <c r="AH113" s="166" t="s">
        <v>1023</v>
      </c>
      <c r="AI113" s="166" t="s">
        <v>1023</v>
      </c>
      <c r="AJ113" s="166" t="s">
        <v>1023</v>
      </c>
      <c r="AK113" s="168" t="s">
        <v>958</v>
      </c>
      <c r="AL113" s="166" t="s">
        <v>1022</v>
      </c>
      <c r="AM113" s="166" t="s">
        <v>1022</v>
      </c>
      <c r="AN113" s="166" t="s">
        <v>545</v>
      </c>
      <c r="AO113" s="166" t="s">
        <v>545</v>
      </c>
      <c r="AP113" s="166" t="s">
        <v>545</v>
      </c>
      <c r="AQ113" s="166" t="s">
        <v>545</v>
      </c>
      <c r="AR113" s="166" t="s">
        <v>1018</v>
      </c>
      <c r="AS113" s="166" t="s">
        <v>559</v>
      </c>
      <c r="AT113" s="166" t="s">
        <v>1019</v>
      </c>
      <c r="AU113" s="166" t="s">
        <v>559</v>
      </c>
      <c r="AV113" s="166" t="s">
        <v>556</v>
      </c>
      <c r="AW113" s="166" t="s">
        <v>559</v>
      </c>
      <c r="AX113" s="166" t="s">
        <v>559</v>
      </c>
      <c r="AY113" s="166" t="s">
        <v>960</v>
      </c>
      <c r="AZ113" s="166" t="s">
        <v>1021</v>
      </c>
      <c r="BA113" s="166" t="s">
        <v>1021</v>
      </c>
      <c r="BB113" s="166" t="s">
        <v>559</v>
      </c>
      <c r="BC113" s="166" t="s">
        <v>559</v>
      </c>
      <c r="BD113" s="166" t="s">
        <v>1020</v>
      </c>
      <c r="BE113" s="166" t="s">
        <v>559</v>
      </c>
      <c r="BF113" s="108"/>
    </row>
    <row r="114" spans="1:58" x14ac:dyDescent="0.25">
      <c r="A114" s="133" t="s">
        <v>207</v>
      </c>
      <c r="B114" s="111" t="s">
        <v>206</v>
      </c>
      <c r="C114" s="166" t="s">
        <v>1027</v>
      </c>
      <c r="D114" s="166" t="s">
        <v>1027</v>
      </c>
      <c r="E114" s="166" t="s">
        <v>1027</v>
      </c>
      <c r="F114" s="166" t="s">
        <v>1027</v>
      </c>
      <c r="G114" s="166" t="s">
        <v>1027</v>
      </c>
      <c r="H114" s="166" t="s">
        <v>1027</v>
      </c>
      <c r="I114" s="166" t="s">
        <v>1027</v>
      </c>
      <c r="J114" s="166" t="s">
        <v>1023</v>
      </c>
      <c r="K114" s="166" t="s">
        <v>1023</v>
      </c>
      <c r="L114" s="166" t="s">
        <v>545</v>
      </c>
      <c r="M114" s="166" t="s">
        <v>1020</v>
      </c>
      <c r="N114" s="166" t="s">
        <v>1020</v>
      </c>
      <c r="O114" s="166" t="s">
        <v>1028</v>
      </c>
      <c r="P114" s="166" t="s">
        <v>1028</v>
      </c>
      <c r="Q114" s="166" t="s">
        <v>1025</v>
      </c>
      <c r="R114" s="166" t="s">
        <v>1025</v>
      </c>
      <c r="S114" s="166" t="s">
        <v>1029</v>
      </c>
      <c r="T114" s="166" t="s">
        <v>1030</v>
      </c>
      <c r="U114" s="166" t="s">
        <v>1030</v>
      </c>
      <c r="V114" s="166" t="s">
        <v>559</v>
      </c>
      <c r="W114" s="166" t="s">
        <v>1004</v>
      </c>
      <c r="X114" s="166" t="s">
        <v>1004</v>
      </c>
      <c r="Y114" s="166" t="s">
        <v>1004</v>
      </c>
      <c r="Z114" s="166" t="s">
        <v>1004</v>
      </c>
      <c r="AA114" s="166" t="s">
        <v>1004</v>
      </c>
      <c r="AB114" s="166" t="s">
        <v>1017</v>
      </c>
      <c r="AC114" s="166" t="s">
        <v>1004</v>
      </c>
      <c r="AD114" s="109" t="s">
        <v>1026</v>
      </c>
      <c r="AE114" s="166" t="s">
        <v>1004</v>
      </c>
      <c r="AF114" s="166" t="s">
        <v>1025</v>
      </c>
      <c r="AG114" s="166" t="s">
        <v>559</v>
      </c>
      <c r="AH114" s="166" t="s">
        <v>1023</v>
      </c>
      <c r="AI114" s="166" t="s">
        <v>1023</v>
      </c>
      <c r="AJ114" s="166" t="s">
        <v>1023</v>
      </c>
      <c r="AK114" s="168" t="s">
        <v>961</v>
      </c>
      <c r="AL114" s="166" t="s">
        <v>1022</v>
      </c>
      <c r="AM114" s="166" t="s">
        <v>1022</v>
      </c>
      <c r="AN114" s="166" t="s">
        <v>545</v>
      </c>
      <c r="AO114" s="166" t="s">
        <v>545</v>
      </c>
      <c r="AP114" s="166" t="s">
        <v>545</v>
      </c>
      <c r="AQ114" s="166" t="s">
        <v>545</v>
      </c>
      <c r="AR114" s="166" t="s">
        <v>1018</v>
      </c>
      <c r="AS114" s="166" t="s">
        <v>559</v>
      </c>
      <c r="AT114" s="166" t="s">
        <v>1019</v>
      </c>
      <c r="AU114" s="166" t="s">
        <v>559</v>
      </c>
      <c r="AV114" s="166" t="s">
        <v>556</v>
      </c>
      <c r="AW114" s="166" t="s">
        <v>559</v>
      </c>
      <c r="AX114" s="166" t="s">
        <v>559</v>
      </c>
      <c r="AY114" s="166" t="s">
        <v>960</v>
      </c>
      <c r="AZ114" s="166" t="s">
        <v>1021</v>
      </c>
      <c r="BA114" s="166" t="s">
        <v>1021</v>
      </c>
      <c r="BB114" s="166" t="s">
        <v>559</v>
      </c>
      <c r="BC114" s="166" t="s">
        <v>559</v>
      </c>
      <c r="BD114" s="166" t="s">
        <v>1020</v>
      </c>
      <c r="BE114" s="166" t="s">
        <v>559</v>
      </c>
      <c r="BF114" s="108"/>
    </row>
    <row r="115" spans="1:58" x14ac:dyDescent="0.25">
      <c r="A115" s="133" t="s">
        <v>754</v>
      </c>
      <c r="B115" s="111" t="s">
        <v>208</v>
      </c>
      <c r="C115" s="166" t="s">
        <v>1027</v>
      </c>
      <c r="D115" s="166" t="s">
        <v>1027</v>
      </c>
      <c r="E115" s="166" t="s">
        <v>1027</v>
      </c>
      <c r="F115" s="166" t="s">
        <v>1027</v>
      </c>
      <c r="G115" s="166" t="s">
        <v>1027</v>
      </c>
      <c r="H115" s="166" t="s">
        <v>1027</v>
      </c>
      <c r="I115" s="166" t="s">
        <v>1027</v>
      </c>
      <c r="J115" s="166" t="s">
        <v>1023</v>
      </c>
      <c r="K115" s="166" t="s">
        <v>1023</v>
      </c>
      <c r="L115" s="166" t="s">
        <v>545</v>
      </c>
      <c r="M115" s="166" t="s">
        <v>1020</v>
      </c>
      <c r="N115" s="166" t="s">
        <v>1020</v>
      </c>
      <c r="O115" s="166" t="s">
        <v>1028</v>
      </c>
      <c r="P115" s="166" t="s">
        <v>1028</v>
      </c>
      <c r="Q115" s="166" t="s">
        <v>1025</v>
      </c>
      <c r="R115" s="166" t="s">
        <v>1025</v>
      </c>
      <c r="S115" s="166" t="s">
        <v>1029</v>
      </c>
      <c r="T115" s="166" t="s">
        <v>1030</v>
      </c>
      <c r="U115" s="166" t="s">
        <v>1030</v>
      </c>
      <c r="V115" s="166" t="s">
        <v>559</v>
      </c>
      <c r="W115" s="166" t="s">
        <v>1004</v>
      </c>
      <c r="X115" s="166" t="s">
        <v>1015</v>
      </c>
      <c r="Y115" s="166" t="s">
        <v>1004</v>
      </c>
      <c r="Z115" s="166" t="s">
        <v>1004</v>
      </c>
      <c r="AA115" s="166" t="s">
        <v>1004</v>
      </c>
      <c r="AB115" s="166" t="s">
        <v>958</v>
      </c>
      <c r="AC115" s="166" t="s">
        <v>1004</v>
      </c>
      <c r="AD115" s="109" t="s">
        <v>1026</v>
      </c>
      <c r="AE115" s="166" t="s">
        <v>1004</v>
      </c>
      <c r="AF115" s="166" t="s">
        <v>1025</v>
      </c>
      <c r="AG115" s="166" t="s">
        <v>559</v>
      </c>
      <c r="AH115" s="166" t="s">
        <v>1023</v>
      </c>
      <c r="AI115" s="166" t="s">
        <v>1023</v>
      </c>
      <c r="AJ115" s="166" t="s">
        <v>1023</v>
      </c>
      <c r="AK115" s="168" t="s">
        <v>958</v>
      </c>
      <c r="AL115" s="166" t="s">
        <v>1022</v>
      </c>
      <c r="AM115" s="166" t="s">
        <v>1022</v>
      </c>
      <c r="AN115" s="166" t="s">
        <v>545</v>
      </c>
      <c r="AO115" s="166" t="s">
        <v>545</v>
      </c>
      <c r="AP115" s="166" t="s">
        <v>545</v>
      </c>
      <c r="AQ115" s="166" t="s">
        <v>545</v>
      </c>
      <c r="AR115" s="166" t="s">
        <v>1018</v>
      </c>
      <c r="AS115" s="166" t="s">
        <v>559</v>
      </c>
      <c r="AT115" s="166" t="s">
        <v>1019</v>
      </c>
      <c r="AU115" s="166" t="s">
        <v>559</v>
      </c>
      <c r="AV115" s="166" t="s">
        <v>556</v>
      </c>
      <c r="AW115" s="166" t="s">
        <v>559</v>
      </c>
      <c r="AX115" s="166" t="s">
        <v>559</v>
      </c>
      <c r="AY115" s="166" t="s">
        <v>960</v>
      </c>
      <c r="AZ115" s="166" t="s">
        <v>1021</v>
      </c>
      <c r="BA115" s="166" t="s">
        <v>1021</v>
      </c>
      <c r="BB115" s="166" t="s">
        <v>559</v>
      </c>
      <c r="BC115" s="166" t="s">
        <v>559</v>
      </c>
      <c r="BD115" s="166" t="s">
        <v>1020</v>
      </c>
      <c r="BE115" s="166" t="s">
        <v>559</v>
      </c>
      <c r="BF115" s="108"/>
    </row>
    <row r="116" spans="1:58" x14ac:dyDescent="0.25">
      <c r="A116" s="133" t="s">
        <v>850</v>
      </c>
      <c r="B116" s="111" t="s">
        <v>209</v>
      </c>
      <c r="C116" s="166" t="s">
        <v>1027</v>
      </c>
      <c r="D116" s="166" t="s">
        <v>1027</v>
      </c>
      <c r="E116" s="166" t="s">
        <v>1027</v>
      </c>
      <c r="F116" s="166" t="s">
        <v>1027</v>
      </c>
      <c r="G116" s="166" t="s">
        <v>1027</v>
      </c>
      <c r="H116" s="166" t="s">
        <v>1027</v>
      </c>
      <c r="I116" s="166" t="s">
        <v>1027</v>
      </c>
      <c r="J116" s="166" t="s">
        <v>1023</v>
      </c>
      <c r="K116" s="166" t="s">
        <v>1023</v>
      </c>
      <c r="L116" s="166" t="s">
        <v>545</v>
      </c>
      <c r="M116" s="166" t="s">
        <v>1020</v>
      </c>
      <c r="N116" s="166" t="s">
        <v>1020</v>
      </c>
      <c r="O116" s="166" t="s">
        <v>1028</v>
      </c>
      <c r="P116" s="166" t="s">
        <v>1028</v>
      </c>
      <c r="Q116" s="166" t="s">
        <v>1025</v>
      </c>
      <c r="R116" s="166" t="s">
        <v>1025</v>
      </c>
      <c r="S116" s="166" t="s">
        <v>1029</v>
      </c>
      <c r="T116" s="166" t="s">
        <v>1030</v>
      </c>
      <c r="U116" s="166" t="s">
        <v>1030</v>
      </c>
      <c r="V116" s="166" t="s">
        <v>559</v>
      </c>
      <c r="W116" s="166" t="s">
        <v>1004</v>
      </c>
      <c r="X116" s="166" t="s">
        <v>1004</v>
      </c>
      <c r="Y116" s="166" t="s">
        <v>1004</v>
      </c>
      <c r="Z116" s="166" t="s">
        <v>1004</v>
      </c>
      <c r="AA116" s="166" t="s">
        <v>1004</v>
      </c>
      <c r="AB116" s="166" t="s">
        <v>1017</v>
      </c>
      <c r="AC116" s="166" t="s">
        <v>1004</v>
      </c>
      <c r="AD116" s="109" t="s">
        <v>1026</v>
      </c>
      <c r="AE116" s="166" t="s">
        <v>1004</v>
      </c>
      <c r="AF116" s="166" t="s">
        <v>1025</v>
      </c>
      <c r="AG116" s="166" t="s">
        <v>559</v>
      </c>
      <c r="AH116" s="166" t="s">
        <v>1023</v>
      </c>
      <c r="AI116" s="166" t="s">
        <v>1023</v>
      </c>
      <c r="AJ116" s="166" t="s">
        <v>1023</v>
      </c>
      <c r="AK116" s="168" t="s">
        <v>958</v>
      </c>
      <c r="AL116" s="166" t="s">
        <v>1022</v>
      </c>
      <c r="AM116" s="166" t="s">
        <v>1022</v>
      </c>
      <c r="AN116" s="166" t="s">
        <v>545</v>
      </c>
      <c r="AO116" s="166" t="s">
        <v>545</v>
      </c>
      <c r="AP116" s="166" t="s">
        <v>545</v>
      </c>
      <c r="AQ116" s="166" t="s">
        <v>545</v>
      </c>
      <c r="AR116" s="166" t="s">
        <v>1018</v>
      </c>
      <c r="AS116" s="166" t="s">
        <v>559</v>
      </c>
      <c r="AT116" s="166" t="s">
        <v>1019</v>
      </c>
      <c r="AU116" s="166" t="s">
        <v>559</v>
      </c>
      <c r="AV116" s="166" t="s">
        <v>556</v>
      </c>
      <c r="AW116" s="166" t="s">
        <v>559</v>
      </c>
      <c r="AX116" s="166" t="s">
        <v>559</v>
      </c>
      <c r="AY116" s="166" t="s">
        <v>960</v>
      </c>
      <c r="AZ116" s="166" t="s">
        <v>1021</v>
      </c>
      <c r="BA116" s="166" t="s">
        <v>1021</v>
      </c>
      <c r="BB116" s="166" t="s">
        <v>559</v>
      </c>
      <c r="BC116" s="166" t="s">
        <v>559</v>
      </c>
      <c r="BD116" s="166" t="s">
        <v>1020</v>
      </c>
      <c r="BE116" s="166" t="s">
        <v>559</v>
      </c>
      <c r="BF116" s="108"/>
    </row>
    <row r="117" spans="1:58" x14ac:dyDescent="0.25">
      <c r="A117" s="133" t="s">
        <v>211</v>
      </c>
      <c r="B117" s="111" t="s">
        <v>210</v>
      </c>
      <c r="C117" s="166" t="s">
        <v>1027</v>
      </c>
      <c r="D117" s="166" t="s">
        <v>1027</v>
      </c>
      <c r="E117" s="166" t="s">
        <v>1027</v>
      </c>
      <c r="F117" s="166" t="s">
        <v>1027</v>
      </c>
      <c r="G117" s="166" t="s">
        <v>1027</v>
      </c>
      <c r="H117" s="166" t="s">
        <v>1027</v>
      </c>
      <c r="I117" s="166" t="s">
        <v>1027</v>
      </c>
      <c r="J117" s="166" t="s">
        <v>1023</v>
      </c>
      <c r="K117" s="166" t="s">
        <v>1023</v>
      </c>
      <c r="L117" s="166" t="s">
        <v>545</v>
      </c>
      <c r="M117" s="166" t="s">
        <v>1020</v>
      </c>
      <c r="N117" s="166" t="s">
        <v>1020</v>
      </c>
      <c r="O117" s="166" t="s">
        <v>1028</v>
      </c>
      <c r="P117" s="166" t="s">
        <v>1028</v>
      </c>
      <c r="Q117" s="166" t="s">
        <v>1025</v>
      </c>
      <c r="R117" s="166" t="s">
        <v>1025</v>
      </c>
      <c r="S117" s="166" t="s">
        <v>1029</v>
      </c>
      <c r="T117" s="166" t="s">
        <v>1030</v>
      </c>
      <c r="U117" s="166" t="s">
        <v>1030</v>
      </c>
      <c r="V117" s="166" t="s">
        <v>559</v>
      </c>
      <c r="W117" s="166" t="s">
        <v>1004</v>
      </c>
      <c r="X117" s="166" t="s">
        <v>1004</v>
      </c>
      <c r="Y117" s="166" t="s">
        <v>1004</v>
      </c>
      <c r="Z117" s="166" t="s">
        <v>1004</v>
      </c>
      <c r="AA117" s="166" t="s">
        <v>1004</v>
      </c>
      <c r="AB117" s="166" t="s">
        <v>1004</v>
      </c>
      <c r="AC117" s="166" t="s">
        <v>1004</v>
      </c>
      <c r="AD117" s="109" t="s">
        <v>1026</v>
      </c>
      <c r="AE117" s="166" t="s">
        <v>1004</v>
      </c>
      <c r="AF117" s="166" t="s">
        <v>1025</v>
      </c>
      <c r="AG117" s="166" t="s">
        <v>559</v>
      </c>
      <c r="AH117" s="166" t="s">
        <v>1023</v>
      </c>
      <c r="AI117" s="166" t="s">
        <v>1023</v>
      </c>
      <c r="AJ117" s="166" t="s">
        <v>1023</v>
      </c>
      <c r="AK117" s="168" t="s">
        <v>958</v>
      </c>
      <c r="AL117" s="166" t="s">
        <v>1022</v>
      </c>
      <c r="AM117" s="166" t="s">
        <v>1022</v>
      </c>
      <c r="AN117" s="166" t="s">
        <v>545</v>
      </c>
      <c r="AO117" s="166" t="s">
        <v>545</v>
      </c>
      <c r="AP117" s="166" t="s">
        <v>545</v>
      </c>
      <c r="AQ117" s="166" t="s">
        <v>545</v>
      </c>
      <c r="AR117" s="166" t="s">
        <v>1018</v>
      </c>
      <c r="AS117" s="166" t="s">
        <v>559</v>
      </c>
      <c r="AT117" s="166" t="s">
        <v>1019</v>
      </c>
      <c r="AU117" s="166" t="s">
        <v>559</v>
      </c>
      <c r="AV117" s="166" t="s">
        <v>556</v>
      </c>
      <c r="AW117" s="166" t="s">
        <v>559</v>
      </c>
      <c r="AX117" s="166" t="s">
        <v>559</v>
      </c>
      <c r="AY117" s="166" t="s">
        <v>960</v>
      </c>
      <c r="AZ117" s="166" t="s">
        <v>1021</v>
      </c>
      <c r="BA117" s="166" t="s">
        <v>1021</v>
      </c>
      <c r="BB117" s="166" t="s">
        <v>559</v>
      </c>
      <c r="BC117" s="166" t="s">
        <v>559</v>
      </c>
      <c r="BD117" s="166" t="s">
        <v>1020</v>
      </c>
      <c r="BE117" s="166" t="s">
        <v>559</v>
      </c>
      <c r="BF117" s="108"/>
    </row>
    <row r="118" spans="1:58" x14ac:dyDescent="0.25">
      <c r="A118" s="133" t="s">
        <v>213</v>
      </c>
      <c r="B118" s="111" t="s">
        <v>212</v>
      </c>
      <c r="C118" s="166" t="s">
        <v>1027</v>
      </c>
      <c r="D118" s="166" t="s">
        <v>1027</v>
      </c>
      <c r="E118" s="166" t="s">
        <v>1027</v>
      </c>
      <c r="F118" s="166" t="s">
        <v>1027</v>
      </c>
      <c r="G118" s="166" t="s">
        <v>1027</v>
      </c>
      <c r="H118" s="166" t="s">
        <v>1027</v>
      </c>
      <c r="I118" s="166" t="s">
        <v>1027</v>
      </c>
      <c r="J118" s="166" t="s">
        <v>1023</v>
      </c>
      <c r="K118" s="166" t="s">
        <v>1023</v>
      </c>
      <c r="L118" s="166" t="s">
        <v>545</v>
      </c>
      <c r="M118" s="166" t="s">
        <v>1020</v>
      </c>
      <c r="N118" s="166" t="s">
        <v>1020</v>
      </c>
      <c r="O118" s="166" t="s">
        <v>1028</v>
      </c>
      <c r="P118" s="166" t="s">
        <v>1028</v>
      </c>
      <c r="Q118" s="166" t="s">
        <v>1025</v>
      </c>
      <c r="R118" s="166" t="s">
        <v>1025</v>
      </c>
      <c r="S118" s="166" t="s">
        <v>1029</v>
      </c>
      <c r="T118" s="166" t="s">
        <v>1030</v>
      </c>
      <c r="U118" s="166" t="s">
        <v>1030</v>
      </c>
      <c r="V118" s="166" t="s">
        <v>559</v>
      </c>
      <c r="W118" s="166" t="s">
        <v>1004</v>
      </c>
      <c r="X118" s="166" t="s">
        <v>1004</v>
      </c>
      <c r="Y118" s="166" t="s">
        <v>1004</v>
      </c>
      <c r="Z118" s="166" t="s">
        <v>1004</v>
      </c>
      <c r="AA118" s="166" t="s">
        <v>1004</v>
      </c>
      <c r="AB118" s="166" t="s">
        <v>958</v>
      </c>
      <c r="AC118" s="166" t="s">
        <v>1004</v>
      </c>
      <c r="AD118" s="109" t="s">
        <v>1026</v>
      </c>
      <c r="AE118" s="166" t="s">
        <v>1004</v>
      </c>
      <c r="AF118" s="166" t="s">
        <v>1025</v>
      </c>
      <c r="AG118" s="166" t="s">
        <v>559</v>
      </c>
      <c r="AH118" s="166" t="s">
        <v>1023</v>
      </c>
      <c r="AI118" s="166" t="s">
        <v>1023</v>
      </c>
      <c r="AJ118" s="166" t="s">
        <v>1023</v>
      </c>
      <c r="AK118" s="168" t="s">
        <v>958</v>
      </c>
      <c r="AL118" s="166" t="s">
        <v>1022</v>
      </c>
      <c r="AM118" s="166" t="s">
        <v>1022</v>
      </c>
      <c r="AN118" s="166" t="s">
        <v>545</v>
      </c>
      <c r="AO118" s="166" t="s">
        <v>545</v>
      </c>
      <c r="AP118" s="166" t="s">
        <v>545</v>
      </c>
      <c r="AQ118" s="166" t="s">
        <v>545</v>
      </c>
      <c r="AR118" s="166" t="s">
        <v>1018</v>
      </c>
      <c r="AS118" s="166" t="s">
        <v>559</v>
      </c>
      <c r="AT118" s="166" t="s">
        <v>1019</v>
      </c>
      <c r="AU118" s="166" t="s">
        <v>559</v>
      </c>
      <c r="AV118" s="166" t="s">
        <v>556</v>
      </c>
      <c r="AW118" s="166" t="s">
        <v>559</v>
      </c>
      <c r="AX118" s="166" t="s">
        <v>559</v>
      </c>
      <c r="AY118" s="166" t="s">
        <v>960</v>
      </c>
      <c r="AZ118" s="166" t="s">
        <v>1021</v>
      </c>
      <c r="BA118" s="166" t="s">
        <v>1021</v>
      </c>
      <c r="BB118" s="166" t="s">
        <v>559</v>
      </c>
      <c r="BC118" s="166" t="s">
        <v>559</v>
      </c>
      <c r="BD118" s="166" t="s">
        <v>1020</v>
      </c>
      <c r="BE118" s="166" t="s">
        <v>559</v>
      </c>
      <c r="BF118" s="108"/>
    </row>
    <row r="119" spans="1:58" x14ac:dyDescent="0.25">
      <c r="A119" s="133" t="s">
        <v>215</v>
      </c>
      <c r="B119" s="111" t="s">
        <v>214</v>
      </c>
      <c r="C119" s="166" t="s">
        <v>1027</v>
      </c>
      <c r="D119" s="166" t="s">
        <v>1027</v>
      </c>
      <c r="E119" s="166" t="s">
        <v>1027</v>
      </c>
      <c r="F119" s="166" t="s">
        <v>1027</v>
      </c>
      <c r="G119" s="166" t="s">
        <v>1027</v>
      </c>
      <c r="H119" s="166" t="s">
        <v>1027</v>
      </c>
      <c r="I119" s="166" t="s">
        <v>1027</v>
      </c>
      <c r="J119" s="166" t="s">
        <v>1023</v>
      </c>
      <c r="K119" s="166" t="s">
        <v>1023</v>
      </c>
      <c r="L119" s="166" t="s">
        <v>545</v>
      </c>
      <c r="M119" s="166" t="s">
        <v>1020</v>
      </c>
      <c r="N119" s="166" t="s">
        <v>1020</v>
      </c>
      <c r="O119" s="166" t="s">
        <v>1028</v>
      </c>
      <c r="P119" s="166" t="s">
        <v>1028</v>
      </c>
      <c r="Q119" s="166" t="s">
        <v>1025</v>
      </c>
      <c r="R119" s="166" t="s">
        <v>1025</v>
      </c>
      <c r="S119" s="166" t="s">
        <v>1029</v>
      </c>
      <c r="T119" s="166" t="s">
        <v>1030</v>
      </c>
      <c r="U119" s="166" t="s">
        <v>1030</v>
      </c>
      <c r="V119" s="166" t="s">
        <v>559</v>
      </c>
      <c r="W119" s="166" t="s">
        <v>1004</v>
      </c>
      <c r="X119" s="166" t="s">
        <v>1004</v>
      </c>
      <c r="Y119" s="166" t="s">
        <v>1004</v>
      </c>
      <c r="Z119" s="166" t="s">
        <v>1004</v>
      </c>
      <c r="AA119" s="166" t="s">
        <v>1004</v>
      </c>
      <c r="AB119" s="166" t="s">
        <v>1017</v>
      </c>
      <c r="AC119" s="166" t="s">
        <v>1004</v>
      </c>
      <c r="AD119" s="109" t="s">
        <v>1026</v>
      </c>
      <c r="AE119" s="166" t="s">
        <v>1004</v>
      </c>
      <c r="AF119" s="166" t="s">
        <v>1025</v>
      </c>
      <c r="AG119" s="166" t="s">
        <v>559</v>
      </c>
      <c r="AH119" s="166" t="s">
        <v>1023</v>
      </c>
      <c r="AI119" s="166" t="s">
        <v>1023</v>
      </c>
      <c r="AJ119" s="166" t="s">
        <v>1023</v>
      </c>
      <c r="AK119" s="168" t="s">
        <v>958</v>
      </c>
      <c r="AL119" s="166" t="s">
        <v>1022</v>
      </c>
      <c r="AM119" s="166" t="s">
        <v>1022</v>
      </c>
      <c r="AN119" s="166" t="s">
        <v>545</v>
      </c>
      <c r="AO119" s="166" t="s">
        <v>545</v>
      </c>
      <c r="AP119" s="166" t="s">
        <v>545</v>
      </c>
      <c r="AQ119" s="166" t="s">
        <v>545</v>
      </c>
      <c r="AR119" s="166" t="s">
        <v>1018</v>
      </c>
      <c r="AS119" s="166" t="s">
        <v>559</v>
      </c>
      <c r="AT119" s="166" t="s">
        <v>1019</v>
      </c>
      <c r="AU119" s="166" t="s">
        <v>559</v>
      </c>
      <c r="AV119" s="166" t="s">
        <v>556</v>
      </c>
      <c r="AW119" s="166" t="s">
        <v>559</v>
      </c>
      <c r="AX119" s="166" t="s">
        <v>559</v>
      </c>
      <c r="AY119" s="166" t="s">
        <v>960</v>
      </c>
      <c r="AZ119" s="166" t="s">
        <v>1021</v>
      </c>
      <c r="BA119" s="166" t="s">
        <v>1021</v>
      </c>
      <c r="BB119" s="166" t="s">
        <v>559</v>
      </c>
      <c r="BC119" s="166" t="s">
        <v>559</v>
      </c>
      <c r="BD119" s="166" t="s">
        <v>1020</v>
      </c>
      <c r="BE119" s="166" t="s">
        <v>559</v>
      </c>
      <c r="BF119" s="108"/>
    </row>
    <row r="120" spans="1:58" x14ac:dyDescent="0.25">
      <c r="A120" s="133" t="s">
        <v>217</v>
      </c>
      <c r="B120" s="111" t="s">
        <v>216</v>
      </c>
      <c r="C120" s="166" t="s">
        <v>1027</v>
      </c>
      <c r="D120" s="166" t="s">
        <v>1027</v>
      </c>
      <c r="E120" s="166" t="s">
        <v>1027</v>
      </c>
      <c r="F120" s="166" t="s">
        <v>1027</v>
      </c>
      <c r="G120" s="166" t="s">
        <v>1027</v>
      </c>
      <c r="H120" s="166" t="s">
        <v>1027</v>
      </c>
      <c r="I120" s="166" t="s">
        <v>1027</v>
      </c>
      <c r="J120" s="166" t="s">
        <v>1023</v>
      </c>
      <c r="K120" s="166" t="s">
        <v>1023</v>
      </c>
      <c r="L120" s="166" t="s">
        <v>545</v>
      </c>
      <c r="M120" s="166" t="s">
        <v>1020</v>
      </c>
      <c r="N120" s="166" t="s">
        <v>1020</v>
      </c>
      <c r="O120" s="166" t="s">
        <v>1028</v>
      </c>
      <c r="P120" s="166" t="s">
        <v>1028</v>
      </c>
      <c r="Q120" s="166" t="s">
        <v>1025</v>
      </c>
      <c r="R120" s="166" t="s">
        <v>1025</v>
      </c>
      <c r="S120" s="166" t="s">
        <v>1029</v>
      </c>
      <c r="T120" s="166" t="s">
        <v>1030</v>
      </c>
      <c r="U120" s="166" t="s">
        <v>1030</v>
      </c>
      <c r="V120" s="166" t="s">
        <v>559</v>
      </c>
      <c r="W120" s="166" t="s">
        <v>1004</v>
      </c>
      <c r="X120" s="166" t="s">
        <v>1004</v>
      </c>
      <c r="Y120" s="166" t="s">
        <v>1004</v>
      </c>
      <c r="Z120" s="166" t="s">
        <v>1004</v>
      </c>
      <c r="AA120" s="166" t="s">
        <v>1004</v>
      </c>
      <c r="AB120" s="166" t="s">
        <v>1017</v>
      </c>
      <c r="AC120" s="166" t="s">
        <v>1004</v>
      </c>
      <c r="AD120" s="109" t="s">
        <v>1026</v>
      </c>
      <c r="AE120" s="166" t="s">
        <v>1004</v>
      </c>
      <c r="AF120" s="166" t="s">
        <v>1025</v>
      </c>
      <c r="AG120" s="166" t="s">
        <v>559</v>
      </c>
      <c r="AH120" s="166" t="s">
        <v>1023</v>
      </c>
      <c r="AI120" s="166" t="s">
        <v>1023</v>
      </c>
      <c r="AJ120" s="166" t="s">
        <v>1023</v>
      </c>
      <c r="AK120" s="168" t="s">
        <v>958</v>
      </c>
      <c r="AL120" s="166" t="s">
        <v>1022</v>
      </c>
      <c r="AM120" s="166" t="s">
        <v>1022</v>
      </c>
      <c r="AN120" s="166" t="s">
        <v>545</v>
      </c>
      <c r="AO120" s="166" t="s">
        <v>545</v>
      </c>
      <c r="AP120" s="166" t="s">
        <v>545</v>
      </c>
      <c r="AQ120" s="166" t="s">
        <v>545</v>
      </c>
      <c r="AR120" s="166" t="s">
        <v>1018</v>
      </c>
      <c r="AS120" s="166" t="s">
        <v>559</v>
      </c>
      <c r="AT120" s="166" t="s">
        <v>1019</v>
      </c>
      <c r="AU120" s="166" t="s">
        <v>559</v>
      </c>
      <c r="AV120" s="166" t="s">
        <v>556</v>
      </c>
      <c r="AW120" s="166" t="s">
        <v>559</v>
      </c>
      <c r="AX120" s="166" t="s">
        <v>559</v>
      </c>
      <c r="AY120" s="166" t="s">
        <v>960</v>
      </c>
      <c r="AZ120" s="166" t="s">
        <v>1021</v>
      </c>
      <c r="BA120" s="166" t="s">
        <v>1021</v>
      </c>
      <c r="BB120" s="166" t="s">
        <v>559</v>
      </c>
      <c r="BC120" s="166" t="s">
        <v>559</v>
      </c>
      <c r="BD120" s="166" t="s">
        <v>1020</v>
      </c>
      <c r="BE120" s="166" t="s">
        <v>559</v>
      </c>
      <c r="BF120" s="108"/>
    </row>
    <row r="121" spans="1:58" x14ac:dyDescent="0.25">
      <c r="A121" s="133" t="s">
        <v>370</v>
      </c>
      <c r="B121" s="111" t="s">
        <v>218</v>
      </c>
      <c r="C121" s="166" t="s">
        <v>1027</v>
      </c>
      <c r="D121" s="166" t="s">
        <v>1027</v>
      </c>
      <c r="E121" s="166" t="s">
        <v>1027</v>
      </c>
      <c r="F121" s="166" t="s">
        <v>1027</v>
      </c>
      <c r="G121" s="166" t="s">
        <v>1027</v>
      </c>
      <c r="H121" s="166" t="s">
        <v>1027</v>
      </c>
      <c r="I121" s="166" t="s">
        <v>1027</v>
      </c>
      <c r="J121" s="166" t="s">
        <v>1023</v>
      </c>
      <c r="K121" s="166" t="s">
        <v>1023</v>
      </c>
      <c r="L121" s="166" t="s">
        <v>545</v>
      </c>
      <c r="M121" s="166" t="s">
        <v>1020</v>
      </c>
      <c r="N121" s="166" t="s">
        <v>1020</v>
      </c>
      <c r="O121" s="166" t="s">
        <v>1028</v>
      </c>
      <c r="P121" s="166" t="s">
        <v>1028</v>
      </c>
      <c r="Q121" s="166" t="s">
        <v>1025</v>
      </c>
      <c r="R121" s="166" t="s">
        <v>1025</v>
      </c>
      <c r="S121" s="166" t="s">
        <v>1029</v>
      </c>
      <c r="T121" s="166" t="s">
        <v>1030</v>
      </c>
      <c r="U121" s="166" t="s">
        <v>1030</v>
      </c>
      <c r="V121" s="166" t="s">
        <v>559</v>
      </c>
      <c r="W121" s="166" t="s">
        <v>1004</v>
      </c>
      <c r="X121" s="166" t="s">
        <v>1004</v>
      </c>
      <c r="Y121" s="166" t="s">
        <v>1004</v>
      </c>
      <c r="Z121" s="166" t="s">
        <v>1004</v>
      </c>
      <c r="AA121" s="166" t="s">
        <v>1004</v>
      </c>
      <c r="AB121" s="166" t="s">
        <v>1017</v>
      </c>
      <c r="AC121" s="166" t="s">
        <v>1004</v>
      </c>
      <c r="AD121" s="109" t="s">
        <v>1026</v>
      </c>
      <c r="AE121" s="166" t="s">
        <v>1004</v>
      </c>
      <c r="AF121" s="166" t="s">
        <v>1025</v>
      </c>
      <c r="AG121" s="166" t="s">
        <v>559</v>
      </c>
      <c r="AH121" s="166" t="s">
        <v>1023</v>
      </c>
      <c r="AI121" s="166" t="s">
        <v>1023</v>
      </c>
      <c r="AJ121" s="166" t="s">
        <v>1023</v>
      </c>
      <c r="AK121" s="168" t="s">
        <v>961</v>
      </c>
      <c r="AL121" s="166" t="s">
        <v>1022</v>
      </c>
      <c r="AM121" s="166" t="s">
        <v>1022</v>
      </c>
      <c r="AN121" s="166" t="s">
        <v>545</v>
      </c>
      <c r="AO121" s="166" t="s">
        <v>545</v>
      </c>
      <c r="AP121" s="166" t="s">
        <v>545</v>
      </c>
      <c r="AQ121" s="166" t="s">
        <v>545</v>
      </c>
      <c r="AR121" s="166" t="s">
        <v>1018</v>
      </c>
      <c r="AS121" s="166" t="s">
        <v>559</v>
      </c>
      <c r="AT121" s="166" t="s">
        <v>1019</v>
      </c>
      <c r="AU121" s="166" t="s">
        <v>559</v>
      </c>
      <c r="AV121" s="166" t="s">
        <v>556</v>
      </c>
      <c r="AW121" s="166" t="s">
        <v>559</v>
      </c>
      <c r="AX121" s="166" t="s">
        <v>559</v>
      </c>
      <c r="AY121" s="166" t="s">
        <v>960</v>
      </c>
      <c r="AZ121" s="166" t="s">
        <v>1021</v>
      </c>
      <c r="BA121" s="166" t="s">
        <v>1021</v>
      </c>
      <c r="BB121" s="166" t="s">
        <v>559</v>
      </c>
      <c r="BC121" s="166" t="s">
        <v>559</v>
      </c>
      <c r="BD121" s="166" t="s">
        <v>1020</v>
      </c>
      <c r="BE121" s="166" t="s">
        <v>559</v>
      </c>
      <c r="BF121" s="108"/>
    </row>
    <row r="122" spans="1:58" x14ac:dyDescent="0.25">
      <c r="A122" s="133" t="s">
        <v>220</v>
      </c>
      <c r="B122" s="111" t="s">
        <v>219</v>
      </c>
      <c r="C122" s="166" t="s">
        <v>1027</v>
      </c>
      <c r="D122" s="166" t="s">
        <v>1027</v>
      </c>
      <c r="E122" s="166" t="s">
        <v>1027</v>
      </c>
      <c r="F122" s="166" t="s">
        <v>1027</v>
      </c>
      <c r="G122" s="166" t="s">
        <v>1027</v>
      </c>
      <c r="H122" s="166" t="s">
        <v>1027</v>
      </c>
      <c r="I122" s="166" t="s">
        <v>1027</v>
      </c>
      <c r="J122" s="166" t="s">
        <v>1023</v>
      </c>
      <c r="K122" s="166" t="s">
        <v>1023</v>
      </c>
      <c r="L122" s="166" t="s">
        <v>545</v>
      </c>
      <c r="M122" s="166" t="s">
        <v>1020</v>
      </c>
      <c r="N122" s="166" t="s">
        <v>1020</v>
      </c>
      <c r="O122" s="166" t="s">
        <v>1028</v>
      </c>
      <c r="P122" s="166" t="s">
        <v>1028</v>
      </c>
      <c r="Q122" s="166" t="s">
        <v>1025</v>
      </c>
      <c r="R122" s="166" t="s">
        <v>1025</v>
      </c>
      <c r="S122" s="166" t="s">
        <v>1029</v>
      </c>
      <c r="T122" s="166" t="s">
        <v>1030</v>
      </c>
      <c r="U122" s="166" t="s">
        <v>1030</v>
      </c>
      <c r="V122" s="166" t="s">
        <v>559</v>
      </c>
      <c r="W122" s="166" t="s">
        <v>1004</v>
      </c>
      <c r="X122" s="166" t="s">
        <v>1004</v>
      </c>
      <c r="Y122" s="166" t="s">
        <v>1004</v>
      </c>
      <c r="Z122" s="166" t="s">
        <v>1004</v>
      </c>
      <c r="AA122" s="166" t="s">
        <v>1004</v>
      </c>
      <c r="AB122" s="166" t="s">
        <v>1017</v>
      </c>
      <c r="AC122" s="166" t="s">
        <v>1004</v>
      </c>
      <c r="AD122" s="109" t="s">
        <v>1026</v>
      </c>
      <c r="AE122" s="166" t="s">
        <v>1004</v>
      </c>
      <c r="AF122" s="166" t="s">
        <v>1025</v>
      </c>
      <c r="AG122" s="166" t="s">
        <v>559</v>
      </c>
      <c r="AH122" s="166" t="s">
        <v>1023</v>
      </c>
      <c r="AI122" s="166" t="s">
        <v>1023</v>
      </c>
      <c r="AJ122" s="166" t="s">
        <v>1023</v>
      </c>
      <c r="AK122" s="168" t="s">
        <v>958</v>
      </c>
      <c r="AL122" s="166" t="s">
        <v>1022</v>
      </c>
      <c r="AM122" s="166" t="s">
        <v>1022</v>
      </c>
      <c r="AN122" s="166" t="s">
        <v>545</v>
      </c>
      <c r="AO122" s="166" t="s">
        <v>545</v>
      </c>
      <c r="AP122" s="166" t="s">
        <v>545</v>
      </c>
      <c r="AQ122" s="166" t="s">
        <v>545</v>
      </c>
      <c r="AR122" s="166" t="s">
        <v>1018</v>
      </c>
      <c r="AS122" s="166" t="s">
        <v>559</v>
      </c>
      <c r="AT122" s="166" t="s">
        <v>1019</v>
      </c>
      <c r="AU122" s="166" t="s">
        <v>559</v>
      </c>
      <c r="AV122" s="166" t="s">
        <v>556</v>
      </c>
      <c r="AW122" s="166" t="s">
        <v>559</v>
      </c>
      <c r="AX122" s="166" t="s">
        <v>559</v>
      </c>
      <c r="AY122" s="166" t="s">
        <v>960</v>
      </c>
      <c r="AZ122" s="166" t="s">
        <v>1021</v>
      </c>
      <c r="BA122" s="166" t="s">
        <v>1021</v>
      </c>
      <c r="BB122" s="166" t="s">
        <v>559</v>
      </c>
      <c r="BC122" s="166" t="s">
        <v>559</v>
      </c>
      <c r="BD122" s="166" t="s">
        <v>1020</v>
      </c>
      <c r="BE122" s="166" t="s">
        <v>559</v>
      </c>
      <c r="BF122" s="108"/>
    </row>
    <row r="123" spans="1:58" x14ac:dyDescent="0.25">
      <c r="A123" s="133" t="s">
        <v>222</v>
      </c>
      <c r="B123" s="111" t="s">
        <v>221</v>
      </c>
      <c r="C123" s="166" t="s">
        <v>1027</v>
      </c>
      <c r="D123" s="166" t="s">
        <v>1027</v>
      </c>
      <c r="E123" s="166" t="s">
        <v>1027</v>
      </c>
      <c r="F123" s="166" t="s">
        <v>1027</v>
      </c>
      <c r="G123" s="166" t="s">
        <v>1027</v>
      </c>
      <c r="H123" s="166" t="s">
        <v>1027</v>
      </c>
      <c r="I123" s="166" t="s">
        <v>1027</v>
      </c>
      <c r="J123" s="166" t="s">
        <v>1023</v>
      </c>
      <c r="K123" s="166" t="s">
        <v>1023</v>
      </c>
      <c r="L123" s="166" t="s">
        <v>545</v>
      </c>
      <c r="M123" s="166" t="s">
        <v>1020</v>
      </c>
      <c r="N123" s="166" t="s">
        <v>1020</v>
      </c>
      <c r="O123" s="166" t="s">
        <v>1028</v>
      </c>
      <c r="P123" s="166" t="s">
        <v>1028</v>
      </c>
      <c r="Q123" s="166" t="s">
        <v>1025</v>
      </c>
      <c r="R123" s="166" t="s">
        <v>1025</v>
      </c>
      <c r="S123" s="166" t="s">
        <v>1029</v>
      </c>
      <c r="T123" s="166" t="s">
        <v>1030</v>
      </c>
      <c r="U123" s="166" t="s">
        <v>1030</v>
      </c>
      <c r="V123" s="166" t="s">
        <v>559</v>
      </c>
      <c r="W123" s="166" t="s">
        <v>1004</v>
      </c>
      <c r="X123" s="166" t="s">
        <v>1004</v>
      </c>
      <c r="Y123" s="166" t="s">
        <v>1004</v>
      </c>
      <c r="Z123" s="166" t="s">
        <v>1004</v>
      </c>
      <c r="AA123" s="166" t="s">
        <v>1004</v>
      </c>
      <c r="AB123" s="166" t="s">
        <v>958</v>
      </c>
      <c r="AC123" s="166" t="s">
        <v>1004</v>
      </c>
      <c r="AD123" s="109" t="s">
        <v>1026</v>
      </c>
      <c r="AE123" s="166" t="s">
        <v>1004</v>
      </c>
      <c r="AF123" s="166" t="s">
        <v>1025</v>
      </c>
      <c r="AG123" s="166" t="s">
        <v>559</v>
      </c>
      <c r="AH123" s="166" t="s">
        <v>1023</v>
      </c>
      <c r="AI123" s="166" t="s">
        <v>1023</v>
      </c>
      <c r="AJ123" s="166" t="s">
        <v>1023</v>
      </c>
      <c r="AK123" s="168" t="s">
        <v>958</v>
      </c>
      <c r="AL123" s="166" t="s">
        <v>1022</v>
      </c>
      <c r="AM123" s="166" t="s">
        <v>1022</v>
      </c>
      <c r="AN123" s="166" t="s">
        <v>545</v>
      </c>
      <c r="AO123" s="166" t="s">
        <v>545</v>
      </c>
      <c r="AP123" s="166" t="s">
        <v>545</v>
      </c>
      <c r="AQ123" s="166" t="s">
        <v>545</v>
      </c>
      <c r="AR123" s="166" t="s">
        <v>1018</v>
      </c>
      <c r="AS123" s="166" t="s">
        <v>559</v>
      </c>
      <c r="AT123" s="166" t="s">
        <v>1019</v>
      </c>
      <c r="AU123" s="166" t="s">
        <v>559</v>
      </c>
      <c r="AV123" s="166" t="s">
        <v>556</v>
      </c>
      <c r="AW123" s="166" t="s">
        <v>559</v>
      </c>
      <c r="AX123" s="166" t="s">
        <v>559</v>
      </c>
      <c r="AY123" s="166" t="s">
        <v>960</v>
      </c>
      <c r="AZ123" s="166" t="s">
        <v>1021</v>
      </c>
      <c r="BA123" s="166" t="s">
        <v>1021</v>
      </c>
      <c r="BB123" s="166" t="s">
        <v>559</v>
      </c>
      <c r="BC123" s="166" t="s">
        <v>559</v>
      </c>
      <c r="BD123" s="166" t="s">
        <v>1020</v>
      </c>
      <c r="BE123" s="166" t="s">
        <v>559</v>
      </c>
      <c r="BF123" s="108"/>
    </row>
    <row r="124" spans="1:58" x14ac:dyDescent="0.25">
      <c r="A124" s="133" t="s">
        <v>224</v>
      </c>
      <c r="B124" s="111" t="s">
        <v>223</v>
      </c>
      <c r="C124" s="166" t="s">
        <v>1027</v>
      </c>
      <c r="D124" s="166" t="s">
        <v>1027</v>
      </c>
      <c r="E124" s="166" t="s">
        <v>1027</v>
      </c>
      <c r="F124" s="166" t="s">
        <v>1027</v>
      </c>
      <c r="G124" s="166" t="s">
        <v>1027</v>
      </c>
      <c r="H124" s="166" t="s">
        <v>1027</v>
      </c>
      <c r="I124" s="166" t="s">
        <v>1027</v>
      </c>
      <c r="J124" s="166" t="s">
        <v>1023</v>
      </c>
      <c r="K124" s="166" t="s">
        <v>1023</v>
      </c>
      <c r="L124" s="166" t="s">
        <v>545</v>
      </c>
      <c r="M124" s="166" t="s">
        <v>1020</v>
      </c>
      <c r="N124" s="166" t="s">
        <v>1020</v>
      </c>
      <c r="O124" s="166" t="s">
        <v>1028</v>
      </c>
      <c r="P124" s="166" t="s">
        <v>1028</v>
      </c>
      <c r="Q124" s="166" t="s">
        <v>1025</v>
      </c>
      <c r="R124" s="166" t="s">
        <v>1025</v>
      </c>
      <c r="S124" s="166" t="s">
        <v>1029</v>
      </c>
      <c r="T124" s="166" t="s">
        <v>1030</v>
      </c>
      <c r="U124" s="166" t="s">
        <v>1030</v>
      </c>
      <c r="V124" s="166" t="s">
        <v>559</v>
      </c>
      <c r="W124" s="166" t="s">
        <v>1004</v>
      </c>
      <c r="X124" s="166" t="s">
        <v>1004</v>
      </c>
      <c r="Y124" s="166" t="s">
        <v>1004</v>
      </c>
      <c r="Z124" s="166" t="s">
        <v>1004</v>
      </c>
      <c r="AA124" s="166" t="s">
        <v>1004</v>
      </c>
      <c r="AB124" s="166" t="s">
        <v>1017</v>
      </c>
      <c r="AC124" s="166" t="s">
        <v>1004</v>
      </c>
      <c r="AD124" s="109" t="s">
        <v>1026</v>
      </c>
      <c r="AE124" s="166" t="s">
        <v>1004</v>
      </c>
      <c r="AF124" s="166" t="s">
        <v>1025</v>
      </c>
      <c r="AG124" s="166" t="s">
        <v>559</v>
      </c>
      <c r="AH124" s="166" t="s">
        <v>1023</v>
      </c>
      <c r="AI124" s="166" t="s">
        <v>1023</v>
      </c>
      <c r="AJ124" s="166" t="s">
        <v>1023</v>
      </c>
      <c r="AK124" s="168" t="s">
        <v>961</v>
      </c>
      <c r="AL124" s="166" t="s">
        <v>1022</v>
      </c>
      <c r="AM124" s="166" t="s">
        <v>1022</v>
      </c>
      <c r="AN124" s="166" t="s">
        <v>545</v>
      </c>
      <c r="AO124" s="166" t="s">
        <v>545</v>
      </c>
      <c r="AP124" s="166" t="s">
        <v>545</v>
      </c>
      <c r="AQ124" s="166" t="s">
        <v>545</v>
      </c>
      <c r="AR124" s="166" t="s">
        <v>1018</v>
      </c>
      <c r="AS124" s="166" t="s">
        <v>559</v>
      </c>
      <c r="AT124" s="166" t="s">
        <v>1019</v>
      </c>
      <c r="AU124" s="166" t="s">
        <v>559</v>
      </c>
      <c r="AV124" s="166" t="s">
        <v>556</v>
      </c>
      <c r="AW124" s="166" t="s">
        <v>559</v>
      </c>
      <c r="AX124" s="166" t="s">
        <v>559</v>
      </c>
      <c r="AY124" s="166" t="s">
        <v>960</v>
      </c>
      <c r="AZ124" s="166" t="s">
        <v>1021</v>
      </c>
      <c r="BA124" s="166" t="s">
        <v>1021</v>
      </c>
      <c r="BB124" s="166" t="s">
        <v>559</v>
      </c>
      <c r="BC124" s="166" t="s">
        <v>559</v>
      </c>
      <c r="BD124" s="166" t="s">
        <v>1020</v>
      </c>
      <c r="BE124" s="166" t="s">
        <v>559</v>
      </c>
      <c r="BF124" s="108"/>
    </row>
    <row r="125" spans="1:58" x14ac:dyDescent="0.25">
      <c r="A125" s="133" t="s">
        <v>226</v>
      </c>
      <c r="B125" s="111" t="s">
        <v>225</v>
      </c>
      <c r="C125" s="166" t="s">
        <v>1027</v>
      </c>
      <c r="D125" s="166" t="s">
        <v>1027</v>
      </c>
      <c r="E125" s="166" t="s">
        <v>1027</v>
      </c>
      <c r="F125" s="166" t="s">
        <v>1027</v>
      </c>
      <c r="G125" s="166" t="s">
        <v>1027</v>
      </c>
      <c r="H125" s="166" t="s">
        <v>1027</v>
      </c>
      <c r="I125" s="166" t="s">
        <v>1027</v>
      </c>
      <c r="J125" s="166" t="s">
        <v>1023</v>
      </c>
      <c r="K125" s="166" t="s">
        <v>1023</v>
      </c>
      <c r="L125" s="166" t="s">
        <v>545</v>
      </c>
      <c r="M125" s="166" t="s">
        <v>1020</v>
      </c>
      <c r="N125" s="166" t="s">
        <v>1020</v>
      </c>
      <c r="O125" s="166" t="s">
        <v>1028</v>
      </c>
      <c r="P125" s="166" t="s">
        <v>1028</v>
      </c>
      <c r="Q125" s="166" t="s">
        <v>1025</v>
      </c>
      <c r="R125" s="166" t="s">
        <v>1025</v>
      </c>
      <c r="S125" s="166" t="s">
        <v>1029</v>
      </c>
      <c r="T125" s="166" t="s">
        <v>1030</v>
      </c>
      <c r="U125" s="166" t="s">
        <v>1030</v>
      </c>
      <c r="V125" s="166" t="s">
        <v>559</v>
      </c>
      <c r="W125" s="166" t="s">
        <v>1004</v>
      </c>
      <c r="X125" s="166" t="s">
        <v>1004</v>
      </c>
      <c r="Y125" s="166" t="s">
        <v>1004</v>
      </c>
      <c r="Z125" s="166" t="s">
        <v>1004</v>
      </c>
      <c r="AA125" s="166" t="s">
        <v>1004</v>
      </c>
      <c r="AB125" s="166" t="s">
        <v>958</v>
      </c>
      <c r="AC125" s="166" t="s">
        <v>1004</v>
      </c>
      <c r="AD125" s="109" t="s">
        <v>1026</v>
      </c>
      <c r="AE125" s="166" t="s">
        <v>1004</v>
      </c>
      <c r="AF125" s="166" t="s">
        <v>1025</v>
      </c>
      <c r="AG125" s="166" t="s">
        <v>559</v>
      </c>
      <c r="AH125" s="166" t="s">
        <v>1023</v>
      </c>
      <c r="AI125" s="166" t="s">
        <v>1023</v>
      </c>
      <c r="AJ125" s="166" t="s">
        <v>1023</v>
      </c>
      <c r="AK125" s="168" t="s">
        <v>958</v>
      </c>
      <c r="AL125" s="166" t="s">
        <v>1022</v>
      </c>
      <c r="AM125" s="166" t="s">
        <v>1022</v>
      </c>
      <c r="AN125" s="166" t="s">
        <v>545</v>
      </c>
      <c r="AO125" s="166" t="s">
        <v>545</v>
      </c>
      <c r="AP125" s="166" t="s">
        <v>545</v>
      </c>
      <c r="AQ125" s="166" t="s">
        <v>545</v>
      </c>
      <c r="AR125" s="166" t="s">
        <v>1018</v>
      </c>
      <c r="AS125" s="166" t="s">
        <v>559</v>
      </c>
      <c r="AT125" s="166" t="s">
        <v>1019</v>
      </c>
      <c r="AU125" s="166" t="s">
        <v>559</v>
      </c>
      <c r="AV125" s="166" t="s">
        <v>556</v>
      </c>
      <c r="AW125" s="166" t="s">
        <v>559</v>
      </c>
      <c r="AX125" s="166" t="s">
        <v>559</v>
      </c>
      <c r="AY125" s="166" t="s">
        <v>960</v>
      </c>
      <c r="AZ125" s="166" t="s">
        <v>1021</v>
      </c>
      <c r="BA125" s="166" t="s">
        <v>1021</v>
      </c>
      <c r="BB125" s="166" t="s">
        <v>559</v>
      </c>
      <c r="BC125" s="166" t="s">
        <v>559</v>
      </c>
      <c r="BD125" s="166" t="s">
        <v>1020</v>
      </c>
      <c r="BE125" s="166" t="s">
        <v>559</v>
      </c>
      <c r="BF125" s="108"/>
    </row>
    <row r="126" spans="1:58" x14ac:dyDescent="0.25">
      <c r="A126" s="133" t="s">
        <v>228</v>
      </c>
      <c r="B126" s="111" t="s">
        <v>227</v>
      </c>
      <c r="C126" s="166" t="s">
        <v>1027</v>
      </c>
      <c r="D126" s="166" t="s">
        <v>1027</v>
      </c>
      <c r="E126" s="166" t="s">
        <v>1027</v>
      </c>
      <c r="F126" s="166" t="s">
        <v>1027</v>
      </c>
      <c r="G126" s="166" t="s">
        <v>1027</v>
      </c>
      <c r="H126" s="166" t="s">
        <v>1027</v>
      </c>
      <c r="I126" s="166" t="s">
        <v>1027</v>
      </c>
      <c r="J126" s="166" t="s">
        <v>1023</v>
      </c>
      <c r="K126" s="166" t="s">
        <v>1023</v>
      </c>
      <c r="L126" s="166" t="s">
        <v>545</v>
      </c>
      <c r="M126" s="166" t="s">
        <v>1020</v>
      </c>
      <c r="N126" s="166" t="s">
        <v>1020</v>
      </c>
      <c r="O126" s="166" t="s">
        <v>1028</v>
      </c>
      <c r="P126" s="166" t="s">
        <v>1028</v>
      </c>
      <c r="Q126" s="166" t="s">
        <v>1025</v>
      </c>
      <c r="R126" s="166" t="s">
        <v>1025</v>
      </c>
      <c r="S126" s="166" t="s">
        <v>1029</v>
      </c>
      <c r="T126" s="166" t="s">
        <v>1030</v>
      </c>
      <c r="U126" s="166" t="s">
        <v>1030</v>
      </c>
      <c r="V126" s="166" t="s">
        <v>559</v>
      </c>
      <c r="W126" s="166" t="s">
        <v>1004</v>
      </c>
      <c r="X126" s="166" t="s">
        <v>1004</v>
      </c>
      <c r="Y126" s="166" t="s">
        <v>1004</v>
      </c>
      <c r="Z126" s="166" t="s">
        <v>1004</v>
      </c>
      <c r="AA126" s="166" t="s">
        <v>1004</v>
      </c>
      <c r="AB126" s="166" t="s">
        <v>958</v>
      </c>
      <c r="AC126" s="166" t="s">
        <v>1004</v>
      </c>
      <c r="AD126" s="109" t="s">
        <v>1026</v>
      </c>
      <c r="AE126" s="166" t="s">
        <v>1004</v>
      </c>
      <c r="AF126" s="166" t="s">
        <v>1025</v>
      </c>
      <c r="AG126" s="166" t="s">
        <v>559</v>
      </c>
      <c r="AH126" s="166" t="s">
        <v>1023</v>
      </c>
      <c r="AI126" s="166" t="s">
        <v>1023</v>
      </c>
      <c r="AJ126" s="166" t="s">
        <v>1023</v>
      </c>
      <c r="AK126" s="168" t="s">
        <v>958</v>
      </c>
      <c r="AL126" s="166" t="s">
        <v>1022</v>
      </c>
      <c r="AM126" s="166" t="s">
        <v>1022</v>
      </c>
      <c r="AN126" s="166" t="s">
        <v>545</v>
      </c>
      <c r="AO126" s="166" t="s">
        <v>545</v>
      </c>
      <c r="AP126" s="166" t="s">
        <v>545</v>
      </c>
      <c r="AQ126" s="166" t="s">
        <v>545</v>
      </c>
      <c r="AR126" s="166" t="s">
        <v>1018</v>
      </c>
      <c r="AS126" s="166" t="s">
        <v>559</v>
      </c>
      <c r="AT126" s="166" t="s">
        <v>1019</v>
      </c>
      <c r="AU126" s="166" t="s">
        <v>559</v>
      </c>
      <c r="AV126" s="166" t="s">
        <v>556</v>
      </c>
      <c r="AW126" s="166" t="s">
        <v>559</v>
      </c>
      <c r="AX126" s="166" t="s">
        <v>559</v>
      </c>
      <c r="AY126" s="166" t="s">
        <v>960</v>
      </c>
      <c r="AZ126" s="166" t="s">
        <v>1021</v>
      </c>
      <c r="BA126" s="166" t="s">
        <v>1021</v>
      </c>
      <c r="BB126" s="166" t="s">
        <v>559</v>
      </c>
      <c r="BC126" s="166" t="s">
        <v>559</v>
      </c>
      <c r="BD126" s="166" t="s">
        <v>1020</v>
      </c>
      <c r="BE126" s="166" t="s">
        <v>559</v>
      </c>
      <c r="BF126" s="108"/>
    </row>
    <row r="127" spans="1:58" x14ac:dyDescent="0.25">
      <c r="A127" s="133" t="s">
        <v>230</v>
      </c>
      <c r="B127" s="111" t="s">
        <v>229</v>
      </c>
      <c r="C127" s="166" t="s">
        <v>1027</v>
      </c>
      <c r="D127" s="166" t="s">
        <v>1027</v>
      </c>
      <c r="E127" s="166" t="s">
        <v>1027</v>
      </c>
      <c r="F127" s="166" t="s">
        <v>1027</v>
      </c>
      <c r="G127" s="166" t="s">
        <v>1027</v>
      </c>
      <c r="H127" s="166" t="s">
        <v>1027</v>
      </c>
      <c r="I127" s="166" t="s">
        <v>1027</v>
      </c>
      <c r="J127" s="166" t="s">
        <v>1023</v>
      </c>
      <c r="K127" s="166" t="s">
        <v>1023</v>
      </c>
      <c r="L127" s="166" t="s">
        <v>545</v>
      </c>
      <c r="M127" s="166" t="s">
        <v>1020</v>
      </c>
      <c r="N127" s="166" t="s">
        <v>1020</v>
      </c>
      <c r="O127" s="166" t="s">
        <v>1028</v>
      </c>
      <c r="P127" s="166" t="s">
        <v>1028</v>
      </c>
      <c r="Q127" s="166" t="s">
        <v>1025</v>
      </c>
      <c r="R127" s="166" t="s">
        <v>1025</v>
      </c>
      <c r="S127" s="166" t="s">
        <v>1029</v>
      </c>
      <c r="T127" s="166" t="s">
        <v>1030</v>
      </c>
      <c r="U127" s="166" t="s">
        <v>1030</v>
      </c>
      <c r="V127" s="166" t="s">
        <v>559</v>
      </c>
      <c r="W127" s="166" t="s">
        <v>1004</v>
      </c>
      <c r="X127" s="166" t="s">
        <v>1004</v>
      </c>
      <c r="Y127" s="166" t="s">
        <v>1004</v>
      </c>
      <c r="Z127" s="166" t="s">
        <v>1004</v>
      </c>
      <c r="AA127" s="166" t="s">
        <v>1004</v>
      </c>
      <c r="AB127" s="166" t="s">
        <v>1017</v>
      </c>
      <c r="AC127" s="166" t="s">
        <v>1004</v>
      </c>
      <c r="AD127" s="109" t="s">
        <v>1026</v>
      </c>
      <c r="AE127" s="166" t="s">
        <v>1004</v>
      </c>
      <c r="AF127" s="166" t="s">
        <v>1025</v>
      </c>
      <c r="AG127" s="166" t="s">
        <v>559</v>
      </c>
      <c r="AH127" s="166" t="s">
        <v>1023</v>
      </c>
      <c r="AI127" s="166" t="s">
        <v>1023</v>
      </c>
      <c r="AJ127" s="166" t="s">
        <v>1023</v>
      </c>
      <c r="AK127" s="168" t="s">
        <v>958</v>
      </c>
      <c r="AL127" s="166" t="s">
        <v>1022</v>
      </c>
      <c r="AM127" s="166" t="s">
        <v>1022</v>
      </c>
      <c r="AN127" s="166" t="s">
        <v>545</v>
      </c>
      <c r="AO127" s="166" t="s">
        <v>545</v>
      </c>
      <c r="AP127" s="166" t="s">
        <v>545</v>
      </c>
      <c r="AQ127" s="166" t="s">
        <v>545</v>
      </c>
      <c r="AR127" s="166" t="s">
        <v>1018</v>
      </c>
      <c r="AS127" s="166" t="s">
        <v>559</v>
      </c>
      <c r="AT127" s="166" t="s">
        <v>1019</v>
      </c>
      <c r="AU127" s="166" t="s">
        <v>559</v>
      </c>
      <c r="AV127" s="166" t="s">
        <v>556</v>
      </c>
      <c r="AW127" s="166" t="s">
        <v>559</v>
      </c>
      <c r="AX127" s="166" t="s">
        <v>559</v>
      </c>
      <c r="AY127" s="166" t="s">
        <v>960</v>
      </c>
      <c r="AZ127" s="166" t="s">
        <v>1021</v>
      </c>
      <c r="BA127" s="166" t="s">
        <v>1021</v>
      </c>
      <c r="BB127" s="166" t="s">
        <v>559</v>
      </c>
      <c r="BC127" s="166" t="s">
        <v>559</v>
      </c>
      <c r="BD127" s="166" t="s">
        <v>1020</v>
      </c>
      <c r="BE127" s="166" t="s">
        <v>559</v>
      </c>
      <c r="BF127" s="108"/>
    </row>
    <row r="128" spans="1:58" x14ac:dyDescent="0.25">
      <c r="A128" s="133" t="s">
        <v>232</v>
      </c>
      <c r="B128" s="111" t="s">
        <v>231</v>
      </c>
      <c r="C128" s="166" t="s">
        <v>1027</v>
      </c>
      <c r="D128" s="166" t="s">
        <v>1027</v>
      </c>
      <c r="E128" s="166" t="s">
        <v>1027</v>
      </c>
      <c r="F128" s="166" t="s">
        <v>1027</v>
      </c>
      <c r="G128" s="166" t="s">
        <v>1027</v>
      </c>
      <c r="H128" s="166" t="s">
        <v>1027</v>
      </c>
      <c r="I128" s="166" t="s">
        <v>1027</v>
      </c>
      <c r="J128" s="166" t="s">
        <v>1023</v>
      </c>
      <c r="K128" s="166" t="s">
        <v>1023</v>
      </c>
      <c r="L128" s="166" t="s">
        <v>545</v>
      </c>
      <c r="M128" s="166" t="s">
        <v>1020</v>
      </c>
      <c r="N128" s="166" t="s">
        <v>1020</v>
      </c>
      <c r="O128" s="166" t="s">
        <v>1028</v>
      </c>
      <c r="P128" s="166" t="s">
        <v>1028</v>
      </c>
      <c r="Q128" s="166" t="s">
        <v>1025</v>
      </c>
      <c r="R128" s="166" t="s">
        <v>1025</v>
      </c>
      <c r="S128" s="166" t="s">
        <v>1029</v>
      </c>
      <c r="T128" s="166" t="s">
        <v>1030</v>
      </c>
      <c r="U128" s="166" t="s">
        <v>1030</v>
      </c>
      <c r="V128" s="166" t="s">
        <v>559</v>
      </c>
      <c r="W128" s="166" t="s">
        <v>1004</v>
      </c>
      <c r="X128" s="166" t="s">
        <v>1004</v>
      </c>
      <c r="Y128" s="166" t="s">
        <v>1004</v>
      </c>
      <c r="Z128" s="166" t="s">
        <v>1004</v>
      </c>
      <c r="AA128" s="166" t="s">
        <v>1004</v>
      </c>
      <c r="AB128" s="166" t="s">
        <v>1017</v>
      </c>
      <c r="AC128" s="166" t="s">
        <v>1004</v>
      </c>
      <c r="AD128" s="109" t="s">
        <v>1026</v>
      </c>
      <c r="AE128" s="166" t="s">
        <v>1004</v>
      </c>
      <c r="AF128" s="166" t="s">
        <v>1025</v>
      </c>
      <c r="AG128" s="166" t="s">
        <v>559</v>
      </c>
      <c r="AH128" s="166" t="s">
        <v>1023</v>
      </c>
      <c r="AI128" s="166" t="s">
        <v>1023</v>
      </c>
      <c r="AJ128" s="166" t="s">
        <v>1023</v>
      </c>
      <c r="AK128" s="168" t="s">
        <v>961</v>
      </c>
      <c r="AL128" s="166" t="s">
        <v>1022</v>
      </c>
      <c r="AM128" s="166" t="s">
        <v>1022</v>
      </c>
      <c r="AN128" s="166" t="s">
        <v>545</v>
      </c>
      <c r="AO128" s="166" t="s">
        <v>545</v>
      </c>
      <c r="AP128" s="166" t="s">
        <v>545</v>
      </c>
      <c r="AQ128" s="166" t="s">
        <v>545</v>
      </c>
      <c r="AR128" s="166" t="s">
        <v>1018</v>
      </c>
      <c r="AS128" s="166" t="s">
        <v>559</v>
      </c>
      <c r="AT128" s="166" t="s">
        <v>1019</v>
      </c>
      <c r="AU128" s="166" t="s">
        <v>559</v>
      </c>
      <c r="AV128" s="166" t="s">
        <v>556</v>
      </c>
      <c r="AW128" s="166" t="s">
        <v>559</v>
      </c>
      <c r="AX128" s="166" t="s">
        <v>559</v>
      </c>
      <c r="AY128" s="166" t="s">
        <v>960</v>
      </c>
      <c r="AZ128" s="166" t="s">
        <v>1021</v>
      </c>
      <c r="BA128" s="166" t="s">
        <v>1021</v>
      </c>
      <c r="BB128" s="166" t="s">
        <v>559</v>
      </c>
      <c r="BC128" s="166" t="s">
        <v>559</v>
      </c>
      <c r="BD128" s="166" t="s">
        <v>1020</v>
      </c>
      <c r="BE128" s="166" t="s">
        <v>559</v>
      </c>
      <c r="BF128" s="108"/>
    </row>
    <row r="129" spans="1:58" x14ac:dyDescent="0.25">
      <c r="A129" s="133" t="s">
        <v>234</v>
      </c>
      <c r="B129" s="111" t="s">
        <v>233</v>
      </c>
      <c r="C129" s="166" t="s">
        <v>1027</v>
      </c>
      <c r="D129" s="166" t="s">
        <v>1027</v>
      </c>
      <c r="E129" s="166" t="s">
        <v>1027</v>
      </c>
      <c r="F129" s="166" t="s">
        <v>1027</v>
      </c>
      <c r="G129" s="166" t="s">
        <v>1027</v>
      </c>
      <c r="H129" s="166" t="s">
        <v>1027</v>
      </c>
      <c r="I129" s="166" t="s">
        <v>1027</v>
      </c>
      <c r="J129" s="166" t="s">
        <v>1023</v>
      </c>
      <c r="K129" s="166" t="s">
        <v>1023</v>
      </c>
      <c r="L129" s="166" t="s">
        <v>545</v>
      </c>
      <c r="M129" s="166" t="s">
        <v>1020</v>
      </c>
      <c r="N129" s="166" t="s">
        <v>1020</v>
      </c>
      <c r="O129" s="166" t="s">
        <v>1028</v>
      </c>
      <c r="P129" s="166" t="s">
        <v>1028</v>
      </c>
      <c r="Q129" s="166" t="s">
        <v>1025</v>
      </c>
      <c r="R129" s="166" t="s">
        <v>1025</v>
      </c>
      <c r="S129" s="166" t="s">
        <v>1029</v>
      </c>
      <c r="T129" s="166" t="s">
        <v>1030</v>
      </c>
      <c r="U129" s="166" t="s">
        <v>1030</v>
      </c>
      <c r="V129" s="166" t="s">
        <v>559</v>
      </c>
      <c r="W129" s="166" t="s">
        <v>1004</v>
      </c>
      <c r="X129" s="166" t="s">
        <v>1004</v>
      </c>
      <c r="Y129" s="166" t="s">
        <v>1004</v>
      </c>
      <c r="Z129" s="166" t="s">
        <v>1004</v>
      </c>
      <c r="AA129" s="166" t="s">
        <v>1004</v>
      </c>
      <c r="AB129" s="166" t="s">
        <v>1017</v>
      </c>
      <c r="AC129" s="166" t="s">
        <v>1004</v>
      </c>
      <c r="AD129" s="109" t="s">
        <v>1026</v>
      </c>
      <c r="AE129" s="166" t="s">
        <v>1004</v>
      </c>
      <c r="AF129" s="166" t="s">
        <v>1025</v>
      </c>
      <c r="AG129" s="166" t="s">
        <v>559</v>
      </c>
      <c r="AH129" s="166" t="s">
        <v>1023</v>
      </c>
      <c r="AI129" s="166" t="s">
        <v>1023</v>
      </c>
      <c r="AJ129" s="166" t="s">
        <v>1023</v>
      </c>
      <c r="AK129" s="168" t="s">
        <v>962</v>
      </c>
      <c r="AL129" s="166" t="s">
        <v>1022</v>
      </c>
      <c r="AM129" s="166" t="s">
        <v>1022</v>
      </c>
      <c r="AN129" s="166" t="s">
        <v>545</v>
      </c>
      <c r="AO129" s="166" t="s">
        <v>545</v>
      </c>
      <c r="AP129" s="166" t="s">
        <v>545</v>
      </c>
      <c r="AQ129" s="166" t="s">
        <v>545</v>
      </c>
      <c r="AR129" s="166" t="s">
        <v>1018</v>
      </c>
      <c r="AS129" s="166" t="s">
        <v>559</v>
      </c>
      <c r="AT129" s="166" t="s">
        <v>1019</v>
      </c>
      <c r="AU129" s="166" t="s">
        <v>559</v>
      </c>
      <c r="AV129" s="166" t="s">
        <v>556</v>
      </c>
      <c r="AW129" s="166" t="s">
        <v>559</v>
      </c>
      <c r="AX129" s="166" t="s">
        <v>559</v>
      </c>
      <c r="AY129" s="166" t="s">
        <v>960</v>
      </c>
      <c r="AZ129" s="166" t="s">
        <v>1021</v>
      </c>
      <c r="BA129" s="166" t="s">
        <v>1021</v>
      </c>
      <c r="BB129" s="166" t="s">
        <v>559</v>
      </c>
      <c r="BC129" s="166" t="s">
        <v>559</v>
      </c>
      <c r="BD129" s="166" t="s">
        <v>1020</v>
      </c>
      <c r="BE129" s="166" t="s">
        <v>559</v>
      </c>
      <c r="BF129" s="108"/>
    </row>
    <row r="130" spans="1:58" x14ac:dyDescent="0.25">
      <c r="A130" s="133" t="s">
        <v>236</v>
      </c>
      <c r="B130" s="111" t="s">
        <v>235</v>
      </c>
      <c r="C130" s="166" t="s">
        <v>1027</v>
      </c>
      <c r="D130" s="166" t="s">
        <v>1027</v>
      </c>
      <c r="E130" s="166" t="s">
        <v>1027</v>
      </c>
      <c r="F130" s="166" t="s">
        <v>1027</v>
      </c>
      <c r="G130" s="166" t="s">
        <v>1027</v>
      </c>
      <c r="H130" s="166" t="s">
        <v>1027</v>
      </c>
      <c r="I130" s="166" t="s">
        <v>1027</v>
      </c>
      <c r="J130" s="166" t="s">
        <v>1023</v>
      </c>
      <c r="K130" s="166" t="s">
        <v>1023</v>
      </c>
      <c r="L130" s="166" t="s">
        <v>545</v>
      </c>
      <c r="M130" s="166" t="s">
        <v>1020</v>
      </c>
      <c r="N130" s="166" t="s">
        <v>1020</v>
      </c>
      <c r="O130" s="166" t="s">
        <v>1028</v>
      </c>
      <c r="P130" s="166" t="s">
        <v>1028</v>
      </c>
      <c r="Q130" s="166" t="s">
        <v>1025</v>
      </c>
      <c r="R130" s="166" t="s">
        <v>1025</v>
      </c>
      <c r="S130" s="166" t="s">
        <v>1029</v>
      </c>
      <c r="T130" s="166" t="s">
        <v>1030</v>
      </c>
      <c r="U130" s="166" t="s">
        <v>1030</v>
      </c>
      <c r="V130" s="166" t="s">
        <v>559</v>
      </c>
      <c r="W130" s="166" t="s">
        <v>1004</v>
      </c>
      <c r="X130" s="166" t="s">
        <v>1004</v>
      </c>
      <c r="Y130" s="166" t="s">
        <v>1004</v>
      </c>
      <c r="Z130" s="166" t="s">
        <v>1004</v>
      </c>
      <c r="AA130" s="166" t="s">
        <v>1004</v>
      </c>
      <c r="AB130" s="166" t="s">
        <v>1017</v>
      </c>
      <c r="AC130" s="166" t="s">
        <v>1004</v>
      </c>
      <c r="AD130" s="109" t="s">
        <v>1026</v>
      </c>
      <c r="AE130" s="166" t="s">
        <v>1004</v>
      </c>
      <c r="AF130" s="166" t="s">
        <v>1025</v>
      </c>
      <c r="AG130" s="166" t="s">
        <v>559</v>
      </c>
      <c r="AH130" s="166" t="s">
        <v>1023</v>
      </c>
      <c r="AI130" s="166" t="s">
        <v>1023</v>
      </c>
      <c r="AJ130" s="166" t="s">
        <v>1023</v>
      </c>
      <c r="AK130" s="168" t="s">
        <v>958</v>
      </c>
      <c r="AL130" s="166" t="s">
        <v>1022</v>
      </c>
      <c r="AM130" s="166" t="s">
        <v>1022</v>
      </c>
      <c r="AN130" s="166" t="s">
        <v>545</v>
      </c>
      <c r="AO130" s="166" t="s">
        <v>545</v>
      </c>
      <c r="AP130" s="166" t="s">
        <v>545</v>
      </c>
      <c r="AQ130" s="166" t="s">
        <v>545</v>
      </c>
      <c r="AR130" s="166" t="s">
        <v>1018</v>
      </c>
      <c r="AS130" s="166" t="s">
        <v>559</v>
      </c>
      <c r="AT130" s="166" t="s">
        <v>1019</v>
      </c>
      <c r="AU130" s="166" t="s">
        <v>559</v>
      </c>
      <c r="AV130" s="166" t="s">
        <v>556</v>
      </c>
      <c r="AW130" s="166" t="s">
        <v>559</v>
      </c>
      <c r="AX130" s="166" t="s">
        <v>559</v>
      </c>
      <c r="AY130" s="166" t="s">
        <v>960</v>
      </c>
      <c r="AZ130" s="166" t="s">
        <v>1021</v>
      </c>
      <c r="BA130" s="166" t="s">
        <v>1021</v>
      </c>
      <c r="BB130" s="166" t="s">
        <v>559</v>
      </c>
      <c r="BC130" s="166" t="s">
        <v>559</v>
      </c>
      <c r="BD130" s="166" t="s">
        <v>1020</v>
      </c>
      <c r="BE130" s="166" t="s">
        <v>559</v>
      </c>
      <c r="BF130" s="108"/>
    </row>
    <row r="131" spans="1:58" x14ac:dyDescent="0.25">
      <c r="A131" s="133" t="s">
        <v>239</v>
      </c>
      <c r="B131" s="111" t="s">
        <v>238</v>
      </c>
      <c r="C131" s="166" t="s">
        <v>1027</v>
      </c>
      <c r="D131" s="166" t="s">
        <v>1027</v>
      </c>
      <c r="E131" s="166" t="s">
        <v>1027</v>
      </c>
      <c r="F131" s="166" t="s">
        <v>1027</v>
      </c>
      <c r="G131" s="166" t="s">
        <v>1027</v>
      </c>
      <c r="H131" s="166" t="s">
        <v>1027</v>
      </c>
      <c r="I131" s="166" t="s">
        <v>1027</v>
      </c>
      <c r="J131" s="166" t="s">
        <v>1023</v>
      </c>
      <c r="K131" s="166" t="s">
        <v>1023</v>
      </c>
      <c r="L131" s="166" t="s">
        <v>545</v>
      </c>
      <c r="M131" s="166" t="s">
        <v>1020</v>
      </c>
      <c r="N131" s="166" t="s">
        <v>1020</v>
      </c>
      <c r="O131" s="166" t="s">
        <v>1028</v>
      </c>
      <c r="P131" s="166" t="s">
        <v>1028</v>
      </c>
      <c r="Q131" s="166" t="s">
        <v>1025</v>
      </c>
      <c r="R131" s="166" t="s">
        <v>1025</v>
      </c>
      <c r="S131" s="166" t="s">
        <v>1029</v>
      </c>
      <c r="T131" s="166" t="s">
        <v>1030</v>
      </c>
      <c r="U131" s="166" t="s">
        <v>1030</v>
      </c>
      <c r="V131" s="166" t="s">
        <v>559</v>
      </c>
      <c r="W131" s="166" t="s">
        <v>1004</v>
      </c>
      <c r="X131" s="166" t="s">
        <v>1004</v>
      </c>
      <c r="Y131" s="166" t="s">
        <v>1004</v>
      </c>
      <c r="Z131" s="166" t="s">
        <v>1004</v>
      </c>
      <c r="AA131" s="166" t="s">
        <v>1004</v>
      </c>
      <c r="AB131" s="166" t="s">
        <v>1017</v>
      </c>
      <c r="AC131" s="166" t="s">
        <v>1004</v>
      </c>
      <c r="AD131" s="109" t="s">
        <v>1026</v>
      </c>
      <c r="AE131" s="166" t="s">
        <v>1004</v>
      </c>
      <c r="AF131" s="166" t="s">
        <v>1025</v>
      </c>
      <c r="AG131" s="166" t="s">
        <v>559</v>
      </c>
      <c r="AH131" s="166" t="s">
        <v>1023</v>
      </c>
      <c r="AI131" s="166" t="s">
        <v>1023</v>
      </c>
      <c r="AJ131" s="166" t="s">
        <v>1023</v>
      </c>
      <c r="AK131" s="168" t="s">
        <v>958</v>
      </c>
      <c r="AL131" s="166" t="s">
        <v>1022</v>
      </c>
      <c r="AM131" s="166" t="s">
        <v>1022</v>
      </c>
      <c r="AN131" s="166" t="s">
        <v>545</v>
      </c>
      <c r="AO131" s="166" t="s">
        <v>545</v>
      </c>
      <c r="AP131" s="166" t="s">
        <v>545</v>
      </c>
      <c r="AQ131" s="166" t="s">
        <v>545</v>
      </c>
      <c r="AR131" s="166" t="s">
        <v>1018</v>
      </c>
      <c r="AS131" s="166" t="s">
        <v>559</v>
      </c>
      <c r="AT131" s="166" t="s">
        <v>1019</v>
      </c>
      <c r="AU131" s="166" t="s">
        <v>559</v>
      </c>
      <c r="AV131" s="166" t="s">
        <v>556</v>
      </c>
      <c r="AW131" s="166" t="s">
        <v>559</v>
      </c>
      <c r="AX131" s="166" t="s">
        <v>559</v>
      </c>
      <c r="AY131" s="166" t="s">
        <v>960</v>
      </c>
      <c r="AZ131" s="166" t="s">
        <v>1021</v>
      </c>
      <c r="BA131" s="166" t="s">
        <v>1021</v>
      </c>
      <c r="BB131" s="166" t="s">
        <v>559</v>
      </c>
      <c r="BC131" s="166" t="s">
        <v>559</v>
      </c>
      <c r="BD131" s="166" t="s">
        <v>1020</v>
      </c>
      <c r="BE131" s="166" t="s">
        <v>559</v>
      </c>
      <c r="BF131" s="108"/>
    </row>
    <row r="132" spans="1:58" x14ac:dyDescent="0.25">
      <c r="A132" s="133" t="s">
        <v>241</v>
      </c>
      <c r="B132" s="111" t="s">
        <v>240</v>
      </c>
      <c r="C132" s="166" t="s">
        <v>1027</v>
      </c>
      <c r="D132" s="166" t="s">
        <v>1027</v>
      </c>
      <c r="E132" s="166" t="s">
        <v>1027</v>
      </c>
      <c r="F132" s="166" t="s">
        <v>1027</v>
      </c>
      <c r="G132" s="166" t="s">
        <v>1027</v>
      </c>
      <c r="H132" s="166" t="s">
        <v>1027</v>
      </c>
      <c r="I132" s="166" t="s">
        <v>1027</v>
      </c>
      <c r="J132" s="166" t="s">
        <v>1023</v>
      </c>
      <c r="K132" s="166" t="s">
        <v>1023</v>
      </c>
      <c r="L132" s="166" t="s">
        <v>545</v>
      </c>
      <c r="M132" s="166" t="s">
        <v>1020</v>
      </c>
      <c r="N132" s="166" t="s">
        <v>1020</v>
      </c>
      <c r="O132" s="166" t="s">
        <v>1028</v>
      </c>
      <c r="P132" s="166" t="s">
        <v>1028</v>
      </c>
      <c r="Q132" s="166" t="s">
        <v>1025</v>
      </c>
      <c r="R132" s="166" t="s">
        <v>1025</v>
      </c>
      <c r="S132" s="166" t="s">
        <v>1029</v>
      </c>
      <c r="T132" s="166" t="s">
        <v>1030</v>
      </c>
      <c r="U132" s="166" t="s">
        <v>1030</v>
      </c>
      <c r="V132" s="166" t="s">
        <v>559</v>
      </c>
      <c r="W132" s="166" t="s">
        <v>1004</v>
      </c>
      <c r="X132" s="166" t="s">
        <v>1004</v>
      </c>
      <c r="Y132" s="166" t="s">
        <v>1004</v>
      </c>
      <c r="Z132" s="166" t="s">
        <v>1004</v>
      </c>
      <c r="AA132" s="166" t="s">
        <v>1004</v>
      </c>
      <c r="AB132" s="166" t="s">
        <v>1017</v>
      </c>
      <c r="AC132" s="166" t="s">
        <v>1004</v>
      </c>
      <c r="AD132" s="109" t="s">
        <v>1026</v>
      </c>
      <c r="AE132" s="166" t="s">
        <v>1004</v>
      </c>
      <c r="AF132" s="166" t="s">
        <v>1025</v>
      </c>
      <c r="AG132" s="166" t="s">
        <v>559</v>
      </c>
      <c r="AH132" s="166" t="s">
        <v>1023</v>
      </c>
      <c r="AI132" s="166" t="s">
        <v>1023</v>
      </c>
      <c r="AJ132" s="166" t="s">
        <v>1023</v>
      </c>
      <c r="AK132" s="168" t="s">
        <v>961</v>
      </c>
      <c r="AL132" s="166" t="s">
        <v>1022</v>
      </c>
      <c r="AM132" s="166" t="s">
        <v>1022</v>
      </c>
      <c r="AN132" s="166" t="s">
        <v>545</v>
      </c>
      <c r="AO132" s="166" t="s">
        <v>545</v>
      </c>
      <c r="AP132" s="166" t="s">
        <v>545</v>
      </c>
      <c r="AQ132" s="166" t="s">
        <v>545</v>
      </c>
      <c r="AR132" s="166" t="s">
        <v>1018</v>
      </c>
      <c r="AS132" s="166" t="s">
        <v>559</v>
      </c>
      <c r="AT132" s="166" t="s">
        <v>1019</v>
      </c>
      <c r="AU132" s="166" t="s">
        <v>559</v>
      </c>
      <c r="AV132" s="166" t="s">
        <v>556</v>
      </c>
      <c r="AW132" s="166" t="s">
        <v>559</v>
      </c>
      <c r="AX132" s="166" t="s">
        <v>559</v>
      </c>
      <c r="AY132" s="166" t="s">
        <v>960</v>
      </c>
      <c r="AZ132" s="166" t="s">
        <v>1021</v>
      </c>
      <c r="BA132" s="166" t="s">
        <v>1021</v>
      </c>
      <c r="BB132" s="166" t="s">
        <v>559</v>
      </c>
      <c r="BC132" s="166" t="s">
        <v>559</v>
      </c>
      <c r="BD132" s="166" t="s">
        <v>1020</v>
      </c>
      <c r="BE132" s="166" t="s">
        <v>559</v>
      </c>
      <c r="BF132" s="108"/>
    </row>
    <row r="133" spans="1:58" x14ac:dyDescent="0.25">
      <c r="A133" s="133" t="s">
        <v>243</v>
      </c>
      <c r="B133" s="111" t="s">
        <v>242</v>
      </c>
      <c r="C133" s="166" t="s">
        <v>1027</v>
      </c>
      <c r="D133" s="166" t="s">
        <v>1027</v>
      </c>
      <c r="E133" s="166" t="s">
        <v>1027</v>
      </c>
      <c r="F133" s="166" t="s">
        <v>1027</v>
      </c>
      <c r="G133" s="166" t="s">
        <v>1027</v>
      </c>
      <c r="H133" s="166" t="s">
        <v>1027</v>
      </c>
      <c r="I133" s="166" t="s">
        <v>1027</v>
      </c>
      <c r="J133" s="166" t="s">
        <v>1023</v>
      </c>
      <c r="K133" s="166" t="s">
        <v>1023</v>
      </c>
      <c r="L133" s="166" t="s">
        <v>545</v>
      </c>
      <c r="M133" s="166" t="s">
        <v>1020</v>
      </c>
      <c r="N133" s="166" t="s">
        <v>1020</v>
      </c>
      <c r="O133" s="166" t="s">
        <v>1028</v>
      </c>
      <c r="P133" s="166" t="s">
        <v>1028</v>
      </c>
      <c r="Q133" s="166" t="s">
        <v>1025</v>
      </c>
      <c r="R133" s="166" t="s">
        <v>1025</v>
      </c>
      <c r="S133" s="166" t="s">
        <v>1029</v>
      </c>
      <c r="T133" s="166" t="s">
        <v>1030</v>
      </c>
      <c r="U133" s="166" t="s">
        <v>1030</v>
      </c>
      <c r="V133" s="166" t="s">
        <v>559</v>
      </c>
      <c r="W133" s="166" t="s">
        <v>1004</v>
      </c>
      <c r="X133" s="166" t="s">
        <v>1015</v>
      </c>
      <c r="Y133" s="166" t="s">
        <v>1004</v>
      </c>
      <c r="Z133" s="166" t="s">
        <v>1004</v>
      </c>
      <c r="AA133" s="166" t="s">
        <v>1004</v>
      </c>
      <c r="AB133" s="166" t="s">
        <v>1015</v>
      </c>
      <c r="AC133" s="166" t="s">
        <v>1004</v>
      </c>
      <c r="AD133" s="109" t="s">
        <v>1026</v>
      </c>
      <c r="AE133" s="166" t="s">
        <v>1004</v>
      </c>
      <c r="AF133" s="166" t="s">
        <v>1025</v>
      </c>
      <c r="AG133" s="166" t="s">
        <v>559</v>
      </c>
      <c r="AH133" s="166" t="s">
        <v>1023</v>
      </c>
      <c r="AI133" s="166" t="s">
        <v>1023</v>
      </c>
      <c r="AJ133" s="166" t="s">
        <v>1023</v>
      </c>
      <c r="AK133" s="168" t="s">
        <v>958</v>
      </c>
      <c r="AL133" s="166" t="s">
        <v>1022</v>
      </c>
      <c r="AM133" s="166" t="s">
        <v>1022</v>
      </c>
      <c r="AN133" s="166" t="s">
        <v>545</v>
      </c>
      <c r="AO133" s="166" t="s">
        <v>545</v>
      </c>
      <c r="AP133" s="166" t="s">
        <v>545</v>
      </c>
      <c r="AQ133" s="166" t="s">
        <v>545</v>
      </c>
      <c r="AR133" s="166" t="s">
        <v>1018</v>
      </c>
      <c r="AS133" s="166" t="s">
        <v>559</v>
      </c>
      <c r="AT133" s="166" t="s">
        <v>1019</v>
      </c>
      <c r="AU133" s="166" t="s">
        <v>559</v>
      </c>
      <c r="AV133" s="166" t="s">
        <v>556</v>
      </c>
      <c r="AW133" s="166" t="s">
        <v>559</v>
      </c>
      <c r="AX133" s="166" t="s">
        <v>559</v>
      </c>
      <c r="AY133" s="166" t="s">
        <v>960</v>
      </c>
      <c r="AZ133" s="166" t="s">
        <v>1021</v>
      </c>
      <c r="BA133" s="166" t="s">
        <v>1021</v>
      </c>
      <c r="BB133" s="166" t="s">
        <v>559</v>
      </c>
      <c r="BC133" s="166" t="s">
        <v>559</v>
      </c>
      <c r="BD133" s="166" t="s">
        <v>1020</v>
      </c>
      <c r="BE133" s="166" t="s">
        <v>559</v>
      </c>
      <c r="BF133" s="108"/>
    </row>
    <row r="134" spans="1:58" x14ac:dyDescent="0.25">
      <c r="A134" s="133" t="s">
        <v>393</v>
      </c>
      <c r="B134" s="111" t="s">
        <v>237</v>
      </c>
      <c r="C134" s="166" t="s">
        <v>1027</v>
      </c>
      <c r="D134" s="166" t="s">
        <v>1027</v>
      </c>
      <c r="E134" s="166" t="s">
        <v>1027</v>
      </c>
      <c r="F134" s="166" t="s">
        <v>1027</v>
      </c>
      <c r="G134" s="166" t="s">
        <v>1027</v>
      </c>
      <c r="H134" s="166" t="s">
        <v>1027</v>
      </c>
      <c r="I134" s="166" t="s">
        <v>1027</v>
      </c>
      <c r="J134" s="166" t="s">
        <v>1023</v>
      </c>
      <c r="K134" s="166" t="s">
        <v>1023</v>
      </c>
      <c r="L134" s="166" t="s">
        <v>545</v>
      </c>
      <c r="M134" s="166" t="s">
        <v>1020</v>
      </c>
      <c r="N134" s="166" t="s">
        <v>1020</v>
      </c>
      <c r="O134" s="166" t="s">
        <v>1028</v>
      </c>
      <c r="P134" s="166" t="s">
        <v>1028</v>
      </c>
      <c r="Q134" s="166" t="s">
        <v>1025</v>
      </c>
      <c r="R134" s="166" t="s">
        <v>1025</v>
      </c>
      <c r="S134" s="166" t="s">
        <v>1029</v>
      </c>
      <c r="T134" s="166" t="s">
        <v>1030</v>
      </c>
      <c r="U134" s="166" t="s">
        <v>1030</v>
      </c>
      <c r="V134" s="166" t="s">
        <v>559</v>
      </c>
      <c r="W134" s="166" t="s">
        <v>1014</v>
      </c>
      <c r="X134" s="166" t="s">
        <v>1004</v>
      </c>
      <c r="Y134" s="166" t="s">
        <v>1014</v>
      </c>
      <c r="Z134" s="166" t="s">
        <v>1014</v>
      </c>
      <c r="AA134" s="166" t="s">
        <v>1014</v>
      </c>
      <c r="AB134" s="166" t="s">
        <v>958</v>
      </c>
      <c r="AC134" s="166" t="s">
        <v>1014</v>
      </c>
      <c r="AD134" s="109" t="s">
        <v>1026</v>
      </c>
      <c r="AE134" s="166" t="s">
        <v>1014</v>
      </c>
      <c r="AF134" s="166" t="s">
        <v>1025</v>
      </c>
      <c r="AG134" s="166" t="s">
        <v>559</v>
      </c>
      <c r="AH134" s="166" t="s">
        <v>1023</v>
      </c>
      <c r="AI134" s="166" t="s">
        <v>1023</v>
      </c>
      <c r="AJ134" s="166" t="s">
        <v>1023</v>
      </c>
      <c r="AK134" s="168" t="s">
        <v>961</v>
      </c>
      <c r="AL134" s="166" t="s">
        <v>1024</v>
      </c>
      <c r="AM134" s="166" t="s">
        <v>1022</v>
      </c>
      <c r="AN134" s="166" t="s">
        <v>545</v>
      </c>
      <c r="AO134" s="166" t="s">
        <v>545</v>
      </c>
      <c r="AP134" s="166" t="s">
        <v>545</v>
      </c>
      <c r="AQ134" s="166" t="s">
        <v>545</v>
      </c>
      <c r="AR134" s="166" t="s">
        <v>1018</v>
      </c>
      <c r="AS134" s="166" t="s">
        <v>559</v>
      </c>
      <c r="AT134" s="166" t="s">
        <v>1019</v>
      </c>
      <c r="AU134" s="166" t="s">
        <v>559</v>
      </c>
      <c r="AV134" s="166" t="s">
        <v>556</v>
      </c>
      <c r="AW134" s="166" t="s">
        <v>559</v>
      </c>
      <c r="AX134" s="166" t="s">
        <v>559</v>
      </c>
      <c r="AY134" s="166" t="s">
        <v>960</v>
      </c>
      <c r="AZ134" s="166" t="s">
        <v>1021</v>
      </c>
      <c r="BA134" s="166" t="s">
        <v>1021</v>
      </c>
      <c r="BB134" s="166" t="s">
        <v>559</v>
      </c>
      <c r="BC134" s="166" t="s">
        <v>559</v>
      </c>
      <c r="BD134" s="166" t="s">
        <v>1020</v>
      </c>
      <c r="BE134" s="166" t="s">
        <v>559</v>
      </c>
      <c r="BF134" s="108"/>
    </row>
    <row r="135" spans="1:58" x14ac:dyDescent="0.25">
      <c r="A135" s="133" t="s">
        <v>245</v>
      </c>
      <c r="B135" s="111" t="s">
        <v>244</v>
      </c>
      <c r="C135" s="166" t="s">
        <v>1027</v>
      </c>
      <c r="D135" s="166" t="s">
        <v>1027</v>
      </c>
      <c r="E135" s="166" t="s">
        <v>1027</v>
      </c>
      <c r="F135" s="166" t="s">
        <v>1027</v>
      </c>
      <c r="G135" s="166" t="s">
        <v>1027</v>
      </c>
      <c r="H135" s="166" t="s">
        <v>1027</v>
      </c>
      <c r="I135" s="166" t="s">
        <v>1027</v>
      </c>
      <c r="J135" s="166" t="s">
        <v>1023</v>
      </c>
      <c r="K135" s="166" t="s">
        <v>1023</v>
      </c>
      <c r="L135" s="166" t="s">
        <v>545</v>
      </c>
      <c r="M135" s="166" t="s">
        <v>1020</v>
      </c>
      <c r="N135" s="166" t="s">
        <v>1020</v>
      </c>
      <c r="O135" s="166" t="s">
        <v>1028</v>
      </c>
      <c r="P135" s="166" t="s">
        <v>1028</v>
      </c>
      <c r="Q135" s="166" t="s">
        <v>1025</v>
      </c>
      <c r="R135" s="166" t="s">
        <v>1025</v>
      </c>
      <c r="S135" s="166" t="s">
        <v>1029</v>
      </c>
      <c r="T135" s="166" t="s">
        <v>1030</v>
      </c>
      <c r="U135" s="166" t="s">
        <v>1030</v>
      </c>
      <c r="V135" s="166" t="s">
        <v>559</v>
      </c>
      <c r="W135" s="166" t="s">
        <v>1004</v>
      </c>
      <c r="X135" s="166" t="s">
        <v>1004</v>
      </c>
      <c r="Y135" s="166" t="s">
        <v>1004</v>
      </c>
      <c r="Z135" s="166" t="s">
        <v>1004</v>
      </c>
      <c r="AA135" s="166" t="s">
        <v>1004</v>
      </c>
      <c r="AB135" s="166" t="s">
        <v>1017</v>
      </c>
      <c r="AC135" s="166" t="s">
        <v>1004</v>
      </c>
      <c r="AD135" s="109" t="s">
        <v>1026</v>
      </c>
      <c r="AE135" s="166" t="s">
        <v>1004</v>
      </c>
      <c r="AF135" s="166" t="s">
        <v>1025</v>
      </c>
      <c r="AG135" s="166" t="s">
        <v>559</v>
      </c>
      <c r="AH135" s="166" t="s">
        <v>1023</v>
      </c>
      <c r="AI135" s="166" t="s">
        <v>1023</v>
      </c>
      <c r="AJ135" s="166" t="s">
        <v>1023</v>
      </c>
      <c r="AK135" s="168" t="s">
        <v>958</v>
      </c>
      <c r="AL135" s="166" t="s">
        <v>1022</v>
      </c>
      <c r="AM135" s="166" t="s">
        <v>1022</v>
      </c>
      <c r="AN135" s="166" t="s">
        <v>545</v>
      </c>
      <c r="AO135" s="166" t="s">
        <v>545</v>
      </c>
      <c r="AP135" s="166" t="s">
        <v>545</v>
      </c>
      <c r="AQ135" s="166" t="s">
        <v>545</v>
      </c>
      <c r="AR135" s="166" t="s">
        <v>1018</v>
      </c>
      <c r="AS135" s="166" t="s">
        <v>559</v>
      </c>
      <c r="AT135" s="166" t="s">
        <v>1019</v>
      </c>
      <c r="AU135" s="166" t="s">
        <v>559</v>
      </c>
      <c r="AV135" s="166" t="s">
        <v>556</v>
      </c>
      <c r="AW135" s="166" t="s">
        <v>559</v>
      </c>
      <c r="AX135" s="166" t="s">
        <v>559</v>
      </c>
      <c r="AY135" s="166" t="s">
        <v>960</v>
      </c>
      <c r="AZ135" s="166" t="s">
        <v>1021</v>
      </c>
      <c r="BA135" s="166" t="s">
        <v>1021</v>
      </c>
      <c r="BB135" s="166" t="s">
        <v>559</v>
      </c>
      <c r="BC135" s="166" t="s">
        <v>559</v>
      </c>
      <c r="BD135" s="166" t="s">
        <v>1020</v>
      </c>
      <c r="BE135" s="166" t="s">
        <v>559</v>
      </c>
      <c r="BF135" s="108"/>
    </row>
    <row r="136" spans="1:58" x14ac:dyDescent="0.25">
      <c r="A136" s="133" t="s">
        <v>247</v>
      </c>
      <c r="B136" s="111" t="s">
        <v>246</v>
      </c>
      <c r="C136" s="166" t="s">
        <v>1027</v>
      </c>
      <c r="D136" s="166" t="s">
        <v>1027</v>
      </c>
      <c r="E136" s="166" t="s">
        <v>1027</v>
      </c>
      <c r="F136" s="166" t="s">
        <v>1027</v>
      </c>
      <c r="G136" s="166" t="s">
        <v>1027</v>
      </c>
      <c r="H136" s="166" t="s">
        <v>1027</v>
      </c>
      <c r="I136" s="166" t="s">
        <v>1027</v>
      </c>
      <c r="J136" s="166" t="s">
        <v>1023</v>
      </c>
      <c r="K136" s="166" t="s">
        <v>1023</v>
      </c>
      <c r="L136" s="166" t="s">
        <v>545</v>
      </c>
      <c r="M136" s="166" t="s">
        <v>1020</v>
      </c>
      <c r="N136" s="166" t="s">
        <v>1020</v>
      </c>
      <c r="O136" s="166" t="s">
        <v>1028</v>
      </c>
      <c r="P136" s="166" t="s">
        <v>1028</v>
      </c>
      <c r="Q136" s="166" t="s">
        <v>1025</v>
      </c>
      <c r="R136" s="166" t="s">
        <v>1025</v>
      </c>
      <c r="S136" s="166" t="s">
        <v>1029</v>
      </c>
      <c r="T136" s="166" t="s">
        <v>1030</v>
      </c>
      <c r="U136" s="166" t="s">
        <v>1030</v>
      </c>
      <c r="V136" s="166" t="s">
        <v>559</v>
      </c>
      <c r="W136" s="166" t="s">
        <v>1004</v>
      </c>
      <c r="X136" s="166" t="s">
        <v>1004</v>
      </c>
      <c r="Y136" s="166" t="s">
        <v>1004</v>
      </c>
      <c r="Z136" s="166" t="s">
        <v>1004</v>
      </c>
      <c r="AA136" s="166" t="s">
        <v>1004</v>
      </c>
      <c r="AB136" s="166" t="s">
        <v>1017</v>
      </c>
      <c r="AC136" s="166" t="s">
        <v>1004</v>
      </c>
      <c r="AD136" s="109" t="s">
        <v>1026</v>
      </c>
      <c r="AE136" s="166" t="s">
        <v>1004</v>
      </c>
      <c r="AF136" s="166" t="s">
        <v>1025</v>
      </c>
      <c r="AG136" s="166" t="s">
        <v>559</v>
      </c>
      <c r="AH136" s="166" t="s">
        <v>1023</v>
      </c>
      <c r="AI136" s="166" t="s">
        <v>1023</v>
      </c>
      <c r="AJ136" s="166" t="s">
        <v>1023</v>
      </c>
      <c r="AK136" s="168" t="s">
        <v>961</v>
      </c>
      <c r="AL136" s="166" t="s">
        <v>1022</v>
      </c>
      <c r="AM136" s="166" t="s">
        <v>1022</v>
      </c>
      <c r="AN136" s="166" t="s">
        <v>545</v>
      </c>
      <c r="AO136" s="166" t="s">
        <v>545</v>
      </c>
      <c r="AP136" s="166" t="s">
        <v>545</v>
      </c>
      <c r="AQ136" s="166" t="s">
        <v>545</v>
      </c>
      <c r="AR136" s="166" t="s">
        <v>1018</v>
      </c>
      <c r="AS136" s="166" t="s">
        <v>559</v>
      </c>
      <c r="AT136" s="166" t="s">
        <v>1019</v>
      </c>
      <c r="AU136" s="166" t="s">
        <v>559</v>
      </c>
      <c r="AV136" s="166" t="s">
        <v>556</v>
      </c>
      <c r="AW136" s="166" t="s">
        <v>559</v>
      </c>
      <c r="AX136" s="166" t="s">
        <v>559</v>
      </c>
      <c r="AY136" s="166" t="s">
        <v>960</v>
      </c>
      <c r="AZ136" s="166" t="s">
        <v>1021</v>
      </c>
      <c r="BA136" s="166" t="s">
        <v>1021</v>
      </c>
      <c r="BB136" s="166" t="s">
        <v>559</v>
      </c>
      <c r="BC136" s="166" t="s">
        <v>559</v>
      </c>
      <c r="BD136" s="166" t="s">
        <v>1020</v>
      </c>
      <c r="BE136" s="166" t="s">
        <v>559</v>
      </c>
      <c r="BF136" s="108"/>
    </row>
    <row r="137" spans="1:58" x14ac:dyDescent="0.25">
      <c r="A137" s="133" t="s">
        <v>249</v>
      </c>
      <c r="B137" s="111" t="s">
        <v>248</v>
      </c>
      <c r="C137" s="166" t="s">
        <v>1027</v>
      </c>
      <c r="D137" s="166" t="s">
        <v>1027</v>
      </c>
      <c r="E137" s="166" t="s">
        <v>1027</v>
      </c>
      <c r="F137" s="166" t="s">
        <v>1027</v>
      </c>
      <c r="G137" s="166" t="s">
        <v>1027</v>
      </c>
      <c r="H137" s="166" t="s">
        <v>1027</v>
      </c>
      <c r="I137" s="166" t="s">
        <v>1027</v>
      </c>
      <c r="J137" s="166" t="s">
        <v>1023</v>
      </c>
      <c r="K137" s="166" t="s">
        <v>1023</v>
      </c>
      <c r="L137" s="166" t="s">
        <v>545</v>
      </c>
      <c r="M137" s="166" t="s">
        <v>1020</v>
      </c>
      <c r="N137" s="166" t="s">
        <v>1020</v>
      </c>
      <c r="O137" s="166" t="s">
        <v>1028</v>
      </c>
      <c r="P137" s="166" t="s">
        <v>1028</v>
      </c>
      <c r="Q137" s="166" t="s">
        <v>1025</v>
      </c>
      <c r="R137" s="166" t="s">
        <v>1025</v>
      </c>
      <c r="S137" s="166" t="s">
        <v>1029</v>
      </c>
      <c r="T137" s="166" t="s">
        <v>1030</v>
      </c>
      <c r="U137" s="166" t="s">
        <v>1030</v>
      </c>
      <c r="V137" s="166" t="s">
        <v>559</v>
      </c>
      <c r="W137" s="166" t="s">
        <v>1004</v>
      </c>
      <c r="X137" s="166" t="s">
        <v>1004</v>
      </c>
      <c r="Y137" s="166" t="s">
        <v>1004</v>
      </c>
      <c r="Z137" s="166" t="s">
        <v>1004</v>
      </c>
      <c r="AA137" s="166" t="s">
        <v>1004</v>
      </c>
      <c r="AB137" s="166" t="s">
        <v>1017</v>
      </c>
      <c r="AC137" s="166" t="s">
        <v>1004</v>
      </c>
      <c r="AD137" s="109" t="s">
        <v>1026</v>
      </c>
      <c r="AE137" s="166" t="s">
        <v>1004</v>
      </c>
      <c r="AF137" s="166" t="s">
        <v>1025</v>
      </c>
      <c r="AG137" s="166" t="s">
        <v>559</v>
      </c>
      <c r="AH137" s="166" t="s">
        <v>1023</v>
      </c>
      <c r="AI137" s="166" t="s">
        <v>1023</v>
      </c>
      <c r="AJ137" s="166" t="s">
        <v>1023</v>
      </c>
      <c r="AK137" s="168" t="s">
        <v>958</v>
      </c>
      <c r="AL137" s="166" t="s">
        <v>1022</v>
      </c>
      <c r="AM137" s="166" t="s">
        <v>1022</v>
      </c>
      <c r="AN137" s="166" t="s">
        <v>545</v>
      </c>
      <c r="AO137" s="166" t="s">
        <v>545</v>
      </c>
      <c r="AP137" s="166" t="s">
        <v>545</v>
      </c>
      <c r="AQ137" s="166" t="s">
        <v>545</v>
      </c>
      <c r="AR137" s="166" t="s">
        <v>1018</v>
      </c>
      <c r="AS137" s="166" t="s">
        <v>559</v>
      </c>
      <c r="AT137" s="166" t="s">
        <v>1019</v>
      </c>
      <c r="AU137" s="166" t="s">
        <v>559</v>
      </c>
      <c r="AV137" s="166" t="s">
        <v>556</v>
      </c>
      <c r="AW137" s="166" t="s">
        <v>559</v>
      </c>
      <c r="AX137" s="166" t="s">
        <v>559</v>
      </c>
      <c r="AY137" s="166" t="s">
        <v>960</v>
      </c>
      <c r="AZ137" s="166" t="s">
        <v>1021</v>
      </c>
      <c r="BA137" s="166" t="s">
        <v>1021</v>
      </c>
      <c r="BB137" s="166" t="s">
        <v>559</v>
      </c>
      <c r="BC137" s="166" t="s">
        <v>559</v>
      </c>
      <c r="BD137" s="166" t="s">
        <v>1020</v>
      </c>
      <c r="BE137" s="166" t="s">
        <v>559</v>
      </c>
      <c r="BF137" s="108"/>
    </row>
    <row r="138" spans="1:58" x14ac:dyDescent="0.25">
      <c r="A138" s="133" t="s">
        <v>251</v>
      </c>
      <c r="B138" s="111" t="s">
        <v>250</v>
      </c>
      <c r="C138" s="166" t="s">
        <v>1027</v>
      </c>
      <c r="D138" s="166" t="s">
        <v>1027</v>
      </c>
      <c r="E138" s="166" t="s">
        <v>1027</v>
      </c>
      <c r="F138" s="166" t="s">
        <v>1027</v>
      </c>
      <c r="G138" s="166" t="s">
        <v>1027</v>
      </c>
      <c r="H138" s="166" t="s">
        <v>1027</v>
      </c>
      <c r="I138" s="166" t="s">
        <v>1027</v>
      </c>
      <c r="J138" s="166" t="s">
        <v>1023</v>
      </c>
      <c r="K138" s="166" t="s">
        <v>1023</v>
      </c>
      <c r="L138" s="166" t="s">
        <v>545</v>
      </c>
      <c r="M138" s="166" t="s">
        <v>1020</v>
      </c>
      <c r="N138" s="166" t="s">
        <v>1020</v>
      </c>
      <c r="O138" s="166" t="s">
        <v>1028</v>
      </c>
      <c r="P138" s="166" t="s">
        <v>1028</v>
      </c>
      <c r="Q138" s="166" t="s">
        <v>1025</v>
      </c>
      <c r="R138" s="166" t="s">
        <v>1025</v>
      </c>
      <c r="S138" s="166" t="s">
        <v>1029</v>
      </c>
      <c r="T138" s="166" t="s">
        <v>1030</v>
      </c>
      <c r="U138" s="166" t="s">
        <v>1030</v>
      </c>
      <c r="V138" s="166" t="s">
        <v>559</v>
      </c>
      <c r="W138" s="166" t="s">
        <v>1004</v>
      </c>
      <c r="X138" s="166" t="s">
        <v>1004</v>
      </c>
      <c r="Y138" s="166" t="s">
        <v>1004</v>
      </c>
      <c r="Z138" s="166" t="s">
        <v>1004</v>
      </c>
      <c r="AA138" s="166" t="s">
        <v>1004</v>
      </c>
      <c r="AB138" s="166" t="s">
        <v>1017</v>
      </c>
      <c r="AC138" s="166" t="s">
        <v>1004</v>
      </c>
      <c r="AD138" s="109" t="s">
        <v>1026</v>
      </c>
      <c r="AE138" s="166" t="s">
        <v>1004</v>
      </c>
      <c r="AF138" s="166" t="s">
        <v>1025</v>
      </c>
      <c r="AG138" s="166" t="s">
        <v>559</v>
      </c>
      <c r="AH138" s="166" t="s">
        <v>1023</v>
      </c>
      <c r="AI138" s="166" t="s">
        <v>1023</v>
      </c>
      <c r="AJ138" s="166" t="s">
        <v>1023</v>
      </c>
      <c r="AK138" s="168" t="s">
        <v>961</v>
      </c>
      <c r="AL138" s="166" t="s">
        <v>1022</v>
      </c>
      <c r="AM138" s="166" t="s">
        <v>1022</v>
      </c>
      <c r="AN138" s="166" t="s">
        <v>545</v>
      </c>
      <c r="AO138" s="166" t="s">
        <v>545</v>
      </c>
      <c r="AP138" s="166" t="s">
        <v>545</v>
      </c>
      <c r="AQ138" s="166" t="s">
        <v>545</v>
      </c>
      <c r="AR138" s="166" t="s">
        <v>1018</v>
      </c>
      <c r="AS138" s="166" t="s">
        <v>559</v>
      </c>
      <c r="AT138" s="166" t="s">
        <v>1019</v>
      </c>
      <c r="AU138" s="166" t="s">
        <v>559</v>
      </c>
      <c r="AV138" s="166" t="s">
        <v>556</v>
      </c>
      <c r="AW138" s="166" t="s">
        <v>559</v>
      </c>
      <c r="AX138" s="166" t="s">
        <v>559</v>
      </c>
      <c r="AY138" s="166" t="s">
        <v>960</v>
      </c>
      <c r="AZ138" s="166" t="s">
        <v>1021</v>
      </c>
      <c r="BA138" s="166" t="s">
        <v>1021</v>
      </c>
      <c r="BB138" s="166" t="s">
        <v>559</v>
      </c>
      <c r="BC138" s="166" t="s">
        <v>559</v>
      </c>
      <c r="BD138" s="166" t="s">
        <v>1020</v>
      </c>
      <c r="BE138" s="166" t="s">
        <v>559</v>
      </c>
      <c r="BF138" s="108"/>
    </row>
    <row r="139" spans="1:58" x14ac:dyDescent="0.25">
      <c r="A139" s="133" t="s">
        <v>253</v>
      </c>
      <c r="B139" s="111" t="s">
        <v>252</v>
      </c>
      <c r="C139" s="166" t="s">
        <v>1027</v>
      </c>
      <c r="D139" s="166" t="s">
        <v>1027</v>
      </c>
      <c r="E139" s="166" t="s">
        <v>1027</v>
      </c>
      <c r="F139" s="166" t="s">
        <v>1027</v>
      </c>
      <c r="G139" s="166" t="s">
        <v>1027</v>
      </c>
      <c r="H139" s="166" t="s">
        <v>1027</v>
      </c>
      <c r="I139" s="166" t="s">
        <v>1027</v>
      </c>
      <c r="J139" s="166" t="s">
        <v>1023</v>
      </c>
      <c r="K139" s="166" t="s">
        <v>1023</v>
      </c>
      <c r="L139" s="166" t="s">
        <v>545</v>
      </c>
      <c r="M139" s="166" t="s">
        <v>1020</v>
      </c>
      <c r="N139" s="166" t="s">
        <v>1020</v>
      </c>
      <c r="O139" s="166" t="s">
        <v>1028</v>
      </c>
      <c r="P139" s="166" t="s">
        <v>1028</v>
      </c>
      <c r="Q139" s="166" t="s">
        <v>1025</v>
      </c>
      <c r="R139" s="166" t="s">
        <v>1025</v>
      </c>
      <c r="S139" s="166" t="s">
        <v>1029</v>
      </c>
      <c r="T139" s="166" t="s">
        <v>1030</v>
      </c>
      <c r="U139" s="166" t="s">
        <v>1030</v>
      </c>
      <c r="V139" s="166" t="s">
        <v>559</v>
      </c>
      <c r="W139" s="166" t="s">
        <v>1004</v>
      </c>
      <c r="X139" s="166" t="s">
        <v>1004</v>
      </c>
      <c r="Y139" s="166" t="s">
        <v>1004</v>
      </c>
      <c r="Z139" s="166" t="s">
        <v>1004</v>
      </c>
      <c r="AA139" s="166" t="s">
        <v>1004</v>
      </c>
      <c r="AB139" s="166" t="s">
        <v>1017</v>
      </c>
      <c r="AC139" s="166" t="s">
        <v>1004</v>
      </c>
      <c r="AD139" s="109" t="s">
        <v>1026</v>
      </c>
      <c r="AE139" s="166" t="s">
        <v>1004</v>
      </c>
      <c r="AF139" s="166" t="s">
        <v>1025</v>
      </c>
      <c r="AG139" s="166" t="s">
        <v>559</v>
      </c>
      <c r="AH139" s="166" t="s">
        <v>1023</v>
      </c>
      <c r="AI139" s="166" t="s">
        <v>1023</v>
      </c>
      <c r="AJ139" s="166" t="s">
        <v>1023</v>
      </c>
      <c r="AK139" s="168" t="s">
        <v>961</v>
      </c>
      <c r="AL139" s="166" t="s">
        <v>1022</v>
      </c>
      <c r="AM139" s="166" t="s">
        <v>1022</v>
      </c>
      <c r="AN139" s="166" t="s">
        <v>545</v>
      </c>
      <c r="AO139" s="166" t="s">
        <v>545</v>
      </c>
      <c r="AP139" s="166" t="s">
        <v>545</v>
      </c>
      <c r="AQ139" s="166" t="s">
        <v>545</v>
      </c>
      <c r="AR139" s="166" t="s">
        <v>1018</v>
      </c>
      <c r="AS139" s="166" t="s">
        <v>559</v>
      </c>
      <c r="AT139" s="166" t="s">
        <v>1019</v>
      </c>
      <c r="AU139" s="166" t="s">
        <v>559</v>
      </c>
      <c r="AV139" s="166" t="s">
        <v>556</v>
      </c>
      <c r="AW139" s="166" t="s">
        <v>559</v>
      </c>
      <c r="AX139" s="166" t="s">
        <v>559</v>
      </c>
      <c r="AY139" s="166" t="s">
        <v>960</v>
      </c>
      <c r="AZ139" s="166" t="s">
        <v>1021</v>
      </c>
      <c r="BA139" s="166" t="s">
        <v>1021</v>
      </c>
      <c r="BB139" s="166" t="s">
        <v>559</v>
      </c>
      <c r="BC139" s="166" t="s">
        <v>559</v>
      </c>
      <c r="BD139" s="166" t="s">
        <v>1020</v>
      </c>
      <c r="BE139" s="166" t="s">
        <v>559</v>
      </c>
      <c r="BF139" s="108"/>
    </row>
    <row r="140" spans="1:58" x14ac:dyDescent="0.25">
      <c r="A140" s="133" t="s">
        <v>255</v>
      </c>
      <c r="B140" s="111" t="s">
        <v>254</v>
      </c>
      <c r="C140" s="166" t="s">
        <v>1027</v>
      </c>
      <c r="D140" s="166" t="s">
        <v>1027</v>
      </c>
      <c r="E140" s="166" t="s">
        <v>1027</v>
      </c>
      <c r="F140" s="166" t="s">
        <v>1027</v>
      </c>
      <c r="G140" s="166" t="s">
        <v>1027</v>
      </c>
      <c r="H140" s="166" t="s">
        <v>1027</v>
      </c>
      <c r="I140" s="166" t="s">
        <v>1027</v>
      </c>
      <c r="J140" s="166" t="s">
        <v>1023</v>
      </c>
      <c r="K140" s="166" t="s">
        <v>1023</v>
      </c>
      <c r="L140" s="166" t="s">
        <v>545</v>
      </c>
      <c r="M140" s="166" t="s">
        <v>1020</v>
      </c>
      <c r="N140" s="166" t="s">
        <v>1020</v>
      </c>
      <c r="O140" s="166" t="s">
        <v>1028</v>
      </c>
      <c r="P140" s="166" t="s">
        <v>1028</v>
      </c>
      <c r="Q140" s="166" t="s">
        <v>1025</v>
      </c>
      <c r="R140" s="166" t="s">
        <v>1025</v>
      </c>
      <c r="S140" s="166" t="s">
        <v>1029</v>
      </c>
      <c r="T140" s="166" t="s">
        <v>1030</v>
      </c>
      <c r="U140" s="166" t="s">
        <v>1030</v>
      </c>
      <c r="V140" s="166" t="s">
        <v>559</v>
      </c>
      <c r="W140" s="166" t="s">
        <v>1004</v>
      </c>
      <c r="X140" s="166" t="s">
        <v>1004</v>
      </c>
      <c r="Y140" s="166" t="s">
        <v>1004</v>
      </c>
      <c r="Z140" s="166" t="s">
        <v>1004</v>
      </c>
      <c r="AA140" s="166" t="s">
        <v>1004</v>
      </c>
      <c r="AB140" s="166" t="s">
        <v>1017</v>
      </c>
      <c r="AC140" s="166" t="s">
        <v>1004</v>
      </c>
      <c r="AD140" s="109" t="s">
        <v>1026</v>
      </c>
      <c r="AE140" s="166" t="s">
        <v>1004</v>
      </c>
      <c r="AF140" s="166" t="s">
        <v>1025</v>
      </c>
      <c r="AG140" s="166" t="s">
        <v>559</v>
      </c>
      <c r="AH140" s="166" t="s">
        <v>1023</v>
      </c>
      <c r="AI140" s="166" t="s">
        <v>1023</v>
      </c>
      <c r="AJ140" s="166" t="s">
        <v>1023</v>
      </c>
      <c r="AK140" s="168" t="s">
        <v>958</v>
      </c>
      <c r="AL140" s="166" t="s">
        <v>1022</v>
      </c>
      <c r="AM140" s="166" t="s">
        <v>1022</v>
      </c>
      <c r="AN140" s="166" t="s">
        <v>545</v>
      </c>
      <c r="AO140" s="166" t="s">
        <v>545</v>
      </c>
      <c r="AP140" s="166" t="s">
        <v>545</v>
      </c>
      <c r="AQ140" s="166" t="s">
        <v>545</v>
      </c>
      <c r="AR140" s="166" t="s">
        <v>1018</v>
      </c>
      <c r="AS140" s="166" t="s">
        <v>559</v>
      </c>
      <c r="AT140" s="166" t="s">
        <v>1019</v>
      </c>
      <c r="AU140" s="166" t="s">
        <v>559</v>
      </c>
      <c r="AV140" s="166" t="s">
        <v>556</v>
      </c>
      <c r="AW140" s="166" t="s">
        <v>559</v>
      </c>
      <c r="AX140" s="166" t="s">
        <v>559</v>
      </c>
      <c r="AY140" s="166" t="s">
        <v>960</v>
      </c>
      <c r="AZ140" s="166" t="s">
        <v>1021</v>
      </c>
      <c r="BA140" s="166" t="s">
        <v>1021</v>
      </c>
      <c r="BB140" s="166" t="s">
        <v>559</v>
      </c>
      <c r="BC140" s="166" t="s">
        <v>559</v>
      </c>
      <c r="BD140" s="166" t="s">
        <v>1020</v>
      </c>
      <c r="BE140" s="166" t="s">
        <v>559</v>
      </c>
      <c r="BF140" s="108"/>
    </row>
    <row r="141" spans="1:58" x14ac:dyDescent="0.25">
      <c r="A141" s="133" t="s">
        <v>257</v>
      </c>
      <c r="B141" s="111" t="s">
        <v>256</v>
      </c>
      <c r="C141" s="166" t="s">
        <v>1027</v>
      </c>
      <c r="D141" s="166" t="s">
        <v>1027</v>
      </c>
      <c r="E141" s="166" t="s">
        <v>1027</v>
      </c>
      <c r="F141" s="166" t="s">
        <v>1027</v>
      </c>
      <c r="G141" s="166" t="s">
        <v>1027</v>
      </c>
      <c r="H141" s="166" t="s">
        <v>1027</v>
      </c>
      <c r="I141" s="166" t="s">
        <v>1027</v>
      </c>
      <c r="J141" s="166" t="s">
        <v>1023</v>
      </c>
      <c r="K141" s="166" t="s">
        <v>1023</v>
      </c>
      <c r="L141" s="166" t="s">
        <v>545</v>
      </c>
      <c r="M141" s="166" t="s">
        <v>1020</v>
      </c>
      <c r="N141" s="166" t="s">
        <v>1020</v>
      </c>
      <c r="O141" s="166" t="s">
        <v>1028</v>
      </c>
      <c r="P141" s="166" t="s">
        <v>1028</v>
      </c>
      <c r="Q141" s="166" t="s">
        <v>1025</v>
      </c>
      <c r="R141" s="166" t="s">
        <v>1025</v>
      </c>
      <c r="S141" s="166" t="s">
        <v>1029</v>
      </c>
      <c r="T141" s="166" t="s">
        <v>1030</v>
      </c>
      <c r="U141" s="166" t="s">
        <v>1030</v>
      </c>
      <c r="V141" s="166" t="s">
        <v>559</v>
      </c>
      <c r="W141" s="166" t="s">
        <v>1004</v>
      </c>
      <c r="X141" s="166" t="s">
        <v>1004</v>
      </c>
      <c r="Y141" s="166" t="s">
        <v>1004</v>
      </c>
      <c r="Z141" s="166" t="s">
        <v>1004</v>
      </c>
      <c r="AA141" s="166" t="s">
        <v>1004</v>
      </c>
      <c r="AB141" s="166" t="s">
        <v>958</v>
      </c>
      <c r="AC141" s="166" t="s">
        <v>1004</v>
      </c>
      <c r="AD141" s="109" t="s">
        <v>1026</v>
      </c>
      <c r="AE141" s="166" t="s">
        <v>1004</v>
      </c>
      <c r="AF141" s="166" t="s">
        <v>1025</v>
      </c>
      <c r="AG141" s="166" t="s">
        <v>559</v>
      </c>
      <c r="AH141" s="166" t="s">
        <v>1023</v>
      </c>
      <c r="AI141" s="166" t="s">
        <v>1023</v>
      </c>
      <c r="AJ141" s="166" t="s">
        <v>1023</v>
      </c>
      <c r="AK141" s="168" t="s">
        <v>958</v>
      </c>
      <c r="AL141" s="166" t="s">
        <v>1022</v>
      </c>
      <c r="AM141" s="166" t="s">
        <v>1022</v>
      </c>
      <c r="AN141" s="166" t="s">
        <v>545</v>
      </c>
      <c r="AO141" s="166" t="s">
        <v>545</v>
      </c>
      <c r="AP141" s="166" t="s">
        <v>545</v>
      </c>
      <c r="AQ141" s="166" t="s">
        <v>545</v>
      </c>
      <c r="AR141" s="166" t="s">
        <v>1018</v>
      </c>
      <c r="AS141" s="166" t="s">
        <v>559</v>
      </c>
      <c r="AT141" s="166" t="s">
        <v>1019</v>
      </c>
      <c r="AU141" s="166" t="s">
        <v>559</v>
      </c>
      <c r="AV141" s="166" t="s">
        <v>556</v>
      </c>
      <c r="AW141" s="166" t="s">
        <v>559</v>
      </c>
      <c r="AX141" s="166" t="s">
        <v>559</v>
      </c>
      <c r="AY141" s="166" t="s">
        <v>960</v>
      </c>
      <c r="AZ141" s="166" t="s">
        <v>1021</v>
      </c>
      <c r="BA141" s="166" t="s">
        <v>1021</v>
      </c>
      <c r="BB141" s="166" t="s">
        <v>559</v>
      </c>
      <c r="BC141" s="166" t="s">
        <v>559</v>
      </c>
      <c r="BD141" s="166" t="s">
        <v>1020</v>
      </c>
      <c r="BE141" s="166" t="s">
        <v>559</v>
      </c>
      <c r="BF141" s="108"/>
    </row>
    <row r="142" spans="1:58" x14ac:dyDescent="0.25">
      <c r="A142" s="133" t="s">
        <v>259</v>
      </c>
      <c r="B142" s="111" t="s">
        <v>258</v>
      </c>
      <c r="C142" s="166" t="s">
        <v>1027</v>
      </c>
      <c r="D142" s="166" t="s">
        <v>1027</v>
      </c>
      <c r="E142" s="166" t="s">
        <v>1027</v>
      </c>
      <c r="F142" s="166" t="s">
        <v>1027</v>
      </c>
      <c r="G142" s="166" t="s">
        <v>1027</v>
      </c>
      <c r="H142" s="166" t="s">
        <v>1027</v>
      </c>
      <c r="I142" s="166" t="s">
        <v>1027</v>
      </c>
      <c r="J142" s="166" t="s">
        <v>1023</v>
      </c>
      <c r="K142" s="166" t="s">
        <v>1023</v>
      </c>
      <c r="L142" s="166" t="s">
        <v>545</v>
      </c>
      <c r="M142" s="166" t="s">
        <v>1020</v>
      </c>
      <c r="N142" s="166" t="s">
        <v>1020</v>
      </c>
      <c r="O142" s="166" t="s">
        <v>1028</v>
      </c>
      <c r="P142" s="166" t="s">
        <v>1028</v>
      </c>
      <c r="Q142" s="166" t="s">
        <v>1025</v>
      </c>
      <c r="R142" s="166" t="s">
        <v>1025</v>
      </c>
      <c r="S142" s="166" t="s">
        <v>1029</v>
      </c>
      <c r="T142" s="166" t="s">
        <v>1030</v>
      </c>
      <c r="U142" s="166" t="s">
        <v>1030</v>
      </c>
      <c r="V142" s="166" t="s">
        <v>559</v>
      </c>
      <c r="W142" s="166" t="s">
        <v>1004</v>
      </c>
      <c r="X142" s="166" t="s">
        <v>1004</v>
      </c>
      <c r="Y142" s="166" t="s">
        <v>1004</v>
      </c>
      <c r="Z142" s="166" t="s">
        <v>1004</v>
      </c>
      <c r="AA142" s="166" t="s">
        <v>1004</v>
      </c>
      <c r="AB142" s="166" t="s">
        <v>958</v>
      </c>
      <c r="AC142" s="166" t="s">
        <v>1004</v>
      </c>
      <c r="AD142" s="109" t="s">
        <v>1026</v>
      </c>
      <c r="AE142" s="166" t="s">
        <v>1004</v>
      </c>
      <c r="AF142" s="166" t="s">
        <v>1025</v>
      </c>
      <c r="AG142" s="166" t="s">
        <v>559</v>
      </c>
      <c r="AH142" s="166" t="s">
        <v>1023</v>
      </c>
      <c r="AI142" s="166" t="s">
        <v>1023</v>
      </c>
      <c r="AJ142" s="166" t="s">
        <v>1023</v>
      </c>
      <c r="AK142" s="168" t="s">
        <v>958</v>
      </c>
      <c r="AL142" s="166" t="s">
        <v>1022</v>
      </c>
      <c r="AM142" s="166" t="s">
        <v>1022</v>
      </c>
      <c r="AN142" s="166" t="s">
        <v>545</v>
      </c>
      <c r="AO142" s="166" t="s">
        <v>545</v>
      </c>
      <c r="AP142" s="166" t="s">
        <v>545</v>
      </c>
      <c r="AQ142" s="166" t="s">
        <v>545</v>
      </c>
      <c r="AR142" s="166" t="s">
        <v>1018</v>
      </c>
      <c r="AS142" s="166" t="s">
        <v>559</v>
      </c>
      <c r="AT142" s="166" t="s">
        <v>1019</v>
      </c>
      <c r="AU142" s="166" t="s">
        <v>559</v>
      </c>
      <c r="AV142" s="166" t="s">
        <v>556</v>
      </c>
      <c r="AW142" s="166" t="s">
        <v>559</v>
      </c>
      <c r="AX142" s="166" t="s">
        <v>559</v>
      </c>
      <c r="AY142" s="166" t="s">
        <v>960</v>
      </c>
      <c r="AZ142" s="166" t="s">
        <v>1021</v>
      </c>
      <c r="BA142" s="166" t="s">
        <v>1021</v>
      </c>
      <c r="BB142" s="166" t="s">
        <v>559</v>
      </c>
      <c r="BC142" s="166" t="s">
        <v>559</v>
      </c>
      <c r="BD142" s="166" t="s">
        <v>1020</v>
      </c>
      <c r="BE142" s="166" t="s">
        <v>559</v>
      </c>
      <c r="BF142" s="108"/>
    </row>
    <row r="143" spans="1:58" x14ac:dyDescent="0.25">
      <c r="A143" s="133" t="s">
        <v>261</v>
      </c>
      <c r="B143" s="111" t="s">
        <v>260</v>
      </c>
      <c r="C143" s="166" t="s">
        <v>1027</v>
      </c>
      <c r="D143" s="166" t="s">
        <v>1027</v>
      </c>
      <c r="E143" s="166" t="s">
        <v>1027</v>
      </c>
      <c r="F143" s="166" t="s">
        <v>1027</v>
      </c>
      <c r="G143" s="166" t="s">
        <v>1027</v>
      </c>
      <c r="H143" s="166" t="s">
        <v>1027</v>
      </c>
      <c r="I143" s="166" t="s">
        <v>1027</v>
      </c>
      <c r="J143" s="166" t="s">
        <v>1023</v>
      </c>
      <c r="K143" s="166" t="s">
        <v>1023</v>
      </c>
      <c r="L143" s="166" t="s">
        <v>545</v>
      </c>
      <c r="M143" s="166" t="s">
        <v>1020</v>
      </c>
      <c r="N143" s="166" t="s">
        <v>1020</v>
      </c>
      <c r="O143" s="166" t="s">
        <v>1028</v>
      </c>
      <c r="P143" s="166" t="s">
        <v>1028</v>
      </c>
      <c r="Q143" s="166" t="s">
        <v>1025</v>
      </c>
      <c r="R143" s="166" t="s">
        <v>1025</v>
      </c>
      <c r="S143" s="166" t="s">
        <v>1029</v>
      </c>
      <c r="T143" s="166" t="s">
        <v>1030</v>
      </c>
      <c r="U143" s="166" t="s">
        <v>1030</v>
      </c>
      <c r="V143" s="166" t="s">
        <v>559</v>
      </c>
      <c r="W143" s="166" t="s">
        <v>1004</v>
      </c>
      <c r="X143" s="166" t="s">
        <v>1004</v>
      </c>
      <c r="Y143" s="166" t="s">
        <v>1004</v>
      </c>
      <c r="Z143" s="166" t="s">
        <v>1004</v>
      </c>
      <c r="AA143" s="166" t="s">
        <v>1004</v>
      </c>
      <c r="AB143" s="166" t="s">
        <v>1004</v>
      </c>
      <c r="AC143" s="166" t="s">
        <v>1004</v>
      </c>
      <c r="AD143" s="109" t="s">
        <v>1026</v>
      </c>
      <c r="AE143" s="166" t="s">
        <v>1004</v>
      </c>
      <c r="AF143" s="166" t="s">
        <v>1025</v>
      </c>
      <c r="AG143" s="166" t="s">
        <v>559</v>
      </c>
      <c r="AH143" s="166" t="s">
        <v>1023</v>
      </c>
      <c r="AI143" s="166" t="s">
        <v>1023</v>
      </c>
      <c r="AJ143" s="166" t="s">
        <v>1023</v>
      </c>
      <c r="AK143" s="168" t="s">
        <v>958</v>
      </c>
      <c r="AL143" s="166" t="s">
        <v>1022</v>
      </c>
      <c r="AM143" s="166" t="s">
        <v>1022</v>
      </c>
      <c r="AN143" s="166" t="s">
        <v>545</v>
      </c>
      <c r="AO143" s="166" t="s">
        <v>545</v>
      </c>
      <c r="AP143" s="166" t="s">
        <v>545</v>
      </c>
      <c r="AQ143" s="166" t="s">
        <v>545</v>
      </c>
      <c r="AR143" s="166" t="s">
        <v>1018</v>
      </c>
      <c r="AS143" s="166" t="s">
        <v>559</v>
      </c>
      <c r="AT143" s="166" t="s">
        <v>1019</v>
      </c>
      <c r="AU143" s="166" t="s">
        <v>559</v>
      </c>
      <c r="AV143" s="166" t="s">
        <v>556</v>
      </c>
      <c r="AW143" s="166" t="s">
        <v>559</v>
      </c>
      <c r="AX143" s="166" t="s">
        <v>559</v>
      </c>
      <c r="AY143" s="166" t="s">
        <v>960</v>
      </c>
      <c r="AZ143" s="166" t="s">
        <v>1021</v>
      </c>
      <c r="BA143" s="166" t="s">
        <v>1021</v>
      </c>
      <c r="BB143" s="166" t="s">
        <v>559</v>
      </c>
      <c r="BC143" s="166" t="s">
        <v>559</v>
      </c>
      <c r="BD143" s="166" t="s">
        <v>1020</v>
      </c>
      <c r="BE143" s="166" t="s">
        <v>559</v>
      </c>
      <c r="BF143" s="108"/>
    </row>
    <row r="144" spans="1:58" x14ac:dyDescent="0.25">
      <c r="A144" s="133" t="s">
        <v>377</v>
      </c>
      <c r="B144" s="111" t="s">
        <v>262</v>
      </c>
      <c r="C144" s="166" t="s">
        <v>1027</v>
      </c>
      <c r="D144" s="166" t="s">
        <v>1027</v>
      </c>
      <c r="E144" s="166" t="s">
        <v>1027</v>
      </c>
      <c r="F144" s="166" t="s">
        <v>1027</v>
      </c>
      <c r="G144" s="166" t="s">
        <v>1027</v>
      </c>
      <c r="H144" s="166" t="s">
        <v>1027</v>
      </c>
      <c r="I144" s="166" t="s">
        <v>1027</v>
      </c>
      <c r="J144" s="166" t="s">
        <v>1023</v>
      </c>
      <c r="K144" s="166" t="s">
        <v>1023</v>
      </c>
      <c r="L144" s="166" t="s">
        <v>545</v>
      </c>
      <c r="M144" s="166" t="s">
        <v>1020</v>
      </c>
      <c r="N144" s="166" t="s">
        <v>1020</v>
      </c>
      <c r="O144" s="166" t="s">
        <v>1028</v>
      </c>
      <c r="P144" s="166" t="s">
        <v>1028</v>
      </c>
      <c r="Q144" s="166" t="s">
        <v>1025</v>
      </c>
      <c r="R144" s="166" t="s">
        <v>1025</v>
      </c>
      <c r="S144" s="166" t="s">
        <v>1029</v>
      </c>
      <c r="T144" s="166" t="s">
        <v>1030</v>
      </c>
      <c r="U144" s="166" t="s">
        <v>1030</v>
      </c>
      <c r="V144" s="166" t="s">
        <v>559</v>
      </c>
      <c r="W144" s="166" t="s">
        <v>1004</v>
      </c>
      <c r="X144" s="166" t="s">
        <v>1004</v>
      </c>
      <c r="Y144" s="166" t="s">
        <v>1004</v>
      </c>
      <c r="Z144" s="166" t="s">
        <v>1004</v>
      </c>
      <c r="AA144" s="166" t="s">
        <v>1004</v>
      </c>
      <c r="AB144" s="166" t="s">
        <v>958</v>
      </c>
      <c r="AC144" s="166" t="s">
        <v>1004</v>
      </c>
      <c r="AD144" s="109" t="s">
        <v>1026</v>
      </c>
      <c r="AE144" s="166" t="s">
        <v>1004</v>
      </c>
      <c r="AF144" s="166" t="s">
        <v>1025</v>
      </c>
      <c r="AG144" s="166" t="s">
        <v>559</v>
      </c>
      <c r="AH144" s="166" t="s">
        <v>1023</v>
      </c>
      <c r="AI144" s="166" t="s">
        <v>1023</v>
      </c>
      <c r="AJ144" s="166" t="s">
        <v>1023</v>
      </c>
      <c r="AK144" s="168" t="s">
        <v>961</v>
      </c>
      <c r="AL144" s="166" t="s">
        <v>1022</v>
      </c>
      <c r="AM144" s="166" t="s">
        <v>1022</v>
      </c>
      <c r="AN144" s="166" t="s">
        <v>545</v>
      </c>
      <c r="AO144" s="166" t="s">
        <v>545</v>
      </c>
      <c r="AP144" s="166" t="s">
        <v>545</v>
      </c>
      <c r="AQ144" s="166" t="s">
        <v>545</v>
      </c>
      <c r="AR144" s="166" t="s">
        <v>1018</v>
      </c>
      <c r="AS144" s="166" t="s">
        <v>559</v>
      </c>
      <c r="AT144" s="166" t="s">
        <v>1019</v>
      </c>
      <c r="AU144" s="166" t="s">
        <v>559</v>
      </c>
      <c r="AV144" s="166" t="s">
        <v>556</v>
      </c>
      <c r="AW144" s="166" t="s">
        <v>559</v>
      </c>
      <c r="AX144" s="166" t="s">
        <v>559</v>
      </c>
      <c r="AY144" s="166" t="s">
        <v>960</v>
      </c>
      <c r="AZ144" s="166" t="s">
        <v>1021</v>
      </c>
      <c r="BA144" s="166" t="s">
        <v>1021</v>
      </c>
      <c r="BB144" s="166" t="s">
        <v>559</v>
      </c>
      <c r="BC144" s="166" t="s">
        <v>559</v>
      </c>
      <c r="BD144" s="166" t="s">
        <v>1020</v>
      </c>
      <c r="BE144" s="166" t="s">
        <v>559</v>
      </c>
      <c r="BF144" s="108"/>
    </row>
    <row r="145" spans="1:58" x14ac:dyDescent="0.25">
      <c r="A145" s="133" t="s">
        <v>264</v>
      </c>
      <c r="B145" s="111" t="s">
        <v>263</v>
      </c>
      <c r="C145" s="166" t="s">
        <v>1027</v>
      </c>
      <c r="D145" s="166" t="s">
        <v>1027</v>
      </c>
      <c r="E145" s="166" t="s">
        <v>1027</v>
      </c>
      <c r="F145" s="166" t="s">
        <v>1027</v>
      </c>
      <c r="G145" s="166" t="s">
        <v>1027</v>
      </c>
      <c r="H145" s="166" t="s">
        <v>1027</v>
      </c>
      <c r="I145" s="166" t="s">
        <v>1027</v>
      </c>
      <c r="J145" s="166" t="s">
        <v>1023</v>
      </c>
      <c r="K145" s="166" t="s">
        <v>1023</v>
      </c>
      <c r="L145" s="166" t="s">
        <v>545</v>
      </c>
      <c r="M145" s="166" t="s">
        <v>1020</v>
      </c>
      <c r="N145" s="166" t="s">
        <v>1020</v>
      </c>
      <c r="O145" s="166" t="s">
        <v>1028</v>
      </c>
      <c r="P145" s="166" t="s">
        <v>1028</v>
      </c>
      <c r="Q145" s="166" t="s">
        <v>1025</v>
      </c>
      <c r="R145" s="166" t="s">
        <v>1025</v>
      </c>
      <c r="S145" s="166" t="s">
        <v>1029</v>
      </c>
      <c r="T145" s="166" t="s">
        <v>1030</v>
      </c>
      <c r="U145" s="166" t="s">
        <v>1030</v>
      </c>
      <c r="V145" s="166" t="s">
        <v>559</v>
      </c>
      <c r="W145" s="166" t="s">
        <v>1004</v>
      </c>
      <c r="X145" s="166" t="s">
        <v>1004</v>
      </c>
      <c r="Y145" s="166" t="s">
        <v>1004</v>
      </c>
      <c r="Z145" s="166" t="s">
        <v>1004</v>
      </c>
      <c r="AA145" s="166" t="s">
        <v>1004</v>
      </c>
      <c r="AB145" s="166" t="s">
        <v>1017</v>
      </c>
      <c r="AC145" s="166" t="s">
        <v>1004</v>
      </c>
      <c r="AD145" s="109" t="s">
        <v>1026</v>
      </c>
      <c r="AE145" s="166" t="s">
        <v>1004</v>
      </c>
      <c r="AF145" s="166" t="s">
        <v>1025</v>
      </c>
      <c r="AG145" s="166" t="s">
        <v>559</v>
      </c>
      <c r="AH145" s="166" t="s">
        <v>1023</v>
      </c>
      <c r="AI145" s="166" t="s">
        <v>1023</v>
      </c>
      <c r="AJ145" s="166" t="s">
        <v>1023</v>
      </c>
      <c r="AK145" s="168" t="s">
        <v>958</v>
      </c>
      <c r="AL145" s="166" t="s">
        <v>1022</v>
      </c>
      <c r="AM145" s="166" t="s">
        <v>1022</v>
      </c>
      <c r="AN145" s="166" t="s">
        <v>545</v>
      </c>
      <c r="AO145" s="166" t="s">
        <v>545</v>
      </c>
      <c r="AP145" s="166" t="s">
        <v>545</v>
      </c>
      <c r="AQ145" s="166" t="s">
        <v>545</v>
      </c>
      <c r="AR145" s="166" t="s">
        <v>1018</v>
      </c>
      <c r="AS145" s="166" t="s">
        <v>559</v>
      </c>
      <c r="AT145" s="166" t="s">
        <v>1019</v>
      </c>
      <c r="AU145" s="166" t="s">
        <v>559</v>
      </c>
      <c r="AV145" s="166" t="s">
        <v>556</v>
      </c>
      <c r="AW145" s="166" t="s">
        <v>559</v>
      </c>
      <c r="AX145" s="166" t="s">
        <v>559</v>
      </c>
      <c r="AY145" s="166" t="s">
        <v>960</v>
      </c>
      <c r="AZ145" s="166" t="s">
        <v>1021</v>
      </c>
      <c r="BA145" s="166" t="s">
        <v>1021</v>
      </c>
      <c r="BB145" s="166" t="s">
        <v>559</v>
      </c>
      <c r="BC145" s="166" t="s">
        <v>559</v>
      </c>
      <c r="BD145" s="166" t="s">
        <v>1020</v>
      </c>
      <c r="BE145" s="166" t="s">
        <v>559</v>
      </c>
      <c r="BF145" s="108"/>
    </row>
    <row r="146" spans="1:58" x14ac:dyDescent="0.25">
      <c r="A146" s="133" t="s">
        <v>266</v>
      </c>
      <c r="B146" s="111" t="s">
        <v>265</v>
      </c>
      <c r="C146" s="166" t="s">
        <v>1027</v>
      </c>
      <c r="D146" s="166" t="s">
        <v>1027</v>
      </c>
      <c r="E146" s="166" t="s">
        <v>1027</v>
      </c>
      <c r="F146" s="166" t="s">
        <v>1027</v>
      </c>
      <c r="G146" s="166" t="s">
        <v>1027</v>
      </c>
      <c r="H146" s="166" t="s">
        <v>1027</v>
      </c>
      <c r="I146" s="166" t="s">
        <v>1027</v>
      </c>
      <c r="J146" s="166" t="s">
        <v>1023</v>
      </c>
      <c r="K146" s="166" t="s">
        <v>1023</v>
      </c>
      <c r="L146" s="166" t="s">
        <v>545</v>
      </c>
      <c r="M146" s="166" t="s">
        <v>1020</v>
      </c>
      <c r="N146" s="166" t="s">
        <v>1020</v>
      </c>
      <c r="O146" s="166" t="s">
        <v>1028</v>
      </c>
      <c r="P146" s="166" t="s">
        <v>1028</v>
      </c>
      <c r="Q146" s="166" t="s">
        <v>1025</v>
      </c>
      <c r="R146" s="166" t="s">
        <v>1025</v>
      </c>
      <c r="S146" s="166" t="s">
        <v>1029</v>
      </c>
      <c r="T146" s="166" t="s">
        <v>1030</v>
      </c>
      <c r="U146" s="166" t="s">
        <v>1030</v>
      </c>
      <c r="V146" s="166" t="s">
        <v>559</v>
      </c>
      <c r="W146" s="166" t="s">
        <v>1004</v>
      </c>
      <c r="X146" s="166" t="s">
        <v>1004</v>
      </c>
      <c r="Y146" s="166" t="s">
        <v>1004</v>
      </c>
      <c r="Z146" s="166" t="s">
        <v>1004</v>
      </c>
      <c r="AA146" s="166" t="s">
        <v>1004</v>
      </c>
      <c r="AB146" s="166" t="s">
        <v>958</v>
      </c>
      <c r="AC146" s="166" t="s">
        <v>1004</v>
      </c>
      <c r="AD146" s="109" t="s">
        <v>1026</v>
      </c>
      <c r="AE146" s="166" t="s">
        <v>1004</v>
      </c>
      <c r="AF146" s="166" t="s">
        <v>1025</v>
      </c>
      <c r="AG146" s="166" t="s">
        <v>559</v>
      </c>
      <c r="AH146" s="166" t="s">
        <v>1023</v>
      </c>
      <c r="AI146" s="166" t="s">
        <v>1023</v>
      </c>
      <c r="AJ146" s="166" t="s">
        <v>1023</v>
      </c>
      <c r="AK146" s="168" t="s">
        <v>958</v>
      </c>
      <c r="AL146" s="166" t="s">
        <v>1022</v>
      </c>
      <c r="AM146" s="166" t="s">
        <v>1022</v>
      </c>
      <c r="AN146" s="166" t="s">
        <v>545</v>
      </c>
      <c r="AO146" s="166" t="s">
        <v>545</v>
      </c>
      <c r="AP146" s="166" t="s">
        <v>545</v>
      </c>
      <c r="AQ146" s="166" t="s">
        <v>545</v>
      </c>
      <c r="AR146" s="166" t="s">
        <v>1018</v>
      </c>
      <c r="AS146" s="166" t="s">
        <v>559</v>
      </c>
      <c r="AT146" s="166" t="s">
        <v>1019</v>
      </c>
      <c r="AU146" s="166" t="s">
        <v>559</v>
      </c>
      <c r="AV146" s="166" t="s">
        <v>556</v>
      </c>
      <c r="AW146" s="166" t="s">
        <v>559</v>
      </c>
      <c r="AX146" s="166" t="s">
        <v>559</v>
      </c>
      <c r="AY146" s="166" t="s">
        <v>960</v>
      </c>
      <c r="AZ146" s="166" t="s">
        <v>1021</v>
      </c>
      <c r="BA146" s="166" t="s">
        <v>1021</v>
      </c>
      <c r="BB146" s="166" t="s">
        <v>559</v>
      </c>
      <c r="BC146" s="166" t="s">
        <v>559</v>
      </c>
      <c r="BD146" s="166" t="s">
        <v>1020</v>
      </c>
      <c r="BE146" s="166" t="s">
        <v>559</v>
      </c>
      <c r="BF146" s="108"/>
    </row>
    <row r="147" spans="1:58" x14ac:dyDescent="0.25">
      <c r="A147" s="133" t="s">
        <v>268</v>
      </c>
      <c r="B147" s="111" t="s">
        <v>267</v>
      </c>
      <c r="C147" s="166" t="s">
        <v>1027</v>
      </c>
      <c r="D147" s="166" t="s">
        <v>1027</v>
      </c>
      <c r="E147" s="166" t="s">
        <v>1027</v>
      </c>
      <c r="F147" s="166" t="s">
        <v>1027</v>
      </c>
      <c r="G147" s="166" t="s">
        <v>1027</v>
      </c>
      <c r="H147" s="166" t="s">
        <v>1027</v>
      </c>
      <c r="I147" s="166" t="s">
        <v>1027</v>
      </c>
      <c r="J147" s="166" t="s">
        <v>1023</v>
      </c>
      <c r="K147" s="166" t="s">
        <v>1023</v>
      </c>
      <c r="L147" s="166" t="s">
        <v>545</v>
      </c>
      <c r="M147" s="166" t="s">
        <v>1020</v>
      </c>
      <c r="N147" s="166" t="s">
        <v>1020</v>
      </c>
      <c r="O147" s="166" t="s">
        <v>1028</v>
      </c>
      <c r="P147" s="166" t="s">
        <v>1028</v>
      </c>
      <c r="Q147" s="166" t="s">
        <v>1025</v>
      </c>
      <c r="R147" s="166" t="s">
        <v>1025</v>
      </c>
      <c r="S147" s="166" t="s">
        <v>1029</v>
      </c>
      <c r="T147" s="166" t="s">
        <v>1030</v>
      </c>
      <c r="U147" s="166" t="s">
        <v>1030</v>
      </c>
      <c r="V147" s="166" t="s">
        <v>559</v>
      </c>
      <c r="W147" s="166" t="s">
        <v>1004</v>
      </c>
      <c r="X147" s="166" t="s">
        <v>1004</v>
      </c>
      <c r="Y147" s="166" t="s">
        <v>1004</v>
      </c>
      <c r="Z147" s="166" t="s">
        <v>1004</v>
      </c>
      <c r="AA147" s="166" t="s">
        <v>1004</v>
      </c>
      <c r="AB147" s="166" t="s">
        <v>958</v>
      </c>
      <c r="AC147" s="166" t="s">
        <v>1004</v>
      </c>
      <c r="AD147" s="109" t="s">
        <v>1026</v>
      </c>
      <c r="AE147" s="166" t="s">
        <v>1004</v>
      </c>
      <c r="AF147" s="166" t="s">
        <v>1025</v>
      </c>
      <c r="AG147" s="166" t="s">
        <v>559</v>
      </c>
      <c r="AH147" s="166" t="s">
        <v>1023</v>
      </c>
      <c r="AI147" s="166" t="s">
        <v>1023</v>
      </c>
      <c r="AJ147" s="166" t="s">
        <v>1023</v>
      </c>
      <c r="AK147" s="168" t="s">
        <v>958</v>
      </c>
      <c r="AL147" s="166" t="s">
        <v>1022</v>
      </c>
      <c r="AM147" s="166" t="s">
        <v>1022</v>
      </c>
      <c r="AN147" s="166" t="s">
        <v>545</v>
      </c>
      <c r="AO147" s="166" t="s">
        <v>545</v>
      </c>
      <c r="AP147" s="166" t="s">
        <v>545</v>
      </c>
      <c r="AQ147" s="166" t="s">
        <v>545</v>
      </c>
      <c r="AR147" s="166" t="s">
        <v>1018</v>
      </c>
      <c r="AS147" s="166" t="s">
        <v>559</v>
      </c>
      <c r="AT147" s="166" t="s">
        <v>1019</v>
      </c>
      <c r="AU147" s="166" t="s">
        <v>559</v>
      </c>
      <c r="AV147" s="166" t="s">
        <v>556</v>
      </c>
      <c r="AW147" s="166" t="s">
        <v>559</v>
      </c>
      <c r="AX147" s="166" t="s">
        <v>559</v>
      </c>
      <c r="AY147" s="166" t="s">
        <v>960</v>
      </c>
      <c r="AZ147" s="166" t="s">
        <v>1021</v>
      </c>
      <c r="BA147" s="166" t="s">
        <v>1021</v>
      </c>
      <c r="BB147" s="166" t="s">
        <v>559</v>
      </c>
      <c r="BC147" s="166" t="s">
        <v>559</v>
      </c>
      <c r="BD147" s="166" t="s">
        <v>1020</v>
      </c>
      <c r="BE147" s="166" t="s">
        <v>559</v>
      </c>
      <c r="BF147" s="108"/>
    </row>
    <row r="148" spans="1:58" x14ac:dyDescent="0.25">
      <c r="A148" s="133" t="s">
        <v>270</v>
      </c>
      <c r="B148" s="111" t="s">
        <v>269</v>
      </c>
      <c r="C148" s="166" t="s">
        <v>1027</v>
      </c>
      <c r="D148" s="166" t="s">
        <v>1027</v>
      </c>
      <c r="E148" s="166" t="s">
        <v>1027</v>
      </c>
      <c r="F148" s="166" t="s">
        <v>1027</v>
      </c>
      <c r="G148" s="166" t="s">
        <v>1027</v>
      </c>
      <c r="H148" s="166" t="s">
        <v>1027</v>
      </c>
      <c r="I148" s="166" t="s">
        <v>1027</v>
      </c>
      <c r="J148" s="166" t="s">
        <v>1023</v>
      </c>
      <c r="K148" s="166" t="s">
        <v>1023</v>
      </c>
      <c r="L148" s="166" t="s">
        <v>545</v>
      </c>
      <c r="M148" s="166" t="s">
        <v>1020</v>
      </c>
      <c r="N148" s="166" t="s">
        <v>1020</v>
      </c>
      <c r="O148" s="166" t="s">
        <v>1028</v>
      </c>
      <c r="P148" s="166" t="s">
        <v>1028</v>
      </c>
      <c r="Q148" s="166" t="s">
        <v>1025</v>
      </c>
      <c r="R148" s="166" t="s">
        <v>1025</v>
      </c>
      <c r="S148" s="166" t="s">
        <v>1029</v>
      </c>
      <c r="T148" s="166" t="s">
        <v>1030</v>
      </c>
      <c r="U148" s="166" t="s">
        <v>1030</v>
      </c>
      <c r="V148" s="166" t="s">
        <v>559</v>
      </c>
      <c r="W148" s="166" t="s">
        <v>1004</v>
      </c>
      <c r="X148" s="166" t="s">
        <v>1004</v>
      </c>
      <c r="Y148" s="166" t="s">
        <v>1004</v>
      </c>
      <c r="Z148" s="166" t="s">
        <v>1004</v>
      </c>
      <c r="AA148" s="166" t="s">
        <v>1004</v>
      </c>
      <c r="AB148" s="166" t="s">
        <v>958</v>
      </c>
      <c r="AC148" s="166" t="s">
        <v>1004</v>
      </c>
      <c r="AD148" s="109" t="s">
        <v>1026</v>
      </c>
      <c r="AE148" s="166" t="s">
        <v>1004</v>
      </c>
      <c r="AF148" s="166" t="s">
        <v>1025</v>
      </c>
      <c r="AG148" s="166" t="s">
        <v>559</v>
      </c>
      <c r="AH148" s="166" t="s">
        <v>1023</v>
      </c>
      <c r="AI148" s="166" t="s">
        <v>1023</v>
      </c>
      <c r="AJ148" s="166" t="s">
        <v>1023</v>
      </c>
      <c r="AK148" s="168" t="s">
        <v>958</v>
      </c>
      <c r="AL148" s="166" t="s">
        <v>1022</v>
      </c>
      <c r="AM148" s="166" t="s">
        <v>1022</v>
      </c>
      <c r="AN148" s="166" t="s">
        <v>545</v>
      </c>
      <c r="AO148" s="166" t="s">
        <v>545</v>
      </c>
      <c r="AP148" s="166" t="s">
        <v>545</v>
      </c>
      <c r="AQ148" s="166" t="s">
        <v>545</v>
      </c>
      <c r="AR148" s="166" t="s">
        <v>1018</v>
      </c>
      <c r="AS148" s="166" t="s">
        <v>559</v>
      </c>
      <c r="AT148" s="166" t="s">
        <v>1019</v>
      </c>
      <c r="AU148" s="166" t="s">
        <v>559</v>
      </c>
      <c r="AV148" s="166" t="s">
        <v>556</v>
      </c>
      <c r="AW148" s="166" t="s">
        <v>559</v>
      </c>
      <c r="AX148" s="166" t="s">
        <v>559</v>
      </c>
      <c r="AY148" s="166" t="s">
        <v>960</v>
      </c>
      <c r="AZ148" s="166" t="s">
        <v>1021</v>
      </c>
      <c r="BA148" s="166" t="s">
        <v>1021</v>
      </c>
      <c r="BB148" s="166" t="s">
        <v>559</v>
      </c>
      <c r="BC148" s="166" t="s">
        <v>559</v>
      </c>
      <c r="BD148" s="166" t="s">
        <v>1020</v>
      </c>
      <c r="BE148" s="166" t="s">
        <v>559</v>
      </c>
      <c r="BF148" s="108"/>
    </row>
    <row r="149" spans="1:58" x14ac:dyDescent="0.25">
      <c r="A149" s="133" t="s">
        <v>272</v>
      </c>
      <c r="B149" s="111" t="s">
        <v>271</v>
      </c>
      <c r="C149" s="166" t="s">
        <v>1027</v>
      </c>
      <c r="D149" s="166" t="s">
        <v>1027</v>
      </c>
      <c r="E149" s="166" t="s">
        <v>1027</v>
      </c>
      <c r="F149" s="166" t="s">
        <v>1027</v>
      </c>
      <c r="G149" s="166" t="s">
        <v>1027</v>
      </c>
      <c r="H149" s="166" t="s">
        <v>1027</v>
      </c>
      <c r="I149" s="166" t="s">
        <v>1027</v>
      </c>
      <c r="J149" s="166" t="s">
        <v>1023</v>
      </c>
      <c r="K149" s="166" t="s">
        <v>1023</v>
      </c>
      <c r="L149" s="166" t="s">
        <v>545</v>
      </c>
      <c r="M149" s="166" t="s">
        <v>1020</v>
      </c>
      <c r="N149" s="166" t="s">
        <v>1020</v>
      </c>
      <c r="O149" s="166" t="s">
        <v>1028</v>
      </c>
      <c r="P149" s="166" t="s">
        <v>1028</v>
      </c>
      <c r="Q149" s="166" t="s">
        <v>1025</v>
      </c>
      <c r="R149" s="166" t="s">
        <v>1025</v>
      </c>
      <c r="S149" s="166" t="s">
        <v>1029</v>
      </c>
      <c r="T149" s="166" t="s">
        <v>1030</v>
      </c>
      <c r="U149" s="166" t="s">
        <v>1030</v>
      </c>
      <c r="V149" s="166" t="s">
        <v>559</v>
      </c>
      <c r="W149" s="166" t="s">
        <v>1004</v>
      </c>
      <c r="X149" s="166" t="s">
        <v>1015</v>
      </c>
      <c r="Y149" s="166" t="s">
        <v>1004</v>
      </c>
      <c r="Z149" s="166" t="s">
        <v>1004</v>
      </c>
      <c r="AA149" s="166" t="s">
        <v>1004</v>
      </c>
      <c r="AB149" s="166" t="s">
        <v>958</v>
      </c>
      <c r="AC149" s="166" t="s">
        <v>1004</v>
      </c>
      <c r="AD149" s="109" t="s">
        <v>1026</v>
      </c>
      <c r="AE149" s="166" t="s">
        <v>1004</v>
      </c>
      <c r="AF149" s="166" t="s">
        <v>1025</v>
      </c>
      <c r="AG149" s="166" t="s">
        <v>559</v>
      </c>
      <c r="AH149" s="166" t="s">
        <v>1023</v>
      </c>
      <c r="AI149" s="166" t="s">
        <v>1023</v>
      </c>
      <c r="AJ149" s="166" t="s">
        <v>1023</v>
      </c>
      <c r="AK149" s="168" t="s">
        <v>958</v>
      </c>
      <c r="AL149" s="166" t="s">
        <v>1022</v>
      </c>
      <c r="AM149" s="166" t="s">
        <v>1022</v>
      </c>
      <c r="AN149" s="166" t="s">
        <v>545</v>
      </c>
      <c r="AO149" s="166" t="s">
        <v>545</v>
      </c>
      <c r="AP149" s="166" t="s">
        <v>545</v>
      </c>
      <c r="AQ149" s="166" t="s">
        <v>545</v>
      </c>
      <c r="AR149" s="166" t="s">
        <v>1018</v>
      </c>
      <c r="AS149" s="166" t="s">
        <v>559</v>
      </c>
      <c r="AT149" s="166" t="s">
        <v>1019</v>
      </c>
      <c r="AU149" s="166" t="s">
        <v>559</v>
      </c>
      <c r="AV149" s="166" t="s">
        <v>556</v>
      </c>
      <c r="AW149" s="166" t="s">
        <v>559</v>
      </c>
      <c r="AX149" s="166" t="s">
        <v>559</v>
      </c>
      <c r="AY149" s="166" t="s">
        <v>960</v>
      </c>
      <c r="AZ149" s="166" t="s">
        <v>1021</v>
      </c>
      <c r="BA149" s="166" t="s">
        <v>1021</v>
      </c>
      <c r="BB149" s="166" t="s">
        <v>559</v>
      </c>
      <c r="BC149" s="166" t="s">
        <v>559</v>
      </c>
      <c r="BD149" s="166" t="s">
        <v>1020</v>
      </c>
      <c r="BE149" s="166" t="s">
        <v>559</v>
      </c>
      <c r="BF149" s="108"/>
    </row>
    <row r="150" spans="1:58" x14ac:dyDescent="0.25">
      <c r="A150" s="133" t="s">
        <v>274</v>
      </c>
      <c r="B150" s="111" t="s">
        <v>273</v>
      </c>
      <c r="C150" s="166" t="s">
        <v>1027</v>
      </c>
      <c r="D150" s="166" t="s">
        <v>1027</v>
      </c>
      <c r="E150" s="166" t="s">
        <v>1027</v>
      </c>
      <c r="F150" s="166" t="s">
        <v>1027</v>
      </c>
      <c r="G150" s="166" t="s">
        <v>1027</v>
      </c>
      <c r="H150" s="166" t="s">
        <v>1027</v>
      </c>
      <c r="I150" s="166" t="s">
        <v>1027</v>
      </c>
      <c r="J150" s="166" t="s">
        <v>1023</v>
      </c>
      <c r="K150" s="166" t="s">
        <v>1023</v>
      </c>
      <c r="L150" s="166" t="s">
        <v>545</v>
      </c>
      <c r="M150" s="166" t="s">
        <v>1020</v>
      </c>
      <c r="N150" s="166" t="s">
        <v>1020</v>
      </c>
      <c r="O150" s="166" t="s">
        <v>1028</v>
      </c>
      <c r="P150" s="166" t="s">
        <v>1028</v>
      </c>
      <c r="Q150" s="166" t="s">
        <v>1025</v>
      </c>
      <c r="R150" s="166" t="s">
        <v>1025</v>
      </c>
      <c r="S150" s="166" t="s">
        <v>1029</v>
      </c>
      <c r="T150" s="166" t="s">
        <v>1030</v>
      </c>
      <c r="U150" s="166" t="s">
        <v>1030</v>
      </c>
      <c r="V150" s="166" t="s">
        <v>559</v>
      </c>
      <c r="W150" s="166" t="s">
        <v>1004</v>
      </c>
      <c r="X150" s="166" t="s">
        <v>1004</v>
      </c>
      <c r="Y150" s="166" t="s">
        <v>1004</v>
      </c>
      <c r="Z150" s="166" t="s">
        <v>1004</v>
      </c>
      <c r="AA150" s="166" t="s">
        <v>1004</v>
      </c>
      <c r="AB150" s="166" t="s">
        <v>1017</v>
      </c>
      <c r="AC150" s="166" t="s">
        <v>1004</v>
      </c>
      <c r="AD150" s="109" t="s">
        <v>1026</v>
      </c>
      <c r="AE150" s="166" t="s">
        <v>1004</v>
      </c>
      <c r="AF150" s="166" t="s">
        <v>1025</v>
      </c>
      <c r="AG150" s="166" t="s">
        <v>559</v>
      </c>
      <c r="AH150" s="166" t="s">
        <v>1023</v>
      </c>
      <c r="AI150" s="166" t="s">
        <v>1023</v>
      </c>
      <c r="AJ150" s="166" t="s">
        <v>1023</v>
      </c>
      <c r="AK150" s="168" t="s">
        <v>958</v>
      </c>
      <c r="AL150" s="166" t="s">
        <v>1022</v>
      </c>
      <c r="AM150" s="166" t="s">
        <v>1022</v>
      </c>
      <c r="AN150" s="166" t="s">
        <v>545</v>
      </c>
      <c r="AO150" s="166" t="s">
        <v>545</v>
      </c>
      <c r="AP150" s="166" t="s">
        <v>545</v>
      </c>
      <c r="AQ150" s="166" t="s">
        <v>545</v>
      </c>
      <c r="AR150" s="166" t="s">
        <v>1018</v>
      </c>
      <c r="AS150" s="166" t="s">
        <v>559</v>
      </c>
      <c r="AT150" s="166" t="s">
        <v>1019</v>
      </c>
      <c r="AU150" s="166" t="s">
        <v>559</v>
      </c>
      <c r="AV150" s="166" t="s">
        <v>556</v>
      </c>
      <c r="AW150" s="166" t="s">
        <v>559</v>
      </c>
      <c r="AX150" s="166" t="s">
        <v>559</v>
      </c>
      <c r="AY150" s="166" t="s">
        <v>960</v>
      </c>
      <c r="AZ150" s="166" t="s">
        <v>1021</v>
      </c>
      <c r="BA150" s="166" t="s">
        <v>1021</v>
      </c>
      <c r="BB150" s="166" t="s">
        <v>559</v>
      </c>
      <c r="BC150" s="166" t="s">
        <v>559</v>
      </c>
      <c r="BD150" s="166" t="s">
        <v>1020</v>
      </c>
      <c r="BE150" s="166" t="s">
        <v>559</v>
      </c>
      <c r="BF150" s="108"/>
    </row>
    <row r="151" spans="1:58" x14ac:dyDescent="0.25">
      <c r="A151" s="133" t="s">
        <v>276</v>
      </c>
      <c r="B151" s="111" t="s">
        <v>275</v>
      </c>
      <c r="C151" s="166" t="s">
        <v>1027</v>
      </c>
      <c r="D151" s="166" t="s">
        <v>1027</v>
      </c>
      <c r="E151" s="166" t="s">
        <v>1027</v>
      </c>
      <c r="F151" s="166" t="s">
        <v>1027</v>
      </c>
      <c r="G151" s="166" t="s">
        <v>1027</v>
      </c>
      <c r="H151" s="166" t="s">
        <v>1027</v>
      </c>
      <c r="I151" s="166" t="s">
        <v>1027</v>
      </c>
      <c r="J151" s="166" t="s">
        <v>1023</v>
      </c>
      <c r="K151" s="166" t="s">
        <v>1023</v>
      </c>
      <c r="L151" s="166" t="s">
        <v>545</v>
      </c>
      <c r="M151" s="166" t="s">
        <v>1020</v>
      </c>
      <c r="N151" s="166" t="s">
        <v>1020</v>
      </c>
      <c r="O151" s="166" t="s">
        <v>1028</v>
      </c>
      <c r="P151" s="166" t="s">
        <v>1028</v>
      </c>
      <c r="Q151" s="166" t="s">
        <v>1025</v>
      </c>
      <c r="R151" s="166" t="s">
        <v>1025</v>
      </c>
      <c r="S151" s="166" t="s">
        <v>1029</v>
      </c>
      <c r="T151" s="166" t="s">
        <v>1030</v>
      </c>
      <c r="U151" s="166" t="s">
        <v>1030</v>
      </c>
      <c r="V151" s="166" t="s">
        <v>559</v>
      </c>
      <c r="W151" s="166" t="s">
        <v>1004</v>
      </c>
      <c r="X151" s="166" t="s">
        <v>1004</v>
      </c>
      <c r="Y151" s="166" t="s">
        <v>1004</v>
      </c>
      <c r="Z151" s="166" t="s">
        <v>1004</v>
      </c>
      <c r="AA151" s="166" t="s">
        <v>1004</v>
      </c>
      <c r="AB151" s="166" t="s">
        <v>958</v>
      </c>
      <c r="AC151" s="166" t="s">
        <v>1004</v>
      </c>
      <c r="AD151" s="109" t="s">
        <v>1026</v>
      </c>
      <c r="AE151" s="166" t="s">
        <v>1004</v>
      </c>
      <c r="AF151" s="166" t="s">
        <v>1025</v>
      </c>
      <c r="AG151" s="166" t="s">
        <v>559</v>
      </c>
      <c r="AH151" s="166" t="s">
        <v>1023</v>
      </c>
      <c r="AI151" s="166" t="s">
        <v>1023</v>
      </c>
      <c r="AJ151" s="166" t="s">
        <v>1023</v>
      </c>
      <c r="AK151" s="168" t="s">
        <v>958</v>
      </c>
      <c r="AL151" s="166" t="s">
        <v>1022</v>
      </c>
      <c r="AM151" s="166" t="s">
        <v>1022</v>
      </c>
      <c r="AN151" s="166" t="s">
        <v>545</v>
      </c>
      <c r="AO151" s="166" t="s">
        <v>545</v>
      </c>
      <c r="AP151" s="166" t="s">
        <v>545</v>
      </c>
      <c r="AQ151" s="166" t="s">
        <v>545</v>
      </c>
      <c r="AR151" s="166" t="s">
        <v>1018</v>
      </c>
      <c r="AS151" s="166" t="s">
        <v>559</v>
      </c>
      <c r="AT151" s="166" t="s">
        <v>1019</v>
      </c>
      <c r="AU151" s="166" t="s">
        <v>559</v>
      </c>
      <c r="AV151" s="166" t="s">
        <v>556</v>
      </c>
      <c r="AW151" s="166" t="s">
        <v>559</v>
      </c>
      <c r="AX151" s="166" t="s">
        <v>559</v>
      </c>
      <c r="AY151" s="166" t="s">
        <v>960</v>
      </c>
      <c r="AZ151" s="166" t="s">
        <v>1021</v>
      </c>
      <c r="BA151" s="166" t="s">
        <v>1021</v>
      </c>
      <c r="BB151" s="166" t="s">
        <v>559</v>
      </c>
      <c r="BC151" s="166" t="s">
        <v>559</v>
      </c>
      <c r="BD151" s="166" t="s">
        <v>1020</v>
      </c>
      <c r="BE151" s="166" t="s">
        <v>559</v>
      </c>
      <c r="BF151" s="108"/>
    </row>
    <row r="152" spans="1:58" x14ac:dyDescent="0.25">
      <c r="A152" s="133" t="s">
        <v>278</v>
      </c>
      <c r="B152" s="111" t="s">
        <v>277</v>
      </c>
      <c r="C152" s="166" t="s">
        <v>1027</v>
      </c>
      <c r="D152" s="166" t="s">
        <v>1027</v>
      </c>
      <c r="E152" s="166" t="s">
        <v>1027</v>
      </c>
      <c r="F152" s="166" t="s">
        <v>1027</v>
      </c>
      <c r="G152" s="166" t="s">
        <v>1027</v>
      </c>
      <c r="H152" s="166" t="s">
        <v>1027</v>
      </c>
      <c r="I152" s="166" t="s">
        <v>1027</v>
      </c>
      <c r="J152" s="166" t="s">
        <v>1023</v>
      </c>
      <c r="K152" s="166" t="s">
        <v>1023</v>
      </c>
      <c r="L152" s="166" t="s">
        <v>545</v>
      </c>
      <c r="M152" s="166" t="s">
        <v>1020</v>
      </c>
      <c r="N152" s="166" t="s">
        <v>1020</v>
      </c>
      <c r="O152" s="166" t="s">
        <v>1028</v>
      </c>
      <c r="P152" s="166" t="s">
        <v>1028</v>
      </c>
      <c r="Q152" s="166" t="s">
        <v>1025</v>
      </c>
      <c r="R152" s="166" t="s">
        <v>1025</v>
      </c>
      <c r="S152" s="166" t="s">
        <v>1029</v>
      </c>
      <c r="T152" s="166" t="s">
        <v>1030</v>
      </c>
      <c r="U152" s="166" t="s">
        <v>1030</v>
      </c>
      <c r="V152" s="166" t="s">
        <v>559</v>
      </c>
      <c r="W152" s="166" t="s">
        <v>1004</v>
      </c>
      <c r="X152" s="166" t="s">
        <v>1004</v>
      </c>
      <c r="Y152" s="166" t="s">
        <v>1004</v>
      </c>
      <c r="Z152" s="166" t="s">
        <v>1004</v>
      </c>
      <c r="AA152" s="166" t="s">
        <v>1004</v>
      </c>
      <c r="AB152" s="166" t="s">
        <v>1017</v>
      </c>
      <c r="AC152" s="166" t="s">
        <v>1004</v>
      </c>
      <c r="AD152" s="109" t="s">
        <v>1026</v>
      </c>
      <c r="AE152" s="166" t="s">
        <v>1004</v>
      </c>
      <c r="AF152" s="166" t="s">
        <v>1025</v>
      </c>
      <c r="AG152" s="166" t="s">
        <v>559</v>
      </c>
      <c r="AH152" s="166" t="s">
        <v>1023</v>
      </c>
      <c r="AI152" s="166" t="s">
        <v>1023</v>
      </c>
      <c r="AJ152" s="166" t="s">
        <v>1023</v>
      </c>
      <c r="AK152" s="168" t="s">
        <v>961</v>
      </c>
      <c r="AL152" s="166" t="s">
        <v>1022</v>
      </c>
      <c r="AM152" s="166" t="s">
        <v>1022</v>
      </c>
      <c r="AN152" s="166" t="s">
        <v>545</v>
      </c>
      <c r="AO152" s="166" t="s">
        <v>545</v>
      </c>
      <c r="AP152" s="166" t="s">
        <v>545</v>
      </c>
      <c r="AQ152" s="166" t="s">
        <v>545</v>
      </c>
      <c r="AR152" s="166" t="s">
        <v>1018</v>
      </c>
      <c r="AS152" s="166" t="s">
        <v>559</v>
      </c>
      <c r="AT152" s="166" t="s">
        <v>1019</v>
      </c>
      <c r="AU152" s="166" t="s">
        <v>559</v>
      </c>
      <c r="AV152" s="166" t="s">
        <v>556</v>
      </c>
      <c r="AW152" s="166" t="s">
        <v>559</v>
      </c>
      <c r="AX152" s="166" t="s">
        <v>559</v>
      </c>
      <c r="AY152" s="166" t="s">
        <v>960</v>
      </c>
      <c r="AZ152" s="166" t="s">
        <v>1021</v>
      </c>
      <c r="BA152" s="166" t="s">
        <v>1021</v>
      </c>
      <c r="BB152" s="166" t="s">
        <v>559</v>
      </c>
      <c r="BC152" s="166" t="s">
        <v>559</v>
      </c>
      <c r="BD152" s="166" t="s">
        <v>1020</v>
      </c>
      <c r="BE152" s="166" t="s">
        <v>559</v>
      </c>
      <c r="BF152" s="108"/>
    </row>
    <row r="153" spans="1:58" x14ac:dyDescent="0.25">
      <c r="A153" s="133" t="s">
        <v>280</v>
      </c>
      <c r="B153" s="111" t="s">
        <v>279</v>
      </c>
      <c r="C153" s="166" t="s">
        <v>1027</v>
      </c>
      <c r="D153" s="166" t="s">
        <v>1027</v>
      </c>
      <c r="E153" s="166" t="s">
        <v>1027</v>
      </c>
      <c r="F153" s="166" t="s">
        <v>1027</v>
      </c>
      <c r="G153" s="166" t="s">
        <v>1027</v>
      </c>
      <c r="H153" s="166" t="s">
        <v>1027</v>
      </c>
      <c r="I153" s="166" t="s">
        <v>1027</v>
      </c>
      <c r="J153" s="166" t="s">
        <v>1023</v>
      </c>
      <c r="K153" s="166" t="s">
        <v>1023</v>
      </c>
      <c r="L153" s="166" t="s">
        <v>545</v>
      </c>
      <c r="M153" s="166" t="s">
        <v>1020</v>
      </c>
      <c r="N153" s="166" t="s">
        <v>1020</v>
      </c>
      <c r="O153" s="166" t="s">
        <v>1028</v>
      </c>
      <c r="P153" s="166" t="s">
        <v>1028</v>
      </c>
      <c r="Q153" s="166" t="s">
        <v>1025</v>
      </c>
      <c r="R153" s="166" t="s">
        <v>1025</v>
      </c>
      <c r="S153" s="166" t="s">
        <v>1029</v>
      </c>
      <c r="T153" s="166" t="s">
        <v>1030</v>
      </c>
      <c r="U153" s="166" t="s">
        <v>1030</v>
      </c>
      <c r="V153" s="166" t="s">
        <v>559</v>
      </c>
      <c r="W153" s="166" t="s">
        <v>1004</v>
      </c>
      <c r="X153" s="166" t="s">
        <v>1004</v>
      </c>
      <c r="Y153" s="166" t="s">
        <v>1004</v>
      </c>
      <c r="Z153" s="166" t="s">
        <v>1004</v>
      </c>
      <c r="AA153" s="166" t="s">
        <v>1004</v>
      </c>
      <c r="AB153" s="166" t="s">
        <v>1004</v>
      </c>
      <c r="AC153" s="166" t="s">
        <v>1004</v>
      </c>
      <c r="AD153" s="109" t="s">
        <v>1026</v>
      </c>
      <c r="AE153" s="166" t="s">
        <v>1004</v>
      </c>
      <c r="AF153" s="166" t="s">
        <v>1025</v>
      </c>
      <c r="AG153" s="166" t="s">
        <v>559</v>
      </c>
      <c r="AH153" s="166" t="s">
        <v>1023</v>
      </c>
      <c r="AI153" s="166" t="s">
        <v>1023</v>
      </c>
      <c r="AJ153" s="166" t="s">
        <v>1023</v>
      </c>
      <c r="AK153" s="168" t="s">
        <v>958</v>
      </c>
      <c r="AL153" s="166" t="s">
        <v>1022</v>
      </c>
      <c r="AM153" s="166" t="s">
        <v>1022</v>
      </c>
      <c r="AN153" s="166" t="s">
        <v>545</v>
      </c>
      <c r="AO153" s="166" t="s">
        <v>545</v>
      </c>
      <c r="AP153" s="166" t="s">
        <v>545</v>
      </c>
      <c r="AQ153" s="166" t="s">
        <v>545</v>
      </c>
      <c r="AR153" s="166" t="s">
        <v>1018</v>
      </c>
      <c r="AS153" s="166" t="s">
        <v>559</v>
      </c>
      <c r="AT153" s="166" t="s">
        <v>1019</v>
      </c>
      <c r="AU153" s="166" t="s">
        <v>559</v>
      </c>
      <c r="AV153" s="166" t="s">
        <v>556</v>
      </c>
      <c r="AW153" s="166" t="s">
        <v>559</v>
      </c>
      <c r="AX153" s="166" t="s">
        <v>559</v>
      </c>
      <c r="AY153" s="166" t="s">
        <v>960</v>
      </c>
      <c r="AZ153" s="166" t="s">
        <v>1021</v>
      </c>
      <c r="BA153" s="166" t="s">
        <v>1021</v>
      </c>
      <c r="BB153" s="166" t="s">
        <v>559</v>
      </c>
      <c r="BC153" s="166" t="s">
        <v>559</v>
      </c>
      <c r="BD153" s="166" t="s">
        <v>1020</v>
      </c>
      <c r="BE153" s="166" t="s">
        <v>559</v>
      </c>
      <c r="BF153" s="108"/>
    </row>
    <row r="154" spans="1:58" x14ac:dyDescent="0.25">
      <c r="A154" s="133" t="s">
        <v>282</v>
      </c>
      <c r="B154" s="111" t="s">
        <v>281</v>
      </c>
      <c r="C154" s="166" t="s">
        <v>1027</v>
      </c>
      <c r="D154" s="166" t="s">
        <v>1027</v>
      </c>
      <c r="E154" s="166" t="s">
        <v>1027</v>
      </c>
      <c r="F154" s="166" t="s">
        <v>1027</v>
      </c>
      <c r="G154" s="166" t="s">
        <v>1027</v>
      </c>
      <c r="H154" s="166" t="s">
        <v>1027</v>
      </c>
      <c r="I154" s="166" t="s">
        <v>1027</v>
      </c>
      <c r="J154" s="166" t="s">
        <v>1023</v>
      </c>
      <c r="K154" s="166" t="s">
        <v>1023</v>
      </c>
      <c r="L154" s="166" t="s">
        <v>545</v>
      </c>
      <c r="M154" s="166" t="s">
        <v>1020</v>
      </c>
      <c r="N154" s="166" t="s">
        <v>1020</v>
      </c>
      <c r="O154" s="166" t="s">
        <v>1028</v>
      </c>
      <c r="P154" s="166" t="s">
        <v>1028</v>
      </c>
      <c r="Q154" s="166" t="s">
        <v>1025</v>
      </c>
      <c r="R154" s="166" t="s">
        <v>1025</v>
      </c>
      <c r="S154" s="166" t="s">
        <v>1029</v>
      </c>
      <c r="T154" s="166" t="s">
        <v>1030</v>
      </c>
      <c r="U154" s="166" t="s">
        <v>1030</v>
      </c>
      <c r="V154" s="166" t="s">
        <v>559</v>
      </c>
      <c r="W154" s="166" t="s">
        <v>1004</v>
      </c>
      <c r="X154" s="166" t="s">
        <v>1004</v>
      </c>
      <c r="Y154" s="166" t="s">
        <v>1004</v>
      </c>
      <c r="Z154" s="166" t="s">
        <v>1004</v>
      </c>
      <c r="AA154" s="166" t="s">
        <v>1004</v>
      </c>
      <c r="AB154" s="166" t="s">
        <v>958</v>
      </c>
      <c r="AC154" s="166" t="s">
        <v>1004</v>
      </c>
      <c r="AD154" s="109" t="s">
        <v>1026</v>
      </c>
      <c r="AE154" s="166" t="s">
        <v>1004</v>
      </c>
      <c r="AF154" s="166" t="s">
        <v>1025</v>
      </c>
      <c r="AG154" s="166" t="s">
        <v>559</v>
      </c>
      <c r="AH154" s="166" t="s">
        <v>1023</v>
      </c>
      <c r="AI154" s="166" t="s">
        <v>1023</v>
      </c>
      <c r="AJ154" s="166" t="s">
        <v>1023</v>
      </c>
      <c r="AK154" s="168" t="s">
        <v>958</v>
      </c>
      <c r="AL154" s="166" t="s">
        <v>1022</v>
      </c>
      <c r="AM154" s="166" t="s">
        <v>1022</v>
      </c>
      <c r="AN154" s="166" t="s">
        <v>545</v>
      </c>
      <c r="AO154" s="166" t="s">
        <v>545</v>
      </c>
      <c r="AP154" s="166" t="s">
        <v>545</v>
      </c>
      <c r="AQ154" s="166" t="s">
        <v>545</v>
      </c>
      <c r="AR154" s="166" t="s">
        <v>1018</v>
      </c>
      <c r="AS154" s="166" t="s">
        <v>559</v>
      </c>
      <c r="AT154" s="166" t="s">
        <v>1019</v>
      </c>
      <c r="AU154" s="166" t="s">
        <v>559</v>
      </c>
      <c r="AV154" s="166" t="s">
        <v>556</v>
      </c>
      <c r="AW154" s="166" t="s">
        <v>559</v>
      </c>
      <c r="AX154" s="166" t="s">
        <v>559</v>
      </c>
      <c r="AY154" s="166" t="s">
        <v>960</v>
      </c>
      <c r="AZ154" s="166" t="s">
        <v>1021</v>
      </c>
      <c r="BA154" s="166" t="s">
        <v>1021</v>
      </c>
      <c r="BB154" s="166" t="s">
        <v>559</v>
      </c>
      <c r="BC154" s="166" t="s">
        <v>559</v>
      </c>
      <c r="BD154" s="166" t="s">
        <v>1020</v>
      </c>
      <c r="BE154" s="166" t="s">
        <v>559</v>
      </c>
      <c r="BF154" s="108"/>
    </row>
    <row r="155" spans="1:58" x14ac:dyDescent="0.25">
      <c r="A155" s="133" t="s">
        <v>284</v>
      </c>
      <c r="B155" s="111" t="s">
        <v>283</v>
      </c>
      <c r="C155" s="166" t="s">
        <v>1027</v>
      </c>
      <c r="D155" s="166" t="s">
        <v>1027</v>
      </c>
      <c r="E155" s="166" t="s">
        <v>1027</v>
      </c>
      <c r="F155" s="166" t="s">
        <v>1027</v>
      </c>
      <c r="G155" s="166" t="s">
        <v>1027</v>
      </c>
      <c r="H155" s="166" t="s">
        <v>1027</v>
      </c>
      <c r="I155" s="166" t="s">
        <v>1027</v>
      </c>
      <c r="J155" s="166" t="s">
        <v>1023</v>
      </c>
      <c r="K155" s="166" t="s">
        <v>1023</v>
      </c>
      <c r="L155" s="166" t="s">
        <v>545</v>
      </c>
      <c r="M155" s="166" t="s">
        <v>1020</v>
      </c>
      <c r="N155" s="166" t="s">
        <v>1020</v>
      </c>
      <c r="O155" s="166" t="s">
        <v>1028</v>
      </c>
      <c r="P155" s="166" t="s">
        <v>1028</v>
      </c>
      <c r="Q155" s="166" t="s">
        <v>1025</v>
      </c>
      <c r="R155" s="166" t="s">
        <v>1025</v>
      </c>
      <c r="S155" s="166" t="s">
        <v>1029</v>
      </c>
      <c r="T155" s="166" t="s">
        <v>1030</v>
      </c>
      <c r="U155" s="166" t="s">
        <v>1030</v>
      </c>
      <c r="V155" s="166" t="s">
        <v>559</v>
      </c>
      <c r="W155" s="166" t="s">
        <v>1004</v>
      </c>
      <c r="X155" s="166" t="s">
        <v>1004</v>
      </c>
      <c r="Y155" s="166" t="s">
        <v>1004</v>
      </c>
      <c r="Z155" s="166" t="s">
        <v>1004</v>
      </c>
      <c r="AA155" s="166" t="s">
        <v>1004</v>
      </c>
      <c r="AB155" s="166" t="s">
        <v>1017</v>
      </c>
      <c r="AC155" s="166" t="s">
        <v>1004</v>
      </c>
      <c r="AD155" s="109" t="s">
        <v>1026</v>
      </c>
      <c r="AE155" s="166" t="s">
        <v>1004</v>
      </c>
      <c r="AF155" s="166" t="s">
        <v>1025</v>
      </c>
      <c r="AG155" s="166" t="s">
        <v>559</v>
      </c>
      <c r="AH155" s="166" t="s">
        <v>1023</v>
      </c>
      <c r="AI155" s="166" t="s">
        <v>1023</v>
      </c>
      <c r="AJ155" s="166" t="s">
        <v>1023</v>
      </c>
      <c r="AK155" s="168" t="s">
        <v>958</v>
      </c>
      <c r="AL155" s="166" t="s">
        <v>1022</v>
      </c>
      <c r="AM155" s="166" t="s">
        <v>1022</v>
      </c>
      <c r="AN155" s="166" t="s">
        <v>545</v>
      </c>
      <c r="AO155" s="166" t="s">
        <v>545</v>
      </c>
      <c r="AP155" s="166" t="s">
        <v>545</v>
      </c>
      <c r="AQ155" s="166" t="s">
        <v>545</v>
      </c>
      <c r="AR155" s="166" t="s">
        <v>1018</v>
      </c>
      <c r="AS155" s="166" t="s">
        <v>559</v>
      </c>
      <c r="AT155" s="166" t="s">
        <v>1019</v>
      </c>
      <c r="AU155" s="166" t="s">
        <v>559</v>
      </c>
      <c r="AV155" s="166" t="s">
        <v>556</v>
      </c>
      <c r="AW155" s="166" t="s">
        <v>559</v>
      </c>
      <c r="AX155" s="166" t="s">
        <v>559</v>
      </c>
      <c r="AY155" s="166" t="s">
        <v>960</v>
      </c>
      <c r="AZ155" s="166" t="s">
        <v>1021</v>
      </c>
      <c r="BA155" s="166" t="s">
        <v>1021</v>
      </c>
      <c r="BB155" s="166" t="s">
        <v>559</v>
      </c>
      <c r="BC155" s="166" t="s">
        <v>559</v>
      </c>
      <c r="BD155" s="166" t="s">
        <v>1020</v>
      </c>
      <c r="BE155" s="166" t="s">
        <v>559</v>
      </c>
      <c r="BF155" s="108"/>
    </row>
    <row r="156" spans="1:58" x14ac:dyDescent="0.25">
      <c r="A156" s="133" t="s">
        <v>286</v>
      </c>
      <c r="B156" s="111" t="s">
        <v>285</v>
      </c>
      <c r="C156" s="166" t="s">
        <v>1027</v>
      </c>
      <c r="D156" s="166" t="s">
        <v>1027</v>
      </c>
      <c r="E156" s="166" t="s">
        <v>1027</v>
      </c>
      <c r="F156" s="166" t="s">
        <v>1027</v>
      </c>
      <c r="G156" s="166" t="s">
        <v>1027</v>
      </c>
      <c r="H156" s="166" t="s">
        <v>1027</v>
      </c>
      <c r="I156" s="166" t="s">
        <v>1027</v>
      </c>
      <c r="J156" s="166" t="s">
        <v>1023</v>
      </c>
      <c r="K156" s="166" t="s">
        <v>1023</v>
      </c>
      <c r="L156" s="166" t="s">
        <v>545</v>
      </c>
      <c r="M156" s="166" t="s">
        <v>1020</v>
      </c>
      <c r="N156" s="166" t="s">
        <v>1020</v>
      </c>
      <c r="O156" s="166" t="s">
        <v>1028</v>
      </c>
      <c r="P156" s="166" t="s">
        <v>1028</v>
      </c>
      <c r="Q156" s="166" t="s">
        <v>1025</v>
      </c>
      <c r="R156" s="166" t="s">
        <v>1025</v>
      </c>
      <c r="S156" s="166" t="s">
        <v>1029</v>
      </c>
      <c r="T156" s="166" t="s">
        <v>1030</v>
      </c>
      <c r="U156" s="166" t="s">
        <v>1030</v>
      </c>
      <c r="V156" s="166" t="s">
        <v>559</v>
      </c>
      <c r="W156" s="166" t="s">
        <v>1004</v>
      </c>
      <c r="X156" s="166" t="s">
        <v>1004</v>
      </c>
      <c r="Y156" s="166" t="s">
        <v>1004</v>
      </c>
      <c r="Z156" s="166" t="s">
        <v>1004</v>
      </c>
      <c r="AA156" s="166" t="s">
        <v>1004</v>
      </c>
      <c r="AB156" s="166" t="s">
        <v>958</v>
      </c>
      <c r="AC156" s="166" t="s">
        <v>1004</v>
      </c>
      <c r="AD156" s="109" t="s">
        <v>1026</v>
      </c>
      <c r="AE156" s="166" t="s">
        <v>1004</v>
      </c>
      <c r="AF156" s="166" t="s">
        <v>1025</v>
      </c>
      <c r="AG156" s="166" t="s">
        <v>559</v>
      </c>
      <c r="AH156" s="166" t="s">
        <v>1023</v>
      </c>
      <c r="AI156" s="166" t="s">
        <v>1023</v>
      </c>
      <c r="AJ156" s="166" t="s">
        <v>1023</v>
      </c>
      <c r="AK156" s="168" t="s">
        <v>958</v>
      </c>
      <c r="AL156" s="166" t="s">
        <v>1022</v>
      </c>
      <c r="AM156" s="166" t="s">
        <v>1022</v>
      </c>
      <c r="AN156" s="166" t="s">
        <v>545</v>
      </c>
      <c r="AO156" s="166" t="s">
        <v>545</v>
      </c>
      <c r="AP156" s="166" t="s">
        <v>545</v>
      </c>
      <c r="AQ156" s="166" t="s">
        <v>545</v>
      </c>
      <c r="AR156" s="166" t="s">
        <v>1018</v>
      </c>
      <c r="AS156" s="166" t="s">
        <v>559</v>
      </c>
      <c r="AT156" s="166" t="s">
        <v>1019</v>
      </c>
      <c r="AU156" s="166" t="s">
        <v>559</v>
      </c>
      <c r="AV156" s="166" t="s">
        <v>556</v>
      </c>
      <c r="AW156" s="166" t="s">
        <v>559</v>
      </c>
      <c r="AX156" s="166" t="s">
        <v>559</v>
      </c>
      <c r="AY156" s="166" t="s">
        <v>960</v>
      </c>
      <c r="AZ156" s="166" t="s">
        <v>1021</v>
      </c>
      <c r="BA156" s="166" t="s">
        <v>1021</v>
      </c>
      <c r="BB156" s="166" t="s">
        <v>559</v>
      </c>
      <c r="BC156" s="166" t="s">
        <v>559</v>
      </c>
      <c r="BD156" s="166" t="s">
        <v>1020</v>
      </c>
      <c r="BE156" s="166" t="s">
        <v>559</v>
      </c>
      <c r="BF156" s="108"/>
    </row>
    <row r="157" spans="1:58" x14ac:dyDescent="0.25">
      <c r="A157" s="133" t="s">
        <v>288</v>
      </c>
      <c r="B157" s="111" t="s">
        <v>287</v>
      </c>
      <c r="C157" s="166" t="s">
        <v>1027</v>
      </c>
      <c r="D157" s="166" t="s">
        <v>1027</v>
      </c>
      <c r="E157" s="166" t="s">
        <v>1027</v>
      </c>
      <c r="F157" s="166" t="s">
        <v>1027</v>
      </c>
      <c r="G157" s="166" t="s">
        <v>1027</v>
      </c>
      <c r="H157" s="166" t="s">
        <v>1027</v>
      </c>
      <c r="I157" s="166" t="s">
        <v>1027</v>
      </c>
      <c r="J157" s="166" t="s">
        <v>1023</v>
      </c>
      <c r="K157" s="166" t="s">
        <v>1023</v>
      </c>
      <c r="L157" s="166" t="s">
        <v>545</v>
      </c>
      <c r="M157" s="166" t="s">
        <v>1020</v>
      </c>
      <c r="N157" s="166" t="s">
        <v>1020</v>
      </c>
      <c r="O157" s="166" t="s">
        <v>1028</v>
      </c>
      <c r="P157" s="166" t="s">
        <v>1028</v>
      </c>
      <c r="Q157" s="166" t="s">
        <v>1025</v>
      </c>
      <c r="R157" s="166" t="s">
        <v>1025</v>
      </c>
      <c r="S157" s="166" t="s">
        <v>1029</v>
      </c>
      <c r="T157" s="166" t="s">
        <v>1030</v>
      </c>
      <c r="U157" s="166" t="s">
        <v>1030</v>
      </c>
      <c r="V157" s="166" t="s">
        <v>559</v>
      </c>
      <c r="W157" s="166" t="s">
        <v>1004</v>
      </c>
      <c r="X157" s="166" t="s">
        <v>1004</v>
      </c>
      <c r="Y157" s="166" t="s">
        <v>1004</v>
      </c>
      <c r="Z157" s="166" t="s">
        <v>1004</v>
      </c>
      <c r="AA157" s="166" t="s">
        <v>1004</v>
      </c>
      <c r="AB157" s="166" t="s">
        <v>1017</v>
      </c>
      <c r="AC157" s="166" t="s">
        <v>1004</v>
      </c>
      <c r="AD157" s="109" t="s">
        <v>1026</v>
      </c>
      <c r="AE157" s="166" t="s">
        <v>1004</v>
      </c>
      <c r="AF157" s="166" t="s">
        <v>1025</v>
      </c>
      <c r="AG157" s="166" t="s">
        <v>559</v>
      </c>
      <c r="AH157" s="166" t="s">
        <v>1023</v>
      </c>
      <c r="AI157" s="166" t="s">
        <v>1023</v>
      </c>
      <c r="AJ157" s="166" t="s">
        <v>1023</v>
      </c>
      <c r="AK157" s="168" t="s">
        <v>958</v>
      </c>
      <c r="AL157" s="166" t="s">
        <v>1022</v>
      </c>
      <c r="AM157" s="166" t="s">
        <v>1022</v>
      </c>
      <c r="AN157" s="166" t="s">
        <v>545</v>
      </c>
      <c r="AO157" s="166" t="s">
        <v>545</v>
      </c>
      <c r="AP157" s="166" t="s">
        <v>545</v>
      </c>
      <c r="AQ157" s="166" t="s">
        <v>545</v>
      </c>
      <c r="AR157" s="166" t="s">
        <v>1018</v>
      </c>
      <c r="AS157" s="166" t="s">
        <v>559</v>
      </c>
      <c r="AT157" s="166" t="s">
        <v>1019</v>
      </c>
      <c r="AU157" s="166" t="s">
        <v>559</v>
      </c>
      <c r="AV157" s="166" t="s">
        <v>556</v>
      </c>
      <c r="AW157" s="166" t="s">
        <v>559</v>
      </c>
      <c r="AX157" s="166" t="s">
        <v>559</v>
      </c>
      <c r="AY157" s="166" t="s">
        <v>960</v>
      </c>
      <c r="AZ157" s="166" t="s">
        <v>1021</v>
      </c>
      <c r="BA157" s="166" t="s">
        <v>1021</v>
      </c>
      <c r="BB157" s="166" t="s">
        <v>559</v>
      </c>
      <c r="BC157" s="166" t="s">
        <v>559</v>
      </c>
      <c r="BD157" s="166" t="s">
        <v>1020</v>
      </c>
      <c r="BE157" s="166" t="s">
        <v>559</v>
      </c>
      <c r="BF157" s="108"/>
    </row>
    <row r="158" spans="1:58" x14ac:dyDescent="0.25">
      <c r="A158" s="133" t="s">
        <v>290</v>
      </c>
      <c r="B158" s="111" t="s">
        <v>289</v>
      </c>
      <c r="C158" s="166" t="s">
        <v>1027</v>
      </c>
      <c r="D158" s="166" t="s">
        <v>1027</v>
      </c>
      <c r="E158" s="166" t="s">
        <v>1027</v>
      </c>
      <c r="F158" s="166" t="s">
        <v>1027</v>
      </c>
      <c r="G158" s="166" t="s">
        <v>1027</v>
      </c>
      <c r="H158" s="166" t="s">
        <v>1027</v>
      </c>
      <c r="I158" s="166" t="s">
        <v>1027</v>
      </c>
      <c r="J158" s="166" t="s">
        <v>1023</v>
      </c>
      <c r="K158" s="166" t="s">
        <v>1023</v>
      </c>
      <c r="L158" s="166" t="s">
        <v>545</v>
      </c>
      <c r="M158" s="166" t="s">
        <v>1020</v>
      </c>
      <c r="N158" s="166" t="s">
        <v>1020</v>
      </c>
      <c r="O158" s="166" t="s">
        <v>1028</v>
      </c>
      <c r="P158" s="166" t="s">
        <v>1028</v>
      </c>
      <c r="Q158" s="166" t="s">
        <v>1025</v>
      </c>
      <c r="R158" s="166" t="s">
        <v>1025</v>
      </c>
      <c r="S158" s="166" t="s">
        <v>1029</v>
      </c>
      <c r="T158" s="166" t="s">
        <v>1030</v>
      </c>
      <c r="U158" s="166" t="s">
        <v>1030</v>
      </c>
      <c r="V158" s="166" t="s">
        <v>559</v>
      </c>
      <c r="W158" s="166" t="s">
        <v>1004</v>
      </c>
      <c r="X158" s="166" t="s">
        <v>1004</v>
      </c>
      <c r="Y158" s="166" t="s">
        <v>1004</v>
      </c>
      <c r="Z158" s="166" t="s">
        <v>1004</v>
      </c>
      <c r="AA158" s="166" t="s">
        <v>1004</v>
      </c>
      <c r="AB158" s="166" t="s">
        <v>1017</v>
      </c>
      <c r="AC158" s="166" t="s">
        <v>1004</v>
      </c>
      <c r="AD158" s="109" t="s">
        <v>1026</v>
      </c>
      <c r="AE158" s="166" t="s">
        <v>1004</v>
      </c>
      <c r="AF158" s="166" t="s">
        <v>1025</v>
      </c>
      <c r="AG158" s="166" t="s">
        <v>559</v>
      </c>
      <c r="AH158" s="166" t="s">
        <v>1023</v>
      </c>
      <c r="AI158" s="166" t="s">
        <v>1023</v>
      </c>
      <c r="AJ158" s="166" t="s">
        <v>1023</v>
      </c>
      <c r="AK158" s="168" t="s">
        <v>958</v>
      </c>
      <c r="AL158" s="166" t="s">
        <v>1022</v>
      </c>
      <c r="AM158" s="166" t="s">
        <v>1022</v>
      </c>
      <c r="AN158" s="166" t="s">
        <v>545</v>
      </c>
      <c r="AO158" s="166" t="s">
        <v>545</v>
      </c>
      <c r="AP158" s="166" t="s">
        <v>545</v>
      </c>
      <c r="AQ158" s="166" t="s">
        <v>545</v>
      </c>
      <c r="AR158" s="166" t="s">
        <v>1018</v>
      </c>
      <c r="AS158" s="166" t="s">
        <v>559</v>
      </c>
      <c r="AT158" s="166" t="s">
        <v>1019</v>
      </c>
      <c r="AU158" s="166" t="s">
        <v>559</v>
      </c>
      <c r="AV158" s="166" t="s">
        <v>556</v>
      </c>
      <c r="AW158" s="166" t="s">
        <v>559</v>
      </c>
      <c r="AX158" s="166" t="s">
        <v>559</v>
      </c>
      <c r="AY158" s="166" t="s">
        <v>960</v>
      </c>
      <c r="AZ158" s="166" t="s">
        <v>1021</v>
      </c>
      <c r="BA158" s="166" t="s">
        <v>1021</v>
      </c>
      <c r="BB158" s="166" t="s">
        <v>559</v>
      </c>
      <c r="BC158" s="166" t="s">
        <v>559</v>
      </c>
      <c r="BD158" s="166" t="s">
        <v>1020</v>
      </c>
      <c r="BE158" s="166" t="s">
        <v>559</v>
      </c>
      <c r="BF158" s="108"/>
    </row>
    <row r="159" spans="1:58" x14ac:dyDescent="0.25">
      <c r="A159" s="133" t="s">
        <v>292</v>
      </c>
      <c r="B159" s="111" t="s">
        <v>291</v>
      </c>
      <c r="C159" s="166" t="s">
        <v>1027</v>
      </c>
      <c r="D159" s="166" t="s">
        <v>1027</v>
      </c>
      <c r="E159" s="166" t="s">
        <v>1027</v>
      </c>
      <c r="F159" s="166" t="s">
        <v>1027</v>
      </c>
      <c r="G159" s="166" t="s">
        <v>1027</v>
      </c>
      <c r="H159" s="166" t="s">
        <v>1027</v>
      </c>
      <c r="I159" s="166" t="s">
        <v>1027</v>
      </c>
      <c r="J159" s="166" t="s">
        <v>1023</v>
      </c>
      <c r="K159" s="166" t="s">
        <v>1023</v>
      </c>
      <c r="L159" s="166" t="s">
        <v>545</v>
      </c>
      <c r="M159" s="166" t="s">
        <v>1020</v>
      </c>
      <c r="N159" s="166" t="s">
        <v>1020</v>
      </c>
      <c r="O159" s="166" t="s">
        <v>1028</v>
      </c>
      <c r="P159" s="166" t="s">
        <v>1028</v>
      </c>
      <c r="Q159" s="166" t="s">
        <v>1025</v>
      </c>
      <c r="R159" s="166" t="s">
        <v>1025</v>
      </c>
      <c r="S159" s="166" t="s">
        <v>1029</v>
      </c>
      <c r="T159" s="166" t="s">
        <v>1030</v>
      </c>
      <c r="U159" s="166" t="s">
        <v>1030</v>
      </c>
      <c r="V159" s="166" t="s">
        <v>559</v>
      </c>
      <c r="W159" s="166" t="s">
        <v>1004</v>
      </c>
      <c r="X159" s="166" t="s">
        <v>1004</v>
      </c>
      <c r="Y159" s="166" t="s">
        <v>1004</v>
      </c>
      <c r="Z159" s="166" t="s">
        <v>1004</v>
      </c>
      <c r="AA159" s="166" t="s">
        <v>1004</v>
      </c>
      <c r="AB159" s="166" t="s">
        <v>958</v>
      </c>
      <c r="AC159" s="166" t="s">
        <v>1004</v>
      </c>
      <c r="AD159" s="109" t="s">
        <v>1026</v>
      </c>
      <c r="AE159" s="166" t="s">
        <v>1004</v>
      </c>
      <c r="AF159" s="166" t="s">
        <v>1025</v>
      </c>
      <c r="AG159" s="166" t="s">
        <v>559</v>
      </c>
      <c r="AH159" s="166" t="s">
        <v>1023</v>
      </c>
      <c r="AI159" s="166" t="s">
        <v>1023</v>
      </c>
      <c r="AJ159" s="166" t="s">
        <v>1023</v>
      </c>
      <c r="AK159" s="168" t="s">
        <v>958</v>
      </c>
      <c r="AL159" s="166" t="s">
        <v>1022</v>
      </c>
      <c r="AM159" s="166" t="s">
        <v>1022</v>
      </c>
      <c r="AN159" s="166" t="s">
        <v>545</v>
      </c>
      <c r="AO159" s="166" t="s">
        <v>545</v>
      </c>
      <c r="AP159" s="166" t="s">
        <v>545</v>
      </c>
      <c r="AQ159" s="166" t="s">
        <v>545</v>
      </c>
      <c r="AR159" s="166" t="s">
        <v>1018</v>
      </c>
      <c r="AS159" s="166" t="s">
        <v>559</v>
      </c>
      <c r="AT159" s="166" t="s">
        <v>1019</v>
      </c>
      <c r="AU159" s="166" t="s">
        <v>559</v>
      </c>
      <c r="AV159" s="166" t="s">
        <v>556</v>
      </c>
      <c r="AW159" s="166" t="s">
        <v>559</v>
      </c>
      <c r="AX159" s="166" t="s">
        <v>559</v>
      </c>
      <c r="AY159" s="166" t="s">
        <v>960</v>
      </c>
      <c r="AZ159" s="166" t="s">
        <v>1021</v>
      </c>
      <c r="BA159" s="166" t="s">
        <v>1021</v>
      </c>
      <c r="BB159" s="166" t="s">
        <v>559</v>
      </c>
      <c r="BC159" s="166" t="s">
        <v>559</v>
      </c>
      <c r="BD159" s="166" t="s">
        <v>1020</v>
      </c>
      <c r="BE159" s="166" t="s">
        <v>559</v>
      </c>
      <c r="BF159" s="108"/>
    </row>
    <row r="160" spans="1:58" x14ac:dyDescent="0.25">
      <c r="A160" s="133" t="s">
        <v>294</v>
      </c>
      <c r="B160" s="111" t="s">
        <v>293</v>
      </c>
      <c r="C160" s="166" t="s">
        <v>1027</v>
      </c>
      <c r="D160" s="166" t="s">
        <v>1027</v>
      </c>
      <c r="E160" s="166" t="s">
        <v>1027</v>
      </c>
      <c r="F160" s="166" t="s">
        <v>1027</v>
      </c>
      <c r="G160" s="166" t="s">
        <v>1027</v>
      </c>
      <c r="H160" s="166" t="s">
        <v>1027</v>
      </c>
      <c r="I160" s="166" t="s">
        <v>1027</v>
      </c>
      <c r="J160" s="166" t="s">
        <v>1023</v>
      </c>
      <c r="K160" s="166" t="s">
        <v>1023</v>
      </c>
      <c r="L160" s="166" t="s">
        <v>545</v>
      </c>
      <c r="M160" s="166" t="s">
        <v>1020</v>
      </c>
      <c r="N160" s="166" t="s">
        <v>1020</v>
      </c>
      <c r="O160" s="166" t="s">
        <v>1028</v>
      </c>
      <c r="P160" s="166" t="s">
        <v>1028</v>
      </c>
      <c r="Q160" s="166" t="s">
        <v>1025</v>
      </c>
      <c r="R160" s="166" t="s">
        <v>1025</v>
      </c>
      <c r="S160" s="166" t="s">
        <v>1029</v>
      </c>
      <c r="T160" s="166" t="s">
        <v>1030</v>
      </c>
      <c r="U160" s="166" t="s">
        <v>1030</v>
      </c>
      <c r="V160" s="166" t="s">
        <v>559</v>
      </c>
      <c r="W160" s="166" t="s">
        <v>1004</v>
      </c>
      <c r="X160" s="166" t="s">
        <v>1004</v>
      </c>
      <c r="Y160" s="166" t="s">
        <v>1004</v>
      </c>
      <c r="Z160" s="166" t="s">
        <v>1004</v>
      </c>
      <c r="AA160" s="166" t="s">
        <v>1004</v>
      </c>
      <c r="AB160" s="166" t="s">
        <v>1017</v>
      </c>
      <c r="AC160" s="166" t="s">
        <v>1004</v>
      </c>
      <c r="AD160" s="109" t="s">
        <v>1026</v>
      </c>
      <c r="AE160" s="166" t="s">
        <v>1004</v>
      </c>
      <c r="AF160" s="166" t="s">
        <v>1025</v>
      </c>
      <c r="AG160" s="166" t="s">
        <v>559</v>
      </c>
      <c r="AH160" s="166" t="s">
        <v>1023</v>
      </c>
      <c r="AI160" s="166" t="s">
        <v>1023</v>
      </c>
      <c r="AJ160" s="166" t="s">
        <v>1023</v>
      </c>
      <c r="AK160" s="168" t="s">
        <v>961</v>
      </c>
      <c r="AL160" s="166" t="s">
        <v>1022</v>
      </c>
      <c r="AM160" s="166" t="s">
        <v>1022</v>
      </c>
      <c r="AN160" s="166" t="s">
        <v>545</v>
      </c>
      <c r="AO160" s="166" t="s">
        <v>545</v>
      </c>
      <c r="AP160" s="166" t="s">
        <v>545</v>
      </c>
      <c r="AQ160" s="166" t="s">
        <v>545</v>
      </c>
      <c r="AR160" s="166" t="s">
        <v>1018</v>
      </c>
      <c r="AS160" s="166" t="s">
        <v>559</v>
      </c>
      <c r="AT160" s="166" t="s">
        <v>1019</v>
      </c>
      <c r="AU160" s="166" t="s">
        <v>559</v>
      </c>
      <c r="AV160" s="166" t="s">
        <v>556</v>
      </c>
      <c r="AW160" s="166" t="s">
        <v>559</v>
      </c>
      <c r="AX160" s="166" t="s">
        <v>559</v>
      </c>
      <c r="AY160" s="166" t="s">
        <v>960</v>
      </c>
      <c r="AZ160" s="166" t="s">
        <v>1021</v>
      </c>
      <c r="BA160" s="166" t="s">
        <v>1021</v>
      </c>
      <c r="BB160" s="166" t="s">
        <v>959</v>
      </c>
      <c r="BC160" s="166" t="s">
        <v>559</v>
      </c>
      <c r="BD160" s="166" t="s">
        <v>1020</v>
      </c>
      <c r="BE160" s="166" t="s">
        <v>559</v>
      </c>
      <c r="BF160" s="108"/>
    </row>
    <row r="161" spans="1:58" x14ac:dyDescent="0.25">
      <c r="A161" s="133" t="s">
        <v>296</v>
      </c>
      <c r="B161" s="111" t="s">
        <v>295</v>
      </c>
      <c r="C161" s="166" t="s">
        <v>1027</v>
      </c>
      <c r="D161" s="166" t="s">
        <v>1027</v>
      </c>
      <c r="E161" s="166" t="s">
        <v>1027</v>
      </c>
      <c r="F161" s="166" t="s">
        <v>1027</v>
      </c>
      <c r="G161" s="166" t="s">
        <v>1027</v>
      </c>
      <c r="H161" s="166" t="s">
        <v>1027</v>
      </c>
      <c r="I161" s="166" t="s">
        <v>1027</v>
      </c>
      <c r="J161" s="166" t="s">
        <v>1023</v>
      </c>
      <c r="K161" s="166" t="s">
        <v>1023</v>
      </c>
      <c r="L161" s="166" t="s">
        <v>545</v>
      </c>
      <c r="M161" s="166" t="s">
        <v>1020</v>
      </c>
      <c r="N161" s="166" t="s">
        <v>1020</v>
      </c>
      <c r="O161" s="166" t="s">
        <v>1028</v>
      </c>
      <c r="P161" s="166" t="s">
        <v>1028</v>
      </c>
      <c r="Q161" s="166" t="s">
        <v>1025</v>
      </c>
      <c r="R161" s="166" t="s">
        <v>1025</v>
      </c>
      <c r="S161" s="166" t="s">
        <v>1029</v>
      </c>
      <c r="T161" s="166" t="s">
        <v>1030</v>
      </c>
      <c r="U161" s="166" t="s">
        <v>1030</v>
      </c>
      <c r="V161" s="166" t="s">
        <v>559</v>
      </c>
      <c r="W161" s="166" t="s">
        <v>1004</v>
      </c>
      <c r="X161" s="166" t="s">
        <v>1004</v>
      </c>
      <c r="Y161" s="166" t="s">
        <v>1004</v>
      </c>
      <c r="Z161" s="166" t="s">
        <v>1004</v>
      </c>
      <c r="AA161" s="166" t="s">
        <v>1004</v>
      </c>
      <c r="AB161" s="166" t="s">
        <v>1017</v>
      </c>
      <c r="AC161" s="166" t="s">
        <v>1004</v>
      </c>
      <c r="AD161" s="109" t="s">
        <v>1026</v>
      </c>
      <c r="AE161" s="166" t="s">
        <v>1004</v>
      </c>
      <c r="AF161" s="166" t="s">
        <v>1025</v>
      </c>
      <c r="AG161" s="166" t="s">
        <v>559</v>
      </c>
      <c r="AH161" s="166" t="s">
        <v>1023</v>
      </c>
      <c r="AI161" s="166" t="s">
        <v>1023</v>
      </c>
      <c r="AJ161" s="166" t="s">
        <v>1023</v>
      </c>
      <c r="AK161" s="168" t="s">
        <v>958</v>
      </c>
      <c r="AL161" s="166" t="s">
        <v>1022</v>
      </c>
      <c r="AM161" s="166" t="s">
        <v>1022</v>
      </c>
      <c r="AN161" s="166" t="s">
        <v>545</v>
      </c>
      <c r="AO161" s="166" t="s">
        <v>545</v>
      </c>
      <c r="AP161" s="166" t="s">
        <v>545</v>
      </c>
      <c r="AQ161" s="166" t="s">
        <v>545</v>
      </c>
      <c r="AR161" s="166" t="s">
        <v>1018</v>
      </c>
      <c r="AS161" s="166" t="s">
        <v>559</v>
      </c>
      <c r="AT161" s="166" t="s">
        <v>1019</v>
      </c>
      <c r="AU161" s="166" t="s">
        <v>559</v>
      </c>
      <c r="AV161" s="166" t="s">
        <v>556</v>
      </c>
      <c r="AW161" s="166" t="s">
        <v>559</v>
      </c>
      <c r="AX161" s="166" t="s">
        <v>559</v>
      </c>
      <c r="AY161" s="166" t="s">
        <v>960</v>
      </c>
      <c r="AZ161" s="166" t="s">
        <v>1021</v>
      </c>
      <c r="BA161" s="166" t="s">
        <v>1021</v>
      </c>
      <c r="BB161" s="166" t="s">
        <v>559</v>
      </c>
      <c r="BC161" s="166" t="s">
        <v>559</v>
      </c>
      <c r="BD161" s="166" t="s">
        <v>1020</v>
      </c>
      <c r="BE161" s="166" t="s">
        <v>559</v>
      </c>
      <c r="BF161" s="108"/>
    </row>
    <row r="162" spans="1:58" x14ac:dyDescent="0.25">
      <c r="A162" s="133" t="s">
        <v>299</v>
      </c>
      <c r="B162" s="111" t="s">
        <v>298</v>
      </c>
      <c r="C162" s="166" t="s">
        <v>1027</v>
      </c>
      <c r="D162" s="166" t="s">
        <v>1027</v>
      </c>
      <c r="E162" s="166" t="s">
        <v>1027</v>
      </c>
      <c r="F162" s="166" t="s">
        <v>1027</v>
      </c>
      <c r="G162" s="166" t="s">
        <v>1027</v>
      </c>
      <c r="H162" s="166" t="s">
        <v>1027</v>
      </c>
      <c r="I162" s="166" t="s">
        <v>1027</v>
      </c>
      <c r="J162" s="166" t="s">
        <v>1023</v>
      </c>
      <c r="K162" s="166" t="s">
        <v>1023</v>
      </c>
      <c r="L162" s="166" t="s">
        <v>545</v>
      </c>
      <c r="M162" s="166" t="s">
        <v>1020</v>
      </c>
      <c r="N162" s="166" t="s">
        <v>1020</v>
      </c>
      <c r="O162" s="166" t="s">
        <v>1028</v>
      </c>
      <c r="P162" s="166" t="s">
        <v>1028</v>
      </c>
      <c r="Q162" s="166" t="s">
        <v>1025</v>
      </c>
      <c r="R162" s="166" t="s">
        <v>1025</v>
      </c>
      <c r="S162" s="166" t="s">
        <v>1029</v>
      </c>
      <c r="T162" s="166" t="s">
        <v>1030</v>
      </c>
      <c r="U162" s="166" t="s">
        <v>1030</v>
      </c>
      <c r="V162" s="166" t="s">
        <v>559</v>
      </c>
      <c r="W162" s="166" t="s">
        <v>1004</v>
      </c>
      <c r="X162" s="166" t="s">
        <v>1004</v>
      </c>
      <c r="Y162" s="166" t="s">
        <v>1004</v>
      </c>
      <c r="Z162" s="166" t="s">
        <v>1004</v>
      </c>
      <c r="AA162" s="166" t="s">
        <v>1004</v>
      </c>
      <c r="AB162" s="166" t="s">
        <v>1017</v>
      </c>
      <c r="AC162" s="166" t="s">
        <v>1004</v>
      </c>
      <c r="AD162" s="109" t="s">
        <v>1026</v>
      </c>
      <c r="AE162" s="166" t="s">
        <v>1004</v>
      </c>
      <c r="AF162" s="166" t="s">
        <v>1025</v>
      </c>
      <c r="AG162" s="166" t="s">
        <v>559</v>
      </c>
      <c r="AH162" s="166" t="s">
        <v>1023</v>
      </c>
      <c r="AI162" s="166" t="s">
        <v>1023</v>
      </c>
      <c r="AJ162" s="166" t="s">
        <v>1023</v>
      </c>
      <c r="AK162" s="168" t="s">
        <v>961</v>
      </c>
      <c r="AL162" s="166" t="s">
        <v>1022</v>
      </c>
      <c r="AM162" s="166" t="s">
        <v>1022</v>
      </c>
      <c r="AN162" s="166" t="s">
        <v>545</v>
      </c>
      <c r="AO162" s="166" t="s">
        <v>545</v>
      </c>
      <c r="AP162" s="166" t="s">
        <v>545</v>
      </c>
      <c r="AQ162" s="166" t="s">
        <v>545</v>
      </c>
      <c r="AR162" s="166" t="s">
        <v>1018</v>
      </c>
      <c r="AS162" s="166" t="s">
        <v>559</v>
      </c>
      <c r="AT162" s="166" t="s">
        <v>1019</v>
      </c>
      <c r="AU162" s="166" t="s">
        <v>559</v>
      </c>
      <c r="AV162" s="166" t="s">
        <v>556</v>
      </c>
      <c r="AW162" s="166" t="s">
        <v>559</v>
      </c>
      <c r="AX162" s="166" t="s">
        <v>559</v>
      </c>
      <c r="AY162" s="166" t="s">
        <v>960</v>
      </c>
      <c r="AZ162" s="166" t="s">
        <v>1021</v>
      </c>
      <c r="BA162" s="166" t="s">
        <v>1021</v>
      </c>
      <c r="BB162" s="166" t="s">
        <v>559</v>
      </c>
      <c r="BC162" s="166" t="s">
        <v>559</v>
      </c>
      <c r="BD162" s="166" t="s">
        <v>1020</v>
      </c>
      <c r="BE162" s="166" t="s">
        <v>559</v>
      </c>
      <c r="BF162" s="108"/>
    </row>
    <row r="163" spans="1:58" x14ac:dyDescent="0.25">
      <c r="A163" s="133" t="s">
        <v>301</v>
      </c>
      <c r="B163" s="111" t="s">
        <v>300</v>
      </c>
      <c r="C163" s="166" t="s">
        <v>1027</v>
      </c>
      <c r="D163" s="166" t="s">
        <v>1027</v>
      </c>
      <c r="E163" s="166" t="s">
        <v>1027</v>
      </c>
      <c r="F163" s="166" t="s">
        <v>1027</v>
      </c>
      <c r="G163" s="166" t="s">
        <v>1027</v>
      </c>
      <c r="H163" s="166" t="s">
        <v>1027</v>
      </c>
      <c r="I163" s="166" t="s">
        <v>1027</v>
      </c>
      <c r="J163" s="166" t="s">
        <v>1023</v>
      </c>
      <c r="K163" s="166" t="s">
        <v>1023</v>
      </c>
      <c r="L163" s="166" t="s">
        <v>545</v>
      </c>
      <c r="M163" s="166" t="s">
        <v>1020</v>
      </c>
      <c r="N163" s="166" t="s">
        <v>1020</v>
      </c>
      <c r="O163" s="166" t="s">
        <v>1028</v>
      </c>
      <c r="P163" s="166" t="s">
        <v>1028</v>
      </c>
      <c r="Q163" s="166" t="s">
        <v>1025</v>
      </c>
      <c r="R163" s="166" t="s">
        <v>1025</v>
      </c>
      <c r="S163" s="166" t="s">
        <v>1029</v>
      </c>
      <c r="T163" s="166" t="s">
        <v>1030</v>
      </c>
      <c r="U163" s="166" t="s">
        <v>1030</v>
      </c>
      <c r="V163" s="166" t="s">
        <v>559</v>
      </c>
      <c r="W163" s="166" t="s">
        <v>1004</v>
      </c>
      <c r="X163" s="166" t="s">
        <v>1004</v>
      </c>
      <c r="Y163" s="166" t="s">
        <v>1004</v>
      </c>
      <c r="Z163" s="166" t="s">
        <v>1004</v>
      </c>
      <c r="AA163" s="166" t="s">
        <v>1004</v>
      </c>
      <c r="AB163" s="166" t="s">
        <v>1004</v>
      </c>
      <c r="AC163" s="166" t="s">
        <v>1004</v>
      </c>
      <c r="AD163" s="109" t="s">
        <v>1026</v>
      </c>
      <c r="AE163" s="166" t="s">
        <v>1004</v>
      </c>
      <c r="AF163" s="166" t="s">
        <v>1025</v>
      </c>
      <c r="AG163" s="166" t="s">
        <v>559</v>
      </c>
      <c r="AH163" s="166" t="s">
        <v>1023</v>
      </c>
      <c r="AI163" s="166" t="s">
        <v>1023</v>
      </c>
      <c r="AJ163" s="166" t="s">
        <v>1023</v>
      </c>
      <c r="AK163" s="168" t="s">
        <v>958</v>
      </c>
      <c r="AL163" s="166" t="s">
        <v>1022</v>
      </c>
      <c r="AM163" s="166" t="s">
        <v>1022</v>
      </c>
      <c r="AN163" s="166" t="s">
        <v>545</v>
      </c>
      <c r="AO163" s="166" t="s">
        <v>545</v>
      </c>
      <c r="AP163" s="166" t="s">
        <v>545</v>
      </c>
      <c r="AQ163" s="166" t="s">
        <v>545</v>
      </c>
      <c r="AR163" s="166" t="s">
        <v>1018</v>
      </c>
      <c r="AS163" s="166" t="s">
        <v>559</v>
      </c>
      <c r="AT163" s="166" t="s">
        <v>1019</v>
      </c>
      <c r="AU163" s="166" t="s">
        <v>559</v>
      </c>
      <c r="AV163" s="166" t="s">
        <v>556</v>
      </c>
      <c r="AW163" s="166" t="s">
        <v>559</v>
      </c>
      <c r="AX163" s="166" t="s">
        <v>559</v>
      </c>
      <c r="AY163" s="166" t="s">
        <v>960</v>
      </c>
      <c r="AZ163" s="166" t="s">
        <v>1021</v>
      </c>
      <c r="BA163" s="166" t="s">
        <v>1021</v>
      </c>
      <c r="BB163" s="166" t="s">
        <v>559</v>
      </c>
      <c r="BC163" s="166" t="s">
        <v>559</v>
      </c>
      <c r="BD163" s="166" t="s">
        <v>1020</v>
      </c>
      <c r="BE163" s="166" t="s">
        <v>559</v>
      </c>
      <c r="BF163" s="108"/>
    </row>
    <row r="164" spans="1:58" x14ac:dyDescent="0.25">
      <c r="A164" s="133" t="s">
        <v>303</v>
      </c>
      <c r="B164" s="111" t="s">
        <v>302</v>
      </c>
      <c r="C164" s="166" t="s">
        <v>1027</v>
      </c>
      <c r="D164" s="166" t="s">
        <v>1027</v>
      </c>
      <c r="E164" s="166" t="s">
        <v>1027</v>
      </c>
      <c r="F164" s="166" t="s">
        <v>1027</v>
      </c>
      <c r="G164" s="166" t="s">
        <v>1027</v>
      </c>
      <c r="H164" s="166" t="s">
        <v>1027</v>
      </c>
      <c r="I164" s="166" t="s">
        <v>1027</v>
      </c>
      <c r="J164" s="166" t="s">
        <v>1023</v>
      </c>
      <c r="K164" s="166" t="s">
        <v>1023</v>
      </c>
      <c r="L164" s="166" t="s">
        <v>545</v>
      </c>
      <c r="M164" s="166" t="s">
        <v>1020</v>
      </c>
      <c r="N164" s="166" t="s">
        <v>1020</v>
      </c>
      <c r="O164" s="166" t="s">
        <v>1028</v>
      </c>
      <c r="P164" s="166" t="s">
        <v>1028</v>
      </c>
      <c r="Q164" s="166" t="s">
        <v>1025</v>
      </c>
      <c r="R164" s="166" t="s">
        <v>1025</v>
      </c>
      <c r="S164" s="166" t="s">
        <v>1029</v>
      </c>
      <c r="T164" s="166" t="s">
        <v>1030</v>
      </c>
      <c r="U164" s="166" t="s">
        <v>1030</v>
      </c>
      <c r="V164" s="166" t="s">
        <v>559</v>
      </c>
      <c r="W164" s="166" t="s">
        <v>1004</v>
      </c>
      <c r="X164" s="166" t="s">
        <v>1004</v>
      </c>
      <c r="Y164" s="166" t="s">
        <v>1004</v>
      </c>
      <c r="Z164" s="166" t="s">
        <v>1004</v>
      </c>
      <c r="AA164" s="166" t="s">
        <v>1004</v>
      </c>
      <c r="AB164" s="166" t="s">
        <v>1017</v>
      </c>
      <c r="AC164" s="166" t="s">
        <v>1004</v>
      </c>
      <c r="AD164" s="109" t="s">
        <v>1026</v>
      </c>
      <c r="AE164" s="166" t="s">
        <v>1004</v>
      </c>
      <c r="AF164" s="166" t="s">
        <v>1025</v>
      </c>
      <c r="AG164" s="166" t="s">
        <v>559</v>
      </c>
      <c r="AH164" s="166" t="s">
        <v>1023</v>
      </c>
      <c r="AI164" s="166" t="s">
        <v>1023</v>
      </c>
      <c r="AJ164" s="166" t="s">
        <v>1023</v>
      </c>
      <c r="AK164" s="168" t="s">
        <v>961</v>
      </c>
      <c r="AL164" s="166" t="s">
        <v>1022</v>
      </c>
      <c r="AM164" s="166" t="s">
        <v>1022</v>
      </c>
      <c r="AN164" s="166" t="s">
        <v>545</v>
      </c>
      <c r="AO164" s="166" t="s">
        <v>545</v>
      </c>
      <c r="AP164" s="166" t="s">
        <v>545</v>
      </c>
      <c r="AQ164" s="166" t="s">
        <v>545</v>
      </c>
      <c r="AR164" s="166" t="s">
        <v>1018</v>
      </c>
      <c r="AS164" s="166" t="s">
        <v>559</v>
      </c>
      <c r="AT164" s="166" t="s">
        <v>1019</v>
      </c>
      <c r="AU164" s="166" t="s">
        <v>559</v>
      </c>
      <c r="AV164" s="166" t="s">
        <v>556</v>
      </c>
      <c r="AW164" s="166" t="s">
        <v>559</v>
      </c>
      <c r="AX164" s="166" t="s">
        <v>559</v>
      </c>
      <c r="AY164" s="166" t="s">
        <v>960</v>
      </c>
      <c r="AZ164" s="166" t="s">
        <v>1021</v>
      </c>
      <c r="BA164" s="166" t="s">
        <v>1021</v>
      </c>
      <c r="BB164" s="166" t="s">
        <v>559</v>
      </c>
      <c r="BC164" s="166" t="s">
        <v>559</v>
      </c>
      <c r="BD164" s="166" t="s">
        <v>1020</v>
      </c>
      <c r="BE164" s="166" t="s">
        <v>559</v>
      </c>
      <c r="BF164" s="108"/>
    </row>
    <row r="165" spans="1:58" x14ac:dyDescent="0.25">
      <c r="A165" s="133" t="s">
        <v>305</v>
      </c>
      <c r="B165" s="111" t="s">
        <v>304</v>
      </c>
      <c r="C165" s="166" t="s">
        <v>1027</v>
      </c>
      <c r="D165" s="166" t="s">
        <v>1027</v>
      </c>
      <c r="E165" s="166" t="s">
        <v>1027</v>
      </c>
      <c r="F165" s="166" t="s">
        <v>1027</v>
      </c>
      <c r="G165" s="166" t="s">
        <v>1027</v>
      </c>
      <c r="H165" s="166" t="s">
        <v>1027</v>
      </c>
      <c r="I165" s="166" t="s">
        <v>1027</v>
      </c>
      <c r="J165" s="166" t="s">
        <v>1023</v>
      </c>
      <c r="K165" s="166" t="s">
        <v>1023</v>
      </c>
      <c r="L165" s="166" t="s">
        <v>545</v>
      </c>
      <c r="M165" s="166" t="s">
        <v>1020</v>
      </c>
      <c r="N165" s="166" t="s">
        <v>1020</v>
      </c>
      <c r="O165" s="166" t="s">
        <v>1028</v>
      </c>
      <c r="P165" s="166" t="s">
        <v>1028</v>
      </c>
      <c r="Q165" s="166" t="s">
        <v>1025</v>
      </c>
      <c r="R165" s="166" t="s">
        <v>1025</v>
      </c>
      <c r="S165" s="166" t="s">
        <v>1029</v>
      </c>
      <c r="T165" s="166" t="s">
        <v>1030</v>
      </c>
      <c r="U165" s="166" t="s">
        <v>1030</v>
      </c>
      <c r="V165" s="166" t="s">
        <v>559</v>
      </c>
      <c r="W165" s="166" t="s">
        <v>1004</v>
      </c>
      <c r="X165" s="166" t="s">
        <v>1004</v>
      </c>
      <c r="Y165" s="166" t="s">
        <v>1004</v>
      </c>
      <c r="Z165" s="166" t="s">
        <v>1004</v>
      </c>
      <c r="AA165" s="166" t="s">
        <v>1004</v>
      </c>
      <c r="AB165" s="166" t="s">
        <v>1017</v>
      </c>
      <c r="AC165" s="166" t="s">
        <v>1004</v>
      </c>
      <c r="AD165" s="109" t="s">
        <v>1026</v>
      </c>
      <c r="AE165" s="166" t="s">
        <v>1004</v>
      </c>
      <c r="AF165" s="166" t="s">
        <v>1025</v>
      </c>
      <c r="AG165" s="166" t="s">
        <v>559</v>
      </c>
      <c r="AH165" s="166" t="s">
        <v>1023</v>
      </c>
      <c r="AI165" s="166" t="s">
        <v>1023</v>
      </c>
      <c r="AJ165" s="166" t="s">
        <v>1023</v>
      </c>
      <c r="AK165" s="168" t="s">
        <v>961</v>
      </c>
      <c r="AL165" s="166" t="s">
        <v>1022</v>
      </c>
      <c r="AM165" s="166" t="s">
        <v>1022</v>
      </c>
      <c r="AN165" s="166" t="s">
        <v>545</v>
      </c>
      <c r="AO165" s="166" t="s">
        <v>545</v>
      </c>
      <c r="AP165" s="166" t="s">
        <v>545</v>
      </c>
      <c r="AQ165" s="166" t="s">
        <v>545</v>
      </c>
      <c r="AR165" s="166" t="s">
        <v>1018</v>
      </c>
      <c r="AS165" s="166" t="s">
        <v>559</v>
      </c>
      <c r="AT165" s="166" t="s">
        <v>1019</v>
      </c>
      <c r="AU165" s="166" t="s">
        <v>559</v>
      </c>
      <c r="AV165" s="166" t="s">
        <v>556</v>
      </c>
      <c r="AW165" s="166" t="s">
        <v>559</v>
      </c>
      <c r="AX165" s="166" t="s">
        <v>559</v>
      </c>
      <c r="AY165" s="166" t="s">
        <v>960</v>
      </c>
      <c r="AZ165" s="166" t="s">
        <v>1021</v>
      </c>
      <c r="BA165" s="166" t="s">
        <v>1021</v>
      </c>
      <c r="BB165" s="166" t="s">
        <v>559</v>
      </c>
      <c r="BC165" s="166" t="s">
        <v>559</v>
      </c>
      <c r="BD165" s="166" t="s">
        <v>1020</v>
      </c>
      <c r="BE165" s="166" t="s">
        <v>559</v>
      </c>
      <c r="BF165" s="108"/>
    </row>
    <row r="166" spans="1:58" x14ac:dyDescent="0.25">
      <c r="A166" s="133" t="s">
        <v>307</v>
      </c>
      <c r="B166" s="111" t="s">
        <v>306</v>
      </c>
      <c r="C166" s="166" t="s">
        <v>1027</v>
      </c>
      <c r="D166" s="166" t="s">
        <v>1027</v>
      </c>
      <c r="E166" s="166" t="s">
        <v>1027</v>
      </c>
      <c r="F166" s="166" t="s">
        <v>1027</v>
      </c>
      <c r="G166" s="166" t="s">
        <v>1027</v>
      </c>
      <c r="H166" s="166" t="s">
        <v>1027</v>
      </c>
      <c r="I166" s="166" t="s">
        <v>1027</v>
      </c>
      <c r="J166" s="166" t="s">
        <v>1023</v>
      </c>
      <c r="K166" s="166" t="s">
        <v>1023</v>
      </c>
      <c r="L166" s="166" t="s">
        <v>545</v>
      </c>
      <c r="M166" s="166" t="s">
        <v>1020</v>
      </c>
      <c r="N166" s="166" t="s">
        <v>1020</v>
      </c>
      <c r="O166" s="166" t="s">
        <v>1028</v>
      </c>
      <c r="P166" s="166" t="s">
        <v>1028</v>
      </c>
      <c r="Q166" s="166" t="s">
        <v>1025</v>
      </c>
      <c r="R166" s="166" t="s">
        <v>1025</v>
      </c>
      <c r="S166" s="166" t="s">
        <v>1029</v>
      </c>
      <c r="T166" s="166" t="s">
        <v>1030</v>
      </c>
      <c r="U166" s="166" t="s">
        <v>1030</v>
      </c>
      <c r="V166" s="166" t="s">
        <v>559</v>
      </c>
      <c r="W166" s="166" t="s">
        <v>1004</v>
      </c>
      <c r="X166" s="166" t="s">
        <v>1004</v>
      </c>
      <c r="Y166" s="166" t="s">
        <v>1004</v>
      </c>
      <c r="Z166" s="166" t="s">
        <v>1004</v>
      </c>
      <c r="AA166" s="166" t="s">
        <v>1004</v>
      </c>
      <c r="AB166" s="166" t="s">
        <v>1017</v>
      </c>
      <c r="AC166" s="166" t="s">
        <v>1004</v>
      </c>
      <c r="AD166" s="109" t="s">
        <v>1026</v>
      </c>
      <c r="AE166" s="166" t="s">
        <v>1004</v>
      </c>
      <c r="AF166" s="166" t="s">
        <v>1025</v>
      </c>
      <c r="AG166" s="166" t="s">
        <v>559</v>
      </c>
      <c r="AH166" s="166" t="s">
        <v>1023</v>
      </c>
      <c r="AI166" s="166" t="s">
        <v>1023</v>
      </c>
      <c r="AJ166" s="166" t="s">
        <v>1023</v>
      </c>
      <c r="AK166" s="168" t="s">
        <v>958</v>
      </c>
      <c r="AL166" s="166" t="s">
        <v>1022</v>
      </c>
      <c r="AM166" s="166" t="s">
        <v>1022</v>
      </c>
      <c r="AN166" s="166" t="s">
        <v>545</v>
      </c>
      <c r="AO166" s="166" t="s">
        <v>545</v>
      </c>
      <c r="AP166" s="166" t="s">
        <v>545</v>
      </c>
      <c r="AQ166" s="166" t="s">
        <v>545</v>
      </c>
      <c r="AR166" s="166" t="s">
        <v>1018</v>
      </c>
      <c r="AS166" s="166" t="s">
        <v>559</v>
      </c>
      <c r="AT166" s="166" t="s">
        <v>1019</v>
      </c>
      <c r="AU166" s="166" t="s">
        <v>559</v>
      </c>
      <c r="AV166" s="166" t="s">
        <v>556</v>
      </c>
      <c r="AW166" s="166" t="s">
        <v>559</v>
      </c>
      <c r="AX166" s="166" t="s">
        <v>559</v>
      </c>
      <c r="AY166" s="166" t="s">
        <v>960</v>
      </c>
      <c r="AZ166" s="166" t="s">
        <v>1021</v>
      </c>
      <c r="BA166" s="166" t="s">
        <v>1021</v>
      </c>
      <c r="BB166" s="166" t="s">
        <v>559</v>
      </c>
      <c r="BC166" s="166" t="s">
        <v>559</v>
      </c>
      <c r="BD166" s="166" t="s">
        <v>1020</v>
      </c>
      <c r="BE166" s="166" t="s">
        <v>559</v>
      </c>
      <c r="BF166" s="108"/>
    </row>
    <row r="167" spans="1:58" x14ac:dyDescent="0.25">
      <c r="A167" s="133" t="s">
        <v>309</v>
      </c>
      <c r="B167" s="111" t="s">
        <v>308</v>
      </c>
      <c r="C167" s="166" t="s">
        <v>1027</v>
      </c>
      <c r="D167" s="166" t="s">
        <v>1027</v>
      </c>
      <c r="E167" s="166" t="s">
        <v>1027</v>
      </c>
      <c r="F167" s="166" t="s">
        <v>1027</v>
      </c>
      <c r="G167" s="166" t="s">
        <v>1027</v>
      </c>
      <c r="H167" s="166" t="s">
        <v>1027</v>
      </c>
      <c r="I167" s="166" t="s">
        <v>1027</v>
      </c>
      <c r="J167" s="166" t="s">
        <v>1023</v>
      </c>
      <c r="K167" s="166" t="s">
        <v>1023</v>
      </c>
      <c r="L167" s="166" t="s">
        <v>545</v>
      </c>
      <c r="M167" s="166" t="s">
        <v>1020</v>
      </c>
      <c r="N167" s="166" t="s">
        <v>1020</v>
      </c>
      <c r="O167" s="166" t="s">
        <v>1028</v>
      </c>
      <c r="P167" s="166" t="s">
        <v>1028</v>
      </c>
      <c r="Q167" s="166" t="s">
        <v>1025</v>
      </c>
      <c r="R167" s="166" t="s">
        <v>1025</v>
      </c>
      <c r="S167" s="166" t="s">
        <v>1029</v>
      </c>
      <c r="T167" s="166" t="s">
        <v>1030</v>
      </c>
      <c r="U167" s="166" t="s">
        <v>1030</v>
      </c>
      <c r="V167" s="166" t="s">
        <v>559</v>
      </c>
      <c r="W167" s="166" t="s">
        <v>1004</v>
      </c>
      <c r="X167" s="166" t="s">
        <v>1004</v>
      </c>
      <c r="Y167" s="166" t="s">
        <v>1004</v>
      </c>
      <c r="Z167" s="166" t="s">
        <v>1004</v>
      </c>
      <c r="AA167" s="166" t="s">
        <v>1004</v>
      </c>
      <c r="AB167" s="166" t="s">
        <v>1017</v>
      </c>
      <c r="AC167" s="166" t="s">
        <v>1004</v>
      </c>
      <c r="AD167" s="109" t="s">
        <v>1026</v>
      </c>
      <c r="AE167" s="166" t="s">
        <v>1004</v>
      </c>
      <c r="AF167" s="166" t="s">
        <v>1025</v>
      </c>
      <c r="AG167" s="166" t="s">
        <v>559</v>
      </c>
      <c r="AH167" s="166" t="s">
        <v>1023</v>
      </c>
      <c r="AI167" s="166" t="s">
        <v>1023</v>
      </c>
      <c r="AJ167" s="166" t="s">
        <v>1023</v>
      </c>
      <c r="AK167" s="168" t="s">
        <v>958</v>
      </c>
      <c r="AL167" s="166" t="s">
        <v>1022</v>
      </c>
      <c r="AM167" s="166" t="s">
        <v>1022</v>
      </c>
      <c r="AN167" s="166" t="s">
        <v>545</v>
      </c>
      <c r="AO167" s="166" t="s">
        <v>545</v>
      </c>
      <c r="AP167" s="166" t="s">
        <v>545</v>
      </c>
      <c r="AQ167" s="166" t="s">
        <v>545</v>
      </c>
      <c r="AR167" s="166" t="s">
        <v>1018</v>
      </c>
      <c r="AS167" s="166" t="s">
        <v>559</v>
      </c>
      <c r="AT167" s="166" t="s">
        <v>1019</v>
      </c>
      <c r="AU167" s="166" t="s">
        <v>559</v>
      </c>
      <c r="AV167" s="166" t="s">
        <v>556</v>
      </c>
      <c r="AW167" s="166" t="s">
        <v>559</v>
      </c>
      <c r="AX167" s="166" t="s">
        <v>559</v>
      </c>
      <c r="AY167" s="166" t="s">
        <v>960</v>
      </c>
      <c r="AZ167" s="166" t="s">
        <v>1021</v>
      </c>
      <c r="BA167" s="166" t="s">
        <v>1021</v>
      </c>
      <c r="BB167" s="166" t="s">
        <v>559</v>
      </c>
      <c r="BC167" s="166" t="s">
        <v>559</v>
      </c>
      <c r="BD167" s="166" t="s">
        <v>1020</v>
      </c>
      <c r="BE167" s="166" t="s">
        <v>559</v>
      </c>
      <c r="BF167" s="108"/>
    </row>
    <row r="168" spans="1:58" x14ac:dyDescent="0.25">
      <c r="A168" s="133" t="s">
        <v>311</v>
      </c>
      <c r="B168" s="111" t="s">
        <v>310</v>
      </c>
      <c r="C168" s="166" t="s">
        <v>1027</v>
      </c>
      <c r="D168" s="166" t="s">
        <v>1027</v>
      </c>
      <c r="E168" s="166" t="s">
        <v>1027</v>
      </c>
      <c r="F168" s="166" t="s">
        <v>1027</v>
      </c>
      <c r="G168" s="166" t="s">
        <v>1027</v>
      </c>
      <c r="H168" s="166" t="s">
        <v>1027</v>
      </c>
      <c r="I168" s="166" t="s">
        <v>1027</v>
      </c>
      <c r="J168" s="166" t="s">
        <v>1023</v>
      </c>
      <c r="K168" s="166" t="s">
        <v>1023</v>
      </c>
      <c r="L168" s="166" t="s">
        <v>545</v>
      </c>
      <c r="M168" s="166" t="s">
        <v>1020</v>
      </c>
      <c r="N168" s="166" t="s">
        <v>1020</v>
      </c>
      <c r="O168" s="166" t="s">
        <v>1028</v>
      </c>
      <c r="P168" s="166" t="s">
        <v>1028</v>
      </c>
      <c r="Q168" s="166" t="s">
        <v>1025</v>
      </c>
      <c r="R168" s="166" t="s">
        <v>1025</v>
      </c>
      <c r="S168" s="166" t="s">
        <v>1029</v>
      </c>
      <c r="T168" s="166" t="s">
        <v>1030</v>
      </c>
      <c r="U168" s="166" t="s">
        <v>1030</v>
      </c>
      <c r="V168" s="166" t="s">
        <v>559</v>
      </c>
      <c r="W168" s="166" t="s">
        <v>1004</v>
      </c>
      <c r="X168" s="166" t="s">
        <v>1004</v>
      </c>
      <c r="Y168" s="166" t="s">
        <v>1004</v>
      </c>
      <c r="Z168" s="166" t="s">
        <v>1004</v>
      </c>
      <c r="AA168" s="166" t="s">
        <v>1004</v>
      </c>
      <c r="AB168" s="166" t="s">
        <v>1017</v>
      </c>
      <c r="AC168" s="166" t="s">
        <v>1004</v>
      </c>
      <c r="AD168" s="109" t="s">
        <v>1026</v>
      </c>
      <c r="AE168" s="166" t="s">
        <v>1004</v>
      </c>
      <c r="AF168" s="166" t="s">
        <v>1025</v>
      </c>
      <c r="AG168" s="166" t="s">
        <v>559</v>
      </c>
      <c r="AH168" s="166" t="s">
        <v>1023</v>
      </c>
      <c r="AI168" s="166" t="s">
        <v>1023</v>
      </c>
      <c r="AJ168" s="166" t="s">
        <v>1023</v>
      </c>
      <c r="AK168" s="168" t="s">
        <v>958</v>
      </c>
      <c r="AL168" s="166" t="s">
        <v>1022</v>
      </c>
      <c r="AM168" s="166" t="s">
        <v>1022</v>
      </c>
      <c r="AN168" s="166" t="s">
        <v>545</v>
      </c>
      <c r="AO168" s="166" t="s">
        <v>545</v>
      </c>
      <c r="AP168" s="166" t="s">
        <v>545</v>
      </c>
      <c r="AQ168" s="166" t="s">
        <v>545</v>
      </c>
      <c r="AR168" s="166" t="s">
        <v>1018</v>
      </c>
      <c r="AS168" s="166" t="s">
        <v>559</v>
      </c>
      <c r="AT168" s="166" t="s">
        <v>1019</v>
      </c>
      <c r="AU168" s="166" t="s">
        <v>559</v>
      </c>
      <c r="AV168" s="166" t="s">
        <v>556</v>
      </c>
      <c r="AW168" s="166" t="s">
        <v>559</v>
      </c>
      <c r="AX168" s="166" t="s">
        <v>559</v>
      </c>
      <c r="AY168" s="166" t="s">
        <v>960</v>
      </c>
      <c r="AZ168" s="166" t="s">
        <v>1021</v>
      </c>
      <c r="BA168" s="166" t="s">
        <v>1021</v>
      </c>
      <c r="BB168" s="166" t="s">
        <v>559</v>
      </c>
      <c r="BC168" s="166" t="s">
        <v>559</v>
      </c>
      <c r="BD168" s="166" t="s">
        <v>1020</v>
      </c>
      <c r="BE168" s="166" t="s">
        <v>559</v>
      </c>
      <c r="BF168" s="108"/>
    </row>
    <row r="169" spans="1:58" x14ac:dyDescent="0.25">
      <c r="A169" s="133" t="s">
        <v>313</v>
      </c>
      <c r="B169" s="111" t="s">
        <v>312</v>
      </c>
      <c r="C169" s="166" t="s">
        <v>1027</v>
      </c>
      <c r="D169" s="166" t="s">
        <v>1027</v>
      </c>
      <c r="E169" s="166" t="s">
        <v>1027</v>
      </c>
      <c r="F169" s="166" t="s">
        <v>1027</v>
      </c>
      <c r="G169" s="166" t="s">
        <v>1027</v>
      </c>
      <c r="H169" s="166" t="s">
        <v>1027</v>
      </c>
      <c r="I169" s="166" t="s">
        <v>1027</v>
      </c>
      <c r="J169" s="166" t="s">
        <v>1023</v>
      </c>
      <c r="K169" s="166" t="s">
        <v>1023</v>
      </c>
      <c r="L169" s="166" t="s">
        <v>545</v>
      </c>
      <c r="M169" s="166" t="s">
        <v>1020</v>
      </c>
      <c r="N169" s="166" t="s">
        <v>1020</v>
      </c>
      <c r="O169" s="166" t="s">
        <v>1028</v>
      </c>
      <c r="P169" s="166" t="s">
        <v>1028</v>
      </c>
      <c r="Q169" s="166" t="s">
        <v>1025</v>
      </c>
      <c r="R169" s="166" t="s">
        <v>1025</v>
      </c>
      <c r="S169" s="166" t="s">
        <v>1029</v>
      </c>
      <c r="T169" s="166" t="s">
        <v>1030</v>
      </c>
      <c r="U169" s="166" t="s">
        <v>1030</v>
      </c>
      <c r="V169" s="166" t="s">
        <v>559</v>
      </c>
      <c r="W169" s="166" t="s">
        <v>1004</v>
      </c>
      <c r="X169" s="166" t="s">
        <v>1004</v>
      </c>
      <c r="Y169" s="166" t="s">
        <v>1004</v>
      </c>
      <c r="Z169" s="166" t="s">
        <v>1004</v>
      </c>
      <c r="AA169" s="166" t="s">
        <v>1004</v>
      </c>
      <c r="AB169" s="166" t="s">
        <v>1004</v>
      </c>
      <c r="AC169" s="166" t="s">
        <v>1004</v>
      </c>
      <c r="AD169" s="109" t="s">
        <v>1026</v>
      </c>
      <c r="AE169" s="166" t="s">
        <v>1004</v>
      </c>
      <c r="AF169" s="166" t="s">
        <v>1025</v>
      </c>
      <c r="AG169" s="166" t="s">
        <v>559</v>
      </c>
      <c r="AH169" s="166" t="s">
        <v>1023</v>
      </c>
      <c r="AI169" s="166" t="s">
        <v>1023</v>
      </c>
      <c r="AJ169" s="166" t="s">
        <v>1023</v>
      </c>
      <c r="AK169" s="168" t="s">
        <v>958</v>
      </c>
      <c r="AL169" s="166" t="s">
        <v>1022</v>
      </c>
      <c r="AM169" s="166" t="s">
        <v>1022</v>
      </c>
      <c r="AN169" s="166" t="s">
        <v>545</v>
      </c>
      <c r="AO169" s="166" t="s">
        <v>545</v>
      </c>
      <c r="AP169" s="166" t="s">
        <v>545</v>
      </c>
      <c r="AQ169" s="166" t="s">
        <v>545</v>
      </c>
      <c r="AR169" s="166" t="s">
        <v>1018</v>
      </c>
      <c r="AS169" s="166" t="s">
        <v>559</v>
      </c>
      <c r="AT169" s="166" t="s">
        <v>1019</v>
      </c>
      <c r="AU169" s="166" t="s">
        <v>559</v>
      </c>
      <c r="AV169" s="166" t="s">
        <v>556</v>
      </c>
      <c r="AW169" s="166" t="s">
        <v>559</v>
      </c>
      <c r="AX169" s="166" t="s">
        <v>559</v>
      </c>
      <c r="AY169" s="166" t="s">
        <v>960</v>
      </c>
      <c r="AZ169" s="166" t="s">
        <v>1021</v>
      </c>
      <c r="BA169" s="166" t="s">
        <v>1021</v>
      </c>
      <c r="BB169" s="166" t="s">
        <v>559</v>
      </c>
      <c r="BC169" s="166" t="s">
        <v>559</v>
      </c>
      <c r="BD169" s="166" t="s">
        <v>1020</v>
      </c>
      <c r="BE169" s="166" t="s">
        <v>559</v>
      </c>
      <c r="BF169" s="108"/>
    </row>
    <row r="170" spans="1:58" x14ac:dyDescent="0.25">
      <c r="A170" s="133" t="s">
        <v>851</v>
      </c>
      <c r="B170" s="111" t="s">
        <v>314</v>
      </c>
      <c r="C170" s="166" t="s">
        <v>1027</v>
      </c>
      <c r="D170" s="166" t="s">
        <v>1027</v>
      </c>
      <c r="E170" s="166" t="s">
        <v>1027</v>
      </c>
      <c r="F170" s="166" t="s">
        <v>1027</v>
      </c>
      <c r="G170" s="166" t="s">
        <v>1027</v>
      </c>
      <c r="H170" s="166" t="s">
        <v>1027</v>
      </c>
      <c r="I170" s="166" t="s">
        <v>1027</v>
      </c>
      <c r="J170" s="166" t="s">
        <v>1023</v>
      </c>
      <c r="K170" s="166" t="s">
        <v>1023</v>
      </c>
      <c r="L170" s="166" t="s">
        <v>545</v>
      </c>
      <c r="M170" s="166" t="s">
        <v>1020</v>
      </c>
      <c r="N170" s="166" t="s">
        <v>1020</v>
      </c>
      <c r="O170" s="166" t="s">
        <v>1028</v>
      </c>
      <c r="P170" s="166" t="s">
        <v>1028</v>
      </c>
      <c r="Q170" s="166" t="s">
        <v>1025</v>
      </c>
      <c r="R170" s="166" t="s">
        <v>1025</v>
      </c>
      <c r="S170" s="166" t="s">
        <v>1029</v>
      </c>
      <c r="T170" s="166" t="s">
        <v>1030</v>
      </c>
      <c r="U170" s="166" t="s">
        <v>1030</v>
      </c>
      <c r="V170" s="166" t="s">
        <v>559</v>
      </c>
      <c r="W170" s="166" t="s">
        <v>1004</v>
      </c>
      <c r="X170" s="166" t="s">
        <v>1004</v>
      </c>
      <c r="Y170" s="166" t="s">
        <v>1004</v>
      </c>
      <c r="Z170" s="166" t="s">
        <v>1004</v>
      </c>
      <c r="AA170" s="166" t="s">
        <v>1004</v>
      </c>
      <c r="AB170" s="166" t="s">
        <v>1017</v>
      </c>
      <c r="AC170" s="166" t="s">
        <v>1004</v>
      </c>
      <c r="AD170" s="109" t="s">
        <v>1026</v>
      </c>
      <c r="AE170" s="166" t="s">
        <v>1004</v>
      </c>
      <c r="AF170" s="166" t="s">
        <v>1025</v>
      </c>
      <c r="AG170" s="166" t="s">
        <v>559</v>
      </c>
      <c r="AH170" s="166" t="s">
        <v>1023</v>
      </c>
      <c r="AI170" s="166" t="s">
        <v>1023</v>
      </c>
      <c r="AJ170" s="166" t="s">
        <v>1023</v>
      </c>
      <c r="AK170" s="168" t="s">
        <v>961</v>
      </c>
      <c r="AL170" s="166" t="s">
        <v>1024</v>
      </c>
      <c r="AM170" s="166" t="s">
        <v>1022</v>
      </c>
      <c r="AN170" s="166" t="s">
        <v>545</v>
      </c>
      <c r="AO170" s="166" t="s">
        <v>545</v>
      </c>
      <c r="AP170" s="166" t="s">
        <v>545</v>
      </c>
      <c r="AQ170" s="166" t="s">
        <v>545</v>
      </c>
      <c r="AR170" s="166" t="s">
        <v>1018</v>
      </c>
      <c r="AS170" s="166" t="s">
        <v>559</v>
      </c>
      <c r="AT170" s="166" t="s">
        <v>1019</v>
      </c>
      <c r="AU170" s="166" t="s">
        <v>559</v>
      </c>
      <c r="AV170" s="166" t="s">
        <v>556</v>
      </c>
      <c r="AW170" s="166" t="s">
        <v>559</v>
      </c>
      <c r="AX170" s="166" t="s">
        <v>559</v>
      </c>
      <c r="AY170" s="166" t="s">
        <v>960</v>
      </c>
      <c r="AZ170" s="166" t="s">
        <v>1021</v>
      </c>
      <c r="BA170" s="166" t="s">
        <v>1021</v>
      </c>
      <c r="BB170" s="166" t="s">
        <v>559</v>
      </c>
      <c r="BC170" s="166" t="s">
        <v>559</v>
      </c>
      <c r="BD170" s="166" t="s">
        <v>1020</v>
      </c>
      <c r="BE170" s="166" t="s">
        <v>559</v>
      </c>
      <c r="BF170" s="108"/>
    </row>
    <row r="171" spans="1:58" x14ac:dyDescent="0.25">
      <c r="A171" s="133" t="s">
        <v>317</v>
      </c>
      <c r="B171" s="111" t="s">
        <v>316</v>
      </c>
      <c r="C171" s="166" t="s">
        <v>1027</v>
      </c>
      <c r="D171" s="166" t="s">
        <v>1027</v>
      </c>
      <c r="E171" s="166" t="s">
        <v>1027</v>
      </c>
      <c r="F171" s="166" t="s">
        <v>1027</v>
      </c>
      <c r="G171" s="166" t="s">
        <v>1027</v>
      </c>
      <c r="H171" s="166" t="s">
        <v>1027</v>
      </c>
      <c r="I171" s="166" t="s">
        <v>1027</v>
      </c>
      <c r="J171" s="166" t="s">
        <v>1023</v>
      </c>
      <c r="K171" s="166" t="s">
        <v>1023</v>
      </c>
      <c r="L171" s="166" t="s">
        <v>545</v>
      </c>
      <c r="M171" s="166" t="s">
        <v>1020</v>
      </c>
      <c r="N171" s="166" t="s">
        <v>1020</v>
      </c>
      <c r="O171" s="166" t="s">
        <v>1028</v>
      </c>
      <c r="P171" s="166" t="s">
        <v>1028</v>
      </c>
      <c r="Q171" s="166" t="s">
        <v>1025</v>
      </c>
      <c r="R171" s="166" t="s">
        <v>1025</v>
      </c>
      <c r="S171" s="166" t="s">
        <v>1029</v>
      </c>
      <c r="T171" s="166" t="s">
        <v>1030</v>
      </c>
      <c r="U171" s="166" t="s">
        <v>1030</v>
      </c>
      <c r="V171" s="166" t="s">
        <v>559</v>
      </c>
      <c r="W171" s="166" t="s">
        <v>1004</v>
      </c>
      <c r="X171" s="166" t="s">
        <v>1004</v>
      </c>
      <c r="Y171" s="166" t="s">
        <v>1004</v>
      </c>
      <c r="Z171" s="166" t="s">
        <v>1004</v>
      </c>
      <c r="AA171" s="166" t="s">
        <v>1004</v>
      </c>
      <c r="AB171" s="166" t="s">
        <v>1017</v>
      </c>
      <c r="AC171" s="166" t="s">
        <v>1004</v>
      </c>
      <c r="AD171" s="109" t="s">
        <v>1026</v>
      </c>
      <c r="AE171" s="166" t="s">
        <v>1004</v>
      </c>
      <c r="AF171" s="166" t="s">
        <v>1025</v>
      </c>
      <c r="AG171" s="166" t="s">
        <v>559</v>
      </c>
      <c r="AH171" s="166" t="s">
        <v>1023</v>
      </c>
      <c r="AI171" s="166" t="s">
        <v>1023</v>
      </c>
      <c r="AJ171" s="166" t="s">
        <v>1023</v>
      </c>
      <c r="AK171" s="168" t="s">
        <v>958</v>
      </c>
      <c r="AL171" s="166" t="s">
        <v>1022</v>
      </c>
      <c r="AM171" s="166" t="s">
        <v>1022</v>
      </c>
      <c r="AN171" s="166" t="s">
        <v>545</v>
      </c>
      <c r="AO171" s="166" t="s">
        <v>545</v>
      </c>
      <c r="AP171" s="166" t="s">
        <v>545</v>
      </c>
      <c r="AQ171" s="166" t="s">
        <v>545</v>
      </c>
      <c r="AR171" s="166" t="s">
        <v>1018</v>
      </c>
      <c r="AS171" s="166" t="s">
        <v>559</v>
      </c>
      <c r="AT171" s="166" t="s">
        <v>1019</v>
      </c>
      <c r="AU171" s="166" t="s">
        <v>559</v>
      </c>
      <c r="AV171" s="166" t="s">
        <v>556</v>
      </c>
      <c r="AW171" s="166" t="s">
        <v>559</v>
      </c>
      <c r="AX171" s="166" t="s">
        <v>559</v>
      </c>
      <c r="AY171" s="166" t="s">
        <v>960</v>
      </c>
      <c r="AZ171" s="166" t="s">
        <v>1021</v>
      </c>
      <c r="BA171" s="166" t="s">
        <v>1021</v>
      </c>
      <c r="BB171" s="166" t="s">
        <v>559</v>
      </c>
      <c r="BC171" s="166" t="s">
        <v>559</v>
      </c>
      <c r="BD171" s="166" t="s">
        <v>1020</v>
      </c>
      <c r="BE171" s="166" t="s">
        <v>559</v>
      </c>
      <c r="BF171" s="108"/>
    </row>
    <row r="172" spans="1:58" x14ac:dyDescent="0.25">
      <c r="A172" s="133" t="s">
        <v>852</v>
      </c>
      <c r="B172" s="111" t="s">
        <v>318</v>
      </c>
      <c r="C172" s="166" t="s">
        <v>1027</v>
      </c>
      <c r="D172" s="166" t="s">
        <v>1027</v>
      </c>
      <c r="E172" s="166" t="s">
        <v>1027</v>
      </c>
      <c r="F172" s="166" t="s">
        <v>1027</v>
      </c>
      <c r="G172" s="166" t="s">
        <v>1027</v>
      </c>
      <c r="H172" s="166" t="s">
        <v>1027</v>
      </c>
      <c r="I172" s="166" t="s">
        <v>1027</v>
      </c>
      <c r="J172" s="166" t="s">
        <v>1023</v>
      </c>
      <c r="K172" s="166" t="s">
        <v>1023</v>
      </c>
      <c r="L172" s="166" t="s">
        <v>545</v>
      </c>
      <c r="M172" s="166" t="s">
        <v>1020</v>
      </c>
      <c r="N172" s="166" t="s">
        <v>1020</v>
      </c>
      <c r="O172" s="166" t="s">
        <v>1028</v>
      </c>
      <c r="P172" s="166" t="s">
        <v>1028</v>
      </c>
      <c r="Q172" s="166" t="s">
        <v>1025</v>
      </c>
      <c r="R172" s="166" t="s">
        <v>1025</v>
      </c>
      <c r="S172" s="166" t="s">
        <v>1029</v>
      </c>
      <c r="T172" s="166" t="s">
        <v>1030</v>
      </c>
      <c r="U172" s="166" t="s">
        <v>1030</v>
      </c>
      <c r="V172" s="166" t="s">
        <v>559</v>
      </c>
      <c r="W172" s="166" t="s">
        <v>1004</v>
      </c>
      <c r="X172" s="166" t="s">
        <v>1004</v>
      </c>
      <c r="Y172" s="166" t="s">
        <v>1004</v>
      </c>
      <c r="Z172" s="166" t="s">
        <v>1004</v>
      </c>
      <c r="AA172" s="166" t="s">
        <v>1004</v>
      </c>
      <c r="AB172" s="166" t="s">
        <v>1017</v>
      </c>
      <c r="AC172" s="166" t="s">
        <v>1004</v>
      </c>
      <c r="AD172" s="109" t="s">
        <v>1026</v>
      </c>
      <c r="AE172" s="166" t="s">
        <v>1004</v>
      </c>
      <c r="AF172" s="166" t="s">
        <v>1025</v>
      </c>
      <c r="AG172" s="166" t="s">
        <v>559</v>
      </c>
      <c r="AH172" s="166" t="s">
        <v>1023</v>
      </c>
      <c r="AI172" s="166" t="s">
        <v>1023</v>
      </c>
      <c r="AJ172" s="166" t="s">
        <v>1023</v>
      </c>
      <c r="AK172" s="168" t="s">
        <v>958</v>
      </c>
      <c r="AL172" s="166" t="s">
        <v>1022</v>
      </c>
      <c r="AM172" s="166" t="s">
        <v>1022</v>
      </c>
      <c r="AN172" s="166" t="s">
        <v>545</v>
      </c>
      <c r="AO172" s="166" t="s">
        <v>545</v>
      </c>
      <c r="AP172" s="166" t="s">
        <v>545</v>
      </c>
      <c r="AQ172" s="166" t="s">
        <v>545</v>
      </c>
      <c r="AR172" s="166" t="s">
        <v>1018</v>
      </c>
      <c r="AS172" s="166" t="s">
        <v>559</v>
      </c>
      <c r="AT172" s="166" t="s">
        <v>1019</v>
      </c>
      <c r="AU172" s="166" t="s">
        <v>559</v>
      </c>
      <c r="AV172" s="166" t="s">
        <v>556</v>
      </c>
      <c r="AW172" s="166" t="s">
        <v>559</v>
      </c>
      <c r="AX172" s="166" t="s">
        <v>559</v>
      </c>
      <c r="AY172" s="166" t="s">
        <v>960</v>
      </c>
      <c r="AZ172" s="166" t="s">
        <v>1021</v>
      </c>
      <c r="BA172" s="166" t="s">
        <v>1021</v>
      </c>
      <c r="BB172" s="166" t="s">
        <v>559</v>
      </c>
      <c r="BC172" s="166" t="s">
        <v>559</v>
      </c>
      <c r="BD172" s="166" t="s">
        <v>1020</v>
      </c>
      <c r="BE172" s="166" t="s">
        <v>559</v>
      </c>
      <c r="BF172" s="108"/>
    </row>
    <row r="173" spans="1:58" x14ac:dyDescent="0.25">
      <c r="A173" s="133" t="s">
        <v>320</v>
      </c>
      <c r="B173" s="111" t="s">
        <v>319</v>
      </c>
      <c r="C173" s="166" t="s">
        <v>1027</v>
      </c>
      <c r="D173" s="166" t="s">
        <v>1027</v>
      </c>
      <c r="E173" s="166" t="s">
        <v>1027</v>
      </c>
      <c r="F173" s="166" t="s">
        <v>1027</v>
      </c>
      <c r="G173" s="166" t="s">
        <v>1027</v>
      </c>
      <c r="H173" s="166" t="s">
        <v>1027</v>
      </c>
      <c r="I173" s="166" t="s">
        <v>1027</v>
      </c>
      <c r="J173" s="166" t="s">
        <v>1023</v>
      </c>
      <c r="K173" s="166" t="s">
        <v>1023</v>
      </c>
      <c r="L173" s="166" t="s">
        <v>545</v>
      </c>
      <c r="M173" s="166" t="s">
        <v>1020</v>
      </c>
      <c r="N173" s="166" t="s">
        <v>1020</v>
      </c>
      <c r="O173" s="166" t="s">
        <v>1028</v>
      </c>
      <c r="P173" s="166" t="s">
        <v>1028</v>
      </c>
      <c r="Q173" s="166" t="s">
        <v>1025</v>
      </c>
      <c r="R173" s="166" t="s">
        <v>1025</v>
      </c>
      <c r="S173" s="166" t="s">
        <v>1029</v>
      </c>
      <c r="T173" s="166" t="s">
        <v>1030</v>
      </c>
      <c r="U173" s="166" t="s">
        <v>1030</v>
      </c>
      <c r="V173" s="166" t="s">
        <v>559</v>
      </c>
      <c r="W173" s="166" t="s">
        <v>1004</v>
      </c>
      <c r="X173" s="166" t="s">
        <v>1004</v>
      </c>
      <c r="Y173" s="166" t="s">
        <v>1004</v>
      </c>
      <c r="Z173" s="166" t="s">
        <v>1004</v>
      </c>
      <c r="AA173" s="166" t="s">
        <v>1004</v>
      </c>
      <c r="AB173" s="166" t="s">
        <v>1017</v>
      </c>
      <c r="AC173" s="166" t="s">
        <v>1004</v>
      </c>
      <c r="AD173" s="109" t="s">
        <v>1026</v>
      </c>
      <c r="AE173" s="166" t="s">
        <v>1004</v>
      </c>
      <c r="AF173" s="166" t="s">
        <v>1025</v>
      </c>
      <c r="AG173" s="166" t="s">
        <v>559</v>
      </c>
      <c r="AH173" s="166" t="s">
        <v>1023</v>
      </c>
      <c r="AI173" s="166" t="s">
        <v>1023</v>
      </c>
      <c r="AJ173" s="166" t="s">
        <v>1023</v>
      </c>
      <c r="AK173" s="168" t="s">
        <v>961</v>
      </c>
      <c r="AL173" s="166" t="s">
        <v>1022</v>
      </c>
      <c r="AM173" s="166" t="s">
        <v>1022</v>
      </c>
      <c r="AN173" s="166" t="s">
        <v>545</v>
      </c>
      <c r="AO173" s="166" t="s">
        <v>545</v>
      </c>
      <c r="AP173" s="166" t="s">
        <v>545</v>
      </c>
      <c r="AQ173" s="166" t="s">
        <v>545</v>
      </c>
      <c r="AR173" s="166" t="s">
        <v>1018</v>
      </c>
      <c r="AS173" s="166" t="s">
        <v>559</v>
      </c>
      <c r="AT173" s="166" t="s">
        <v>1019</v>
      </c>
      <c r="AU173" s="166" t="s">
        <v>559</v>
      </c>
      <c r="AV173" s="166" t="s">
        <v>556</v>
      </c>
      <c r="AW173" s="166" t="s">
        <v>559</v>
      </c>
      <c r="AX173" s="166" t="s">
        <v>559</v>
      </c>
      <c r="AY173" s="166" t="s">
        <v>960</v>
      </c>
      <c r="AZ173" s="166" t="s">
        <v>1021</v>
      </c>
      <c r="BA173" s="166" t="s">
        <v>1021</v>
      </c>
      <c r="BB173" s="166" t="s">
        <v>559</v>
      </c>
      <c r="BC173" s="166" t="s">
        <v>559</v>
      </c>
      <c r="BD173" s="166" t="s">
        <v>1020</v>
      </c>
      <c r="BE173" s="166" t="s">
        <v>559</v>
      </c>
      <c r="BF173" s="108"/>
    </row>
    <row r="174" spans="1:58" x14ac:dyDescent="0.25">
      <c r="A174" s="133" t="s">
        <v>946</v>
      </c>
      <c r="B174" s="111" t="s">
        <v>187</v>
      </c>
      <c r="C174" s="166" t="s">
        <v>1027</v>
      </c>
      <c r="D174" s="166" t="s">
        <v>1027</v>
      </c>
      <c r="E174" s="166" t="s">
        <v>1027</v>
      </c>
      <c r="F174" s="166" t="s">
        <v>1027</v>
      </c>
      <c r="G174" s="166" t="s">
        <v>1027</v>
      </c>
      <c r="H174" s="166" t="s">
        <v>1027</v>
      </c>
      <c r="I174" s="166" t="s">
        <v>1027</v>
      </c>
      <c r="J174" s="166" t="s">
        <v>1023</v>
      </c>
      <c r="K174" s="166" t="s">
        <v>1023</v>
      </c>
      <c r="L174" s="166" t="s">
        <v>545</v>
      </c>
      <c r="M174" s="166" t="s">
        <v>1020</v>
      </c>
      <c r="N174" s="166" t="s">
        <v>1020</v>
      </c>
      <c r="O174" s="166" t="s">
        <v>1028</v>
      </c>
      <c r="P174" s="166" t="s">
        <v>1028</v>
      </c>
      <c r="Q174" s="166" t="s">
        <v>1025</v>
      </c>
      <c r="R174" s="166" t="s">
        <v>1025</v>
      </c>
      <c r="S174" s="166" t="s">
        <v>1029</v>
      </c>
      <c r="T174" s="166" t="s">
        <v>1030</v>
      </c>
      <c r="U174" s="166" t="s">
        <v>1030</v>
      </c>
      <c r="V174" s="166" t="s">
        <v>559</v>
      </c>
      <c r="W174" s="166" t="s">
        <v>1004</v>
      </c>
      <c r="X174" s="166" t="s">
        <v>1004</v>
      </c>
      <c r="Y174" s="166" t="s">
        <v>1004</v>
      </c>
      <c r="Z174" s="166" t="s">
        <v>1004</v>
      </c>
      <c r="AA174" s="166" t="s">
        <v>1004</v>
      </c>
      <c r="AB174" s="166" t="s">
        <v>1004</v>
      </c>
      <c r="AC174" s="166" t="s">
        <v>1004</v>
      </c>
      <c r="AD174" s="109" t="s">
        <v>1026</v>
      </c>
      <c r="AE174" s="166" t="s">
        <v>1004</v>
      </c>
      <c r="AF174" s="166" t="s">
        <v>1025</v>
      </c>
      <c r="AG174" s="166" t="s">
        <v>559</v>
      </c>
      <c r="AH174" s="166" t="s">
        <v>1023</v>
      </c>
      <c r="AI174" s="166" t="s">
        <v>1023</v>
      </c>
      <c r="AJ174" s="166" t="s">
        <v>1023</v>
      </c>
      <c r="AK174" s="168" t="s">
        <v>961</v>
      </c>
      <c r="AL174" s="166" t="s">
        <v>1022</v>
      </c>
      <c r="AM174" s="166" t="s">
        <v>1022</v>
      </c>
      <c r="AN174" s="166" t="s">
        <v>545</v>
      </c>
      <c r="AO174" s="166" t="s">
        <v>545</v>
      </c>
      <c r="AP174" s="166" t="s">
        <v>545</v>
      </c>
      <c r="AQ174" s="166" t="s">
        <v>545</v>
      </c>
      <c r="AR174" s="166" t="s">
        <v>1018</v>
      </c>
      <c r="AS174" s="166" t="s">
        <v>559</v>
      </c>
      <c r="AT174" s="166" t="s">
        <v>1019</v>
      </c>
      <c r="AU174" s="166" t="s">
        <v>559</v>
      </c>
      <c r="AV174" s="166" t="s">
        <v>556</v>
      </c>
      <c r="AW174" s="166" t="s">
        <v>559</v>
      </c>
      <c r="AX174" s="166" t="s">
        <v>559</v>
      </c>
      <c r="AY174" s="166" t="s">
        <v>960</v>
      </c>
      <c r="AZ174" s="166" t="s">
        <v>1021</v>
      </c>
      <c r="BA174" s="166" t="s">
        <v>1021</v>
      </c>
      <c r="BB174" s="166" t="s">
        <v>559</v>
      </c>
      <c r="BC174" s="166" t="s">
        <v>559</v>
      </c>
      <c r="BD174" s="166" t="s">
        <v>1020</v>
      </c>
      <c r="BE174" s="166" t="s">
        <v>559</v>
      </c>
      <c r="BF174" s="108"/>
    </row>
    <row r="175" spans="1:58" x14ac:dyDescent="0.25">
      <c r="A175" s="133" t="s">
        <v>373</v>
      </c>
      <c r="B175" s="111" t="s">
        <v>91</v>
      </c>
      <c r="C175" s="166" t="s">
        <v>1027</v>
      </c>
      <c r="D175" s="166" t="s">
        <v>1027</v>
      </c>
      <c r="E175" s="166" t="s">
        <v>1027</v>
      </c>
      <c r="F175" s="166" t="s">
        <v>1027</v>
      </c>
      <c r="G175" s="166" t="s">
        <v>1027</v>
      </c>
      <c r="H175" s="166" t="s">
        <v>1027</v>
      </c>
      <c r="I175" s="166" t="s">
        <v>1027</v>
      </c>
      <c r="J175" s="166" t="s">
        <v>1023</v>
      </c>
      <c r="K175" s="166" t="s">
        <v>1023</v>
      </c>
      <c r="L175" s="166" t="s">
        <v>545</v>
      </c>
      <c r="M175" s="166" t="s">
        <v>1020</v>
      </c>
      <c r="N175" s="166" t="s">
        <v>1020</v>
      </c>
      <c r="O175" s="166" t="s">
        <v>1028</v>
      </c>
      <c r="P175" s="166" t="s">
        <v>1028</v>
      </c>
      <c r="Q175" s="166" t="s">
        <v>1025</v>
      </c>
      <c r="R175" s="166" t="s">
        <v>1025</v>
      </c>
      <c r="S175" s="166" t="s">
        <v>1029</v>
      </c>
      <c r="T175" s="166" t="s">
        <v>1030</v>
      </c>
      <c r="U175" s="166" t="s">
        <v>1030</v>
      </c>
      <c r="V175" s="166" t="s">
        <v>559</v>
      </c>
      <c r="W175" s="166" t="s">
        <v>1004</v>
      </c>
      <c r="X175" s="166" t="s">
        <v>1004</v>
      </c>
      <c r="Y175" s="166" t="s">
        <v>1004</v>
      </c>
      <c r="Z175" s="166" t="s">
        <v>1004</v>
      </c>
      <c r="AA175" s="166" t="s">
        <v>1004</v>
      </c>
      <c r="AB175" s="166" t="s">
        <v>958</v>
      </c>
      <c r="AC175" s="166" t="s">
        <v>1004</v>
      </c>
      <c r="AD175" s="109" t="s">
        <v>1026</v>
      </c>
      <c r="AE175" s="166" t="s">
        <v>1004</v>
      </c>
      <c r="AF175" s="166" t="s">
        <v>1025</v>
      </c>
      <c r="AG175" s="166" t="s">
        <v>559</v>
      </c>
      <c r="AH175" s="166" t="s">
        <v>1023</v>
      </c>
      <c r="AI175" s="166" t="s">
        <v>1023</v>
      </c>
      <c r="AJ175" s="166" t="s">
        <v>1023</v>
      </c>
      <c r="AK175" s="168" t="s">
        <v>961</v>
      </c>
      <c r="AL175" s="166" t="s">
        <v>1022</v>
      </c>
      <c r="AM175" s="166" t="s">
        <v>1022</v>
      </c>
      <c r="AN175" s="166" t="s">
        <v>545</v>
      </c>
      <c r="AO175" s="166" t="s">
        <v>545</v>
      </c>
      <c r="AP175" s="166" t="s">
        <v>545</v>
      </c>
      <c r="AQ175" s="166" t="s">
        <v>545</v>
      </c>
      <c r="AR175" s="166" t="s">
        <v>1018</v>
      </c>
      <c r="AS175" s="166" t="s">
        <v>559</v>
      </c>
      <c r="AT175" s="166" t="s">
        <v>1019</v>
      </c>
      <c r="AU175" s="166" t="s">
        <v>559</v>
      </c>
      <c r="AV175" s="166" t="s">
        <v>556</v>
      </c>
      <c r="AW175" s="166" t="s">
        <v>559</v>
      </c>
      <c r="AX175" s="166" t="s">
        <v>559</v>
      </c>
      <c r="AY175" s="166" t="s">
        <v>960</v>
      </c>
      <c r="AZ175" s="166" t="s">
        <v>1021</v>
      </c>
      <c r="BA175" s="166" t="s">
        <v>1021</v>
      </c>
      <c r="BB175" s="166" t="s">
        <v>559</v>
      </c>
      <c r="BC175" s="166" t="s">
        <v>559</v>
      </c>
      <c r="BD175" s="166" t="s">
        <v>1020</v>
      </c>
      <c r="BE175" s="166" t="s">
        <v>559</v>
      </c>
      <c r="BF175" s="108"/>
    </row>
    <row r="176" spans="1:58" x14ac:dyDescent="0.25">
      <c r="A176" s="133" t="s">
        <v>322</v>
      </c>
      <c r="B176" s="111" t="s">
        <v>321</v>
      </c>
      <c r="C176" s="166" t="s">
        <v>1027</v>
      </c>
      <c r="D176" s="166" t="s">
        <v>1027</v>
      </c>
      <c r="E176" s="166" t="s">
        <v>1027</v>
      </c>
      <c r="F176" s="166" t="s">
        <v>1027</v>
      </c>
      <c r="G176" s="166" t="s">
        <v>1027</v>
      </c>
      <c r="H176" s="166" t="s">
        <v>1027</v>
      </c>
      <c r="I176" s="166" t="s">
        <v>1027</v>
      </c>
      <c r="J176" s="166" t="s">
        <v>1023</v>
      </c>
      <c r="K176" s="166" t="s">
        <v>1023</v>
      </c>
      <c r="L176" s="166" t="s">
        <v>545</v>
      </c>
      <c r="M176" s="166" t="s">
        <v>1020</v>
      </c>
      <c r="N176" s="166" t="s">
        <v>1020</v>
      </c>
      <c r="O176" s="166" t="s">
        <v>1028</v>
      </c>
      <c r="P176" s="166" t="s">
        <v>1028</v>
      </c>
      <c r="Q176" s="166" t="s">
        <v>1025</v>
      </c>
      <c r="R176" s="166" t="s">
        <v>1025</v>
      </c>
      <c r="S176" s="166" t="s">
        <v>1029</v>
      </c>
      <c r="T176" s="166" t="s">
        <v>1030</v>
      </c>
      <c r="U176" s="166" t="s">
        <v>1030</v>
      </c>
      <c r="V176" s="166" t="s">
        <v>559</v>
      </c>
      <c r="W176" s="166" t="s">
        <v>1004</v>
      </c>
      <c r="X176" s="166" t="s">
        <v>1004</v>
      </c>
      <c r="Y176" s="166" t="s">
        <v>1004</v>
      </c>
      <c r="Z176" s="166" t="s">
        <v>1004</v>
      </c>
      <c r="AA176" s="166" t="s">
        <v>1004</v>
      </c>
      <c r="AB176" s="166" t="s">
        <v>1017</v>
      </c>
      <c r="AC176" s="166" t="s">
        <v>1004</v>
      </c>
      <c r="AD176" s="109" t="s">
        <v>1026</v>
      </c>
      <c r="AE176" s="166" t="s">
        <v>1004</v>
      </c>
      <c r="AF176" s="166" t="s">
        <v>1025</v>
      </c>
      <c r="AG176" s="166" t="s">
        <v>559</v>
      </c>
      <c r="AH176" s="166" t="s">
        <v>1023</v>
      </c>
      <c r="AI176" s="166" t="s">
        <v>1023</v>
      </c>
      <c r="AJ176" s="166" t="s">
        <v>1023</v>
      </c>
      <c r="AK176" s="168" t="s">
        <v>961</v>
      </c>
      <c r="AL176" s="166" t="s">
        <v>1022</v>
      </c>
      <c r="AM176" s="166" t="s">
        <v>1022</v>
      </c>
      <c r="AN176" s="166" t="s">
        <v>545</v>
      </c>
      <c r="AO176" s="166" t="s">
        <v>545</v>
      </c>
      <c r="AP176" s="166" t="s">
        <v>545</v>
      </c>
      <c r="AQ176" s="166" t="s">
        <v>545</v>
      </c>
      <c r="AR176" s="166" t="s">
        <v>1018</v>
      </c>
      <c r="AS176" s="166" t="s">
        <v>559</v>
      </c>
      <c r="AT176" s="166" t="s">
        <v>1019</v>
      </c>
      <c r="AU176" s="166" t="s">
        <v>559</v>
      </c>
      <c r="AV176" s="166" t="s">
        <v>556</v>
      </c>
      <c r="AW176" s="166" t="s">
        <v>559</v>
      </c>
      <c r="AX176" s="166" t="s">
        <v>559</v>
      </c>
      <c r="AY176" s="166" t="s">
        <v>960</v>
      </c>
      <c r="AZ176" s="166" t="s">
        <v>1021</v>
      </c>
      <c r="BA176" s="166" t="s">
        <v>1021</v>
      </c>
      <c r="BB176" s="166" t="s">
        <v>559</v>
      </c>
      <c r="BC176" s="166" t="s">
        <v>559</v>
      </c>
      <c r="BD176" s="166" t="s">
        <v>1020</v>
      </c>
      <c r="BE176" s="166" t="s">
        <v>559</v>
      </c>
      <c r="BF176" s="108"/>
    </row>
    <row r="177" spans="1:58" x14ac:dyDescent="0.25">
      <c r="A177" s="133" t="s">
        <v>324</v>
      </c>
      <c r="B177" s="111" t="s">
        <v>323</v>
      </c>
      <c r="C177" s="166" t="s">
        <v>1027</v>
      </c>
      <c r="D177" s="166" t="s">
        <v>1027</v>
      </c>
      <c r="E177" s="166" t="s">
        <v>1027</v>
      </c>
      <c r="F177" s="166" t="s">
        <v>1027</v>
      </c>
      <c r="G177" s="166" t="s">
        <v>1027</v>
      </c>
      <c r="H177" s="166" t="s">
        <v>1027</v>
      </c>
      <c r="I177" s="166" t="s">
        <v>1027</v>
      </c>
      <c r="J177" s="166" t="s">
        <v>1023</v>
      </c>
      <c r="K177" s="166" t="s">
        <v>1023</v>
      </c>
      <c r="L177" s="166" t="s">
        <v>545</v>
      </c>
      <c r="M177" s="166" t="s">
        <v>1020</v>
      </c>
      <c r="N177" s="166" t="s">
        <v>1020</v>
      </c>
      <c r="O177" s="166" t="s">
        <v>1028</v>
      </c>
      <c r="P177" s="166" t="s">
        <v>1028</v>
      </c>
      <c r="Q177" s="166" t="s">
        <v>1025</v>
      </c>
      <c r="R177" s="166" t="s">
        <v>1025</v>
      </c>
      <c r="S177" s="166" t="s">
        <v>1029</v>
      </c>
      <c r="T177" s="166" t="s">
        <v>1030</v>
      </c>
      <c r="U177" s="166" t="s">
        <v>1030</v>
      </c>
      <c r="V177" s="166" t="s">
        <v>559</v>
      </c>
      <c r="W177" s="166" t="s">
        <v>1004</v>
      </c>
      <c r="X177" s="166" t="s">
        <v>1004</v>
      </c>
      <c r="Y177" s="166" t="s">
        <v>1004</v>
      </c>
      <c r="Z177" s="166" t="s">
        <v>1004</v>
      </c>
      <c r="AA177" s="166" t="s">
        <v>1004</v>
      </c>
      <c r="AB177" s="166" t="s">
        <v>958</v>
      </c>
      <c r="AC177" s="166" t="s">
        <v>1004</v>
      </c>
      <c r="AD177" s="109" t="s">
        <v>1026</v>
      </c>
      <c r="AE177" s="166" t="s">
        <v>1004</v>
      </c>
      <c r="AF177" s="166" t="s">
        <v>1025</v>
      </c>
      <c r="AG177" s="166" t="s">
        <v>559</v>
      </c>
      <c r="AH177" s="166" t="s">
        <v>1023</v>
      </c>
      <c r="AI177" s="166" t="s">
        <v>1023</v>
      </c>
      <c r="AJ177" s="166" t="s">
        <v>1023</v>
      </c>
      <c r="AK177" s="168" t="s">
        <v>958</v>
      </c>
      <c r="AL177" s="166" t="s">
        <v>1022</v>
      </c>
      <c r="AM177" s="166" t="s">
        <v>1022</v>
      </c>
      <c r="AN177" s="166" t="s">
        <v>545</v>
      </c>
      <c r="AO177" s="166" t="s">
        <v>545</v>
      </c>
      <c r="AP177" s="166" t="s">
        <v>545</v>
      </c>
      <c r="AQ177" s="166" t="s">
        <v>545</v>
      </c>
      <c r="AR177" s="166" t="s">
        <v>1018</v>
      </c>
      <c r="AS177" s="166" t="s">
        <v>559</v>
      </c>
      <c r="AT177" s="166" t="s">
        <v>1019</v>
      </c>
      <c r="AU177" s="166" t="s">
        <v>559</v>
      </c>
      <c r="AV177" s="166" t="s">
        <v>556</v>
      </c>
      <c r="AW177" s="166" t="s">
        <v>559</v>
      </c>
      <c r="AX177" s="166" t="s">
        <v>559</v>
      </c>
      <c r="AY177" s="166" t="s">
        <v>960</v>
      </c>
      <c r="AZ177" s="166" t="s">
        <v>1021</v>
      </c>
      <c r="BA177" s="166" t="s">
        <v>1021</v>
      </c>
      <c r="BB177" s="166" t="s">
        <v>559</v>
      </c>
      <c r="BC177" s="166" t="s">
        <v>559</v>
      </c>
      <c r="BD177" s="166" t="s">
        <v>1020</v>
      </c>
      <c r="BE177" s="166" t="s">
        <v>559</v>
      </c>
      <c r="BF177" s="108"/>
    </row>
    <row r="178" spans="1:58" x14ac:dyDescent="0.25">
      <c r="A178" s="133" t="s">
        <v>326</v>
      </c>
      <c r="B178" s="111" t="s">
        <v>325</v>
      </c>
      <c r="C178" s="166" t="s">
        <v>1027</v>
      </c>
      <c r="D178" s="166" t="s">
        <v>1027</v>
      </c>
      <c r="E178" s="166" t="s">
        <v>1027</v>
      </c>
      <c r="F178" s="166" t="s">
        <v>1027</v>
      </c>
      <c r="G178" s="166" t="s">
        <v>1027</v>
      </c>
      <c r="H178" s="166" t="s">
        <v>1027</v>
      </c>
      <c r="I178" s="166" t="s">
        <v>1027</v>
      </c>
      <c r="J178" s="166" t="s">
        <v>1023</v>
      </c>
      <c r="K178" s="166" t="s">
        <v>1023</v>
      </c>
      <c r="L178" s="166" t="s">
        <v>545</v>
      </c>
      <c r="M178" s="166" t="s">
        <v>1020</v>
      </c>
      <c r="N178" s="166" t="s">
        <v>1020</v>
      </c>
      <c r="O178" s="166" t="s">
        <v>1028</v>
      </c>
      <c r="P178" s="166" t="s">
        <v>1028</v>
      </c>
      <c r="Q178" s="166" t="s">
        <v>1025</v>
      </c>
      <c r="R178" s="166" t="s">
        <v>1025</v>
      </c>
      <c r="S178" s="166" t="s">
        <v>1029</v>
      </c>
      <c r="T178" s="166" t="s">
        <v>1030</v>
      </c>
      <c r="U178" s="166" t="s">
        <v>1030</v>
      </c>
      <c r="V178" s="166" t="s">
        <v>559</v>
      </c>
      <c r="W178" s="166" t="s">
        <v>1004</v>
      </c>
      <c r="X178" s="166" t="s">
        <v>1004</v>
      </c>
      <c r="Y178" s="166" t="s">
        <v>1004</v>
      </c>
      <c r="Z178" s="166" t="s">
        <v>1004</v>
      </c>
      <c r="AA178" s="166" t="s">
        <v>1004</v>
      </c>
      <c r="AB178" s="166" t="s">
        <v>1004</v>
      </c>
      <c r="AC178" s="166" t="s">
        <v>1004</v>
      </c>
      <c r="AD178" s="109" t="s">
        <v>1026</v>
      </c>
      <c r="AE178" s="166" t="s">
        <v>1004</v>
      </c>
      <c r="AF178" s="166" t="s">
        <v>1025</v>
      </c>
      <c r="AG178" s="166" t="s">
        <v>559</v>
      </c>
      <c r="AH178" s="166" t="s">
        <v>1023</v>
      </c>
      <c r="AI178" s="166" t="s">
        <v>1023</v>
      </c>
      <c r="AJ178" s="166" t="s">
        <v>1023</v>
      </c>
      <c r="AK178" s="168" t="s">
        <v>958</v>
      </c>
      <c r="AL178" s="166" t="s">
        <v>1022</v>
      </c>
      <c r="AM178" s="166" t="s">
        <v>1022</v>
      </c>
      <c r="AN178" s="166" t="s">
        <v>545</v>
      </c>
      <c r="AO178" s="166" t="s">
        <v>545</v>
      </c>
      <c r="AP178" s="166" t="s">
        <v>545</v>
      </c>
      <c r="AQ178" s="166" t="s">
        <v>545</v>
      </c>
      <c r="AR178" s="166" t="s">
        <v>1018</v>
      </c>
      <c r="AS178" s="166" t="s">
        <v>559</v>
      </c>
      <c r="AT178" s="166" t="s">
        <v>1019</v>
      </c>
      <c r="AU178" s="166" t="s">
        <v>559</v>
      </c>
      <c r="AV178" s="166" t="s">
        <v>556</v>
      </c>
      <c r="AW178" s="166" t="s">
        <v>559</v>
      </c>
      <c r="AX178" s="166" t="s">
        <v>559</v>
      </c>
      <c r="AY178" s="166" t="s">
        <v>960</v>
      </c>
      <c r="AZ178" s="166" t="s">
        <v>1021</v>
      </c>
      <c r="BA178" s="166" t="s">
        <v>1021</v>
      </c>
      <c r="BB178" s="166" t="s">
        <v>559</v>
      </c>
      <c r="BC178" s="166" t="s">
        <v>559</v>
      </c>
      <c r="BD178" s="166" t="s">
        <v>1020</v>
      </c>
      <c r="BE178" s="166" t="s">
        <v>559</v>
      </c>
      <c r="BF178" s="108"/>
    </row>
    <row r="179" spans="1:58" x14ac:dyDescent="0.25">
      <c r="A179" s="133" t="s">
        <v>328</v>
      </c>
      <c r="B179" s="111" t="s">
        <v>327</v>
      </c>
      <c r="C179" s="166" t="s">
        <v>1027</v>
      </c>
      <c r="D179" s="166" t="s">
        <v>1027</v>
      </c>
      <c r="E179" s="166" t="s">
        <v>1027</v>
      </c>
      <c r="F179" s="166" t="s">
        <v>1027</v>
      </c>
      <c r="G179" s="166" t="s">
        <v>1027</v>
      </c>
      <c r="H179" s="166" t="s">
        <v>1027</v>
      </c>
      <c r="I179" s="166" t="s">
        <v>1027</v>
      </c>
      <c r="J179" s="166" t="s">
        <v>1023</v>
      </c>
      <c r="K179" s="166" t="s">
        <v>1023</v>
      </c>
      <c r="L179" s="166" t="s">
        <v>545</v>
      </c>
      <c r="M179" s="166" t="s">
        <v>1020</v>
      </c>
      <c r="N179" s="166" t="s">
        <v>1020</v>
      </c>
      <c r="O179" s="166" t="s">
        <v>1028</v>
      </c>
      <c r="P179" s="166" t="s">
        <v>1028</v>
      </c>
      <c r="Q179" s="166" t="s">
        <v>1025</v>
      </c>
      <c r="R179" s="166" t="s">
        <v>1025</v>
      </c>
      <c r="S179" s="166" t="s">
        <v>1029</v>
      </c>
      <c r="T179" s="166" t="s">
        <v>1030</v>
      </c>
      <c r="U179" s="166" t="s">
        <v>1030</v>
      </c>
      <c r="V179" s="166" t="s">
        <v>559</v>
      </c>
      <c r="W179" s="166" t="s">
        <v>1004</v>
      </c>
      <c r="X179" s="166" t="s">
        <v>1004</v>
      </c>
      <c r="Y179" s="166" t="s">
        <v>1004</v>
      </c>
      <c r="Z179" s="166" t="s">
        <v>1004</v>
      </c>
      <c r="AA179" s="166" t="s">
        <v>1004</v>
      </c>
      <c r="AB179" s="166" t="s">
        <v>1017</v>
      </c>
      <c r="AC179" s="166" t="s">
        <v>1004</v>
      </c>
      <c r="AD179" s="109" t="s">
        <v>1026</v>
      </c>
      <c r="AE179" s="166" t="s">
        <v>1004</v>
      </c>
      <c r="AF179" s="166" t="s">
        <v>1025</v>
      </c>
      <c r="AG179" s="166" t="s">
        <v>559</v>
      </c>
      <c r="AH179" s="166" t="s">
        <v>1023</v>
      </c>
      <c r="AI179" s="166" t="s">
        <v>1023</v>
      </c>
      <c r="AJ179" s="166" t="s">
        <v>1023</v>
      </c>
      <c r="AK179" s="168" t="s">
        <v>958</v>
      </c>
      <c r="AL179" s="166" t="s">
        <v>1022</v>
      </c>
      <c r="AM179" s="166" t="s">
        <v>1022</v>
      </c>
      <c r="AN179" s="166" t="s">
        <v>545</v>
      </c>
      <c r="AO179" s="166" t="s">
        <v>545</v>
      </c>
      <c r="AP179" s="166" t="s">
        <v>545</v>
      </c>
      <c r="AQ179" s="166" t="s">
        <v>545</v>
      </c>
      <c r="AR179" s="166" t="s">
        <v>1018</v>
      </c>
      <c r="AS179" s="166" t="s">
        <v>559</v>
      </c>
      <c r="AT179" s="166" t="s">
        <v>1019</v>
      </c>
      <c r="AU179" s="166" t="s">
        <v>559</v>
      </c>
      <c r="AV179" s="166" t="s">
        <v>556</v>
      </c>
      <c r="AW179" s="166" t="s">
        <v>559</v>
      </c>
      <c r="AX179" s="166" t="s">
        <v>559</v>
      </c>
      <c r="AY179" s="166" t="s">
        <v>960</v>
      </c>
      <c r="AZ179" s="166" t="s">
        <v>1021</v>
      </c>
      <c r="BA179" s="166" t="s">
        <v>1021</v>
      </c>
      <c r="BB179" s="166" t="s">
        <v>559</v>
      </c>
      <c r="BC179" s="166" t="s">
        <v>559</v>
      </c>
      <c r="BD179" s="166" t="s">
        <v>1020</v>
      </c>
      <c r="BE179" s="166" t="s">
        <v>559</v>
      </c>
      <c r="BF179" s="108"/>
    </row>
    <row r="180" spans="1:58" x14ac:dyDescent="0.25">
      <c r="A180" s="133" t="s">
        <v>330</v>
      </c>
      <c r="B180" s="111" t="s">
        <v>329</v>
      </c>
      <c r="C180" s="166" t="s">
        <v>1027</v>
      </c>
      <c r="D180" s="166" t="s">
        <v>1027</v>
      </c>
      <c r="E180" s="166" t="s">
        <v>1027</v>
      </c>
      <c r="F180" s="166" t="s">
        <v>1027</v>
      </c>
      <c r="G180" s="166" t="s">
        <v>1027</v>
      </c>
      <c r="H180" s="166" t="s">
        <v>1027</v>
      </c>
      <c r="I180" s="166" t="s">
        <v>1027</v>
      </c>
      <c r="J180" s="166" t="s">
        <v>1023</v>
      </c>
      <c r="K180" s="166" t="s">
        <v>1023</v>
      </c>
      <c r="L180" s="166" t="s">
        <v>545</v>
      </c>
      <c r="M180" s="166" t="s">
        <v>1020</v>
      </c>
      <c r="N180" s="166" t="s">
        <v>1020</v>
      </c>
      <c r="O180" s="166" t="s">
        <v>1028</v>
      </c>
      <c r="P180" s="166" t="s">
        <v>1028</v>
      </c>
      <c r="Q180" s="166" t="s">
        <v>1025</v>
      </c>
      <c r="R180" s="166" t="s">
        <v>1025</v>
      </c>
      <c r="S180" s="166" t="s">
        <v>1029</v>
      </c>
      <c r="T180" s="166" t="s">
        <v>1030</v>
      </c>
      <c r="U180" s="166" t="s">
        <v>1030</v>
      </c>
      <c r="V180" s="166" t="s">
        <v>559</v>
      </c>
      <c r="W180" s="166" t="s">
        <v>1004</v>
      </c>
      <c r="X180" s="166" t="s">
        <v>1004</v>
      </c>
      <c r="Y180" s="166" t="s">
        <v>1004</v>
      </c>
      <c r="Z180" s="166" t="s">
        <v>1004</v>
      </c>
      <c r="AA180" s="166" t="s">
        <v>1004</v>
      </c>
      <c r="AB180" s="166" t="s">
        <v>958</v>
      </c>
      <c r="AC180" s="166" t="s">
        <v>1004</v>
      </c>
      <c r="AD180" s="109" t="s">
        <v>1026</v>
      </c>
      <c r="AE180" s="166" t="s">
        <v>1004</v>
      </c>
      <c r="AF180" s="166" t="s">
        <v>1025</v>
      </c>
      <c r="AG180" s="166" t="s">
        <v>559</v>
      </c>
      <c r="AH180" s="166" t="s">
        <v>1023</v>
      </c>
      <c r="AI180" s="166" t="s">
        <v>1023</v>
      </c>
      <c r="AJ180" s="166" t="s">
        <v>1023</v>
      </c>
      <c r="AK180" s="168" t="s">
        <v>961</v>
      </c>
      <c r="AL180" s="166" t="s">
        <v>1022</v>
      </c>
      <c r="AM180" s="166" t="s">
        <v>1022</v>
      </c>
      <c r="AN180" s="166" t="s">
        <v>545</v>
      </c>
      <c r="AO180" s="166" t="s">
        <v>545</v>
      </c>
      <c r="AP180" s="166" t="s">
        <v>545</v>
      </c>
      <c r="AQ180" s="166" t="s">
        <v>545</v>
      </c>
      <c r="AR180" s="166" t="s">
        <v>1018</v>
      </c>
      <c r="AS180" s="166" t="s">
        <v>559</v>
      </c>
      <c r="AT180" s="166" t="s">
        <v>1019</v>
      </c>
      <c r="AU180" s="166" t="s">
        <v>559</v>
      </c>
      <c r="AV180" s="166" t="s">
        <v>556</v>
      </c>
      <c r="AW180" s="166" t="s">
        <v>559</v>
      </c>
      <c r="AX180" s="166" t="s">
        <v>559</v>
      </c>
      <c r="AY180" s="166" t="s">
        <v>960</v>
      </c>
      <c r="AZ180" s="166" t="s">
        <v>1021</v>
      </c>
      <c r="BA180" s="166" t="s">
        <v>1021</v>
      </c>
      <c r="BB180" s="166" t="s">
        <v>559</v>
      </c>
      <c r="BC180" s="166" t="s">
        <v>559</v>
      </c>
      <c r="BD180" s="166" t="s">
        <v>1020</v>
      </c>
      <c r="BE180" s="166" t="s">
        <v>559</v>
      </c>
      <c r="BF180" s="108"/>
    </row>
    <row r="181" spans="1:58" x14ac:dyDescent="0.25">
      <c r="A181" s="133" t="s">
        <v>332</v>
      </c>
      <c r="B181" s="111" t="s">
        <v>331</v>
      </c>
      <c r="C181" s="166" t="s">
        <v>1027</v>
      </c>
      <c r="D181" s="166" t="s">
        <v>1027</v>
      </c>
      <c r="E181" s="166" t="s">
        <v>1027</v>
      </c>
      <c r="F181" s="166" t="s">
        <v>1027</v>
      </c>
      <c r="G181" s="166" t="s">
        <v>1027</v>
      </c>
      <c r="H181" s="166" t="s">
        <v>1027</v>
      </c>
      <c r="I181" s="166" t="s">
        <v>1027</v>
      </c>
      <c r="J181" s="166" t="s">
        <v>1023</v>
      </c>
      <c r="K181" s="166" t="s">
        <v>1023</v>
      </c>
      <c r="L181" s="166" t="s">
        <v>545</v>
      </c>
      <c r="M181" s="166" t="s">
        <v>1020</v>
      </c>
      <c r="N181" s="166" t="s">
        <v>1020</v>
      </c>
      <c r="O181" s="166" t="s">
        <v>1028</v>
      </c>
      <c r="P181" s="166" t="s">
        <v>1028</v>
      </c>
      <c r="Q181" s="166" t="s">
        <v>1025</v>
      </c>
      <c r="R181" s="166" t="s">
        <v>1025</v>
      </c>
      <c r="S181" s="166" t="s">
        <v>1029</v>
      </c>
      <c r="T181" s="166" t="s">
        <v>1030</v>
      </c>
      <c r="U181" s="166" t="s">
        <v>1030</v>
      </c>
      <c r="V181" s="166" t="s">
        <v>559</v>
      </c>
      <c r="W181" s="166" t="s">
        <v>1004</v>
      </c>
      <c r="X181" s="166" t="s">
        <v>1004</v>
      </c>
      <c r="Y181" s="166" t="s">
        <v>1004</v>
      </c>
      <c r="Z181" s="166" t="s">
        <v>1004</v>
      </c>
      <c r="AA181" s="166" t="s">
        <v>1004</v>
      </c>
      <c r="AB181" s="166" t="s">
        <v>958</v>
      </c>
      <c r="AC181" s="166" t="s">
        <v>1004</v>
      </c>
      <c r="AD181" s="109" t="s">
        <v>1026</v>
      </c>
      <c r="AE181" s="166" t="s">
        <v>1004</v>
      </c>
      <c r="AF181" s="166" t="s">
        <v>1025</v>
      </c>
      <c r="AG181" s="166" t="s">
        <v>559</v>
      </c>
      <c r="AH181" s="166" t="s">
        <v>1023</v>
      </c>
      <c r="AI181" s="166" t="s">
        <v>1023</v>
      </c>
      <c r="AJ181" s="166" t="s">
        <v>1023</v>
      </c>
      <c r="AK181" s="168" t="s">
        <v>958</v>
      </c>
      <c r="AL181" s="166" t="s">
        <v>1022</v>
      </c>
      <c r="AM181" s="166" t="s">
        <v>1022</v>
      </c>
      <c r="AN181" s="166" t="s">
        <v>545</v>
      </c>
      <c r="AO181" s="166" t="s">
        <v>545</v>
      </c>
      <c r="AP181" s="166" t="s">
        <v>545</v>
      </c>
      <c r="AQ181" s="166" t="s">
        <v>545</v>
      </c>
      <c r="AR181" s="166" t="s">
        <v>1018</v>
      </c>
      <c r="AS181" s="166" t="s">
        <v>559</v>
      </c>
      <c r="AT181" s="166" t="s">
        <v>1019</v>
      </c>
      <c r="AU181" s="166" t="s">
        <v>559</v>
      </c>
      <c r="AV181" s="166" t="s">
        <v>556</v>
      </c>
      <c r="AW181" s="166" t="s">
        <v>559</v>
      </c>
      <c r="AX181" s="166" t="s">
        <v>559</v>
      </c>
      <c r="AY181" s="166" t="s">
        <v>960</v>
      </c>
      <c r="AZ181" s="166" t="s">
        <v>1021</v>
      </c>
      <c r="BA181" s="166" t="s">
        <v>1021</v>
      </c>
      <c r="BB181" s="166" t="s">
        <v>559</v>
      </c>
      <c r="BC181" s="166" t="s">
        <v>559</v>
      </c>
      <c r="BD181" s="166" t="s">
        <v>1020</v>
      </c>
      <c r="BE181" s="166" t="s">
        <v>559</v>
      </c>
      <c r="BF181" s="108"/>
    </row>
    <row r="182" spans="1:58" x14ac:dyDescent="0.25">
      <c r="A182" s="133" t="s">
        <v>334</v>
      </c>
      <c r="B182" s="111" t="s">
        <v>333</v>
      </c>
      <c r="C182" s="166" t="s">
        <v>1027</v>
      </c>
      <c r="D182" s="166" t="s">
        <v>1027</v>
      </c>
      <c r="E182" s="166" t="s">
        <v>1027</v>
      </c>
      <c r="F182" s="166" t="s">
        <v>1027</v>
      </c>
      <c r="G182" s="166" t="s">
        <v>1027</v>
      </c>
      <c r="H182" s="166" t="s">
        <v>1027</v>
      </c>
      <c r="I182" s="166" t="s">
        <v>1027</v>
      </c>
      <c r="J182" s="166" t="s">
        <v>1023</v>
      </c>
      <c r="K182" s="166" t="s">
        <v>1023</v>
      </c>
      <c r="L182" s="166" t="s">
        <v>545</v>
      </c>
      <c r="M182" s="166" t="s">
        <v>1020</v>
      </c>
      <c r="N182" s="166" t="s">
        <v>1020</v>
      </c>
      <c r="O182" s="166" t="s">
        <v>1028</v>
      </c>
      <c r="P182" s="166" t="s">
        <v>1028</v>
      </c>
      <c r="Q182" s="166" t="s">
        <v>1025</v>
      </c>
      <c r="R182" s="166" t="s">
        <v>1025</v>
      </c>
      <c r="S182" s="166" t="s">
        <v>1029</v>
      </c>
      <c r="T182" s="166" t="s">
        <v>1030</v>
      </c>
      <c r="U182" s="166" t="s">
        <v>1030</v>
      </c>
      <c r="V182" s="166" t="s">
        <v>559</v>
      </c>
      <c r="W182" s="166" t="s">
        <v>1004</v>
      </c>
      <c r="X182" s="166" t="s">
        <v>1004</v>
      </c>
      <c r="Y182" s="166" t="s">
        <v>1004</v>
      </c>
      <c r="Z182" s="166" t="s">
        <v>1004</v>
      </c>
      <c r="AA182" s="166" t="s">
        <v>1004</v>
      </c>
      <c r="AB182" s="166" t="s">
        <v>958</v>
      </c>
      <c r="AC182" s="166" t="s">
        <v>1004</v>
      </c>
      <c r="AD182" s="109" t="s">
        <v>1026</v>
      </c>
      <c r="AE182" s="166" t="s">
        <v>1004</v>
      </c>
      <c r="AF182" s="166" t="s">
        <v>1025</v>
      </c>
      <c r="AG182" s="166" t="s">
        <v>559</v>
      </c>
      <c r="AH182" s="166" t="s">
        <v>1023</v>
      </c>
      <c r="AI182" s="166" t="s">
        <v>1023</v>
      </c>
      <c r="AJ182" s="166" t="s">
        <v>1023</v>
      </c>
      <c r="AK182" s="168" t="s">
        <v>958</v>
      </c>
      <c r="AL182" s="166" t="s">
        <v>1022</v>
      </c>
      <c r="AM182" s="166" t="s">
        <v>1022</v>
      </c>
      <c r="AN182" s="166" t="s">
        <v>545</v>
      </c>
      <c r="AO182" s="166" t="s">
        <v>545</v>
      </c>
      <c r="AP182" s="166" t="s">
        <v>545</v>
      </c>
      <c r="AQ182" s="166" t="s">
        <v>545</v>
      </c>
      <c r="AR182" s="166" t="s">
        <v>1018</v>
      </c>
      <c r="AS182" s="166" t="s">
        <v>559</v>
      </c>
      <c r="AT182" s="166" t="s">
        <v>1019</v>
      </c>
      <c r="AU182" s="166" t="s">
        <v>559</v>
      </c>
      <c r="AV182" s="166" t="s">
        <v>556</v>
      </c>
      <c r="AW182" s="166" t="s">
        <v>559</v>
      </c>
      <c r="AX182" s="166" t="s">
        <v>559</v>
      </c>
      <c r="AY182" s="166" t="s">
        <v>960</v>
      </c>
      <c r="AZ182" s="166" t="s">
        <v>1021</v>
      </c>
      <c r="BA182" s="166" t="s">
        <v>1021</v>
      </c>
      <c r="BB182" s="166" t="s">
        <v>559</v>
      </c>
      <c r="BC182" s="166" t="s">
        <v>559</v>
      </c>
      <c r="BD182" s="166" t="s">
        <v>1020</v>
      </c>
      <c r="BE182" s="166" t="s">
        <v>559</v>
      </c>
      <c r="BF182" s="108"/>
    </row>
    <row r="183" spans="1:58" x14ac:dyDescent="0.25">
      <c r="A183" s="133" t="s">
        <v>336</v>
      </c>
      <c r="B183" s="111" t="s">
        <v>335</v>
      </c>
      <c r="C183" s="166" t="s">
        <v>1027</v>
      </c>
      <c r="D183" s="166" t="s">
        <v>1027</v>
      </c>
      <c r="E183" s="166" t="s">
        <v>1027</v>
      </c>
      <c r="F183" s="166" t="s">
        <v>1027</v>
      </c>
      <c r="G183" s="166" t="s">
        <v>1027</v>
      </c>
      <c r="H183" s="166" t="s">
        <v>1027</v>
      </c>
      <c r="I183" s="166" t="s">
        <v>1027</v>
      </c>
      <c r="J183" s="166" t="s">
        <v>1023</v>
      </c>
      <c r="K183" s="166" t="s">
        <v>1023</v>
      </c>
      <c r="L183" s="166" t="s">
        <v>545</v>
      </c>
      <c r="M183" s="166" t="s">
        <v>1020</v>
      </c>
      <c r="N183" s="166" t="s">
        <v>1020</v>
      </c>
      <c r="O183" s="166" t="s">
        <v>1028</v>
      </c>
      <c r="P183" s="166" t="s">
        <v>1028</v>
      </c>
      <c r="Q183" s="166" t="s">
        <v>1025</v>
      </c>
      <c r="R183" s="166" t="s">
        <v>1025</v>
      </c>
      <c r="S183" s="166" t="s">
        <v>1029</v>
      </c>
      <c r="T183" s="166" t="s">
        <v>1030</v>
      </c>
      <c r="U183" s="166" t="s">
        <v>1030</v>
      </c>
      <c r="V183" s="166" t="s">
        <v>559</v>
      </c>
      <c r="W183" s="166" t="s">
        <v>1004</v>
      </c>
      <c r="X183" s="166" t="s">
        <v>1004</v>
      </c>
      <c r="Y183" s="166" t="s">
        <v>1004</v>
      </c>
      <c r="Z183" s="166" t="s">
        <v>1004</v>
      </c>
      <c r="AA183" s="166" t="s">
        <v>1004</v>
      </c>
      <c r="AB183" s="166" t="s">
        <v>1017</v>
      </c>
      <c r="AC183" s="166" t="s">
        <v>1004</v>
      </c>
      <c r="AD183" s="109" t="s">
        <v>1026</v>
      </c>
      <c r="AE183" s="166" t="s">
        <v>1004</v>
      </c>
      <c r="AF183" s="166" t="s">
        <v>1025</v>
      </c>
      <c r="AG183" s="166" t="s">
        <v>559</v>
      </c>
      <c r="AH183" s="166" t="s">
        <v>1023</v>
      </c>
      <c r="AI183" s="166" t="s">
        <v>1023</v>
      </c>
      <c r="AJ183" s="166" t="s">
        <v>1023</v>
      </c>
      <c r="AK183" s="168" t="s">
        <v>961</v>
      </c>
      <c r="AL183" s="166" t="s">
        <v>1022</v>
      </c>
      <c r="AM183" s="166" t="s">
        <v>1022</v>
      </c>
      <c r="AN183" s="166" t="s">
        <v>545</v>
      </c>
      <c r="AO183" s="166" t="s">
        <v>545</v>
      </c>
      <c r="AP183" s="166" t="s">
        <v>545</v>
      </c>
      <c r="AQ183" s="166" t="s">
        <v>545</v>
      </c>
      <c r="AR183" s="166" t="s">
        <v>1018</v>
      </c>
      <c r="AS183" s="166" t="s">
        <v>559</v>
      </c>
      <c r="AT183" s="166" t="s">
        <v>1019</v>
      </c>
      <c r="AU183" s="166" t="s">
        <v>559</v>
      </c>
      <c r="AV183" s="166" t="s">
        <v>556</v>
      </c>
      <c r="AW183" s="166" t="s">
        <v>559</v>
      </c>
      <c r="AX183" s="166" t="s">
        <v>559</v>
      </c>
      <c r="AY183" s="166" t="s">
        <v>960</v>
      </c>
      <c r="AZ183" s="166" t="s">
        <v>1021</v>
      </c>
      <c r="BA183" s="166" t="s">
        <v>1021</v>
      </c>
      <c r="BB183" s="166" t="s">
        <v>559</v>
      </c>
      <c r="BC183" s="166" t="s">
        <v>559</v>
      </c>
      <c r="BD183" s="166" t="s">
        <v>1020</v>
      </c>
      <c r="BE183" s="166" t="s">
        <v>559</v>
      </c>
      <c r="BF183" s="108"/>
    </row>
    <row r="184" spans="1:58" x14ac:dyDescent="0.25">
      <c r="A184" s="133" t="s">
        <v>338</v>
      </c>
      <c r="B184" s="111" t="s">
        <v>337</v>
      </c>
      <c r="C184" s="166" t="s">
        <v>1027</v>
      </c>
      <c r="D184" s="166" t="s">
        <v>1027</v>
      </c>
      <c r="E184" s="166" t="s">
        <v>1027</v>
      </c>
      <c r="F184" s="166" t="s">
        <v>1027</v>
      </c>
      <c r="G184" s="166" t="s">
        <v>1027</v>
      </c>
      <c r="H184" s="166" t="s">
        <v>1027</v>
      </c>
      <c r="I184" s="166" t="s">
        <v>1027</v>
      </c>
      <c r="J184" s="166" t="s">
        <v>1023</v>
      </c>
      <c r="K184" s="166" t="s">
        <v>1023</v>
      </c>
      <c r="L184" s="166" t="s">
        <v>545</v>
      </c>
      <c r="M184" s="166" t="s">
        <v>1020</v>
      </c>
      <c r="N184" s="166" t="s">
        <v>1020</v>
      </c>
      <c r="O184" s="166" t="s">
        <v>1028</v>
      </c>
      <c r="P184" s="166" t="s">
        <v>1028</v>
      </c>
      <c r="Q184" s="166" t="s">
        <v>1025</v>
      </c>
      <c r="R184" s="166" t="s">
        <v>1025</v>
      </c>
      <c r="S184" s="166" t="s">
        <v>1029</v>
      </c>
      <c r="T184" s="166" t="s">
        <v>1030</v>
      </c>
      <c r="U184" s="166" t="s">
        <v>1030</v>
      </c>
      <c r="V184" s="166" t="s">
        <v>559</v>
      </c>
      <c r="W184" s="166" t="s">
        <v>1004</v>
      </c>
      <c r="X184" s="166" t="s">
        <v>1004</v>
      </c>
      <c r="Y184" s="166" t="s">
        <v>1004</v>
      </c>
      <c r="Z184" s="166" t="s">
        <v>1004</v>
      </c>
      <c r="AA184" s="166" t="s">
        <v>1004</v>
      </c>
      <c r="AB184" s="166" t="s">
        <v>1017</v>
      </c>
      <c r="AC184" s="166" t="s">
        <v>1004</v>
      </c>
      <c r="AD184" s="109" t="s">
        <v>1026</v>
      </c>
      <c r="AE184" s="166" t="s">
        <v>1004</v>
      </c>
      <c r="AF184" s="166" t="s">
        <v>1025</v>
      </c>
      <c r="AG184" s="166" t="s">
        <v>559</v>
      </c>
      <c r="AH184" s="166" t="s">
        <v>1023</v>
      </c>
      <c r="AI184" s="166" t="s">
        <v>1023</v>
      </c>
      <c r="AJ184" s="166" t="s">
        <v>1023</v>
      </c>
      <c r="AK184" s="168" t="s">
        <v>961</v>
      </c>
      <c r="AL184" s="166" t="s">
        <v>1022</v>
      </c>
      <c r="AM184" s="166" t="s">
        <v>1022</v>
      </c>
      <c r="AN184" s="166" t="s">
        <v>545</v>
      </c>
      <c r="AO184" s="166" t="s">
        <v>545</v>
      </c>
      <c r="AP184" s="166" t="s">
        <v>545</v>
      </c>
      <c r="AQ184" s="166" t="s">
        <v>545</v>
      </c>
      <c r="AR184" s="166" t="s">
        <v>1018</v>
      </c>
      <c r="AS184" s="166" t="s">
        <v>559</v>
      </c>
      <c r="AT184" s="166" t="s">
        <v>1019</v>
      </c>
      <c r="AU184" s="166" t="s">
        <v>559</v>
      </c>
      <c r="AV184" s="166" t="s">
        <v>556</v>
      </c>
      <c r="AW184" s="166" t="s">
        <v>559</v>
      </c>
      <c r="AX184" s="166" t="s">
        <v>559</v>
      </c>
      <c r="AY184" s="166" t="s">
        <v>960</v>
      </c>
      <c r="AZ184" s="166" t="s">
        <v>1021</v>
      </c>
      <c r="BA184" s="166" t="s">
        <v>1021</v>
      </c>
      <c r="BB184" s="166" t="s">
        <v>559</v>
      </c>
      <c r="BC184" s="166" t="s">
        <v>559</v>
      </c>
      <c r="BD184" s="166" t="s">
        <v>1020</v>
      </c>
      <c r="BE184" s="166" t="s">
        <v>559</v>
      </c>
      <c r="BF184" s="108"/>
    </row>
    <row r="185" spans="1:58" x14ac:dyDescent="0.25">
      <c r="A185" s="133" t="s">
        <v>340</v>
      </c>
      <c r="B185" s="111" t="s">
        <v>339</v>
      </c>
      <c r="C185" s="166" t="s">
        <v>1027</v>
      </c>
      <c r="D185" s="166" t="s">
        <v>1027</v>
      </c>
      <c r="E185" s="166" t="s">
        <v>1027</v>
      </c>
      <c r="F185" s="166" t="s">
        <v>1027</v>
      </c>
      <c r="G185" s="166" t="s">
        <v>1027</v>
      </c>
      <c r="H185" s="166" t="s">
        <v>1027</v>
      </c>
      <c r="I185" s="166" t="s">
        <v>1027</v>
      </c>
      <c r="J185" s="166" t="s">
        <v>1023</v>
      </c>
      <c r="K185" s="166" t="s">
        <v>1023</v>
      </c>
      <c r="L185" s="166" t="s">
        <v>545</v>
      </c>
      <c r="M185" s="166" t="s">
        <v>1020</v>
      </c>
      <c r="N185" s="166" t="s">
        <v>1020</v>
      </c>
      <c r="O185" s="166" t="s">
        <v>1028</v>
      </c>
      <c r="P185" s="166" t="s">
        <v>1028</v>
      </c>
      <c r="Q185" s="166" t="s">
        <v>1025</v>
      </c>
      <c r="R185" s="166" t="s">
        <v>1025</v>
      </c>
      <c r="S185" s="166" t="s">
        <v>1029</v>
      </c>
      <c r="T185" s="166" t="s">
        <v>1030</v>
      </c>
      <c r="U185" s="166" t="s">
        <v>1030</v>
      </c>
      <c r="V185" s="166" t="s">
        <v>559</v>
      </c>
      <c r="W185" s="166" t="s">
        <v>1004</v>
      </c>
      <c r="X185" s="166" t="s">
        <v>1004</v>
      </c>
      <c r="Y185" s="166" t="s">
        <v>1004</v>
      </c>
      <c r="Z185" s="166" t="s">
        <v>1004</v>
      </c>
      <c r="AA185" s="166" t="s">
        <v>1004</v>
      </c>
      <c r="AB185" s="166" t="s">
        <v>958</v>
      </c>
      <c r="AC185" s="166" t="s">
        <v>1004</v>
      </c>
      <c r="AD185" s="109" t="s">
        <v>1026</v>
      </c>
      <c r="AE185" s="166" t="s">
        <v>1004</v>
      </c>
      <c r="AF185" s="166" t="s">
        <v>1025</v>
      </c>
      <c r="AG185" s="166" t="s">
        <v>559</v>
      </c>
      <c r="AH185" s="166" t="s">
        <v>1023</v>
      </c>
      <c r="AI185" s="166" t="s">
        <v>1023</v>
      </c>
      <c r="AJ185" s="166" t="s">
        <v>1023</v>
      </c>
      <c r="AK185" s="168" t="s">
        <v>958</v>
      </c>
      <c r="AL185" s="166" t="s">
        <v>1022</v>
      </c>
      <c r="AM185" s="166" t="s">
        <v>1022</v>
      </c>
      <c r="AN185" s="166" t="s">
        <v>545</v>
      </c>
      <c r="AO185" s="166" t="s">
        <v>545</v>
      </c>
      <c r="AP185" s="166" t="s">
        <v>545</v>
      </c>
      <c r="AQ185" s="166" t="s">
        <v>545</v>
      </c>
      <c r="AR185" s="166" t="s">
        <v>1018</v>
      </c>
      <c r="AS185" s="166" t="s">
        <v>559</v>
      </c>
      <c r="AT185" s="166" t="s">
        <v>1019</v>
      </c>
      <c r="AU185" s="166" t="s">
        <v>559</v>
      </c>
      <c r="AV185" s="166" t="s">
        <v>556</v>
      </c>
      <c r="AW185" s="166" t="s">
        <v>559</v>
      </c>
      <c r="AX185" s="166" t="s">
        <v>559</v>
      </c>
      <c r="AY185" s="166" t="s">
        <v>960</v>
      </c>
      <c r="AZ185" s="166" t="s">
        <v>1021</v>
      </c>
      <c r="BA185" s="166" t="s">
        <v>1021</v>
      </c>
      <c r="BB185" s="166" t="s">
        <v>559</v>
      </c>
      <c r="BC185" s="166" t="s">
        <v>559</v>
      </c>
      <c r="BD185" s="166" t="s">
        <v>1020</v>
      </c>
      <c r="BE185" s="166" t="s">
        <v>559</v>
      </c>
      <c r="BF185" s="108"/>
    </row>
    <row r="186" spans="1:58" x14ac:dyDescent="0.25">
      <c r="A186" s="133" t="s">
        <v>853</v>
      </c>
      <c r="B186" s="111" t="s">
        <v>341</v>
      </c>
      <c r="C186" s="166" t="s">
        <v>1027</v>
      </c>
      <c r="D186" s="166" t="s">
        <v>1027</v>
      </c>
      <c r="E186" s="166" t="s">
        <v>1027</v>
      </c>
      <c r="F186" s="166" t="s">
        <v>1027</v>
      </c>
      <c r="G186" s="166" t="s">
        <v>1027</v>
      </c>
      <c r="H186" s="166" t="s">
        <v>1027</v>
      </c>
      <c r="I186" s="166" t="s">
        <v>1027</v>
      </c>
      <c r="J186" s="166" t="s">
        <v>1023</v>
      </c>
      <c r="K186" s="166" t="s">
        <v>1023</v>
      </c>
      <c r="L186" s="166" t="s">
        <v>545</v>
      </c>
      <c r="M186" s="166" t="s">
        <v>1020</v>
      </c>
      <c r="N186" s="166" t="s">
        <v>1020</v>
      </c>
      <c r="O186" s="166" t="s">
        <v>1028</v>
      </c>
      <c r="P186" s="166" t="s">
        <v>1028</v>
      </c>
      <c r="Q186" s="166" t="s">
        <v>1025</v>
      </c>
      <c r="R186" s="166" t="s">
        <v>1025</v>
      </c>
      <c r="S186" s="166" t="s">
        <v>1029</v>
      </c>
      <c r="T186" s="166" t="s">
        <v>1030</v>
      </c>
      <c r="U186" s="166" t="s">
        <v>1030</v>
      </c>
      <c r="V186" s="166" t="s">
        <v>559</v>
      </c>
      <c r="W186" s="166" t="s">
        <v>1004</v>
      </c>
      <c r="X186" s="166" t="s">
        <v>1004</v>
      </c>
      <c r="Y186" s="166" t="s">
        <v>1004</v>
      </c>
      <c r="Z186" s="166" t="s">
        <v>1004</v>
      </c>
      <c r="AA186" s="166" t="s">
        <v>1004</v>
      </c>
      <c r="AB186" s="166" t="s">
        <v>1004</v>
      </c>
      <c r="AC186" s="166" t="s">
        <v>1004</v>
      </c>
      <c r="AD186" s="109" t="s">
        <v>1026</v>
      </c>
      <c r="AE186" s="166" t="s">
        <v>1004</v>
      </c>
      <c r="AF186" s="166" t="s">
        <v>1025</v>
      </c>
      <c r="AG186" s="166" t="s">
        <v>559</v>
      </c>
      <c r="AH186" s="166" t="s">
        <v>1023</v>
      </c>
      <c r="AI186" s="166" t="s">
        <v>1023</v>
      </c>
      <c r="AJ186" s="166" t="s">
        <v>1023</v>
      </c>
      <c r="AK186" s="168" t="s">
        <v>958</v>
      </c>
      <c r="AL186" s="166" t="s">
        <v>1022</v>
      </c>
      <c r="AM186" s="166" t="s">
        <v>1022</v>
      </c>
      <c r="AN186" s="166" t="s">
        <v>545</v>
      </c>
      <c r="AO186" s="166" t="s">
        <v>545</v>
      </c>
      <c r="AP186" s="166" t="s">
        <v>545</v>
      </c>
      <c r="AQ186" s="166" t="s">
        <v>545</v>
      </c>
      <c r="AR186" s="166" t="s">
        <v>1018</v>
      </c>
      <c r="AS186" s="166" t="s">
        <v>559</v>
      </c>
      <c r="AT186" s="166" t="s">
        <v>1019</v>
      </c>
      <c r="AU186" s="166" t="s">
        <v>559</v>
      </c>
      <c r="AV186" s="166" t="s">
        <v>556</v>
      </c>
      <c r="AW186" s="166" t="s">
        <v>559</v>
      </c>
      <c r="AX186" s="166" t="s">
        <v>559</v>
      </c>
      <c r="AY186" s="166" t="s">
        <v>960</v>
      </c>
      <c r="AZ186" s="166" t="s">
        <v>1021</v>
      </c>
      <c r="BA186" s="166" t="s">
        <v>1021</v>
      </c>
      <c r="BB186" s="166" t="s">
        <v>559</v>
      </c>
      <c r="BC186" s="166" t="s">
        <v>559</v>
      </c>
      <c r="BD186" s="166" t="s">
        <v>1020</v>
      </c>
      <c r="BE186" s="166" t="s">
        <v>559</v>
      </c>
      <c r="BF186" s="108"/>
    </row>
    <row r="187" spans="1:58" x14ac:dyDescent="0.25">
      <c r="A187" s="133" t="s">
        <v>343</v>
      </c>
      <c r="B187" s="111" t="s">
        <v>342</v>
      </c>
      <c r="C187" s="166" t="s">
        <v>1027</v>
      </c>
      <c r="D187" s="166" t="s">
        <v>1027</v>
      </c>
      <c r="E187" s="166" t="s">
        <v>1027</v>
      </c>
      <c r="F187" s="166" t="s">
        <v>1027</v>
      </c>
      <c r="G187" s="166" t="s">
        <v>1027</v>
      </c>
      <c r="H187" s="166" t="s">
        <v>1027</v>
      </c>
      <c r="I187" s="166" t="s">
        <v>1027</v>
      </c>
      <c r="J187" s="166" t="s">
        <v>1023</v>
      </c>
      <c r="K187" s="166" t="s">
        <v>1023</v>
      </c>
      <c r="L187" s="166" t="s">
        <v>545</v>
      </c>
      <c r="M187" s="166" t="s">
        <v>1020</v>
      </c>
      <c r="N187" s="166" t="s">
        <v>1020</v>
      </c>
      <c r="O187" s="166" t="s">
        <v>1028</v>
      </c>
      <c r="P187" s="166" t="s">
        <v>1028</v>
      </c>
      <c r="Q187" s="166" t="s">
        <v>1025</v>
      </c>
      <c r="R187" s="166" t="s">
        <v>1025</v>
      </c>
      <c r="S187" s="166" t="s">
        <v>1029</v>
      </c>
      <c r="T187" s="166" t="s">
        <v>1030</v>
      </c>
      <c r="U187" s="166" t="s">
        <v>1030</v>
      </c>
      <c r="V187" s="166" t="s">
        <v>559</v>
      </c>
      <c r="W187" s="166" t="s">
        <v>1004</v>
      </c>
      <c r="X187" s="166" t="s">
        <v>1004</v>
      </c>
      <c r="Y187" s="166" t="s">
        <v>1004</v>
      </c>
      <c r="Z187" s="166" t="s">
        <v>1004</v>
      </c>
      <c r="AA187" s="166" t="s">
        <v>1004</v>
      </c>
      <c r="AB187" s="166" t="s">
        <v>958</v>
      </c>
      <c r="AC187" s="166" t="s">
        <v>1004</v>
      </c>
      <c r="AD187" s="109" t="s">
        <v>1026</v>
      </c>
      <c r="AE187" s="166" t="s">
        <v>1004</v>
      </c>
      <c r="AF187" s="166" t="s">
        <v>1025</v>
      </c>
      <c r="AG187" s="166" t="s">
        <v>559</v>
      </c>
      <c r="AH187" s="166" t="s">
        <v>1023</v>
      </c>
      <c r="AI187" s="166" t="s">
        <v>1023</v>
      </c>
      <c r="AJ187" s="166" t="s">
        <v>1023</v>
      </c>
      <c r="AK187" s="168" t="s">
        <v>958</v>
      </c>
      <c r="AL187" s="166" t="s">
        <v>1022</v>
      </c>
      <c r="AM187" s="166" t="s">
        <v>1022</v>
      </c>
      <c r="AN187" s="166" t="s">
        <v>545</v>
      </c>
      <c r="AO187" s="166" t="s">
        <v>545</v>
      </c>
      <c r="AP187" s="166" t="s">
        <v>545</v>
      </c>
      <c r="AQ187" s="166" t="s">
        <v>545</v>
      </c>
      <c r="AR187" s="166" t="s">
        <v>1018</v>
      </c>
      <c r="AS187" s="166" t="s">
        <v>559</v>
      </c>
      <c r="AT187" s="166" t="s">
        <v>1019</v>
      </c>
      <c r="AU187" s="166" t="s">
        <v>559</v>
      </c>
      <c r="AV187" s="166" t="s">
        <v>556</v>
      </c>
      <c r="AW187" s="166" t="s">
        <v>559</v>
      </c>
      <c r="AX187" s="166" t="s">
        <v>559</v>
      </c>
      <c r="AY187" s="166" t="s">
        <v>959</v>
      </c>
      <c r="AZ187" s="166" t="s">
        <v>1021</v>
      </c>
      <c r="BA187" s="166" t="s">
        <v>1021</v>
      </c>
      <c r="BB187" s="166" t="s">
        <v>559</v>
      </c>
      <c r="BC187" s="166" t="s">
        <v>559</v>
      </c>
      <c r="BD187" s="166" t="s">
        <v>1020</v>
      </c>
      <c r="BE187" s="166" t="s">
        <v>559</v>
      </c>
      <c r="BF187" s="108"/>
    </row>
    <row r="188" spans="1:58" x14ac:dyDescent="0.25">
      <c r="A188" s="133" t="s">
        <v>345</v>
      </c>
      <c r="B188" s="111" t="s">
        <v>344</v>
      </c>
      <c r="C188" s="166" t="s">
        <v>1027</v>
      </c>
      <c r="D188" s="166" t="s">
        <v>1027</v>
      </c>
      <c r="E188" s="166" t="s">
        <v>1027</v>
      </c>
      <c r="F188" s="166" t="s">
        <v>1027</v>
      </c>
      <c r="G188" s="166" t="s">
        <v>1027</v>
      </c>
      <c r="H188" s="166" t="s">
        <v>1027</v>
      </c>
      <c r="I188" s="166" t="s">
        <v>1027</v>
      </c>
      <c r="J188" s="166" t="s">
        <v>1023</v>
      </c>
      <c r="K188" s="166" t="s">
        <v>1023</v>
      </c>
      <c r="L188" s="166" t="s">
        <v>545</v>
      </c>
      <c r="M188" s="166" t="s">
        <v>1020</v>
      </c>
      <c r="N188" s="166" t="s">
        <v>1020</v>
      </c>
      <c r="O188" s="166" t="s">
        <v>1028</v>
      </c>
      <c r="P188" s="166" t="s">
        <v>1028</v>
      </c>
      <c r="Q188" s="166" t="s">
        <v>1025</v>
      </c>
      <c r="R188" s="166" t="s">
        <v>1025</v>
      </c>
      <c r="S188" s="166" t="s">
        <v>1029</v>
      </c>
      <c r="T188" s="166" t="s">
        <v>1030</v>
      </c>
      <c r="U188" s="166" t="s">
        <v>1030</v>
      </c>
      <c r="V188" s="166" t="s">
        <v>559</v>
      </c>
      <c r="W188" s="166" t="s">
        <v>1004</v>
      </c>
      <c r="X188" s="166" t="s">
        <v>1004</v>
      </c>
      <c r="Y188" s="166" t="s">
        <v>1004</v>
      </c>
      <c r="Z188" s="166" t="s">
        <v>1004</v>
      </c>
      <c r="AA188" s="166" t="s">
        <v>1004</v>
      </c>
      <c r="AB188" s="166" t="s">
        <v>1017</v>
      </c>
      <c r="AC188" s="166" t="s">
        <v>1004</v>
      </c>
      <c r="AD188" s="109" t="s">
        <v>1026</v>
      </c>
      <c r="AE188" s="166" t="s">
        <v>1004</v>
      </c>
      <c r="AF188" s="166" t="s">
        <v>1025</v>
      </c>
      <c r="AG188" s="166" t="s">
        <v>559</v>
      </c>
      <c r="AH188" s="166" t="s">
        <v>1023</v>
      </c>
      <c r="AI188" s="166" t="s">
        <v>1023</v>
      </c>
      <c r="AJ188" s="166" t="s">
        <v>1023</v>
      </c>
      <c r="AK188" s="168" t="s">
        <v>958</v>
      </c>
      <c r="AL188" s="166" t="s">
        <v>1022</v>
      </c>
      <c r="AM188" s="166" t="s">
        <v>1022</v>
      </c>
      <c r="AN188" s="166" t="s">
        <v>545</v>
      </c>
      <c r="AO188" s="166" t="s">
        <v>545</v>
      </c>
      <c r="AP188" s="166" t="s">
        <v>545</v>
      </c>
      <c r="AQ188" s="166" t="s">
        <v>545</v>
      </c>
      <c r="AR188" s="166" t="s">
        <v>1018</v>
      </c>
      <c r="AS188" s="166" t="s">
        <v>559</v>
      </c>
      <c r="AT188" s="166" t="s">
        <v>1019</v>
      </c>
      <c r="AU188" s="166" t="s">
        <v>559</v>
      </c>
      <c r="AV188" s="166" t="s">
        <v>556</v>
      </c>
      <c r="AW188" s="166" t="s">
        <v>559</v>
      </c>
      <c r="AX188" s="166" t="s">
        <v>559</v>
      </c>
      <c r="AY188" s="166" t="s">
        <v>960</v>
      </c>
      <c r="AZ188" s="166" t="s">
        <v>1021</v>
      </c>
      <c r="BA188" s="166" t="s">
        <v>1021</v>
      </c>
      <c r="BB188" s="166" t="s">
        <v>559</v>
      </c>
      <c r="BC188" s="166" t="s">
        <v>559</v>
      </c>
      <c r="BD188" s="166" t="s">
        <v>1020</v>
      </c>
      <c r="BE188" s="166" t="s">
        <v>559</v>
      </c>
      <c r="BF188" s="108"/>
    </row>
    <row r="189" spans="1:58" x14ac:dyDescent="0.25">
      <c r="A189" s="133" t="s">
        <v>347</v>
      </c>
      <c r="B189" s="111" t="s">
        <v>346</v>
      </c>
      <c r="C189" s="166" t="s">
        <v>1027</v>
      </c>
      <c r="D189" s="166" t="s">
        <v>1027</v>
      </c>
      <c r="E189" s="166" t="s">
        <v>1027</v>
      </c>
      <c r="F189" s="166" t="s">
        <v>1027</v>
      </c>
      <c r="G189" s="166" t="s">
        <v>1027</v>
      </c>
      <c r="H189" s="166" t="s">
        <v>1027</v>
      </c>
      <c r="I189" s="166" t="s">
        <v>1027</v>
      </c>
      <c r="J189" s="166" t="s">
        <v>1023</v>
      </c>
      <c r="K189" s="166" t="s">
        <v>1023</v>
      </c>
      <c r="L189" s="166" t="s">
        <v>545</v>
      </c>
      <c r="M189" s="166" t="s">
        <v>1020</v>
      </c>
      <c r="N189" s="166" t="s">
        <v>1020</v>
      </c>
      <c r="O189" s="166" t="s">
        <v>1028</v>
      </c>
      <c r="P189" s="166" t="s">
        <v>1028</v>
      </c>
      <c r="Q189" s="166" t="s">
        <v>1025</v>
      </c>
      <c r="R189" s="166" t="s">
        <v>1025</v>
      </c>
      <c r="S189" s="166" t="s">
        <v>1029</v>
      </c>
      <c r="T189" s="166" t="s">
        <v>1030</v>
      </c>
      <c r="U189" s="166" t="s">
        <v>1030</v>
      </c>
      <c r="V189" s="166" t="s">
        <v>559</v>
      </c>
      <c r="W189" s="166" t="s">
        <v>1004</v>
      </c>
      <c r="X189" s="166" t="s">
        <v>1004</v>
      </c>
      <c r="Y189" s="166" t="s">
        <v>1004</v>
      </c>
      <c r="Z189" s="166" t="s">
        <v>1004</v>
      </c>
      <c r="AA189" s="166" t="s">
        <v>1004</v>
      </c>
      <c r="AB189" s="166" t="s">
        <v>1017</v>
      </c>
      <c r="AC189" s="166" t="s">
        <v>1004</v>
      </c>
      <c r="AD189" s="109" t="s">
        <v>1026</v>
      </c>
      <c r="AE189" s="166" t="s">
        <v>1004</v>
      </c>
      <c r="AF189" s="166" t="s">
        <v>1025</v>
      </c>
      <c r="AG189" s="166" t="s">
        <v>559</v>
      </c>
      <c r="AH189" s="166" t="s">
        <v>1023</v>
      </c>
      <c r="AI189" s="166" t="s">
        <v>1023</v>
      </c>
      <c r="AJ189" s="166" t="s">
        <v>1023</v>
      </c>
      <c r="AK189" s="168" t="s">
        <v>958</v>
      </c>
      <c r="AL189" s="166" t="s">
        <v>1022</v>
      </c>
      <c r="AM189" s="166" t="s">
        <v>1022</v>
      </c>
      <c r="AN189" s="166" t="s">
        <v>545</v>
      </c>
      <c r="AO189" s="166" t="s">
        <v>545</v>
      </c>
      <c r="AP189" s="166" t="s">
        <v>545</v>
      </c>
      <c r="AQ189" s="166" t="s">
        <v>545</v>
      </c>
      <c r="AR189" s="166" t="s">
        <v>1018</v>
      </c>
      <c r="AS189" s="166" t="s">
        <v>559</v>
      </c>
      <c r="AT189" s="166" t="s">
        <v>1019</v>
      </c>
      <c r="AU189" s="166" t="s">
        <v>559</v>
      </c>
      <c r="AV189" s="166" t="s">
        <v>556</v>
      </c>
      <c r="AW189" s="166" t="s">
        <v>559</v>
      </c>
      <c r="AX189" s="166" t="s">
        <v>559</v>
      </c>
      <c r="AY189" s="166" t="s">
        <v>960</v>
      </c>
      <c r="AZ189" s="166" t="s">
        <v>1021</v>
      </c>
      <c r="BA189" s="166" t="s">
        <v>1021</v>
      </c>
      <c r="BB189" s="166" t="s">
        <v>559</v>
      </c>
      <c r="BC189" s="166" t="s">
        <v>559</v>
      </c>
      <c r="BD189" s="166" t="s">
        <v>1020</v>
      </c>
      <c r="BE189" s="166" t="s">
        <v>559</v>
      </c>
      <c r="BF189" s="108"/>
    </row>
    <row r="190" spans="1:58" x14ac:dyDescent="0.25">
      <c r="A190" s="133" t="s">
        <v>349</v>
      </c>
      <c r="B190" s="111" t="s">
        <v>348</v>
      </c>
      <c r="C190" s="166" t="s">
        <v>1027</v>
      </c>
      <c r="D190" s="166" t="s">
        <v>1027</v>
      </c>
      <c r="E190" s="166" t="s">
        <v>1027</v>
      </c>
      <c r="F190" s="166" t="s">
        <v>1027</v>
      </c>
      <c r="G190" s="166" t="s">
        <v>1027</v>
      </c>
      <c r="H190" s="166" t="s">
        <v>1027</v>
      </c>
      <c r="I190" s="166" t="s">
        <v>1027</v>
      </c>
      <c r="J190" s="166" t="s">
        <v>1023</v>
      </c>
      <c r="K190" s="166" t="s">
        <v>1023</v>
      </c>
      <c r="L190" s="166" t="s">
        <v>545</v>
      </c>
      <c r="M190" s="166" t="s">
        <v>1020</v>
      </c>
      <c r="N190" s="166" t="s">
        <v>1020</v>
      </c>
      <c r="O190" s="166" t="s">
        <v>1028</v>
      </c>
      <c r="P190" s="166" t="s">
        <v>1028</v>
      </c>
      <c r="Q190" s="166" t="s">
        <v>1025</v>
      </c>
      <c r="R190" s="166" t="s">
        <v>1025</v>
      </c>
      <c r="S190" s="166" t="s">
        <v>1029</v>
      </c>
      <c r="T190" s="166" t="s">
        <v>1030</v>
      </c>
      <c r="U190" s="166" t="s">
        <v>1030</v>
      </c>
      <c r="V190" s="166" t="s">
        <v>559</v>
      </c>
      <c r="W190" s="166" t="s">
        <v>1004</v>
      </c>
      <c r="X190" s="166" t="s">
        <v>1004</v>
      </c>
      <c r="Y190" s="166" t="s">
        <v>1004</v>
      </c>
      <c r="Z190" s="166" t="s">
        <v>1004</v>
      </c>
      <c r="AA190" s="166" t="s">
        <v>1004</v>
      </c>
      <c r="AB190" s="166" t="s">
        <v>958</v>
      </c>
      <c r="AC190" s="166" t="s">
        <v>1004</v>
      </c>
      <c r="AD190" s="109" t="s">
        <v>1026</v>
      </c>
      <c r="AE190" s="166" t="s">
        <v>1004</v>
      </c>
      <c r="AF190" s="166" t="s">
        <v>1025</v>
      </c>
      <c r="AG190" s="166" t="s">
        <v>559</v>
      </c>
      <c r="AH190" s="166" t="s">
        <v>1023</v>
      </c>
      <c r="AI190" s="166" t="s">
        <v>1023</v>
      </c>
      <c r="AJ190" s="166" t="s">
        <v>1023</v>
      </c>
      <c r="AK190" s="168" t="s">
        <v>958</v>
      </c>
      <c r="AL190" s="166" t="s">
        <v>1022</v>
      </c>
      <c r="AM190" s="166" t="s">
        <v>1022</v>
      </c>
      <c r="AN190" s="166" t="s">
        <v>545</v>
      </c>
      <c r="AO190" s="166" t="s">
        <v>545</v>
      </c>
      <c r="AP190" s="166" t="s">
        <v>545</v>
      </c>
      <c r="AQ190" s="166" t="s">
        <v>545</v>
      </c>
      <c r="AR190" s="166" t="s">
        <v>1018</v>
      </c>
      <c r="AS190" s="166" t="s">
        <v>559</v>
      </c>
      <c r="AT190" s="166" t="s">
        <v>1019</v>
      </c>
      <c r="AU190" s="166" t="s">
        <v>559</v>
      </c>
      <c r="AV190" s="166" t="s">
        <v>556</v>
      </c>
      <c r="AW190" s="166" t="s">
        <v>559</v>
      </c>
      <c r="AX190" s="166" t="s">
        <v>559</v>
      </c>
      <c r="AY190" s="166" t="s">
        <v>960</v>
      </c>
      <c r="AZ190" s="166" t="s">
        <v>1021</v>
      </c>
      <c r="BA190" s="166" t="s">
        <v>1021</v>
      </c>
      <c r="BB190" s="166" t="s">
        <v>559</v>
      </c>
      <c r="BC190" s="166" t="s">
        <v>559</v>
      </c>
      <c r="BD190" s="166" t="s">
        <v>1020</v>
      </c>
      <c r="BE190" s="166" t="s">
        <v>559</v>
      </c>
      <c r="BF190" s="108"/>
    </row>
    <row r="191" spans="1:58" x14ac:dyDescent="0.25">
      <c r="A191" s="133" t="s">
        <v>854</v>
      </c>
      <c r="B191" s="111" t="s">
        <v>350</v>
      </c>
      <c r="C191" s="166" t="s">
        <v>1027</v>
      </c>
      <c r="D191" s="166" t="s">
        <v>1027</v>
      </c>
      <c r="E191" s="166" t="s">
        <v>1027</v>
      </c>
      <c r="F191" s="166" t="s">
        <v>1027</v>
      </c>
      <c r="G191" s="166" t="s">
        <v>1027</v>
      </c>
      <c r="H191" s="166" t="s">
        <v>1027</v>
      </c>
      <c r="I191" s="166" t="s">
        <v>1027</v>
      </c>
      <c r="J191" s="166" t="s">
        <v>1023</v>
      </c>
      <c r="K191" s="166" t="s">
        <v>1023</v>
      </c>
      <c r="L191" s="166" t="s">
        <v>545</v>
      </c>
      <c r="M191" s="166" t="s">
        <v>1020</v>
      </c>
      <c r="N191" s="166" t="s">
        <v>1020</v>
      </c>
      <c r="O191" s="166" t="s">
        <v>1028</v>
      </c>
      <c r="P191" s="166" t="s">
        <v>1028</v>
      </c>
      <c r="Q191" s="166" t="s">
        <v>1025</v>
      </c>
      <c r="R191" s="166" t="s">
        <v>1025</v>
      </c>
      <c r="S191" s="166" t="s">
        <v>1029</v>
      </c>
      <c r="T191" s="166" t="s">
        <v>1030</v>
      </c>
      <c r="U191" s="166" t="s">
        <v>1030</v>
      </c>
      <c r="V191" s="166" t="s">
        <v>559</v>
      </c>
      <c r="W191" s="166" t="s">
        <v>1004</v>
      </c>
      <c r="X191" s="166" t="s">
        <v>1004</v>
      </c>
      <c r="Y191" s="166" t="s">
        <v>1004</v>
      </c>
      <c r="Z191" s="166" t="s">
        <v>1004</v>
      </c>
      <c r="AA191" s="166" t="s">
        <v>1004</v>
      </c>
      <c r="AB191" s="166" t="s">
        <v>1017</v>
      </c>
      <c r="AC191" s="166" t="s">
        <v>1004</v>
      </c>
      <c r="AD191" s="109" t="s">
        <v>1026</v>
      </c>
      <c r="AE191" s="166" t="s">
        <v>1004</v>
      </c>
      <c r="AF191" s="166" t="s">
        <v>1025</v>
      </c>
      <c r="AG191" s="166" t="s">
        <v>559</v>
      </c>
      <c r="AH191" s="166" t="s">
        <v>1023</v>
      </c>
      <c r="AI191" s="166" t="s">
        <v>1023</v>
      </c>
      <c r="AJ191" s="166" t="s">
        <v>1023</v>
      </c>
      <c r="AK191" s="168" t="s">
        <v>958</v>
      </c>
      <c r="AL191" s="166" t="s">
        <v>1022</v>
      </c>
      <c r="AM191" s="166" t="s">
        <v>1022</v>
      </c>
      <c r="AN191" s="166" t="s">
        <v>545</v>
      </c>
      <c r="AO191" s="166" t="s">
        <v>545</v>
      </c>
      <c r="AP191" s="166" t="s">
        <v>545</v>
      </c>
      <c r="AQ191" s="166" t="s">
        <v>545</v>
      </c>
      <c r="AR191" s="166" t="s">
        <v>1018</v>
      </c>
      <c r="AS191" s="166" t="s">
        <v>559</v>
      </c>
      <c r="AT191" s="166" t="s">
        <v>1019</v>
      </c>
      <c r="AU191" s="166" t="s">
        <v>559</v>
      </c>
      <c r="AV191" s="166" t="s">
        <v>556</v>
      </c>
      <c r="AW191" s="166" t="s">
        <v>559</v>
      </c>
      <c r="AX191" s="166" t="s">
        <v>559</v>
      </c>
      <c r="AY191" s="166" t="s">
        <v>960</v>
      </c>
      <c r="AZ191" s="166" t="s">
        <v>1021</v>
      </c>
      <c r="BA191" s="166" t="s">
        <v>1021</v>
      </c>
      <c r="BB191" s="166" t="s">
        <v>559</v>
      </c>
      <c r="BC191" s="166" t="s">
        <v>559</v>
      </c>
      <c r="BD191" s="166" t="s">
        <v>1020</v>
      </c>
      <c r="BE191" s="166" t="s">
        <v>559</v>
      </c>
      <c r="BF191" s="108"/>
    </row>
    <row r="192" spans="1:58" x14ac:dyDescent="0.25">
      <c r="A192" s="133" t="s">
        <v>375</v>
      </c>
      <c r="B192" s="111" t="s">
        <v>351</v>
      </c>
      <c r="C192" s="166" t="s">
        <v>1027</v>
      </c>
      <c r="D192" s="166" t="s">
        <v>1027</v>
      </c>
      <c r="E192" s="166" t="s">
        <v>1027</v>
      </c>
      <c r="F192" s="166" t="s">
        <v>1027</v>
      </c>
      <c r="G192" s="166" t="s">
        <v>1027</v>
      </c>
      <c r="H192" s="166" t="s">
        <v>1027</v>
      </c>
      <c r="I192" s="166" t="s">
        <v>1027</v>
      </c>
      <c r="J192" s="166" t="s">
        <v>1023</v>
      </c>
      <c r="K192" s="166" t="s">
        <v>1023</v>
      </c>
      <c r="L192" s="166" t="s">
        <v>545</v>
      </c>
      <c r="M192" s="166" t="s">
        <v>1020</v>
      </c>
      <c r="N192" s="166" t="s">
        <v>1020</v>
      </c>
      <c r="O192" s="166" t="s">
        <v>1028</v>
      </c>
      <c r="P192" s="166" t="s">
        <v>1028</v>
      </c>
      <c r="Q192" s="166" t="s">
        <v>1025</v>
      </c>
      <c r="R192" s="166" t="s">
        <v>1025</v>
      </c>
      <c r="S192" s="166" t="s">
        <v>1029</v>
      </c>
      <c r="T192" s="166" t="s">
        <v>1030</v>
      </c>
      <c r="U192" s="166" t="s">
        <v>1030</v>
      </c>
      <c r="V192" s="166" t="s">
        <v>559</v>
      </c>
      <c r="W192" s="166" t="s">
        <v>1004</v>
      </c>
      <c r="X192" s="166" t="s">
        <v>1004</v>
      </c>
      <c r="Y192" s="166" t="s">
        <v>1004</v>
      </c>
      <c r="Z192" s="166" t="s">
        <v>1004</v>
      </c>
      <c r="AA192" s="166" t="s">
        <v>1004</v>
      </c>
      <c r="AB192" s="166" t="s">
        <v>1017</v>
      </c>
      <c r="AC192" s="166" t="s">
        <v>1004</v>
      </c>
      <c r="AD192" s="109" t="s">
        <v>1026</v>
      </c>
      <c r="AE192" s="166" t="s">
        <v>1004</v>
      </c>
      <c r="AF192" s="166" t="s">
        <v>1025</v>
      </c>
      <c r="AG192" s="166" t="s">
        <v>559</v>
      </c>
      <c r="AH192" s="166" t="s">
        <v>1023</v>
      </c>
      <c r="AI192" s="166" t="s">
        <v>1023</v>
      </c>
      <c r="AJ192" s="166" t="s">
        <v>1023</v>
      </c>
      <c r="AK192" s="168" t="s">
        <v>958</v>
      </c>
      <c r="AL192" s="166" t="s">
        <v>1022</v>
      </c>
      <c r="AM192" s="166" t="s">
        <v>1022</v>
      </c>
      <c r="AN192" s="166" t="s">
        <v>545</v>
      </c>
      <c r="AO192" s="166" t="s">
        <v>545</v>
      </c>
      <c r="AP192" s="166" t="s">
        <v>545</v>
      </c>
      <c r="AQ192" s="166" t="s">
        <v>545</v>
      </c>
      <c r="AR192" s="166" t="s">
        <v>1018</v>
      </c>
      <c r="AS192" s="166" t="s">
        <v>559</v>
      </c>
      <c r="AT192" s="166" t="s">
        <v>1019</v>
      </c>
      <c r="AU192" s="166" t="s">
        <v>559</v>
      </c>
      <c r="AV192" s="166" t="s">
        <v>556</v>
      </c>
      <c r="AW192" s="166" t="s">
        <v>559</v>
      </c>
      <c r="AX192" s="166" t="s">
        <v>559</v>
      </c>
      <c r="AY192" s="166" t="s">
        <v>960</v>
      </c>
      <c r="AZ192" s="166" t="s">
        <v>1021</v>
      </c>
      <c r="BA192" s="166" t="s">
        <v>1021</v>
      </c>
      <c r="BB192" s="166" t="s">
        <v>559</v>
      </c>
      <c r="BC192" s="166" t="s">
        <v>559</v>
      </c>
      <c r="BD192" s="166" t="s">
        <v>1020</v>
      </c>
      <c r="BE192" s="166" t="s">
        <v>559</v>
      </c>
      <c r="BF192" s="108"/>
    </row>
    <row r="193" spans="1:58" x14ac:dyDescent="0.25">
      <c r="A193" s="133" t="s">
        <v>353</v>
      </c>
      <c r="B193" s="111" t="s">
        <v>352</v>
      </c>
      <c r="C193" s="166" t="s">
        <v>1027</v>
      </c>
      <c r="D193" s="166" t="s">
        <v>1027</v>
      </c>
      <c r="E193" s="166" t="s">
        <v>1027</v>
      </c>
      <c r="F193" s="166" t="s">
        <v>1027</v>
      </c>
      <c r="G193" s="166" t="s">
        <v>1027</v>
      </c>
      <c r="H193" s="166" t="s">
        <v>1027</v>
      </c>
      <c r="I193" s="166" t="s">
        <v>1027</v>
      </c>
      <c r="J193" s="166" t="s">
        <v>1023</v>
      </c>
      <c r="K193" s="166" t="s">
        <v>1023</v>
      </c>
      <c r="L193" s="166" t="s">
        <v>545</v>
      </c>
      <c r="M193" s="166" t="s">
        <v>1020</v>
      </c>
      <c r="N193" s="166" t="s">
        <v>1020</v>
      </c>
      <c r="O193" s="166" t="s">
        <v>1028</v>
      </c>
      <c r="P193" s="166" t="s">
        <v>1028</v>
      </c>
      <c r="Q193" s="166" t="s">
        <v>1025</v>
      </c>
      <c r="R193" s="166" t="s">
        <v>1025</v>
      </c>
      <c r="S193" s="166" t="s">
        <v>1029</v>
      </c>
      <c r="T193" s="166" t="s">
        <v>1030</v>
      </c>
      <c r="U193" s="166" t="s">
        <v>1030</v>
      </c>
      <c r="V193" s="166" t="s">
        <v>559</v>
      </c>
      <c r="W193" s="166" t="s">
        <v>1004</v>
      </c>
      <c r="X193" s="166" t="s">
        <v>1004</v>
      </c>
      <c r="Y193" s="166" t="s">
        <v>1004</v>
      </c>
      <c r="Z193" s="166" t="s">
        <v>1004</v>
      </c>
      <c r="AA193" s="166" t="s">
        <v>1004</v>
      </c>
      <c r="AB193" s="166" t="s">
        <v>1017</v>
      </c>
      <c r="AC193" s="166" t="s">
        <v>1004</v>
      </c>
      <c r="AD193" s="109" t="s">
        <v>1026</v>
      </c>
      <c r="AE193" s="166" t="s">
        <v>1004</v>
      </c>
      <c r="AF193" s="166" t="s">
        <v>1025</v>
      </c>
      <c r="AG193" s="166" t="s">
        <v>559</v>
      </c>
      <c r="AH193" s="166" t="s">
        <v>1023</v>
      </c>
      <c r="AI193" s="166" t="s">
        <v>1023</v>
      </c>
      <c r="AJ193" s="166" t="s">
        <v>1023</v>
      </c>
      <c r="AK193" s="168" t="s">
        <v>962</v>
      </c>
      <c r="AL193" s="166" t="s">
        <v>1022</v>
      </c>
      <c r="AM193" s="166" t="s">
        <v>1022</v>
      </c>
      <c r="AN193" s="166" t="s">
        <v>545</v>
      </c>
      <c r="AO193" s="166" t="s">
        <v>545</v>
      </c>
      <c r="AP193" s="166" t="s">
        <v>545</v>
      </c>
      <c r="AQ193" s="166" t="s">
        <v>545</v>
      </c>
      <c r="AR193" s="166" t="s">
        <v>1018</v>
      </c>
      <c r="AS193" s="166" t="s">
        <v>559</v>
      </c>
      <c r="AT193" s="166" t="s">
        <v>1019</v>
      </c>
      <c r="AU193" s="166" t="s">
        <v>559</v>
      </c>
      <c r="AV193" s="166" t="s">
        <v>556</v>
      </c>
      <c r="AW193" s="166" t="s">
        <v>559</v>
      </c>
      <c r="AX193" s="166" t="s">
        <v>559</v>
      </c>
      <c r="AY193" s="166" t="s">
        <v>960</v>
      </c>
      <c r="AZ193" s="166" t="s">
        <v>1021</v>
      </c>
      <c r="BA193" s="166" t="s">
        <v>1021</v>
      </c>
      <c r="BB193" s="166" t="s">
        <v>559</v>
      </c>
      <c r="BC193" s="166" t="s">
        <v>559</v>
      </c>
      <c r="BD193" s="166" t="s">
        <v>1020</v>
      </c>
      <c r="BE193" s="166" t="s">
        <v>559</v>
      </c>
      <c r="BF193" s="108"/>
    </row>
    <row r="194" spans="1:58" x14ac:dyDescent="0.25">
      <c r="A194" s="133" t="s">
        <v>355</v>
      </c>
      <c r="B194" s="111" t="s">
        <v>354</v>
      </c>
      <c r="C194" s="166" t="s">
        <v>1027</v>
      </c>
      <c r="D194" s="166" t="s">
        <v>1027</v>
      </c>
      <c r="E194" s="166" t="s">
        <v>1027</v>
      </c>
      <c r="F194" s="166" t="s">
        <v>1027</v>
      </c>
      <c r="G194" s="166" t="s">
        <v>1027</v>
      </c>
      <c r="H194" s="166" t="s">
        <v>1027</v>
      </c>
      <c r="I194" s="166" t="s">
        <v>1027</v>
      </c>
      <c r="J194" s="166" t="s">
        <v>1023</v>
      </c>
      <c r="K194" s="166" t="s">
        <v>1023</v>
      </c>
      <c r="L194" s="166" t="s">
        <v>545</v>
      </c>
      <c r="M194" s="166" t="s">
        <v>1020</v>
      </c>
      <c r="N194" s="166" t="s">
        <v>1020</v>
      </c>
      <c r="O194" s="166" t="s">
        <v>1028</v>
      </c>
      <c r="P194" s="166" t="s">
        <v>1028</v>
      </c>
      <c r="Q194" s="166" t="s">
        <v>1025</v>
      </c>
      <c r="R194" s="166" t="s">
        <v>1025</v>
      </c>
      <c r="S194" s="166" t="s">
        <v>1029</v>
      </c>
      <c r="T194" s="166" t="s">
        <v>1030</v>
      </c>
      <c r="U194" s="166" t="s">
        <v>1030</v>
      </c>
      <c r="V194" s="166" t="s">
        <v>559</v>
      </c>
      <c r="W194" s="166" t="s">
        <v>1004</v>
      </c>
      <c r="X194" s="166" t="s">
        <v>1004</v>
      </c>
      <c r="Y194" s="166" t="s">
        <v>1004</v>
      </c>
      <c r="Z194" s="166" t="s">
        <v>1004</v>
      </c>
      <c r="AA194" s="166" t="s">
        <v>1004</v>
      </c>
      <c r="AB194" s="166" t="s">
        <v>1017</v>
      </c>
      <c r="AC194" s="166" t="s">
        <v>1004</v>
      </c>
      <c r="AD194" s="109" t="s">
        <v>1026</v>
      </c>
      <c r="AE194" s="166" t="s">
        <v>1004</v>
      </c>
      <c r="AF194" s="166" t="s">
        <v>1025</v>
      </c>
      <c r="AG194" s="166" t="s">
        <v>559</v>
      </c>
      <c r="AH194" s="166" t="s">
        <v>1023</v>
      </c>
      <c r="AI194" s="166" t="s">
        <v>1023</v>
      </c>
      <c r="AJ194" s="166" t="s">
        <v>1023</v>
      </c>
      <c r="AK194" s="168" t="s">
        <v>958</v>
      </c>
      <c r="AL194" s="166" t="s">
        <v>1022</v>
      </c>
      <c r="AM194" s="166" t="s">
        <v>1022</v>
      </c>
      <c r="AN194" s="166" t="s">
        <v>545</v>
      </c>
      <c r="AO194" s="166" t="s">
        <v>545</v>
      </c>
      <c r="AP194" s="166" t="s">
        <v>545</v>
      </c>
      <c r="AQ194" s="166" t="s">
        <v>545</v>
      </c>
      <c r="AR194" s="166" t="s">
        <v>1018</v>
      </c>
      <c r="AS194" s="166" t="s">
        <v>559</v>
      </c>
      <c r="AT194" s="166" t="s">
        <v>1019</v>
      </c>
      <c r="AU194" s="166" t="s">
        <v>559</v>
      </c>
      <c r="AV194" s="166" t="s">
        <v>556</v>
      </c>
      <c r="AW194" s="166" t="s">
        <v>559</v>
      </c>
      <c r="AX194" s="166" t="s">
        <v>559</v>
      </c>
      <c r="AY194" s="166" t="s">
        <v>960</v>
      </c>
      <c r="AZ194" s="166" t="s">
        <v>1021</v>
      </c>
      <c r="BA194" s="166" t="s">
        <v>1021</v>
      </c>
      <c r="BB194" s="166" t="s">
        <v>559</v>
      </c>
      <c r="BC194" s="166" t="s">
        <v>559</v>
      </c>
      <c r="BD194" s="166" t="s">
        <v>1020</v>
      </c>
      <c r="BE194" s="166" t="s">
        <v>559</v>
      </c>
      <c r="BF194" s="108"/>
    </row>
    <row r="195" spans="1:58" x14ac:dyDescent="0.25">
      <c r="A195" s="133" t="s">
        <v>357</v>
      </c>
      <c r="B195" s="111" t="s">
        <v>356</v>
      </c>
      <c r="C195" s="166" t="s">
        <v>1027</v>
      </c>
      <c r="D195" s="166" t="s">
        <v>1027</v>
      </c>
      <c r="E195" s="166" t="s">
        <v>1027</v>
      </c>
      <c r="F195" s="166" t="s">
        <v>1027</v>
      </c>
      <c r="G195" s="166" t="s">
        <v>1027</v>
      </c>
      <c r="H195" s="166" t="s">
        <v>1027</v>
      </c>
      <c r="I195" s="166" t="s">
        <v>1027</v>
      </c>
      <c r="J195" s="166" t="s">
        <v>1023</v>
      </c>
      <c r="K195" s="166" t="s">
        <v>1023</v>
      </c>
      <c r="L195" s="166" t="s">
        <v>545</v>
      </c>
      <c r="M195" s="166" t="s">
        <v>1020</v>
      </c>
      <c r="N195" s="166" t="s">
        <v>1020</v>
      </c>
      <c r="O195" s="166" t="s">
        <v>1028</v>
      </c>
      <c r="P195" s="166" t="s">
        <v>1028</v>
      </c>
      <c r="Q195" s="166" t="s">
        <v>1025</v>
      </c>
      <c r="R195" s="166" t="s">
        <v>1025</v>
      </c>
      <c r="S195" s="166" t="s">
        <v>1029</v>
      </c>
      <c r="T195" s="166" t="s">
        <v>1030</v>
      </c>
      <c r="U195" s="166" t="s">
        <v>1030</v>
      </c>
      <c r="V195" s="166" t="s">
        <v>559</v>
      </c>
      <c r="W195" s="166" t="s">
        <v>1004</v>
      </c>
      <c r="X195" s="166" t="s">
        <v>1004</v>
      </c>
      <c r="Y195" s="166" t="s">
        <v>1004</v>
      </c>
      <c r="Z195" s="166" t="s">
        <v>1004</v>
      </c>
      <c r="AA195" s="166" t="s">
        <v>1004</v>
      </c>
      <c r="AB195" s="166" t="s">
        <v>1017</v>
      </c>
      <c r="AC195" s="166" t="s">
        <v>1004</v>
      </c>
      <c r="AD195" s="109" t="s">
        <v>1026</v>
      </c>
      <c r="AE195" s="166" t="s">
        <v>1004</v>
      </c>
      <c r="AF195" s="166" t="s">
        <v>1025</v>
      </c>
      <c r="AG195" s="166" t="s">
        <v>559</v>
      </c>
      <c r="AH195" s="166" t="s">
        <v>1023</v>
      </c>
      <c r="AI195" s="166" t="s">
        <v>1023</v>
      </c>
      <c r="AJ195" s="166" t="s">
        <v>1023</v>
      </c>
      <c r="AK195" s="168" t="s">
        <v>961</v>
      </c>
      <c r="AL195" s="166" t="s">
        <v>1022</v>
      </c>
      <c r="AM195" s="166" t="s">
        <v>1022</v>
      </c>
      <c r="AN195" s="166" t="s">
        <v>545</v>
      </c>
      <c r="AO195" s="166" t="s">
        <v>545</v>
      </c>
      <c r="AP195" s="166" t="s">
        <v>545</v>
      </c>
      <c r="AQ195" s="166" t="s">
        <v>545</v>
      </c>
      <c r="AR195" s="166" t="s">
        <v>1018</v>
      </c>
      <c r="AS195" s="166" t="s">
        <v>559</v>
      </c>
      <c r="AT195" s="166" t="s">
        <v>1019</v>
      </c>
      <c r="AU195" s="166" t="s">
        <v>559</v>
      </c>
      <c r="AV195" s="166" t="s">
        <v>556</v>
      </c>
      <c r="AW195" s="166" t="s">
        <v>559</v>
      </c>
      <c r="AX195" s="166" t="s">
        <v>559</v>
      </c>
      <c r="AY195" s="166" t="s">
        <v>960</v>
      </c>
      <c r="AZ195" s="166" t="s">
        <v>1021</v>
      </c>
      <c r="BA195" s="166" t="s">
        <v>1021</v>
      </c>
      <c r="BB195" s="166" t="s">
        <v>559</v>
      </c>
      <c r="BC195" s="166" t="s">
        <v>559</v>
      </c>
      <c r="BD195" s="166" t="s">
        <v>1020</v>
      </c>
      <c r="BE195" s="166" t="s">
        <v>559</v>
      </c>
      <c r="BF195" s="108"/>
    </row>
  </sheetData>
  <mergeCells count="1">
    <mergeCell ref="A1:BE1"/>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BF195"/>
  <sheetViews>
    <sheetView showGridLines="0" workbookViewId="0">
      <pane xSplit="2" ySplit="4" topLeftCell="AN5"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row>
    <row r="2" spans="1:58" s="17" customFormat="1" ht="121.5" customHeight="1" x14ac:dyDescent="0.2">
      <c r="A2" s="146" t="s">
        <v>380</v>
      </c>
      <c r="B2" s="147" t="s">
        <v>358</v>
      </c>
      <c r="C2" s="143" t="s">
        <v>437</v>
      </c>
      <c r="D2" s="143" t="s">
        <v>438</v>
      </c>
      <c r="E2" s="143" t="s">
        <v>873</v>
      </c>
      <c r="F2" s="143" t="s">
        <v>874</v>
      </c>
      <c r="G2" s="143" t="s">
        <v>875</v>
      </c>
      <c r="H2" s="143" t="s">
        <v>876</v>
      </c>
      <c r="I2" s="143" t="s">
        <v>882</v>
      </c>
      <c r="J2" s="143" t="s">
        <v>813</v>
      </c>
      <c r="K2" s="143" t="s">
        <v>814</v>
      </c>
      <c r="L2" s="143" t="s">
        <v>812</v>
      </c>
      <c r="M2" s="143" t="s">
        <v>793</v>
      </c>
      <c r="N2" s="143" t="s">
        <v>838</v>
      </c>
      <c r="O2" s="143" t="s">
        <v>949</v>
      </c>
      <c r="P2" s="143" t="s">
        <v>950</v>
      </c>
      <c r="Q2" s="143" t="s">
        <v>386</v>
      </c>
      <c r="R2" s="143" t="s">
        <v>387</v>
      </c>
      <c r="S2" s="143" t="s">
        <v>489</v>
      </c>
      <c r="T2" s="143" t="s">
        <v>490</v>
      </c>
      <c r="U2" s="143" t="s">
        <v>490</v>
      </c>
      <c r="V2" s="143" t="s">
        <v>395</v>
      </c>
      <c r="W2" s="143" t="s">
        <v>482</v>
      </c>
      <c r="X2" s="143" t="s">
        <v>394</v>
      </c>
      <c r="Y2" s="143" t="s">
        <v>907</v>
      </c>
      <c r="Z2" s="143" t="s">
        <v>480</v>
      </c>
      <c r="AA2" s="143" t="s">
        <v>914</v>
      </c>
      <c r="AB2" s="143" t="s">
        <v>405</v>
      </c>
      <c r="AC2" s="143" t="s">
        <v>481</v>
      </c>
      <c r="AD2" s="143" t="s">
        <v>1007</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879</v>
      </c>
      <c r="AZ2" s="143" t="s">
        <v>389</v>
      </c>
      <c r="BA2" s="143" t="s">
        <v>388</v>
      </c>
      <c r="BB2" s="143" t="s">
        <v>909</v>
      </c>
      <c r="BC2" s="143" t="s">
        <v>930</v>
      </c>
      <c r="BD2" s="143" t="s">
        <v>952</v>
      </c>
      <c r="BE2" s="143" t="s">
        <v>789</v>
      </c>
    </row>
    <row r="3" spans="1:58" x14ac:dyDescent="0.25">
      <c r="A3" s="134" t="s">
        <v>488</v>
      </c>
      <c r="B3" s="111"/>
      <c r="C3" s="162">
        <v>2014</v>
      </c>
      <c r="D3" s="162">
        <v>2014</v>
      </c>
      <c r="E3" s="162">
        <v>2014</v>
      </c>
      <c r="F3" s="162">
        <v>2014</v>
      </c>
      <c r="G3" s="162">
        <v>2014</v>
      </c>
      <c r="H3" s="162">
        <v>2014</v>
      </c>
      <c r="I3" s="162">
        <v>2014</v>
      </c>
      <c r="J3" s="162" t="s">
        <v>1122</v>
      </c>
      <c r="K3" s="162" t="s">
        <v>1122</v>
      </c>
      <c r="L3" s="162" t="s">
        <v>1122</v>
      </c>
      <c r="M3" s="162">
        <v>2017</v>
      </c>
      <c r="N3" s="162">
        <v>2017</v>
      </c>
      <c r="O3" s="162">
        <v>2016</v>
      </c>
      <c r="P3" s="162">
        <v>2016</v>
      </c>
      <c r="Q3" s="162">
        <v>2015</v>
      </c>
      <c r="R3" s="162" t="s">
        <v>1098</v>
      </c>
      <c r="S3" s="162" t="s">
        <v>1097</v>
      </c>
      <c r="T3" s="162">
        <v>2014</v>
      </c>
      <c r="U3" s="162">
        <v>2015</v>
      </c>
      <c r="V3" s="162">
        <v>2015</v>
      </c>
      <c r="W3" s="162">
        <v>2015</v>
      </c>
      <c r="X3" s="162" t="s">
        <v>1098</v>
      </c>
      <c r="Y3" s="162" t="s">
        <v>1099</v>
      </c>
      <c r="Z3" s="162">
        <v>2016</v>
      </c>
      <c r="AA3" s="162">
        <v>2015</v>
      </c>
      <c r="AB3" s="162">
        <v>2015</v>
      </c>
      <c r="AC3" s="162">
        <v>2014</v>
      </c>
      <c r="AD3" s="162">
        <v>2015</v>
      </c>
      <c r="AE3" s="162">
        <v>2012</v>
      </c>
      <c r="AF3" s="162">
        <v>2015</v>
      </c>
      <c r="AG3" s="162" t="s">
        <v>1128</v>
      </c>
      <c r="AH3" s="162">
        <v>2015</v>
      </c>
      <c r="AI3" s="162">
        <v>2016</v>
      </c>
      <c r="AJ3" s="162">
        <v>2017</v>
      </c>
      <c r="AK3" s="162">
        <v>2017</v>
      </c>
      <c r="AL3" s="162">
        <v>2017</v>
      </c>
      <c r="AM3" s="162">
        <v>2016</v>
      </c>
      <c r="AN3" s="162" t="s">
        <v>908</v>
      </c>
      <c r="AO3" s="162" t="s">
        <v>908</v>
      </c>
      <c r="AP3" s="162" t="s">
        <v>1068</v>
      </c>
      <c r="AQ3" s="162" t="s">
        <v>1069</v>
      </c>
      <c r="AR3" s="162" t="s">
        <v>948</v>
      </c>
      <c r="AS3" s="162">
        <v>2015</v>
      </c>
      <c r="AT3" s="162">
        <v>2016</v>
      </c>
      <c r="AU3" s="162">
        <v>2014</v>
      </c>
      <c r="AV3" s="162" t="s">
        <v>948</v>
      </c>
      <c r="AW3" s="162">
        <v>2015</v>
      </c>
      <c r="AX3" s="162">
        <v>2015</v>
      </c>
      <c r="AY3" s="162">
        <v>2014</v>
      </c>
      <c r="AZ3" s="162">
        <v>2015</v>
      </c>
      <c r="BA3" s="162">
        <v>2015</v>
      </c>
      <c r="BB3" s="162">
        <v>2016</v>
      </c>
      <c r="BC3" s="162">
        <v>2016</v>
      </c>
      <c r="BD3" s="162">
        <v>2014</v>
      </c>
      <c r="BE3" s="162">
        <v>2014</v>
      </c>
    </row>
    <row r="4" spans="1:58" x14ac:dyDescent="0.25">
      <c r="A4" s="135" t="s">
        <v>439</v>
      </c>
      <c r="B4" s="111"/>
      <c r="C4" s="112" t="s">
        <v>953</v>
      </c>
      <c r="D4" s="112" t="s">
        <v>953</v>
      </c>
      <c r="E4" s="112" t="s">
        <v>953</v>
      </c>
      <c r="F4" s="112" t="s">
        <v>953</v>
      </c>
      <c r="G4" s="112" t="s">
        <v>953</v>
      </c>
      <c r="H4" s="112" t="s">
        <v>953</v>
      </c>
      <c r="I4" s="112" t="s">
        <v>953</v>
      </c>
      <c r="J4" s="112" t="s">
        <v>953</v>
      </c>
      <c r="K4" s="112" t="s">
        <v>953</v>
      </c>
      <c r="L4" s="112" t="s">
        <v>953</v>
      </c>
      <c r="M4" s="112" t="s">
        <v>953</v>
      </c>
      <c r="N4" s="112" t="s">
        <v>953</v>
      </c>
      <c r="O4" s="112" t="s">
        <v>953</v>
      </c>
      <c r="P4" s="112" t="s">
        <v>953</v>
      </c>
      <c r="Q4" s="112" t="s">
        <v>953</v>
      </c>
      <c r="R4" s="112" t="s">
        <v>953</v>
      </c>
      <c r="S4" s="112" t="s">
        <v>953</v>
      </c>
      <c r="T4" s="112" t="s">
        <v>953</v>
      </c>
      <c r="U4" s="112" t="s">
        <v>953</v>
      </c>
      <c r="V4" s="112" t="s">
        <v>953</v>
      </c>
      <c r="W4" s="112" t="s">
        <v>953</v>
      </c>
      <c r="X4" s="112" t="s">
        <v>953</v>
      </c>
      <c r="Y4" s="112" t="s">
        <v>953</v>
      </c>
      <c r="Z4" s="112" t="s">
        <v>953</v>
      </c>
      <c r="AA4" s="112" t="s">
        <v>953</v>
      </c>
      <c r="AB4" s="112" t="s">
        <v>953</v>
      </c>
      <c r="AC4" s="112" t="s">
        <v>953</v>
      </c>
      <c r="AD4" s="112" t="s">
        <v>953</v>
      </c>
      <c r="AE4" s="112" t="s">
        <v>953</v>
      </c>
      <c r="AF4" s="112" t="s">
        <v>953</v>
      </c>
      <c r="AG4" s="112" t="s">
        <v>953</v>
      </c>
      <c r="AH4" s="112" t="s">
        <v>953</v>
      </c>
      <c r="AI4" s="112" t="s">
        <v>953</v>
      </c>
      <c r="AJ4" s="112" t="s">
        <v>953</v>
      </c>
      <c r="AK4" s="112" t="s">
        <v>953</v>
      </c>
      <c r="AL4" s="112" t="s">
        <v>953</v>
      </c>
      <c r="AM4" s="112" t="s">
        <v>953</v>
      </c>
      <c r="AN4" s="112" t="s">
        <v>953</v>
      </c>
      <c r="AO4" s="112" t="s">
        <v>953</v>
      </c>
      <c r="AP4" s="112" t="s">
        <v>953</v>
      </c>
      <c r="AQ4" s="112" t="s">
        <v>953</v>
      </c>
      <c r="AR4" s="112" t="s">
        <v>953</v>
      </c>
      <c r="AS4" s="112" t="s">
        <v>953</v>
      </c>
      <c r="AT4" s="112" t="s">
        <v>953</v>
      </c>
      <c r="AU4" s="112" t="s">
        <v>953</v>
      </c>
      <c r="AV4" s="112" t="s">
        <v>953</v>
      </c>
      <c r="AW4" s="112" t="s">
        <v>953</v>
      </c>
      <c r="AX4" s="112" t="s">
        <v>953</v>
      </c>
      <c r="AY4" s="112" t="s">
        <v>953</v>
      </c>
      <c r="AZ4" s="112" t="s">
        <v>953</v>
      </c>
      <c r="BA4" s="112" t="s">
        <v>953</v>
      </c>
      <c r="BB4" s="112" t="s">
        <v>953</v>
      </c>
      <c r="BC4" s="112" t="s">
        <v>953</v>
      </c>
      <c r="BD4" s="112" t="s">
        <v>953</v>
      </c>
      <c r="BE4" s="112" t="s">
        <v>953</v>
      </c>
    </row>
    <row r="5" spans="1:58" x14ac:dyDescent="0.25">
      <c r="A5" s="133" t="s">
        <v>1</v>
      </c>
      <c r="B5" s="111" t="s">
        <v>0</v>
      </c>
      <c r="C5" s="166"/>
      <c r="D5" s="166"/>
      <c r="E5" s="166"/>
      <c r="F5" s="166"/>
      <c r="G5" s="166"/>
      <c r="H5" s="166"/>
      <c r="I5" s="166"/>
      <c r="J5" s="166"/>
      <c r="K5" s="166"/>
      <c r="L5" s="166"/>
      <c r="M5" s="166"/>
      <c r="N5" s="166"/>
      <c r="O5" s="166"/>
      <c r="P5" s="166"/>
      <c r="Q5" s="168" t="str">
        <f>IF(ISNUMBER('Indicator Data'!Q6),"","Imputed using GDP p.c.")</f>
        <v/>
      </c>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08"/>
    </row>
    <row r="6" spans="1:58" x14ac:dyDescent="0.25">
      <c r="A6" s="133" t="s">
        <v>3</v>
      </c>
      <c r="B6" s="111" t="s">
        <v>2</v>
      </c>
      <c r="C6" s="166"/>
      <c r="D6" s="166"/>
      <c r="E6" s="166"/>
      <c r="F6" s="166"/>
      <c r="G6" s="166"/>
      <c r="H6" s="166"/>
      <c r="I6" s="166"/>
      <c r="J6" s="166"/>
      <c r="K6" s="166"/>
      <c r="L6" s="166"/>
      <c r="M6" s="166"/>
      <c r="N6" s="166"/>
      <c r="O6" s="166"/>
      <c r="P6" s="166"/>
      <c r="Q6" s="168" t="str">
        <f>IF(ISNUMBER('Indicator Data'!Q7),"","Imputed using GDP p.c.")</f>
        <v/>
      </c>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08"/>
    </row>
    <row r="7" spans="1:58" x14ac:dyDescent="0.25">
      <c r="A7" s="133" t="s">
        <v>5</v>
      </c>
      <c r="B7" s="111" t="s">
        <v>4</v>
      </c>
      <c r="C7" s="166"/>
      <c r="D7" s="166"/>
      <c r="E7" s="166"/>
      <c r="F7" s="166"/>
      <c r="G7" s="166"/>
      <c r="H7" s="166"/>
      <c r="I7" s="166"/>
      <c r="J7" s="166"/>
      <c r="K7" s="166"/>
      <c r="L7" s="166"/>
      <c r="M7" s="166"/>
      <c r="N7" s="166"/>
      <c r="O7" s="166"/>
      <c r="P7" s="166"/>
      <c r="Q7" s="168" t="str">
        <f>IF(ISNUMBER('Indicator Data'!Q8),"","Imputed using GDP p.c.")</f>
        <v/>
      </c>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08"/>
    </row>
    <row r="8" spans="1:58" x14ac:dyDescent="0.25">
      <c r="A8" s="133" t="s">
        <v>7</v>
      </c>
      <c r="B8" s="111" t="s">
        <v>6</v>
      </c>
      <c r="C8" s="166"/>
      <c r="D8" s="166"/>
      <c r="E8" s="166"/>
      <c r="F8" s="166"/>
      <c r="G8" s="166"/>
      <c r="H8" s="166"/>
      <c r="I8" s="166"/>
      <c r="J8" s="166"/>
      <c r="K8" s="166"/>
      <c r="L8" s="166"/>
      <c r="M8" s="166"/>
      <c r="N8" s="166"/>
      <c r="O8" s="166"/>
      <c r="P8" s="166"/>
      <c r="Q8" s="168" t="str">
        <f>IF(ISNUMBER('Indicator Data'!Q9),"","Imputed using GDP p.c.")</f>
        <v/>
      </c>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08"/>
    </row>
    <row r="9" spans="1:58" x14ac:dyDescent="0.25">
      <c r="A9" s="133" t="s">
        <v>9</v>
      </c>
      <c r="B9" s="111" t="s">
        <v>8</v>
      </c>
      <c r="C9" s="166"/>
      <c r="D9" s="166"/>
      <c r="E9" s="166"/>
      <c r="F9" s="166"/>
      <c r="G9" s="166"/>
      <c r="H9" s="166"/>
      <c r="I9" s="166"/>
      <c r="J9" s="166"/>
      <c r="K9" s="166"/>
      <c r="L9" s="166"/>
      <c r="M9" s="166"/>
      <c r="N9" s="166"/>
      <c r="O9" s="166"/>
      <c r="P9" s="166"/>
      <c r="Q9" s="168" t="str">
        <f>IF(ISNUMBER('Indicator Data'!Q10),"","Imputed using GDP p.c.")</f>
        <v/>
      </c>
      <c r="R9" s="166"/>
      <c r="S9" s="166"/>
      <c r="T9" s="166"/>
      <c r="U9" s="166"/>
      <c r="V9" s="166"/>
      <c r="W9" s="166"/>
      <c r="X9" s="166"/>
      <c r="Y9" s="166"/>
      <c r="Z9" s="166"/>
      <c r="AA9" s="166"/>
      <c r="AB9" s="166"/>
      <c r="AC9" s="166"/>
      <c r="AD9" s="166"/>
      <c r="AE9" s="166"/>
      <c r="AF9" s="166"/>
      <c r="AG9" s="166"/>
      <c r="AH9" s="166"/>
      <c r="AI9" s="166"/>
      <c r="AJ9" s="166"/>
      <c r="AK9" s="166"/>
      <c r="AL9" s="166"/>
      <c r="AM9" s="166"/>
      <c r="AN9" s="166" t="s">
        <v>1048</v>
      </c>
      <c r="AO9" s="166" t="s">
        <v>1048</v>
      </c>
      <c r="AP9" s="166"/>
      <c r="AQ9" s="166"/>
      <c r="AR9" s="166"/>
      <c r="AS9" s="166"/>
      <c r="AT9" s="166"/>
      <c r="AU9" s="166"/>
      <c r="AV9" s="166"/>
      <c r="AW9" s="166"/>
      <c r="AX9" s="166"/>
      <c r="AY9" s="166"/>
      <c r="AZ9" s="166"/>
      <c r="BA9" s="166"/>
      <c r="BB9" s="166"/>
      <c r="BC9" s="166"/>
      <c r="BD9" s="166"/>
      <c r="BE9" s="166"/>
      <c r="BF9" s="108"/>
    </row>
    <row r="10" spans="1:58" x14ac:dyDescent="0.25">
      <c r="A10" s="133" t="s">
        <v>11</v>
      </c>
      <c r="B10" s="111" t="s">
        <v>10</v>
      </c>
      <c r="C10" s="166"/>
      <c r="D10" s="166"/>
      <c r="E10" s="166"/>
      <c r="F10" s="166"/>
      <c r="G10" s="166"/>
      <c r="H10" s="166"/>
      <c r="I10" s="166"/>
      <c r="J10" s="166"/>
      <c r="K10" s="166"/>
      <c r="L10" s="166"/>
      <c r="M10" s="166"/>
      <c r="N10" s="166"/>
      <c r="O10" s="166"/>
      <c r="P10" s="166"/>
      <c r="Q10" s="168" t="str">
        <f>IF(ISNUMBER('Indicator Data'!Q11),"","Imputed using GDP p.c.")</f>
        <v/>
      </c>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08"/>
    </row>
    <row r="11" spans="1:58" x14ac:dyDescent="0.25">
      <c r="A11" s="133" t="s">
        <v>13</v>
      </c>
      <c r="B11" s="111" t="s">
        <v>12</v>
      </c>
      <c r="C11" s="166"/>
      <c r="D11" s="166"/>
      <c r="E11" s="166"/>
      <c r="F11" s="166"/>
      <c r="G11" s="166"/>
      <c r="H11" s="166"/>
      <c r="I11" s="166"/>
      <c r="J11" s="166"/>
      <c r="K11" s="166"/>
      <c r="L11" s="166"/>
      <c r="M11" s="166"/>
      <c r="N11" s="166"/>
      <c r="O11" s="166"/>
      <c r="P11" s="166"/>
      <c r="Q11" s="168" t="str">
        <f>IF(ISNUMBER('Indicator Data'!Q12),"","Imputed using GDP p.c.")</f>
        <v/>
      </c>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08"/>
    </row>
    <row r="12" spans="1:58" x14ac:dyDescent="0.25">
      <c r="A12" s="133" t="s">
        <v>15</v>
      </c>
      <c r="B12" s="111" t="s">
        <v>14</v>
      </c>
      <c r="C12" s="166"/>
      <c r="D12" s="166"/>
      <c r="E12" s="166"/>
      <c r="F12" s="166"/>
      <c r="G12" s="166"/>
      <c r="H12" s="166"/>
      <c r="I12" s="166"/>
      <c r="J12" s="166"/>
      <c r="K12" s="166"/>
      <c r="L12" s="166"/>
      <c r="M12" s="166"/>
      <c r="N12" s="166"/>
      <c r="O12" s="166"/>
      <c r="P12" s="166"/>
      <c r="Q12" s="168" t="str">
        <f>IF(ISNUMBER('Indicator Data'!Q13),"","Imputed using GDP p.c.")</f>
        <v/>
      </c>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08"/>
    </row>
    <row r="13" spans="1:58" x14ac:dyDescent="0.25">
      <c r="A13" s="133" t="s">
        <v>17</v>
      </c>
      <c r="B13" s="111" t="s">
        <v>16</v>
      </c>
      <c r="C13" s="166"/>
      <c r="D13" s="166"/>
      <c r="E13" s="166"/>
      <c r="F13" s="166"/>
      <c r="G13" s="166"/>
      <c r="H13" s="166"/>
      <c r="I13" s="166"/>
      <c r="J13" s="166"/>
      <c r="K13" s="166"/>
      <c r="L13" s="166"/>
      <c r="M13" s="166"/>
      <c r="N13" s="166"/>
      <c r="O13" s="166"/>
      <c r="P13" s="166"/>
      <c r="Q13" s="168" t="str">
        <f>IF(ISNUMBER('Indicator Data'!Q14),"","Imputed using GDP p.c.")</f>
        <v/>
      </c>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08"/>
    </row>
    <row r="14" spans="1:58" x14ac:dyDescent="0.25">
      <c r="A14" s="133" t="s">
        <v>19</v>
      </c>
      <c r="B14" s="111" t="s">
        <v>18</v>
      </c>
      <c r="C14" s="166"/>
      <c r="D14" s="166"/>
      <c r="E14" s="166"/>
      <c r="F14" s="166"/>
      <c r="G14" s="166"/>
      <c r="H14" s="166"/>
      <c r="I14" s="166"/>
      <c r="J14" s="166"/>
      <c r="K14" s="166"/>
      <c r="L14" s="166"/>
      <c r="M14" s="166"/>
      <c r="N14" s="166"/>
      <c r="O14" s="166"/>
      <c r="P14" s="166"/>
      <c r="Q14" s="168" t="str">
        <f>IF(ISNUMBER('Indicator Data'!Q15),"","Imputed using GDP p.c.")</f>
        <v/>
      </c>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08"/>
    </row>
    <row r="15" spans="1:58" x14ac:dyDescent="0.25">
      <c r="A15" s="133" t="s">
        <v>21</v>
      </c>
      <c r="B15" s="111" t="s">
        <v>20</v>
      </c>
      <c r="C15" s="166"/>
      <c r="D15" s="166"/>
      <c r="E15" s="166"/>
      <c r="F15" s="166"/>
      <c r="G15" s="166"/>
      <c r="H15" s="166"/>
      <c r="I15" s="166"/>
      <c r="J15" s="166"/>
      <c r="K15" s="166"/>
      <c r="L15" s="166"/>
      <c r="M15" s="166"/>
      <c r="N15" s="166"/>
      <c r="O15" s="166"/>
      <c r="P15" s="166"/>
      <c r="Q15" s="168" t="str">
        <f>IF(ISNUMBER('Indicator Data'!Q16),"","Imputed using GDP p.c.")</f>
        <v/>
      </c>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t="s">
        <v>1038</v>
      </c>
      <c r="AO15" s="166" t="s">
        <v>1038</v>
      </c>
      <c r="AP15" s="166"/>
      <c r="AQ15" s="166"/>
      <c r="AR15" s="166"/>
      <c r="AS15" s="166"/>
      <c r="AT15" s="166"/>
      <c r="AU15" s="166"/>
      <c r="AV15" s="166"/>
      <c r="AW15" s="166"/>
      <c r="AX15" s="166"/>
      <c r="AY15" s="166"/>
      <c r="AZ15" s="166"/>
      <c r="BA15" s="166"/>
      <c r="BB15" s="166"/>
      <c r="BC15" s="166"/>
      <c r="BD15" s="166"/>
      <c r="BE15" s="166"/>
      <c r="BF15" s="108"/>
    </row>
    <row r="16" spans="1:58" x14ac:dyDescent="0.25">
      <c r="A16" s="133" t="s">
        <v>23</v>
      </c>
      <c r="B16" s="111" t="s">
        <v>22</v>
      </c>
      <c r="C16" s="166"/>
      <c r="D16" s="166"/>
      <c r="E16" s="166"/>
      <c r="F16" s="166"/>
      <c r="G16" s="166"/>
      <c r="H16" s="166"/>
      <c r="I16" s="166"/>
      <c r="J16" s="166"/>
      <c r="K16" s="166"/>
      <c r="L16" s="166"/>
      <c r="M16" s="166"/>
      <c r="N16" s="166"/>
      <c r="O16" s="166"/>
      <c r="P16" s="166"/>
      <c r="Q16" s="168" t="str">
        <f>IF(ISNUMBER('Indicator Data'!Q17),"","Imputed using GDP p.c.")</f>
        <v/>
      </c>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t="s">
        <v>1035</v>
      </c>
      <c r="AO16" s="166" t="s">
        <v>1035</v>
      </c>
      <c r="AP16" s="166"/>
      <c r="AQ16" s="166"/>
      <c r="AR16" s="166"/>
      <c r="AS16" s="166"/>
      <c r="AT16" s="166"/>
      <c r="AU16" s="166"/>
      <c r="AV16" s="166"/>
      <c r="AW16" s="166"/>
      <c r="AX16" s="166"/>
      <c r="AY16" s="166"/>
      <c r="AZ16" s="166"/>
      <c r="BA16" s="166"/>
      <c r="BB16" s="166"/>
      <c r="BC16" s="166"/>
      <c r="BD16" s="166"/>
      <c r="BE16" s="166"/>
      <c r="BF16" s="108"/>
    </row>
    <row r="17" spans="1:58" x14ac:dyDescent="0.25">
      <c r="A17" s="133" t="s">
        <v>25</v>
      </c>
      <c r="B17" s="111" t="s">
        <v>24</v>
      </c>
      <c r="C17" s="166"/>
      <c r="D17" s="166"/>
      <c r="E17" s="166"/>
      <c r="F17" s="166"/>
      <c r="G17" s="166"/>
      <c r="H17" s="166"/>
      <c r="I17" s="166"/>
      <c r="J17" s="166"/>
      <c r="K17" s="166"/>
      <c r="L17" s="166"/>
      <c r="M17" s="166"/>
      <c r="N17" s="166"/>
      <c r="O17" s="166"/>
      <c r="P17" s="166"/>
      <c r="Q17" s="168" t="str">
        <f>IF(ISNUMBER('Indicator Data'!Q18),"","Imputed using GDP p.c.")</f>
        <v/>
      </c>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08"/>
    </row>
    <row r="18" spans="1:58" x14ac:dyDescent="0.25">
      <c r="A18" s="133" t="s">
        <v>27</v>
      </c>
      <c r="B18" s="111" t="s">
        <v>26</v>
      </c>
      <c r="C18" s="166"/>
      <c r="D18" s="166"/>
      <c r="E18" s="166"/>
      <c r="F18" s="166"/>
      <c r="G18" s="166"/>
      <c r="H18" s="166"/>
      <c r="I18" s="166"/>
      <c r="J18" s="166"/>
      <c r="K18" s="166"/>
      <c r="L18" s="166"/>
      <c r="M18" s="166"/>
      <c r="N18" s="166"/>
      <c r="O18" s="166"/>
      <c r="P18" s="166"/>
      <c r="Q18" s="168" t="str">
        <f>IF(ISNUMBER('Indicator Data'!Q19),"","Imputed using GDP p.c.")</f>
        <v/>
      </c>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08"/>
    </row>
    <row r="19" spans="1:58" x14ac:dyDescent="0.25">
      <c r="A19" s="133" t="s">
        <v>29</v>
      </c>
      <c r="B19" s="111" t="s">
        <v>28</v>
      </c>
      <c r="C19" s="166"/>
      <c r="D19" s="166"/>
      <c r="E19" s="166"/>
      <c r="F19" s="166"/>
      <c r="G19" s="166"/>
      <c r="H19" s="166"/>
      <c r="I19" s="166"/>
      <c r="J19" s="166"/>
      <c r="K19" s="166"/>
      <c r="L19" s="166"/>
      <c r="M19" s="166"/>
      <c r="N19" s="166"/>
      <c r="O19" s="166"/>
      <c r="P19" s="166"/>
      <c r="Q19" s="168" t="str">
        <f>IF(ISNUMBER('Indicator Data'!Q20),"","Imputed using GDP p.c.")</f>
        <v/>
      </c>
      <c r="R19" s="166"/>
      <c r="S19" s="166"/>
      <c r="T19" s="166"/>
      <c r="U19" s="166"/>
      <c r="V19" s="166"/>
      <c r="W19" s="166"/>
      <c r="X19" s="166"/>
      <c r="Y19" s="166"/>
      <c r="Z19" s="166"/>
      <c r="AA19" s="166"/>
      <c r="AB19" s="166"/>
      <c r="AC19" s="166"/>
      <c r="AD19" s="166"/>
      <c r="AE19" s="166"/>
      <c r="AF19" s="166"/>
      <c r="AG19" s="166"/>
      <c r="AH19" s="166"/>
      <c r="AI19" s="166"/>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08"/>
    </row>
    <row r="20" spans="1:58" x14ac:dyDescent="0.25">
      <c r="A20" s="133" t="s">
        <v>31</v>
      </c>
      <c r="B20" s="111" t="s">
        <v>30</v>
      </c>
      <c r="C20" s="166"/>
      <c r="D20" s="166"/>
      <c r="E20" s="166"/>
      <c r="F20" s="166"/>
      <c r="G20" s="166"/>
      <c r="H20" s="166"/>
      <c r="I20" s="166"/>
      <c r="J20" s="166"/>
      <c r="K20" s="166"/>
      <c r="L20" s="166"/>
      <c r="M20" s="166"/>
      <c r="N20" s="166"/>
      <c r="O20" s="166"/>
      <c r="P20" s="166"/>
      <c r="Q20" s="168" t="str">
        <f>IF(ISNUMBER('Indicator Data'!Q21),"","Imputed using GDP p.c.")</f>
        <v/>
      </c>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08"/>
    </row>
    <row r="21" spans="1:58" x14ac:dyDescent="0.25">
      <c r="A21" s="133" t="s">
        <v>33</v>
      </c>
      <c r="B21" s="111" t="s">
        <v>32</v>
      </c>
      <c r="C21" s="166"/>
      <c r="D21" s="166"/>
      <c r="E21" s="166"/>
      <c r="F21" s="166"/>
      <c r="G21" s="166"/>
      <c r="H21" s="166"/>
      <c r="I21" s="166"/>
      <c r="J21" s="166"/>
      <c r="K21" s="166"/>
      <c r="L21" s="166"/>
      <c r="M21" s="166"/>
      <c r="N21" s="166"/>
      <c r="O21" s="166"/>
      <c r="P21" s="166"/>
      <c r="Q21" s="168" t="str">
        <f>IF(ISNUMBER('Indicator Data'!Q22),"","Imputed using GDP p.c.")</f>
        <v/>
      </c>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08"/>
    </row>
    <row r="22" spans="1:58" x14ac:dyDescent="0.25">
      <c r="A22" s="133" t="s">
        <v>35</v>
      </c>
      <c r="B22" s="111" t="s">
        <v>34</v>
      </c>
      <c r="C22" s="166"/>
      <c r="D22" s="166"/>
      <c r="E22" s="166"/>
      <c r="F22" s="166"/>
      <c r="G22" s="166"/>
      <c r="H22" s="166"/>
      <c r="I22" s="166"/>
      <c r="J22" s="166"/>
      <c r="K22" s="166"/>
      <c r="L22" s="166"/>
      <c r="M22" s="166"/>
      <c r="N22" s="166"/>
      <c r="O22" s="166"/>
      <c r="P22" s="166"/>
      <c r="Q22" s="168" t="str">
        <f>IF(ISNUMBER('Indicator Data'!Q23),"","Imputed using GDP p.c.")</f>
        <v/>
      </c>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08"/>
    </row>
    <row r="23" spans="1:58" x14ac:dyDescent="0.25">
      <c r="A23" s="133" t="s">
        <v>37</v>
      </c>
      <c r="B23" s="111" t="s">
        <v>36</v>
      </c>
      <c r="C23" s="166"/>
      <c r="D23" s="166"/>
      <c r="E23" s="166"/>
      <c r="F23" s="166"/>
      <c r="G23" s="166"/>
      <c r="H23" s="166"/>
      <c r="I23" s="166"/>
      <c r="J23" s="166"/>
      <c r="K23" s="166"/>
      <c r="L23" s="166"/>
      <c r="M23" s="166"/>
      <c r="N23" s="166"/>
      <c r="O23" s="166"/>
      <c r="P23" s="166"/>
      <c r="Q23" s="168" t="str">
        <f>IF(ISNUMBER('Indicator Data'!Q24),"","Imputed using GDP p.c.")</f>
        <v/>
      </c>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t="s">
        <v>1037</v>
      </c>
      <c r="AO23" s="166" t="s">
        <v>1037</v>
      </c>
      <c r="AP23" s="166"/>
      <c r="AQ23" s="166"/>
      <c r="AR23" s="166"/>
      <c r="AS23" s="166"/>
      <c r="AT23" s="166"/>
      <c r="AU23" s="166"/>
      <c r="AV23" s="166"/>
      <c r="AW23" s="166"/>
      <c r="AX23" s="166"/>
      <c r="AY23" s="166"/>
      <c r="AZ23" s="166"/>
      <c r="BA23" s="166"/>
      <c r="BB23" s="166"/>
      <c r="BC23" s="166"/>
      <c r="BD23" s="166"/>
      <c r="BE23" s="166"/>
      <c r="BF23" s="108"/>
    </row>
    <row r="24" spans="1:58" x14ac:dyDescent="0.25">
      <c r="A24" s="133" t="s">
        <v>843</v>
      </c>
      <c r="B24" s="111" t="s">
        <v>38</v>
      </c>
      <c r="C24" s="166"/>
      <c r="D24" s="166"/>
      <c r="E24" s="166"/>
      <c r="F24" s="166"/>
      <c r="G24" s="166"/>
      <c r="H24" s="166"/>
      <c r="I24" s="166"/>
      <c r="J24" s="166"/>
      <c r="K24" s="166"/>
      <c r="L24" s="166"/>
      <c r="M24" s="166"/>
      <c r="N24" s="166"/>
      <c r="O24" s="166"/>
      <c r="P24" s="166"/>
      <c r="Q24" s="168" t="str">
        <f>IF(ISNUMBER('Indicator Data'!Q25),"","Imputed using GDP p.c.")</f>
        <v/>
      </c>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08"/>
    </row>
    <row r="25" spans="1:58" x14ac:dyDescent="0.25">
      <c r="A25" s="133" t="s">
        <v>40</v>
      </c>
      <c r="B25" s="111" t="s">
        <v>39</v>
      </c>
      <c r="C25" s="166"/>
      <c r="D25" s="166"/>
      <c r="E25" s="166"/>
      <c r="F25" s="166"/>
      <c r="G25" s="166"/>
      <c r="H25" s="166"/>
      <c r="I25" s="166"/>
      <c r="J25" s="166"/>
      <c r="K25" s="166"/>
      <c r="L25" s="166"/>
      <c r="M25" s="166"/>
      <c r="N25" s="166"/>
      <c r="O25" s="166"/>
      <c r="P25" s="166"/>
      <c r="Q25" s="168" t="str">
        <f>IF(ISNUMBER('Indicator Data'!Q26),"","Imputed using GDP p.c.")</f>
        <v/>
      </c>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08"/>
    </row>
    <row r="26" spans="1:58" x14ac:dyDescent="0.25">
      <c r="A26" s="133" t="s">
        <v>42</v>
      </c>
      <c r="B26" s="111" t="s">
        <v>41</v>
      </c>
      <c r="C26" s="166"/>
      <c r="D26" s="166"/>
      <c r="E26" s="166"/>
      <c r="F26" s="166"/>
      <c r="G26" s="166"/>
      <c r="H26" s="166"/>
      <c r="I26" s="166"/>
      <c r="J26" s="166"/>
      <c r="K26" s="166"/>
      <c r="L26" s="166"/>
      <c r="M26" s="166"/>
      <c r="N26" s="166"/>
      <c r="O26" s="166"/>
      <c r="P26" s="166"/>
      <c r="Q26" s="168" t="str">
        <f>IF(ISNUMBER('Indicator Data'!Q27),"","Imputed using GDP p.c.")</f>
        <v/>
      </c>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08"/>
    </row>
    <row r="27" spans="1:58" x14ac:dyDescent="0.25">
      <c r="A27" s="133" t="s">
        <v>44</v>
      </c>
      <c r="B27" s="111" t="s">
        <v>43</v>
      </c>
      <c r="C27" s="166"/>
      <c r="D27" s="166"/>
      <c r="E27" s="166"/>
      <c r="F27" s="166"/>
      <c r="G27" s="166"/>
      <c r="H27" s="166"/>
      <c r="I27" s="166"/>
      <c r="J27" s="166"/>
      <c r="K27" s="166"/>
      <c r="L27" s="166"/>
      <c r="M27" s="166"/>
      <c r="N27" s="166"/>
      <c r="O27" s="166"/>
      <c r="P27" s="166"/>
      <c r="Q27" s="168" t="str">
        <f>IF(ISNUMBER('Indicator Data'!Q28),"","Imputed using GDP p.c.")</f>
        <v/>
      </c>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08"/>
    </row>
    <row r="28" spans="1:58" x14ac:dyDescent="0.25">
      <c r="A28" s="133" t="s">
        <v>379</v>
      </c>
      <c r="B28" s="111" t="s">
        <v>45</v>
      </c>
      <c r="C28" s="166"/>
      <c r="D28" s="166"/>
      <c r="E28" s="166"/>
      <c r="F28" s="166"/>
      <c r="G28" s="166"/>
      <c r="H28" s="166"/>
      <c r="I28" s="166"/>
      <c r="J28" s="166"/>
      <c r="K28" s="166"/>
      <c r="L28" s="166"/>
      <c r="M28" s="166"/>
      <c r="N28" s="166"/>
      <c r="O28" s="166"/>
      <c r="P28" s="166"/>
      <c r="Q28" s="168" t="str">
        <f>IF(ISNUMBER('Indicator Data'!Q29),"","Imputed using GDP p.c.")</f>
        <v/>
      </c>
      <c r="R28" s="166"/>
      <c r="S28" s="166"/>
      <c r="T28" s="166"/>
      <c r="U28" s="166"/>
      <c r="V28" s="166"/>
      <c r="W28" s="166"/>
      <c r="X28" s="166"/>
      <c r="Y28" s="166"/>
      <c r="Z28" s="166"/>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08"/>
    </row>
    <row r="29" spans="1:58" x14ac:dyDescent="0.25">
      <c r="A29" s="133" t="s">
        <v>47</v>
      </c>
      <c r="B29" s="111" t="s">
        <v>46</v>
      </c>
      <c r="C29" s="166"/>
      <c r="D29" s="166"/>
      <c r="E29" s="166"/>
      <c r="F29" s="166"/>
      <c r="G29" s="166"/>
      <c r="H29" s="166"/>
      <c r="I29" s="166"/>
      <c r="J29" s="166"/>
      <c r="K29" s="166"/>
      <c r="L29" s="166"/>
      <c r="M29" s="166"/>
      <c r="N29" s="166"/>
      <c r="O29" s="166"/>
      <c r="P29" s="166"/>
      <c r="Q29" s="168" t="str">
        <f>IF(ISNUMBER('Indicator Data'!Q30),"","Imputed using GDP p.c.")</f>
        <v/>
      </c>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08"/>
    </row>
    <row r="30" spans="1:58" x14ac:dyDescent="0.25">
      <c r="A30" s="133" t="s">
        <v>49</v>
      </c>
      <c r="B30" s="111" t="s">
        <v>48</v>
      </c>
      <c r="C30" s="166"/>
      <c r="D30" s="166"/>
      <c r="E30" s="166"/>
      <c r="F30" s="166"/>
      <c r="G30" s="166"/>
      <c r="H30" s="166"/>
      <c r="I30" s="166"/>
      <c r="J30" s="166"/>
      <c r="K30" s="166"/>
      <c r="L30" s="166"/>
      <c r="M30" s="166"/>
      <c r="N30" s="166"/>
      <c r="O30" s="166"/>
      <c r="P30" s="166"/>
      <c r="Q30" s="168" t="str">
        <f>IF(ISNUMBER('Indicator Data'!Q31),"","Imputed using GDP p.c.")</f>
        <v/>
      </c>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08"/>
    </row>
    <row r="31" spans="1:58" x14ac:dyDescent="0.25">
      <c r="A31" s="133" t="s">
        <v>51</v>
      </c>
      <c r="B31" s="111" t="s">
        <v>50</v>
      </c>
      <c r="C31" s="166"/>
      <c r="D31" s="166"/>
      <c r="E31" s="166"/>
      <c r="F31" s="166"/>
      <c r="G31" s="166"/>
      <c r="H31" s="166"/>
      <c r="I31" s="166"/>
      <c r="J31" s="166"/>
      <c r="K31" s="166"/>
      <c r="L31" s="166"/>
      <c r="M31" s="166"/>
      <c r="N31" s="166"/>
      <c r="O31" s="166"/>
      <c r="P31" s="166"/>
      <c r="Q31" s="168" t="str">
        <f>IF(ISNUMBER('Indicator Data'!Q32),"","Imputed using GDP p.c.")</f>
        <v/>
      </c>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t="s">
        <v>1036</v>
      </c>
      <c r="AO31" s="166" t="s">
        <v>1036</v>
      </c>
      <c r="AP31" s="166"/>
      <c r="AQ31" s="166"/>
      <c r="AR31" s="166"/>
      <c r="AS31" s="166"/>
      <c r="AT31" s="166"/>
      <c r="AU31" s="166"/>
      <c r="AV31" s="166"/>
      <c r="AW31" s="166"/>
      <c r="AX31" s="166"/>
      <c r="AY31" s="166"/>
      <c r="AZ31" s="166"/>
      <c r="BA31" s="166"/>
      <c r="BB31" s="166"/>
      <c r="BC31" s="166"/>
      <c r="BD31" s="166"/>
      <c r="BE31" s="166"/>
      <c r="BF31" s="108"/>
    </row>
    <row r="32" spans="1:58" x14ac:dyDescent="0.25">
      <c r="A32" s="133" t="s">
        <v>844</v>
      </c>
      <c r="B32" s="111" t="s">
        <v>58</v>
      </c>
      <c r="C32" s="166"/>
      <c r="D32" s="166"/>
      <c r="E32" s="166"/>
      <c r="F32" s="166"/>
      <c r="G32" s="166"/>
      <c r="H32" s="166"/>
      <c r="I32" s="166"/>
      <c r="J32" s="166"/>
      <c r="K32" s="166"/>
      <c r="L32" s="166"/>
      <c r="M32" s="166"/>
      <c r="N32" s="166"/>
      <c r="O32" s="166"/>
      <c r="P32" s="166"/>
      <c r="Q32" s="168" t="str">
        <f>IF(ISNUMBER('Indicator Data'!Q33),"","Imputed using GDP p.c.")</f>
        <v/>
      </c>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08"/>
    </row>
    <row r="33" spans="1:58" x14ac:dyDescent="0.25">
      <c r="A33" s="133" t="s">
        <v>53</v>
      </c>
      <c r="B33" s="111" t="s">
        <v>52</v>
      </c>
      <c r="C33" s="166"/>
      <c r="D33" s="166"/>
      <c r="E33" s="166"/>
      <c r="F33" s="166"/>
      <c r="G33" s="166"/>
      <c r="H33" s="166"/>
      <c r="I33" s="166"/>
      <c r="J33" s="166"/>
      <c r="K33" s="166"/>
      <c r="L33" s="166"/>
      <c r="M33" s="166"/>
      <c r="N33" s="166"/>
      <c r="O33" s="166"/>
      <c r="P33" s="166"/>
      <c r="Q33" s="168" t="str">
        <f>IF(ISNUMBER('Indicator Data'!Q34),"","Imputed using GDP p.c.")</f>
        <v/>
      </c>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08"/>
    </row>
    <row r="34" spans="1:58" x14ac:dyDescent="0.25">
      <c r="A34" s="133" t="s">
        <v>55</v>
      </c>
      <c r="B34" s="111" t="s">
        <v>54</v>
      </c>
      <c r="C34" s="166"/>
      <c r="D34" s="166"/>
      <c r="E34" s="166"/>
      <c r="F34" s="166"/>
      <c r="G34" s="166"/>
      <c r="H34" s="166"/>
      <c r="I34" s="166"/>
      <c r="J34" s="166"/>
      <c r="K34" s="166"/>
      <c r="L34" s="166"/>
      <c r="M34" s="166"/>
      <c r="N34" s="166"/>
      <c r="O34" s="166"/>
      <c r="P34" s="166"/>
      <c r="Q34" s="168" t="str">
        <f>IF(ISNUMBER('Indicator Data'!Q35),"","Imputed using GDP p.c.")</f>
        <v/>
      </c>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08"/>
    </row>
    <row r="35" spans="1:58" x14ac:dyDescent="0.25">
      <c r="A35" s="133" t="s">
        <v>57</v>
      </c>
      <c r="B35" s="111" t="s">
        <v>56</v>
      </c>
      <c r="C35" s="166"/>
      <c r="D35" s="166"/>
      <c r="E35" s="166"/>
      <c r="F35" s="166"/>
      <c r="G35" s="166"/>
      <c r="H35" s="166"/>
      <c r="I35" s="166"/>
      <c r="J35" s="166"/>
      <c r="K35" s="166"/>
      <c r="L35" s="166"/>
      <c r="M35" s="166"/>
      <c r="N35" s="166"/>
      <c r="O35" s="166"/>
      <c r="P35" s="166"/>
      <c r="Q35" s="168" t="str">
        <f>IF(ISNUMBER('Indicator Data'!Q36),"","Imputed using GDP p.c.")</f>
        <v/>
      </c>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08"/>
    </row>
    <row r="36" spans="1:58" x14ac:dyDescent="0.25">
      <c r="A36" s="133" t="s">
        <v>60</v>
      </c>
      <c r="B36" s="111" t="s">
        <v>59</v>
      </c>
      <c r="C36" s="166"/>
      <c r="D36" s="166"/>
      <c r="E36" s="166"/>
      <c r="F36" s="166"/>
      <c r="G36" s="166"/>
      <c r="H36" s="166"/>
      <c r="I36" s="166"/>
      <c r="J36" s="166"/>
      <c r="K36" s="166"/>
      <c r="L36" s="166"/>
      <c r="M36" s="166"/>
      <c r="N36" s="166"/>
      <c r="O36" s="166"/>
      <c r="P36" s="166"/>
      <c r="Q36" s="168" t="str">
        <f>IF(ISNUMBER('Indicator Data'!Q37),"","Imputed using GDP p.c.")</f>
        <v/>
      </c>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08"/>
    </row>
    <row r="37" spans="1:58" x14ac:dyDescent="0.25">
      <c r="A37" s="133" t="s">
        <v>62</v>
      </c>
      <c r="B37" s="111" t="s">
        <v>61</v>
      </c>
      <c r="C37" s="166"/>
      <c r="D37" s="166"/>
      <c r="E37" s="166"/>
      <c r="F37" s="166"/>
      <c r="G37" s="166"/>
      <c r="H37" s="166"/>
      <c r="I37" s="166"/>
      <c r="J37" s="166"/>
      <c r="K37" s="166"/>
      <c r="L37" s="166"/>
      <c r="M37" s="166"/>
      <c r="N37" s="166"/>
      <c r="O37" s="166"/>
      <c r="P37" s="166"/>
      <c r="Q37" s="168" t="str">
        <f>IF(ISNUMBER('Indicator Data'!Q38),"","Imputed using GDP p.c.")</f>
        <v/>
      </c>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08"/>
    </row>
    <row r="38" spans="1:58" x14ac:dyDescent="0.25">
      <c r="A38" s="133" t="s">
        <v>64</v>
      </c>
      <c r="B38" s="111" t="s">
        <v>63</v>
      </c>
      <c r="C38" s="166"/>
      <c r="D38" s="166"/>
      <c r="E38" s="166"/>
      <c r="F38" s="166"/>
      <c r="G38" s="166"/>
      <c r="H38" s="166"/>
      <c r="I38" s="166"/>
      <c r="J38" s="166"/>
      <c r="K38" s="166"/>
      <c r="L38" s="166"/>
      <c r="M38" s="166"/>
      <c r="N38" s="166"/>
      <c r="O38" s="166"/>
      <c r="P38" s="166"/>
      <c r="Q38" s="168" t="str">
        <f>IF(ISNUMBER('Indicator Data'!Q39),"","Imputed using GDP p.c.")</f>
        <v/>
      </c>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08"/>
    </row>
    <row r="39" spans="1:58" x14ac:dyDescent="0.25">
      <c r="A39" s="133" t="s">
        <v>376</v>
      </c>
      <c r="B39" s="111" t="s">
        <v>65</v>
      </c>
      <c r="C39" s="166"/>
      <c r="D39" s="166"/>
      <c r="E39" s="166"/>
      <c r="F39" s="166"/>
      <c r="G39" s="166"/>
      <c r="H39" s="166"/>
      <c r="I39" s="166"/>
      <c r="J39" s="166"/>
      <c r="K39" s="166"/>
      <c r="L39" s="166"/>
      <c r="M39" s="166"/>
      <c r="N39" s="166"/>
      <c r="O39" s="166"/>
      <c r="P39" s="166"/>
      <c r="Q39" s="168" t="str">
        <f>IF(ISNUMBER('Indicator Data'!Q40),"","Imputed using GDP p.c.")</f>
        <v/>
      </c>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08"/>
    </row>
    <row r="40" spans="1:58" x14ac:dyDescent="0.25">
      <c r="A40" s="133" t="s">
        <v>67</v>
      </c>
      <c r="B40" s="111" t="s">
        <v>66</v>
      </c>
      <c r="C40" s="166"/>
      <c r="D40" s="166"/>
      <c r="E40" s="166"/>
      <c r="F40" s="166"/>
      <c r="G40" s="166"/>
      <c r="H40" s="166"/>
      <c r="I40" s="166"/>
      <c r="J40" s="166"/>
      <c r="K40" s="166"/>
      <c r="L40" s="166"/>
      <c r="M40" s="166"/>
      <c r="N40" s="166"/>
      <c r="O40" s="166"/>
      <c r="P40" s="166"/>
      <c r="Q40" s="168" t="str">
        <f>IF(ISNUMBER('Indicator Data'!Q41),"","Imputed using GDP p.c.")</f>
        <v/>
      </c>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08"/>
    </row>
    <row r="41" spans="1:58" x14ac:dyDescent="0.25">
      <c r="A41" s="133" t="s">
        <v>69</v>
      </c>
      <c r="B41" s="111" t="s">
        <v>68</v>
      </c>
      <c r="C41" s="166"/>
      <c r="D41" s="166"/>
      <c r="E41" s="166"/>
      <c r="F41" s="166"/>
      <c r="G41" s="166"/>
      <c r="H41" s="166"/>
      <c r="I41" s="166"/>
      <c r="J41" s="166"/>
      <c r="K41" s="166"/>
      <c r="L41" s="166"/>
      <c r="M41" s="166"/>
      <c r="N41" s="166"/>
      <c r="O41" s="166"/>
      <c r="P41" s="166"/>
      <c r="Q41" s="168" t="str">
        <f>IF(ISNUMBER('Indicator Data'!Q42),"","Imputed using GDP p.c.")</f>
        <v/>
      </c>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t="s">
        <v>1044</v>
      </c>
      <c r="AO41" s="166" t="s">
        <v>1044</v>
      </c>
      <c r="AP41" s="166"/>
      <c r="AQ41" s="166"/>
      <c r="AR41" s="166"/>
      <c r="AS41" s="166"/>
      <c r="AT41" s="166"/>
      <c r="AU41" s="166"/>
      <c r="AV41" s="166"/>
      <c r="AW41" s="166"/>
      <c r="AX41" s="166"/>
      <c r="AY41" s="166"/>
      <c r="AZ41" s="166"/>
      <c r="BA41" s="166"/>
      <c r="BB41" s="166"/>
      <c r="BC41" s="166"/>
      <c r="BD41" s="166"/>
      <c r="BE41" s="166"/>
      <c r="BF41" s="108"/>
    </row>
    <row r="42" spans="1:58" x14ac:dyDescent="0.25">
      <c r="A42" s="133" t="s">
        <v>374</v>
      </c>
      <c r="B42" s="111" t="s">
        <v>71</v>
      </c>
      <c r="C42" s="166"/>
      <c r="D42" s="166"/>
      <c r="E42" s="166"/>
      <c r="F42" s="166"/>
      <c r="G42" s="166"/>
      <c r="H42" s="166"/>
      <c r="I42" s="166"/>
      <c r="J42" s="166"/>
      <c r="K42" s="166"/>
      <c r="L42" s="166"/>
      <c r="M42" s="166"/>
      <c r="N42" s="166"/>
      <c r="O42" s="166"/>
      <c r="P42" s="166"/>
      <c r="Q42" s="168" t="str">
        <f>IF(ISNUMBER('Indicator Data'!Q43),"","Imputed using GDP p.c.")</f>
        <v/>
      </c>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08"/>
    </row>
    <row r="43" spans="1:58" x14ac:dyDescent="0.25">
      <c r="A43" s="133" t="s">
        <v>846</v>
      </c>
      <c r="B43" s="111" t="s">
        <v>70</v>
      </c>
      <c r="C43" s="166"/>
      <c r="D43" s="166"/>
      <c r="E43" s="166"/>
      <c r="F43" s="166"/>
      <c r="G43" s="166"/>
      <c r="H43" s="166"/>
      <c r="I43" s="166"/>
      <c r="J43" s="166"/>
      <c r="K43" s="166"/>
      <c r="L43" s="166"/>
      <c r="M43" s="166"/>
      <c r="N43" s="166"/>
      <c r="O43" s="166"/>
      <c r="P43" s="166"/>
      <c r="Q43" s="168" t="str">
        <f>IF(ISNUMBER('Indicator Data'!Q44),"","Imputed using GDP p.c.")</f>
        <v/>
      </c>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t="s">
        <v>1051</v>
      </c>
      <c r="AO43" s="166" t="s">
        <v>1051</v>
      </c>
      <c r="AP43" s="166"/>
      <c r="AQ43" s="166"/>
      <c r="AR43" s="166"/>
      <c r="AS43" s="166"/>
      <c r="AT43" s="166"/>
      <c r="AU43" s="166"/>
      <c r="AV43" s="166"/>
      <c r="AW43" s="166"/>
      <c r="AX43" s="166"/>
      <c r="AY43" s="166"/>
      <c r="AZ43" s="166"/>
      <c r="BA43" s="166"/>
      <c r="BB43" s="166"/>
      <c r="BC43" s="166"/>
      <c r="BD43" s="166"/>
      <c r="BE43" s="166"/>
      <c r="BF43" s="108"/>
    </row>
    <row r="44" spans="1:58" x14ac:dyDescent="0.25">
      <c r="A44" s="133" t="s">
        <v>73</v>
      </c>
      <c r="B44" s="111" t="s">
        <v>72</v>
      </c>
      <c r="C44" s="166"/>
      <c r="D44" s="166"/>
      <c r="E44" s="166"/>
      <c r="F44" s="166"/>
      <c r="G44" s="166"/>
      <c r="H44" s="166"/>
      <c r="I44" s="166"/>
      <c r="J44" s="166"/>
      <c r="K44" s="166"/>
      <c r="L44" s="166"/>
      <c r="M44" s="166"/>
      <c r="N44" s="166"/>
      <c r="O44" s="166"/>
      <c r="P44" s="166"/>
      <c r="Q44" s="168" t="str">
        <f>IF(ISNUMBER('Indicator Data'!Q45),"","Imputed using GDP p.c.")</f>
        <v/>
      </c>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08"/>
    </row>
    <row r="45" spans="1:58" x14ac:dyDescent="0.25">
      <c r="A45" s="133" t="s">
        <v>371</v>
      </c>
      <c r="B45" s="111" t="s">
        <v>74</v>
      </c>
      <c r="C45" s="166"/>
      <c r="D45" s="166"/>
      <c r="E45" s="166"/>
      <c r="F45" s="166"/>
      <c r="G45" s="166"/>
      <c r="H45" s="166"/>
      <c r="I45" s="166"/>
      <c r="J45" s="166"/>
      <c r="K45" s="166"/>
      <c r="L45" s="166"/>
      <c r="M45" s="166"/>
      <c r="N45" s="166"/>
      <c r="O45" s="166"/>
      <c r="P45" s="166"/>
      <c r="Q45" s="168" t="str">
        <f>IF(ISNUMBER('Indicator Data'!Q46),"","Imputed using GDP p.c.")</f>
        <v/>
      </c>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166"/>
      <c r="AO45" s="166"/>
      <c r="AP45" s="166"/>
      <c r="AQ45" s="166"/>
      <c r="AR45" s="166"/>
      <c r="AS45" s="166"/>
      <c r="AT45" s="166"/>
      <c r="AU45" s="166"/>
      <c r="AV45" s="166"/>
      <c r="AW45" s="166"/>
      <c r="AX45" s="166"/>
      <c r="AY45" s="166"/>
      <c r="AZ45" s="166"/>
      <c r="BA45" s="166"/>
      <c r="BB45" s="166"/>
      <c r="BC45" s="166"/>
      <c r="BD45" s="166"/>
      <c r="BE45" s="166"/>
      <c r="BF45" s="108"/>
    </row>
    <row r="46" spans="1:58" x14ac:dyDescent="0.25">
      <c r="A46" s="133" t="s">
        <v>76</v>
      </c>
      <c r="B46" s="111" t="s">
        <v>75</v>
      </c>
      <c r="C46" s="166"/>
      <c r="D46" s="166"/>
      <c r="E46" s="166"/>
      <c r="F46" s="166"/>
      <c r="G46" s="166"/>
      <c r="H46" s="166"/>
      <c r="I46" s="166"/>
      <c r="J46" s="166"/>
      <c r="K46" s="166"/>
      <c r="L46" s="166"/>
      <c r="M46" s="166"/>
      <c r="N46" s="166"/>
      <c r="O46" s="166"/>
      <c r="P46" s="166"/>
      <c r="Q46" s="168" t="str">
        <f>IF(ISNUMBER('Indicator Data'!Q47),"","Imputed using GDP p.c.")</f>
        <v/>
      </c>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08"/>
    </row>
    <row r="47" spans="1:58" x14ac:dyDescent="0.25">
      <c r="A47" s="133" t="s">
        <v>78</v>
      </c>
      <c r="B47" s="111" t="s">
        <v>77</v>
      </c>
      <c r="C47" s="166"/>
      <c r="D47" s="166"/>
      <c r="E47" s="166"/>
      <c r="F47" s="166"/>
      <c r="G47" s="166"/>
      <c r="H47" s="166"/>
      <c r="I47" s="166"/>
      <c r="J47" s="166"/>
      <c r="K47" s="166"/>
      <c r="L47" s="166"/>
      <c r="M47" s="166"/>
      <c r="N47" s="166"/>
      <c r="O47" s="166"/>
      <c r="P47" s="166"/>
      <c r="Q47" s="168" t="str">
        <f>IF(ISNUMBER('Indicator Data'!Q48),"","Imputed using GDP p.c.")</f>
        <v/>
      </c>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08"/>
    </row>
    <row r="48" spans="1:58" x14ac:dyDescent="0.25">
      <c r="A48" s="133" t="s">
        <v>80</v>
      </c>
      <c r="B48" s="111" t="s">
        <v>79</v>
      </c>
      <c r="C48" s="166"/>
      <c r="D48" s="166"/>
      <c r="E48" s="166"/>
      <c r="F48" s="166"/>
      <c r="G48" s="166"/>
      <c r="H48" s="166"/>
      <c r="I48" s="166"/>
      <c r="J48" s="166"/>
      <c r="K48" s="166"/>
      <c r="L48" s="166"/>
      <c r="M48" s="166"/>
      <c r="N48" s="166"/>
      <c r="O48" s="166"/>
      <c r="P48" s="166"/>
      <c r="Q48" s="168" t="str">
        <f>IF(ISNUMBER('Indicator Data'!Q49),"","Imputed using GDP p.c.")</f>
        <v/>
      </c>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08"/>
    </row>
    <row r="49" spans="1:58" x14ac:dyDescent="0.25">
      <c r="A49" s="133" t="s">
        <v>82</v>
      </c>
      <c r="B49" s="111" t="s">
        <v>81</v>
      </c>
      <c r="C49" s="166"/>
      <c r="D49" s="166"/>
      <c r="E49" s="166"/>
      <c r="F49" s="166"/>
      <c r="G49" s="166"/>
      <c r="H49" s="166"/>
      <c r="I49" s="166"/>
      <c r="J49" s="166"/>
      <c r="K49" s="166"/>
      <c r="L49" s="166"/>
      <c r="M49" s="166"/>
      <c r="N49" s="166"/>
      <c r="O49" s="166"/>
      <c r="P49" s="166"/>
      <c r="Q49" s="168" t="str">
        <f>IF(ISNUMBER('Indicator Data'!Q50),"","Imputed using GDP p.c.")</f>
        <v/>
      </c>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6"/>
      <c r="BE49" s="166"/>
      <c r="BF49" s="108"/>
    </row>
    <row r="50" spans="1:58" x14ac:dyDescent="0.25">
      <c r="A50" s="133" t="s">
        <v>84</v>
      </c>
      <c r="B50" s="111" t="s">
        <v>83</v>
      </c>
      <c r="C50" s="166"/>
      <c r="D50" s="166"/>
      <c r="E50" s="166"/>
      <c r="F50" s="166"/>
      <c r="G50" s="166"/>
      <c r="H50" s="166"/>
      <c r="I50" s="166"/>
      <c r="J50" s="166"/>
      <c r="K50" s="166"/>
      <c r="L50" s="166"/>
      <c r="M50" s="166"/>
      <c r="N50" s="166"/>
      <c r="O50" s="166"/>
      <c r="P50" s="166"/>
      <c r="Q50" s="168" t="str">
        <f>IF(ISNUMBER('Indicator Data'!Q51),"","Imputed using GDP p.c.")</f>
        <v/>
      </c>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08"/>
    </row>
    <row r="51" spans="1:58" x14ac:dyDescent="0.25">
      <c r="A51" s="133" t="s">
        <v>86</v>
      </c>
      <c r="B51" s="111" t="s">
        <v>85</v>
      </c>
      <c r="C51" s="166"/>
      <c r="D51" s="166"/>
      <c r="E51" s="166"/>
      <c r="F51" s="166"/>
      <c r="G51" s="166"/>
      <c r="H51" s="166"/>
      <c r="I51" s="166"/>
      <c r="J51" s="166"/>
      <c r="K51" s="166"/>
      <c r="L51" s="166"/>
      <c r="M51" s="166"/>
      <c r="N51" s="166"/>
      <c r="O51" s="166"/>
      <c r="P51" s="166"/>
      <c r="Q51" s="168" t="str">
        <f>IF(ISNUMBER('Indicator Data'!Q52),"","Imputed using GDP p.c.")</f>
        <v/>
      </c>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c r="AZ51" s="166"/>
      <c r="BA51" s="166"/>
      <c r="BB51" s="166"/>
      <c r="BC51" s="166"/>
      <c r="BD51" s="166"/>
      <c r="BE51" s="166"/>
      <c r="BF51" s="108"/>
    </row>
    <row r="52" spans="1:58" x14ac:dyDescent="0.25">
      <c r="A52" s="133" t="s">
        <v>88</v>
      </c>
      <c r="B52" s="111" t="s">
        <v>87</v>
      </c>
      <c r="C52" s="166"/>
      <c r="D52" s="166"/>
      <c r="E52" s="166"/>
      <c r="F52" s="166"/>
      <c r="G52" s="166"/>
      <c r="H52" s="166"/>
      <c r="I52" s="166"/>
      <c r="J52" s="166"/>
      <c r="K52" s="166"/>
      <c r="L52" s="166"/>
      <c r="M52" s="166"/>
      <c r="N52" s="166"/>
      <c r="O52" s="166"/>
      <c r="P52" s="166"/>
      <c r="Q52" s="168" t="str">
        <f>IF(ISNUMBER('Indicator Data'!Q53),"","Imputed using GDP p.c.")</f>
        <v/>
      </c>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166" t="s">
        <v>1048</v>
      </c>
      <c r="AO52" s="166" t="s">
        <v>1048</v>
      </c>
      <c r="AP52" s="166"/>
      <c r="AQ52" s="166"/>
      <c r="AR52" s="166"/>
      <c r="AS52" s="166"/>
      <c r="AT52" s="166"/>
      <c r="AU52" s="166"/>
      <c r="AV52" s="166"/>
      <c r="AW52" s="166"/>
      <c r="AX52" s="166"/>
      <c r="AY52" s="166"/>
      <c r="AZ52" s="166"/>
      <c r="BA52" s="166"/>
      <c r="BB52" s="166"/>
      <c r="BC52" s="166"/>
      <c r="BD52" s="166"/>
      <c r="BE52" s="166"/>
      <c r="BF52" s="108"/>
    </row>
    <row r="53" spans="1:58" x14ac:dyDescent="0.25">
      <c r="A53" s="133" t="s">
        <v>90</v>
      </c>
      <c r="B53" s="111" t="s">
        <v>89</v>
      </c>
      <c r="C53" s="166"/>
      <c r="D53" s="166"/>
      <c r="E53" s="166"/>
      <c r="F53" s="166"/>
      <c r="G53" s="166"/>
      <c r="H53" s="166"/>
      <c r="I53" s="166"/>
      <c r="J53" s="166"/>
      <c r="K53" s="166"/>
      <c r="L53" s="166"/>
      <c r="M53" s="166"/>
      <c r="N53" s="166"/>
      <c r="O53" s="166"/>
      <c r="P53" s="166"/>
      <c r="Q53" s="168" t="str">
        <f>IF(ISNUMBER('Indicator Data'!Q54),"","Imputed using GDP p.c.")</f>
        <v/>
      </c>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08"/>
    </row>
    <row r="54" spans="1:58" x14ac:dyDescent="0.25">
      <c r="A54" s="133" t="s">
        <v>93</v>
      </c>
      <c r="B54" s="111" t="s">
        <v>92</v>
      </c>
      <c r="C54" s="166"/>
      <c r="D54" s="166"/>
      <c r="E54" s="166"/>
      <c r="F54" s="166"/>
      <c r="G54" s="166"/>
      <c r="H54" s="166"/>
      <c r="I54" s="166"/>
      <c r="J54" s="166"/>
      <c r="K54" s="166"/>
      <c r="L54" s="166"/>
      <c r="M54" s="166"/>
      <c r="N54" s="166"/>
      <c r="O54" s="166"/>
      <c r="P54" s="166"/>
      <c r="Q54" s="168" t="str">
        <f>IF(ISNUMBER('Indicator Data'!Q55),"","Imputed using GDP p.c.")</f>
        <v/>
      </c>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c r="AZ54" s="166"/>
      <c r="BA54" s="166"/>
      <c r="BB54" s="166"/>
      <c r="BC54" s="166"/>
      <c r="BD54" s="166"/>
      <c r="BE54" s="166"/>
      <c r="BF54" s="108"/>
    </row>
    <row r="55" spans="1:58" x14ac:dyDescent="0.25">
      <c r="A55" s="133" t="s">
        <v>95</v>
      </c>
      <c r="B55" s="111" t="s">
        <v>94</v>
      </c>
      <c r="C55" s="166"/>
      <c r="D55" s="166"/>
      <c r="E55" s="166"/>
      <c r="F55" s="166"/>
      <c r="G55" s="166"/>
      <c r="H55" s="166"/>
      <c r="I55" s="166"/>
      <c r="J55" s="166"/>
      <c r="K55" s="166"/>
      <c r="L55" s="166"/>
      <c r="M55" s="166"/>
      <c r="N55" s="166"/>
      <c r="O55" s="166"/>
      <c r="P55" s="166"/>
      <c r="Q55" s="168" t="str">
        <f>IF(ISNUMBER('Indicator Data'!Q56),"","Imputed using GDP p.c.")</f>
        <v/>
      </c>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08"/>
    </row>
    <row r="56" spans="1:58" x14ac:dyDescent="0.25">
      <c r="A56" s="133" t="s">
        <v>97</v>
      </c>
      <c r="B56" s="111" t="s">
        <v>96</v>
      </c>
      <c r="C56" s="166"/>
      <c r="D56" s="166"/>
      <c r="E56" s="166"/>
      <c r="F56" s="166"/>
      <c r="G56" s="166"/>
      <c r="H56" s="166"/>
      <c r="I56" s="166"/>
      <c r="J56" s="166"/>
      <c r="K56" s="166"/>
      <c r="L56" s="166"/>
      <c r="M56" s="166"/>
      <c r="N56" s="166"/>
      <c r="O56" s="166"/>
      <c r="P56" s="166"/>
      <c r="Q56" s="168" t="str">
        <f>IF(ISNUMBER('Indicator Data'!Q57),"","Imputed using GDP p.c.")</f>
        <v/>
      </c>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6"/>
      <c r="AY56" s="166"/>
      <c r="AZ56" s="166"/>
      <c r="BA56" s="166"/>
      <c r="BB56" s="166"/>
      <c r="BC56" s="166"/>
      <c r="BD56" s="166"/>
      <c r="BE56" s="166"/>
      <c r="BF56" s="108"/>
    </row>
    <row r="57" spans="1:58" x14ac:dyDescent="0.25">
      <c r="A57" s="133" t="s">
        <v>99</v>
      </c>
      <c r="B57" s="111" t="s">
        <v>98</v>
      </c>
      <c r="C57" s="166"/>
      <c r="D57" s="166"/>
      <c r="E57" s="166"/>
      <c r="F57" s="166"/>
      <c r="G57" s="166"/>
      <c r="H57" s="166"/>
      <c r="I57" s="166"/>
      <c r="J57" s="166"/>
      <c r="K57" s="166"/>
      <c r="L57" s="166"/>
      <c r="M57" s="166"/>
      <c r="N57" s="166"/>
      <c r="O57" s="166"/>
      <c r="P57" s="166"/>
      <c r="Q57" s="168" t="str">
        <f>IF(ISNUMBER('Indicator Data'!Q58),"","Imputed using GDP p.c.")</f>
        <v/>
      </c>
      <c r="R57" s="166"/>
      <c r="S57" s="166"/>
      <c r="T57" s="166"/>
      <c r="U57" s="166"/>
      <c r="V57" s="166"/>
      <c r="W57" s="166"/>
      <c r="X57" s="166"/>
      <c r="Y57" s="166"/>
      <c r="Z57" s="166"/>
      <c r="AA57" s="166"/>
      <c r="AB57" s="166"/>
      <c r="AC57" s="166"/>
      <c r="AD57" s="166"/>
      <c r="AE57" s="166"/>
      <c r="AF57" s="166"/>
      <c r="AG57" s="166"/>
      <c r="AH57" s="166"/>
      <c r="AI57" s="166"/>
      <c r="AJ57" s="166"/>
      <c r="AK57" s="166"/>
      <c r="AL57" s="166"/>
      <c r="AM57" s="166"/>
      <c r="AN57" s="166" t="s">
        <v>1052</v>
      </c>
      <c r="AO57" s="166" t="s">
        <v>1052</v>
      </c>
      <c r="AP57" s="166"/>
      <c r="AQ57" s="166"/>
      <c r="AR57" s="166"/>
      <c r="AS57" s="166"/>
      <c r="AT57" s="166"/>
      <c r="AU57" s="166"/>
      <c r="AV57" s="166"/>
      <c r="AW57" s="166"/>
      <c r="AX57" s="166"/>
      <c r="AY57" s="166"/>
      <c r="AZ57" s="166"/>
      <c r="BA57" s="166"/>
      <c r="BB57" s="166"/>
      <c r="BC57" s="166"/>
      <c r="BD57" s="166"/>
      <c r="BE57" s="166"/>
      <c r="BF57" s="108"/>
    </row>
    <row r="58" spans="1:58" x14ac:dyDescent="0.25">
      <c r="A58" s="133" t="s">
        <v>101</v>
      </c>
      <c r="B58" s="111" t="s">
        <v>100</v>
      </c>
      <c r="C58" s="166"/>
      <c r="D58" s="166"/>
      <c r="E58" s="166"/>
      <c r="F58" s="166"/>
      <c r="G58" s="166"/>
      <c r="H58" s="166"/>
      <c r="I58" s="166"/>
      <c r="J58" s="166"/>
      <c r="K58" s="166"/>
      <c r="L58" s="166"/>
      <c r="M58" s="166"/>
      <c r="N58" s="166"/>
      <c r="O58" s="166"/>
      <c r="P58" s="166"/>
      <c r="Q58" s="168" t="str">
        <f>IF(ISNUMBER('Indicator Data'!Q59),"","Imputed using GDP p.c.")</f>
        <v/>
      </c>
      <c r="R58" s="166"/>
      <c r="S58" s="166"/>
      <c r="T58" s="166"/>
      <c r="U58" s="166"/>
      <c r="V58" s="166"/>
      <c r="W58" s="166"/>
      <c r="X58" s="166"/>
      <c r="Y58" s="166"/>
      <c r="Z58" s="166"/>
      <c r="AA58" s="166"/>
      <c r="AB58" s="166"/>
      <c r="AC58" s="166"/>
      <c r="AD58" s="166"/>
      <c r="AE58" s="166"/>
      <c r="AF58" s="166"/>
      <c r="AG58" s="166"/>
      <c r="AH58" s="166"/>
      <c r="AI58" s="166"/>
      <c r="AJ58" s="166"/>
      <c r="AK58" s="166"/>
      <c r="AL58" s="166"/>
      <c r="AM58" s="166"/>
      <c r="AN58" s="166" t="s">
        <v>1034</v>
      </c>
      <c r="AO58" s="166" t="s">
        <v>1034</v>
      </c>
      <c r="AP58" s="166"/>
      <c r="AQ58" s="166"/>
      <c r="AR58" s="166"/>
      <c r="AS58" s="166"/>
      <c r="AT58" s="166"/>
      <c r="AU58" s="166"/>
      <c r="AV58" s="166"/>
      <c r="AW58" s="166"/>
      <c r="AX58" s="166"/>
      <c r="AY58" s="166"/>
      <c r="AZ58" s="166"/>
      <c r="BA58" s="166"/>
      <c r="BB58" s="166"/>
      <c r="BC58" s="166"/>
      <c r="BD58" s="166"/>
      <c r="BE58" s="166"/>
      <c r="BF58" s="108"/>
    </row>
    <row r="59" spans="1:58" x14ac:dyDescent="0.25">
      <c r="A59" s="133" t="s">
        <v>103</v>
      </c>
      <c r="B59" s="111" t="s">
        <v>102</v>
      </c>
      <c r="C59" s="166"/>
      <c r="D59" s="166"/>
      <c r="E59" s="166"/>
      <c r="F59" s="166"/>
      <c r="G59" s="166"/>
      <c r="H59" s="166"/>
      <c r="I59" s="166"/>
      <c r="J59" s="166"/>
      <c r="K59" s="166"/>
      <c r="L59" s="166"/>
      <c r="M59" s="166"/>
      <c r="N59" s="166"/>
      <c r="O59" s="166"/>
      <c r="P59" s="166"/>
      <c r="Q59" s="168" t="str">
        <f>IF(ISNUMBER('Indicator Data'!Q60),"","Imputed using GDP p.c.")</f>
        <v/>
      </c>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08"/>
    </row>
    <row r="60" spans="1:58" x14ac:dyDescent="0.25">
      <c r="A60" s="133" t="s">
        <v>105</v>
      </c>
      <c r="B60" s="111" t="s">
        <v>104</v>
      </c>
      <c r="C60" s="166"/>
      <c r="D60" s="166"/>
      <c r="E60" s="166"/>
      <c r="F60" s="166"/>
      <c r="G60" s="166"/>
      <c r="H60" s="166"/>
      <c r="I60" s="166"/>
      <c r="J60" s="166"/>
      <c r="K60" s="166"/>
      <c r="L60" s="166"/>
      <c r="M60" s="166"/>
      <c r="N60" s="166"/>
      <c r="O60" s="166"/>
      <c r="P60" s="166"/>
      <c r="Q60" s="168" t="str">
        <f>IF(ISNUMBER('Indicator Data'!Q61),"","Imputed using GDP p.c.")</f>
        <v/>
      </c>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08"/>
    </row>
    <row r="61" spans="1:58" x14ac:dyDescent="0.25">
      <c r="A61" s="133" t="s">
        <v>107</v>
      </c>
      <c r="B61" s="111" t="s">
        <v>106</v>
      </c>
      <c r="C61" s="166"/>
      <c r="D61" s="166"/>
      <c r="E61" s="166"/>
      <c r="F61" s="166"/>
      <c r="G61" s="166"/>
      <c r="H61" s="166"/>
      <c r="I61" s="166"/>
      <c r="J61" s="166"/>
      <c r="K61" s="166"/>
      <c r="L61" s="166"/>
      <c r="M61" s="166"/>
      <c r="N61" s="166"/>
      <c r="O61" s="166"/>
      <c r="P61" s="166"/>
      <c r="Q61" s="168" t="str">
        <f>IF(ISNUMBER('Indicator Data'!Q62),"","Imputed using GDP p.c.")</f>
        <v/>
      </c>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08"/>
    </row>
    <row r="62" spans="1:58" x14ac:dyDescent="0.25">
      <c r="A62" s="133" t="s">
        <v>109</v>
      </c>
      <c r="B62" s="111" t="s">
        <v>108</v>
      </c>
      <c r="C62" s="166"/>
      <c r="D62" s="166"/>
      <c r="E62" s="166"/>
      <c r="F62" s="166"/>
      <c r="G62" s="166"/>
      <c r="H62" s="166"/>
      <c r="I62" s="166"/>
      <c r="J62" s="166"/>
      <c r="K62" s="166"/>
      <c r="L62" s="166"/>
      <c r="M62" s="166"/>
      <c r="N62" s="166"/>
      <c r="O62" s="166"/>
      <c r="P62" s="166"/>
      <c r="Q62" s="168" t="str">
        <f>IF(ISNUMBER('Indicator Data'!Q63),"","Imputed using GDP p.c.")</f>
        <v/>
      </c>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6"/>
      <c r="BB62" s="166"/>
      <c r="BC62" s="166"/>
      <c r="BD62" s="166"/>
      <c r="BE62" s="166"/>
      <c r="BF62" s="108"/>
    </row>
    <row r="63" spans="1:58" x14ac:dyDescent="0.25">
      <c r="A63" s="133" t="s">
        <v>111</v>
      </c>
      <c r="B63" s="111" t="s">
        <v>110</v>
      </c>
      <c r="C63" s="166"/>
      <c r="D63" s="166"/>
      <c r="E63" s="166"/>
      <c r="F63" s="166"/>
      <c r="G63" s="166"/>
      <c r="H63" s="166"/>
      <c r="I63" s="166"/>
      <c r="J63" s="166"/>
      <c r="K63" s="166"/>
      <c r="L63" s="166"/>
      <c r="M63" s="166"/>
      <c r="N63" s="166"/>
      <c r="O63" s="166"/>
      <c r="P63" s="166"/>
      <c r="Q63" s="168" t="str">
        <f>IF(ISNUMBER('Indicator Data'!Q64),"","Imputed using GDP p.c.")</f>
        <v/>
      </c>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08"/>
    </row>
    <row r="64" spans="1:58" x14ac:dyDescent="0.25">
      <c r="A64" s="133" t="s">
        <v>113</v>
      </c>
      <c r="B64" s="111" t="s">
        <v>112</v>
      </c>
      <c r="C64" s="166"/>
      <c r="D64" s="166"/>
      <c r="E64" s="166"/>
      <c r="F64" s="166"/>
      <c r="G64" s="166"/>
      <c r="H64" s="166"/>
      <c r="I64" s="166"/>
      <c r="J64" s="166"/>
      <c r="K64" s="166"/>
      <c r="L64" s="166"/>
      <c r="M64" s="166"/>
      <c r="N64" s="166"/>
      <c r="O64" s="166"/>
      <c r="P64" s="166"/>
      <c r="Q64" s="168" t="str">
        <f>IF(ISNUMBER('Indicator Data'!Q65),"","Imputed using GDP p.c.")</f>
        <v/>
      </c>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c r="BD64" s="166"/>
      <c r="BE64" s="166"/>
      <c r="BF64" s="108"/>
    </row>
    <row r="65" spans="1:58" x14ac:dyDescent="0.25">
      <c r="A65" s="133" t="s">
        <v>115</v>
      </c>
      <c r="B65" s="111" t="s">
        <v>114</v>
      </c>
      <c r="C65" s="166"/>
      <c r="D65" s="166"/>
      <c r="E65" s="166"/>
      <c r="F65" s="166"/>
      <c r="G65" s="166"/>
      <c r="H65" s="166"/>
      <c r="I65" s="166"/>
      <c r="J65" s="166"/>
      <c r="K65" s="166"/>
      <c r="L65" s="166"/>
      <c r="M65" s="166"/>
      <c r="N65" s="166"/>
      <c r="O65" s="166"/>
      <c r="P65" s="166"/>
      <c r="Q65" s="168" t="str">
        <f>IF(ISNUMBER('Indicator Data'!Q66),"","Imputed using GDP p.c.")</f>
        <v/>
      </c>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c r="BB65" s="166"/>
      <c r="BC65" s="166"/>
      <c r="BD65" s="166"/>
      <c r="BE65" s="166"/>
      <c r="BF65" s="108"/>
    </row>
    <row r="66" spans="1:58" x14ac:dyDescent="0.25">
      <c r="A66" s="133" t="s">
        <v>117</v>
      </c>
      <c r="B66" s="111" t="s">
        <v>116</v>
      </c>
      <c r="C66" s="166"/>
      <c r="D66" s="166"/>
      <c r="E66" s="166"/>
      <c r="F66" s="166"/>
      <c r="G66" s="166"/>
      <c r="H66" s="166"/>
      <c r="I66" s="166"/>
      <c r="J66" s="166"/>
      <c r="K66" s="166"/>
      <c r="L66" s="166"/>
      <c r="M66" s="166"/>
      <c r="N66" s="166"/>
      <c r="O66" s="166"/>
      <c r="P66" s="166"/>
      <c r="Q66" s="168" t="str">
        <f>IF(ISNUMBER('Indicator Data'!Q67),"","Imputed using GDP p.c.")</f>
        <v/>
      </c>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c r="AS66" s="166"/>
      <c r="AT66" s="166"/>
      <c r="AU66" s="166"/>
      <c r="AV66" s="166"/>
      <c r="AW66" s="166"/>
      <c r="AX66" s="166"/>
      <c r="AY66" s="166"/>
      <c r="AZ66" s="166"/>
      <c r="BA66" s="166"/>
      <c r="BB66" s="166"/>
      <c r="BC66" s="166"/>
      <c r="BD66" s="166"/>
      <c r="BE66" s="166"/>
      <c r="BF66" s="108"/>
    </row>
    <row r="67" spans="1:58" x14ac:dyDescent="0.25">
      <c r="A67" s="133" t="s">
        <v>119</v>
      </c>
      <c r="B67" s="111" t="s">
        <v>118</v>
      </c>
      <c r="C67" s="166"/>
      <c r="D67" s="166"/>
      <c r="E67" s="166"/>
      <c r="F67" s="166"/>
      <c r="G67" s="166"/>
      <c r="H67" s="166"/>
      <c r="I67" s="166"/>
      <c r="J67" s="166"/>
      <c r="K67" s="166"/>
      <c r="L67" s="166"/>
      <c r="M67" s="166"/>
      <c r="N67" s="166"/>
      <c r="O67" s="166"/>
      <c r="P67" s="166"/>
      <c r="Q67" s="168" t="str">
        <f>IF(ISNUMBER('Indicator Data'!Q68),"","Imputed using GDP p.c.")</f>
        <v/>
      </c>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AT67" s="166"/>
      <c r="AU67" s="166"/>
      <c r="AV67" s="166"/>
      <c r="AW67" s="166"/>
      <c r="AX67" s="166"/>
      <c r="AY67" s="166"/>
      <c r="AZ67" s="166"/>
      <c r="BA67" s="166"/>
      <c r="BB67" s="166"/>
      <c r="BC67" s="166"/>
      <c r="BD67" s="166"/>
      <c r="BE67" s="166"/>
      <c r="BF67" s="108"/>
    </row>
    <row r="68" spans="1:58" x14ac:dyDescent="0.25">
      <c r="A68" s="133" t="s">
        <v>121</v>
      </c>
      <c r="B68" s="111" t="s">
        <v>120</v>
      </c>
      <c r="C68" s="166"/>
      <c r="D68" s="166"/>
      <c r="E68" s="166"/>
      <c r="F68" s="166"/>
      <c r="G68" s="166"/>
      <c r="H68" s="166"/>
      <c r="I68" s="166"/>
      <c r="J68" s="166"/>
      <c r="K68" s="166"/>
      <c r="L68" s="166"/>
      <c r="M68" s="166"/>
      <c r="N68" s="166"/>
      <c r="O68" s="166"/>
      <c r="P68" s="166"/>
      <c r="Q68" s="168" t="str">
        <f>IF(ISNUMBER('Indicator Data'!Q69),"","Imputed using GDP p.c.")</f>
        <v/>
      </c>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c r="AS68" s="166"/>
      <c r="AT68" s="166"/>
      <c r="AU68" s="166"/>
      <c r="AV68" s="166"/>
      <c r="AW68" s="166"/>
      <c r="AX68" s="166"/>
      <c r="AY68" s="166"/>
      <c r="AZ68" s="166"/>
      <c r="BA68" s="166"/>
      <c r="BB68" s="166"/>
      <c r="BC68" s="166"/>
      <c r="BD68" s="166"/>
      <c r="BE68" s="166"/>
      <c r="BF68" s="108"/>
    </row>
    <row r="69" spans="1:58" x14ac:dyDescent="0.25">
      <c r="A69" s="133" t="s">
        <v>123</v>
      </c>
      <c r="B69" s="111" t="s">
        <v>122</v>
      </c>
      <c r="C69" s="166"/>
      <c r="D69" s="166"/>
      <c r="E69" s="166"/>
      <c r="F69" s="166"/>
      <c r="G69" s="166"/>
      <c r="H69" s="166"/>
      <c r="I69" s="166"/>
      <c r="J69" s="166"/>
      <c r="K69" s="166"/>
      <c r="L69" s="166"/>
      <c r="M69" s="166"/>
      <c r="N69" s="166"/>
      <c r="O69" s="166"/>
      <c r="P69" s="166"/>
      <c r="Q69" s="168" t="str">
        <f>IF(ISNUMBER('Indicator Data'!Q70),"","Imputed using GDP p.c.")</f>
        <v/>
      </c>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c r="AS69" s="166"/>
      <c r="AT69" s="166"/>
      <c r="AU69" s="166"/>
      <c r="AV69" s="166"/>
      <c r="AW69" s="166"/>
      <c r="AX69" s="166"/>
      <c r="AY69" s="166"/>
      <c r="AZ69" s="166"/>
      <c r="BA69" s="166"/>
      <c r="BB69" s="166"/>
      <c r="BC69" s="166"/>
      <c r="BD69" s="166"/>
      <c r="BE69" s="166"/>
      <c r="BF69" s="108"/>
    </row>
    <row r="70" spans="1:58" x14ac:dyDescent="0.25">
      <c r="A70" s="133" t="s">
        <v>125</v>
      </c>
      <c r="B70" s="111" t="s">
        <v>124</v>
      </c>
      <c r="C70" s="166"/>
      <c r="D70" s="166"/>
      <c r="E70" s="166"/>
      <c r="F70" s="166"/>
      <c r="G70" s="166"/>
      <c r="H70" s="166"/>
      <c r="I70" s="166"/>
      <c r="J70" s="166"/>
      <c r="K70" s="166"/>
      <c r="L70" s="166"/>
      <c r="M70" s="166"/>
      <c r="N70" s="166"/>
      <c r="O70" s="166"/>
      <c r="P70" s="166"/>
      <c r="Q70" s="168" t="str">
        <f>IF(ISNUMBER('Indicator Data'!Q71),"","Imputed using GDP p.c.")</f>
        <v/>
      </c>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t="s">
        <v>1048</v>
      </c>
      <c r="AO70" s="166" t="s">
        <v>1048</v>
      </c>
      <c r="AP70" s="166"/>
      <c r="AQ70" s="166"/>
      <c r="AR70" s="166"/>
      <c r="AS70" s="166"/>
      <c r="AT70" s="166"/>
      <c r="AU70" s="166"/>
      <c r="AV70" s="166"/>
      <c r="AW70" s="166"/>
      <c r="AX70" s="166"/>
      <c r="AY70" s="166"/>
      <c r="AZ70" s="166"/>
      <c r="BA70" s="166"/>
      <c r="BB70" s="166"/>
      <c r="BC70" s="166"/>
      <c r="BD70" s="166"/>
      <c r="BE70" s="166"/>
      <c r="BF70" s="108"/>
    </row>
    <row r="71" spans="1:58" x14ac:dyDescent="0.25">
      <c r="A71" s="133" t="s">
        <v>127</v>
      </c>
      <c r="B71" s="111" t="s">
        <v>126</v>
      </c>
      <c r="C71" s="166"/>
      <c r="D71" s="166"/>
      <c r="E71" s="166"/>
      <c r="F71" s="166"/>
      <c r="G71" s="166"/>
      <c r="H71" s="166"/>
      <c r="I71" s="166"/>
      <c r="J71" s="166"/>
      <c r="K71" s="166"/>
      <c r="L71" s="166"/>
      <c r="M71" s="166"/>
      <c r="N71" s="166"/>
      <c r="O71" s="166"/>
      <c r="P71" s="166"/>
      <c r="Q71" s="168" t="str">
        <f>IF(ISNUMBER('Indicator Data'!Q72),"","Imputed using GDP p.c.")</f>
        <v/>
      </c>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c r="AT71" s="166"/>
      <c r="AU71" s="166"/>
      <c r="AV71" s="166"/>
      <c r="AW71" s="166"/>
      <c r="AX71" s="166"/>
      <c r="AY71" s="166"/>
      <c r="AZ71" s="166"/>
      <c r="BA71" s="166"/>
      <c r="BB71" s="166"/>
      <c r="BC71" s="166"/>
      <c r="BD71" s="166"/>
      <c r="BE71" s="166"/>
      <c r="BF71" s="108"/>
    </row>
    <row r="72" spans="1:58" x14ac:dyDescent="0.25">
      <c r="A72" s="133" t="s">
        <v>129</v>
      </c>
      <c r="B72" s="111" t="s">
        <v>128</v>
      </c>
      <c r="C72" s="166"/>
      <c r="D72" s="166"/>
      <c r="E72" s="166"/>
      <c r="F72" s="166"/>
      <c r="G72" s="166"/>
      <c r="H72" s="166"/>
      <c r="I72" s="166"/>
      <c r="J72" s="166"/>
      <c r="K72" s="166"/>
      <c r="L72" s="166"/>
      <c r="M72" s="166"/>
      <c r="N72" s="166"/>
      <c r="O72" s="166"/>
      <c r="P72" s="166"/>
      <c r="Q72" s="168" t="str">
        <f>IF(ISNUMBER('Indicator Data'!Q73),"","Imputed using GDP p.c.")</f>
        <v/>
      </c>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c r="AR72" s="166"/>
      <c r="AS72" s="166"/>
      <c r="AT72" s="166"/>
      <c r="AU72" s="166"/>
      <c r="AV72" s="166"/>
      <c r="AW72" s="166"/>
      <c r="AX72" s="166"/>
      <c r="AY72" s="166"/>
      <c r="AZ72" s="166"/>
      <c r="BA72" s="166"/>
      <c r="BB72" s="166"/>
      <c r="BC72" s="166"/>
      <c r="BD72" s="166"/>
      <c r="BE72" s="166"/>
      <c r="BF72" s="108"/>
    </row>
    <row r="73" spans="1:58" x14ac:dyDescent="0.25">
      <c r="A73" s="133" t="s">
        <v>372</v>
      </c>
      <c r="B73" s="111" t="s">
        <v>130</v>
      </c>
      <c r="C73" s="166"/>
      <c r="D73" s="166"/>
      <c r="E73" s="166"/>
      <c r="F73" s="166"/>
      <c r="G73" s="166"/>
      <c r="H73" s="166"/>
      <c r="I73" s="166"/>
      <c r="J73" s="166"/>
      <c r="K73" s="166"/>
      <c r="L73" s="166"/>
      <c r="M73" s="166"/>
      <c r="N73" s="166"/>
      <c r="O73" s="166"/>
      <c r="P73" s="166"/>
      <c r="Q73" s="168" t="str">
        <f>IF(ISNUMBER('Indicator Data'!Q74),"","Imputed using GDP p.c.")</f>
        <v/>
      </c>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166"/>
      <c r="AW73" s="166"/>
      <c r="AX73" s="166"/>
      <c r="AY73" s="166"/>
      <c r="AZ73" s="166"/>
      <c r="BA73" s="166"/>
      <c r="BB73" s="166"/>
      <c r="BC73" s="166"/>
      <c r="BD73" s="166"/>
      <c r="BE73" s="166"/>
      <c r="BF73" s="108"/>
    </row>
    <row r="74" spans="1:58" x14ac:dyDescent="0.25">
      <c r="A74" s="133" t="s">
        <v>132</v>
      </c>
      <c r="B74" s="111" t="s">
        <v>131</v>
      </c>
      <c r="C74" s="166"/>
      <c r="D74" s="166"/>
      <c r="E74" s="166"/>
      <c r="F74" s="166"/>
      <c r="G74" s="166"/>
      <c r="H74" s="166"/>
      <c r="I74" s="166"/>
      <c r="J74" s="166"/>
      <c r="K74" s="166"/>
      <c r="L74" s="166"/>
      <c r="M74" s="166"/>
      <c r="N74" s="166"/>
      <c r="O74" s="166"/>
      <c r="P74" s="166"/>
      <c r="Q74" s="168" t="str">
        <f>IF(ISNUMBER('Indicator Data'!Q75),"","Imputed using GDP p.c.")</f>
        <v/>
      </c>
      <c r="R74" s="166"/>
      <c r="S74" s="166"/>
      <c r="T74" s="166"/>
      <c r="U74" s="166"/>
      <c r="V74" s="166"/>
      <c r="W74" s="166"/>
      <c r="X74" s="166"/>
      <c r="Y74" s="166"/>
      <c r="Z74" s="166"/>
      <c r="AA74" s="166"/>
      <c r="AB74" s="166"/>
      <c r="AC74" s="166"/>
      <c r="AD74" s="166"/>
      <c r="AE74" s="166"/>
      <c r="AF74" s="166"/>
      <c r="AG74" s="166"/>
      <c r="AH74" s="166"/>
      <c r="AI74" s="166"/>
      <c r="AJ74" s="166"/>
      <c r="AK74" s="166"/>
      <c r="AL74" s="166"/>
      <c r="AM74" s="166"/>
      <c r="AN74" s="166"/>
      <c r="AO74" s="166"/>
      <c r="AP74" s="166"/>
      <c r="AQ74" s="166"/>
      <c r="AR74" s="166"/>
      <c r="AS74" s="166"/>
      <c r="AT74" s="166"/>
      <c r="AU74" s="166"/>
      <c r="AV74" s="166"/>
      <c r="AW74" s="166"/>
      <c r="AX74" s="166"/>
      <c r="AY74" s="166"/>
      <c r="AZ74" s="166"/>
      <c r="BA74" s="166"/>
      <c r="BB74" s="166"/>
      <c r="BC74" s="166"/>
      <c r="BD74" s="166"/>
      <c r="BE74" s="166"/>
      <c r="BF74" s="108"/>
    </row>
    <row r="75" spans="1:58" x14ac:dyDescent="0.25">
      <c r="A75" s="133" t="s">
        <v>134</v>
      </c>
      <c r="B75" s="111" t="s">
        <v>133</v>
      </c>
      <c r="C75" s="166"/>
      <c r="D75" s="166"/>
      <c r="E75" s="166"/>
      <c r="F75" s="166"/>
      <c r="G75" s="166"/>
      <c r="H75" s="166"/>
      <c r="I75" s="166"/>
      <c r="J75" s="166"/>
      <c r="K75" s="166"/>
      <c r="L75" s="166"/>
      <c r="M75" s="166"/>
      <c r="N75" s="166"/>
      <c r="O75" s="166"/>
      <c r="P75" s="166"/>
      <c r="Q75" s="168" t="str">
        <f>IF(ISNUMBER('Indicator Data'!Q76),"","Imputed using GDP p.c.")</f>
        <v/>
      </c>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c r="AR75" s="166"/>
      <c r="AS75" s="166"/>
      <c r="AT75" s="166"/>
      <c r="AU75" s="166"/>
      <c r="AV75" s="166"/>
      <c r="AW75" s="166"/>
      <c r="AX75" s="166"/>
      <c r="AY75" s="166"/>
      <c r="AZ75" s="166"/>
      <c r="BA75" s="166"/>
      <c r="BB75" s="166"/>
      <c r="BC75" s="166"/>
      <c r="BD75" s="166"/>
      <c r="BE75" s="166"/>
      <c r="BF75" s="108"/>
    </row>
    <row r="76" spans="1:58" x14ac:dyDescent="0.25">
      <c r="A76" s="133" t="s">
        <v>136</v>
      </c>
      <c r="B76" s="111" t="s">
        <v>135</v>
      </c>
      <c r="C76" s="166"/>
      <c r="D76" s="166"/>
      <c r="E76" s="166"/>
      <c r="F76" s="166"/>
      <c r="G76" s="166"/>
      <c r="H76" s="166"/>
      <c r="I76" s="166"/>
      <c r="J76" s="166"/>
      <c r="K76" s="166"/>
      <c r="L76" s="166"/>
      <c r="M76" s="166"/>
      <c r="N76" s="166"/>
      <c r="O76" s="166"/>
      <c r="P76" s="166"/>
      <c r="Q76" s="168" t="str">
        <f>IF(ISNUMBER('Indicator Data'!Q77),"","Imputed using GDP p.c.")</f>
        <v/>
      </c>
      <c r="R76" s="166"/>
      <c r="S76" s="166"/>
      <c r="T76" s="166"/>
      <c r="U76" s="166"/>
      <c r="V76" s="166"/>
      <c r="W76" s="166"/>
      <c r="X76" s="166"/>
      <c r="Y76" s="166"/>
      <c r="Z76" s="166"/>
      <c r="AA76" s="166"/>
      <c r="AB76" s="166"/>
      <c r="AC76" s="166"/>
      <c r="AD76" s="166"/>
      <c r="AE76" s="166"/>
      <c r="AF76" s="166"/>
      <c r="AG76" s="166"/>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c r="BD76" s="166"/>
      <c r="BE76" s="166"/>
      <c r="BF76" s="108"/>
    </row>
    <row r="77" spans="1:58" x14ac:dyDescent="0.25">
      <c r="A77" s="133" t="s">
        <v>138</v>
      </c>
      <c r="B77" s="111" t="s">
        <v>137</v>
      </c>
      <c r="C77" s="166"/>
      <c r="D77" s="166"/>
      <c r="E77" s="166"/>
      <c r="F77" s="166"/>
      <c r="G77" s="166"/>
      <c r="H77" s="166"/>
      <c r="I77" s="166"/>
      <c r="J77" s="166"/>
      <c r="K77" s="166"/>
      <c r="L77" s="166"/>
      <c r="M77" s="166"/>
      <c r="N77" s="166"/>
      <c r="O77" s="166"/>
      <c r="P77" s="166"/>
      <c r="Q77" s="168" t="str">
        <f>IF(ISNUMBER('Indicator Data'!Q78),"","Imputed using GDP p.c.")</f>
        <v/>
      </c>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c r="AR77" s="166"/>
      <c r="AS77" s="166"/>
      <c r="AT77" s="166"/>
      <c r="AU77" s="166"/>
      <c r="AV77" s="166"/>
      <c r="AW77" s="166"/>
      <c r="AX77" s="166"/>
      <c r="AY77" s="166"/>
      <c r="AZ77" s="166"/>
      <c r="BA77" s="166"/>
      <c r="BB77" s="166"/>
      <c r="BC77" s="166"/>
      <c r="BD77" s="166"/>
      <c r="BE77" s="166"/>
      <c r="BF77" s="108"/>
    </row>
    <row r="78" spans="1:58" x14ac:dyDescent="0.25">
      <c r="A78" s="133" t="s">
        <v>140</v>
      </c>
      <c r="B78" s="111" t="s">
        <v>139</v>
      </c>
      <c r="C78" s="166"/>
      <c r="D78" s="166"/>
      <c r="E78" s="166"/>
      <c r="F78" s="166"/>
      <c r="G78" s="166"/>
      <c r="H78" s="166"/>
      <c r="I78" s="166"/>
      <c r="J78" s="166"/>
      <c r="K78" s="166"/>
      <c r="L78" s="166"/>
      <c r="M78" s="166"/>
      <c r="N78" s="166"/>
      <c r="O78" s="166"/>
      <c r="P78" s="166"/>
      <c r="Q78" s="168" t="str">
        <f>IF(ISNUMBER('Indicator Data'!Q79),"","Imputed using GDP p.c.")</f>
        <v/>
      </c>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c r="AR78" s="166"/>
      <c r="AS78" s="166"/>
      <c r="AT78" s="166"/>
      <c r="AU78" s="166"/>
      <c r="AV78" s="166"/>
      <c r="AW78" s="166"/>
      <c r="AX78" s="166"/>
      <c r="AY78" s="166"/>
      <c r="AZ78" s="166"/>
      <c r="BA78" s="166"/>
      <c r="BB78" s="166"/>
      <c r="BC78" s="166"/>
      <c r="BD78" s="166"/>
      <c r="BE78" s="166"/>
      <c r="BF78" s="108"/>
    </row>
    <row r="79" spans="1:58" x14ac:dyDescent="0.25">
      <c r="A79" s="133" t="s">
        <v>142</v>
      </c>
      <c r="B79" s="111" t="s">
        <v>141</v>
      </c>
      <c r="C79" s="166"/>
      <c r="D79" s="166"/>
      <c r="E79" s="166"/>
      <c r="F79" s="166"/>
      <c r="G79" s="166"/>
      <c r="H79" s="166"/>
      <c r="I79" s="166"/>
      <c r="J79" s="166"/>
      <c r="K79" s="166"/>
      <c r="L79" s="166"/>
      <c r="M79" s="166"/>
      <c r="N79" s="166"/>
      <c r="O79" s="166"/>
      <c r="P79" s="166"/>
      <c r="Q79" s="168" t="str">
        <f>IF(ISNUMBER('Indicator Data'!Q80),"","Imputed using GDP p.c.")</f>
        <v/>
      </c>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c r="AT79" s="166"/>
      <c r="AU79" s="166"/>
      <c r="AV79" s="166"/>
      <c r="AW79" s="166"/>
      <c r="AX79" s="166"/>
      <c r="AY79" s="166"/>
      <c r="AZ79" s="166"/>
      <c r="BA79" s="166"/>
      <c r="BB79" s="166"/>
      <c r="BC79" s="166"/>
      <c r="BD79" s="166"/>
      <c r="BE79" s="166"/>
      <c r="BF79" s="108"/>
    </row>
    <row r="80" spans="1:58" x14ac:dyDescent="0.25">
      <c r="A80" s="133" t="s">
        <v>144</v>
      </c>
      <c r="B80" s="111" t="s">
        <v>143</v>
      </c>
      <c r="C80" s="166"/>
      <c r="D80" s="166"/>
      <c r="E80" s="166"/>
      <c r="F80" s="166"/>
      <c r="G80" s="166"/>
      <c r="H80" s="166"/>
      <c r="I80" s="166"/>
      <c r="J80" s="166"/>
      <c r="K80" s="166"/>
      <c r="L80" s="166"/>
      <c r="M80" s="166"/>
      <c r="N80" s="166"/>
      <c r="O80" s="166"/>
      <c r="P80" s="166"/>
      <c r="Q80" s="168" t="str">
        <f>IF(ISNUMBER('Indicator Data'!Q81),"","Imputed using GDP p.c.")</f>
        <v/>
      </c>
      <c r="R80" s="166"/>
      <c r="S80" s="166"/>
      <c r="T80" s="166"/>
      <c r="U80" s="166"/>
      <c r="V80" s="166"/>
      <c r="W80" s="166"/>
      <c r="X80" s="166"/>
      <c r="Y80" s="166"/>
      <c r="Z80" s="166"/>
      <c r="AA80" s="166"/>
      <c r="AB80" s="166"/>
      <c r="AC80" s="166"/>
      <c r="AD80" s="166"/>
      <c r="AE80" s="166"/>
      <c r="AF80" s="166"/>
      <c r="AG80" s="166"/>
      <c r="AH80" s="166"/>
      <c r="AI80" s="166"/>
      <c r="AJ80" s="166"/>
      <c r="AK80" s="166"/>
      <c r="AL80" s="166"/>
      <c r="AM80" s="166"/>
      <c r="AN80" s="166"/>
      <c r="AO80" s="166"/>
      <c r="AP80" s="166"/>
      <c r="AQ80" s="166"/>
      <c r="AR80" s="166"/>
      <c r="AS80" s="166"/>
      <c r="AT80" s="166"/>
      <c r="AU80" s="166"/>
      <c r="AV80" s="166"/>
      <c r="AW80" s="166"/>
      <c r="AX80" s="166"/>
      <c r="AY80" s="166"/>
      <c r="AZ80" s="166"/>
      <c r="BA80" s="166"/>
      <c r="BB80" s="166"/>
      <c r="BC80" s="166"/>
      <c r="BD80" s="166"/>
      <c r="BE80" s="166"/>
      <c r="BF80" s="108"/>
    </row>
    <row r="81" spans="1:58" x14ac:dyDescent="0.25">
      <c r="A81" s="133" t="s">
        <v>847</v>
      </c>
      <c r="B81" s="111" t="s">
        <v>145</v>
      </c>
      <c r="C81" s="166"/>
      <c r="D81" s="166"/>
      <c r="E81" s="166"/>
      <c r="F81" s="166"/>
      <c r="G81" s="166"/>
      <c r="H81" s="166"/>
      <c r="I81" s="166"/>
      <c r="J81" s="166"/>
      <c r="K81" s="166"/>
      <c r="L81" s="166"/>
      <c r="M81" s="166"/>
      <c r="N81" s="166"/>
      <c r="O81" s="166"/>
      <c r="P81" s="166"/>
      <c r="Q81" s="168" t="str">
        <f>IF(ISNUMBER('Indicator Data'!Q82),"","Imputed using GDP p.c.")</f>
        <v/>
      </c>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166"/>
      <c r="AP81" s="166"/>
      <c r="AQ81" s="166"/>
      <c r="AR81" s="166"/>
      <c r="AS81" s="166"/>
      <c r="AT81" s="166"/>
      <c r="AU81" s="166"/>
      <c r="AV81" s="166"/>
      <c r="AW81" s="166"/>
      <c r="AX81" s="166"/>
      <c r="AY81" s="166"/>
      <c r="AZ81" s="166"/>
      <c r="BA81" s="166"/>
      <c r="BB81" s="166"/>
      <c r="BC81" s="166"/>
      <c r="BD81" s="166"/>
      <c r="BE81" s="166"/>
      <c r="BF81" s="108"/>
    </row>
    <row r="82" spans="1:58" x14ac:dyDescent="0.25">
      <c r="A82" s="133" t="s">
        <v>147</v>
      </c>
      <c r="B82" s="111" t="s">
        <v>146</v>
      </c>
      <c r="C82" s="166"/>
      <c r="D82" s="166"/>
      <c r="E82" s="166"/>
      <c r="F82" s="166"/>
      <c r="G82" s="166"/>
      <c r="H82" s="166"/>
      <c r="I82" s="166"/>
      <c r="J82" s="166"/>
      <c r="K82" s="166"/>
      <c r="L82" s="166"/>
      <c r="M82" s="166"/>
      <c r="N82" s="166"/>
      <c r="O82" s="166"/>
      <c r="P82" s="166"/>
      <c r="Q82" s="168" t="str">
        <f>IF(ISNUMBER('Indicator Data'!Q83),"","Imputed using GDP p.c.")</f>
        <v/>
      </c>
      <c r="R82" s="166"/>
      <c r="S82" s="166"/>
      <c r="T82" s="166"/>
      <c r="U82" s="166"/>
      <c r="V82" s="166"/>
      <c r="W82" s="166"/>
      <c r="X82" s="166"/>
      <c r="Y82" s="166"/>
      <c r="Z82" s="166"/>
      <c r="AA82" s="166"/>
      <c r="AB82" s="166"/>
      <c r="AC82" s="166"/>
      <c r="AD82" s="166"/>
      <c r="AE82" s="166"/>
      <c r="AF82" s="166"/>
      <c r="AG82" s="166"/>
      <c r="AH82" s="166"/>
      <c r="AI82" s="166"/>
      <c r="AJ82" s="166"/>
      <c r="AK82" s="166"/>
      <c r="AL82" s="166"/>
      <c r="AM82" s="166"/>
      <c r="AN82" s="166"/>
      <c r="AO82" s="166"/>
      <c r="AP82" s="166"/>
      <c r="AQ82" s="166"/>
      <c r="AR82" s="166"/>
      <c r="AS82" s="166"/>
      <c r="AT82" s="166"/>
      <c r="AU82" s="166"/>
      <c r="AV82" s="166"/>
      <c r="AW82" s="166"/>
      <c r="AX82" s="166"/>
      <c r="AY82" s="166"/>
      <c r="AZ82" s="166"/>
      <c r="BA82" s="166"/>
      <c r="BB82" s="166"/>
      <c r="BC82" s="166"/>
      <c r="BD82" s="166"/>
      <c r="BE82" s="166"/>
      <c r="BF82" s="108"/>
    </row>
    <row r="83" spans="1:58" x14ac:dyDescent="0.25">
      <c r="A83" s="133" t="s">
        <v>149</v>
      </c>
      <c r="B83" s="111" t="s">
        <v>148</v>
      </c>
      <c r="C83" s="166"/>
      <c r="D83" s="166"/>
      <c r="E83" s="166"/>
      <c r="F83" s="166"/>
      <c r="G83" s="166"/>
      <c r="H83" s="166"/>
      <c r="I83" s="166"/>
      <c r="J83" s="166"/>
      <c r="K83" s="166"/>
      <c r="L83" s="166"/>
      <c r="M83" s="166"/>
      <c r="N83" s="166"/>
      <c r="O83" s="166"/>
      <c r="P83" s="166"/>
      <c r="Q83" s="168" t="str">
        <f>IF(ISNUMBER('Indicator Data'!Q84),"","Imputed using GDP p.c.")</f>
        <v/>
      </c>
      <c r="R83" s="166"/>
      <c r="S83" s="166"/>
      <c r="T83" s="166"/>
      <c r="U83" s="166"/>
      <c r="V83" s="166"/>
      <c r="W83" s="166"/>
      <c r="X83" s="166"/>
      <c r="Y83" s="166"/>
      <c r="Z83" s="166"/>
      <c r="AA83" s="166"/>
      <c r="AB83" s="166"/>
      <c r="AC83" s="166"/>
      <c r="AD83" s="166"/>
      <c r="AE83" s="166"/>
      <c r="AF83" s="166"/>
      <c r="AG83" s="166"/>
      <c r="AH83" s="166"/>
      <c r="AI83" s="166"/>
      <c r="AJ83" s="166"/>
      <c r="AK83" s="166"/>
      <c r="AL83" s="166"/>
      <c r="AM83" s="166"/>
      <c r="AN83" s="166"/>
      <c r="AO83" s="166"/>
      <c r="AP83" s="166"/>
      <c r="AQ83" s="166"/>
      <c r="AR83" s="166"/>
      <c r="AS83" s="166"/>
      <c r="AT83" s="166"/>
      <c r="AU83" s="166"/>
      <c r="AV83" s="166"/>
      <c r="AW83" s="166"/>
      <c r="AX83" s="166"/>
      <c r="AY83" s="166"/>
      <c r="AZ83" s="166"/>
      <c r="BA83" s="166"/>
      <c r="BB83" s="166"/>
      <c r="BC83" s="166"/>
      <c r="BD83" s="166"/>
      <c r="BE83" s="166"/>
      <c r="BF83" s="108"/>
    </row>
    <row r="84" spans="1:58" x14ac:dyDescent="0.25">
      <c r="A84" s="133" t="s">
        <v>151</v>
      </c>
      <c r="B84" s="111" t="s">
        <v>150</v>
      </c>
      <c r="C84" s="166"/>
      <c r="D84" s="166"/>
      <c r="E84" s="166"/>
      <c r="F84" s="166"/>
      <c r="G84" s="166"/>
      <c r="H84" s="166"/>
      <c r="I84" s="166"/>
      <c r="J84" s="166"/>
      <c r="K84" s="166"/>
      <c r="L84" s="166"/>
      <c r="M84" s="166"/>
      <c r="N84" s="166"/>
      <c r="O84" s="166"/>
      <c r="P84" s="166"/>
      <c r="Q84" s="168" t="str">
        <f>IF(ISNUMBER('Indicator Data'!Q85),"","Imputed using GDP p.c.")</f>
        <v/>
      </c>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66"/>
      <c r="AO84" s="166"/>
      <c r="AP84" s="166"/>
      <c r="AQ84" s="166"/>
      <c r="AR84" s="166"/>
      <c r="AS84" s="166"/>
      <c r="AT84" s="166"/>
      <c r="AU84" s="166"/>
      <c r="AV84" s="166"/>
      <c r="AW84" s="166"/>
      <c r="AX84" s="166"/>
      <c r="AY84" s="166"/>
      <c r="AZ84" s="166"/>
      <c r="BA84" s="166"/>
      <c r="BB84" s="166"/>
      <c r="BC84" s="166"/>
      <c r="BD84" s="166"/>
      <c r="BE84" s="166"/>
      <c r="BF84" s="108"/>
    </row>
    <row r="85" spans="1:58" x14ac:dyDescent="0.25">
      <c r="A85" s="133" t="s">
        <v>153</v>
      </c>
      <c r="B85" s="111" t="s">
        <v>152</v>
      </c>
      <c r="C85" s="166"/>
      <c r="D85" s="166"/>
      <c r="E85" s="166"/>
      <c r="F85" s="166"/>
      <c r="G85" s="166"/>
      <c r="H85" s="166"/>
      <c r="I85" s="166"/>
      <c r="J85" s="166"/>
      <c r="K85" s="166"/>
      <c r="L85" s="166"/>
      <c r="M85" s="166"/>
      <c r="N85" s="166"/>
      <c r="O85" s="166"/>
      <c r="P85" s="166"/>
      <c r="Q85" s="168" t="str">
        <f>IF(ISNUMBER('Indicator Data'!Q86),"","Imputed using GDP p.c.")</f>
        <v/>
      </c>
      <c r="R85" s="166"/>
      <c r="S85" s="166"/>
      <c r="T85" s="166"/>
      <c r="U85" s="166"/>
      <c r="V85" s="166"/>
      <c r="W85" s="166"/>
      <c r="X85" s="166"/>
      <c r="Y85" s="166"/>
      <c r="Z85" s="166"/>
      <c r="AA85" s="166"/>
      <c r="AB85" s="166"/>
      <c r="AC85" s="166"/>
      <c r="AD85" s="166"/>
      <c r="AE85" s="166"/>
      <c r="AF85" s="166"/>
      <c r="AG85" s="166"/>
      <c r="AH85" s="166"/>
      <c r="AI85" s="166"/>
      <c r="AJ85" s="166"/>
      <c r="AK85" s="166"/>
      <c r="AL85" s="166"/>
      <c r="AM85" s="166"/>
      <c r="AN85" s="166"/>
      <c r="AO85" s="166"/>
      <c r="AP85" s="166"/>
      <c r="AQ85" s="166"/>
      <c r="AR85" s="166"/>
      <c r="AS85" s="166"/>
      <c r="AT85" s="166"/>
      <c r="AU85" s="166"/>
      <c r="AV85" s="166"/>
      <c r="AW85" s="166"/>
      <c r="AX85" s="166"/>
      <c r="AY85" s="166"/>
      <c r="AZ85" s="166"/>
      <c r="BA85" s="166"/>
      <c r="BB85" s="166"/>
      <c r="BC85" s="166"/>
      <c r="BD85" s="166"/>
      <c r="BE85" s="166"/>
      <c r="BF85" s="108"/>
    </row>
    <row r="86" spans="1:58" x14ac:dyDescent="0.25">
      <c r="A86" s="133" t="s">
        <v>155</v>
      </c>
      <c r="B86" s="111" t="s">
        <v>154</v>
      </c>
      <c r="C86" s="166"/>
      <c r="D86" s="166"/>
      <c r="E86" s="166"/>
      <c r="F86" s="166"/>
      <c r="G86" s="166"/>
      <c r="H86" s="166"/>
      <c r="I86" s="166"/>
      <c r="J86" s="166"/>
      <c r="K86" s="166"/>
      <c r="L86" s="166"/>
      <c r="M86" s="166"/>
      <c r="N86" s="166"/>
      <c r="O86" s="166"/>
      <c r="P86" s="166"/>
      <c r="Q86" s="168" t="str">
        <f>IF(ISNUMBER('Indicator Data'!Q87),"","Imputed using GDP p.c.")</f>
        <v/>
      </c>
      <c r="R86" s="166"/>
      <c r="S86" s="166"/>
      <c r="T86" s="166"/>
      <c r="U86" s="166"/>
      <c r="V86" s="166"/>
      <c r="W86" s="166"/>
      <c r="X86" s="166"/>
      <c r="Y86" s="166"/>
      <c r="Z86" s="166"/>
      <c r="AA86" s="166"/>
      <c r="AB86" s="166"/>
      <c r="AC86" s="166"/>
      <c r="AD86" s="166"/>
      <c r="AE86" s="166"/>
      <c r="AF86" s="166"/>
      <c r="AG86" s="166"/>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c r="BD86" s="166"/>
      <c r="BE86" s="166"/>
      <c r="BF86" s="108"/>
    </row>
    <row r="87" spans="1:58" x14ac:dyDescent="0.25">
      <c r="A87" s="133" t="s">
        <v>157</v>
      </c>
      <c r="B87" s="111" t="s">
        <v>156</v>
      </c>
      <c r="C87" s="166"/>
      <c r="D87" s="166"/>
      <c r="E87" s="166"/>
      <c r="F87" s="166"/>
      <c r="G87" s="166"/>
      <c r="H87" s="166"/>
      <c r="I87" s="166"/>
      <c r="J87" s="166"/>
      <c r="K87" s="166"/>
      <c r="L87" s="166"/>
      <c r="M87" s="166"/>
      <c r="N87" s="166"/>
      <c r="O87" s="166"/>
      <c r="P87" s="166"/>
      <c r="Q87" s="168" t="str">
        <f>IF(ISNUMBER('Indicator Data'!Q88),"","Imputed using GDP p.c.")</f>
        <v/>
      </c>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c r="AS87" s="166"/>
      <c r="AT87" s="166"/>
      <c r="AU87" s="166"/>
      <c r="AV87" s="166"/>
      <c r="AW87" s="166"/>
      <c r="AX87" s="166"/>
      <c r="AY87" s="166"/>
      <c r="AZ87" s="166"/>
      <c r="BA87" s="166"/>
      <c r="BB87" s="166"/>
      <c r="BC87" s="166"/>
      <c r="BD87" s="166"/>
      <c r="BE87" s="166"/>
      <c r="BF87" s="108"/>
    </row>
    <row r="88" spans="1:58" x14ac:dyDescent="0.25">
      <c r="A88" s="133" t="s">
        <v>159</v>
      </c>
      <c r="B88" s="111" t="s">
        <v>158</v>
      </c>
      <c r="C88" s="166"/>
      <c r="D88" s="166"/>
      <c r="E88" s="166"/>
      <c r="F88" s="166"/>
      <c r="G88" s="166"/>
      <c r="H88" s="166"/>
      <c r="I88" s="166"/>
      <c r="J88" s="166"/>
      <c r="K88" s="166"/>
      <c r="L88" s="166"/>
      <c r="M88" s="166"/>
      <c r="N88" s="166"/>
      <c r="O88" s="166"/>
      <c r="P88" s="166"/>
      <c r="Q88" s="168" t="str">
        <f>IF(ISNUMBER('Indicator Data'!Q89),"","Imputed using GDP p.c.")</f>
        <v/>
      </c>
      <c r="R88" s="166"/>
      <c r="S88" s="166"/>
      <c r="T88" s="166"/>
      <c r="U88" s="166"/>
      <c r="V88" s="166"/>
      <c r="W88" s="166"/>
      <c r="X88" s="166"/>
      <c r="Y88" s="166"/>
      <c r="Z88" s="166"/>
      <c r="AA88" s="166"/>
      <c r="AB88" s="166"/>
      <c r="AC88" s="166"/>
      <c r="AD88" s="166"/>
      <c r="AE88" s="166"/>
      <c r="AF88" s="166"/>
      <c r="AG88" s="166"/>
      <c r="AH88" s="166"/>
      <c r="AI88" s="166"/>
      <c r="AJ88" s="166"/>
      <c r="AK88" s="166"/>
      <c r="AL88" s="166"/>
      <c r="AM88" s="166"/>
      <c r="AN88" s="166"/>
      <c r="AO88" s="166"/>
      <c r="AP88" s="166"/>
      <c r="AQ88" s="166"/>
      <c r="AR88" s="166"/>
      <c r="AS88" s="166"/>
      <c r="AT88" s="166"/>
      <c r="AU88" s="166"/>
      <c r="AV88" s="166"/>
      <c r="AW88" s="166"/>
      <c r="AX88" s="166"/>
      <c r="AY88" s="166"/>
      <c r="AZ88" s="166"/>
      <c r="BA88" s="166"/>
      <c r="BB88" s="166"/>
      <c r="BC88" s="166"/>
      <c r="BD88" s="166"/>
      <c r="BE88" s="166"/>
      <c r="BF88" s="108"/>
    </row>
    <row r="89" spans="1:58" x14ac:dyDescent="0.25">
      <c r="A89" s="133" t="s">
        <v>161</v>
      </c>
      <c r="B89" s="111" t="s">
        <v>160</v>
      </c>
      <c r="C89" s="166"/>
      <c r="D89" s="166"/>
      <c r="E89" s="166"/>
      <c r="F89" s="166"/>
      <c r="G89" s="166"/>
      <c r="H89" s="166"/>
      <c r="I89" s="166"/>
      <c r="J89" s="166"/>
      <c r="K89" s="166"/>
      <c r="L89" s="166"/>
      <c r="M89" s="166"/>
      <c r="N89" s="166"/>
      <c r="O89" s="166"/>
      <c r="P89" s="166"/>
      <c r="Q89" s="168" t="str">
        <f>IF(ISNUMBER('Indicator Data'!Q90),"","Imputed using GDP p.c.")</f>
        <v/>
      </c>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166"/>
      <c r="BE89" s="166"/>
      <c r="BF89" s="108"/>
    </row>
    <row r="90" spans="1:58" x14ac:dyDescent="0.25">
      <c r="A90" s="133" t="s">
        <v>163</v>
      </c>
      <c r="B90" s="111" t="s">
        <v>162</v>
      </c>
      <c r="C90" s="166"/>
      <c r="D90" s="166"/>
      <c r="E90" s="166"/>
      <c r="F90" s="166"/>
      <c r="G90" s="166"/>
      <c r="H90" s="166"/>
      <c r="I90" s="166"/>
      <c r="J90" s="166"/>
      <c r="K90" s="166"/>
      <c r="L90" s="166"/>
      <c r="M90" s="166"/>
      <c r="N90" s="166"/>
      <c r="O90" s="166"/>
      <c r="P90" s="166"/>
      <c r="Q90" s="168" t="str">
        <f>IF(ISNUMBER('Indicator Data'!Q91),"","Imputed using GDP p.c.")</f>
        <v/>
      </c>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08"/>
    </row>
    <row r="91" spans="1:58" x14ac:dyDescent="0.25">
      <c r="A91" s="133" t="s">
        <v>165</v>
      </c>
      <c r="B91" s="111" t="s">
        <v>164</v>
      </c>
      <c r="C91" s="166"/>
      <c r="D91" s="166"/>
      <c r="E91" s="166"/>
      <c r="F91" s="166"/>
      <c r="G91" s="166"/>
      <c r="H91" s="166"/>
      <c r="I91" s="166"/>
      <c r="J91" s="166"/>
      <c r="K91" s="166"/>
      <c r="L91" s="166"/>
      <c r="M91" s="166"/>
      <c r="N91" s="166"/>
      <c r="O91" s="166"/>
      <c r="P91" s="166"/>
      <c r="Q91" s="168" t="str">
        <f>IF(ISNUMBER('Indicator Data'!Q92),"","Imputed using GDP p.c.")</f>
        <v/>
      </c>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c r="AS91" s="166"/>
      <c r="AT91" s="166"/>
      <c r="AU91" s="166"/>
      <c r="AV91" s="166"/>
      <c r="AW91" s="166"/>
      <c r="AX91" s="166"/>
      <c r="AY91" s="166"/>
      <c r="AZ91" s="166"/>
      <c r="BA91" s="166"/>
      <c r="BB91" s="166"/>
      <c r="BC91" s="166"/>
      <c r="BD91" s="166"/>
      <c r="BE91" s="166"/>
      <c r="BF91" s="108"/>
    </row>
    <row r="92" spans="1:58" x14ac:dyDescent="0.25">
      <c r="A92" s="133" t="s">
        <v>845</v>
      </c>
      <c r="B92" s="111" t="s">
        <v>166</v>
      </c>
      <c r="C92" s="166"/>
      <c r="D92" s="166"/>
      <c r="E92" s="166"/>
      <c r="F92" s="166"/>
      <c r="G92" s="166"/>
      <c r="H92" s="166"/>
      <c r="I92" s="166"/>
      <c r="J92" s="166"/>
      <c r="K92" s="166"/>
      <c r="L92" s="166"/>
      <c r="M92" s="166"/>
      <c r="N92" s="166"/>
      <c r="O92" s="166"/>
      <c r="P92" s="166"/>
      <c r="Q92" s="168" t="str">
        <f>IF(ISNUMBER('Indicator Data'!Q93),"","Imputed using GDP p.c.")</f>
        <v>Imputed using GDP p.c.</v>
      </c>
      <c r="R92" s="166"/>
      <c r="S92" s="166"/>
      <c r="T92" s="166"/>
      <c r="U92" s="166"/>
      <c r="V92" s="166"/>
      <c r="W92" s="166"/>
      <c r="X92" s="166"/>
      <c r="Y92" s="166"/>
      <c r="Z92" s="166"/>
      <c r="AA92" s="166"/>
      <c r="AB92" s="166"/>
      <c r="AC92" s="166"/>
      <c r="AD92" s="166"/>
      <c r="AE92" s="166"/>
      <c r="AF92" s="166"/>
      <c r="AG92" s="166"/>
      <c r="AH92" s="166"/>
      <c r="AI92" s="166"/>
      <c r="AJ92" s="166"/>
      <c r="AK92" s="166"/>
      <c r="AL92" s="166"/>
      <c r="AM92" s="166"/>
      <c r="AN92" s="166"/>
      <c r="AO92" s="166"/>
      <c r="AP92" s="166"/>
      <c r="AQ92" s="166"/>
      <c r="AR92" s="166"/>
      <c r="AS92" s="166"/>
      <c r="AT92" s="166"/>
      <c r="AU92" s="166"/>
      <c r="AV92" s="166"/>
      <c r="AW92" s="166"/>
      <c r="AX92" s="166"/>
      <c r="AY92" s="166"/>
      <c r="AZ92" s="166"/>
      <c r="BA92" s="166"/>
      <c r="BB92" s="166"/>
      <c r="BC92" s="166"/>
      <c r="BD92" s="166"/>
      <c r="BE92" s="166"/>
      <c r="BF92" s="108"/>
    </row>
    <row r="93" spans="1:58" x14ac:dyDescent="0.25">
      <c r="A93" s="133" t="s">
        <v>849</v>
      </c>
      <c r="B93" s="111" t="s">
        <v>297</v>
      </c>
      <c r="C93" s="166"/>
      <c r="D93" s="166"/>
      <c r="E93" s="166"/>
      <c r="F93" s="166"/>
      <c r="G93" s="166"/>
      <c r="H93" s="166"/>
      <c r="I93" s="166"/>
      <c r="J93" s="166"/>
      <c r="K93" s="166"/>
      <c r="L93" s="166"/>
      <c r="M93" s="166"/>
      <c r="N93" s="166"/>
      <c r="O93" s="166"/>
      <c r="P93" s="166"/>
      <c r="Q93" s="168" t="str">
        <f>IF(ISNUMBER('Indicator Data'!Q94),"","Imputed using GDP p.c.")</f>
        <v/>
      </c>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c r="AS93" s="166"/>
      <c r="AT93" s="166"/>
      <c r="AU93" s="166"/>
      <c r="AV93" s="166"/>
      <c r="AW93" s="166"/>
      <c r="AX93" s="166"/>
      <c r="AY93" s="166"/>
      <c r="AZ93" s="166"/>
      <c r="BA93" s="166"/>
      <c r="BB93" s="166"/>
      <c r="BC93" s="166"/>
      <c r="BD93" s="166"/>
      <c r="BE93" s="166"/>
      <c r="BF93" s="108"/>
    </row>
    <row r="94" spans="1:58" x14ac:dyDescent="0.25">
      <c r="A94" s="133" t="s">
        <v>168</v>
      </c>
      <c r="B94" s="111" t="s">
        <v>167</v>
      </c>
      <c r="C94" s="166"/>
      <c r="D94" s="166"/>
      <c r="E94" s="166"/>
      <c r="F94" s="166"/>
      <c r="G94" s="166"/>
      <c r="H94" s="166"/>
      <c r="I94" s="166"/>
      <c r="J94" s="166"/>
      <c r="K94" s="166"/>
      <c r="L94" s="166"/>
      <c r="M94" s="166"/>
      <c r="N94" s="166"/>
      <c r="O94" s="166"/>
      <c r="P94" s="166"/>
      <c r="Q94" s="168" t="str">
        <f>IF(ISNUMBER('Indicator Data'!Q95),"","Imputed using GDP p.c.")</f>
        <v/>
      </c>
      <c r="R94" s="166"/>
      <c r="S94" s="166"/>
      <c r="T94" s="166"/>
      <c r="U94" s="166"/>
      <c r="V94" s="166"/>
      <c r="W94" s="166"/>
      <c r="X94" s="166"/>
      <c r="Y94" s="166"/>
      <c r="Z94" s="166"/>
      <c r="AA94" s="166"/>
      <c r="AB94" s="166"/>
      <c r="AC94" s="166"/>
      <c r="AD94" s="166"/>
      <c r="AE94" s="166"/>
      <c r="AF94" s="166"/>
      <c r="AG94" s="166"/>
      <c r="AH94" s="166"/>
      <c r="AI94" s="166"/>
      <c r="AJ94" s="166"/>
      <c r="AK94" s="166"/>
      <c r="AL94" s="166"/>
      <c r="AM94" s="166"/>
      <c r="AN94" s="166"/>
      <c r="AO94" s="166"/>
      <c r="AP94" s="166"/>
      <c r="AQ94" s="166"/>
      <c r="AR94" s="166"/>
      <c r="AS94" s="166"/>
      <c r="AT94" s="166"/>
      <c r="AU94" s="166"/>
      <c r="AV94" s="166"/>
      <c r="AW94" s="166"/>
      <c r="AX94" s="166"/>
      <c r="AY94" s="166"/>
      <c r="AZ94" s="166"/>
      <c r="BA94" s="166"/>
      <c r="BB94" s="166"/>
      <c r="BC94" s="166"/>
      <c r="BD94" s="166"/>
      <c r="BE94" s="166"/>
      <c r="BF94" s="108"/>
    </row>
    <row r="95" spans="1:58" x14ac:dyDescent="0.25">
      <c r="A95" s="133" t="s">
        <v>170</v>
      </c>
      <c r="B95" s="111" t="s">
        <v>169</v>
      </c>
      <c r="C95" s="166"/>
      <c r="D95" s="166"/>
      <c r="E95" s="166"/>
      <c r="F95" s="166"/>
      <c r="G95" s="166"/>
      <c r="H95" s="166"/>
      <c r="I95" s="166"/>
      <c r="J95" s="166"/>
      <c r="K95" s="166"/>
      <c r="L95" s="166"/>
      <c r="M95" s="166"/>
      <c r="N95" s="166"/>
      <c r="O95" s="166"/>
      <c r="P95" s="166"/>
      <c r="Q95" s="168" t="str">
        <f>IF(ISNUMBER('Indicator Data'!Q96),"","Imputed using GDP p.c.")</f>
        <v/>
      </c>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c r="AR95" s="166"/>
      <c r="AS95" s="166"/>
      <c r="AT95" s="166"/>
      <c r="AU95" s="166"/>
      <c r="AV95" s="166"/>
      <c r="AW95" s="166"/>
      <c r="AX95" s="166"/>
      <c r="AY95" s="166"/>
      <c r="AZ95" s="166"/>
      <c r="BA95" s="166"/>
      <c r="BB95" s="166"/>
      <c r="BC95" s="166"/>
      <c r="BD95" s="166"/>
      <c r="BE95" s="166"/>
      <c r="BF95" s="108"/>
    </row>
    <row r="96" spans="1:58" x14ac:dyDescent="0.25">
      <c r="A96" s="133" t="s">
        <v>848</v>
      </c>
      <c r="B96" s="111" t="s">
        <v>171</v>
      </c>
      <c r="C96" s="166"/>
      <c r="D96" s="166"/>
      <c r="E96" s="166"/>
      <c r="F96" s="166"/>
      <c r="G96" s="166"/>
      <c r="H96" s="166"/>
      <c r="I96" s="166"/>
      <c r="J96" s="166"/>
      <c r="K96" s="166"/>
      <c r="L96" s="166"/>
      <c r="M96" s="166"/>
      <c r="N96" s="166"/>
      <c r="O96" s="166"/>
      <c r="P96" s="166"/>
      <c r="Q96" s="168" t="str">
        <f>IF(ISNUMBER('Indicator Data'!Q97),"","Imputed using GDP p.c.")</f>
        <v/>
      </c>
      <c r="R96" s="166"/>
      <c r="S96" s="166"/>
      <c r="T96" s="166"/>
      <c r="U96" s="166"/>
      <c r="V96" s="166"/>
      <c r="W96" s="166"/>
      <c r="X96" s="166"/>
      <c r="Y96" s="166"/>
      <c r="Z96" s="166"/>
      <c r="AA96" s="166"/>
      <c r="AB96" s="166"/>
      <c r="AC96" s="166"/>
      <c r="AD96" s="166"/>
      <c r="AE96" s="166"/>
      <c r="AF96" s="166"/>
      <c r="AG96" s="166"/>
      <c r="AH96" s="166"/>
      <c r="AI96" s="166"/>
      <c r="AJ96" s="166"/>
      <c r="AK96" s="166"/>
      <c r="AL96" s="166"/>
      <c r="AM96" s="166"/>
      <c r="AN96" s="166"/>
      <c r="AO96" s="166"/>
      <c r="AP96" s="166"/>
      <c r="AQ96" s="166"/>
      <c r="AR96" s="166"/>
      <c r="AS96" s="166"/>
      <c r="AT96" s="166"/>
      <c r="AU96" s="166"/>
      <c r="AV96" s="166"/>
      <c r="AW96" s="166"/>
      <c r="AX96" s="166"/>
      <c r="AY96" s="166"/>
      <c r="AZ96" s="166"/>
      <c r="BA96" s="166"/>
      <c r="BB96" s="166"/>
      <c r="BC96" s="166"/>
      <c r="BD96" s="166"/>
      <c r="BE96" s="166"/>
      <c r="BF96" s="108"/>
    </row>
    <row r="97" spans="1:58" x14ac:dyDescent="0.25">
      <c r="A97" s="133" t="s">
        <v>378</v>
      </c>
      <c r="B97" s="111" t="s">
        <v>172</v>
      </c>
      <c r="C97" s="166"/>
      <c r="D97" s="166"/>
      <c r="E97" s="166"/>
      <c r="F97" s="166"/>
      <c r="G97" s="166"/>
      <c r="H97" s="166"/>
      <c r="I97" s="166"/>
      <c r="J97" s="166"/>
      <c r="K97" s="166"/>
      <c r="L97" s="166"/>
      <c r="M97" s="166"/>
      <c r="N97" s="166"/>
      <c r="O97" s="166"/>
      <c r="P97" s="166"/>
      <c r="Q97" s="168" t="str">
        <f>IF(ISNUMBER('Indicator Data'!Q98),"","Imputed using GDP p.c.")</f>
        <v/>
      </c>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66"/>
      <c r="BD97" s="166"/>
      <c r="BE97" s="166"/>
      <c r="BF97" s="108"/>
    </row>
    <row r="98" spans="1:58" x14ac:dyDescent="0.25">
      <c r="A98" s="133" t="s">
        <v>174</v>
      </c>
      <c r="B98" s="111" t="s">
        <v>173</v>
      </c>
      <c r="C98" s="166"/>
      <c r="D98" s="166"/>
      <c r="E98" s="166"/>
      <c r="F98" s="166"/>
      <c r="G98" s="166"/>
      <c r="H98" s="166"/>
      <c r="I98" s="166"/>
      <c r="J98" s="166"/>
      <c r="K98" s="166"/>
      <c r="L98" s="166"/>
      <c r="M98" s="166"/>
      <c r="N98" s="166"/>
      <c r="O98" s="166"/>
      <c r="P98" s="166"/>
      <c r="Q98" s="168" t="str">
        <f>IF(ISNUMBER('Indicator Data'!Q99),"","Imputed using GDP p.c.")</f>
        <v/>
      </c>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08"/>
    </row>
    <row r="99" spans="1:58" x14ac:dyDescent="0.25">
      <c r="A99" s="133" t="s">
        <v>176</v>
      </c>
      <c r="B99" s="111" t="s">
        <v>175</v>
      </c>
      <c r="C99" s="166"/>
      <c r="D99" s="166"/>
      <c r="E99" s="166"/>
      <c r="F99" s="166"/>
      <c r="G99" s="166"/>
      <c r="H99" s="166"/>
      <c r="I99" s="166"/>
      <c r="J99" s="166"/>
      <c r="K99" s="166"/>
      <c r="L99" s="166"/>
      <c r="M99" s="166"/>
      <c r="N99" s="166"/>
      <c r="O99" s="166"/>
      <c r="P99" s="166"/>
      <c r="Q99" s="168" t="str">
        <f>IF(ISNUMBER('Indicator Data'!Q100),"","Imputed using GDP p.c.")</f>
        <v/>
      </c>
      <c r="R99" s="166"/>
      <c r="S99" s="166"/>
      <c r="T99" s="166"/>
      <c r="U99" s="166"/>
      <c r="V99" s="166"/>
      <c r="W99" s="166"/>
      <c r="X99" s="166"/>
      <c r="Y99" s="166"/>
      <c r="Z99" s="166"/>
      <c r="AA99" s="166"/>
      <c r="AB99" s="166"/>
      <c r="AC99" s="166"/>
      <c r="AD99" s="166"/>
      <c r="AE99" s="166"/>
      <c r="AF99" s="166"/>
      <c r="AG99" s="166"/>
      <c r="AH99" s="166"/>
      <c r="AI99" s="166"/>
      <c r="AJ99" s="166"/>
      <c r="AK99" s="166"/>
      <c r="AL99" s="166"/>
      <c r="AM99" s="166"/>
      <c r="AN99" s="166"/>
      <c r="AO99" s="166"/>
      <c r="AP99" s="166"/>
      <c r="AQ99" s="166"/>
      <c r="AR99" s="166"/>
      <c r="AS99" s="166"/>
      <c r="AT99" s="166"/>
      <c r="AU99" s="166"/>
      <c r="AV99" s="166"/>
      <c r="AW99" s="166"/>
      <c r="AX99" s="166"/>
      <c r="AY99" s="166"/>
      <c r="AZ99" s="166"/>
      <c r="BA99" s="166"/>
      <c r="BB99" s="166"/>
      <c r="BC99" s="166"/>
      <c r="BD99" s="166"/>
      <c r="BE99" s="166"/>
      <c r="BF99" s="108"/>
    </row>
    <row r="100" spans="1:58" x14ac:dyDescent="0.25">
      <c r="A100" s="133" t="s">
        <v>178</v>
      </c>
      <c r="B100" s="111" t="s">
        <v>177</v>
      </c>
      <c r="C100" s="166"/>
      <c r="D100" s="166"/>
      <c r="E100" s="166"/>
      <c r="F100" s="166"/>
      <c r="G100" s="166"/>
      <c r="H100" s="166"/>
      <c r="I100" s="166"/>
      <c r="J100" s="166"/>
      <c r="K100" s="166"/>
      <c r="L100" s="166"/>
      <c r="M100" s="166"/>
      <c r="N100" s="166"/>
      <c r="O100" s="166"/>
      <c r="P100" s="166"/>
      <c r="Q100" s="168" t="str">
        <f>IF(ISNUMBER('Indicator Data'!Q101),"","Imputed using GDP p.c.")</f>
        <v/>
      </c>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c r="AS100" s="166"/>
      <c r="AT100" s="166"/>
      <c r="AU100" s="166"/>
      <c r="AV100" s="166"/>
      <c r="AW100" s="166"/>
      <c r="AX100" s="166"/>
      <c r="AY100" s="166"/>
      <c r="AZ100" s="166"/>
      <c r="BA100" s="166"/>
      <c r="BB100" s="166"/>
      <c r="BC100" s="166"/>
      <c r="BD100" s="166"/>
      <c r="BE100" s="166"/>
      <c r="BF100" s="108"/>
    </row>
    <row r="101" spans="1:58" x14ac:dyDescent="0.25">
      <c r="A101" s="133" t="s">
        <v>180</v>
      </c>
      <c r="B101" s="111" t="s">
        <v>179</v>
      </c>
      <c r="C101" s="166"/>
      <c r="D101" s="166"/>
      <c r="E101" s="166"/>
      <c r="F101" s="166"/>
      <c r="G101" s="166"/>
      <c r="H101" s="166"/>
      <c r="I101" s="166"/>
      <c r="J101" s="166"/>
      <c r="K101" s="166"/>
      <c r="L101" s="166"/>
      <c r="M101" s="166"/>
      <c r="N101" s="166"/>
      <c r="O101" s="166"/>
      <c r="P101" s="166"/>
      <c r="Q101" s="168" t="str">
        <f>IF(ISNUMBER('Indicator Data'!Q102),"","Imputed using GDP p.c.")</f>
        <v/>
      </c>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166"/>
      <c r="AM101" s="166"/>
      <c r="AN101" s="166" t="s">
        <v>1050</v>
      </c>
      <c r="AO101" s="166" t="s">
        <v>1050</v>
      </c>
      <c r="AP101" s="166"/>
      <c r="AQ101" s="166"/>
      <c r="AR101" s="166"/>
      <c r="AS101" s="166"/>
      <c r="AT101" s="166"/>
      <c r="AU101" s="166"/>
      <c r="AV101" s="166"/>
      <c r="AW101" s="166"/>
      <c r="AX101" s="166"/>
      <c r="AY101" s="166"/>
      <c r="AZ101" s="166"/>
      <c r="BA101" s="166"/>
      <c r="BB101" s="166"/>
      <c r="BC101" s="166"/>
      <c r="BD101" s="166"/>
      <c r="BE101" s="166"/>
      <c r="BF101" s="108"/>
    </row>
    <row r="102" spans="1:58" x14ac:dyDescent="0.25">
      <c r="A102" s="133" t="s">
        <v>182</v>
      </c>
      <c r="B102" s="111" t="s">
        <v>181</v>
      </c>
      <c r="C102" s="166"/>
      <c r="D102" s="166"/>
      <c r="E102" s="166"/>
      <c r="F102" s="166"/>
      <c r="G102" s="166"/>
      <c r="H102" s="166"/>
      <c r="I102" s="166"/>
      <c r="J102" s="166"/>
      <c r="K102" s="166"/>
      <c r="L102" s="166"/>
      <c r="M102" s="166"/>
      <c r="N102" s="166"/>
      <c r="O102" s="166"/>
      <c r="P102" s="166"/>
      <c r="Q102" s="168" t="str">
        <f>IF(ISNUMBER('Indicator Data'!Q103),"","Imputed using GDP p.c.")</f>
        <v/>
      </c>
      <c r="R102" s="166"/>
      <c r="S102" s="166"/>
      <c r="T102" s="166"/>
      <c r="U102" s="166"/>
      <c r="V102" s="166"/>
      <c r="W102" s="166"/>
      <c r="X102" s="166"/>
      <c r="Y102" s="166"/>
      <c r="Z102" s="166"/>
      <c r="AA102" s="166"/>
      <c r="AB102" s="166"/>
      <c r="AC102" s="166"/>
      <c r="AD102" s="166"/>
      <c r="AE102" s="166"/>
      <c r="AF102" s="166"/>
      <c r="AG102" s="166"/>
      <c r="AH102" s="166"/>
      <c r="AI102" s="166"/>
      <c r="AJ102" s="166"/>
      <c r="AK102" s="166"/>
      <c r="AL102" s="166"/>
      <c r="AM102" s="166"/>
      <c r="AN102" s="166"/>
      <c r="AO102" s="166"/>
      <c r="AP102" s="166"/>
      <c r="AQ102" s="166"/>
      <c r="AR102" s="166"/>
      <c r="AS102" s="166"/>
      <c r="AT102" s="166"/>
      <c r="AU102" s="166"/>
      <c r="AV102" s="166"/>
      <c r="AW102" s="166"/>
      <c r="AX102" s="166"/>
      <c r="AY102" s="166"/>
      <c r="AZ102" s="166"/>
      <c r="BA102" s="166"/>
      <c r="BB102" s="166"/>
      <c r="BC102" s="166"/>
      <c r="BD102" s="166"/>
      <c r="BE102" s="166"/>
      <c r="BF102" s="108"/>
    </row>
    <row r="103" spans="1:58" x14ac:dyDescent="0.25">
      <c r="A103" s="133" t="s">
        <v>184</v>
      </c>
      <c r="B103" s="111" t="s">
        <v>183</v>
      </c>
      <c r="C103" s="166"/>
      <c r="D103" s="166"/>
      <c r="E103" s="166"/>
      <c r="F103" s="166"/>
      <c r="G103" s="166"/>
      <c r="H103" s="166"/>
      <c r="I103" s="166"/>
      <c r="J103" s="166"/>
      <c r="K103" s="166"/>
      <c r="L103" s="166"/>
      <c r="M103" s="166"/>
      <c r="N103" s="166"/>
      <c r="O103" s="166"/>
      <c r="P103" s="166"/>
      <c r="Q103" s="168" t="str">
        <f>IF(ISNUMBER('Indicator Data'!Q104),"","Imputed using GDP p.c.")</f>
        <v/>
      </c>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c r="AR103" s="166"/>
      <c r="AS103" s="166"/>
      <c r="AT103" s="166"/>
      <c r="AU103" s="166"/>
      <c r="AV103" s="166"/>
      <c r="AW103" s="166"/>
      <c r="AX103" s="166"/>
      <c r="AY103" s="166"/>
      <c r="AZ103" s="166"/>
      <c r="BA103" s="166"/>
      <c r="BB103" s="166"/>
      <c r="BC103" s="166"/>
      <c r="BD103" s="166"/>
      <c r="BE103" s="166"/>
      <c r="BF103" s="108"/>
    </row>
    <row r="104" spans="1:58" x14ac:dyDescent="0.25">
      <c r="A104" s="133" t="s">
        <v>186</v>
      </c>
      <c r="B104" s="111" t="s">
        <v>185</v>
      </c>
      <c r="C104" s="166"/>
      <c r="D104" s="166"/>
      <c r="E104" s="166"/>
      <c r="F104" s="166"/>
      <c r="G104" s="166"/>
      <c r="H104" s="166"/>
      <c r="I104" s="166"/>
      <c r="J104" s="166"/>
      <c r="K104" s="166"/>
      <c r="L104" s="166"/>
      <c r="M104" s="166"/>
      <c r="N104" s="166"/>
      <c r="O104" s="166"/>
      <c r="P104" s="166"/>
      <c r="Q104" s="168" t="str">
        <f>IF(ISNUMBER('Indicator Data'!Q105),"","Imputed using GDP p.c.")</f>
        <v/>
      </c>
      <c r="R104" s="166"/>
      <c r="S104" s="166"/>
      <c r="T104" s="166"/>
      <c r="U104" s="166"/>
      <c r="V104" s="166"/>
      <c r="W104" s="166"/>
      <c r="X104" s="166"/>
      <c r="Y104" s="166"/>
      <c r="Z104" s="166"/>
      <c r="AA104" s="166"/>
      <c r="AB104" s="166"/>
      <c r="AC104" s="166"/>
      <c r="AD104" s="166"/>
      <c r="AE104" s="166"/>
      <c r="AF104" s="166"/>
      <c r="AG104" s="166"/>
      <c r="AH104" s="166"/>
      <c r="AI104" s="166"/>
      <c r="AJ104" s="166"/>
      <c r="AK104" s="166"/>
      <c r="AL104" s="166"/>
      <c r="AM104" s="166"/>
      <c r="AN104" s="166"/>
      <c r="AO104" s="166"/>
      <c r="AP104" s="166"/>
      <c r="AQ104" s="166"/>
      <c r="AR104" s="166"/>
      <c r="AS104" s="166"/>
      <c r="AT104" s="166"/>
      <c r="AU104" s="166"/>
      <c r="AV104" s="166"/>
      <c r="AW104" s="166"/>
      <c r="AX104" s="166"/>
      <c r="AY104" s="166"/>
      <c r="AZ104" s="166"/>
      <c r="BA104" s="166"/>
      <c r="BB104" s="166"/>
      <c r="BC104" s="166"/>
      <c r="BD104" s="166"/>
      <c r="BE104" s="166"/>
      <c r="BF104" s="108"/>
    </row>
    <row r="105" spans="1:58" x14ac:dyDescent="0.25">
      <c r="A105" s="133" t="s">
        <v>189</v>
      </c>
      <c r="B105" s="111" t="s">
        <v>188</v>
      </c>
      <c r="C105" s="166"/>
      <c r="D105" s="166"/>
      <c r="E105" s="166"/>
      <c r="F105" s="166"/>
      <c r="G105" s="166"/>
      <c r="H105" s="166"/>
      <c r="I105" s="166"/>
      <c r="J105" s="166"/>
      <c r="K105" s="166"/>
      <c r="L105" s="166"/>
      <c r="M105" s="166"/>
      <c r="N105" s="166"/>
      <c r="O105" s="166"/>
      <c r="P105" s="166"/>
      <c r="Q105" s="168" t="str">
        <f>IF(ISNUMBER('Indicator Data'!Q106),"","Imputed using GDP p.c.")</f>
        <v/>
      </c>
      <c r="R105" s="166"/>
      <c r="S105" s="166"/>
      <c r="T105" s="166"/>
      <c r="U105" s="166"/>
      <c r="V105" s="166"/>
      <c r="W105" s="166"/>
      <c r="X105" s="166"/>
      <c r="Y105" s="166"/>
      <c r="Z105" s="166"/>
      <c r="AA105" s="166"/>
      <c r="AB105" s="166"/>
      <c r="AC105" s="166"/>
      <c r="AD105" s="166"/>
      <c r="AE105" s="166"/>
      <c r="AF105" s="166"/>
      <c r="AG105" s="166"/>
      <c r="AH105" s="166"/>
      <c r="AI105" s="166"/>
      <c r="AJ105" s="166"/>
      <c r="AK105" s="166"/>
      <c r="AL105" s="166"/>
      <c r="AM105" s="166"/>
      <c r="AN105" s="166"/>
      <c r="AO105" s="166"/>
      <c r="AP105" s="166"/>
      <c r="AQ105" s="166"/>
      <c r="AR105" s="166"/>
      <c r="AS105" s="166"/>
      <c r="AT105" s="166"/>
      <c r="AU105" s="166"/>
      <c r="AV105" s="166"/>
      <c r="AW105" s="166"/>
      <c r="AX105" s="166"/>
      <c r="AY105" s="166"/>
      <c r="AZ105" s="166"/>
      <c r="BA105" s="166"/>
      <c r="BB105" s="166"/>
      <c r="BC105" s="166"/>
      <c r="BD105" s="166"/>
      <c r="BE105" s="166"/>
      <c r="BF105" s="108"/>
    </row>
    <row r="106" spans="1:58" x14ac:dyDescent="0.25">
      <c r="A106" s="133" t="s">
        <v>191</v>
      </c>
      <c r="B106" s="111" t="s">
        <v>190</v>
      </c>
      <c r="C106" s="166"/>
      <c r="D106" s="166"/>
      <c r="E106" s="166"/>
      <c r="F106" s="166"/>
      <c r="G106" s="166"/>
      <c r="H106" s="166"/>
      <c r="I106" s="166"/>
      <c r="J106" s="166"/>
      <c r="K106" s="166"/>
      <c r="L106" s="166"/>
      <c r="M106" s="166"/>
      <c r="N106" s="166"/>
      <c r="O106" s="166"/>
      <c r="P106" s="166"/>
      <c r="Q106" s="168" t="str">
        <f>IF(ISNUMBER('Indicator Data'!Q107),"","Imputed using GDP p.c.")</f>
        <v/>
      </c>
      <c r="R106" s="166"/>
      <c r="S106" s="166"/>
      <c r="T106" s="166"/>
      <c r="U106" s="166"/>
      <c r="V106" s="166"/>
      <c r="W106" s="166"/>
      <c r="X106" s="166"/>
      <c r="Y106" s="166"/>
      <c r="Z106" s="166"/>
      <c r="AA106" s="166"/>
      <c r="AB106" s="166"/>
      <c r="AC106" s="166"/>
      <c r="AD106" s="166"/>
      <c r="AE106" s="166"/>
      <c r="AF106" s="166"/>
      <c r="AG106" s="166"/>
      <c r="AH106" s="166"/>
      <c r="AI106" s="166"/>
      <c r="AJ106" s="166"/>
      <c r="AK106" s="166"/>
      <c r="AL106" s="166"/>
      <c r="AM106" s="166"/>
      <c r="AN106" s="166"/>
      <c r="AO106" s="166"/>
      <c r="AP106" s="166"/>
      <c r="AQ106" s="166"/>
      <c r="AR106" s="166"/>
      <c r="AS106" s="166"/>
      <c r="AT106" s="166"/>
      <c r="AU106" s="166"/>
      <c r="AV106" s="166"/>
      <c r="AW106" s="166"/>
      <c r="AX106" s="166"/>
      <c r="AY106" s="166"/>
      <c r="AZ106" s="166"/>
      <c r="BA106" s="166"/>
      <c r="BB106" s="166"/>
      <c r="BC106" s="166"/>
      <c r="BD106" s="166"/>
      <c r="BE106" s="166"/>
      <c r="BF106" s="108"/>
    </row>
    <row r="107" spans="1:58" x14ac:dyDescent="0.25">
      <c r="A107" s="133" t="s">
        <v>193</v>
      </c>
      <c r="B107" s="111" t="s">
        <v>192</v>
      </c>
      <c r="C107" s="166"/>
      <c r="D107" s="166"/>
      <c r="E107" s="166"/>
      <c r="F107" s="166"/>
      <c r="G107" s="166"/>
      <c r="H107" s="166"/>
      <c r="I107" s="166"/>
      <c r="J107" s="166"/>
      <c r="K107" s="166"/>
      <c r="L107" s="166"/>
      <c r="M107" s="166"/>
      <c r="N107" s="166"/>
      <c r="O107" s="166"/>
      <c r="P107" s="166"/>
      <c r="Q107" s="168" t="str">
        <f>IF(ISNUMBER('Indicator Data'!Q108),"","Imputed using GDP p.c.")</f>
        <v/>
      </c>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c r="AN107" s="166"/>
      <c r="AO107" s="166"/>
      <c r="AP107" s="166"/>
      <c r="AQ107" s="166"/>
      <c r="AR107" s="166"/>
      <c r="AS107" s="166"/>
      <c r="AT107" s="166"/>
      <c r="AU107" s="166"/>
      <c r="AV107" s="166"/>
      <c r="AW107" s="166"/>
      <c r="AX107" s="166"/>
      <c r="AY107" s="166"/>
      <c r="AZ107" s="166"/>
      <c r="BA107" s="166"/>
      <c r="BB107" s="166"/>
      <c r="BC107" s="166"/>
      <c r="BD107" s="166"/>
      <c r="BE107" s="166"/>
      <c r="BF107" s="108"/>
    </row>
    <row r="108" spans="1:58" x14ac:dyDescent="0.25">
      <c r="A108" s="133" t="s">
        <v>195</v>
      </c>
      <c r="B108" s="111" t="s">
        <v>194</v>
      </c>
      <c r="C108" s="166"/>
      <c r="D108" s="166"/>
      <c r="E108" s="166"/>
      <c r="F108" s="166"/>
      <c r="G108" s="166"/>
      <c r="H108" s="166"/>
      <c r="I108" s="166"/>
      <c r="J108" s="166"/>
      <c r="K108" s="166"/>
      <c r="L108" s="166"/>
      <c r="M108" s="166"/>
      <c r="N108" s="166"/>
      <c r="O108" s="166"/>
      <c r="P108" s="166"/>
      <c r="Q108" s="168" t="str">
        <f>IF(ISNUMBER('Indicator Data'!Q109),"","Imputed using GDP p.c.")</f>
        <v/>
      </c>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6"/>
      <c r="AS108" s="166"/>
      <c r="AT108" s="166"/>
      <c r="AU108" s="166"/>
      <c r="AV108" s="166"/>
      <c r="AW108" s="166"/>
      <c r="AX108" s="166"/>
      <c r="AY108" s="166"/>
      <c r="AZ108" s="166"/>
      <c r="BA108" s="166"/>
      <c r="BB108" s="166"/>
      <c r="BC108" s="166"/>
      <c r="BD108" s="166"/>
      <c r="BE108" s="166"/>
      <c r="BF108" s="108"/>
    </row>
    <row r="109" spans="1:58" x14ac:dyDescent="0.25">
      <c r="A109" s="133" t="s">
        <v>197</v>
      </c>
      <c r="B109" s="111" t="s">
        <v>196</v>
      </c>
      <c r="C109" s="166"/>
      <c r="D109" s="166"/>
      <c r="E109" s="166"/>
      <c r="F109" s="166"/>
      <c r="G109" s="166"/>
      <c r="H109" s="166"/>
      <c r="I109" s="166"/>
      <c r="J109" s="166"/>
      <c r="K109" s="166"/>
      <c r="L109" s="166"/>
      <c r="M109" s="166"/>
      <c r="N109" s="166"/>
      <c r="O109" s="166"/>
      <c r="P109" s="166"/>
      <c r="Q109" s="168" t="str">
        <f>IF(ISNUMBER('Indicator Data'!Q110),"","Imputed using GDP p.c.")</f>
        <v/>
      </c>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c r="AR109" s="166"/>
      <c r="AS109" s="166"/>
      <c r="AT109" s="166"/>
      <c r="AU109" s="166"/>
      <c r="AV109" s="166"/>
      <c r="AW109" s="166"/>
      <c r="AX109" s="166"/>
      <c r="AY109" s="166"/>
      <c r="AZ109" s="166"/>
      <c r="BA109" s="166"/>
      <c r="BB109" s="166"/>
      <c r="BC109" s="166"/>
      <c r="BD109" s="166"/>
      <c r="BE109" s="166"/>
      <c r="BF109" s="108"/>
    </row>
    <row r="110" spans="1:58" x14ac:dyDescent="0.25">
      <c r="A110" s="133" t="s">
        <v>199</v>
      </c>
      <c r="B110" s="111" t="s">
        <v>198</v>
      </c>
      <c r="C110" s="166"/>
      <c r="D110" s="166"/>
      <c r="E110" s="166"/>
      <c r="F110" s="166"/>
      <c r="G110" s="166"/>
      <c r="H110" s="166"/>
      <c r="I110" s="166"/>
      <c r="J110" s="166"/>
      <c r="K110" s="166"/>
      <c r="L110" s="166"/>
      <c r="M110" s="166"/>
      <c r="N110" s="166"/>
      <c r="O110" s="166"/>
      <c r="P110" s="166"/>
      <c r="Q110" s="168" t="str">
        <f>IF(ISNUMBER('Indicator Data'!Q111),"","Imputed using GDP p.c.")</f>
        <v/>
      </c>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c r="AR110" s="166"/>
      <c r="AS110" s="166"/>
      <c r="AT110" s="166"/>
      <c r="AU110" s="166"/>
      <c r="AV110" s="166"/>
      <c r="AW110" s="166"/>
      <c r="AX110" s="166"/>
      <c r="AY110" s="166"/>
      <c r="AZ110" s="166"/>
      <c r="BA110" s="166"/>
      <c r="BB110" s="166"/>
      <c r="BC110" s="166"/>
      <c r="BD110" s="166"/>
      <c r="BE110" s="166"/>
      <c r="BF110" s="108"/>
    </row>
    <row r="111" spans="1:58" x14ac:dyDescent="0.25">
      <c r="A111" s="133" t="s">
        <v>201</v>
      </c>
      <c r="B111" s="111" t="s">
        <v>200</v>
      </c>
      <c r="C111" s="166"/>
      <c r="D111" s="166"/>
      <c r="E111" s="166"/>
      <c r="F111" s="166"/>
      <c r="G111" s="166"/>
      <c r="H111" s="166"/>
      <c r="I111" s="166"/>
      <c r="J111" s="166"/>
      <c r="K111" s="166"/>
      <c r="L111" s="166"/>
      <c r="M111" s="166"/>
      <c r="N111" s="166"/>
      <c r="O111" s="166"/>
      <c r="P111" s="166"/>
      <c r="Q111" s="168" t="str">
        <f>IF(ISNUMBER('Indicator Data'!Q112),"","Imputed using GDP p.c.")</f>
        <v>Imputed using GDP p.c.</v>
      </c>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t="s">
        <v>1049</v>
      </c>
      <c r="AO111" s="166" t="s">
        <v>1049</v>
      </c>
      <c r="AP111" s="166"/>
      <c r="AQ111" s="166"/>
      <c r="AR111" s="166"/>
      <c r="AS111" s="166"/>
      <c r="AT111" s="166"/>
      <c r="AU111" s="166"/>
      <c r="AV111" s="166"/>
      <c r="AW111" s="166"/>
      <c r="AX111" s="166"/>
      <c r="AY111" s="166"/>
      <c r="AZ111" s="166"/>
      <c r="BA111" s="166"/>
      <c r="BB111" s="166"/>
      <c r="BC111" s="166"/>
      <c r="BD111" s="166"/>
      <c r="BE111" s="166"/>
      <c r="BF111" s="108"/>
    </row>
    <row r="112" spans="1:58" x14ac:dyDescent="0.25">
      <c r="A112" s="133" t="s">
        <v>203</v>
      </c>
      <c r="B112" s="111" t="s">
        <v>202</v>
      </c>
      <c r="C112" s="166"/>
      <c r="D112" s="166"/>
      <c r="E112" s="166"/>
      <c r="F112" s="166"/>
      <c r="G112" s="166"/>
      <c r="H112" s="166"/>
      <c r="I112" s="166"/>
      <c r="J112" s="166"/>
      <c r="K112" s="166"/>
      <c r="L112" s="166"/>
      <c r="M112" s="166"/>
      <c r="N112" s="166"/>
      <c r="O112" s="166"/>
      <c r="P112" s="166"/>
      <c r="Q112" s="168" t="str">
        <f>IF(ISNUMBER('Indicator Data'!Q113),"","Imputed using GDP p.c.")</f>
        <v/>
      </c>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c r="AS112" s="166"/>
      <c r="AT112" s="166"/>
      <c r="AU112" s="166"/>
      <c r="AV112" s="166"/>
      <c r="AW112" s="166"/>
      <c r="AX112" s="166"/>
      <c r="AY112" s="166"/>
      <c r="AZ112" s="166"/>
      <c r="BA112" s="166"/>
      <c r="BB112" s="166"/>
      <c r="BC112" s="166"/>
      <c r="BD112" s="166"/>
      <c r="BE112" s="166"/>
      <c r="BF112" s="108"/>
    </row>
    <row r="113" spans="1:58" x14ac:dyDescent="0.25">
      <c r="A113" s="133" t="s">
        <v>205</v>
      </c>
      <c r="B113" s="111" t="s">
        <v>204</v>
      </c>
      <c r="C113" s="166"/>
      <c r="D113" s="166"/>
      <c r="E113" s="166"/>
      <c r="F113" s="166"/>
      <c r="G113" s="166"/>
      <c r="H113" s="166"/>
      <c r="I113" s="166"/>
      <c r="J113" s="166"/>
      <c r="K113" s="166"/>
      <c r="L113" s="166"/>
      <c r="M113" s="166"/>
      <c r="N113" s="166"/>
      <c r="O113" s="166"/>
      <c r="P113" s="166"/>
      <c r="Q113" s="168" t="str">
        <f>IF(ISNUMBER('Indicator Data'!Q114),"","Imputed using GDP p.c.")</f>
        <v/>
      </c>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c r="AR113" s="166"/>
      <c r="AS113" s="166"/>
      <c r="AT113" s="166"/>
      <c r="AU113" s="166"/>
      <c r="AV113" s="166"/>
      <c r="AW113" s="166"/>
      <c r="AX113" s="166"/>
      <c r="AY113" s="166"/>
      <c r="AZ113" s="166"/>
      <c r="BA113" s="166"/>
      <c r="BB113" s="166"/>
      <c r="BC113" s="166"/>
      <c r="BD113" s="166"/>
      <c r="BE113" s="166"/>
      <c r="BF113" s="108"/>
    </row>
    <row r="114" spans="1:58" x14ac:dyDescent="0.25">
      <c r="A114" s="133" t="s">
        <v>207</v>
      </c>
      <c r="B114" s="111" t="s">
        <v>206</v>
      </c>
      <c r="C114" s="166"/>
      <c r="D114" s="166"/>
      <c r="E114" s="166"/>
      <c r="F114" s="166"/>
      <c r="G114" s="166"/>
      <c r="H114" s="166"/>
      <c r="I114" s="166"/>
      <c r="J114" s="166"/>
      <c r="K114" s="166"/>
      <c r="L114" s="166"/>
      <c r="M114" s="166"/>
      <c r="N114" s="166"/>
      <c r="O114" s="166"/>
      <c r="P114" s="166"/>
      <c r="Q114" s="168" t="str">
        <f>IF(ISNUMBER('Indicator Data'!Q115),"","Imputed using GDP p.c.")</f>
        <v/>
      </c>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c r="AR114" s="166"/>
      <c r="AS114" s="166"/>
      <c r="AT114" s="166"/>
      <c r="AU114" s="166"/>
      <c r="AV114" s="166"/>
      <c r="AW114" s="166"/>
      <c r="AX114" s="166"/>
      <c r="AY114" s="166"/>
      <c r="AZ114" s="166"/>
      <c r="BA114" s="166"/>
      <c r="BB114" s="166"/>
      <c r="BC114" s="166"/>
      <c r="BD114" s="166"/>
      <c r="BE114" s="166"/>
      <c r="BF114" s="108"/>
    </row>
    <row r="115" spans="1:58" x14ac:dyDescent="0.25">
      <c r="A115" s="133" t="s">
        <v>754</v>
      </c>
      <c r="B115" s="111" t="s">
        <v>208</v>
      </c>
      <c r="C115" s="166"/>
      <c r="D115" s="166"/>
      <c r="E115" s="166"/>
      <c r="F115" s="166"/>
      <c r="G115" s="166"/>
      <c r="H115" s="166"/>
      <c r="I115" s="166"/>
      <c r="J115" s="166"/>
      <c r="K115" s="166"/>
      <c r="L115" s="166"/>
      <c r="M115" s="166"/>
      <c r="N115" s="166"/>
      <c r="O115" s="166"/>
      <c r="P115" s="166"/>
      <c r="Q115" s="168" t="str">
        <f>IF(ISNUMBER('Indicator Data'!Q116),"","Imputed using GDP p.c.")</f>
        <v/>
      </c>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t="s">
        <v>1049</v>
      </c>
      <c r="AO115" s="166" t="s">
        <v>1049</v>
      </c>
      <c r="AP115" s="166"/>
      <c r="AQ115" s="166"/>
      <c r="AR115" s="166"/>
      <c r="AS115" s="166"/>
      <c r="AT115" s="166"/>
      <c r="AU115" s="166"/>
      <c r="AV115" s="166"/>
      <c r="AW115" s="166"/>
      <c r="AX115" s="166"/>
      <c r="AY115" s="166"/>
      <c r="AZ115" s="166"/>
      <c r="BA115" s="166"/>
      <c r="BB115" s="166"/>
      <c r="BC115" s="166"/>
      <c r="BD115" s="166"/>
      <c r="BE115" s="166"/>
      <c r="BF115" s="108"/>
    </row>
    <row r="116" spans="1:58" x14ac:dyDescent="0.25">
      <c r="A116" s="133" t="s">
        <v>850</v>
      </c>
      <c r="B116" s="111" t="s">
        <v>209</v>
      </c>
      <c r="C116" s="166"/>
      <c r="D116" s="166"/>
      <c r="E116" s="166"/>
      <c r="F116" s="166"/>
      <c r="G116" s="166"/>
      <c r="H116" s="166"/>
      <c r="I116" s="166"/>
      <c r="J116" s="166"/>
      <c r="K116" s="166"/>
      <c r="L116" s="166"/>
      <c r="M116" s="166"/>
      <c r="N116" s="166"/>
      <c r="O116" s="166"/>
      <c r="P116" s="166"/>
      <c r="Q116" s="168" t="str">
        <f>IF(ISNUMBER('Indicator Data'!Q117),"","Imputed using GDP p.c.")</f>
        <v/>
      </c>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c r="AR116" s="166"/>
      <c r="AS116" s="166"/>
      <c r="AT116" s="166"/>
      <c r="AU116" s="166"/>
      <c r="AV116" s="166"/>
      <c r="AW116" s="166"/>
      <c r="AX116" s="166"/>
      <c r="AY116" s="166"/>
      <c r="AZ116" s="166"/>
      <c r="BA116" s="166"/>
      <c r="BB116" s="166"/>
      <c r="BC116" s="166"/>
      <c r="BD116" s="166"/>
      <c r="BE116" s="166"/>
      <c r="BF116" s="108"/>
    </row>
    <row r="117" spans="1:58" x14ac:dyDescent="0.25">
      <c r="A117" s="133" t="s">
        <v>211</v>
      </c>
      <c r="B117" s="111" t="s">
        <v>210</v>
      </c>
      <c r="C117" s="166"/>
      <c r="D117" s="166"/>
      <c r="E117" s="166"/>
      <c r="F117" s="166"/>
      <c r="G117" s="166"/>
      <c r="H117" s="166"/>
      <c r="I117" s="166"/>
      <c r="J117" s="166"/>
      <c r="K117" s="166"/>
      <c r="L117" s="166"/>
      <c r="M117" s="166"/>
      <c r="N117" s="166"/>
      <c r="O117" s="166"/>
      <c r="P117" s="166"/>
      <c r="Q117" s="168" t="str">
        <f>IF(ISNUMBER('Indicator Data'!Q118),"","Imputed using GDP p.c.")</f>
        <v/>
      </c>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c r="BD117" s="166"/>
      <c r="BE117" s="166"/>
      <c r="BF117" s="108"/>
    </row>
    <row r="118" spans="1:58" x14ac:dyDescent="0.25">
      <c r="A118" s="133" t="s">
        <v>213</v>
      </c>
      <c r="B118" s="111" t="s">
        <v>212</v>
      </c>
      <c r="C118" s="166"/>
      <c r="D118" s="166"/>
      <c r="E118" s="166"/>
      <c r="F118" s="166"/>
      <c r="G118" s="166"/>
      <c r="H118" s="166"/>
      <c r="I118" s="166"/>
      <c r="J118" s="166"/>
      <c r="K118" s="166"/>
      <c r="L118" s="166"/>
      <c r="M118" s="166"/>
      <c r="N118" s="166"/>
      <c r="O118" s="166"/>
      <c r="P118" s="166"/>
      <c r="Q118" s="168" t="str">
        <f>IF(ISNUMBER('Indicator Data'!Q119),"","Imputed using GDP p.c.")</f>
        <v/>
      </c>
      <c r="R118" s="166"/>
      <c r="S118" s="166"/>
      <c r="T118" s="166"/>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6"/>
      <c r="AS118" s="166"/>
      <c r="AT118" s="166"/>
      <c r="AU118" s="166"/>
      <c r="AV118" s="166"/>
      <c r="AW118" s="166"/>
      <c r="AX118" s="166"/>
      <c r="AY118" s="166"/>
      <c r="AZ118" s="166"/>
      <c r="BA118" s="166"/>
      <c r="BB118" s="166"/>
      <c r="BC118" s="166"/>
      <c r="BD118" s="166"/>
      <c r="BE118" s="166"/>
      <c r="BF118" s="108"/>
    </row>
    <row r="119" spans="1:58" x14ac:dyDescent="0.25">
      <c r="A119" s="133" t="s">
        <v>215</v>
      </c>
      <c r="B119" s="111" t="s">
        <v>214</v>
      </c>
      <c r="C119" s="166"/>
      <c r="D119" s="166"/>
      <c r="E119" s="166"/>
      <c r="F119" s="166"/>
      <c r="G119" s="166"/>
      <c r="H119" s="166"/>
      <c r="I119" s="166"/>
      <c r="J119" s="166"/>
      <c r="K119" s="166"/>
      <c r="L119" s="166"/>
      <c r="M119" s="166"/>
      <c r="N119" s="166"/>
      <c r="O119" s="166"/>
      <c r="P119" s="166"/>
      <c r="Q119" s="168" t="str">
        <f>IF(ISNUMBER('Indicator Data'!Q120),"","Imputed using GDP p.c.")</f>
        <v/>
      </c>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6"/>
      <c r="AS119" s="166"/>
      <c r="AT119" s="166"/>
      <c r="AU119" s="166"/>
      <c r="AV119" s="166"/>
      <c r="AW119" s="166"/>
      <c r="AX119" s="166"/>
      <c r="AY119" s="166"/>
      <c r="AZ119" s="166"/>
      <c r="BA119" s="166"/>
      <c r="BB119" s="166"/>
      <c r="BC119" s="166"/>
      <c r="BD119" s="166"/>
      <c r="BE119" s="166"/>
      <c r="BF119" s="108"/>
    </row>
    <row r="120" spans="1:58" x14ac:dyDescent="0.25">
      <c r="A120" s="133" t="s">
        <v>217</v>
      </c>
      <c r="B120" s="111" t="s">
        <v>216</v>
      </c>
      <c r="C120" s="166"/>
      <c r="D120" s="166"/>
      <c r="E120" s="166"/>
      <c r="F120" s="166"/>
      <c r="G120" s="166"/>
      <c r="H120" s="166"/>
      <c r="I120" s="166"/>
      <c r="J120" s="166"/>
      <c r="K120" s="166"/>
      <c r="L120" s="166"/>
      <c r="M120" s="166"/>
      <c r="N120" s="166"/>
      <c r="O120" s="166"/>
      <c r="P120" s="166"/>
      <c r="Q120" s="168" t="str">
        <f>IF(ISNUMBER('Indicator Data'!Q121),"","Imputed using GDP p.c.")</f>
        <v/>
      </c>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c r="AR120" s="166"/>
      <c r="AS120" s="166"/>
      <c r="AT120" s="166"/>
      <c r="AU120" s="166"/>
      <c r="AV120" s="166"/>
      <c r="AW120" s="166"/>
      <c r="AX120" s="166"/>
      <c r="AY120" s="166"/>
      <c r="AZ120" s="166"/>
      <c r="BA120" s="166"/>
      <c r="BB120" s="166"/>
      <c r="BC120" s="166"/>
      <c r="BD120" s="166"/>
      <c r="BE120" s="166"/>
      <c r="BF120" s="108"/>
    </row>
    <row r="121" spans="1:58" x14ac:dyDescent="0.25">
      <c r="A121" s="133" t="s">
        <v>370</v>
      </c>
      <c r="B121" s="111" t="s">
        <v>218</v>
      </c>
      <c r="C121" s="166"/>
      <c r="D121" s="166"/>
      <c r="E121" s="166"/>
      <c r="F121" s="166"/>
      <c r="G121" s="166"/>
      <c r="H121" s="166"/>
      <c r="I121" s="166"/>
      <c r="J121" s="166"/>
      <c r="K121" s="166"/>
      <c r="L121" s="166"/>
      <c r="M121" s="166"/>
      <c r="N121" s="166"/>
      <c r="O121" s="166"/>
      <c r="P121" s="166"/>
      <c r="Q121" s="168" t="str">
        <f>IF(ISNUMBER('Indicator Data'!Q122),"","Imputed using GDP p.c.")</f>
        <v/>
      </c>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c r="AR121" s="166"/>
      <c r="AS121" s="166"/>
      <c r="AT121" s="166"/>
      <c r="AU121" s="166"/>
      <c r="AV121" s="166"/>
      <c r="AW121" s="166"/>
      <c r="AX121" s="166"/>
      <c r="AY121" s="166"/>
      <c r="AZ121" s="166"/>
      <c r="BA121" s="166"/>
      <c r="BB121" s="166"/>
      <c r="BC121" s="166"/>
      <c r="BD121" s="166"/>
      <c r="BE121" s="166"/>
      <c r="BF121" s="108"/>
    </row>
    <row r="122" spans="1:58" x14ac:dyDescent="0.25">
      <c r="A122" s="133" t="s">
        <v>220</v>
      </c>
      <c r="B122" s="111" t="s">
        <v>219</v>
      </c>
      <c r="C122" s="166"/>
      <c r="D122" s="166"/>
      <c r="E122" s="166"/>
      <c r="F122" s="166"/>
      <c r="G122" s="166"/>
      <c r="H122" s="166"/>
      <c r="I122" s="166"/>
      <c r="J122" s="166"/>
      <c r="K122" s="166"/>
      <c r="L122" s="166"/>
      <c r="M122" s="166"/>
      <c r="N122" s="166"/>
      <c r="O122" s="166"/>
      <c r="P122" s="166"/>
      <c r="Q122" s="168" t="str">
        <f>IF(ISNUMBER('Indicator Data'!Q123),"","Imputed using GDP p.c.")</f>
        <v/>
      </c>
      <c r="R122" s="166"/>
      <c r="S122" s="166"/>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6"/>
      <c r="AP122" s="166"/>
      <c r="AQ122" s="166"/>
      <c r="AR122" s="166"/>
      <c r="AS122" s="166"/>
      <c r="AT122" s="166"/>
      <c r="AU122" s="166"/>
      <c r="AV122" s="166"/>
      <c r="AW122" s="166"/>
      <c r="AX122" s="166"/>
      <c r="AY122" s="166"/>
      <c r="AZ122" s="166"/>
      <c r="BA122" s="166"/>
      <c r="BB122" s="166"/>
      <c r="BC122" s="166"/>
      <c r="BD122" s="166"/>
      <c r="BE122" s="166"/>
      <c r="BF122" s="108"/>
    </row>
    <row r="123" spans="1:58" x14ac:dyDescent="0.25">
      <c r="A123" s="133" t="s">
        <v>222</v>
      </c>
      <c r="B123" s="111" t="s">
        <v>221</v>
      </c>
      <c r="C123" s="166"/>
      <c r="D123" s="166"/>
      <c r="E123" s="166"/>
      <c r="F123" s="166"/>
      <c r="G123" s="166"/>
      <c r="H123" s="166"/>
      <c r="I123" s="166"/>
      <c r="J123" s="166"/>
      <c r="K123" s="166"/>
      <c r="L123" s="166"/>
      <c r="M123" s="166"/>
      <c r="N123" s="166"/>
      <c r="O123" s="166"/>
      <c r="P123" s="166"/>
      <c r="Q123" s="168" t="str">
        <f>IF(ISNUMBER('Indicator Data'!Q124),"","Imputed using GDP p.c.")</f>
        <v>Imputed using GDP p.c.</v>
      </c>
      <c r="R123" s="166"/>
      <c r="S123" s="166"/>
      <c r="T123" s="166"/>
      <c r="U123" s="166"/>
      <c r="V123" s="166"/>
      <c r="W123" s="166"/>
      <c r="X123" s="166"/>
      <c r="Y123" s="166"/>
      <c r="Z123" s="166"/>
      <c r="AA123" s="166"/>
      <c r="AB123" s="166"/>
      <c r="AC123" s="166"/>
      <c r="AD123" s="166"/>
      <c r="AE123" s="166"/>
      <c r="AF123" s="166"/>
      <c r="AG123" s="166"/>
      <c r="AH123" s="166"/>
      <c r="AI123" s="166"/>
      <c r="AJ123" s="166"/>
      <c r="AK123" s="166"/>
      <c r="AL123" s="166"/>
      <c r="AM123" s="166"/>
      <c r="AN123" s="166" t="s">
        <v>1049</v>
      </c>
      <c r="AO123" s="166" t="s">
        <v>1049</v>
      </c>
      <c r="AP123" s="166"/>
      <c r="AQ123" s="166"/>
      <c r="AR123" s="166"/>
      <c r="AS123" s="166"/>
      <c r="AT123" s="166"/>
      <c r="AU123" s="166"/>
      <c r="AV123" s="166"/>
      <c r="AW123" s="166"/>
      <c r="AX123" s="166"/>
      <c r="AY123" s="166"/>
      <c r="AZ123" s="166"/>
      <c r="BA123" s="166"/>
      <c r="BB123" s="166"/>
      <c r="BC123" s="166"/>
      <c r="BD123" s="166"/>
      <c r="BE123" s="166"/>
      <c r="BF123" s="108"/>
    </row>
    <row r="124" spans="1:58" x14ac:dyDescent="0.25">
      <c r="A124" s="133" t="s">
        <v>224</v>
      </c>
      <c r="B124" s="111" t="s">
        <v>223</v>
      </c>
      <c r="C124" s="166"/>
      <c r="D124" s="166"/>
      <c r="E124" s="166"/>
      <c r="F124" s="166"/>
      <c r="G124" s="166"/>
      <c r="H124" s="166"/>
      <c r="I124" s="166"/>
      <c r="J124" s="166"/>
      <c r="K124" s="166"/>
      <c r="L124" s="166"/>
      <c r="M124" s="166"/>
      <c r="N124" s="166"/>
      <c r="O124" s="166"/>
      <c r="P124" s="166"/>
      <c r="Q124" s="168" t="str">
        <f>IF(ISNUMBER('Indicator Data'!Q125),"","Imputed using GDP p.c.")</f>
        <v/>
      </c>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c r="BD124" s="166"/>
      <c r="BE124" s="166"/>
      <c r="BF124" s="108"/>
    </row>
    <row r="125" spans="1:58" x14ac:dyDescent="0.25">
      <c r="A125" s="133" t="s">
        <v>226</v>
      </c>
      <c r="B125" s="111" t="s">
        <v>225</v>
      </c>
      <c r="C125" s="166"/>
      <c r="D125" s="166"/>
      <c r="E125" s="166"/>
      <c r="F125" s="166"/>
      <c r="G125" s="166"/>
      <c r="H125" s="166"/>
      <c r="I125" s="166"/>
      <c r="J125" s="166"/>
      <c r="K125" s="166"/>
      <c r="L125" s="166"/>
      <c r="M125" s="166"/>
      <c r="N125" s="166"/>
      <c r="O125" s="166"/>
      <c r="P125" s="166"/>
      <c r="Q125" s="168" t="str">
        <f>IF(ISNUMBER('Indicator Data'!Q126),"","Imputed using GDP p.c.")</f>
        <v/>
      </c>
      <c r="R125" s="166"/>
      <c r="S125" s="166"/>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c r="AR125" s="166"/>
      <c r="AS125" s="166"/>
      <c r="AT125" s="166"/>
      <c r="AU125" s="166"/>
      <c r="AV125" s="166"/>
      <c r="AW125" s="166"/>
      <c r="AX125" s="166"/>
      <c r="AY125" s="166"/>
      <c r="AZ125" s="166"/>
      <c r="BA125" s="166"/>
      <c r="BB125" s="166"/>
      <c r="BC125" s="166"/>
      <c r="BD125" s="166"/>
      <c r="BE125" s="166"/>
      <c r="BF125" s="108"/>
    </row>
    <row r="126" spans="1:58" x14ac:dyDescent="0.25">
      <c r="A126" s="133" t="s">
        <v>228</v>
      </c>
      <c r="B126" s="111" t="s">
        <v>227</v>
      </c>
      <c r="C126" s="166"/>
      <c r="D126" s="166"/>
      <c r="E126" s="166"/>
      <c r="F126" s="166"/>
      <c r="G126" s="166"/>
      <c r="H126" s="166"/>
      <c r="I126" s="166"/>
      <c r="J126" s="166"/>
      <c r="K126" s="166"/>
      <c r="L126" s="166"/>
      <c r="M126" s="166"/>
      <c r="N126" s="166"/>
      <c r="O126" s="166"/>
      <c r="P126" s="166"/>
      <c r="Q126" s="168" t="str">
        <f>IF(ISNUMBER('Indicator Data'!Q127),"","Imputed using GDP p.c.")</f>
        <v/>
      </c>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c r="AS126" s="166"/>
      <c r="AT126" s="166"/>
      <c r="AU126" s="166"/>
      <c r="AV126" s="166"/>
      <c r="AW126" s="166"/>
      <c r="AX126" s="166"/>
      <c r="AY126" s="166"/>
      <c r="AZ126" s="166"/>
      <c r="BA126" s="166"/>
      <c r="BB126" s="166"/>
      <c r="BC126" s="166"/>
      <c r="BD126" s="166"/>
      <c r="BE126" s="166"/>
      <c r="BF126" s="108"/>
    </row>
    <row r="127" spans="1:58" x14ac:dyDescent="0.25">
      <c r="A127" s="133" t="s">
        <v>230</v>
      </c>
      <c r="B127" s="111" t="s">
        <v>229</v>
      </c>
      <c r="C127" s="166"/>
      <c r="D127" s="166"/>
      <c r="E127" s="166"/>
      <c r="F127" s="166"/>
      <c r="G127" s="166"/>
      <c r="H127" s="166"/>
      <c r="I127" s="166"/>
      <c r="J127" s="166"/>
      <c r="K127" s="166"/>
      <c r="L127" s="166"/>
      <c r="M127" s="166"/>
      <c r="N127" s="166"/>
      <c r="O127" s="166"/>
      <c r="P127" s="166"/>
      <c r="Q127" s="168" t="str">
        <f>IF(ISNUMBER('Indicator Data'!Q128),"","Imputed using GDP p.c.")</f>
        <v/>
      </c>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c r="AR127" s="166"/>
      <c r="AS127" s="166"/>
      <c r="AT127" s="166"/>
      <c r="AU127" s="166"/>
      <c r="AV127" s="166"/>
      <c r="AW127" s="166"/>
      <c r="AX127" s="166"/>
      <c r="AY127" s="166"/>
      <c r="AZ127" s="166"/>
      <c r="BA127" s="166"/>
      <c r="BB127" s="166"/>
      <c r="BC127" s="166"/>
      <c r="BD127" s="166"/>
      <c r="BE127" s="166"/>
      <c r="BF127" s="108"/>
    </row>
    <row r="128" spans="1:58" x14ac:dyDescent="0.25">
      <c r="A128" s="133" t="s">
        <v>232</v>
      </c>
      <c r="B128" s="111" t="s">
        <v>231</v>
      </c>
      <c r="C128" s="166"/>
      <c r="D128" s="166"/>
      <c r="E128" s="166"/>
      <c r="F128" s="166"/>
      <c r="G128" s="166"/>
      <c r="H128" s="166"/>
      <c r="I128" s="166"/>
      <c r="J128" s="166"/>
      <c r="K128" s="166"/>
      <c r="L128" s="166"/>
      <c r="M128" s="166"/>
      <c r="N128" s="166"/>
      <c r="O128" s="166"/>
      <c r="P128" s="166"/>
      <c r="Q128" s="168" t="str">
        <f>IF(ISNUMBER('Indicator Data'!Q129),"","Imputed using GDP p.c.")</f>
        <v/>
      </c>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6"/>
      <c r="AS128" s="166"/>
      <c r="AT128" s="166"/>
      <c r="AU128" s="166"/>
      <c r="AV128" s="166"/>
      <c r="AW128" s="166"/>
      <c r="AX128" s="166"/>
      <c r="AY128" s="166"/>
      <c r="AZ128" s="166"/>
      <c r="BA128" s="166"/>
      <c r="BB128" s="166"/>
      <c r="BC128" s="166"/>
      <c r="BD128" s="166"/>
      <c r="BE128" s="166"/>
      <c r="BF128" s="108"/>
    </row>
    <row r="129" spans="1:58" x14ac:dyDescent="0.25">
      <c r="A129" s="133" t="s">
        <v>234</v>
      </c>
      <c r="B129" s="111" t="s">
        <v>233</v>
      </c>
      <c r="C129" s="166"/>
      <c r="D129" s="166"/>
      <c r="E129" s="166"/>
      <c r="F129" s="166"/>
      <c r="G129" s="166"/>
      <c r="H129" s="166"/>
      <c r="I129" s="166"/>
      <c r="J129" s="166"/>
      <c r="K129" s="166"/>
      <c r="L129" s="166"/>
      <c r="M129" s="166"/>
      <c r="N129" s="166"/>
      <c r="O129" s="166"/>
      <c r="P129" s="166"/>
      <c r="Q129" s="168" t="str">
        <f>IF(ISNUMBER('Indicator Data'!Q130),"","Imputed using GDP p.c.")</f>
        <v/>
      </c>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6"/>
      <c r="AP129" s="166"/>
      <c r="AQ129" s="166"/>
      <c r="AR129" s="166"/>
      <c r="AS129" s="166"/>
      <c r="AT129" s="166"/>
      <c r="AU129" s="166"/>
      <c r="AV129" s="166"/>
      <c r="AW129" s="166"/>
      <c r="AX129" s="166"/>
      <c r="AY129" s="166"/>
      <c r="AZ129" s="166"/>
      <c r="BA129" s="166"/>
      <c r="BB129" s="166"/>
      <c r="BC129" s="166"/>
      <c r="BD129" s="166"/>
      <c r="BE129" s="166"/>
      <c r="BF129" s="108"/>
    </row>
    <row r="130" spans="1:58" x14ac:dyDescent="0.25">
      <c r="A130" s="133" t="s">
        <v>236</v>
      </c>
      <c r="B130" s="111" t="s">
        <v>235</v>
      </c>
      <c r="C130" s="166"/>
      <c r="D130" s="166"/>
      <c r="E130" s="166"/>
      <c r="F130" s="166"/>
      <c r="G130" s="166"/>
      <c r="H130" s="166"/>
      <c r="I130" s="166"/>
      <c r="J130" s="166"/>
      <c r="K130" s="166"/>
      <c r="L130" s="166"/>
      <c r="M130" s="166"/>
      <c r="N130" s="166"/>
      <c r="O130" s="166"/>
      <c r="P130" s="166"/>
      <c r="Q130" s="168" t="str">
        <f>IF(ISNUMBER('Indicator Data'!Q131),"","Imputed using GDP p.c.")</f>
        <v/>
      </c>
      <c r="R130" s="166"/>
      <c r="S130" s="166"/>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6"/>
      <c r="AP130" s="166"/>
      <c r="AQ130" s="166"/>
      <c r="AR130" s="166"/>
      <c r="AS130" s="166"/>
      <c r="AT130" s="166"/>
      <c r="AU130" s="166"/>
      <c r="AV130" s="166"/>
      <c r="AW130" s="166"/>
      <c r="AX130" s="166"/>
      <c r="AY130" s="166"/>
      <c r="AZ130" s="166"/>
      <c r="BA130" s="166"/>
      <c r="BB130" s="166"/>
      <c r="BC130" s="166"/>
      <c r="BD130" s="166"/>
      <c r="BE130" s="166"/>
      <c r="BF130" s="108"/>
    </row>
    <row r="131" spans="1:58" x14ac:dyDescent="0.25">
      <c r="A131" s="133" t="s">
        <v>239</v>
      </c>
      <c r="B131" s="111" t="s">
        <v>238</v>
      </c>
      <c r="C131" s="166"/>
      <c r="D131" s="166"/>
      <c r="E131" s="166"/>
      <c r="F131" s="166"/>
      <c r="G131" s="166"/>
      <c r="H131" s="166"/>
      <c r="I131" s="166"/>
      <c r="J131" s="166"/>
      <c r="K131" s="166"/>
      <c r="L131" s="166"/>
      <c r="M131" s="166"/>
      <c r="N131" s="166"/>
      <c r="O131" s="166"/>
      <c r="P131" s="166"/>
      <c r="Q131" s="168" t="str">
        <f>IF(ISNUMBER('Indicator Data'!Q132),"","Imputed using GDP p.c.")</f>
        <v/>
      </c>
      <c r="R131" s="166"/>
      <c r="S131" s="166"/>
      <c r="T131" s="166"/>
      <c r="U131" s="166"/>
      <c r="V131" s="166"/>
      <c r="W131" s="166"/>
      <c r="X131" s="166"/>
      <c r="Y131" s="166"/>
      <c r="Z131" s="166"/>
      <c r="AA131" s="166"/>
      <c r="AB131" s="166"/>
      <c r="AC131" s="166"/>
      <c r="AD131" s="166"/>
      <c r="AE131" s="166"/>
      <c r="AF131" s="166"/>
      <c r="AG131" s="166"/>
      <c r="AH131" s="166"/>
      <c r="AI131" s="166"/>
      <c r="AJ131" s="166"/>
      <c r="AK131" s="166"/>
      <c r="AL131" s="166"/>
      <c r="AM131" s="166"/>
      <c r="AN131" s="166"/>
      <c r="AO131" s="166"/>
      <c r="AP131" s="166"/>
      <c r="AQ131" s="166"/>
      <c r="AR131" s="166"/>
      <c r="AS131" s="166"/>
      <c r="AT131" s="166"/>
      <c r="AU131" s="166"/>
      <c r="AV131" s="166"/>
      <c r="AW131" s="166"/>
      <c r="AX131" s="166"/>
      <c r="AY131" s="166"/>
      <c r="AZ131" s="166"/>
      <c r="BA131" s="166"/>
      <c r="BB131" s="166"/>
      <c r="BC131" s="166"/>
      <c r="BD131" s="166"/>
      <c r="BE131" s="166"/>
      <c r="BF131" s="108"/>
    </row>
    <row r="132" spans="1:58" x14ac:dyDescent="0.25">
      <c r="A132" s="133" t="s">
        <v>241</v>
      </c>
      <c r="B132" s="111" t="s">
        <v>240</v>
      </c>
      <c r="C132" s="166"/>
      <c r="D132" s="166"/>
      <c r="E132" s="166"/>
      <c r="F132" s="166"/>
      <c r="G132" s="166"/>
      <c r="H132" s="166"/>
      <c r="I132" s="166"/>
      <c r="J132" s="166"/>
      <c r="K132" s="166"/>
      <c r="L132" s="166"/>
      <c r="M132" s="166"/>
      <c r="N132" s="166"/>
      <c r="O132" s="166"/>
      <c r="P132" s="166"/>
      <c r="Q132" s="168" t="str">
        <f>IF(ISNUMBER('Indicator Data'!Q133),"","Imputed using GDP p.c.")</f>
        <v/>
      </c>
      <c r="R132" s="166"/>
      <c r="S132" s="166"/>
      <c r="T132" s="166"/>
      <c r="U132" s="166"/>
      <c r="V132" s="166"/>
      <c r="W132" s="166"/>
      <c r="X132" s="166"/>
      <c r="Y132" s="166"/>
      <c r="Z132" s="166"/>
      <c r="AA132" s="166"/>
      <c r="AB132" s="166"/>
      <c r="AC132" s="166"/>
      <c r="AD132" s="166"/>
      <c r="AE132" s="166"/>
      <c r="AF132" s="166"/>
      <c r="AG132" s="166"/>
      <c r="AH132" s="166"/>
      <c r="AI132" s="166"/>
      <c r="AJ132" s="166"/>
      <c r="AK132" s="166"/>
      <c r="AL132" s="166"/>
      <c r="AM132" s="166"/>
      <c r="AN132" s="166"/>
      <c r="AO132" s="166"/>
      <c r="AP132" s="166"/>
      <c r="AQ132" s="166"/>
      <c r="AR132" s="166"/>
      <c r="AS132" s="166"/>
      <c r="AT132" s="166"/>
      <c r="AU132" s="166"/>
      <c r="AV132" s="166"/>
      <c r="AW132" s="166"/>
      <c r="AX132" s="166"/>
      <c r="AY132" s="166"/>
      <c r="AZ132" s="166"/>
      <c r="BA132" s="166"/>
      <c r="BB132" s="166"/>
      <c r="BC132" s="166"/>
      <c r="BD132" s="166"/>
      <c r="BE132" s="166"/>
      <c r="BF132" s="108"/>
    </row>
    <row r="133" spans="1:58" x14ac:dyDescent="0.25">
      <c r="A133" s="133" t="s">
        <v>243</v>
      </c>
      <c r="B133" s="111" t="s">
        <v>242</v>
      </c>
      <c r="C133" s="166"/>
      <c r="D133" s="166"/>
      <c r="E133" s="166"/>
      <c r="F133" s="166"/>
      <c r="G133" s="166"/>
      <c r="H133" s="166"/>
      <c r="I133" s="166"/>
      <c r="J133" s="166"/>
      <c r="K133" s="166"/>
      <c r="L133" s="166"/>
      <c r="M133" s="166"/>
      <c r="N133" s="166"/>
      <c r="O133" s="166"/>
      <c r="P133" s="166"/>
      <c r="Q133" s="168" t="str">
        <f>IF(ISNUMBER('Indicator Data'!Q134),"","Imputed using GDP p.c.")</f>
        <v/>
      </c>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t="s">
        <v>1049</v>
      </c>
      <c r="AO133" s="166" t="s">
        <v>1049</v>
      </c>
      <c r="AP133" s="166"/>
      <c r="AQ133" s="166"/>
      <c r="AR133" s="166"/>
      <c r="AS133" s="166"/>
      <c r="AT133" s="166"/>
      <c r="AU133" s="166"/>
      <c r="AV133" s="166"/>
      <c r="AW133" s="166"/>
      <c r="AX133" s="166"/>
      <c r="AY133" s="166"/>
      <c r="AZ133" s="166"/>
      <c r="BA133" s="166"/>
      <c r="BB133" s="166"/>
      <c r="BC133" s="166"/>
      <c r="BD133" s="166"/>
      <c r="BE133" s="166"/>
      <c r="BF133" s="108"/>
    </row>
    <row r="134" spans="1:58" x14ac:dyDescent="0.25">
      <c r="A134" s="133" t="s">
        <v>393</v>
      </c>
      <c r="B134" s="111" t="s">
        <v>237</v>
      </c>
      <c r="C134" s="166"/>
      <c r="D134" s="166"/>
      <c r="E134" s="166"/>
      <c r="F134" s="166"/>
      <c r="G134" s="166"/>
      <c r="H134" s="166"/>
      <c r="I134" s="166"/>
      <c r="J134" s="166"/>
      <c r="K134" s="166"/>
      <c r="L134" s="166"/>
      <c r="M134" s="166"/>
      <c r="N134" s="166"/>
      <c r="O134" s="166"/>
      <c r="P134" s="166"/>
      <c r="Q134" s="168" t="str">
        <f>IF(ISNUMBER('Indicator Data'!Q135),"","Imputed using GDP p.c.")</f>
        <v/>
      </c>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t="s">
        <v>1047</v>
      </c>
      <c r="AO134" s="166" t="s">
        <v>1047</v>
      </c>
      <c r="AP134" s="166"/>
      <c r="AQ134" s="166"/>
      <c r="AR134" s="166"/>
      <c r="AS134" s="166"/>
      <c r="AT134" s="166"/>
      <c r="AU134" s="166"/>
      <c r="AV134" s="166"/>
      <c r="AW134" s="166"/>
      <c r="AX134" s="166"/>
      <c r="AY134" s="166"/>
      <c r="AZ134" s="166"/>
      <c r="BA134" s="166"/>
      <c r="BB134" s="166"/>
      <c r="BC134" s="166"/>
      <c r="BD134" s="166"/>
      <c r="BE134" s="166"/>
      <c r="BF134" s="108"/>
    </row>
    <row r="135" spans="1:58" x14ac:dyDescent="0.25">
      <c r="A135" s="133" t="s">
        <v>245</v>
      </c>
      <c r="B135" s="111" t="s">
        <v>244</v>
      </c>
      <c r="C135" s="166"/>
      <c r="D135" s="166"/>
      <c r="E135" s="166"/>
      <c r="F135" s="166"/>
      <c r="G135" s="166"/>
      <c r="H135" s="166"/>
      <c r="I135" s="166"/>
      <c r="J135" s="166"/>
      <c r="K135" s="166"/>
      <c r="L135" s="166"/>
      <c r="M135" s="166"/>
      <c r="N135" s="166"/>
      <c r="O135" s="166"/>
      <c r="P135" s="166"/>
      <c r="Q135" s="168" t="str">
        <f>IF(ISNUMBER('Indicator Data'!Q136),"","Imputed using GDP p.c.")</f>
        <v/>
      </c>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c r="AR135" s="166"/>
      <c r="AS135" s="166"/>
      <c r="AT135" s="166"/>
      <c r="AU135" s="166"/>
      <c r="AV135" s="166"/>
      <c r="AW135" s="166"/>
      <c r="AX135" s="166"/>
      <c r="AY135" s="166"/>
      <c r="AZ135" s="166"/>
      <c r="BA135" s="166"/>
      <c r="BB135" s="166"/>
      <c r="BC135" s="166"/>
      <c r="BD135" s="166"/>
      <c r="BE135" s="166"/>
      <c r="BF135" s="108"/>
    </row>
    <row r="136" spans="1:58" x14ac:dyDescent="0.25">
      <c r="A136" s="133" t="s">
        <v>247</v>
      </c>
      <c r="B136" s="111" t="s">
        <v>246</v>
      </c>
      <c r="C136" s="166"/>
      <c r="D136" s="166"/>
      <c r="E136" s="166"/>
      <c r="F136" s="166"/>
      <c r="G136" s="166"/>
      <c r="H136" s="166"/>
      <c r="I136" s="166"/>
      <c r="J136" s="166"/>
      <c r="K136" s="166"/>
      <c r="L136" s="166"/>
      <c r="M136" s="166"/>
      <c r="N136" s="166"/>
      <c r="O136" s="166"/>
      <c r="P136" s="166"/>
      <c r="Q136" s="168" t="str">
        <f>IF(ISNUMBER('Indicator Data'!Q137),"","Imputed using GDP p.c.")</f>
        <v/>
      </c>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6"/>
      <c r="AN136" s="166" t="s">
        <v>1049</v>
      </c>
      <c r="AO136" s="166" t="s">
        <v>1049</v>
      </c>
      <c r="AP136" s="166"/>
      <c r="AQ136" s="166"/>
      <c r="AR136" s="166"/>
      <c r="AS136" s="166"/>
      <c r="AT136" s="166"/>
      <c r="AU136" s="166"/>
      <c r="AV136" s="166"/>
      <c r="AW136" s="166"/>
      <c r="AX136" s="166"/>
      <c r="AY136" s="166"/>
      <c r="AZ136" s="166"/>
      <c r="BA136" s="166"/>
      <c r="BB136" s="166"/>
      <c r="BC136" s="166"/>
      <c r="BD136" s="166"/>
      <c r="BE136" s="166"/>
      <c r="BF136" s="108"/>
    </row>
    <row r="137" spans="1:58" x14ac:dyDescent="0.25">
      <c r="A137" s="133" t="s">
        <v>249</v>
      </c>
      <c r="B137" s="111" t="s">
        <v>248</v>
      </c>
      <c r="C137" s="166"/>
      <c r="D137" s="166"/>
      <c r="E137" s="166"/>
      <c r="F137" s="166"/>
      <c r="G137" s="166"/>
      <c r="H137" s="166"/>
      <c r="I137" s="166"/>
      <c r="J137" s="166"/>
      <c r="K137" s="166"/>
      <c r="L137" s="166"/>
      <c r="M137" s="166"/>
      <c r="N137" s="166"/>
      <c r="O137" s="166"/>
      <c r="P137" s="166"/>
      <c r="Q137" s="168" t="str">
        <f>IF(ISNUMBER('Indicator Data'!Q138),"","Imputed using GDP p.c.")</f>
        <v/>
      </c>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c r="AS137" s="166"/>
      <c r="AT137" s="166"/>
      <c r="AU137" s="166"/>
      <c r="AV137" s="166"/>
      <c r="AW137" s="166"/>
      <c r="AX137" s="166"/>
      <c r="AY137" s="166"/>
      <c r="AZ137" s="166"/>
      <c r="BA137" s="166"/>
      <c r="BB137" s="166"/>
      <c r="BC137" s="166"/>
      <c r="BD137" s="166"/>
      <c r="BE137" s="166"/>
      <c r="BF137" s="108"/>
    </row>
    <row r="138" spans="1:58" x14ac:dyDescent="0.25">
      <c r="A138" s="133" t="s">
        <v>251</v>
      </c>
      <c r="B138" s="111" t="s">
        <v>250</v>
      </c>
      <c r="C138" s="166"/>
      <c r="D138" s="166"/>
      <c r="E138" s="166"/>
      <c r="F138" s="166"/>
      <c r="G138" s="166"/>
      <c r="H138" s="166"/>
      <c r="I138" s="166"/>
      <c r="J138" s="166"/>
      <c r="K138" s="166"/>
      <c r="L138" s="166"/>
      <c r="M138" s="166"/>
      <c r="N138" s="166"/>
      <c r="O138" s="166"/>
      <c r="P138" s="166"/>
      <c r="Q138" s="168" t="str">
        <f>IF(ISNUMBER('Indicator Data'!Q139),"","Imputed using GDP p.c.")</f>
        <v/>
      </c>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c r="AN138" s="166"/>
      <c r="AO138" s="166"/>
      <c r="AP138" s="166"/>
      <c r="AQ138" s="166"/>
      <c r="AR138" s="166"/>
      <c r="AS138" s="166"/>
      <c r="AT138" s="166"/>
      <c r="AU138" s="166"/>
      <c r="AV138" s="166"/>
      <c r="AW138" s="166"/>
      <c r="AX138" s="166"/>
      <c r="AY138" s="166"/>
      <c r="AZ138" s="166"/>
      <c r="BA138" s="166"/>
      <c r="BB138" s="166"/>
      <c r="BC138" s="166"/>
      <c r="BD138" s="166"/>
      <c r="BE138" s="166"/>
      <c r="BF138" s="108"/>
    </row>
    <row r="139" spans="1:58" x14ac:dyDescent="0.25">
      <c r="A139" s="133" t="s">
        <v>253</v>
      </c>
      <c r="B139" s="111" t="s">
        <v>252</v>
      </c>
      <c r="C139" s="166"/>
      <c r="D139" s="166"/>
      <c r="E139" s="166"/>
      <c r="F139" s="166"/>
      <c r="G139" s="166"/>
      <c r="H139" s="166"/>
      <c r="I139" s="166"/>
      <c r="J139" s="166"/>
      <c r="K139" s="166"/>
      <c r="L139" s="166"/>
      <c r="M139" s="166"/>
      <c r="N139" s="166"/>
      <c r="O139" s="166"/>
      <c r="P139" s="166"/>
      <c r="Q139" s="168" t="str">
        <f>IF(ISNUMBER('Indicator Data'!Q140),"","Imputed using GDP p.c.")</f>
        <v/>
      </c>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6"/>
      <c r="AS139" s="166"/>
      <c r="AT139" s="166"/>
      <c r="AU139" s="166"/>
      <c r="AV139" s="166"/>
      <c r="AW139" s="166"/>
      <c r="AX139" s="166"/>
      <c r="AY139" s="166"/>
      <c r="AZ139" s="166"/>
      <c r="BA139" s="166"/>
      <c r="BB139" s="166"/>
      <c r="BC139" s="166"/>
      <c r="BD139" s="166"/>
      <c r="BE139" s="166"/>
      <c r="BF139" s="108"/>
    </row>
    <row r="140" spans="1:58" x14ac:dyDescent="0.25">
      <c r="A140" s="133" t="s">
        <v>255</v>
      </c>
      <c r="B140" s="111" t="s">
        <v>254</v>
      </c>
      <c r="C140" s="166"/>
      <c r="D140" s="166"/>
      <c r="E140" s="166"/>
      <c r="F140" s="166"/>
      <c r="G140" s="166"/>
      <c r="H140" s="166"/>
      <c r="I140" s="166"/>
      <c r="J140" s="166"/>
      <c r="K140" s="166"/>
      <c r="L140" s="166"/>
      <c r="M140" s="166"/>
      <c r="N140" s="166"/>
      <c r="O140" s="166"/>
      <c r="P140" s="166"/>
      <c r="Q140" s="168" t="str">
        <f>IF(ISNUMBER('Indicator Data'!Q141),"","Imputed using GDP p.c.")</f>
        <v/>
      </c>
      <c r="R140" s="166"/>
      <c r="S140" s="166"/>
      <c r="T140" s="166"/>
      <c r="U140" s="166"/>
      <c r="V140" s="166"/>
      <c r="W140" s="166"/>
      <c r="X140" s="166"/>
      <c r="Y140" s="166"/>
      <c r="Z140" s="166"/>
      <c r="AA140" s="166"/>
      <c r="AB140" s="166"/>
      <c r="AC140" s="166"/>
      <c r="AD140" s="166"/>
      <c r="AE140" s="166"/>
      <c r="AF140" s="166"/>
      <c r="AG140" s="166"/>
      <c r="AH140" s="166"/>
      <c r="AI140" s="166"/>
      <c r="AJ140" s="166"/>
      <c r="AK140" s="166"/>
      <c r="AL140" s="166"/>
      <c r="AM140" s="166"/>
      <c r="AN140" s="166"/>
      <c r="AO140" s="166"/>
      <c r="AP140" s="166"/>
      <c r="AQ140" s="166"/>
      <c r="AR140" s="166"/>
      <c r="AS140" s="166"/>
      <c r="AT140" s="166"/>
      <c r="AU140" s="166"/>
      <c r="AV140" s="166"/>
      <c r="AW140" s="166"/>
      <c r="AX140" s="166"/>
      <c r="AY140" s="166"/>
      <c r="AZ140" s="166"/>
      <c r="BA140" s="166"/>
      <c r="BB140" s="166"/>
      <c r="BC140" s="166"/>
      <c r="BD140" s="166"/>
      <c r="BE140" s="166"/>
      <c r="BF140" s="108"/>
    </row>
    <row r="141" spans="1:58" x14ac:dyDescent="0.25">
      <c r="A141" s="133" t="s">
        <v>257</v>
      </c>
      <c r="B141" s="111" t="s">
        <v>256</v>
      </c>
      <c r="C141" s="166"/>
      <c r="D141" s="166"/>
      <c r="E141" s="166"/>
      <c r="F141" s="166"/>
      <c r="G141" s="166"/>
      <c r="H141" s="166"/>
      <c r="I141" s="166"/>
      <c r="J141" s="166"/>
      <c r="K141" s="166"/>
      <c r="L141" s="166"/>
      <c r="M141" s="166"/>
      <c r="N141" s="166"/>
      <c r="O141" s="166"/>
      <c r="P141" s="166"/>
      <c r="Q141" s="168" t="str">
        <f>IF(ISNUMBER('Indicator Data'!Q142),"","Imputed using GDP p.c.")</f>
        <v/>
      </c>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c r="AS141" s="166"/>
      <c r="AT141" s="166"/>
      <c r="AU141" s="166"/>
      <c r="AV141" s="166"/>
      <c r="AW141" s="166"/>
      <c r="AX141" s="166"/>
      <c r="AY141" s="166"/>
      <c r="AZ141" s="166"/>
      <c r="BA141" s="166"/>
      <c r="BB141" s="166"/>
      <c r="BC141" s="166"/>
      <c r="BD141" s="166"/>
      <c r="BE141" s="166"/>
      <c r="BF141" s="108"/>
    </row>
    <row r="142" spans="1:58" x14ac:dyDescent="0.25">
      <c r="A142" s="133" t="s">
        <v>259</v>
      </c>
      <c r="B142" s="111" t="s">
        <v>258</v>
      </c>
      <c r="C142" s="166"/>
      <c r="D142" s="166"/>
      <c r="E142" s="166"/>
      <c r="F142" s="166"/>
      <c r="G142" s="166"/>
      <c r="H142" s="166"/>
      <c r="I142" s="166"/>
      <c r="J142" s="166"/>
      <c r="K142" s="166"/>
      <c r="L142" s="166"/>
      <c r="M142" s="166"/>
      <c r="N142" s="166"/>
      <c r="O142" s="166"/>
      <c r="P142" s="166"/>
      <c r="Q142" s="168" t="str">
        <f>IF(ISNUMBER('Indicator Data'!Q143),"","Imputed using GDP p.c.")</f>
        <v/>
      </c>
      <c r="R142" s="166"/>
      <c r="S142" s="166"/>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t="s">
        <v>1035</v>
      </c>
      <c r="AO142" s="166" t="s">
        <v>1035</v>
      </c>
      <c r="AP142" s="166"/>
      <c r="AQ142" s="166"/>
      <c r="AR142" s="166"/>
      <c r="AS142" s="166"/>
      <c r="AT142" s="166"/>
      <c r="AU142" s="166"/>
      <c r="AV142" s="166"/>
      <c r="AW142" s="166"/>
      <c r="AX142" s="166"/>
      <c r="AY142" s="166"/>
      <c r="AZ142" s="166"/>
      <c r="BA142" s="166"/>
      <c r="BB142" s="166"/>
      <c r="BC142" s="166"/>
      <c r="BD142" s="166"/>
      <c r="BE142" s="166"/>
      <c r="BF142" s="108"/>
    </row>
    <row r="143" spans="1:58" x14ac:dyDescent="0.25">
      <c r="A143" s="133" t="s">
        <v>261</v>
      </c>
      <c r="B143" s="111" t="s">
        <v>260</v>
      </c>
      <c r="C143" s="166"/>
      <c r="D143" s="166"/>
      <c r="E143" s="166"/>
      <c r="F143" s="166"/>
      <c r="G143" s="166"/>
      <c r="H143" s="166"/>
      <c r="I143" s="166"/>
      <c r="J143" s="166"/>
      <c r="K143" s="166"/>
      <c r="L143" s="166"/>
      <c r="M143" s="166"/>
      <c r="N143" s="166"/>
      <c r="O143" s="166"/>
      <c r="P143" s="166"/>
      <c r="Q143" s="168" t="str">
        <f>IF(ISNUMBER('Indicator Data'!Q144),"","Imputed using GDP p.c.")</f>
        <v/>
      </c>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c r="AS143" s="166"/>
      <c r="AT143" s="166"/>
      <c r="AU143" s="166"/>
      <c r="AV143" s="166"/>
      <c r="AW143" s="166"/>
      <c r="AX143" s="166"/>
      <c r="AY143" s="166"/>
      <c r="AZ143" s="166"/>
      <c r="BA143" s="166"/>
      <c r="BB143" s="166"/>
      <c r="BC143" s="166"/>
      <c r="BD143" s="166"/>
      <c r="BE143" s="166"/>
      <c r="BF143" s="108"/>
    </row>
    <row r="144" spans="1:58" x14ac:dyDescent="0.25">
      <c r="A144" s="133" t="s">
        <v>377</v>
      </c>
      <c r="B144" s="111" t="s">
        <v>262</v>
      </c>
      <c r="C144" s="166"/>
      <c r="D144" s="166"/>
      <c r="E144" s="166"/>
      <c r="F144" s="166"/>
      <c r="G144" s="166"/>
      <c r="H144" s="166"/>
      <c r="I144" s="166"/>
      <c r="J144" s="166"/>
      <c r="K144" s="166"/>
      <c r="L144" s="166"/>
      <c r="M144" s="166"/>
      <c r="N144" s="166"/>
      <c r="O144" s="166"/>
      <c r="P144" s="166"/>
      <c r="Q144" s="168" t="str">
        <f>IF(ISNUMBER('Indicator Data'!Q145),"","Imputed using GDP p.c.")</f>
        <v/>
      </c>
      <c r="R144" s="166"/>
      <c r="S144" s="166"/>
      <c r="T144" s="166"/>
      <c r="U144" s="166"/>
      <c r="V144" s="166"/>
      <c r="W144" s="166"/>
      <c r="X144" s="166"/>
      <c r="Y144" s="166"/>
      <c r="Z144" s="166"/>
      <c r="AA144" s="166"/>
      <c r="AB144" s="166"/>
      <c r="AC144" s="166"/>
      <c r="AD144" s="166"/>
      <c r="AE144" s="166"/>
      <c r="AF144" s="166"/>
      <c r="AG144" s="166"/>
      <c r="AH144" s="166"/>
      <c r="AI144" s="166"/>
      <c r="AJ144" s="166"/>
      <c r="AK144" s="166"/>
      <c r="AL144" s="166"/>
      <c r="AM144" s="166"/>
      <c r="AN144" s="166"/>
      <c r="AO144" s="166"/>
      <c r="AP144" s="166"/>
      <c r="AQ144" s="166"/>
      <c r="AR144" s="166"/>
      <c r="AS144" s="166"/>
      <c r="AT144" s="166"/>
      <c r="AU144" s="166"/>
      <c r="AV144" s="166"/>
      <c r="AW144" s="166"/>
      <c r="AX144" s="166"/>
      <c r="AY144" s="166"/>
      <c r="AZ144" s="166"/>
      <c r="BA144" s="166"/>
      <c r="BB144" s="166"/>
      <c r="BC144" s="166"/>
      <c r="BD144" s="166"/>
      <c r="BE144" s="166"/>
      <c r="BF144" s="108"/>
    </row>
    <row r="145" spans="1:58" x14ac:dyDescent="0.25">
      <c r="A145" s="133" t="s">
        <v>264</v>
      </c>
      <c r="B145" s="111" t="s">
        <v>263</v>
      </c>
      <c r="C145" s="166"/>
      <c r="D145" s="166"/>
      <c r="E145" s="166"/>
      <c r="F145" s="166"/>
      <c r="G145" s="166"/>
      <c r="H145" s="166"/>
      <c r="I145" s="166"/>
      <c r="J145" s="166"/>
      <c r="K145" s="166"/>
      <c r="L145" s="166"/>
      <c r="M145" s="166"/>
      <c r="N145" s="166"/>
      <c r="O145" s="166"/>
      <c r="P145" s="166"/>
      <c r="Q145" s="168" t="str">
        <f>IF(ISNUMBER('Indicator Data'!Q146),"","Imputed using GDP p.c.")</f>
        <v/>
      </c>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c r="AN145" s="166"/>
      <c r="AO145" s="166"/>
      <c r="AP145" s="166"/>
      <c r="AQ145" s="166"/>
      <c r="AR145" s="166"/>
      <c r="AS145" s="166"/>
      <c r="AT145" s="166"/>
      <c r="AU145" s="166"/>
      <c r="AV145" s="166"/>
      <c r="AW145" s="166"/>
      <c r="AX145" s="166"/>
      <c r="AY145" s="166"/>
      <c r="AZ145" s="166"/>
      <c r="BA145" s="166"/>
      <c r="BB145" s="166"/>
      <c r="BC145" s="166"/>
      <c r="BD145" s="166"/>
      <c r="BE145" s="166"/>
      <c r="BF145" s="108"/>
    </row>
    <row r="146" spans="1:58" x14ac:dyDescent="0.25">
      <c r="A146" s="133" t="s">
        <v>266</v>
      </c>
      <c r="B146" s="111" t="s">
        <v>265</v>
      </c>
      <c r="C146" s="166"/>
      <c r="D146" s="166"/>
      <c r="E146" s="166"/>
      <c r="F146" s="166"/>
      <c r="G146" s="166"/>
      <c r="H146" s="166"/>
      <c r="I146" s="166"/>
      <c r="J146" s="166"/>
      <c r="K146" s="166"/>
      <c r="L146" s="166"/>
      <c r="M146" s="166"/>
      <c r="N146" s="166"/>
      <c r="O146" s="166"/>
      <c r="P146" s="166"/>
      <c r="Q146" s="168" t="str">
        <f>IF(ISNUMBER('Indicator Data'!Q147),"","Imputed using GDP p.c.")</f>
        <v/>
      </c>
      <c r="R146" s="166"/>
      <c r="S146" s="166"/>
      <c r="T146" s="166"/>
      <c r="U146" s="166"/>
      <c r="V146" s="166"/>
      <c r="W146" s="166"/>
      <c r="X146" s="166"/>
      <c r="Y146" s="166"/>
      <c r="Z146" s="166"/>
      <c r="AA146" s="166"/>
      <c r="AB146" s="166"/>
      <c r="AC146" s="166"/>
      <c r="AD146" s="166"/>
      <c r="AE146" s="166"/>
      <c r="AF146" s="166"/>
      <c r="AG146" s="166"/>
      <c r="AH146" s="166"/>
      <c r="AI146" s="166"/>
      <c r="AJ146" s="166"/>
      <c r="AK146" s="166"/>
      <c r="AL146" s="166"/>
      <c r="AM146" s="166"/>
      <c r="AN146" s="166" t="s">
        <v>1048</v>
      </c>
      <c r="AO146" s="166" t="s">
        <v>1048</v>
      </c>
      <c r="AP146" s="166"/>
      <c r="AQ146" s="166"/>
      <c r="AR146" s="166"/>
      <c r="AS146" s="166"/>
      <c r="AT146" s="166"/>
      <c r="AU146" s="166"/>
      <c r="AV146" s="166"/>
      <c r="AW146" s="166"/>
      <c r="AX146" s="166"/>
      <c r="AY146" s="166"/>
      <c r="AZ146" s="166"/>
      <c r="BA146" s="166"/>
      <c r="BB146" s="166"/>
      <c r="BC146" s="166"/>
      <c r="BD146" s="166"/>
      <c r="BE146" s="166"/>
      <c r="BF146" s="108"/>
    </row>
    <row r="147" spans="1:58" x14ac:dyDescent="0.25">
      <c r="A147" s="133" t="s">
        <v>268</v>
      </c>
      <c r="B147" s="111" t="s">
        <v>267</v>
      </c>
      <c r="C147" s="166"/>
      <c r="D147" s="166"/>
      <c r="E147" s="166"/>
      <c r="F147" s="166"/>
      <c r="G147" s="166"/>
      <c r="H147" s="166"/>
      <c r="I147" s="166"/>
      <c r="J147" s="166"/>
      <c r="K147" s="166"/>
      <c r="L147" s="166"/>
      <c r="M147" s="166"/>
      <c r="N147" s="166"/>
      <c r="O147" s="166"/>
      <c r="P147" s="166"/>
      <c r="Q147" s="168" t="str">
        <f>IF(ISNUMBER('Indicator Data'!Q148),"","Imputed using GDP p.c.")</f>
        <v/>
      </c>
      <c r="R147" s="166"/>
      <c r="S147" s="166"/>
      <c r="T147" s="166"/>
      <c r="U147" s="166"/>
      <c r="V147" s="166"/>
      <c r="W147" s="166"/>
      <c r="X147" s="166"/>
      <c r="Y147" s="166"/>
      <c r="Z147" s="166"/>
      <c r="AA147" s="166"/>
      <c r="AB147" s="166"/>
      <c r="AC147" s="166"/>
      <c r="AD147" s="166"/>
      <c r="AE147" s="166"/>
      <c r="AF147" s="166"/>
      <c r="AG147" s="166"/>
      <c r="AH147" s="166"/>
      <c r="AI147" s="166"/>
      <c r="AJ147" s="166"/>
      <c r="AK147" s="166"/>
      <c r="AL147" s="166"/>
      <c r="AM147" s="166"/>
      <c r="AN147" s="166" t="s">
        <v>1048</v>
      </c>
      <c r="AO147" s="166" t="s">
        <v>1048</v>
      </c>
      <c r="AP147" s="166"/>
      <c r="AQ147" s="166"/>
      <c r="AR147" s="166"/>
      <c r="AS147" s="166"/>
      <c r="AT147" s="166"/>
      <c r="AU147" s="166"/>
      <c r="AV147" s="166"/>
      <c r="AW147" s="166"/>
      <c r="AX147" s="166"/>
      <c r="AY147" s="166"/>
      <c r="AZ147" s="166"/>
      <c r="BA147" s="166"/>
      <c r="BB147" s="166"/>
      <c r="BC147" s="166"/>
      <c r="BD147" s="166"/>
      <c r="BE147" s="166"/>
      <c r="BF147" s="108"/>
    </row>
    <row r="148" spans="1:58" x14ac:dyDescent="0.25">
      <c r="A148" s="133" t="s">
        <v>270</v>
      </c>
      <c r="B148" s="111" t="s">
        <v>269</v>
      </c>
      <c r="C148" s="166"/>
      <c r="D148" s="166"/>
      <c r="E148" s="166"/>
      <c r="F148" s="166"/>
      <c r="G148" s="166"/>
      <c r="H148" s="166"/>
      <c r="I148" s="166"/>
      <c r="J148" s="166"/>
      <c r="K148" s="166"/>
      <c r="L148" s="166"/>
      <c r="M148" s="166"/>
      <c r="N148" s="166"/>
      <c r="O148" s="166"/>
      <c r="P148" s="166"/>
      <c r="Q148" s="168" t="str">
        <f>IF(ISNUMBER('Indicator Data'!Q149),"","Imputed using GDP p.c.")</f>
        <v/>
      </c>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c r="AS148" s="166"/>
      <c r="AT148" s="166"/>
      <c r="AU148" s="166"/>
      <c r="AV148" s="166"/>
      <c r="AW148" s="166"/>
      <c r="AX148" s="166"/>
      <c r="AY148" s="166"/>
      <c r="AZ148" s="166"/>
      <c r="BA148" s="166"/>
      <c r="BB148" s="166"/>
      <c r="BC148" s="166"/>
      <c r="BD148" s="166"/>
      <c r="BE148" s="166"/>
      <c r="BF148" s="108"/>
    </row>
    <row r="149" spans="1:58" x14ac:dyDescent="0.25">
      <c r="A149" s="133" t="s">
        <v>272</v>
      </c>
      <c r="B149" s="111" t="s">
        <v>271</v>
      </c>
      <c r="C149" s="166"/>
      <c r="D149" s="166"/>
      <c r="E149" s="166"/>
      <c r="F149" s="166"/>
      <c r="G149" s="166"/>
      <c r="H149" s="166"/>
      <c r="I149" s="166"/>
      <c r="J149" s="166"/>
      <c r="K149" s="166"/>
      <c r="L149" s="166"/>
      <c r="M149" s="166"/>
      <c r="N149" s="166"/>
      <c r="O149" s="166"/>
      <c r="P149" s="166"/>
      <c r="Q149" s="168" t="str">
        <f>IF(ISNUMBER('Indicator Data'!Q150),"","Imputed using GDP p.c.")</f>
        <v/>
      </c>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c r="AM149" s="166"/>
      <c r="AN149" s="166"/>
      <c r="AO149" s="166"/>
      <c r="AP149" s="166"/>
      <c r="AQ149" s="166"/>
      <c r="AR149" s="166"/>
      <c r="AS149" s="166"/>
      <c r="AT149" s="166"/>
      <c r="AU149" s="166"/>
      <c r="AV149" s="166"/>
      <c r="AW149" s="166"/>
      <c r="AX149" s="166"/>
      <c r="AY149" s="166"/>
      <c r="AZ149" s="166"/>
      <c r="BA149" s="166"/>
      <c r="BB149" s="166"/>
      <c r="BC149" s="166"/>
      <c r="BD149" s="166"/>
      <c r="BE149" s="166"/>
      <c r="BF149" s="108"/>
    </row>
    <row r="150" spans="1:58" x14ac:dyDescent="0.25">
      <c r="A150" s="133" t="s">
        <v>274</v>
      </c>
      <c r="B150" s="111" t="s">
        <v>273</v>
      </c>
      <c r="C150" s="166"/>
      <c r="D150" s="166"/>
      <c r="E150" s="166"/>
      <c r="F150" s="166"/>
      <c r="G150" s="166"/>
      <c r="H150" s="166"/>
      <c r="I150" s="166"/>
      <c r="J150" s="166"/>
      <c r="K150" s="166"/>
      <c r="L150" s="166"/>
      <c r="M150" s="166"/>
      <c r="N150" s="166"/>
      <c r="O150" s="166"/>
      <c r="P150" s="166"/>
      <c r="Q150" s="168" t="str">
        <f>IF(ISNUMBER('Indicator Data'!Q151),"","Imputed using GDP p.c.")</f>
        <v/>
      </c>
      <c r="R150" s="166"/>
      <c r="S150" s="166"/>
      <c r="T150" s="166"/>
      <c r="U150" s="166"/>
      <c r="V150" s="166"/>
      <c r="W150" s="166"/>
      <c r="X150" s="166"/>
      <c r="Y150" s="166"/>
      <c r="Z150" s="166"/>
      <c r="AA150" s="166"/>
      <c r="AB150" s="166"/>
      <c r="AC150" s="166"/>
      <c r="AD150" s="166"/>
      <c r="AE150" s="166"/>
      <c r="AF150" s="166"/>
      <c r="AG150" s="166"/>
      <c r="AH150" s="166"/>
      <c r="AI150" s="166"/>
      <c r="AJ150" s="166"/>
      <c r="AK150" s="166"/>
      <c r="AL150" s="166"/>
      <c r="AM150" s="166"/>
      <c r="AN150" s="166"/>
      <c r="AO150" s="166"/>
      <c r="AP150" s="166"/>
      <c r="AQ150" s="166"/>
      <c r="AR150" s="166"/>
      <c r="AS150" s="166"/>
      <c r="AT150" s="166"/>
      <c r="AU150" s="166"/>
      <c r="AV150" s="166"/>
      <c r="AW150" s="166"/>
      <c r="AX150" s="166"/>
      <c r="AY150" s="166"/>
      <c r="AZ150" s="166"/>
      <c r="BA150" s="166"/>
      <c r="BB150" s="166"/>
      <c r="BC150" s="166"/>
      <c r="BD150" s="166"/>
      <c r="BE150" s="166"/>
      <c r="BF150" s="108"/>
    </row>
    <row r="151" spans="1:58" x14ac:dyDescent="0.25">
      <c r="A151" s="133" t="s">
        <v>276</v>
      </c>
      <c r="B151" s="111" t="s">
        <v>275</v>
      </c>
      <c r="C151" s="166"/>
      <c r="D151" s="166"/>
      <c r="E151" s="166"/>
      <c r="F151" s="166"/>
      <c r="G151" s="166"/>
      <c r="H151" s="166"/>
      <c r="I151" s="166"/>
      <c r="J151" s="166"/>
      <c r="K151" s="166"/>
      <c r="L151" s="166"/>
      <c r="M151" s="166"/>
      <c r="N151" s="166"/>
      <c r="O151" s="166"/>
      <c r="P151" s="166"/>
      <c r="Q151" s="168" t="str">
        <f>IF(ISNUMBER('Indicator Data'!Q152),"","Imputed using GDP p.c.")</f>
        <v/>
      </c>
      <c r="R151" s="166"/>
      <c r="S151" s="166"/>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6"/>
      <c r="AP151" s="166"/>
      <c r="AQ151" s="166"/>
      <c r="AR151" s="166"/>
      <c r="AS151" s="166"/>
      <c r="AT151" s="166"/>
      <c r="AU151" s="166"/>
      <c r="AV151" s="166"/>
      <c r="AW151" s="166"/>
      <c r="AX151" s="166"/>
      <c r="AY151" s="166"/>
      <c r="AZ151" s="166"/>
      <c r="BA151" s="166"/>
      <c r="BB151" s="166"/>
      <c r="BC151" s="166"/>
      <c r="BD151" s="166"/>
      <c r="BE151" s="166"/>
      <c r="BF151" s="108"/>
    </row>
    <row r="152" spans="1:58" x14ac:dyDescent="0.25">
      <c r="A152" s="133" t="s">
        <v>278</v>
      </c>
      <c r="B152" s="111" t="s">
        <v>277</v>
      </c>
      <c r="C152" s="166"/>
      <c r="D152" s="166"/>
      <c r="E152" s="166"/>
      <c r="F152" s="166"/>
      <c r="G152" s="166"/>
      <c r="H152" s="166"/>
      <c r="I152" s="166"/>
      <c r="J152" s="166"/>
      <c r="K152" s="166"/>
      <c r="L152" s="166"/>
      <c r="M152" s="166"/>
      <c r="N152" s="166"/>
      <c r="O152" s="166"/>
      <c r="P152" s="166"/>
      <c r="Q152" s="168" t="str">
        <f>IF(ISNUMBER('Indicator Data'!Q153),"","Imputed using GDP p.c.")</f>
        <v/>
      </c>
      <c r="R152" s="166"/>
      <c r="S152" s="166"/>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c r="AR152" s="166"/>
      <c r="AS152" s="166"/>
      <c r="AT152" s="166"/>
      <c r="AU152" s="166"/>
      <c r="AV152" s="166"/>
      <c r="AW152" s="166"/>
      <c r="AX152" s="166"/>
      <c r="AY152" s="166"/>
      <c r="AZ152" s="166"/>
      <c r="BA152" s="166"/>
      <c r="BB152" s="166"/>
      <c r="BC152" s="166"/>
      <c r="BD152" s="166"/>
      <c r="BE152" s="166"/>
      <c r="BF152" s="108"/>
    </row>
    <row r="153" spans="1:58" x14ac:dyDescent="0.25">
      <c r="A153" s="133" t="s">
        <v>280</v>
      </c>
      <c r="B153" s="111" t="s">
        <v>279</v>
      </c>
      <c r="C153" s="166"/>
      <c r="D153" s="166"/>
      <c r="E153" s="166"/>
      <c r="F153" s="166"/>
      <c r="G153" s="166"/>
      <c r="H153" s="166"/>
      <c r="I153" s="166"/>
      <c r="J153" s="166"/>
      <c r="K153" s="166"/>
      <c r="L153" s="166"/>
      <c r="M153" s="166"/>
      <c r="N153" s="166"/>
      <c r="O153" s="166"/>
      <c r="P153" s="166"/>
      <c r="Q153" s="168" t="str">
        <f>IF(ISNUMBER('Indicator Data'!Q154),"","Imputed using GDP p.c.")</f>
        <v/>
      </c>
      <c r="R153" s="166"/>
      <c r="S153" s="166"/>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c r="AR153" s="166"/>
      <c r="AS153" s="166"/>
      <c r="AT153" s="166"/>
      <c r="AU153" s="166"/>
      <c r="AV153" s="166"/>
      <c r="AW153" s="166"/>
      <c r="AX153" s="166"/>
      <c r="AY153" s="166"/>
      <c r="AZ153" s="166"/>
      <c r="BA153" s="166"/>
      <c r="BB153" s="166"/>
      <c r="BC153" s="166"/>
      <c r="BD153" s="166"/>
      <c r="BE153" s="166"/>
      <c r="BF153" s="108"/>
    </row>
    <row r="154" spans="1:58" x14ac:dyDescent="0.25">
      <c r="A154" s="133" t="s">
        <v>282</v>
      </c>
      <c r="B154" s="111" t="s">
        <v>281</v>
      </c>
      <c r="C154" s="166"/>
      <c r="D154" s="166"/>
      <c r="E154" s="166"/>
      <c r="F154" s="166"/>
      <c r="G154" s="166"/>
      <c r="H154" s="166"/>
      <c r="I154" s="166"/>
      <c r="J154" s="166"/>
      <c r="K154" s="166"/>
      <c r="L154" s="166"/>
      <c r="M154" s="166"/>
      <c r="N154" s="166"/>
      <c r="O154" s="166"/>
      <c r="P154" s="166"/>
      <c r="Q154" s="168" t="str">
        <f>IF(ISNUMBER('Indicator Data'!Q155),"","Imputed using GDP p.c.")</f>
        <v/>
      </c>
      <c r="R154" s="166"/>
      <c r="S154" s="166"/>
      <c r="T154" s="166"/>
      <c r="U154" s="166"/>
      <c r="V154" s="166"/>
      <c r="W154" s="166"/>
      <c r="X154" s="166"/>
      <c r="Y154" s="166"/>
      <c r="Z154" s="166"/>
      <c r="AA154" s="166"/>
      <c r="AB154" s="166"/>
      <c r="AC154" s="166"/>
      <c r="AD154" s="166"/>
      <c r="AE154" s="166"/>
      <c r="AF154" s="166"/>
      <c r="AG154" s="166"/>
      <c r="AH154" s="166"/>
      <c r="AI154" s="166"/>
      <c r="AJ154" s="166"/>
      <c r="AK154" s="166"/>
      <c r="AL154" s="166"/>
      <c r="AM154" s="166"/>
      <c r="AN154" s="166" t="s">
        <v>1045</v>
      </c>
      <c r="AO154" s="166" t="s">
        <v>1045</v>
      </c>
      <c r="AP154" s="166"/>
      <c r="AQ154" s="166"/>
      <c r="AR154" s="166"/>
      <c r="AS154" s="166"/>
      <c r="AT154" s="166"/>
      <c r="AU154" s="166"/>
      <c r="AV154" s="166"/>
      <c r="AW154" s="166"/>
      <c r="AX154" s="166"/>
      <c r="AY154" s="166"/>
      <c r="AZ154" s="166"/>
      <c r="BA154" s="166"/>
      <c r="BB154" s="166"/>
      <c r="BC154" s="166"/>
      <c r="BD154" s="166"/>
      <c r="BE154" s="166"/>
      <c r="BF154" s="108"/>
    </row>
    <row r="155" spans="1:58" x14ac:dyDescent="0.25">
      <c r="A155" s="133" t="s">
        <v>284</v>
      </c>
      <c r="B155" s="111" t="s">
        <v>283</v>
      </c>
      <c r="C155" s="166"/>
      <c r="D155" s="166"/>
      <c r="E155" s="166"/>
      <c r="F155" s="166"/>
      <c r="G155" s="166"/>
      <c r="H155" s="166"/>
      <c r="I155" s="166"/>
      <c r="J155" s="166"/>
      <c r="K155" s="166"/>
      <c r="L155" s="166"/>
      <c r="M155" s="166"/>
      <c r="N155" s="166"/>
      <c r="O155" s="166"/>
      <c r="P155" s="166"/>
      <c r="Q155" s="168" t="str">
        <f>IF(ISNUMBER('Indicator Data'!Q156),"","Imputed using GDP p.c.")</f>
        <v/>
      </c>
      <c r="R155" s="166"/>
      <c r="S155" s="166"/>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c r="AR155" s="166"/>
      <c r="AS155" s="166"/>
      <c r="AT155" s="166"/>
      <c r="AU155" s="166"/>
      <c r="AV155" s="166"/>
      <c r="AW155" s="166"/>
      <c r="AX155" s="166"/>
      <c r="AY155" s="166"/>
      <c r="AZ155" s="166"/>
      <c r="BA155" s="166"/>
      <c r="BB155" s="166"/>
      <c r="BC155" s="166"/>
      <c r="BD155" s="166"/>
      <c r="BE155" s="166"/>
      <c r="BF155" s="108"/>
    </row>
    <row r="156" spans="1:58" x14ac:dyDescent="0.25">
      <c r="A156" s="133" t="s">
        <v>286</v>
      </c>
      <c r="B156" s="111" t="s">
        <v>285</v>
      </c>
      <c r="C156" s="166"/>
      <c r="D156" s="166"/>
      <c r="E156" s="166"/>
      <c r="F156" s="166"/>
      <c r="G156" s="166"/>
      <c r="H156" s="166"/>
      <c r="I156" s="166"/>
      <c r="J156" s="166"/>
      <c r="K156" s="166"/>
      <c r="L156" s="166"/>
      <c r="M156" s="166"/>
      <c r="N156" s="166"/>
      <c r="O156" s="166"/>
      <c r="P156" s="166"/>
      <c r="Q156" s="168" t="str">
        <f>IF(ISNUMBER('Indicator Data'!Q157),"","Imputed using GDP p.c.")</f>
        <v/>
      </c>
      <c r="R156" s="166"/>
      <c r="S156" s="166"/>
      <c r="T156" s="166"/>
      <c r="U156" s="166"/>
      <c r="V156" s="166"/>
      <c r="W156" s="166"/>
      <c r="X156" s="166"/>
      <c r="Y156" s="166"/>
      <c r="Z156" s="166"/>
      <c r="AA156" s="166"/>
      <c r="AB156" s="166"/>
      <c r="AC156" s="166"/>
      <c r="AD156" s="166"/>
      <c r="AE156" s="166"/>
      <c r="AF156" s="166"/>
      <c r="AG156" s="166"/>
      <c r="AH156" s="166"/>
      <c r="AI156" s="166"/>
      <c r="AJ156" s="166"/>
      <c r="AK156" s="166"/>
      <c r="AL156" s="166"/>
      <c r="AM156" s="166"/>
      <c r="AN156" s="166" t="s">
        <v>1046</v>
      </c>
      <c r="AO156" s="166" t="s">
        <v>1046</v>
      </c>
      <c r="AP156" s="166"/>
      <c r="AQ156" s="166"/>
      <c r="AR156" s="166"/>
      <c r="AS156" s="166"/>
      <c r="AT156" s="166"/>
      <c r="AU156" s="166"/>
      <c r="AV156" s="166"/>
      <c r="AW156" s="166"/>
      <c r="AX156" s="166"/>
      <c r="AY156" s="166"/>
      <c r="AZ156" s="166"/>
      <c r="BA156" s="166"/>
      <c r="BB156" s="166"/>
      <c r="BC156" s="166"/>
      <c r="BD156" s="166"/>
      <c r="BE156" s="166"/>
      <c r="BF156" s="108"/>
    </row>
    <row r="157" spans="1:58" x14ac:dyDescent="0.25">
      <c r="A157" s="133" t="s">
        <v>288</v>
      </c>
      <c r="B157" s="111" t="s">
        <v>287</v>
      </c>
      <c r="C157" s="166"/>
      <c r="D157" s="166"/>
      <c r="E157" s="166"/>
      <c r="F157" s="166"/>
      <c r="G157" s="166"/>
      <c r="H157" s="166"/>
      <c r="I157" s="166"/>
      <c r="J157" s="166"/>
      <c r="K157" s="166"/>
      <c r="L157" s="166"/>
      <c r="M157" s="166"/>
      <c r="N157" s="166"/>
      <c r="O157" s="166"/>
      <c r="P157" s="166"/>
      <c r="Q157" s="168" t="str">
        <f>IF(ISNUMBER('Indicator Data'!Q158),"","Imputed using GDP p.c.")</f>
        <v/>
      </c>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c r="AS157" s="166"/>
      <c r="AT157" s="166"/>
      <c r="AU157" s="166"/>
      <c r="AV157" s="166"/>
      <c r="AW157" s="166"/>
      <c r="AX157" s="166"/>
      <c r="AY157" s="166"/>
      <c r="AZ157" s="166"/>
      <c r="BA157" s="166"/>
      <c r="BB157" s="166"/>
      <c r="BC157" s="166"/>
      <c r="BD157" s="166"/>
      <c r="BE157" s="166"/>
      <c r="BF157" s="108"/>
    </row>
    <row r="158" spans="1:58" x14ac:dyDescent="0.25">
      <c r="A158" s="133" t="s">
        <v>290</v>
      </c>
      <c r="B158" s="111" t="s">
        <v>289</v>
      </c>
      <c r="C158" s="166"/>
      <c r="D158" s="166"/>
      <c r="E158" s="166"/>
      <c r="F158" s="166"/>
      <c r="G158" s="166"/>
      <c r="H158" s="166"/>
      <c r="I158" s="166"/>
      <c r="J158" s="166"/>
      <c r="K158" s="166"/>
      <c r="L158" s="166"/>
      <c r="M158" s="166"/>
      <c r="N158" s="166"/>
      <c r="O158" s="166"/>
      <c r="P158" s="166"/>
      <c r="Q158" s="168" t="str">
        <f>IF(ISNUMBER('Indicator Data'!Q159),"","Imputed using GDP p.c.")</f>
        <v/>
      </c>
      <c r="R158" s="166"/>
      <c r="S158" s="166"/>
      <c r="T158" s="166"/>
      <c r="U158" s="166"/>
      <c r="V158" s="166"/>
      <c r="W158" s="166"/>
      <c r="X158" s="166"/>
      <c r="Y158" s="166"/>
      <c r="Z158" s="166"/>
      <c r="AA158" s="166"/>
      <c r="AB158" s="166"/>
      <c r="AC158" s="166"/>
      <c r="AD158" s="166"/>
      <c r="AE158" s="166"/>
      <c r="AF158" s="166"/>
      <c r="AG158" s="166"/>
      <c r="AH158" s="166"/>
      <c r="AI158" s="166"/>
      <c r="AJ158" s="166"/>
      <c r="AK158" s="166"/>
      <c r="AL158" s="166"/>
      <c r="AM158" s="166"/>
      <c r="AN158" s="166"/>
      <c r="AO158" s="166"/>
      <c r="AP158" s="166"/>
      <c r="AQ158" s="166"/>
      <c r="AR158" s="166"/>
      <c r="AS158" s="166"/>
      <c r="AT158" s="166"/>
      <c r="AU158" s="166"/>
      <c r="AV158" s="166"/>
      <c r="AW158" s="166"/>
      <c r="AX158" s="166"/>
      <c r="AY158" s="166"/>
      <c r="AZ158" s="166"/>
      <c r="BA158" s="166"/>
      <c r="BB158" s="166"/>
      <c r="BC158" s="166"/>
      <c r="BD158" s="166"/>
      <c r="BE158" s="166"/>
      <c r="BF158" s="108"/>
    </row>
    <row r="159" spans="1:58" x14ac:dyDescent="0.25">
      <c r="A159" s="133" t="s">
        <v>292</v>
      </c>
      <c r="B159" s="111" t="s">
        <v>291</v>
      </c>
      <c r="C159" s="166"/>
      <c r="D159" s="166"/>
      <c r="E159" s="166"/>
      <c r="F159" s="166"/>
      <c r="G159" s="166"/>
      <c r="H159" s="166"/>
      <c r="I159" s="166"/>
      <c r="J159" s="166"/>
      <c r="K159" s="166"/>
      <c r="L159" s="166"/>
      <c r="M159" s="166"/>
      <c r="N159" s="166"/>
      <c r="O159" s="166"/>
      <c r="P159" s="166"/>
      <c r="Q159" s="168" t="str">
        <f>IF(ISNUMBER('Indicator Data'!Q160),"","Imputed using GDP p.c.")</f>
        <v/>
      </c>
      <c r="R159" s="166"/>
      <c r="S159" s="166"/>
      <c r="T159" s="166"/>
      <c r="U159" s="166"/>
      <c r="V159" s="166"/>
      <c r="W159" s="166"/>
      <c r="X159" s="166"/>
      <c r="Y159" s="166"/>
      <c r="Z159" s="166"/>
      <c r="AA159" s="166"/>
      <c r="AB159" s="166"/>
      <c r="AC159" s="166"/>
      <c r="AD159" s="166"/>
      <c r="AE159" s="166"/>
      <c r="AF159" s="166"/>
      <c r="AG159" s="166"/>
      <c r="AH159" s="166"/>
      <c r="AI159" s="166"/>
      <c r="AJ159" s="166"/>
      <c r="AK159" s="166"/>
      <c r="AL159" s="166"/>
      <c r="AM159" s="166"/>
      <c r="AN159" s="166"/>
      <c r="AO159" s="166"/>
      <c r="AP159" s="166"/>
      <c r="AQ159" s="166"/>
      <c r="AR159" s="166"/>
      <c r="AS159" s="166"/>
      <c r="AT159" s="166"/>
      <c r="AU159" s="166"/>
      <c r="AV159" s="166"/>
      <c r="AW159" s="166"/>
      <c r="AX159" s="166"/>
      <c r="AY159" s="166"/>
      <c r="AZ159" s="166"/>
      <c r="BA159" s="166"/>
      <c r="BB159" s="166"/>
      <c r="BC159" s="166"/>
      <c r="BD159" s="166"/>
      <c r="BE159" s="166"/>
      <c r="BF159" s="108"/>
    </row>
    <row r="160" spans="1:58" x14ac:dyDescent="0.25">
      <c r="A160" s="133" t="s">
        <v>294</v>
      </c>
      <c r="B160" s="111" t="s">
        <v>293</v>
      </c>
      <c r="C160" s="166"/>
      <c r="D160" s="166"/>
      <c r="E160" s="166"/>
      <c r="F160" s="166"/>
      <c r="G160" s="166"/>
      <c r="H160" s="166"/>
      <c r="I160" s="166"/>
      <c r="J160" s="166"/>
      <c r="K160" s="166"/>
      <c r="L160" s="166"/>
      <c r="M160" s="166"/>
      <c r="N160" s="166"/>
      <c r="O160" s="166"/>
      <c r="P160" s="166"/>
      <c r="Q160" s="168" t="str">
        <f>IF(ISNUMBER('Indicator Data'!Q161),"","Imputed using GDP p.c.")</f>
        <v>Imputed using GDP p.c.</v>
      </c>
      <c r="R160" s="166"/>
      <c r="S160" s="166"/>
      <c r="T160" s="166"/>
      <c r="U160" s="166"/>
      <c r="V160" s="166"/>
      <c r="W160" s="166"/>
      <c r="X160" s="166"/>
      <c r="Y160" s="166"/>
      <c r="Z160" s="166"/>
      <c r="AA160" s="166"/>
      <c r="AB160" s="166"/>
      <c r="AC160" s="166"/>
      <c r="AD160" s="166"/>
      <c r="AE160" s="166"/>
      <c r="AF160" s="166"/>
      <c r="AG160" s="166"/>
      <c r="AH160" s="166"/>
      <c r="AI160" s="166"/>
      <c r="AJ160" s="166"/>
      <c r="AK160" s="166"/>
      <c r="AL160" s="166"/>
      <c r="AM160" s="166"/>
      <c r="AN160" s="166" t="s">
        <v>1034</v>
      </c>
      <c r="AO160" s="166" t="s">
        <v>1034</v>
      </c>
      <c r="AP160" s="166"/>
      <c r="AQ160" s="166"/>
      <c r="AR160" s="166"/>
      <c r="AS160" s="166"/>
      <c r="AT160" s="166"/>
      <c r="AU160" s="166"/>
      <c r="AV160" s="166"/>
      <c r="AW160" s="166"/>
      <c r="AX160" s="166"/>
      <c r="AY160" s="166"/>
      <c r="AZ160" s="166"/>
      <c r="BA160" s="166"/>
      <c r="BB160" s="166"/>
      <c r="BC160" s="166"/>
      <c r="BD160" s="166"/>
      <c r="BE160" s="166"/>
      <c r="BF160" s="108"/>
    </row>
    <row r="161" spans="1:58" x14ac:dyDescent="0.25">
      <c r="A161" s="133" t="s">
        <v>296</v>
      </c>
      <c r="B161" s="111" t="s">
        <v>295</v>
      </c>
      <c r="C161" s="166"/>
      <c r="D161" s="166"/>
      <c r="E161" s="166"/>
      <c r="F161" s="166"/>
      <c r="G161" s="166"/>
      <c r="H161" s="166"/>
      <c r="I161" s="166"/>
      <c r="J161" s="166"/>
      <c r="K161" s="166"/>
      <c r="L161" s="166"/>
      <c r="M161" s="166"/>
      <c r="N161" s="166"/>
      <c r="O161" s="166"/>
      <c r="P161" s="166"/>
      <c r="Q161" s="168" t="str">
        <f>IF(ISNUMBER('Indicator Data'!Q162),"","Imputed using GDP p.c.")</f>
        <v/>
      </c>
      <c r="R161" s="166"/>
      <c r="S161" s="166"/>
      <c r="T161" s="166"/>
      <c r="U161" s="166"/>
      <c r="V161" s="166"/>
      <c r="W161" s="166"/>
      <c r="X161" s="166"/>
      <c r="Y161" s="166"/>
      <c r="Z161" s="166"/>
      <c r="AA161" s="166"/>
      <c r="AB161" s="166"/>
      <c r="AC161" s="166"/>
      <c r="AD161" s="166"/>
      <c r="AE161" s="166"/>
      <c r="AF161" s="166"/>
      <c r="AG161" s="166"/>
      <c r="AH161" s="166"/>
      <c r="AI161" s="166"/>
      <c r="AJ161" s="166"/>
      <c r="AK161" s="166"/>
      <c r="AL161" s="166"/>
      <c r="AM161" s="166"/>
      <c r="AN161" s="166"/>
      <c r="AO161" s="166"/>
      <c r="AP161" s="166"/>
      <c r="AQ161" s="166"/>
      <c r="AR161" s="166"/>
      <c r="AS161" s="166"/>
      <c r="AT161" s="166"/>
      <c r="AU161" s="166"/>
      <c r="AV161" s="166"/>
      <c r="AW161" s="166"/>
      <c r="AX161" s="166"/>
      <c r="AY161" s="166"/>
      <c r="AZ161" s="166"/>
      <c r="BA161" s="166"/>
      <c r="BB161" s="166"/>
      <c r="BC161" s="166"/>
      <c r="BD161" s="166"/>
      <c r="BE161" s="166"/>
      <c r="BF161" s="108"/>
    </row>
    <row r="162" spans="1:58" x14ac:dyDescent="0.25">
      <c r="A162" s="133" t="s">
        <v>299</v>
      </c>
      <c r="B162" s="111" t="s">
        <v>298</v>
      </c>
      <c r="C162" s="166"/>
      <c r="D162" s="166"/>
      <c r="E162" s="166"/>
      <c r="F162" s="166"/>
      <c r="G162" s="166"/>
      <c r="H162" s="166"/>
      <c r="I162" s="166"/>
      <c r="J162" s="166"/>
      <c r="K162" s="166"/>
      <c r="L162" s="166"/>
      <c r="M162" s="166"/>
      <c r="N162" s="166"/>
      <c r="O162" s="166"/>
      <c r="P162" s="166"/>
      <c r="Q162" s="168" t="str">
        <f>IF(ISNUMBER('Indicator Data'!Q163),"","Imputed using GDP p.c.")</f>
        <v/>
      </c>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t="s">
        <v>1044</v>
      </c>
      <c r="AO162" s="166" t="s">
        <v>1044</v>
      </c>
      <c r="AQ162" s="166"/>
      <c r="AR162" s="166"/>
      <c r="AS162" s="166"/>
      <c r="AT162" s="166"/>
      <c r="AU162" s="166"/>
      <c r="AV162" s="166"/>
      <c r="AW162" s="166"/>
      <c r="AX162" s="166"/>
      <c r="AY162" s="166"/>
      <c r="AZ162" s="166"/>
      <c r="BA162" s="166"/>
      <c r="BB162" s="166"/>
      <c r="BC162" s="166"/>
      <c r="BD162" s="166"/>
      <c r="BE162" s="166"/>
      <c r="BF162" s="108"/>
    </row>
    <row r="163" spans="1:58" x14ac:dyDescent="0.25">
      <c r="A163" s="133" t="s">
        <v>301</v>
      </c>
      <c r="B163" s="111" t="s">
        <v>300</v>
      </c>
      <c r="C163" s="166"/>
      <c r="D163" s="166"/>
      <c r="E163" s="166"/>
      <c r="F163" s="166"/>
      <c r="G163" s="166"/>
      <c r="H163" s="166"/>
      <c r="I163" s="166"/>
      <c r="J163" s="166"/>
      <c r="K163" s="166"/>
      <c r="L163" s="166"/>
      <c r="M163" s="166"/>
      <c r="N163" s="166"/>
      <c r="O163" s="166"/>
      <c r="P163" s="166"/>
      <c r="Q163" s="168" t="str">
        <f>IF(ISNUMBER('Indicator Data'!Q164),"","Imputed using GDP p.c.")</f>
        <v/>
      </c>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c r="AN163" s="166"/>
      <c r="AO163" s="166"/>
      <c r="AP163" s="166"/>
      <c r="AQ163" s="166"/>
      <c r="AR163" s="166"/>
      <c r="AS163" s="166"/>
      <c r="AT163" s="166"/>
      <c r="AU163" s="166"/>
      <c r="AV163" s="166"/>
      <c r="AW163" s="166"/>
      <c r="AX163" s="166"/>
      <c r="AY163" s="166"/>
      <c r="AZ163" s="166"/>
      <c r="BA163" s="166"/>
      <c r="BB163" s="166"/>
      <c r="BC163" s="166"/>
      <c r="BD163" s="166"/>
      <c r="BE163" s="166"/>
      <c r="BF163" s="108"/>
    </row>
    <row r="164" spans="1:58" x14ac:dyDescent="0.25">
      <c r="A164" s="133" t="s">
        <v>303</v>
      </c>
      <c r="B164" s="111" t="s">
        <v>302</v>
      </c>
      <c r="C164" s="166"/>
      <c r="D164" s="166"/>
      <c r="E164" s="166"/>
      <c r="F164" s="166"/>
      <c r="G164" s="166"/>
      <c r="H164" s="166"/>
      <c r="I164" s="166"/>
      <c r="J164" s="166"/>
      <c r="K164" s="166"/>
      <c r="L164" s="166"/>
      <c r="M164" s="166"/>
      <c r="N164" s="166"/>
      <c r="O164" s="166"/>
      <c r="P164" s="166"/>
      <c r="Q164" s="168" t="str">
        <f>IF(ISNUMBER('Indicator Data'!Q165),"","Imputed using GDP p.c.")</f>
        <v/>
      </c>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c r="AS164" s="166"/>
      <c r="AT164" s="166"/>
      <c r="AU164" s="166"/>
      <c r="AV164" s="166"/>
      <c r="AW164" s="166"/>
      <c r="AX164" s="166"/>
      <c r="AY164" s="166"/>
      <c r="AZ164" s="166"/>
      <c r="BA164" s="166"/>
      <c r="BB164" s="166"/>
      <c r="BC164" s="166"/>
      <c r="BD164" s="166"/>
      <c r="BE164" s="166"/>
      <c r="BF164" s="108"/>
    </row>
    <row r="165" spans="1:58" x14ac:dyDescent="0.25">
      <c r="A165" s="133" t="s">
        <v>305</v>
      </c>
      <c r="B165" s="111" t="s">
        <v>304</v>
      </c>
      <c r="C165" s="166"/>
      <c r="D165" s="166"/>
      <c r="E165" s="166"/>
      <c r="F165" s="166"/>
      <c r="G165" s="166"/>
      <c r="H165" s="166"/>
      <c r="I165" s="166"/>
      <c r="J165" s="166"/>
      <c r="K165" s="166"/>
      <c r="L165" s="166"/>
      <c r="M165" s="166"/>
      <c r="N165" s="166"/>
      <c r="O165" s="166"/>
      <c r="P165" s="166"/>
      <c r="Q165" s="168" t="str">
        <f>IF(ISNUMBER('Indicator Data'!Q166),"","Imputed using GDP p.c.")</f>
        <v/>
      </c>
      <c r="R165" s="166"/>
      <c r="S165" s="166"/>
      <c r="T165" s="166"/>
      <c r="U165" s="166"/>
      <c r="V165" s="166"/>
      <c r="W165" s="166"/>
      <c r="X165" s="166"/>
      <c r="Y165" s="166"/>
      <c r="Z165" s="166"/>
      <c r="AA165" s="166"/>
      <c r="AB165" s="166"/>
      <c r="AC165" s="166"/>
      <c r="AD165" s="166"/>
      <c r="AE165" s="166"/>
      <c r="AF165" s="166"/>
      <c r="AG165" s="166"/>
      <c r="AH165" s="166"/>
      <c r="AI165" s="166"/>
      <c r="AJ165" s="166"/>
      <c r="AK165" s="166"/>
      <c r="AL165" s="166"/>
      <c r="AM165" s="166"/>
      <c r="AN165" s="166" t="s">
        <v>1043</v>
      </c>
      <c r="AO165" s="166" t="s">
        <v>1043</v>
      </c>
      <c r="AP165" s="166"/>
      <c r="AQ165" s="166"/>
      <c r="AR165" s="166"/>
      <c r="AS165" s="166"/>
      <c r="AT165" s="166"/>
      <c r="AU165" s="166"/>
      <c r="AV165" s="166"/>
      <c r="AW165" s="166"/>
      <c r="AX165" s="166"/>
      <c r="AY165" s="166"/>
      <c r="AZ165" s="166"/>
      <c r="BA165" s="166"/>
      <c r="BB165" s="166"/>
      <c r="BC165" s="166"/>
      <c r="BD165" s="166"/>
      <c r="BE165" s="166"/>
      <c r="BF165" s="108"/>
    </row>
    <row r="166" spans="1:58" x14ac:dyDescent="0.25">
      <c r="A166" s="133" t="s">
        <v>307</v>
      </c>
      <c r="B166" s="111" t="s">
        <v>306</v>
      </c>
      <c r="C166" s="166"/>
      <c r="D166" s="166"/>
      <c r="E166" s="166"/>
      <c r="F166" s="166"/>
      <c r="G166" s="166"/>
      <c r="H166" s="166"/>
      <c r="I166" s="166"/>
      <c r="J166" s="166"/>
      <c r="K166" s="166"/>
      <c r="L166" s="166"/>
      <c r="M166" s="166"/>
      <c r="N166" s="166"/>
      <c r="O166" s="166"/>
      <c r="P166" s="166"/>
      <c r="Q166" s="168" t="str">
        <f>IF(ISNUMBER('Indicator Data'!Q167),"","Imputed using GDP p.c.")</f>
        <v/>
      </c>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c r="AR166" s="166"/>
      <c r="AS166" s="166"/>
      <c r="AT166" s="166"/>
      <c r="AU166" s="166"/>
      <c r="AV166" s="166"/>
      <c r="AW166" s="166"/>
      <c r="AX166" s="166"/>
      <c r="AY166" s="166"/>
      <c r="AZ166" s="166"/>
      <c r="BA166" s="166"/>
      <c r="BB166" s="166"/>
      <c r="BC166" s="166"/>
      <c r="BD166" s="166"/>
      <c r="BE166" s="166"/>
      <c r="BF166" s="108"/>
    </row>
    <row r="167" spans="1:58" x14ac:dyDescent="0.25">
      <c r="A167" s="133" t="s">
        <v>309</v>
      </c>
      <c r="B167" s="111" t="s">
        <v>308</v>
      </c>
      <c r="C167" s="166"/>
      <c r="D167" s="166"/>
      <c r="E167" s="166"/>
      <c r="F167" s="166"/>
      <c r="G167" s="166"/>
      <c r="H167" s="166"/>
      <c r="I167" s="166"/>
      <c r="J167" s="166"/>
      <c r="K167" s="166"/>
      <c r="L167" s="166"/>
      <c r="M167" s="166"/>
      <c r="N167" s="166"/>
      <c r="O167" s="166"/>
      <c r="P167" s="166"/>
      <c r="Q167" s="168" t="str">
        <f>IF(ISNUMBER('Indicator Data'!Q168),"","Imputed using GDP p.c.")</f>
        <v/>
      </c>
      <c r="R167" s="166"/>
      <c r="S167" s="166"/>
      <c r="T167" s="166"/>
      <c r="U167" s="166"/>
      <c r="V167" s="166"/>
      <c r="W167" s="166"/>
      <c r="X167" s="166"/>
      <c r="Y167" s="166"/>
      <c r="Z167" s="166"/>
      <c r="AA167" s="166"/>
      <c r="AB167" s="166"/>
      <c r="AC167" s="166"/>
      <c r="AD167" s="166"/>
      <c r="AE167" s="166"/>
      <c r="AF167" s="166"/>
      <c r="AG167" s="166"/>
      <c r="AH167" s="166"/>
      <c r="AI167" s="166"/>
      <c r="AJ167" s="166"/>
      <c r="AK167" s="166"/>
      <c r="AL167" s="166"/>
      <c r="AM167" s="166"/>
      <c r="AN167" s="166"/>
      <c r="AO167" s="166"/>
      <c r="AP167" s="166"/>
      <c r="AQ167" s="166"/>
      <c r="AR167" s="166"/>
      <c r="AS167" s="166"/>
      <c r="AT167" s="166"/>
      <c r="AU167" s="166"/>
      <c r="AV167" s="166"/>
      <c r="AW167" s="166"/>
      <c r="AX167" s="166"/>
      <c r="AY167" s="166"/>
      <c r="AZ167" s="166"/>
      <c r="BA167" s="166"/>
      <c r="BB167" s="166"/>
      <c r="BC167" s="166"/>
      <c r="BD167" s="166"/>
      <c r="BE167" s="166"/>
      <c r="BF167" s="108"/>
    </row>
    <row r="168" spans="1:58" x14ac:dyDescent="0.25">
      <c r="A168" s="133" t="s">
        <v>311</v>
      </c>
      <c r="B168" s="111" t="s">
        <v>310</v>
      </c>
      <c r="C168" s="166"/>
      <c r="D168" s="166"/>
      <c r="E168" s="166"/>
      <c r="F168" s="166"/>
      <c r="G168" s="166"/>
      <c r="H168" s="166"/>
      <c r="I168" s="166"/>
      <c r="J168" s="166"/>
      <c r="K168" s="166"/>
      <c r="L168" s="166"/>
      <c r="M168" s="166"/>
      <c r="N168" s="166"/>
      <c r="O168" s="166"/>
      <c r="P168" s="166"/>
      <c r="Q168" s="168" t="str">
        <f>IF(ISNUMBER('Indicator Data'!Q169),"","Imputed using GDP p.c.")</f>
        <v/>
      </c>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6"/>
      <c r="AY168" s="166"/>
      <c r="AZ168" s="166"/>
      <c r="BA168" s="166"/>
      <c r="BB168" s="166"/>
      <c r="BC168" s="166"/>
      <c r="BD168" s="166"/>
      <c r="BE168" s="166"/>
      <c r="BF168" s="108"/>
    </row>
    <row r="169" spans="1:58" x14ac:dyDescent="0.25">
      <c r="A169" s="133" t="s">
        <v>313</v>
      </c>
      <c r="B169" s="111" t="s">
        <v>312</v>
      </c>
      <c r="C169" s="166"/>
      <c r="D169" s="166"/>
      <c r="E169" s="166"/>
      <c r="F169" s="166"/>
      <c r="G169" s="166"/>
      <c r="H169" s="166"/>
      <c r="I169" s="166"/>
      <c r="J169" s="166"/>
      <c r="K169" s="166"/>
      <c r="L169" s="166"/>
      <c r="M169" s="166"/>
      <c r="N169" s="166"/>
      <c r="O169" s="166"/>
      <c r="P169" s="166"/>
      <c r="Q169" s="168" t="str">
        <f>IF(ISNUMBER('Indicator Data'!Q170),"","Imputed using GDP p.c.")</f>
        <v/>
      </c>
      <c r="R169" s="166"/>
      <c r="S169" s="166"/>
      <c r="T169" s="166"/>
      <c r="U169" s="166"/>
      <c r="V169" s="166"/>
      <c r="W169" s="166"/>
      <c r="X169" s="166"/>
      <c r="Y169" s="166"/>
      <c r="Z169" s="166"/>
      <c r="AA169" s="166"/>
      <c r="AB169" s="166"/>
      <c r="AC169" s="166"/>
      <c r="AD169" s="166"/>
      <c r="AE169" s="166"/>
      <c r="AF169" s="166"/>
      <c r="AG169" s="166"/>
      <c r="AH169" s="166"/>
      <c r="AI169" s="166"/>
      <c r="AJ169" s="166"/>
      <c r="AK169" s="166"/>
      <c r="AL169" s="166"/>
      <c r="AM169" s="166"/>
      <c r="AN169" s="166"/>
      <c r="AO169" s="166"/>
      <c r="AP169" s="166"/>
      <c r="AQ169" s="166"/>
      <c r="AR169" s="166"/>
      <c r="AS169" s="166"/>
      <c r="AT169" s="166"/>
      <c r="AU169" s="166"/>
      <c r="AV169" s="166"/>
      <c r="AW169" s="166"/>
      <c r="AX169" s="166"/>
      <c r="AY169" s="166"/>
      <c r="AZ169" s="166"/>
      <c r="BA169" s="166"/>
      <c r="BB169" s="166"/>
      <c r="BC169" s="166"/>
      <c r="BD169" s="166"/>
      <c r="BE169" s="166"/>
      <c r="BF169" s="108"/>
    </row>
    <row r="170" spans="1:58" x14ac:dyDescent="0.25">
      <c r="A170" s="133" t="s">
        <v>851</v>
      </c>
      <c r="B170" s="111" t="s">
        <v>314</v>
      </c>
      <c r="C170" s="166"/>
      <c r="D170" s="166"/>
      <c r="E170" s="166"/>
      <c r="F170" s="166"/>
      <c r="G170" s="166"/>
      <c r="H170" s="166"/>
      <c r="I170" s="166"/>
      <c r="J170" s="166"/>
      <c r="K170" s="166"/>
      <c r="L170" s="166"/>
      <c r="M170" s="166"/>
      <c r="N170" s="166"/>
      <c r="O170" s="166"/>
      <c r="P170" s="166"/>
      <c r="Q170" s="168" t="str">
        <f>IF(ISNUMBER('Indicator Data'!Q171),"","Imputed using GDP p.c.")</f>
        <v/>
      </c>
      <c r="R170" s="166"/>
      <c r="S170" s="166"/>
      <c r="T170" s="166"/>
      <c r="U170" s="166"/>
      <c r="V170" s="166"/>
      <c r="W170" s="166"/>
      <c r="X170" s="166"/>
      <c r="Y170" s="166"/>
      <c r="Z170" s="166"/>
      <c r="AA170" s="166"/>
      <c r="AB170" s="166"/>
      <c r="AC170" s="166"/>
      <c r="AD170" s="166"/>
      <c r="AE170" s="166"/>
      <c r="AF170" s="166"/>
      <c r="AG170" s="166"/>
      <c r="AH170" s="166"/>
      <c r="AI170" s="166"/>
      <c r="AJ170" s="166"/>
      <c r="AK170" s="166"/>
      <c r="AL170" s="166"/>
      <c r="AM170" s="166"/>
      <c r="AN170" s="166" t="s">
        <v>1042</v>
      </c>
      <c r="AO170" s="166" t="s">
        <v>1042</v>
      </c>
      <c r="AP170" s="166"/>
      <c r="AQ170" s="166"/>
      <c r="AR170" s="166"/>
      <c r="AS170" s="166"/>
      <c r="AT170" s="166"/>
      <c r="AU170" s="166"/>
      <c r="AV170" s="166"/>
      <c r="AW170" s="166"/>
      <c r="AX170" s="166"/>
      <c r="AY170" s="166"/>
      <c r="AZ170" s="166"/>
      <c r="BA170" s="166"/>
      <c r="BB170" s="166"/>
      <c r="BC170" s="166"/>
      <c r="BD170" s="166"/>
      <c r="BE170" s="166"/>
      <c r="BF170" s="108"/>
    </row>
    <row r="171" spans="1:58" x14ac:dyDescent="0.25">
      <c r="A171" s="133" t="s">
        <v>317</v>
      </c>
      <c r="B171" s="111" t="s">
        <v>316</v>
      </c>
      <c r="C171" s="166"/>
      <c r="D171" s="166"/>
      <c r="E171" s="166"/>
      <c r="F171" s="166"/>
      <c r="G171" s="166"/>
      <c r="H171" s="166"/>
      <c r="I171" s="166"/>
      <c r="J171" s="166"/>
      <c r="K171" s="166"/>
      <c r="L171" s="166"/>
      <c r="M171" s="166"/>
      <c r="N171" s="166"/>
      <c r="O171" s="166"/>
      <c r="P171" s="166"/>
      <c r="Q171" s="168" t="str">
        <f>IF(ISNUMBER('Indicator Data'!Q172),"","Imputed using GDP p.c.")</f>
        <v/>
      </c>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08"/>
    </row>
    <row r="172" spans="1:58" x14ac:dyDescent="0.25">
      <c r="A172" s="133" t="s">
        <v>852</v>
      </c>
      <c r="B172" s="111" t="s">
        <v>318</v>
      </c>
      <c r="C172" s="166"/>
      <c r="D172" s="166"/>
      <c r="E172" s="166"/>
      <c r="F172" s="166"/>
      <c r="G172" s="166"/>
      <c r="H172" s="166"/>
      <c r="I172" s="166"/>
      <c r="J172" s="166"/>
      <c r="K172" s="166"/>
      <c r="L172" s="166"/>
      <c r="M172" s="166"/>
      <c r="N172" s="166"/>
      <c r="O172" s="166"/>
      <c r="P172" s="166"/>
      <c r="Q172" s="168" t="str">
        <f>IF(ISNUMBER('Indicator Data'!Q173),"","Imputed using GDP p.c.")</f>
        <v/>
      </c>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6"/>
      <c r="AS172" s="166"/>
      <c r="AT172" s="166"/>
      <c r="AU172" s="166"/>
      <c r="AV172" s="166"/>
      <c r="AW172" s="166"/>
      <c r="AX172" s="166"/>
      <c r="AY172" s="166"/>
      <c r="AZ172" s="166"/>
      <c r="BA172" s="166"/>
      <c r="BB172" s="166"/>
      <c r="BC172" s="166"/>
      <c r="BD172" s="166"/>
      <c r="BE172" s="166"/>
      <c r="BF172" s="108"/>
    </row>
    <row r="173" spans="1:58" x14ac:dyDescent="0.25">
      <c r="A173" s="133" t="s">
        <v>320</v>
      </c>
      <c r="B173" s="111" t="s">
        <v>319</v>
      </c>
      <c r="C173" s="166"/>
      <c r="D173" s="166"/>
      <c r="E173" s="166"/>
      <c r="F173" s="166"/>
      <c r="G173" s="166"/>
      <c r="H173" s="166"/>
      <c r="I173" s="166"/>
      <c r="J173" s="166"/>
      <c r="K173" s="166"/>
      <c r="L173" s="166"/>
      <c r="M173" s="166"/>
      <c r="N173" s="166"/>
      <c r="O173" s="166"/>
      <c r="P173" s="166"/>
      <c r="Q173" s="168" t="str">
        <f>IF(ISNUMBER('Indicator Data'!Q174),"","Imputed using GDP p.c.")</f>
        <v/>
      </c>
      <c r="R173" s="166"/>
      <c r="S173" s="166"/>
      <c r="T173" s="166"/>
      <c r="U173" s="166"/>
      <c r="V173" s="166"/>
      <c r="W173" s="166"/>
      <c r="X173" s="166"/>
      <c r="Y173" s="166"/>
      <c r="Z173" s="166"/>
      <c r="AA173" s="166"/>
      <c r="AB173" s="166"/>
      <c r="AC173" s="166"/>
      <c r="AD173" s="166"/>
      <c r="AE173" s="166"/>
      <c r="AF173" s="166"/>
      <c r="AG173" s="166"/>
      <c r="AH173" s="166"/>
      <c r="AI173" s="166"/>
      <c r="AJ173" s="166"/>
      <c r="AK173" s="166"/>
      <c r="AL173" s="166"/>
      <c r="AM173" s="166"/>
      <c r="AN173" s="166"/>
      <c r="AO173" s="166"/>
      <c r="AP173" s="166"/>
      <c r="AQ173" s="166"/>
      <c r="AR173" s="166"/>
      <c r="AS173" s="166"/>
      <c r="AT173" s="166"/>
      <c r="AU173" s="166"/>
      <c r="AV173" s="166"/>
      <c r="AW173" s="166"/>
      <c r="AX173" s="166"/>
      <c r="AY173" s="166"/>
      <c r="AZ173" s="166"/>
      <c r="BA173" s="166"/>
      <c r="BB173" s="166"/>
      <c r="BC173" s="166"/>
      <c r="BD173" s="166"/>
      <c r="BE173" s="166"/>
      <c r="BF173" s="108"/>
    </row>
    <row r="174" spans="1:58" x14ac:dyDescent="0.25">
      <c r="A174" s="133" t="s">
        <v>946</v>
      </c>
      <c r="B174" s="111" t="s">
        <v>187</v>
      </c>
      <c r="C174" s="166"/>
      <c r="D174" s="166"/>
      <c r="E174" s="166"/>
      <c r="F174" s="166"/>
      <c r="G174" s="166"/>
      <c r="H174" s="166"/>
      <c r="I174" s="166"/>
      <c r="J174" s="166"/>
      <c r="K174" s="166"/>
      <c r="L174" s="166"/>
      <c r="M174" s="166"/>
      <c r="N174" s="166"/>
      <c r="O174" s="166"/>
      <c r="P174" s="166"/>
      <c r="Q174" s="168" t="str">
        <f>IF(ISNUMBER('Indicator Data'!Q175),"","Imputed using GDP p.c.")</f>
        <v/>
      </c>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c r="AS174" s="166"/>
      <c r="AT174" s="166"/>
      <c r="AU174" s="166"/>
      <c r="AV174" s="166"/>
      <c r="AW174" s="166"/>
      <c r="AX174" s="166"/>
      <c r="AY174" s="166"/>
      <c r="AZ174" s="166"/>
      <c r="BA174" s="166"/>
      <c r="BB174" s="166"/>
      <c r="BC174" s="166"/>
      <c r="BD174" s="166"/>
      <c r="BE174" s="166"/>
      <c r="BF174" s="108"/>
    </row>
    <row r="175" spans="1:58" x14ac:dyDescent="0.25">
      <c r="A175" s="133" t="s">
        <v>373</v>
      </c>
      <c r="B175" s="111" t="s">
        <v>91</v>
      </c>
      <c r="C175" s="166"/>
      <c r="D175" s="166"/>
      <c r="E175" s="166"/>
      <c r="F175" s="166"/>
      <c r="G175" s="166"/>
      <c r="H175" s="166"/>
      <c r="I175" s="166"/>
      <c r="J175" s="166"/>
      <c r="K175" s="166"/>
      <c r="L175" s="166"/>
      <c r="M175" s="166"/>
      <c r="N175" s="166"/>
      <c r="O175" s="166"/>
      <c r="P175" s="166"/>
      <c r="Q175" s="168" t="str">
        <f>IF(ISNUMBER('Indicator Data'!Q176),"","Imputed using GDP p.c.")</f>
        <v/>
      </c>
      <c r="R175" s="166"/>
      <c r="S175" s="166"/>
      <c r="T175" s="166"/>
      <c r="U175" s="166"/>
      <c r="V175" s="166"/>
      <c r="W175" s="166"/>
      <c r="X175" s="166"/>
      <c r="Y175" s="166"/>
      <c r="Z175" s="166"/>
      <c r="AA175" s="166"/>
      <c r="AB175" s="166"/>
      <c r="AC175" s="166"/>
      <c r="AD175" s="166"/>
      <c r="AE175" s="166"/>
      <c r="AF175" s="166"/>
      <c r="AG175" s="166"/>
      <c r="AH175" s="166"/>
      <c r="AI175" s="166"/>
      <c r="AJ175" s="166"/>
      <c r="AK175" s="166"/>
      <c r="AL175" s="166"/>
      <c r="AM175" s="166"/>
      <c r="AN175" s="166"/>
      <c r="AO175" s="166"/>
      <c r="AP175" s="166"/>
      <c r="AQ175" s="166"/>
      <c r="AR175" s="166"/>
      <c r="AS175" s="166"/>
      <c r="AT175" s="166"/>
      <c r="AU175" s="166"/>
      <c r="AV175" s="166"/>
      <c r="AW175" s="166"/>
      <c r="AX175" s="166"/>
      <c r="AY175" s="166"/>
      <c r="AZ175" s="166"/>
      <c r="BA175" s="166"/>
      <c r="BB175" s="166"/>
      <c r="BC175" s="166"/>
      <c r="BD175" s="166"/>
      <c r="BE175" s="166"/>
      <c r="BF175" s="108"/>
    </row>
    <row r="176" spans="1:58" x14ac:dyDescent="0.25">
      <c r="A176" s="133" t="s">
        <v>322</v>
      </c>
      <c r="B176" s="111" t="s">
        <v>321</v>
      </c>
      <c r="C176" s="166"/>
      <c r="D176" s="166"/>
      <c r="E176" s="166"/>
      <c r="F176" s="166"/>
      <c r="G176" s="166"/>
      <c r="H176" s="166"/>
      <c r="I176" s="166"/>
      <c r="J176" s="166"/>
      <c r="K176" s="166"/>
      <c r="L176" s="166"/>
      <c r="M176" s="166"/>
      <c r="N176" s="166"/>
      <c r="O176" s="166"/>
      <c r="P176" s="166"/>
      <c r="Q176" s="168" t="str">
        <f>IF(ISNUMBER('Indicator Data'!Q177),"","Imputed using GDP p.c.")</f>
        <v/>
      </c>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c r="AR176" s="166"/>
      <c r="AS176" s="166"/>
      <c r="AT176" s="166"/>
      <c r="AU176" s="166"/>
      <c r="AV176" s="166"/>
      <c r="AW176" s="166"/>
      <c r="AX176" s="166"/>
      <c r="AY176" s="166"/>
      <c r="AZ176" s="166"/>
      <c r="BA176" s="166"/>
      <c r="BB176" s="166"/>
      <c r="BC176" s="166"/>
      <c r="BD176" s="166"/>
      <c r="BE176" s="166"/>
      <c r="BF176" s="108"/>
    </row>
    <row r="177" spans="1:58" x14ac:dyDescent="0.25">
      <c r="A177" s="133" t="s">
        <v>324</v>
      </c>
      <c r="B177" s="111" t="s">
        <v>323</v>
      </c>
      <c r="C177" s="166"/>
      <c r="D177" s="166"/>
      <c r="E177" s="166"/>
      <c r="F177" s="166"/>
      <c r="G177" s="166"/>
      <c r="H177" s="166"/>
      <c r="I177" s="166"/>
      <c r="J177" s="166"/>
      <c r="K177" s="166"/>
      <c r="L177" s="166"/>
      <c r="M177" s="166"/>
      <c r="N177" s="166"/>
      <c r="O177" s="166"/>
      <c r="P177" s="166"/>
      <c r="Q177" s="168" t="str">
        <f>IF(ISNUMBER('Indicator Data'!Q178),"","Imputed using GDP p.c.")</f>
        <v/>
      </c>
      <c r="R177" s="166"/>
      <c r="S177" s="166"/>
      <c r="T177" s="166"/>
      <c r="U177" s="166"/>
      <c r="V177" s="166"/>
      <c r="W177" s="166"/>
      <c r="X177" s="166"/>
      <c r="Y177" s="166"/>
      <c r="Z177" s="166"/>
      <c r="AA177" s="166"/>
      <c r="AB177" s="166"/>
      <c r="AC177" s="166"/>
      <c r="AD177" s="166"/>
      <c r="AE177" s="166"/>
      <c r="AF177" s="166"/>
      <c r="AG177" s="166"/>
      <c r="AH177" s="166"/>
      <c r="AI177" s="166"/>
      <c r="AJ177" s="166"/>
      <c r="AK177" s="166"/>
      <c r="AL177" s="166"/>
      <c r="AM177" s="166"/>
      <c r="AN177" s="166" t="s">
        <v>1049</v>
      </c>
      <c r="AO177" s="166" t="s">
        <v>1049</v>
      </c>
      <c r="AP177" s="166"/>
      <c r="AQ177" s="166"/>
      <c r="AR177" s="166"/>
      <c r="AS177" s="166"/>
      <c r="AT177" s="166"/>
      <c r="AU177" s="166"/>
      <c r="AV177" s="166"/>
      <c r="AW177" s="166"/>
      <c r="AX177" s="166"/>
      <c r="AY177" s="166"/>
      <c r="AZ177" s="166"/>
      <c r="BA177" s="166"/>
      <c r="BB177" s="166"/>
      <c r="BC177" s="166"/>
      <c r="BD177" s="166"/>
      <c r="BE177" s="166"/>
      <c r="BF177" s="108"/>
    </row>
    <row r="178" spans="1:58" x14ac:dyDescent="0.25">
      <c r="A178" s="133" t="s">
        <v>326</v>
      </c>
      <c r="B178" s="111" t="s">
        <v>325</v>
      </c>
      <c r="C178" s="166"/>
      <c r="D178" s="166"/>
      <c r="E178" s="166"/>
      <c r="F178" s="166"/>
      <c r="G178" s="166"/>
      <c r="H178" s="166"/>
      <c r="I178" s="166"/>
      <c r="J178" s="166"/>
      <c r="K178" s="166"/>
      <c r="L178" s="166"/>
      <c r="M178" s="166"/>
      <c r="N178" s="166"/>
      <c r="O178" s="166"/>
      <c r="P178" s="166"/>
      <c r="Q178" s="168" t="str">
        <f>IF(ISNUMBER('Indicator Data'!Q179),"","Imputed using GDP p.c.")</f>
        <v/>
      </c>
      <c r="R178" s="166"/>
      <c r="S178" s="166"/>
      <c r="T178" s="166"/>
      <c r="U178" s="166"/>
      <c r="V178" s="166"/>
      <c r="W178" s="166"/>
      <c r="X178" s="166"/>
      <c r="Y178" s="166"/>
      <c r="Z178" s="166"/>
      <c r="AA178" s="166"/>
      <c r="AB178" s="166"/>
      <c r="AC178" s="166"/>
      <c r="AD178" s="166"/>
      <c r="AE178" s="166"/>
      <c r="AF178" s="166"/>
      <c r="AG178" s="166"/>
      <c r="AH178" s="166"/>
      <c r="AI178" s="166"/>
      <c r="AJ178" s="166"/>
      <c r="AK178" s="166"/>
      <c r="AL178" s="166"/>
      <c r="AM178" s="166"/>
      <c r="AN178" s="166"/>
      <c r="AO178" s="166"/>
      <c r="AP178" s="166"/>
      <c r="AQ178" s="166"/>
      <c r="AR178" s="166"/>
      <c r="AS178" s="166"/>
      <c r="AT178" s="166"/>
      <c r="AU178" s="166"/>
      <c r="AV178" s="166"/>
      <c r="AW178" s="166"/>
      <c r="AX178" s="166"/>
      <c r="AY178" s="166"/>
      <c r="AZ178" s="166"/>
      <c r="BA178" s="166"/>
      <c r="BB178" s="166"/>
      <c r="BC178" s="166"/>
      <c r="BD178" s="166"/>
      <c r="BE178" s="166"/>
      <c r="BF178" s="108"/>
    </row>
    <row r="179" spans="1:58" x14ac:dyDescent="0.25">
      <c r="A179" s="133" t="s">
        <v>328</v>
      </c>
      <c r="B179" s="111" t="s">
        <v>327</v>
      </c>
      <c r="C179" s="166"/>
      <c r="D179" s="166"/>
      <c r="E179" s="166"/>
      <c r="F179" s="166"/>
      <c r="G179" s="166"/>
      <c r="H179" s="166"/>
      <c r="I179" s="166"/>
      <c r="J179" s="166"/>
      <c r="K179" s="166"/>
      <c r="L179" s="166"/>
      <c r="M179" s="166"/>
      <c r="N179" s="166"/>
      <c r="O179" s="166"/>
      <c r="P179" s="166"/>
      <c r="Q179" s="168" t="str">
        <f>IF(ISNUMBER('Indicator Data'!Q180),"","Imputed using GDP p.c.")</f>
        <v/>
      </c>
      <c r="R179" s="166"/>
      <c r="S179" s="166"/>
      <c r="T179" s="166"/>
      <c r="U179" s="166"/>
      <c r="V179" s="166"/>
      <c r="W179" s="166"/>
      <c r="X179" s="166"/>
      <c r="Y179" s="166"/>
      <c r="Z179" s="166"/>
      <c r="AA179" s="166"/>
      <c r="AB179" s="166"/>
      <c r="AC179" s="166"/>
      <c r="AD179" s="166"/>
      <c r="AE179" s="166"/>
      <c r="AF179" s="166"/>
      <c r="AG179" s="166"/>
      <c r="AH179" s="166"/>
      <c r="AI179" s="166"/>
      <c r="AJ179" s="166"/>
      <c r="AK179" s="166"/>
      <c r="AL179" s="166"/>
      <c r="AM179" s="166"/>
      <c r="AN179" s="166"/>
      <c r="AO179" s="166"/>
      <c r="AP179" s="166"/>
      <c r="AQ179" s="166"/>
      <c r="AR179" s="166"/>
      <c r="AS179" s="166"/>
      <c r="AT179" s="166"/>
      <c r="AU179" s="166"/>
      <c r="AV179" s="166"/>
      <c r="AW179" s="166"/>
      <c r="AX179" s="166"/>
      <c r="AY179" s="166"/>
      <c r="AZ179" s="166"/>
      <c r="BA179" s="166"/>
      <c r="BB179" s="166"/>
      <c r="BC179" s="166"/>
      <c r="BD179" s="166"/>
      <c r="BE179" s="166"/>
      <c r="BF179" s="108"/>
    </row>
    <row r="180" spans="1:58" x14ac:dyDescent="0.25">
      <c r="A180" s="133" t="s">
        <v>330</v>
      </c>
      <c r="B180" s="111" t="s">
        <v>329</v>
      </c>
      <c r="C180" s="166"/>
      <c r="D180" s="166"/>
      <c r="E180" s="166"/>
      <c r="F180" s="166"/>
      <c r="G180" s="166"/>
      <c r="H180" s="166"/>
      <c r="I180" s="166"/>
      <c r="J180" s="166"/>
      <c r="K180" s="166"/>
      <c r="L180" s="166"/>
      <c r="M180" s="166"/>
      <c r="N180" s="166"/>
      <c r="O180" s="166"/>
      <c r="P180" s="166"/>
      <c r="Q180" s="168" t="str">
        <f>IF(ISNUMBER('Indicator Data'!Q181),"","Imputed using GDP p.c.")</f>
        <v/>
      </c>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6"/>
      <c r="AS180" s="166"/>
      <c r="AT180" s="166"/>
      <c r="AU180" s="166"/>
      <c r="AV180" s="166"/>
      <c r="AW180" s="166"/>
      <c r="AX180" s="166"/>
      <c r="AY180" s="166"/>
      <c r="AZ180" s="166"/>
      <c r="BA180" s="166"/>
      <c r="BB180" s="166"/>
      <c r="BC180" s="166"/>
      <c r="BD180" s="166"/>
      <c r="BE180" s="166"/>
      <c r="BF180" s="108"/>
    </row>
    <row r="181" spans="1:58" x14ac:dyDescent="0.25">
      <c r="A181" s="133" t="s">
        <v>332</v>
      </c>
      <c r="B181" s="111" t="s">
        <v>331</v>
      </c>
      <c r="C181" s="166"/>
      <c r="D181" s="166"/>
      <c r="E181" s="166"/>
      <c r="F181" s="166"/>
      <c r="G181" s="166"/>
      <c r="H181" s="166"/>
      <c r="I181" s="166"/>
      <c r="J181" s="166"/>
      <c r="K181" s="166"/>
      <c r="L181" s="166"/>
      <c r="M181" s="166"/>
      <c r="N181" s="166"/>
      <c r="O181" s="166"/>
      <c r="P181" s="166"/>
      <c r="Q181" s="168" t="str">
        <f>IF(ISNUMBER('Indicator Data'!Q182),"","Imputed using GDP p.c.")</f>
        <v/>
      </c>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6"/>
      <c r="AO181" s="166"/>
      <c r="AP181" s="166"/>
      <c r="AQ181" s="166"/>
      <c r="AR181" s="166"/>
      <c r="AS181" s="166"/>
      <c r="AT181" s="166"/>
      <c r="AU181" s="166"/>
      <c r="AV181" s="166"/>
      <c r="AW181" s="166"/>
      <c r="AX181" s="166"/>
      <c r="AY181" s="166"/>
      <c r="AZ181" s="166"/>
      <c r="BA181" s="166"/>
      <c r="BB181" s="166"/>
      <c r="BC181" s="166"/>
      <c r="BD181" s="166"/>
      <c r="BE181" s="166"/>
      <c r="BF181" s="108"/>
    </row>
    <row r="182" spans="1:58" x14ac:dyDescent="0.25">
      <c r="A182" s="133" t="s">
        <v>334</v>
      </c>
      <c r="B182" s="111" t="s">
        <v>333</v>
      </c>
      <c r="C182" s="166"/>
      <c r="D182" s="166"/>
      <c r="E182" s="166"/>
      <c r="F182" s="166"/>
      <c r="G182" s="166"/>
      <c r="H182" s="166"/>
      <c r="I182" s="166"/>
      <c r="J182" s="166"/>
      <c r="K182" s="166"/>
      <c r="L182" s="166"/>
      <c r="M182" s="166"/>
      <c r="N182" s="166"/>
      <c r="O182" s="166"/>
      <c r="P182" s="166"/>
      <c r="Q182" s="168" t="str">
        <f>IF(ISNUMBER('Indicator Data'!Q183),"","Imputed using GDP p.c.")</f>
        <v>Imputed using GDP p.c.</v>
      </c>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t="s">
        <v>1049</v>
      </c>
      <c r="AO182" s="166" t="s">
        <v>1049</v>
      </c>
      <c r="AP182" s="166"/>
      <c r="AQ182" s="166"/>
      <c r="AR182" s="166"/>
      <c r="AS182" s="166"/>
      <c r="AT182" s="166"/>
      <c r="AU182" s="166"/>
      <c r="AV182" s="166"/>
      <c r="AW182" s="166"/>
      <c r="AX182" s="166"/>
      <c r="AY182" s="166"/>
      <c r="AZ182" s="166"/>
      <c r="BA182" s="166"/>
      <c r="BB182" s="166"/>
      <c r="BC182" s="166"/>
      <c r="BD182" s="166"/>
      <c r="BE182" s="166"/>
      <c r="BF182" s="108"/>
    </row>
    <row r="183" spans="1:58" x14ac:dyDescent="0.25">
      <c r="A183" s="133" t="s">
        <v>336</v>
      </c>
      <c r="B183" s="111" t="s">
        <v>335</v>
      </c>
      <c r="C183" s="166"/>
      <c r="D183" s="166"/>
      <c r="E183" s="166"/>
      <c r="F183" s="166"/>
      <c r="G183" s="166"/>
      <c r="H183" s="166"/>
      <c r="I183" s="166"/>
      <c r="J183" s="166"/>
      <c r="K183" s="166"/>
      <c r="L183" s="166"/>
      <c r="M183" s="166"/>
      <c r="N183" s="166"/>
      <c r="O183" s="166"/>
      <c r="P183" s="166"/>
      <c r="Q183" s="168" t="str">
        <f>IF(ISNUMBER('Indicator Data'!Q184),"","Imputed using GDP p.c.")</f>
        <v/>
      </c>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6"/>
      <c r="AO183" s="166"/>
      <c r="AP183" s="166"/>
      <c r="AQ183" s="166"/>
      <c r="AR183" s="166"/>
      <c r="AS183" s="166"/>
      <c r="AT183" s="166"/>
      <c r="AU183" s="166"/>
      <c r="AV183" s="166"/>
      <c r="AW183" s="166"/>
      <c r="AX183" s="166"/>
      <c r="AY183" s="166"/>
      <c r="AZ183" s="166"/>
      <c r="BA183" s="166"/>
      <c r="BB183" s="166"/>
      <c r="BC183" s="166"/>
      <c r="BD183" s="166"/>
      <c r="BE183" s="166"/>
      <c r="BF183" s="108"/>
    </row>
    <row r="184" spans="1:58" x14ac:dyDescent="0.25">
      <c r="A184" s="133" t="s">
        <v>338</v>
      </c>
      <c r="B184" s="111" t="s">
        <v>337</v>
      </c>
      <c r="C184" s="166"/>
      <c r="D184" s="166"/>
      <c r="E184" s="166"/>
      <c r="F184" s="166"/>
      <c r="G184" s="166"/>
      <c r="H184" s="166"/>
      <c r="I184" s="166"/>
      <c r="J184" s="166"/>
      <c r="K184" s="166"/>
      <c r="L184" s="166"/>
      <c r="M184" s="166"/>
      <c r="N184" s="166"/>
      <c r="O184" s="166"/>
      <c r="P184" s="166"/>
      <c r="Q184" s="168" t="str">
        <f>IF(ISNUMBER('Indicator Data'!Q185),"","Imputed using GDP p.c.")</f>
        <v/>
      </c>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6"/>
      <c r="AO184" s="166"/>
      <c r="AP184" s="166"/>
      <c r="AQ184" s="166"/>
      <c r="AR184" s="166"/>
      <c r="AS184" s="166"/>
      <c r="AT184" s="166"/>
      <c r="AU184" s="166"/>
      <c r="AV184" s="166"/>
      <c r="AW184" s="166"/>
      <c r="AX184" s="166"/>
      <c r="AY184" s="166"/>
      <c r="AZ184" s="166"/>
      <c r="BA184" s="166"/>
      <c r="BB184" s="166"/>
      <c r="BC184" s="166"/>
      <c r="BD184" s="166"/>
      <c r="BE184" s="166"/>
      <c r="BF184" s="108"/>
    </row>
    <row r="185" spans="1:58" x14ac:dyDescent="0.25">
      <c r="A185" s="133" t="s">
        <v>340</v>
      </c>
      <c r="B185" s="111" t="s">
        <v>339</v>
      </c>
      <c r="C185" s="166"/>
      <c r="D185" s="166"/>
      <c r="E185" s="166"/>
      <c r="F185" s="166"/>
      <c r="G185" s="166"/>
      <c r="H185" s="166"/>
      <c r="I185" s="166"/>
      <c r="J185" s="166"/>
      <c r="K185" s="166"/>
      <c r="L185" s="166"/>
      <c r="M185" s="166"/>
      <c r="N185" s="166"/>
      <c r="O185" s="166"/>
      <c r="P185" s="166"/>
      <c r="Q185" s="168" t="str">
        <f>IF(ISNUMBER('Indicator Data'!Q186),"","Imputed using GDP p.c.")</f>
        <v/>
      </c>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6"/>
      <c r="AO185" s="166"/>
      <c r="AP185" s="166"/>
      <c r="AQ185" s="166"/>
      <c r="AR185" s="166"/>
      <c r="AS185" s="166"/>
      <c r="AT185" s="166"/>
      <c r="AU185" s="166"/>
      <c r="AV185" s="166"/>
      <c r="AW185" s="166"/>
      <c r="AX185" s="166"/>
      <c r="AY185" s="166"/>
      <c r="AZ185" s="166"/>
      <c r="BA185" s="166"/>
      <c r="BB185" s="166"/>
      <c r="BC185" s="166"/>
      <c r="BD185" s="166"/>
      <c r="BE185" s="166"/>
      <c r="BF185" s="108"/>
    </row>
    <row r="186" spans="1:58" x14ac:dyDescent="0.25">
      <c r="A186" s="133" t="s">
        <v>853</v>
      </c>
      <c r="B186" s="111" t="s">
        <v>341</v>
      </c>
      <c r="C186" s="166"/>
      <c r="D186" s="166"/>
      <c r="E186" s="166"/>
      <c r="F186" s="166"/>
      <c r="G186" s="166"/>
      <c r="H186" s="166"/>
      <c r="I186" s="166"/>
      <c r="J186" s="166"/>
      <c r="K186" s="166"/>
      <c r="L186" s="166"/>
      <c r="M186" s="166"/>
      <c r="N186" s="166"/>
      <c r="O186" s="166"/>
      <c r="P186" s="166"/>
      <c r="Q186" s="168" t="str">
        <f>IF(ISNUMBER('Indicator Data'!Q187),"","Imputed using GDP p.c.")</f>
        <v/>
      </c>
      <c r="R186" s="166"/>
      <c r="S186" s="166"/>
      <c r="T186" s="166"/>
      <c r="U186" s="166"/>
      <c r="V186" s="166"/>
      <c r="W186" s="166"/>
      <c r="X186" s="166"/>
      <c r="Y186" s="166"/>
      <c r="Z186" s="166"/>
      <c r="AA186" s="166"/>
      <c r="AB186" s="166"/>
      <c r="AC186" s="166"/>
      <c r="AD186" s="166"/>
      <c r="AE186" s="166"/>
      <c r="AF186" s="166"/>
      <c r="AG186" s="166"/>
      <c r="AH186" s="166"/>
      <c r="AI186" s="166"/>
      <c r="AJ186" s="166"/>
      <c r="AK186" s="166"/>
      <c r="AL186" s="166"/>
      <c r="AM186" s="166"/>
      <c r="AN186" s="166"/>
      <c r="AO186" s="166"/>
      <c r="AP186" s="166"/>
      <c r="AQ186" s="166"/>
      <c r="AR186" s="166"/>
      <c r="AS186" s="166"/>
      <c r="AT186" s="166"/>
      <c r="AU186" s="166"/>
      <c r="AV186" s="166"/>
      <c r="AW186" s="166"/>
      <c r="AX186" s="166"/>
      <c r="AY186" s="166"/>
      <c r="AZ186" s="166"/>
      <c r="BA186" s="166"/>
      <c r="BB186" s="166"/>
      <c r="BC186" s="166"/>
      <c r="BD186" s="166"/>
      <c r="BE186" s="166"/>
      <c r="BF186" s="108"/>
    </row>
    <row r="187" spans="1:58" x14ac:dyDescent="0.25">
      <c r="A187" s="133" t="s">
        <v>343</v>
      </c>
      <c r="B187" s="111" t="s">
        <v>342</v>
      </c>
      <c r="C187" s="166"/>
      <c r="D187" s="166"/>
      <c r="E187" s="166"/>
      <c r="F187" s="166"/>
      <c r="G187" s="166"/>
      <c r="H187" s="166"/>
      <c r="I187" s="166"/>
      <c r="J187" s="166"/>
      <c r="K187" s="166"/>
      <c r="L187" s="166"/>
      <c r="M187" s="166"/>
      <c r="N187" s="166"/>
      <c r="O187" s="166"/>
      <c r="P187" s="166"/>
      <c r="Q187" s="168" t="str">
        <f>IF(ISNUMBER('Indicator Data'!Q188),"","Imputed using GDP p.c.")</f>
        <v/>
      </c>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c r="AR187" s="166"/>
      <c r="AS187" s="166"/>
      <c r="AT187" s="166"/>
      <c r="AU187" s="166"/>
      <c r="AV187" s="166"/>
      <c r="AW187" s="166"/>
      <c r="AX187" s="166"/>
      <c r="AY187" s="166"/>
      <c r="AZ187" s="166"/>
      <c r="BA187" s="166"/>
      <c r="BB187" s="166"/>
      <c r="BC187" s="166"/>
      <c r="BD187" s="166"/>
      <c r="BE187" s="166"/>
      <c r="BF187" s="108"/>
    </row>
    <row r="188" spans="1:58" x14ac:dyDescent="0.25">
      <c r="A188" s="133" t="s">
        <v>345</v>
      </c>
      <c r="B188" s="111" t="s">
        <v>344</v>
      </c>
      <c r="C188" s="166"/>
      <c r="D188" s="166"/>
      <c r="E188" s="166"/>
      <c r="F188" s="166"/>
      <c r="G188" s="166"/>
      <c r="H188" s="166"/>
      <c r="I188" s="166"/>
      <c r="J188" s="166"/>
      <c r="K188" s="166"/>
      <c r="L188" s="166"/>
      <c r="M188" s="166"/>
      <c r="N188" s="166"/>
      <c r="O188" s="166"/>
      <c r="P188" s="166"/>
      <c r="Q188" s="168" t="str">
        <f>IF(ISNUMBER('Indicator Data'!Q189),"","Imputed using GDP p.c.")</f>
        <v/>
      </c>
      <c r="R188" s="166"/>
      <c r="S188" s="166"/>
      <c r="T188" s="166"/>
      <c r="U188" s="166"/>
      <c r="V188" s="166"/>
      <c r="W188" s="166"/>
      <c r="X188" s="166"/>
      <c r="Y188" s="166"/>
      <c r="Z188" s="166"/>
      <c r="AA188" s="166"/>
      <c r="AB188" s="166"/>
      <c r="AC188" s="166"/>
      <c r="AD188" s="166"/>
      <c r="AE188" s="166"/>
      <c r="AF188" s="166"/>
      <c r="AG188" s="166"/>
      <c r="AH188" s="166"/>
      <c r="AI188" s="166"/>
      <c r="AJ188" s="166"/>
      <c r="AK188" s="166"/>
      <c r="AL188" s="166"/>
      <c r="AM188" s="166"/>
      <c r="AN188" s="166"/>
      <c r="AO188" s="166"/>
      <c r="AP188" s="166"/>
      <c r="AQ188" s="166"/>
      <c r="AR188" s="166"/>
      <c r="AS188" s="166"/>
      <c r="AT188" s="166"/>
      <c r="AU188" s="166"/>
      <c r="AV188" s="166"/>
      <c r="AW188" s="166"/>
      <c r="AX188" s="166"/>
      <c r="AY188" s="166"/>
      <c r="AZ188" s="166"/>
      <c r="BA188" s="166"/>
      <c r="BB188" s="166"/>
      <c r="BC188" s="166"/>
      <c r="BD188" s="166"/>
      <c r="BE188" s="166"/>
      <c r="BF188" s="108"/>
    </row>
    <row r="189" spans="1:58" x14ac:dyDescent="0.25">
      <c r="A189" s="133" t="s">
        <v>347</v>
      </c>
      <c r="B189" s="111" t="s">
        <v>346</v>
      </c>
      <c r="C189" s="166"/>
      <c r="D189" s="166"/>
      <c r="E189" s="166"/>
      <c r="F189" s="166"/>
      <c r="G189" s="166"/>
      <c r="H189" s="166"/>
      <c r="I189" s="166"/>
      <c r="J189" s="166"/>
      <c r="K189" s="166"/>
      <c r="L189" s="166"/>
      <c r="M189" s="166"/>
      <c r="N189" s="166"/>
      <c r="O189" s="166"/>
      <c r="P189" s="166"/>
      <c r="Q189" s="168" t="str">
        <f>IF(ISNUMBER('Indicator Data'!Q190),"","Imputed using GDP p.c.")</f>
        <v/>
      </c>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c r="AS189" s="166"/>
      <c r="AT189" s="166"/>
      <c r="AU189" s="166"/>
      <c r="AV189" s="166"/>
      <c r="AW189" s="166"/>
      <c r="AX189" s="166"/>
      <c r="AY189" s="166"/>
      <c r="AZ189" s="166"/>
      <c r="BA189" s="166"/>
      <c r="BB189" s="166"/>
      <c r="BC189" s="166"/>
      <c r="BD189" s="166"/>
      <c r="BE189" s="166"/>
      <c r="BF189" s="108"/>
    </row>
    <row r="190" spans="1:58" x14ac:dyDescent="0.25">
      <c r="A190" s="133" t="s">
        <v>349</v>
      </c>
      <c r="B190" s="111" t="s">
        <v>348</v>
      </c>
      <c r="C190" s="166"/>
      <c r="D190" s="166"/>
      <c r="E190" s="166"/>
      <c r="F190" s="166"/>
      <c r="G190" s="166"/>
      <c r="H190" s="166"/>
      <c r="I190" s="166"/>
      <c r="J190" s="166"/>
      <c r="K190" s="166"/>
      <c r="L190" s="166"/>
      <c r="M190" s="166"/>
      <c r="N190" s="166"/>
      <c r="O190" s="166"/>
      <c r="P190" s="166"/>
      <c r="Q190" s="168" t="str">
        <f>IF(ISNUMBER('Indicator Data'!Q191),"","Imputed using GDP p.c.")</f>
        <v/>
      </c>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6"/>
      <c r="AO190" s="166"/>
      <c r="AP190" s="166"/>
      <c r="AQ190" s="166"/>
      <c r="AR190" s="166"/>
      <c r="AS190" s="166"/>
      <c r="AT190" s="166"/>
      <c r="AU190" s="166"/>
      <c r="AV190" s="166"/>
      <c r="AW190" s="166"/>
      <c r="AX190" s="166"/>
      <c r="AY190" s="166"/>
      <c r="AZ190" s="166"/>
      <c r="BA190" s="166"/>
      <c r="BB190" s="166"/>
      <c r="BC190" s="166"/>
      <c r="BD190" s="166"/>
      <c r="BE190" s="166"/>
      <c r="BF190" s="108"/>
    </row>
    <row r="191" spans="1:58" x14ac:dyDescent="0.25">
      <c r="A191" s="133" t="s">
        <v>854</v>
      </c>
      <c r="B191" s="111" t="s">
        <v>350</v>
      </c>
      <c r="C191" s="166"/>
      <c r="D191" s="166"/>
      <c r="E191" s="166"/>
      <c r="F191" s="166"/>
      <c r="G191" s="166"/>
      <c r="H191" s="166"/>
      <c r="I191" s="166"/>
      <c r="J191" s="166"/>
      <c r="K191" s="166"/>
      <c r="L191" s="166"/>
      <c r="M191" s="166"/>
      <c r="N191" s="166"/>
      <c r="O191" s="166"/>
      <c r="P191" s="166"/>
      <c r="Q191" s="168" t="str">
        <f>IF(ISNUMBER('Indicator Data'!Q192),"","Imputed using GDP p.c.")</f>
        <v/>
      </c>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c r="AR191" s="166"/>
      <c r="AS191" s="166"/>
      <c r="AT191" s="166"/>
      <c r="AU191" s="166"/>
      <c r="AV191" s="166"/>
      <c r="AW191" s="166"/>
      <c r="AX191" s="166"/>
      <c r="AY191" s="166"/>
      <c r="AZ191" s="166"/>
      <c r="BA191" s="166"/>
      <c r="BB191" s="166"/>
      <c r="BC191" s="166"/>
      <c r="BD191" s="166"/>
      <c r="BE191" s="166"/>
      <c r="BF191" s="108"/>
    </row>
    <row r="192" spans="1:58" x14ac:dyDescent="0.25">
      <c r="A192" s="133" t="s">
        <v>375</v>
      </c>
      <c r="B192" s="111" t="s">
        <v>351</v>
      </c>
      <c r="C192" s="166"/>
      <c r="D192" s="166"/>
      <c r="E192" s="166"/>
      <c r="F192" s="166"/>
      <c r="G192" s="166"/>
      <c r="H192" s="166"/>
      <c r="I192" s="166"/>
      <c r="J192" s="166"/>
      <c r="K192" s="166"/>
      <c r="L192" s="166"/>
      <c r="M192" s="166"/>
      <c r="N192" s="166"/>
      <c r="O192" s="166"/>
      <c r="P192" s="166"/>
      <c r="Q192" s="168" t="str">
        <f>IF(ISNUMBER('Indicator Data'!Q193),"","Imputed using GDP p.c.")</f>
        <v/>
      </c>
      <c r="R192" s="166"/>
      <c r="S192" s="166"/>
      <c r="T192" s="166"/>
      <c r="U192" s="166"/>
      <c r="V192" s="166"/>
      <c r="W192" s="166"/>
      <c r="X192" s="166"/>
      <c r="Y192" s="166"/>
      <c r="Z192" s="166"/>
      <c r="AA192" s="166"/>
      <c r="AB192" s="166"/>
      <c r="AC192" s="166"/>
      <c r="AD192" s="166"/>
      <c r="AE192" s="166"/>
      <c r="AF192" s="166"/>
      <c r="AG192" s="166"/>
      <c r="AH192" s="166"/>
      <c r="AI192" s="166"/>
      <c r="AJ192" s="166"/>
      <c r="AK192" s="166"/>
      <c r="AL192" s="166"/>
      <c r="AM192" s="166"/>
      <c r="AN192" s="166"/>
      <c r="AO192" s="166"/>
      <c r="AP192" s="166"/>
      <c r="AQ192" s="166"/>
      <c r="AR192" s="166"/>
      <c r="AS192" s="166"/>
      <c r="AT192" s="166"/>
      <c r="AU192" s="166"/>
      <c r="AV192" s="166"/>
      <c r="AW192" s="166"/>
      <c r="AX192" s="166"/>
      <c r="AY192" s="166"/>
      <c r="AZ192" s="166"/>
      <c r="BA192" s="166"/>
      <c r="BB192" s="166"/>
      <c r="BC192" s="166"/>
      <c r="BD192" s="166"/>
      <c r="BE192" s="166"/>
      <c r="BF192" s="108"/>
    </row>
    <row r="193" spans="1:58" x14ac:dyDescent="0.25">
      <c r="A193" s="133" t="s">
        <v>353</v>
      </c>
      <c r="B193" s="111" t="s">
        <v>352</v>
      </c>
      <c r="C193" s="166"/>
      <c r="D193" s="166"/>
      <c r="E193" s="166"/>
      <c r="F193" s="166"/>
      <c r="G193" s="166"/>
      <c r="H193" s="166"/>
      <c r="I193" s="166"/>
      <c r="J193" s="166"/>
      <c r="K193" s="166"/>
      <c r="L193" s="166"/>
      <c r="M193" s="166"/>
      <c r="N193" s="166"/>
      <c r="O193" s="166"/>
      <c r="P193" s="166"/>
      <c r="Q193" s="168" t="str">
        <f>IF(ISNUMBER('Indicator Data'!Q194),"","Imputed using GDP p.c.")</f>
        <v/>
      </c>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c r="AS193" s="166"/>
      <c r="AT193" s="166"/>
      <c r="AU193" s="166"/>
      <c r="AV193" s="166"/>
      <c r="AW193" s="166"/>
      <c r="AX193" s="166"/>
      <c r="AY193" s="166"/>
      <c r="AZ193" s="166"/>
      <c r="BA193" s="166"/>
      <c r="BB193" s="166"/>
      <c r="BC193" s="166"/>
      <c r="BD193" s="166"/>
      <c r="BE193" s="166"/>
      <c r="BF193" s="108"/>
    </row>
    <row r="194" spans="1:58" x14ac:dyDescent="0.25">
      <c r="A194" s="133" t="s">
        <v>355</v>
      </c>
      <c r="B194" s="111" t="s">
        <v>354</v>
      </c>
      <c r="C194" s="166"/>
      <c r="D194" s="166"/>
      <c r="E194" s="166"/>
      <c r="F194" s="166"/>
      <c r="G194" s="166"/>
      <c r="H194" s="166"/>
      <c r="I194" s="166"/>
      <c r="J194" s="166"/>
      <c r="K194" s="166"/>
      <c r="L194" s="166"/>
      <c r="M194" s="166"/>
      <c r="N194" s="166"/>
      <c r="O194" s="166"/>
      <c r="P194" s="166"/>
      <c r="Q194" s="168" t="str">
        <f>IF(ISNUMBER('Indicator Data'!Q195),"","Imputed using GDP p.c.")</f>
        <v/>
      </c>
      <c r="R194" s="166"/>
      <c r="S194" s="166"/>
      <c r="T194" s="166"/>
      <c r="U194" s="166"/>
      <c r="V194" s="166"/>
      <c r="W194" s="166"/>
      <c r="X194" s="166"/>
      <c r="Y194" s="166"/>
      <c r="Z194" s="166"/>
      <c r="AA194" s="166"/>
      <c r="AB194" s="166"/>
      <c r="AC194" s="166"/>
      <c r="AD194" s="166"/>
      <c r="AE194" s="166"/>
      <c r="AF194" s="166"/>
      <c r="AG194" s="166"/>
      <c r="AH194" s="166"/>
      <c r="AI194" s="166"/>
      <c r="AJ194" s="166"/>
      <c r="AK194" s="166"/>
      <c r="AL194" s="166"/>
      <c r="AM194" s="166"/>
      <c r="AN194" s="166"/>
      <c r="AO194" s="166"/>
      <c r="AP194" s="166"/>
      <c r="AQ194" s="166"/>
      <c r="AR194" s="166"/>
      <c r="AS194" s="166"/>
      <c r="AT194" s="166"/>
      <c r="AU194" s="166"/>
      <c r="AV194" s="166"/>
      <c r="AW194" s="166"/>
      <c r="AX194" s="166"/>
      <c r="AY194" s="166"/>
      <c r="AZ194" s="166"/>
      <c r="BA194" s="166"/>
      <c r="BB194" s="166"/>
      <c r="BC194" s="166"/>
      <c r="BD194" s="166"/>
      <c r="BE194" s="166"/>
      <c r="BF194" s="108"/>
    </row>
    <row r="195" spans="1:58" x14ac:dyDescent="0.25">
      <c r="A195" s="133" t="s">
        <v>357</v>
      </c>
      <c r="B195" s="111" t="s">
        <v>356</v>
      </c>
      <c r="C195" s="166"/>
      <c r="D195" s="166"/>
      <c r="E195" s="166"/>
      <c r="F195" s="166"/>
      <c r="G195" s="166"/>
      <c r="H195" s="166"/>
      <c r="I195" s="166"/>
      <c r="J195" s="166"/>
      <c r="K195" s="166"/>
      <c r="L195" s="166"/>
      <c r="M195" s="166"/>
      <c r="N195" s="166"/>
      <c r="O195" s="166"/>
      <c r="P195" s="166"/>
      <c r="Q195" s="168" t="str">
        <f>IF(ISNUMBER('Indicator Data'!Q196),"","Imputed using GDP p.c.")</f>
        <v/>
      </c>
      <c r="R195" s="166"/>
      <c r="S195" s="166"/>
      <c r="T195" s="166"/>
      <c r="U195" s="166"/>
      <c r="V195" s="166"/>
      <c r="W195" s="166"/>
      <c r="X195" s="166"/>
      <c r="Y195" s="166"/>
      <c r="Z195" s="166"/>
      <c r="AA195" s="166"/>
      <c r="AB195" s="166"/>
      <c r="AC195" s="166"/>
      <c r="AD195" s="166"/>
      <c r="AE195" s="166"/>
      <c r="AF195" s="166"/>
      <c r="AG195" s="166"/>
      <c r="AH195" s="166"/>
      <c r="AI195" s="166"/>
      <c r="AJ195" s="166"/>
      <c r="AK195" s="166"/>
      <c r="AL195" s="166"/>
      <c r="AM195" s="166"/>
      <c r="AN195" s="166"/>
      <c r="AO195" s="166"/>
      <c r="AP195" s="166"/>
      <c r="AQ195" s="166"/>
      <c r="AR195" s="166"/>
      <c r="AS195" s="166"/>
      <c r="AT195" s="166"/>
      <c r="AU195" s="166"/>
      <c r="AV195" s="166"/>
      <c r="AW195" s="166"/>
      <c r="AX195" s="166"/>
      <c r="AY195" s="166"/>
      <c r="AZ195" s="166"/>
      <c r="BA195" s="166"/>
      <c r="BB195" s="166"/>
      <c r="BC195" s="166"/>
      <c r="BD195" s="166"/>
      <c r="BE195" s="166"/>
      <c r="BF195" s="108"/>
    </row>
  </sheetData>
  <mergeCells count="1">
    <mergeCell ref="A1:BE1"/>
  </mergeCell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192"/>
  <sheetViews>
    <sheetView zoomScale="80" zoomScaleNormal="80" workbookViewId="0">
      <pane xSplit="1" ySplit="1" topLeftCell="B2" activePane="bottomRight" state="frozen"/>
      <selection pane="topRight" activeCell="B1" sqref="B1"/>
      <selection pane="bottomLeft" activeCell="A2" sqref="A2"/>
      <selection pane="bottomRight" activeCell="Y7" sqref="Y7"/>
    </sheetView>
  </sheetViews>
  <sheetFormatPr defaultRowHeight="15" x14ac:dyDescent="0.25"/>
  <cols>
    <col min="2" max="52" width="5" bestFit="1" customWidth="1"/>
  </cols>
  <sheetData>
    <row r="1" spans="1:54" ht="296.25" x14ac:dyDescent="0.25">
      <c r="A1" s="5" t="s">
        <v>358</v>
      </c>
      <c r="B1" s="170" t="s">
        <v>437</v>
      </c>
      <c r="C1" s="170" t="s">
        <v>438</v>
      </c>
      <c r="D1" s="170" t="s">
        <v>873</v>
      </c>
      <c r="E1" s="170" t="s">
        <v>874</v>
      </c>
      <c r="F1" s="170" t="s">
        <v>875</v>
      </c>
      <c r="G1" s="170" t="s">
        <v>876</v>
      </c>
      <c r="H1" s="170" t="s">
        <v>882</v>
      </c>
      <c r="I1" s="170" t="s">
        <v>813</v>
      </c>
      <c r="J1" s="170" t="s">
        <v>814</v>
      </c>
      <c r="K1" s="170" t="s">
        <v>812</v>
      </c>
      <c r="L1" s="170" t="s">
        <v>793</v>
      </c>
      <c r="M1" s="170" t="s">
        <v>838</v>
      </c>
      <c r="N1" s="170" t="s">
        <v>949</v>
      </c>
      <c r="O1" s="170" t="s">
        <v>950</v>
      </c>
      <c r="P1" s="170" t="s">
        <v>386</v>
      </c>
      <c r="Q1" s="170" t="s">
        <v>387</v>
      </c>
      <c r="R1" s="170" t="s">
        <v>489</v>
      </c>
      <c r="S1" s="170" t="s">
        <v>490</v>
      </c>
      <c r="T1" s="170" t="s">
        <v>490</v>
      </c>
      <c r="U1" s="170" t="s">
        <v>395</v>
      </c>
      <c r="V1" s="170" t="s">
        <v>482</v>
      </c>
      <c r="W1" s="170" t="s">
        <v>394</v>
      </c>
      <c r="X1" s="170" t="s">
        <v>907</v>
      </c>
      <c r="Y1" s="170" t="s">
        <v>480</v>
      </c>
      <c r="Z1" s="170" t="s">
        <v>914</v>
      </c>
      <c r="AA1" s="170" t="s">
        <v>405</v>
      </c>
      <c r="AB1" s="170" t="s">
        <v>481</v>
      </c>
      <c r="AC1" s="170" t="s">
        <v>1005</v>
      </c>
      <c r="AD1" s="170" t="s">
        <v>475</v>
      </c>
      <c r="AE1" s="170" t="s">
        <v>385</v>
      </c>
      <c r="AF1" s="170" t="s">
        <v>483</v>
      </c>
      <c r="AG1" s="170" t="s">
        <v>484</v>
      </c>
      <c r="AH1" s="170" t="s">
        <v>484</v>
      </c>
      <c r="AI1" s="170" t="s">
        <v>484</v>
      </c>
      <c r="AJ1" s="170" t="s">
        <v>485</v>
      </c>
      <c r="AK1" s="170" t="s">
        <v>486</v>
      </c>
      <c r="AL1" s="170" t="s">
        <v>397</v>
      </c>
      <c r="AM1" s="170" t="s">
        <v>417</v>
      </c>
      <c r="AN1" s="170" t="s">
        <v>418</v>
      </c>
      <c r="AO1" s="170" t="s">
        <v>419</v>
      </c>
      <c r="AP1" s="170" t="s">
        <v>420</v>
      </c>
      <c r="AQ1" s="170" t="s">
        <v>442</v>
      </c>
      <c r="AR1" s="170" t="s">
        <v>360</v>
      </c>
      <c r="AS1" s="170" t="s">
        <v>408</v>
      </c>
      <c r="AT1" s="170" t="s">
        <v>362</v>
      </c>
      <c r="AU1" s="170" t="s">
        <v>426</v>
      </c>
      <c r="AV1" s="170" t="s">
        <v>363</v>
      </c>
      <c r="AW1" s="170" t="s">
        <v>364</v>
      </c>
      <c r="AX1" s="170" t="s">
        <v>879</v>
      </c>
      <c r="AY1" s="170" t="s">
        <v>389</v>
      </c>
      <c r="AZ1" s="170" t="s">
        <v>388</v>
      </c>
      <c r="BA1" s="170" t="s">
        <v>1058</v>
      </c>
      <c r="BB1" s="170" t="s">
        <v>1059</v>
      </c>
    </row>
    <row r="2" spans="1:54" x14ac:dyDescent="0.25">
      <c r="A2" s="5" t="s">
        <v>0</v>
      </c>
      <c r="B2" s="171">
        <f>IF('Indicator Data'!I6="No Data",1,IF('Indicator Data imputation'!C5&lt;&gt;"",1,0))</f>
        <v>0</v>
      </c>
      <c r="C2" s="171">
        <f>IF('Indicator Data'!J6="No Data",1,IF('Indicator Data imputation'!D5&lt;&gt;"",1,0))</f>
        <v>0</v>
      </c>
      <c r="D2" s="171">
        <f>IF('Indicator Data'!K6="No Data",1,IF('Indicator Data imputation'!E5&lt;&gt;"",1,0))</f>
        <v>0</v>
      </c>
      <c r="E2" s="171">
        <f>IF('Indicator Data'!L6="No Data",1,IF('Indicator Data imputation'!F5&lt;&gt;"",1,0))</f>
        <v>0</v>
      </c>
      <c r="F2" s="171">
        <f>IF('Indicator Data'!M6="No Data",1,IF('Indicator Data imputation'!G5&lt;&gt;"",1,0))</f>
        <v>0</v>
      </c>
      <c r="G2" s="171">
        <f>IF('Indicator Data'!N6="No Data",1,IF('Indicator Data imputation'!H5&lt;&gt;"",1,0))</f>
        <v>0</v>
      </c>
      <c r="H2" s="171">
        <f>IF('Indicator Data'!O6="No Data",1,IF('Indicator Data imputation'!I5&lt;&gt;"",1,0))</f>
        <v>0</v>
      </c>
      <c r="I2" s="171">
        <f>IF('Indicator Data'!P6="No Data",1,IF('Indicator Data imputation'!J5&lt;&gt;"",1,0))</f>
        <v>0</v>
      </c>
      <c r="J2" s="171">
        <f>IF('Indicator Data'!Q6="No Data",1,IF('Indicator Data imputation'!K5&lt;&gt;"",1,0))</f>
        <v>0</v>
      </c>
      <c r="K2" s="171">
        <f>IF('Indicator Data'!R6="No Data",1,IF('Indicator Data imputation'!L5&lt;&gt;"",1,0))</f>
        <v>0</v>
      </c>
      <c r="L2" s="171">
        <f>IF('Indicator Data'!S6="No Data",1,IF('Indicator Data imputation'!M5&lt;&gt;"",1,0))</f>
        <v>0</v>
      </c>
      <c r="M2" s="171">
        <f>IF('Indicator Data'!T6="No Data",1,IF('Indicator Data imputation'!N5&lt;&gt;"",1,0))</f>
        <v>0</v>
      </c>
      <c r="N2" s="171">
        <f>IF('Indicator Data'!U6="No Data",1,IF('Indicator Data imputation'!O5&lt;&gt;"",1,0))</f>
        <v>0</v>
      </c>
      <c r="O2" s="171">
        <f>IF('Indicator Data'!V6="No Data",1,IF('Indicator Data imputation'!P5&lt;&gt;"",1,0))</f>
        <v>0</v>
      </c>
      <c r="P2" s="171">
        <f>IF('Indicator Data'!W6="No Data",1,IF('Indicator Data imputation'!Q5&lt;&gt;"",1,0))</f>
        <v>0</v>
      </c>
      <c r="Q2" s="171">
        <f>IF('Indicator Data'!X6="No Data",1,IF('Indicator Data imputation'!R5&lt;&gt;"",1,0))</f>
        <v>1</v>
      </c>
      <c r="R2" s="171">
        <f>IF('Indicator Data'!Y6="No Data",1,IF('Indicator Data imputation'!S5&lt;&gt;"",1,0))</f>
        <v>0</v>
      </c>
      <c r="S2" s="171">
        <f>IF('Indicator Data'!Z6="No Data",1,IF('Indicator Data imputation'!T5&lt;&gt;"",1,0))</f>
        <v>0</v>
      </c>
      <c r="T2" s="171">
        <f>IF('Indicator Data'!AA6="No Data",1,IF('Indicator Data imputation'!U5&lt;&gt;"",1,0))</f>
        <v>0</v>
      </c>
      <c r="U2" s="171">
        <f>IF('Indicator Data'!AB6="No Data",1,IF('Indicator Data imputation'!V5&lt;&gt;"",1,0))</f>
        <v>0</v>
      </c>
      <c r="V2" s="171">
        <f>IF('Indicator Data'!AC6="No Data",1,IF('Indicator Data imputation'!W5&lt;&gt;"",1,0))</f>
        <v>0</v>
      </c>
      <c r="W2" s="171">
        <f>IF('Indicator Data'!AD6="No Data",1,IF('Indicator Data imputation'!X5&lt;&gt;"",1,0))</f>
        <v>0</v>
      </c>
      <c r="X2" s="171">
        <f>IF('Indicator Data'!AE6="No Data",1,IF('Indicator Data imputation'!Y5&lt;&gt;"",1,0))</f>
        <v>0</v>
      </c>
      <c r="Y2" s="171">
        <f>IF('Indicator Data'!AF6="No Data",1,IF('Indicator Data imputation'!Z5&lt;&gt;"",1,0))</f>
        <v>0</v>
      </c>
      <c r="Z2" s="171">
        <f>IF('Indicator Data'!AG6="No Data",1,IF('Indicator Data imputation'!AA5&lt;&gt;"",1,0))</f>
        <v>0</v>
      </c>
      <c r="AA2" s="171">
        <f>IF('Indicator Data'!AH6="No Data",1,IF('Indicator Data imputation'!AB5&lt;&gt;"",1,0))</f>
        <v>0</v>
      </c>
      <c r="AB2" s="171">
        <f>IF('Indicator Data'!AI6="No Data",1,IF('Indicator Data imputation'!AC5&lt;&gt;"",1,0))</f>
        <v>0</v>
      </c>
      <c r="AC2" s="171">
        <f>IF('Indicator Data'!AJ6="No Data",1,IF('Indicator Data imputation'!AD5&lt;&gt;"",1,0))</f>
        <v>0</v>
      </c>
      <c r="AD2" s="171">
        <f>IF('Indicator Data'!AK6="No Data",1,IF('Indicator Data imputation'!AE5&lt;&gt;"",1,0))</f>
        <v>0</v>
      </c>
      <c r="AE2" s="171">
        <f>IF('Indicator Data'!AL6="No Data",1,IF('Indicator Data imputation'!AF5&lt;&gt;"",1,0))</f>
        <v>0</v>
      </c>
      <c r="AF2" s="171">
        <f>IF('Indicator Data'!AM6="No Data",1,IF('Indicator Data imputation'!AG5&lt;&gt;"",1,0))</f>
        <v>0</v>
      </c>
      <c r="AG2" s="171">
        <f>IF('Indicator Data'!AN6="No Data",1,IF('Indicator Data imputation'!AH5&lt;&gt;"",1,0))</f>
        <v>0</v>
      </c>
      <c r="AH2" s="171">
        <f>IF('Indicator Data'!AO6="No Data",1,IF('Indicator Data imputation'!AI5&lt;&gt;"",1,0))</f>
        <v>0</v>
      </c>
      <c r="AI2" s="171">
        <f>IF('Indicator Data'!AP6="No Data",1,IF('Indicator Data imputation'!AJ5&lt;&gt;"",1,0))</f>
        <v>1</v>
      </c>
      <c r="AJ2" s="171">
        <f>IF('Indicator Data'!AQ6="No Data",1,IF('Indicator Data imputation'!AK5&lt;&gt;"",1,0))</f>
        <v>1</v>
      </c>
      <c r="AK2" s="171">
        <f>IF('Indicator Data'!AR6="No Data",1,IF('Indicator Data imputation'!AL5&lt;&gt;"",1,0))</f>
        <v>0</v>
      </c>
      <c r="AL2" s="171">
        <f>IF('Indicator Data'!AS6="No Data",1,IF('Indicator Data imputation'!AM5&lt;&gt;"",1,0))</f>
        <v>0</v>
      </c>
      <c r="AM2" s="171">
        <f>IF('Indicator Data'!AT6="No Data",1,IF('Indicator Data imputation'!AN5&lt;&gt;"",1,0))</f>
        <v>0</v>
      </c>
      <c r="AN2" s="171">
        <f>IF('Indicator Data'!AU6="No Data",1,IF('Indicator Data imputation'!AO5&lt;&gt;"",1,0))</f>
        <v>0</v>
      </c>
      <c r="AO2" s="171">
        <f>IF('Indicator Data'!AV6="No Data",1,IF('Indicator Data imputation'!AP5&lt;&gt;"",1,0))</f>
        <v>0</v>
      </c>
      <c r="AP2" s="171">
        <f>IF('Indicator Data'!AW6="No Data",1,IF('Indicator Data imputation'!AQ5&lt;&gt;"",1,0))</f>
        <v>0</v>
      </c>
      <c r="AQ2" s="171">
        <f>IF('Indicator Data'!AX6="No Data",1,IF('Indicator Data imputation'!AR5&lt;&gt;"",1,0))</f>
        <v>0</v>
      </c>
      <c r="AR2" s="171">
        <f>IF('Indicator Data'!AY6="No Data",1,IF('Indicator Data imputation'!AS5&lt;&gt;"",1,0))</f>
        <v>0</v>
      </c>
      <c r="AS2" s="171">
        <f>IF('Indicator Data'!AZ6="No Data",1,IF('Indicator Data imputation'!AT5&lt;&gt;"",1,0))</f>
        <v>0</v>
      </c>
      <c r="AT2" s="171">
        <f>IF('Indicator Data'!BA6="No Data",1,IF('Indicator Data imputation'!AU5&lt;&gt;"",1,0))</f>
        <v>0</v>
      </c>
      <c r="AU2" s="171">
        <f>IF('Indicator Data'!BB6="No Data",1,IF('Indicator Data imputation'!AV5&lt;&gt;"",1,0))</f>
        <v>0</v>
      </c>
      <c r="AV2" s="171">
        <f>IF('Indicator Data'!BC6="No Data",1,IF('Indicator Data imputation'!AW5&lt;&gt;"",1,0))</f>
        <v>0</v>
      </c>
      <c r="AW2" s="171">
        <f>IF('Indicator Data'!BD6="No Data",1,IF('Indicator Data imputation'!AX5&lt;&gt;"",1,0))</f>
        <v>0</v>
      </c>
      <c r="AX2" s="171">
        <f>IF('Indicator Data'!BE6="No Data",1,IF('Indicator Data imputation'!AY5&lt;&gt;"",1,0))</f>
        <v>0</v>
      </c>
      <c r="AY2" s="171">
        <f>IF('Indicator Data'!BF6="No Data",1,IF('Indicator Data imputation'!AZ5&lt;&gt;"",1,0))</f>
        <v>0</v>
      </c>
      <c r="AZ2" s="171">
        <f>IF('Indicator Data'!BG6="No Data",1,IF('Indicator Data imputation'!BA5&lt;&gt;"",1,0))</f>
        <v>0</v>
      </c>
      <c r="BA2">
        <f>SUM(B2:AZ2)</f>
        <v>3</v>
      </c>
      <c r="BB2" s="173">
        <f>BA2/51</f>
        <v>5.8823529411764705E-2</v>
      </c>
    </row>
    <row r="3" spans="1:54" x14ac:dyDescent="0.25">
      <c r="A3" s="5" t="s">
        <v>2</v>
      </c>
      <c r="B3" s="171">
        <f>IF('Indicator Data'!I7="No Data",1,IF('Indicator Data imputation'!C6&lt;&gt;"",1,0))</f>
        <v>0</v>
      </c>
      <c r="C3" s="171">
        <f>IF('Indicator Data'!J7="No Data",1,IF('Indicator Data imputation'!D6&lt;&gt;"",1,0))</f>
        <v>0</v>
      </c>
      <c r="D3" s="171">
        <f>IF('Indicator Data'!K7="No Data",1,IF('Indicator Data imputation'!E6&lt;&gt;"",1,0))</f>
        <v>0</v>
      </c>
      <c r="E3" s="171">
        <f>IF('Indicator Data'!L7="No Data",1,IF('Indicator Data imputation'!F6&lt;&gt;"",1,0))</f>
        <v>0</v>
      </c>
      <c r="F3" s="171">
        <f>IF('Indicator Data'!M7="No Data",1,IF('Indicator Data imputation'!G6&lt;&gt;"",1,0))</f>
        <v>0</v>
      </c>
      <c r="G3" s="171">
        <f>IF('Indicator Data'!N7="No Data",1,IF('Indicator Data imputation'!H6&lt;&gt;"",1,0))</f>
        <v>0</v>
      </c>
      <c r="H3" s="171">
        <f>IF('Indicator Data'!O7="No Data",1,IF('Indicator Data imputation'!I6&lt;&gt;"",1,0))</f>
        <v>0</v>
      </c>
      <c r="I3" s="171">
        <f>IF('Indicator Data'!P7="No Data",1,IF('Indicator Data imputation'!J6&lt;&gt;"",1,0))</f>
        <v>0</v>
      </c>
      <c r="J3" s="171">
        <f>IF('Indicator Data'!Q7="No Data",1,IF('Indicator Data imputation'!K6&lt;&gt;"",1,0))</f>
        <v>0</v>
      </c>
      <c r="K3" s="171">
        <f>IF('Indicator Data'!R7="No Data",1,IF('Indicator Data imputation'!L6&lt;&gt;"",1,0))</f>
        <v>0</v>
      </c>
      <c r="L3" s="171">
        <f>IF('Indicator Data'!S7="No Data",1,IF('Indicator Data imputation'!M6&lt;&gt;"",1,0))</f>
        <v>0</v>
      </c>
      <c r="M3" s="171">
        <f>IF('Indicator Data'!T7="No Data",1,IF('Indicator Data imputation'!N6&lt;&gt;"",1,0))</f>
        <v>0</v>
      </c>
      <c r="N3" s="171">
        <f>IF('Indicator Data'!U7="No Data",1,IF('Indicator Data imputation'!O6&lt;&gt;"",1,0))</f>
        <v>0</v>
      </c>
      <c r="O3" s="171">
        <f>IF('Indicator Data'!V7="No Data",1,IF('Indicator Data imputation'!P6&lt;&gt;"",1,0))</f>
        <v>0</v>
      </c>
      <c r="P3" s="171">
        <f>IF('Indicator Data'!W7="No Data",1,IF('Indicator Data imputation'!Q6&lt;&gt;"",1,0))</f>
        <v>0</v>
      </c>
      <c r="Q3" s="171">
        <f>IF('Indicator Data'!X7="No Data",1,IF('Indicator Data imputation'!R6&lt;&gt;"",1,0))</f>
        <v>0</v>
      </c>
      <c r="R3" s="171">
        <f>IF('Indicator Data'!Y7="No Data",1,IF('Indicator Data imputation'!S6&lt;&gt;"",1,0))</f>
        <v>0</v>
      </c>
      <c r="S3" s="171">
        <f>IF('Indicator Data'!Z7="No Data",1,IF('Indicator Data imputation'!T6&lt;&gt;"",1,0))</f>
        <v>0</v>
      </c>
      <c r="T3" s="171">
        <f>IF('Indicator Data'!AA7="No Data",1,IF('Indicator Data imputation'!U6&lt;&gt;"",1,0))</f>
        <v>0</v>
      </c>
      <c r="U3" s="171">
        <f>IF('Indicator Data'!AB7="No Data",1,IF('Indicator Data imputation'!V6&lt;&gt;"",1,0))</f>
        <v>0</v>
      </c>
      <c r="V3" s="171">
        <f>IF('Indicator Data'!AC7="No Data",1,IF('Indicator Data imputation'!W6&lt;&gt;"",1,0))</f>
        <v>0</v>
      </c>
      <c r="W3" s="171">
        <f>IF('Indicator Data'!AD7="No Data",1,IF('Indicator Data imputation'!X6&lt;&gt;"",1,0))</f>
        <v>0</v>
      </c>
      <c r="X3" s="171">
        <f>IF('Indicator Data'!AE7="No Data",1,IF('Indicator Data imputation'!Y6&lt;&gt;"",1,0))</f>
        <v>1</v>
      </c>
      <c r="Y3" s="171">
        <f>IF('Indicator Data'!AF7="No Data",1,IF('Indicator Data imputation'!Z6&lt;&gt;"",1,0))</f>
        <v>0</v>
      </c>
      <c r="Z3" s="171">
        <f>IF('Indicator Data'!AG7="No Data",1,IF('Indicator Data imputation'!AA6&lt;&gt;"",1,0))</f>
        <v>0</v>
      </c>
      <c r="AA3" s="171">
        <f>IF('Indicator Data'!AH7="No Data",1,IF('Indicator Data imputation'!AB6&lt;&gt;"",1,0))</f>
        <v>0</v>
      </c>
      <c r="AB3" s="171">
        <f>IF('Indicator Data'!AI7="No Data",1,IF('Indicator Data imputation'!AC6&lt;&gt;"",1,0))</f>
        <v>0</v>
      </c>
      <c r="AC3" s="171">
        <f>IF('Indicator Data'!AJ7="No Data",1,IF('Indicator Data imputation'!AD6&lt;&gt;"",1,0))</f>
        <v>0</v>
      </c>
      <c r="AD3" s="171">
        <f>IF('Indicator Data'!AK7="No Data",1,IF('Indicator Data imputation'!AE6&lt;&gt;"",1,0))</f>
        <v>0</v>
      </c>
      <c r="AE3" s="171">
        <f>IF('Indicator Data'!AL7="No Data",1,IF('Indicator Data imputation'!AF6&lt;&gt;"",1,0))</f>
        <v>0</v>
      </c>
      <c r="AF3" s="171">
        <f>IF('Indicator Data'!AM7="No Data",1,IF('Indicator Data imputation'!AG6&lt;&gt;"",1,0))</f>
        <v>0</v>
      </c>
      <c r="AG3" s="171">
        <f>IF('Indicator Data'!AN7="No Data",1,IF('Indicator Data imputation'!AH6&lt;&gt;"",1,0))</f>
        <v>0</v>
      </c>
      <c r="AH3" s="171">
        <f>IF('Indicator Data'!AO7="No Data",1,IF('Indicator Data imputation'!AI6&lt;&gt;"",1,0))</f>
        <v>0</v>
      </c>
      <c r="AI3" s="171">
        <f>IF('Indicator Data'!AP7="No Data",1,IF('Indicator Data imputation'!AJ6&lt;&gt;"",1,0))</f>
        <v>0</v>
      </c>
      <c r="AJ3" s="171">
        <f>IF('Indicator Data'!AQ7="No Data",1,IF('Indicator Data imputation'!AK6&lt;&gt;"",1,0))</f>
        <v>0</v>
      </c>
      <c r="AK3" s="171">
        <f>IF('Indicator Data'!AR7="No Data",1,IF('Indicator Data imputation'!AL6&lt;&gt;"",1,0))</f>
        <v>1</v>
      </c>
      <c r="AL3" s="171">
        <f>IF('Indicator Data'!AS7="No Data",1,IF('Indicator Data imputation'!AM6&lt;&gt;"",1,0))</f>
        <v>0</v>
      </c>
      <c r="AM3" s="171">
        <f>IF('Indicator Data'!AT7="No Data",1,IF('Indicator Data imputation'!AN6&lt;&gt;"",1,0))</f>
        <v>0</v>
      </c>
      <c r="AN3" s="171">
        <f>IF('Indicator Data'!AU7="No Data",1,IF('Indicator Data imputation'!AO6&lt;&gt;"",1,0))</f>
        <v>0</v>
      </c>
      <c r="AO3" s="171">
        <f>IF('Indicator Data'!AV7="No Data",1,IF('Indicator Data imputation'!AP6&lt;&gt;"",1,0))</f>
        <v>0</v>
      </c>
      <c r="AP3" s="171">
        <f>IF('Indicator Data'!AW7="No Data",1,IF('Indicator Data imputation'!AQ6&lt;&gt;"",1,0))</f>
        <v>0</v>
      </c>
      <c r="AQ3" s="171">
        <f>IF('Indicator Data'!AX7="No Data",1,IF('Indicator Data imputation'!AR6&lt;&gt;"",1,0))</f>
        <v>0</v>
      </c>
      <c r="AR3" s="171">
        <f>IF('Indicator Data'!AY7="No Data",1,IF('Indicator Data imputation'!AS6&lt;&gt;"",1,0))</f>
        <v>0</v>
      </c>
      <c r="AS3" s="171">
        <f>IF('Indicator Data'!AZ7="No Data",1,IF('Indicator Data imputation'!AT6&lt;&gt;"",1,0))</f>
        <v>0</v>
      </c>
      <c r="AT3" s="171">
        <f>IF('Indicator Data'!BA7="No Data",1,IF('Indicator Data imputation'!AU6&lt;&gt;"",1,0))</f>
        <v>0</v>
      </c>
      <c r="AU3" s="171">
        <f>IF('Indicator Data'!BB7="No Data",1,IF('Indicator Data imputation'!AV6&lt;&gt;"",1,0))</f>
        <v>0</v>
      </c>
      <c r="AV3" s="171">
        <f>IF('Indicator Data'!BC7="No Data",1,IF('Indicator Data imputation'!AW6&lt;&gt;"",1,0))</f>
        <v>0</v>
      </c>
      <c r="AW3" s="171">
        <f>IF('Indicator Data'!BD7="No Data",1,IF('Indicator Data imputation'!AX6&lt;&gt;"",1,0))</f>
        <v>0</v>
      </c>
      <c r="AX3" s="171">
        <f>IF('Indicator Data'!BE7="No Data",1,IF('Indicator Data imputation'!AY6&lt;&gt;"",1,0))</f>
        <v>0</v>
      </c>
      <c r="AY3" s="171">
        <f>IF('Indicator Data'!BF7="No Data",1,IF('Indicator Data imputation'!AZ6&lt;&gt;"",1,0))</f>
        <v>0</v>
      </c>
      <c r="AZ3" s="171">
        <f>IF('Indicator Data'!BG7="No Data",1,IF('Indicator Data imputation'!BA6&lt;&gt;"",1,0))</f>
        <v>0</v>
      </c>
      <c r="BA3" s="5">
        <f t="shared" ref="BA3:BA66" si="0">SUM(B3:AZ3)</f>
        <v>2</v>
      </c>
      <c r="BB3" s="173">
        <f t="shared" ref="BB3:BB66" si="1">BA3/51</f>
        <v>3.9215686274509803E-2</v>
      </c>
    </row>
    <row r="4" spans="1:54" x14ac:dyDescent="0.25">
      <c r="A4" s="5" t="s">
        <v>4</v>
      </c>
      <c r="B4" s="171">
        <f>IF('Indicator Data'!I8="No Data",1,IF('Indicator Data imputation'!C7&lt;&gt;"",1,0))</f>
        <v>0</v>
      </c>
      <c r="C4" s="171">
        <f>IF('Indicator Data'!J8="No Data",1,IF('Indicator Data imputation'!D7&lt;&gt;"",1,0))</f>
        <v>0</v>
      </c>
      <c r="D4" s="171">
        <f>IF('Indicator Data'!K8="No Data",1,IF('Indicator Data imputation'!E7&lt;&gt;"",1,0))</f>
        <v>0</v>
      </c>
      <c r="E4" s="171">
        <f>IF('Indicator Data'!L8="No Data",1,IF('Indicator Data imputation'!F7&lt;&gt;"",1,0))</f>
        <v>0</v>
      </c>
      <c r="F4" s="171">
        <f>IF('Indicator Data'!M8="No Data",1,IF('Indicator Data imputation'!G7&lt;&gt;"",1,0))</f>
        <v>0</v>
      </c>
      <c r="G4" s="171">
        <f>IF('Indicator Data'!N8="No Data",1,IF('Indicator Data imputation'!H7&lt;&gt;"",1,0))</f>
        <v>0</v>
      </c>
      <c r="H4" s="171">
        <f>IF('Indicator Data'!O8="No Data",1,IF('Indicator Data imputation'!I7&lt;&gt;"",1,0))</f>
        <v>0</v>
      </c>
      <c r="I4" s="171">
        <f>IF('Indicator Data'!P8="No Data",1,IF('Indicator Data imputation'!J7&lt;&gt;"",1,0))</f>
        <v>0</v>
      </c>
      <c r="J4" s="171">
        <f>IF('Indicator Data'!Q8="No Data",1,IF('Indicator Data imputation'!K7&lt;&gt;"",1,0))</f>
        <v>0</v>
      </c>
      <c r="K4" s="171">
        <f>IF('Indicator Data'!R8="No Data",1,IF('Indicator Data imputation'!L7&lt;&gt;"",1,0))</f>
        <v>1</v>
      </c>
      <c r="L4" s="171">
        <f>IF('Indicator Data'!S8="No Data",1,IF('Indicator Data imputation'!M7&lt;&gt;"",1,0))</f>
        <v>0</v>
      </c>
      <c r="M4" s="171">
        <f>IF('Indicator Data'!T8="No Data",1,IF('Indicator Data imputation'!N7&lt;&gt;"",1,0))</f>
        <v>0</v>
      </c>
      <c r="N4" s="171">
        <f>IF('Indicator Data'!U8="No Data",1,IF('Indicator Data imputation'!O7&lt;&gt;"",1,0))</f>
        <v>0</v>
      </c>
      <c r="O4" s="171">
        <f>IF('Indicator Data'!V8="No Data",1,IF('Indicator Data imputation'!P7&lt;&gt;"",1,0))</f>
        <v>0</v>
      </c>
      <c r="P4" s="171">
        <f>IF('Indicator Data'!W8="No Data",1,IF('Indicator Data imputation'!Q7&lt;&gt;"",1,0))</f>
        <v>0</v>
      </c>
      <c r="Q4" s="171">
        <f>IF('Indicator Data'!X8="No Data",1,IF('Indicator Data imputation'!R7&lt;&gt;"",1,0))</f>
        <v>0</v>
      </c>
      <c r="R4" s="171">
        <f>IF('Indicator Data'!Y8="No Data",1,IF('Indicator Data imputation'!S7&lt;&gt;"",1,0))</f>
        <v>0</v>
      </c>
      <c r="S4" s="171">
        <f>IF('Indicator Data'!Z8="No Data",1,IF('Indicator Data imputation'!T7&lt;&gt;"",1,0))</f>
        <v>0</v>
      </c>
      <c r="T4" s="171">
        <f>IF('Indicator Data'!AA8="No Data",1,IF('Indicator Data imputation'!U7&lt;&gt;"",1,0))</f>
        <v>0</v>
      </c>
      <c r="U4" s="171">
        <f>IF('Indicator Data'!AB8="No Data",1,IF('Indicator Data imputation'!V7&lt;&gt;"",1,0))</f>
        <v>0</v>
      </c>
      <c r="V4" s="171">
        <f>IF('Indicator Data'!AC8="No Data",1,IF('Indicator Data imputation'!W7&lt;&gt;"",1,0))</f>
        <v>0</v>
      </c>
      <c r="W4" s="171">
        <f>IF('Indicator Data'!AD8="No Data",1,IF('Indicator Data imputation'!X7&lt;&gt;"",1,0))</f>
        <v>0</v>
      </c>
      <c r="X4" s="171">
        <f>IF('Indicator Data'!AE8="No Data",1,IF('Indicator Data imputation'!Y7&lt;&gt;"",1,0))</f>
        <v>0</v>
      </c>
      <c r="Y4" s="171">
        <f>IF('Indicator Data'!AF8="No Data",1,IF('Indicator Data imputation'!Z7&lt;&gt;"",1,0))</f>
        <v>0</v>
      </c>
      <c r="Z4" s="171">
        <f>IF('Indicator Data'!AG8="No Data",1,IF('Indicator Data imputation'!AA7&lt;&gt;"",1,0))</f>
        <v>1</v>
      </c>
      <c r="AA4" s="171">
        <f>IF('Indicator Data'!AH8="No Data",1,IF('Indicator Data imputation'!AB7&lt;&gt;"",1,0))</f>
        <v>0</v>
      </c>
      <c r="AB4" s="171">
        <f>IF('Indicator Data'!AI8="No Data",1,IF('Indicator Data imputation'!AC7&lt;&gt;"",1,0))</f>
        <v>0</v>
      </c>
      <c r="AC4" s="171">
        <f>IF('Indicator Data'!AJ8="No Data",1,IF('Indicator Data imputation'!AD7&lt;&gt;"",1,0))</f>
        <v>0</v>
      </c>
      <c r="AD4" s="171">
        <f>IF('Indicator Data'!AK8="No Data",1,IF('Indicator Data imputation'!AE7&lt;&gt;"",1,0))</f>
        <v>0</v>
      </c>
      <c r="AE4" s="171">
        <f>IF('Indicator Data'!AL8="No Data",1,IF('Indicator Data imputation'!AF7&lt;&gt;"",1,0))</f>
        <v>0</v>
      </c>
      <c r="AF4" s="171">
        <f>IF('Indicator Data'!AM8="No Data",1,IF('Indicator Data imputation'!AG7&lt;&gt;"",1,0))</f>
        <v>0</v>
      </c>
      <c r="AG4" s="171">
        <f>IF('Indicator Data'!AN8="No Data",1,IF('Indicator Data imputation'!AH7&lt;&gt;"",1,0))</f>
        <v>0</v>
      </c>
      <c r="AH4" s="171">
        <f>IF('Indicator Data'!AO8="No Data",1,IF('Indicator Data imputation'!AI7&lt;&gt;"",1,0))</f>
        <v>0</v>
      </c>
      <c r="AI4" s="171">
        <f>IF('Indicator Data'!AP8="No Data",1,IF('Indicator Data imputation'!AJ7&lt;&gt;"",1,0))</f>
        <v>0</v>
      </c>
      <c r="AJ4" s="171">
        <f>IF('Indicator Data'!AQ8="No Data",1,IF('Indicator Data imputation'!AK7&lt;&gt;"",1,0))</f>
        <v>0</v>
      </c>
      <c r="AK4" s="171">
        <f>IF('Indicator Data'!AR8="No Data",1,IF('Indicator Data imputation'!AL7&lt;&gt;"",1,0))</f>
        <v>0</v>
      </c>
      <c r="AL4" s="171">
        <f>IF('Indicator Data'!AS8="No Data",1,IF('Indicator Data imputation'!AM7&lt;&gt;"",1,0))</f>
        <v>0</v>
      </c>
      <c r="AM4" s="171">
        <f>IF('Indicator Data'!AT8="No Data",1,IF('Indicator Data imputation'!AN7&lt;&gt;"",1,0))</f>
        <v>0</v>
      </c>
      <c r="AN4" s="171">
        <f>IF('Indicator Data'!AU8="No Data",1,IF('Indicator Data imputation'!AO7&lt;&gt;"",1,0))</f>
        <v>0</v>
      </c>
      <c r="AO4" s="171">
        <f>IF('Indicator Data'!AV8="No Data",1,IF('Indicator Data imputation'!AP7&lt;&gt;"",1,0))</f>
        <v>0</v>
      </c>
      <c r="AP4" s="171">
        <f>IF('Indicator Data'!AW8="No Data",1,IF('Indicator Data imputation'!AQ7&lt;&gt;"",1,0))</f>
        <v>0</v>
      </c>
      <c r="AQ4" s="171">
        <f>IF('Indicator Data'!AX8="No Data",1,IF('Indicator Data imputation'!AR7&lt;&gt;"",1,0))</f>
        <v>0</v>
      </c>
      <c r="AR4" s="171">
        <f>IF('Indicator Data'!AY8="No Data",1,IF('Indicator Data imputation'!AS7&lt;&gt;"",1,0))</f>
        <v>0</v>
      </c>
      <c r="AS4" s="171">
        <f>IF('Indicator Data'!AZ8="No Data",1,IF('Indicator Data imputation'!AT7&lt;&gt;"",1,0))</f>
        <v>0</v>
      </c>
      <c r="AT4" s="171">
        <f>IF('Indicator Data'!BA8="No Data",1,IF('Indicator Data imputation'!AU7&lt;&gt;"",1,0))</f>
        <v>0</v>
      </c>
      <c r="AU4" s="171">
        <f>IF('Indicator Data'!BB8="No Data",1,IF('Indicator Data imputation'!AV7&lt;&gt;"",1,0))</f>
        <v>0</v>
      </c>
      <c r="AV4" s="171">
        <f>IF('Indicator Data'!BC8="No Data",1,IF('Indicator Data imputation'!AW7&lt;&gt;"",1,0))</f>
        <v>0</v>
      </c>
      <c r="AW4" s="171">
        <f>IF('Indicator Data'!BD8="No Data",1,IF('Indicator Data imputation'!AX7&lt;&gt;"",1,0))</f>
        <v>0</v>
      </c>
      <c r="AX4" s="171">
        <f>IF('Indicator Data'!BE8="No Data",1,IF('Indicator Data imputation'!AY7&lt;&gt;"",1,0))</f>
        <v>0</v>
      </c>
      <c r="AY4" s="171">
        <f>IF('Indicator Data'!BF8="No Data",1,IF('Indicator Data imputation'!AZ7&lt;&gt;"",1,0))</f>
        <v>0</v>
      </c>
      <c r="AZ4" s="171">
        <f>IF('Indicator Data'!BG8="No Data",1,IF('Indicator Data imputation'!BA7&lt;&gt;"",1,0))</f>
        <v>0</v>
      </c>
      <c r="BA4" s="5">
        <f t="shared" si="0"/>
        <v>2</v>
      </c>
      <c r="BB4" s="173">
        <f t="shared" si="1"/>
        <v>3.9215686274509803E-2</v>
      </c>
    </row>
    <row r="5" spans="1:54" x14ac:dyDescent="0.25">
      <c r="A5" s="5" t="s">
        <v>6</v>
      </c>
      <c r="B5" s="171">
        <f>IF('Indicator Data'!I9="No Data",1,IF('Indicator Data imputation'!C8&lt;&gt;"",1,0))</f>
        <v>0</v>
      </c>
      <c r="C5" s="171">
        <f>IF('Indicator Data'!J9="No Data",1,IF('Indicator Data imputation'!D8&lt;&gt;"",1,0))</f>
        <v>0</v>
      </c>
      <c r="D5" s="171">
        <f>IF('Indicator Data'!K9="No Data",1,IF('Indicator Data imputation'!E8&lt;&gt;"",1,0))</f>
        <v>0</v>
      </c>
      <c r="E5" s="171">
        <f>IF('Indicator Data'!L9="No Data",1,IF('Indicator Data imputation'!F8&lt;&gt;"",1,0))</f>
        <v>0</v>
      </c>
      <c r="F5" s="171">
        <f>IF('Indicator Data'!M9="No Data",1,IF('Indicator Data imputation'!G8&lt;&gt;"",1,0))</f>
        <v>0</v>
      </c>
      <c r="G5" s="171">
        <f>IF('Indicator Data'!N9="No Data",1,IF('Indicator Data imputation'!H8&lt;&gt;"",1,0))</f>
        <v>0</v>
      </c>
      <c r="H5" s="171">
        <f>IF('Indicator Data'!O9="No Data",1,IF('Indicator Data imputation'!I8&lt;&gt;"",1,0))</f>
        <v>0</v>
      </c>
      <c r="I5" s="171">
        <f>IF('Indicator Data'!P9="No Data",1,IF('Indicator Data imputation'!J8&lt;&gt;"",1,0))</f>
        <v>0</v>
      </c>
      <c r="J5" s="171">
        <f>IF('Indicator Data'!Q9="No Data",1,IF('Indicator Data imputation'!K8&lt;&gt;"",1,0))</f>
        <v>0</v>
      </c>
      <c r="K5" s="171">
        <f>IF('Indicator Data'!R9="No Data",1,IF('Indicator Data imputation'!L8&lt;&gt;"",1,0))</f>
        <v>1</v>
      </c>
      <c r="L5" s="171">
        <f>IF('Indicator Data'!S9="No Data",1,IF('Indicator Data imputation'!M8&lt;&gt;"",1,0))</f>
        <v>0</v>
      </c>
      <c r="M5" s="171">
        <f>IF('Indicator Data'!T9="No Data",1,IF('Indicator Data imputation'!N8&lt;&gt;"",1,0))</f>
        <v>0</v>
      </c>
      <c r="N5" s="171">
        <f>IF('Indicator Data'!U9="No Data",1,IF('Indicator Data imputation'!O8&lt;&gt;"",1,0))</f>
        <v>0</v>
      </c>
      <c r="O5" s="171">
        <f>IF('Indicator Data'!V9="No Data",1,IF('Indicator Data imputation'!P8&lt;&gt;"",1,0))</f>
        <v>0</v>
      </c>
      <c r="P5" s="171">
        <f>IF('Indicator Data'!W9="No Data",1,IF('Indicator Data imputation'!Q8&lt;&gt;"",1,0))</f>
        <v>0</v>
      </c>
      <c r="Q5" s="171">
        <f>IF('Indicator Data'!X9="No Data",1,IF('Indicator Data imputation'!R8&lt;&gt;"",1,0))</f>
        <v>0</v>
      </c>
      <c r="R5" s="171">
        <f>IF('Indicator Data'!Y9="No Data",1,IF('Indicator Data imputation'!S8&lt;&gt;"",1,0))</f>
        <v>0</v>
      </c>
      <c r="S5" s="171">
        <f>IF('Indicator Data'!Z9="No Data",1,IF('Indicator Data imputation'!T8&lt;&gt;"",1,0))</f>
        <v>0</v>
      </c>
      <c r="T5" s="171">
        <f>IF('Indicator Data'!AA9="No Data",1,IF('Indicator Data imputation'!U8&lt;&gt;"",1,0))</f>
        <v>0</v>
      </c>
      <c r="U5" s="171">
        <f>IF('Indicator Data'!AB9="No Data",1,IF('Indicator Data imputation'!V8&lt;&gt;"",1,0))</f>
        <v>0</v>
      </c>
      <c r="V5" s="171">
        <f>IF('Indicator Data'!AC9="No Data",1,IF('Indicator Data imputation'!W8&lt;&gt;"",1,0))</f>
        <v>0</v>
      </c>
      <c r="W5" s="171">
        <f>IF('Indicator Data'!AD9="No Data",1,IF('Indicator Data imputation'!X8&lt;&gt;"",1,0))</f>
        <v>0</v>
      </c>
      <c r="X5" s="171">
        <f>IF('Indicator Data'!AE9="No Data",1,IF('Indicator Data imputation'!Y8&lt;&gt;"",1,0))</f>
        <v>0</v>
      </c>
      <c r="Y5" s="171">
        <f>IF('Indicator Data'!AF9="No Data",1,IF('Indicator Data imputation'!Z8&lt;&gt;"",1,0))</f>
        <v>1</v>
      </c>
      <c r="Z5" s="171">
        <f>IF('Indicator Data'!AG9="No Data",1,IF('Indicator Data imputation'!AA8&lt;&gt;"",1,0))</f>
        <v>0</v>
      </c>
      <c r="AA5" s="171">
        <f>IF('Indicator Data'!AH9="No Data",1,IF('Indicator Data imputation'!AB8&lt;&gt;"",1,0))</f>
        <v>0</v>
      </c>
      <c r="AB5" s="171">
        <f>IF('Indicator Data'!AI9="No Data",1,IF('Indicator Data imputation'!AC8&lt;&gt;"",1,0))</f>
        <v>0</v>
      </c>
      <c r="AC5" s="171">
        <f>IF('Indicator Data'!AJ9="No Data",1,IF('Indicator Data imputation'!AD8&lt;&gt;"",1,0))</f>
        <v>0</v>
      </c>
      <c r="AD5" s="171">
        <f>IF('Indicator Data'!AK9="No Data",1,IF('Indicator Data imputation'!AE8&lt;&gt;"",1,0))</f>
        <v>0</v>
      </c>
      <c r="AE5" s="171">
        <f>IF('Indicator Data'!AL9="No Data",1,IF('Indicator Data imputation'!AF8&lt;&gt;"",1,0))</f>
        <v>0</v>
      </c>
      <c r="AF5" s="171">
        <f>IF('Indicator Data'!AM9="No Data",1,IF('Indicator Data imputation'!AG8&lt;&gt;"",1,0))</f>
        <v>0</v>
      </c>
      <c r="AG5" s="171">
        <f>IF('Indicator Data'!AN9="No Data",1,IF('Indicator Data imputation'!AH8&lt;&gt;"",1,0))</f>
        <v>0</v>
      </c>
      <c r="AH5" s="171">
        <f>IF('Indicator Data'!AO9="No Data",1,IF('Indicator Data imputation'!AI8&lt;&gt;"",1,0))</f>
        <v>0</v>
      </c>
      <c r="AI5" s="171">
        <f>IF('Indicator Data'!AP9="No Data",1,IF('Indicator Data imputation'!AJ8&lt;&gt;"",1,0))</f>
        <v>0</v>
      </c>
      <c r="AJ5" s="171">
        <f>IF('Indicator Data'!AQ9="No Data",1,IF('Indicator Data imputation'!AK8&lt;&gt;"",1,0))</f>
        <v>0</v>
      </c>
      <c r="AK5" s="171">
        <f>IF('Indicator Data'!AR9="No Data",1,IF('Indicator Data imputation'!AL8&lt;&gt;"",1,0))</f>
        <v>0</v>
      </c>
      <c r="AL5" s="171">
        <f>IF('Indicator Data'!AS9="No Data",1,IF('Indicator Data imputation'!AM8&lt;&gt;"",1,0))</f>
        <v>0</v>
      </c>
      <c r="AM5" s="171">
        <f>IF('Indicator Data'!AT9="No Data",1,IF('Indicator Data imputation'!AN8&lt;&gt;"",1,0))</f>
        <v>0</v>
      </c>
      <c r="AN5" s="171">
        <f>IF('Indicator Data'!AU9="No Data",1,IF('Indicator Data imputation'!AO8&lt;&gt;"",1,0))</f>
        <v>0</v>
      </c>
      <c r="AO5" s="171">
        <f>IF('Indicator Data'!AV9="No Data",1,IF('Indicator Data imputation'!AP8&lt;&gt;"",1,0))</f>
        <v>0</v>
      </c>
      <c r="AP5" s="171">
        <f>IF('Indicator Data'!AW9="No Data",1,IF('Indicator Data imputation'!AQ8&lt;&gt;"",1,0))</f>
        <v>0</v>
      </c>
      <c r="AQ5" s="171">
        <f>IF('Indicator Data'!AX9="No Data",1,IF('Indicator Data imputation'!AR8&lt;&gt;"",1,0))</f>
        <v>0</v>
      </c>
      <c r="AR5" s="171">
        <f>IF('Indicator Data'!AY9="No Data",1,IF('Indicator Data imputation'!AS8&lt;&gt;"",1,0))</f>
        <v>0</v>
      </c>
      <c r="AS5" s="171">
        <f>IF('Indicator Data'!AZ9="No Data",1,IF('Indicator Data imputation'!AT8&lt;&gt;"",1,0))</f>
        <v>0</v>
      </c>
      <c r="AT5" s="171">
        <f>IF('Indicator Data'!BA9="No Data",1,IF('Indicator Data imputation'!AU8&lt;&gt;"",1,0))</f>
        <v>0</v>
      </c>
      <c r="AU5" s="171">
        <f>IF('Indicator Data'!BB9="No Data",1,IF('Indicator Data imputation'!AV8&lt;&gt;"",1,0))</f>
        <v>0</v>
      </c>
      <c r="AV5" s="171">
        <f>IF('Indicator Data'!BC9="No Data",1,IF('Indicator Data imputation'!AW8&lt;&gt;"",1,0))</f>
        <v>0</v>
      </c>
      <c r="AW5" s="171">
        <f>IF('Indicator Data'!BD9="No Data",1,IF('Indicator Data imputation'!AX8&lt;&gt;"",1,0))</f>
        <v>0</v>
      </c>
      <c r="AX5" s="171">
        <f>IF('Indicator Data'!BE9="No Data",1,IF('Indicator Data imputation'!AY8&lt;&gt;"",1,0))</f>
        <v>0</v>
      </c>
      <c r="AY5" s="171">
        <f>IF('Indicator Data'!BF9="No Data",1,IF('Indicator Data imputation'!AZ8&lt;&gt;"",1,0))</f>
        <v>0</v>
      </c>
      <c r="AZ5" s="171">
        <f>IF('Indicator Data'!BG9="No Data",1,IF('Indicator Data imputation'!BA8&lt;&gt;"",1,0))</f>
        <v>0</v>
      </c>
      <c r="BA5" s="5">
        <f t="shared" si="0"/>
        <v>2</v>
      </c>
      <c r="BB5" s="173">
        <f t="shared" si="1"/>
        <v>3.9215686274509803E-2</v>
      </c>
    </row>
    <row r="6" spans="1:54" x14ac:dyDescent="0.25">
      <c r="A6" s="5" t="s">
        <v>8</v>
      </c>
      <c r="B6" s="171">
        <f>IF('Indicator Data'!I10="No Data",1,IF('Indicator Data imputation'!C9&lt;&gt;"",1,0))</f>
        <v>0</v>
      </c>
      <c r="C6" s="171">
        <f>IF('Indicator Data'!J10="No Data",1,IF('Indicator Data imputation'!D9&lt;&gt;"",1,0))</f>
        <v>0</v>
      </c>
      <c r="D6" s="171">
        <f>IF('Indicator Data'!K10="No Data",1,IF('Indicator Data imputation'!E9&lt;&gt;"",1,0))</f>
        <v>0</v>
      </c>
      <c r="E6" s="171">
        <f>IF('Indicator Data'!L10="No Data",1,IF('Indicator Data imputation'!F9&lt;&gt;"",1,0))</f>
        <v>0</v>
      </c>
      <c r="F6" s="171">
        <f>IF('Indicator Data'!M10="No Data",1,IF('Indicator Data imputation'!G9&lt;&gt;"",1,0))</f>
        <v>0</v>
      </c>
      <c r="G6" s="171">
        <f>IF('Indicator Data'!N10="No Data",1,IF('Indicator Data imputation'!H9&lt;&gt;"",1,0))</f>
        <v>0</v>
      </c>
      <c r="H6" s="171">
        <f>IF('Indicator Data'!O10="No Data",1,IF('Indicator Data imputation'!I9&lt;&gt;"",1,0))</f>
        <v>0</v>
      </c>
      <c r="I6" s="171">
        <f>IF('Indicator Data'!P10="No Data",1,IF('Indicator Data imputation'!J9&lt;&gt;"",1,0))</f>
        <v>0</v>
      </c>
      <c r="J6" s="171">
        <f>IF('Indicator Data'!Q10="No Data",1,IF('Indicator Data imputation'!K9&lt;&gt;"",1,0))</f>
        <v>0</v>
      </c>
      <c r="K6" s="171">
        <f>IF('Indicator Data'!R10="No Data",1,IF('Indicator Data imputation'!L9&lt;&gt;"",1,0))</f>
        <v>1</v>
      </c>
      <c r="L6" s="171">
        <f>IF('Indicator Data'!S10="No Data",1,IF('Indicator Data imputation'!M9&lt;&gt;"",1,0))</f>
        <v>0</v>
      </c>
      <c r="M6" s="171">
        <f>IF('Indicator Data'!T10="No Data",1,IF('Indicator Data imputation'!N9&lt;&gt;"",1,0))</f>
        <v>0</v>
      </c>
      <c r="N6" s="171">
        <f>IF('Indicator Data'!U10="No Data",1,IF('Indicator Data imputation'!O9&lt;&gt;"",1,0))</f>
        <v>0</v>
      </c>
      <c r="O6" s="171">
        <f>IF('Indicator Data'!V10="No Data",1,IF('Indicator Data imputation'!P9&lt;&gt;"",1,0))</f>
        <v>0</v>
      </c>
      <c r="P6" s="171">
        <f>IF('Indicator Data'!W10="No Data",1,IF('Indicator Data imputation'!Q9&lt;&gt;"",1,0))</f>
        <v>0</v>
      </c>
      <c r="Q6" s="171">
        <f>IF('Indicator Data'!X10="No Data",1,IF('Indicator Data imputation'!R9&lt;&gt;"",1,0))</f>
        <v>1</v>
      </c>
      <c r="R6" s="171">
        <f>IF('Indicator Data'!Y10="No Data",1,IF('Indicator Data imputation'!S9&lt;&gt;"",1,0))</f>
        <v>1</v>
      </c>
      <c r="S6" s="171">
        <f>IF('Indicator Data'!Z10="No Data",1,IF('Indicator Data imputation'!T9&lt;&gt;"",1,0))</f>
        <v>0</v>
      </c>
      <c r="T6" s="171">
        <f>IF('Indicator Data'!AA10="No Data",1,IF('Indicator Data imputation'!U9&lt;&gt;"",1,0))</f>
        <v>0</v>
      </c>
      <c r="U6" s="171">
        <f>IF('Indicator Data'!AB10="No Data",1,IF('Indicator Data imputation'!V9&lt;&gt;"",1,0))</f>
        <v>1</v>
      </c>
      <c r="V6" s="171">
        <f>IF('Indicator Data'!AC10="No Data",1,IF('Indicator Data imputation'!W9&lt;&gt;"",1,0))</f>
        <v>0</v>
      </c>
      <c r="W6" s="171">
        <f>IF('Indicator Data'!AD10="No Data",1,IF('Indicator Data imputation'!X9&lt;&gt;"",1,0))</f>
        <v>1</v>
      </c>
      <c r="X6" s="171">
        <f>IF('Indicator Data'!AE10="No Data",1,IF('Indicator Data imputation'!Y9&lt;&gt;"",1,0))</f>
        <v>1</v>
      </c>
      <c r="Y6" s="171">
        <f>IF('Indicator Data'!AF10="No Data",1,IF('Indicator Data imputation'!Z9&lt;&gt;"",1,0))</f>
        <v>1</v>
      </c>
      <c r="Z6" s="171">
        <f>IF('Indicator Data'!AG10="No Data",1,IF('Indicator Data imputation'!AA9&lt;&gt;"",1,0))</f>
        <v>1</v>
      </c>
      <c r="AA6" s="171">
        <f>IF('Indicator Data'!AH10="No Data",1,IF('Indicator Data imputation'!AB9&lt;&gt;"",1,0))</f>
        <v>0</v>
      </c>
      <c r="AB6" s="171">
        <f>IF('Indicator Data'!AI10="No Data",1,IF('Indicator Data imputation'!AC9&lt;&gt;"",1,0))</f>
        <v>0</v>
      </c>
      <c r="AC6" s="171">
        <f>IF('Indicator Data'!AJ10="No Data",1,IF('Indicator Data imputation'!AD9&lt;&gt;"",1,0))</f>
        <v>0</v>
      </c>
      <c r="AD6" s="171">
        <f>IF('Indicator Data'!AK10="No Data",1,IF('Indicator Data imputation'!AE9&lt;&gt;"",1,0))</f>
        <v>0</v>
      </c>
      <c r="AE6" s="171">
        <f>IF('Indicator Data'!AL10="No Data",1,IF('Indicator Data imputation'!AF9&lt;&gt;"",1,0))</f>
        <v>0</v>
      </c>
      <c r="AF6" s="171">
        <f>IF('Indicator Data'!AM10="No Data",1,IF('Indicator Data imputation'!AG9&lt;&gt;"",1,0))</f>
        <v>0</v>
      </c>
      <c r="AG6" s="171">
        <f>IF('Indicator Data'!AN10="No Data",1,IF('Indicator Data imputation'!AH9&lt;&gt;"",1,0))</f>
        <v>0</v>
      </c>
      <c r="AH6" s="171">
        <f>IF('Indicator Data'!AO10="No Data",1,IF('Indicator Data imputation'!AI9&lt;&gt;"",1,0))</f>
        <v>0</v>
      </c>
      <c r="AI6" s="171">
        <f>IF('Indicator Data'!AP10="No Data",1,IF('Indicator Data imputation'!AJ9&lt;&gt;"",1,0))</f>
        <v>0</v>
      </c>
      <c r="AJ6" s="171">
        <f>IF('Indicator Data'!AQ10="No Data",1,IF('Indicator Data imputation'!AK9&lt;&gt;"",1,0))</f>
        <v>1</v>
      </c>
      <c r="AK6" s="171">
        <f>IF('Indicator Data'!AR10="No Data",1,IF('Indicator Data imputation'!AL9&lt;&gt;"",1,0))</f>
        <v>0</v>
      </c>
      <c r="AL6" s="171">
        <f>IF('Indicator Data'!AS10="No Data",1,IF('Indicator Data imputation'!AM9&lt;&gt;"",1,0))</f>
        <v>0</v>
      </c>
      <c r="AM6" s="171">
        <f>IF('Indicator Data'!AT10="No Data",1,IF('Indicator Data imputation'!AN9&lt;&gt;"",1,0))</f>
        <v>1</v>
      </c>
      <c r="AN6" s="171">
        <f>IF('Indicator Data'!AU10="No Data",1,IF('Indicator Data imputation'!AO9&lt;&gt;"",1,0))</f>
        <v>1</v>
      </c>
      <c r="AO6" s="171">
        <f>IF('Indicator Data'!AV10="No Data",1,IF('Indicator Data imputation'!AP9&lt;&gt;"",1,0))</f>
        <v>0</v>
      </c>
      <c r="AP6" s="171">
        <f>IF('Indicator Data'!AW10="No Data",1,IF('Indicator Data imputation'!AQ9&lt;&gt;"",1,0))</f>
        <v>0</v>
      </c>
      <c r="AQ6" s="171">
        <f>IF('Indicator Data'!AX10="No Data",1,IF('Indicator Data imputation'!AR9&lt;&gt;"",1,0))</f>
        <v>0</v>
      </c>
      <c r="AR6" s="171">
        <f>IF('Indicator Data'!AY10="No Data",1,IF('Indicator Data imputation'!AS9&lt;&gt;"",1,0))</f>
        <v>0</v>
      </c>
      <c r="AS6" s="171">
        <f>IF('Indicator Data'!AZ10="No Data",1,IF('Indicator Data imputation'!AT9&lt;&gt;"",1,0))</f>
        <v>0</v>
      </c>
      <c r="AT6" s="171">
        <f>IF('Indicator Data'!BA10="No Data",1,IF('Indicator Data imputation'!AU9&lt;&gt;"",1,0))</f>
        <v>0</v>
      </c>
      <c r="AU6" s="171">
        <f>IF('Indicator Data'!BB10="No Data",1,IF('Indicator Data imputation'!AV9&lt;&gt;"",1,0))</f>
        <v>0</v>
      </c>
      <c r="AV6" s="171">
        <f>IF('Indicator Data'!BC10="No Data",1,IF('Indicator Data imputation'!AW9&lt;&gt;"",1,0))</f>
        <v>0</v>
      </c>
      <c r="AW6" s="171">
        <f>IF('Indicator Data'!BD10="No Data",1,IF('Indicator Data imputation'!AX9&lt;&gt;"",1,0))</f>
        <v>0</v>
      </c>
      <c r="AX6" s="171">
        <f>IF('Indicator Data'!BE10="No Data",1,IF('Indicator Data imputation'!AY9&lt;&gt;"",1,0))</f>
        <v>0</v>
      </c>
      <c r="AY6" s="171">
        <f>IF('Indicator Data'!BF10="No Data",1,IF('Indicator Data imputation'!AZ9&lt;&gt;"",1,0))</f>
        <v>0</v>
      </c>
      <c r="AZ6" s="171">
        <f>IF('Indicator Data'!BG10="No Data",1,IF('Indicator Data imputation'!BA9&lt;&gt;"",1,0))</f>
        <v>0</v>
      </c>
      <c r="BA6" s="5">
        <f t="shared" si="0"/>
        <v>11</v>
      </c>
      <c r="BB6" s="173">
        <f t="shared" si="1"/>
        <v>0.21568627450980393</v>
      </c>
    </row>
    <row r="7" spans="1:54" x14ac:dyDescent="0.25">
      <c r="A7" s="5" t="s">
        <v>10</v>
      </c>
      <c r="B7" s="171">
        <f>IF('Indicator Data'!I11="No Data",1,IF('Indicator Data imputation'!C10&lt;&gt;"",1,0))</f>
        <v>0</v>
      </c>
      <c r="C7" s="171">
        <f>IF('Indicator Data'!J11="No Data",1,IF('Indicator Data imputation'!D10&lt;&gt;"",1,0))</f>
        <v>0</v>
      </c>
      <c r="D7" s="171">
        <f>IF('Indicator Data'!K11="No Data",1,IF('Indicator Data imputation'!E10&lt;&gt;"",1,0))</f>
        <v>0</v>
      </c>
      <c r="E7" s="171">
        <f>IF('Indicator Data'!L11="No Data",1,IF('Indicator Data imputation'!F10&lt;&gt;"",1,0))</f>
        <v>0</v>
      </c>
      <c r="F7" s="171">
        <f>IF('Indicator Data'!M11="No Data",1,IF('Indicator Data imputation'!G10&lt;&gt;"",1,0))</f>
        <v>0</v>
      </c>
      <c r="G7" s="171">
        <f>IF('Indicator Data'!N11="No Data",1,IF('Indicator Data imputation'!H10&lt;&gt;"",1,0))</f>
        <v>0</v>
      </c>
      <c r="H7" s="171">
        <f>IF('Indicator Data'!O11="No Data",1,IF('Indicator Data imputation'!I10&lt;&gt;"",1,0))</f>
        <v>0</v>
      </c>
      <c r="I7" s="171">
        <f>IF('Indicator Data'!P11="No Data",1,IF('Indicator Data imputation'!J10&lt;&gt;"",1,0))</f>
        <v>0</v>
      </c>
      <c r="J7" s="171">
        <f>IF('Indicator Data'!Q11="No Data",1,IF('Indicator Data imputation'!K10&lt;&gt;"",1,0))</f>
        <v>0</v>
      </c>
      <c r="K7" s="171">
        <f>IF('Indicator Data'!R11="No Data",1,IF('Indicator Data imputation'!L10&lt;&gt;"",1,0))</f>
        <v>0</v>
      </c>
      <c r="L7" s="171">
        <f>IF('Indicator Data'!S11="No Data",1,IF('Indicator Data imputation'!M10&lt;&gt;"",1,0))</f>
        <v>0</v>
      </c>
      <c r="M7" s="171">
        <f>IF('Indicator Data'!T11="No Data",1,IF('Indicator Data imputation'!N10&lt;&gt;"",1,0))</f>
        <v>0</v>
      </c>
      <c r="N7" s="171">
        <f>IF('Indicator Data'!U11="No Data",1,IF('Indicator Data imputation'!O10&lt;&gt;"",1,0))</f>
        <v>0</v>
      </c>
      <c r="O7" s="171">
        <f>IF('Indicator Data'!V11="No Data",1,IF('Indicator Data imputation'!P10&lt;&gt;"",1,0))</f>
        <v>0</v>
      </c>
      <c r="P7" s="171">
        <f>IF('Indicator Data'!W11="No Data",1,IF('Indicator Data imputation'!Q10&lt;&gt;"",1,0))</f>
        <v>0</v>
      </c>
      <c r="Q7" s="171">
        <f>IF('Indicator Data'!X11="No Data",1,IF('Indicator Data imputation'!R10&lt;&gt;"",1,0))</f>
        <v>0</v>
      </c>
      <c r="R7" s="171">
        <f>IF('Indicator Data'!Y11="No Data",1,IF('Indicator Data imputation'!S10&lt;&gt;"",1,0))</f>
        <v>0</v>
      </c>
      <c r="S7" s="171">
        <f>IF('Indicator Data'!Z11="No Data",1,IF('Indicator Data imputation'!T10&lt;&gt;"",1,0))</f>
        <v>0</v>
      </c>
      <c r="T7" s="171">
        <f>IF('Indicator Data'!AA11="No Data",1,IF('Indicator Data imputation'!U10&lt;&gt;"",1,0))</f>
        <v>0</v>
      </c>
      <c r="U7" s="171">
        <f>IF('Indicator Data'!AB11="No Data",1,IF('Indicator Data imputation'!V10&lt;&gt;"",1,0))</f>
        <v>0</v>
      </c>
      <c r="V7" s="171">
        <f>IF('Indicator Data'!AC11="No Data",1,IF('Indicator Data imputation'!W10&lt;&gt;"",1,0))</f>
        <v>0</v>
      </c>
      <c r="W7" s="171">
        <f>IF('Indicator Data'!AD11="No Data",1,IF('Indicator Data imputation'!X10&lt;&gt;"",1,0))</f>
        <v>0</v>
      </c>
      <c r="X7" s="171">
        <f>IF('Indicator Data'!AE11="No Data",1,IF('Indicator Data imputation'!Y10&lt;&gt;"",1,0))</f>
        <v>1</v>
      </c>
      <c r="Y7" s="171">
        <f>IF('Indicator Data'!AF11="No Data",1,IF('Indicator Data imputation'!Z10&lt;&gt;"",1,0))</f>
        <v>0</v>
      </c>
      <c r="Z7" s="171">
        <f>IF('Indicator Data'!AG11="No Data",1,IF('Indicator Data imputation'!AA10&lt;&gt;"",1,0))</f>
        <v>0</v>
      </c>
      <c r="AA7" s="171">
        <f>IF('Indicator Data'!AH11="No Data",1,IF('Indicator Data imputation'!AB10&lt;&gt;"",1,0))</f>
        <v>0</v>
      </c>
      <c r="AB7" s="171">
        <f>IF('Indicator Data'!AI11="No Data",1,IF('Indicator Data imputation'!AC10&lt;&gt;"",1,0))</f>
        <v>0</v>
      </c>
      <c r="AC7" s="171">
        <f>IF('Indicator Data'!AJ11="No Data",1,IF('Indicator Data imputation'!AD10&lt;&gt;"",1,0))</f>
        <v>0</v>
      </c>
      <c r="AD7" s="171">
        <f>IF('Indicator Data'!AK11="No Data",1,IF('Indicator Data imputation'!AE10&lt;&gt;"",1,0))</f>
        <v>0</v>
      </c>
      <c r="AE7" s="171">
        <f>IF('Indicator Data'!AL11="No Data",1,IF('Indicator Data imputation'!AF10&lt;&gt;"",1,0))</f>
        <v>0</v>
      </c>
      <c r="AF7" s="171">
        <f>IF('Indicator Data'!AM11="No Data",1,IF('Indicator Data imputation'!AG10&lt;&gt;"",1,0))</f>
        <v>0</v>
      </c>
      <c r="AG7" s="171">
        <f>IF('Indicator Data'!AN11="No Data",1,IF('Indicator Data imputation'!AH10&lt;&gt;"",1,0))</f>
        <v>0</v>
      </c>
      <c r="AH7" s="171">
        <f>IF('Indicator Data'!AO11="No Data",1,IF('Indicator Data imputation'!AI10&lt;&gt;"",1,0))</f>
        <v>0</v>
      </c>
      <c r="AI7" s="171">
        <f>IF('Indicator Data'!AP11="No Data",1,IF('Indicator Data imputation'!AJ10&lt;&gt;"",1,0))</f>
        <v>1</v>
      </c>
      <c r="AJ7" s="171">
        <f>IF('Indicator Data'!AQ11="No Data",1,IF('Indicator Data imputation'!AK10&lt;&gt;"",1,0))</f>
        <v>1</v>
      </c>
      <c r="AK7" s="171">
        <f>IF('Indicator Data'!AR11="No Data",1,IF('Indicator Data imputation'!AL10&lt;&gt;"",1,0))</f>
        <v>0</v>
      </c>
      <c r="AL7" s="171">
        <f>IF('Indicator Data'!AS11="No Data",1,IF('Indicator Data imputation'!AM10&lt;&gt;"",1,0))</f>
        <v>0</v>
      </c>
      <c r="AM7" s="171">
        <f>IF('Indicator Data'!AT11="No Data",1,IF('Indicator Data imputation'!AN10&lt;&gt;"",1,0))</f>
        <v>0</v>
      </c>
      <c r="AN7" s="171">
        <f>IF('Indicator Data'!AU11="No Data",1,IF('Indicator Data imputation'!AO10&lt;&gt;"",1,0))</f>
        <v>0</v>
      </c>
      <c r="AO7" s="171">
        <f>IF('Indicator Data'!AV11="No Data",1,IF('Indicator Data imputation'!AP10&lt;&gt;"",1,0))</f>
        <v>0</v>
      </c>
      <c r="AP7" s="171">
        <f>IF('Indicator Data'!AW11="No Data",1,IF('Indicator Data imputation'!AQ10&lt;&gt;"",1,0))</f>
        <v>0</v>
      </c>
      <c r="AQ7" s="171">
        <f>IF('Indicator Data'!AX11="No Data",1,IF('Indicator Data imputation'!AR10&lt;&gt;"",1,0))</f>
        <v>0</v>
      </c>
      <c r="AR7" s="171">
        <f>IF('Indicator Data'!AY11="No Data",1,IF('Indicator Data imputation'!AS10&lt;&gt;"",1,0))</f>
        <v>0</v>
      </c>
      <c r="AS7" s="171">
        <f>IF('Indicator Data'!AZ11="No Data",1,IF('Indicator Data imputation'!AT10&lt;&gt;"",1,0))</f>
        <v>0</v>
      </c>
      <c r="AT7" s="171">
        <f>IF('Indicator Data'!BA11="No Data",1,IF('Indicator Data imputation'!AU10&lt;&gt;"",1,0))</f>
        <v>0</v>
      </c>
      <c r="AU7" s="171">
        <f>IF('Indicator Data'!BB11="No Data",1,IF('Indicator Data imputation'!AV10&lt;&gt;"",1,0))</f>
        <v>0</v>
      </c>
      <c r="AV7" s="171">
        <f>IF('Indicator Data'!BC11="No Data",1,IF('Indicator Data imputation'!AW10&lt;&gt;"",1,0))</f>
        <v>0</v>
      </c>
      <c r="AW7" s="171">
        <f>IF('Indicator Data'!BD11="No Data",1,IF('Indicator Data imputation'!AX10&lt;&gt;"",1,0))</f>
        <v>0</v>
      </c>
      <c r="AX7" s="171">
        <f>IF('Indicator Data'!BE11="No Data",1,IF('Indicator Data imputation'!AY10&lt;&gt;"",1,0))</f>
        <v>0</v>
      </c>
      <c r="AY7" s="171">
        <f>IF('Indicator Data'!BF11="No Data",1,IF('Indicator Data imputation'!AZ10&lt;&gt;"",1,0))</f>
        <v>0</v>
      </c>
      <c r="AZ7" s="171">
        <f>IF('Indicator Data'!BG11="No Data",1,IF('Indicator Data imputation'!BA10&lt;&gt;"",1,0))</f>
        <v>0</v>
      </c>
      <c r="BA7" s="5">
        <f t="shared" si="0"/>
        <v>3</v>
      </c>
      <c r="BB7" s="173">
        <f t="shared" si="1"/>
        <v>5.8823529411764705E-2</v>
      </c>
    </row>
    <row r="8" spans="1:54" x14ac:dyDescent="0.25">
      <c r="A8" s="5" t="s">
        <v>12</v>
      </c>
      <c r="B8" s="171">
        <f>IF('Indicator Data'!I12="No Data",1,IF('Indicator Data imputation'!C11&lt;&gt;"",1,0))</f>
        <v>0</v>
      </c>
      <c r="C8" s="171">
        <f>IF('Indicator Data'!J12="No Data",1,IF('Indicator Data imputation'!D11&lt;&gt;"",1,0))</f>
        <v>0</v>
      </c>
      <c r="D8" s="171">
        <f>IF('Indicator Data'!K12="No Data",1,IF('Indicator Data imputation'!E11&lt;&gt;"",1,0))</f>
        <v>0</v>
      </c>
      <c r="E8" s="171">
        <f>IF('Indicator Data'!L12="No Data",1,IF('Indicator Data imputation'!F11&lt;&gt;"",1,0))</f>
        <v>0</v>
      </c>
      <c r="F8" s="171">
        <f>IF('Indicator Data'!M12="No Data",1,IF('Indicator Data imputation'!G11&lt;&gt;"",1,0))</f>
        <v>0</v>
      </c>
      <c r="G8" s="171">
        <f>IF('Indicator Data'!N12="No Data",1,IF('Indicator Data imputation'!H11&lt;&gt;"",1,0))</f>
        <v>0</v>
      </c>
      <c r="H8" s="171">
        <f>IF('Indicator Data'!O12="No Data",1,IF('Indicator Data imputation'!I11&lt;&gt;"",1,0))</f>
        <v>0</v>
      </c>
      <c r="I8" s="171">
        <f>IF('Indicator Data'!P12="No Data",1,IF('Indicator Data imputation'!J11&lt;&gt;"",1,0))</f>
        <v>0</v>
      </c>
      <c r="J8" s="171">
        <f>IF('Indicator Data'!Q12="No Data",1,IF('Indicator Data imputation'!K11&lt;&gt;"",1,0))</f>
        <v>0</v>
      </c>
      <c r="K8" s="171">
        <f>IF('Indicator Data'!R12="No Data",1,IF('Indicator Data imputation'!L11&lt;&gt;"",1,0))</f>
        <v>0</v>
      </c>
      <c r="L8" s="171">
        <f>IF('Indicator Data'!S12="No Data",1,IF('Indicator Data imputation'!M11&lt;&gt;"",1,0))</f>
        <v>0</v>
      </c>
      <c r="M8" s="171">
        <f>IF('Indicator Data'!T12="No Data",1,IF('Indicator Data imputation'!N11&lt;&gt;"",1,0))</f>
        <v>0</v>
      </c>
      <c r="N8" s="171">
        <f>IF('Indicator Data'!U12="No Data",1,IF('Indicator Data imputation'!O11&lt;&gt;"",1,0))</f>
        <v>0</v>
      </c>
      <c r="O8" s="171">
        <f>IF('Indicator Data'!V12="No Data",1,IF('Indicator Data imputation'!P11&lt;&gt;"",1,0))</f>
        <v>0</v>
      </c>
      <c r="P8" s="171">
        <f>IF('Indicator Data'!W12="No Data",1,IF('Indicator Data imputation'!Q11&lt;&gt;"",1,0))</f>
        <v>0</v>
      </c>
      <c r="Q8" s="171">
        <f>IF('Indicator Data'!X12="No Data",1,IF('Indicator Data imputation'!R11&lt;&gt;"",1,0))</f>
        <v>0</v>
      </c>
      <c r="R8" s="171">
        <f>IF('Indicator Data'!Y12="No Data",1,IF('Indicator Data imputation'!S11&lt;&gt;"",1,0))</f>
        <v>0</v>
      </c>
      <c r="S8" s="171">
        <f>IF('Indicator Data'!Z12="No Data",1,IF('Indicator Data imputation'!T11&lt;&gt;"",1,0))</f>
        <v>0</v>
      </c>
      <c r="T8" s="171">
        <f>IF('Indicator Data'!AA12="No Data",1,IF('Indicator Data imputation'!U11&lt;&gt;"",1,0))</f>
        <v>0</v>
      </c>
      <c r="U8" s="171">
        <f>IF('Indicator Data'!AB12="No Data",1,IF('Indicator Data imputation'!V11&lt;&gt;"",1,0))</f>
        <v>0</v>
      </c>
      <c r="V8" s="171">
        <f>IF('Indicator Data'!AC12="No Data",1,IF('Indicator Data imputation'!W11&lt;&gt;"",1,0))</f>
        <v>0</v>
      </c>
      <c r="W8" s="171">
        <f>IF('Indicator Data'!AD12="No Data",1,IF('Indicator Data imputation'!X11&lt;&gt;"",1,0))</f>
        <v>0</v>
      </c>
      <c r="X8" s="171">
        <f>IF('Indicator Data'!AE12="No Data",1,IF('Indicator Data imputation'!Y11&lt;&gt;"",1,0))</f>
        <v>1</v>
      </c>
      <c r="Y8" s="171">
        <f>IF('Indicator Data'!AF12="No Data",1,IF('Indicator Data imputation'!Z11&lt;&gt;"",1,0))</f>
        <v>0</v>
      </c>
      <c r="Z8" s="171">
        <f>IF('Indicator Data'!AG12="No Data",1,IF('Indicator Data imputation'!AA11&lt;&gt;"",1,0))</f>
        <v>0</v>
      </c>
      <c r="AA8" s="171">
        <f>IF('Indicator Data'!AH12="No Data",1,IF('Indicator Data imputation'!AB11&lt;&gt;"",1,0))</f>
        <v>0</v>
      </c>
      <c r="AB8" s="171">
        <f>IF('Indicator Data'!AI12="No Data",1,IF('Indicator Data imputation'!AC11&lt;&gt;"",1,0))</f>
        <v>0</v>
      </c>
      <c r="AC8" s="171">
        <f>IF('Indicator Data'!AJ12="No Data",1,IF('Indicator Data imputation'!AD11&lt;&gt;"",1,0))</f>
        <v>0</v>
      </c>
      <c r="AD8" s="171">
        <f>IF('Indicator Data'!AK12="No Data",1,IF('Indicator Data imputation'!AE11&lt;&gt;"",1,0))</f>
        <v>0</v>
      </c>
      <c r="AE8" s="171">
        <f>IF('Indicator Data'!AL12="No Data",1,IF('Indicator Data imputation'!AF11&lt;&gt;"",1,0))</f>
        <v>0</v>
      </c>
      <c r="AF8" s="171">
        <f>IF('Indicator Data'!AM12="No Data",1,IF('Indicator Data imputation'!AG11&lt;&gt;"",1,0))</f>
        <v>0</v>
      </c>
      <c r="AG8" s="171">
        <f>IF('Indicator Data'!AN12="No Data",1,IF('Indicator Data imputation'!AH11&lt;&gt;"",1,0))</f>
        <v>0</v>
      </c>
      <c r="AH8" s="171">
        <f>IF('Indicator Data'!AO12="No Data",1,IF('Indicator Data imputation'!AI11&lt;&gt;"",1,0))</f>
        <v>0</v>
      </c>
      <c r="AI8" s="171">
        <f>IF('Indicator Data'!AP12="No Data",1,IF('Indicator Data imputation'!AJ11&lt;&gt;"",1,0))</f>
        <v>0</v>
      </c>
      <c r="AJ8" s="171">
        <f>IF('Indicator Data'!AQ12="No Data",1,IF('Indicator Data imputation'!AK11&lt;&gt;"",1,0))</f>
        <v>0</v>
      </c>
      <c r="AK8" s="171">
        <f>IF('Indicator Data'!AR12="No Data",1,IF('Indicator Data imputation'!AL11&lt;&gt;"",1,0))</f>
        <v>0</v>
      </c>
      <c r="AL8" s="171">
        <f>IF('Indicator Data'!AS12="No Data",1,IF('Indicator Data imputation'!AM11&lt;&gt;"",1,0))</f>
        <v>0</v>
      </c>
      <c r="AM8" s="171">
        <f>IF('Indicator Data'!AT12="No Data",1,IF('Indicator Data imputation'!AN11&lt;&gt;"",1,0))</f>
        <v>0</v>
      </c>
      <c r="AN8" s="171">
        <f>IF('Indicator Data'!AU12="No Data",1,IF('Indicator Data imputation'!AO11&lt;&gt;"",1,0))</f>
        <v>0</v>
      </c>
      <c r="AO8" s="171">
        <f>IF('Indicator Data'!AV12="No Data",1,IF('Indicator Data imputation'!AP11&lt;&gt;"",1,0))</f>
        <v>0</v>
      </c>
      <c r="AP8" s="171">
        <f>IF('Indicator Data'!AW12="No Data",1,IF('Indicator Data imputation'!AQ11&lt;&gt;"",1,0))</f>
        <v>0</v>
      </c>
      <c r="AQ8" s="171">
        <f>IF('Indicator Data'!AX12="No Data",1,IF('Indicator Data imputation'!AR11&lt;&gt;"",1,0))</f>
        <v>0</v>
      </c>
      <c r="AR8" s="171">
        <f>IF('Indicator Data'!AY12="No Data",1,IF('Indicator Data imputation'!AS11&lt;&gt;"",1,0))</f>
        <v>0</v>
      </c>
      <c r="AS8" s="171">
        <f>IF('Indicator Data'!AZ12="No Data",1,IF('Indicator Data imputation'!AT11&lt;&gt;"",1,0))</f>
        <v>0</v>
      </c>
      <c r="AT8" s="171">
        <f>IF('Indicator Data'!BA12="No Data",1,IF('Indicator Data imputation'!AU11&lt;&gt;"",1,0))</f>
        <v>0</v>
      </c>
      <c r="AU8" s="171">
        <f>IF('Indicator Data'!BB12="No Data",1,IF('Indicator Data imputation'!AV11&lt;&gt;"",1,0))</f>
        <v>0</v>
      </c>
      <c r="AV8" s="171">
        <f>IF('Indicator Data'!BC12="No Data",1,IF('Indicator Data imputation'!AW11&lt;&gt;"",1,0))</f>
        <v>0</v>
      </c>
      <c r="AW8" s="171">
        <f>IF('Indicator Data'!BD12="No Data",1,IF('Indicator Data imputation'!AX11&lt;&gt;"",1,0))</f>
        <v>0</v>
      </c>
      <c r="AX8" s="171">
        <f>IF('Indicator Data'!BE12="No Data",1,IF('Indicator Data imputation'!AY11&lt;&gt;"",1,0))</f>
        <v>0</v>
      </c>
      <c r="AY8" s="171">
        <f>IF('Indicator Data'!BF12="No Data",1,IF('Indicator Data imputation'!AZ11&lt;&gt;"",1,0))</f>
        <v>0</v>
      </c>
      <c r="AZ8" s="171">
        <f>IF('Indicator Data'!BG12="No Data",1,IF('Indicator Data imputation'!BA11&lt;&gt;"",1,0))</f>
        <v>0</v>
      </c>
      <c r="BA8" s="5">
        <f t="shared" si="0"/>
        <v>1</v>
      </c>
      <c r="BB8" s="173">
        <f t="shared" si="1"/>
        <v>1.9607843137254902E-2</v>
      </c>
    </row>
    <row r="9" spans="1:54" x14ac:dyDescent="0.25">
      <c r="A9" s="5" t="s">
        <v>14</v>
      </c>
      <c r="B9" s="171">
        <f>IF('Indicator Data'!I13="No Data",1,IF('Indicator Data imputation'!C12&lt;&gt;"",1,0))</f>
        <v>0</v>
      </c>
      <c r="C9" s="171">
        <f>IF('Indicator Data'!J13="No Data",1,IF('Indicator Data imputation'!D12&lt;&gt;"",1,0))</f>
        <v>0</v>
      </c>
      <c r="D9" s="171">
        <f>IF('Indicator Data'!K13="No Data",1,IF('Indicator Data imputation'!E12&lt;&gt;"",1,0))</f>
        <v>0</v>
      </c>
      <c r="E9" s="171">
        <f>IF('Indicator Data'!L13="No Data",1,IF('Indicator Data imputation'!F12&lt;&gt;"",1,0))</f>
        <v>0</v>
      </c>
      <c r="F9" s="171">
        <f>IF('Indicator Data'!M13="No Data",1,IF('Indicator Data imputation'!G12&lt;&gt;"",1,0))</f>
        <v>0</v>
      </c>
      <c r="G9" s="171">
        <f>IF('Indicator Data'!N13="No Data",1,IF('Indicator Data imputation'!H12&lt;&gt;"",1,0))</f>
        <v>0</v>
      </c>
      <c r="H9" s="171">
        <f>IF('Indicator Data'!O13="No Data",1,IF('Indicator Data imputation'!I12&lt;&gt;"",1,0))</f>
        <v>0</v>
      </c>
      <c r="I9" s="171">
        <f>IF('Indicator Data'!P13="No Data",1,IF('Indicator Data imputation'!J12&lt;&gt;"",1,0))</f>
        <v>0</v>
      </c>
      <c r="J9" s="171">
        <f>IF('Indicator Data'!Q13="No Data",1,IF('Indicator Data imputation'!K12&lt;&gt;"",1,0))</f>
        <v>0</v>
      </c>
      <c r="K9" s="171">
        <f>IF('Indicator Data'!R13="No Data",1,IF('Indicator Data imputation'!L12&lt;&gt;"",1,0))</f>
        <v>1</v>
      </c>
      <c r="L9" s="171">
        <f>IF('Indicator Data'!S13="No Data",1,IF('Indicator Data imputation'!M12&lt;&gt;"",1,0))</f>
        <v>0</v>
      </c>
      <c r="M9" s="171">
        <f>IF('Indicator Data'!T13="No Data",1,IF('Indicator Data imputation'!N12&lt;&gt;"",1,0))</f>
        <v>0</v>
      </c>
      <c r="N9" s="171">
        <f>IF('Indicator Data'!U13="No Data",1,IF('Indicator Data imputation'!O12&lt;&gt;"",1,0))</f>
        <v>0</v>
      </c>
      <c r="O9" s="171">
        <f>IF('Indicator Data'!V13="No Data",1,IF('Indicator Data imputation'!P12&lt;&gt;"",1,0))</f>
        <v>1</v>
      </c>
      <c r="P9" s="171">
        <f>IF('Indicator Data'!W13="No Data",1,IF('Indicator Data imputation'!Q12&lt;&gt;"",1,0))</f>
        <v>0</v>
      </c>
      <c r="Q9" s="171">
        <f>IF('Indicator Data'!X13="No Data",1,IF('Indicator Data imputation'!R12&lt;&gt;"",1,0))</f>
        <v>0</v>
      </c>
      <c r="R9" s="171">
        <f>IF('Indicator Data'!Y13="No Data",1,IF('Indicator Data imputation'!S12&lt;&gt;"",1,0))</f>
        <v>0</v>
      </c>
      <c r="S9" s="171">
        <f>IF('Indicator Data'!Z13="No Data",1,IF('Indicator Data imputation'!T12&lt;&gt;"",1,0))</f>
        <v>0</v>
      </c>
      <c r="T9" s="171">
        <f>IF('Indicator Data'!AA13="No Data",1,IF('Indicator Data imputation'!U12&lt;&gt;"",1,0))</f>
        <v>0</v>
      </c>
      <c r="U9" s="171">
        <f>IF('Indicator Data'!AB13="No Data",1,IF('Indicator Data imputation'!V12&lt;&gt;"",1,0))</f>
        <v>0</v>
      </c>
      <c r="V9" s="171">
        <f>IF('Indicator Data'!AC13="No Data",1,IF('Indicator Data imputation'!W12&lt;&gt;"",1,0))</f>
        <v>0</v>
      </c>
      <c r="W9" s="171">
        <f>IF('Indicator Data'!AD13="No Data",1,IF('Indicator Data imputation'!X12&lt;&gt;"",1,0))</f>
        <v>0</v>
      </c>
      <c r="X9" s="171">
        <f>IF('Indicator Data'!AE13="No Data",1,IF('Indicator Data imputation'!Y12&lt;&gt;"",1,0))</f>
        <v>1</v>
      </c>
      <c r="Y9" s="171">
        <f>IF('Indicator Data'!AF13="No Data",1,IF('Indicator Data imputation'!Z12&lt;&gt;"",1,0))</f>
        <v>0</v>
      </c>
      <c r="Z9" s="171">
        <f>IF('Indicator Data'!AG13="No Data",1,IF('Indicator Data imputation'!AA12&lt;&gt;"",1,0))</f>
        <v>0</v>
      </c>
      <c r="AA9" s="171">
        <f>IF('Indicator Data'!AH13="No Data",1,IF('Indicator Data imputation'!AB12&lt;&gt;"",1,0))</f>
        <v>0</v>
      </c>
      <c r="AB9" s="171">
        <f>IF('Indicator Data'!AI13="No Data",1,IF('Indicator Data imputation'!AC12&lt;&gt;"",1,0))</f>
        <v>0</v>
      </c>
      <c r="AC9" s="171">
        <f>IF('Indicator Data'!AJ13="No Data",1,IF('Indicator Data imputation'!AD12&lt;&gt;"",1,0))</f>
        <v>0</v>
      </c>
      <c r="AD9" s="171">
        <f>IF('Indicator Data'!AK13="No Data",1,IF('Indicator Data imputation'!AE12&lt;&gt;"",1,0))</f>
        <v>0</v>
      </c>
      <c r="AE9" s="171">
        <f>IF('Indicator Data'!AL13="No Data",1,IF('Indicator Data imputation'!AF12&lt;&gt;"",1,0))</f>
        <v>0</v>
      </c>
      <c r="AF9" s="171">
        <f>IF('Indicator Data'!AM13="No Data",1,IF('Indicator Data imputation'!AG12&lt;&gt;"",1,0))</f>
        <v>0</v>
      </c>
      <c r="AG9" s="171">
        <f>IF('Indicator Data'!AN13="No Data",1,IF('Indicator Data imputation'!AH12&lt;&gt;"",1,0))</f>
        <v>0</v>
      </c>
      <c r="AH9" s="171">
        <f>IF('Indicator Data'!AO13="No Data",1,IF('Indicator Data imputation'!AI12&lt;&gt;"",1,0))</f>
        <v>0</v>
      </c>
      <c r="AI9" s="171">
        <f>IF('Indicator Data'!AP13="No Data",1,IF('Indicator Data imputation'!AJ12&lt;&gt;"",1,0))</f>
        <v>0</v>
      </c>
      <c r="AJ9" s="171">
        <f>IF('Indicator Data'!AQ13="No Data",1,IF('Indicator Data imputation'!AK12&lt;&gt;"",1,0))</f>
        <v>1</v>
      </c>
      <c r="AK9" s="171">
        <f>IF('Indicator Data'!AR13="No Data",1,IF('Indicator Data imputation'!AL12&lt;&gt;"",1,0))</f>
        <v>0</v>
      </c>
      <c r="AL9" s="171">
        <f>IF('Indicator Data'!AS13="No Data",1,IF('Indicator Data imputation'!AM12&lt;&gt;"",1,0))</f>
        <v>0</v>
      </c>
      <c r="AM9" s="171">
        <f>IF('Indicator Data'!AT13="No Data",1,IF('Indicator Data imputation'!AN12&lt;&gt;"",1,0))</f>
        <v>0</v>
      </c>
      <c r="AN9" s="171">
        <f>IF('Indicator Data'!AU13="No Data",1,IF('Indicator Data imputation'!AO12&lt;&gt;"",1,0))</f>
        <v>0</v>
      </c>
      <c r="AO9" s="171">
        <f>IF('Indicator Data'!AV13="No Data",1,IF('Indicator Data imputation'!AP12&lt;&gt;"",1,0))</f>
        <v>1</v>
      </c>
      <c r="AP9" s="171">
        <f>IF('Indicator Data'!AW13="No Data",1,IF('Indicator Data imputation'!AQ12&lt;&gt;"",1,0))</f>
        <v>0</v>
      </c>
      <c r="AQ9" s="171">
        <f>IF('Indicator Data'!AX13="No Data",1,IF('Indicator Data imputation'!AR12&lt;&gt;"",1,0))</f>
        <v>0</v>
      </c>
      <c r="AR9" s="171">
        <f>IF('Indicator Data'!AY13="No Data",1,IF('Indicator Data imputation'!AS12&lt;&gt;"",1,0))</f>
        <v>0</v>
      </c>
      <c r="AS9" s="171">
        <f>IF('Indicator Data'!AZ13="No Data",1,IF('Indicator Data imputation'!AT12&lt;&gt;"",1,0))</f>
        <v>0</v>
      </c>
      <c r="AT9" s="171">
        <f>IF('Indicator Data'!BA13="No Data",1,IF('Indicator Data imputation'!AU12&lt;&gt;"",1,0))</f>
        <v>0</v>
      </c>
      <c r="AU9" s="171">
        <f>IF('Indicator Data'!BB13="No Data",1,IF('Indicator Data imputation'!AV12&lt;&gt;"",1,0))</f>
        <v>0</v>
      </c>
      <c r="AV9" s="171">
        <f>IF('Indicator Data'!BC13="No Data",1,IF('Indicator Data imputation'!AW12&lt;&gt;"",1,0))</f>
        <v>0</v>
      </c>
      <c r="AW9" s="171">
        <f>IF('Indicator Data'!BD13="No Data",1,IF('Indicator Data imputation'!AX12&lt;&gt;"",1,0))</f>
        <v>0</v>
      </c>
      <c r="AX9" s="171">
        <f>IF('Indicator Data'!BE13="No Data",1,IF('Indicator Data imputation'!AY12&lt;&gt;"",1,0))</f>
        <v>0</v>
      </c>
      <c r="AY9" s="171">
        <f>IF('Indicator Data'!BF13="No Data",1,IF('Indicator Data imputation'!AZ12&lt;&gt;"",1,0))</f>
        <v>0</v>
      </c>
      <c r="AZ9" s="171">
        <f>IF('Indicator Data'!BG13="No Data",1,IF('Indicator Data imputation'!BA12&lt;&gt;"",1,0))</f>
        <v>0</v>
      </c>
      <c r="BA9" s="5">
        <f t="shared" si="0"/>
        <v>5</v>
      </c>
      <c r="BB9" s="173">
        <f t="shared" si="1"/>
        <v>9.8039215686274508E-2</v>
      </c>
    </row>
    <row r="10" spans="1:54" x14ac:dyDescent="0.25">
      <c r="A10" s="5" t="s">
        <v>16</v>
      </c>
      <c r="B10" s="171">
        <f>IF('Indicator Data'!I14="No Data",1,IF('Indicator Data imputation'!C13&lt;&gt;"",1,0))</f>
        <v>0</v>
      </c>
      <c r="C10" s="171">
        <f>IF('Indicator Data'!J14="No Data",1,IF('Indicator Data imputation'!D13&lt;&gt;"",1,0))</f>
        <v>0</v>
      </c>
      <c r="D10" s="171">
        <f>IF('Indicator Data'!K14="No Data",1,IF('Indicator Data imputation'!E13&lt;&gt;"",1,0))</f>
        <v>0</v>
      </c>
      <c r="E10" s="171">
        <f>IF('Indicator Data'!L14="No Data",1,IF('Indicator Data imputation'!F13&lt;&gt;"",1,0))</f>
        <v>0</v>
      </c>
      <c r="F10" s="171">
        <f>IF('Indicator Data'!M14="No Data",1,IF('Indicator Data imputation'!G13&lt;&gt;"",1,0))</f>
        <v>0</v>
      </c>
      <c r="G10" s="171">
        <f>IF('Indicator Data'!N14="No Data",1,IF('Indicator Data imputation'!H13&lt;&gt;"",1,0))</f>
        <v>0</v>
      </c>
      <c r="H10" s="171">
        <f>IF('Indicator Data'!O14="No Data",1,IF('Indicator Data imputation'!I13&lt;&gt;"",1,0))</f>
        <v>0</v>
      </c>
      <c r="I10" s="171">
        <f>IF('Indicator Data'!P14="No Data",1,IF('Indicator Data imputation'!J13&lt;&gt;"",1,0))</f>
        <v>0</v>
      </c>
      <c r="J10" s="171">
        <f>IF('Indicator Data'!Q14="No Data",1,IF('Indicator Data imputation'!K13&lt;&gt;"",1,0))</f>
        <v>0</v>
      </c>
      <c r="K10" s="171">
        <f>IF('Indicator Data'!R14="No Data",1,IF('Indicator Data imputation'!L13&lt;&gt;"",1,0))</f>
        <v>1</v>
      </c>
      <c r="L10" s="171">
        <f>IF('Indicator Data'!S14="No Data",1,IF('Indicator Data imputation'!M13&lt;&gt;"",1,0))</f>
        <v>0</v>
      </c>
      <c r="M10" s="171">
        <f>IF('Indicator Data'!T14="No Data",1,IF('Indicator Data imputation'!N13&lt;&gt;"",1,0))</f>
        <v>0</v>
      </c>
      <c r="N10" s="171">
        <f>IF('Indicator Data'!U14="No Data",1,IF('Indicator Data imputation'!O13&lt;&gt;"",1,0))</f>
        <v>0</v>
      </c>
      <c r="O10" s="171">
        <f>IF('Indicator Data'!V14="No Data",1,IF('Indicator Data imputation'!P13&lt;&gt;"",1,0))</f>
        <v>1</v>
      </c>
      <c r="P10" s="171">
        <f>IF('Indicator Data'!W14="No Data",1,IF('Indicator Data imputation'!Q13&lt;&gt;"",1,0))</f>
        <v>0</v>
      </c>
      <c r="Q10" s="171">
        <f>IF('Indicator Data'!X14="No Data",1,IF('Indicator Data imputation'!R13&lt;&gt;"",1,0))</f>
        <v>1</v>
      </c>
      <c r="R10" s="171">
        <f>IF('Indicator Data'!Y14="No Data",1,IF('Indicator Data imputation'!S13&lt;&gt;"",1,0))</f>
        <v>0</v>
      </c>
      <c r="S10" s="171">
        <f>IF('Indicator Data'!Z14="No Data",1,IF('Indicator Data imputation'!T13&lt;&gt;"",1,0))</f>
        <v>0</v>
      </c>
      <c r="T10" s="171">
        <f>IF('Indicator Data'!AA14="No Data",1,IF('Indicator Data imputation'!U13&lt;&gt;"",1,0))</f>
        <v>0</v>
      </c>
      <c r="U10" s="171">
        <f>IF('Indicator Data'!AB14="No Data",1,IF('Indicator Data imputation'!V13&lt;&gt;"",1,0))</f>
        <v>1</v>
      </c>
      <c r="V10" s="171">
        <f>IF('Indicator Data'!AC14="No Data",1,IF('Indicator Data imputation'!W13&lt;&gt;"",1,0))</f>
        <v>0</v>
      </c>
      <c r="W10" s="171">
        <f>IF('Indicator Data'!AD14="No Data",1,IF('Indicator Data imputation'!X13&lt;&gt;"",1,0))</f>
        <v>0</v>
      </c>
      <c r="X10" s="171">
        <f>IF('Indicator Data'!AE14="No Data",1,IF('Indicator Data imputation'!Y13&lt;&gt;"",1,0))</f>
        <v>1</v>
      </c>
      <c r="Y10" s="171">
        <f>IF('Indicator Data'!AF14="No Data",1,IF('Indicator Data imputation'!Z13&lt;&gt;"",1,0))</f>
        <v>0</v>
      </c>
      <c r="Z10" s="171">
        <f>IF('Indicator Data'!AG14="No Data",1,IF('Indicator Data imputation'!AA13&lt;&gt;"",1,0))</f>
        <v>0</v>
      </c>
      <c r="AA10" s="171">
        <f>IF('Indicator Data'!AH14="No Data",1,IF('Indicator Data imputation'!AB13&lt;&gt;"",1,0))</f>
        <v>0</v>
      </c>
      <c r="AB10" s="171">
        <f>IF('Indicator Data'!AI14="No Data",1,IF('Indicator Data imputation'!AC13&lt;&gt;"",1,0))</f>
        <v>0</v>
      </c>
      <c r="AC10" s="171">
        <f>IF('Indicator Data'!AJ14="No Data",1,IF('Indicator Data imputation'!AD13&lt;&gt;"",1,0))</f>
        <v>0</v>
      </c>
      <c r="AD10" s="171">
        <f>IF('Indicator Data'!AK14="No Data",1,IF('Indicator Data imputation'!AE13&lt;&gt;"",1,0))</f>
        <v>0</v>
      </c>
      <c r="AE10" s="171">
        <f>IF('Indicator Data'!AL14="No Data",1,IF('Indicator Data imputation'!AF13&lt;&gt;"",1,0))</f>
        <v>0</v>
      </c>
      <c r="AF10" s="171">
        <f>IF('Indicator Data'!AM14="No Data",1,IF('Indicator Data imputation'!AG13&lt;&gt;"",1,0))</f>
        <v>0</v>
      </c>
      <c r="AG10" s="171">
        <f>IF('Indicator Data'!AN14="No Data",1,IF('Indicator Data imputation'!AH13&lt;&gt;"",1,0))</f>
        <v>0</v>
      </c>
      <c r="AH10" s="171">
        <f>IF('Indicator Data'!AO14="No Data",1,IF('Indicator Data imputation'!AI13&lt;&gt;"",1,0))</f>
        <v>0</v>
      </c>
      <c r="AI10" s="171">
        <f>IF('Indicator Data'!AP14="No Data",1,IF('Indicator Data imputation'!AJ13&lt;&gt;"",1,0))</f>
        <v>0</v>
      </c>
      <c r="AJ10" s="171">
        <f>IF('Indicator Data'!AQ14="No Data",1,IF('Indicator Data imputation'!AK13&lt;&gt;"",1,0))</f>
        <v>0</v>
      </c>
      <c r="AK10" s="171">
        <f>IF('Indicator Data'!AR14="No Data",1,IF('Indicator Data imputation'!AL13&lt;&gt;"",1,0))</f>
        <v>0</v>
      </c>
      <c r="AL10" s="171">
        <f>IF('Indicator Data'!AS14="No Data",1,IF('Indicator Data imputation'!AM13&lt;&gt;"",1,0))</f>
        <v>0</v>
      </c>
      <c r="AM10" s="171">
        <f>IF('Indicator Data'!AT14="No Data",1,IF('Indicator Data imputation'!AN13&lt;&gt;"",1,0))</f>
        <v>0</v>
      </c>
      <c r="AN10" s="171">
        <f>IF('Indicator Data'!AU14="No Data",1,IF('Indicator Data imputation'!AO13&lt;&gt;"",1,0))</f>
        <v>0</v>
      </c>
      <c r="AO10" s="171">
        <f>IF('Indicator Data'!AV14="No Data",1,IF('Indicator Data imputation'!AP13&lt;&gt;"",1,0))</f>
        <v>1</v>
      </c>
      <c r="AP10" s="171">
        <f>IF('Indicator Data'!AW14="No Data",1,IF('Indicator Data imputation'!AQ13&lt;&gt;"",1,0))</f>
        <v>0</v>
      </c>
      <c r="AQ10" s="171">
        <f>IF('Indicator Data'!AX14="No Data",1,IF('Indicator Data imputation'!AR13&lt;&gt;"",1,0))</f>
        <v>0</v>
      </c>
      <c r="AR10" s="171">
        <f>IF('Indicator Data'!AY14="No Data",1,IF('Indicator Data imputation'!AS13&lt;&gt;"",1,0))</f>
        <v>0</v>
      </c>
      <c r="AS10" s="171">
        <f>IF('Indicator Data'!AZ14="No Data",1,IF('Indicator Data imputation'!AT13&lt;&gt;"",1,0))</f>
        <v>0</v>
      </c>
      <c r="AT10" s="171">
        <f>IF('Indicator Data'!BA14="No Data",1,IF('Indicator Data imputation'!AU13&lt;&gt;"",1,0))</f>
        <v>0</v>
      </c>
      <c r="AU10" s="171">
        <f>IF('Indicator Data'!BB14="No Data",1,IF('Indicator Data imputation'!AV13&lt;&gt;"",1,0))</f>
        <v>0</v>
      </c>
      <c r="AV10" s="171">
        <f>IF('Indicator Data'!BC14="No Data",1,IF('Indicator Data imputation'!AW13&lt;&gt;"",1,0))</f>
        <v>0</v>
      </c>
      <c r="AW10" s="171">
        <f>IF('Indicator Data'!BD14="No Data",1,IF('Indicator Data imputation'!AX13&lt;&gt;"",1,0))</f>
        <v>0</v>
      </c>
      <c r="AX10" s="171">
        <f>IF('Indicator Data'!BE14="No Data",1,IF('Indicator Data imputation'!AY13&lt;&gt;"",1,0))</f>
        <v>0</v>
      </c>
      <c r="AY10" s="171">
        <f>IF('Indicator Data'!BF14="No Data",1,IF('Indicator Data imputation'!AZ13&lt;&gt;"",1,0))</f>
        <v>0</v>
      </c>
      <c r="AZ10" s="171">
        <f>IF('Indicator Data'!BG14="No Data",1,IF('Indicator Data imputation'!BA13&lt;&gt;"",1,0))</f>
        <v>0</v>
      </c>
      <c r="BA10" s="5">
        <f t="shared" si="0"/>
        <v>6</v>
      </c>
      <c r="BB10" s="173">
        <f t="shared" si="1"/>
        <v>0.11764705882352941</v>
      </c>
    </row>
    <row r="11" spans="1:54" x14ac:dyDescent="0.25">
      <c r="A11" s="5" t="s">
        <v>18</v>
      </c>
      <c r="B11" s="171">
        <f>IF('Indicator Data'!I15="No Data",1,IF('Indicator Data imputation'!C14&lt;&gt;"",1,0))</f>
        <v>0</v>
      </c>
      <c r="C11" s="171">
        <f>IF('Indicator Data'!J15="No Data",1,IF('Indicator Data imputation'!D14&lt;&gt;"",1,0))</f>
        <v>0</v>
      </c>
      <c r="D11" s="171">
        <f>IF('Indicator Data'!K15="No Data",1,IF('Indicator Data imputation'!E14&lt;&gt;"",1,0))</f>
        <v>0</v>
      </c>
      <c r="E11" s="171">
        <f>IF('Indicator Data'!L15="No Data",1,IF('Indicator Data imputation'!F14&lt;&gt;"",1,0))</f>
        <v>0</v>
      </c>
      <c r="F11" s="171">
        <f>IF('Indicator Data'!M15="No Data",1,IF('Indicator Data imputation'!G14&lt;&gt;"",1,0))</f>
        <v>0</v>
      </c>
      <c r="G11" s="171">
        <f>IF('Indicator Data'!N15="No Data",1,IF('Indicator Data imputation'!H14&lt;&gt;"",1,0))</f>
        <v>0</v>
      </c>
      <c r="H11" s="171">
        <f>IF('Indicator Data'!O15="No Data",1,IF('Indicator Data imputation'!I14&lt;&gt;"",1,0))</f>
        <v>0</v>
      </c>
      <c r="I11" s="171">
        <f>IF('Indicator Data'!P15="No Data",1,IF('Indicator Data imputation'!J14&lt;&gt;"",1,0))</f>
        <v>0</v>
      </c>
      <c r="J11" s="171">
        <f>IF('Indicator Data'!Q15="No Data",1,IF('Indicator Data imputation'!K14&lt;&gt;"",1,0))</f>
        <v>0</v>
      </c>
      <c r="K11" s="171">
        <f>IF('Indicator Data'!R15="No Data",1,IF('Indicator Data imputation'!L14&lt;&gt;"",1,0))</f>
        <v>0</v>
      </c>
      <c r="L11" s="171">
        <f>IF('Indicator Data'!S15="No Data",1,IF('Indicator Data imputation'!M14&lt;&gt;"",1,0))</f>
        <v>0</v>
      </c>
      <c r="M11" s="171">
        <f>IF('Indicator Data'!T15="No Data",1,IF('Indicator Data imputation'!N14&lt;&gt;"",1,0))</f>
        <v>0</v>
      </c>
      <c r="N11" s="171">
        <f>IF('Indicator Data'!U15="No Data",1,IF('Indicator Data imputation'!O14&lt;&gt;"",1,0))</f>
        <v>0</v>
      </c>
      <c r="O11" s="171">
        <f>IF('Indicator Data'!V15="No Data",1,IF('Indicator Data imputation'!P14&lt;&gt;"",1,0))</f>
        <v>0</v>
      </c>
      <c r="P11" s="171">
        <f>IF('Indicator Data'!W15="No Data",1,IF('Indicator Data imputation'!Q14&lt;&gt;"",1,0))</f>
        <v>0</v>
      </c>
      <c r="Q11" s="171">
        <f>IF('Indicator Data'!X15="No Data",1,IF('Indicator Data imputation'!R14&lt;&gt;"",1,0))</f>
        <v>0</v>
      </c>
      <c r="R11" s="171">
        <f>IF('Indicator Data'!Y15="No Data",1,IF('Indicator Data imputation'!S14&lt;&gt;"",1,0))</f>
        <v>0</v>
      </c>
      <c r="S11" s="171">
        <f>IF('Indicator Data'!Z15="No Data",1,IF('Indicator Data imputation'!T14&lt;&gt;"",1,0))</f>
        <v>0</v>
      </c>
      <c r="T11" s="171">
        <f>IF('Indicator Data'!AA15="No Data",1,IF('Indicator Data imputation'!U14&lt;&gt;"",1,0))</f>
        <v>0</v>
      </c>
      <c r="U11" s="171">
        <f>IF('Indicator Data'!AB15="No Data",1,IF('Indicator Data imputation'!V14&lt;&gt;"",1,0))</f>
        <v>0</v>
      </c>
      <c r="V11" s="171">
        <f>IF('Indicator Data'!AC15="No Data",1,IF('Indicator Data imputation'!W14&lt;&gt;"",1,0))</f>
        <v>0</v>
      </c>
      <c r="W11" s="171">
        <f>IF('Indicator Data'!AD15="No Data",1,IF('Indicator Data imputation'!X14&lt;&gt;"",1,0))</f>
        <v>0</v>
      </c>
      <c r="X11" s="171">
        <f>IF('Indicator Data'!AE15="No Data",1,IF('Indicator Data imputation'!Y14&lt;&gt;"",1,0))</f>
        <v>0</v>
      </c>
      <c r="Y11" s="171">
        <f>IF('Indicator Data'!AF15="No Data",1,IF('Indicator Data imputation'!Z14&lt;&gt;"",1,0))</f>
        <v>0</v>
      </c>
      <c r="Z11" s="171">
        <f>IF('Indicator Data'!AG15="No Data",1,IF('Indicator Data imputation'!AA14&lt;&gt;"",1,0))</f>
        <v>0</v>
      </c>
      <c r="AA11" s="171">
        <f>IF('Indicator Data'!AH15="No Data",1,IF('Indicator Data imputation'!AB14&lt;&gt;"",1,0))</f>
        <v>0</v>
      </c>
      <c r="AB11" s="171">
        <f>IF('Indicator Data'!AI15="No Data",1,IF('Indicator Data imputation'!AC14&lt;&gt;"",1,0))</f>
        <v>0</v>
      </c>
      <c r="AC11" s="171">
        <f>IF('Indicator Data'!AJ15="No Data",1,IF('Indicator Data imputation'!AD14&lt;&gt;"",1,0))</f>
        <v>0</v>
      </c>
      <c r="AD11" s="171">
        <f>IF('Indicator Data'!AK15="No Data",1,IF('Indicator Data imputation'!AE14&lt;&gt;"",1,0))</f>
        <v>0</v>
      </c>
      <c r="AE11" s="171">
        <f>IF('Indicator Data'!AL15="No Data",1,IF('Indicator Data imputation'!AF14&lt;&gt;"",1,0))</f>
        <v>0</v>
      </c>
      <c r="AF11" s="171">
        <f>IF('Indicator Data'!AM15="No Data",1,IF('Indicator Data imputation'!AG14&lt;&gt;"",1,0))</f>
        <v>0</v>
      </c>
      <c r="AG11" s="171">
        <f>IF('Indicator Data'!AN15="No Data",1,IF('Indicator Data imputation'!AH14&lt;&gt;"",1,0))</f>
        <v>0</v>
      </c>
      <c r="AH11" s="171">
        <f>IF('Indicator Data'!AO15="No Data",1,IF('Indicator Data imputation'!AI14&lt;&gt;"",1,0))</f>
        <v>0</v>
      </c>
      <c r="AI11" s="171">
        <f>IF('Indicator Data'!AP15="No Data",1,IF('Indicator Data imputation'!AJ14&lt;&gt;"",1,0))</f>
        <v>1</v>
      </c>
      <c r="AJ11" s="171">
        <f>IF('Indicator Data'!AQ15="No Data",1,IF('Indicator Data imputation'!AK14&lt;&gt;"",1,0))</f>
        <v>1</v>
      </c>
      <c r="AK11" s="171">
        <f>IF('Indicator Data'!AR15="No Data",1,IF('Indicator Data imputation'!AL14&lt;&gt;"",1,0))</f>
        <v>1</v>
      </c>
      <c r="AL11" s="171">
        <f>IF('Indicator Data'!AS15="No Data",1,IF('Indicator Data imputation'!AM14&lt;&gt;"",1,0))</f>
        <v>0</v>
      </c>
      <c r="AM11" s="171">
        <f>IF('Indicator Data'!AT15="No Data",1,IF('Indicator Data imputation'!AN14&lt;&gt;"",1,0))</f>
        <v>0</v>
      </c>
      <c r="AN11" s="171">
        <f>IF('Indicator Data'!AU15="No Data",1,IF('Indicator Data imputation'!AO14&lt;&gt;"",1,0))</f>
        <v>0</v>
      </c>
      <c r="AO11" s="171">
        <f>IF('Indicator Data'!AV15="No Data",1,IF('Indicator Data imputation'!AP14&lt;&gt;"",1,0))</f>
        <v>0</v>
      </c>
      <c r="AP11" s="171">
        <f>IF('Indicator Data'!AW15="No Data",1,IF('Indicator Data imputation'!AQ14&lt;&gt;"",1,0))</f>
        <v>0</v>
      </c>
      <c r="AQ11" s="171">
        <f>IF('Indicator Data'!AX15="No Data",1,IF('Indicator Data imputation'!AR14&lt;&gt;"",1,0))</f>
        <v>0</v>
      </c>
      <c r="AR11" s="171">
        <f>IF('Indicator Data'!AY15="No Data",1,IF('Indicator Data imputation'!AS14&lt;&gt;"",1,0))</f>
        <v>0</v>
      </c>
      <c r="AS11" s="171">
        <f>IF('Indicator Data'!AZ15="No Data",1,IF('Indicator Data imputation'!AT14&lt;&gt;"",1,0))</f>
        <v>0</v>
      </c>
      <c r="AT11" s="171">
        <f>IF('Indicator Data'!BA15="No Data",1,IF('Indicator Data imputation'!AU14&lt;&gt;"",1,0))</f>
        <v>0</v>
      </c>
      <c r="AU11" s="171">
        <f>IF('Indicator Data'!BB15="No Data",1,IF('Indicator Data imputation'!AV14&lt;&gt;"",1,0))</f>
        <v>0</v>
      </c>
      <c r="AV11" s="171">
        <f>IF('Indicator Data'!BC15="No Data",1,IF('Indicator Data imputation'!AW14&lt;&gt;"",1,0))</f>
        <v>0</v>
      </c>
      <c r="AW11" s="171">
        <f>IF('Indicator Data'!BD15="No Data",1,IF('Indicator Data imputation'!AX14&lt;&gt;"",1,0))</f>
        <v>0</v>
      </c>
      <c r="AX11" s="171">
        <f>IF('Indicator Data'!BE15="No Data",1,IF('Indicator Data imputation'!AY14&lt;&gt;"",1,0))</f>
        <v>0</v>
      </c>
      <c r="AY11" s="171">
        <f>IF('Indicator Data'!BF15="No Data",1,IF('Indicator Data imputation'!AZ14&lt;&gt;"",1,0))</f>
        <v>0</v>
      </c>
      <c r="AZ11" s="171">
        <f>IF('Indicator Data'!BG15="No Data",1,IF('Indicator Data imputation'!BA14&lt;&gt;"",1,0))</f>
        <v>0</v>
      </c>
      <c r="BA11" s="5">
        <f t="shared" si="0"/>
        <v>3</v>
      </c>
      <c r="BB11" s="173">
        <f t="shared" si="1"/>
        <v>5.8823529411764705E-2</v>
      </c>
    </row>
    <row r="12" spans="1:54" x14ac:dyDescent="0.25">
      <c r="A12" s="5" t="s">
        <v>20</v>
      </c>
      <c r="B12" s="171">
        <f>IF('Indicator Data'!I16="No Data",1,IF('Indicator Data imputation'!C15&lt;&gt;"",1,0))</f>
        <v>0</v>
      </c>
      <c r="C12" s="171">
        <f>IF('Indicator Data'!J16="No Data",1,IF('Indicator Data imputation'!D15&lt;&gt;"",1,0))</f>
        <v>0</v>
      </c>
      <c r="D12" s="171">
        <f>IF('Indicator Data'!K16="No Data",1,IF('Indicator Data imputation'!E15&lt;&gt;"",1,0))</f>
        <v>0</v>
      </c>
      <c r="E12" s="171">
        <f>IF('Indicator Data'!L16="No Data",1,IF('Indicator Data imputation'!F15&lt;&gt;"",1,0))</f>
        <v>0</v>
      </c>
      <c r="F12" s="171">
        <f>IF('Indicator Data'!M16="No Data",1,IF('Indicator Data imputation'!G15&lt;&gt;"",1,0))</f>
        <v>0</v>
      </c>
      <c r="G12" s="171">
        <f>IF('Indicator Data'!N16="No Data",1,IF('Indicator Data imputation'!H15&lt;&gt;"",1,0))</f>
        <v>0</v>
      </c>
      <c r="H12" s="171">
        <f>IF('Indicator Data'!O16="No Data",1,IF('Indicator Data imputation'!I15&lt;&gt;"",1,0))</f>
        <v>0</v>
      </c>
      <c r="I12" s="171">
        <f>IF('Indicator Data'!P16="No Data",1,IF('Indicator Data imputation'!J15&lt;&gt;"",1,0))</f>
        <v>0</v>
      </c>
      <c r="J12" s="171">
        <f>IF('Indicator Data'!Q16="No Data",1,IF('Indicator Data imputation'!K15&lt;&gt;"",1,0))</f>
        <v>0</v>
      </c>
      <c r="K12" s="171">
        <f>IF('Indicator Data'!R16="No Data",1,IF('Indicator Data imputation'!L15&lt;&gt;"",1,0))</f>
        <v>1</v>
      </c>
      <c r="L12" s="171">
        <f>IF('Indicator Data'!S16="No Data",1,IF('Indicator Data imputation'!M15&lt;&gt;"",1,0))</f>
        <v>0</v>
      </c>
      <c r="M12" s="171">
        <f>IF('Indicator Data'!T16="No Data",1,IF('Indicator Data imputation'!N15&lt;&gt;"",1,0))</f>
        <v>0</v>
      </c>
      <c r="N12" s="171">
        <f>IF('Indicator Data'!U16="No Data",1,IF('Indicator Data imputation'!O15&lt;&gt;"",1,0))</f>
        <v>0</v>
      </c>
      <c r="O12" s="171">
        <f>IF('Indicator Data'!V16="No Data",1,IF('Indicator Data imputation'!P15&lt;&gt;"",1,0))</f>
        <v>1</v>
      </c>
      <c r="P12" s="171">
        <f>IF('Indicator Data'!W16="No Data",1,IF('Indicator Data imputation'!Q15&lt;&gt;"",1,0))</f>
        <v>0</v>
      </c>
      <c r="Q12" s="171">
        <f>IF('Indicator Data'!X16="No Data",1,IF('Indicator Data imputation'!R15&lt;&gt;"",1,0))</f>
        <v>1</v>
      </c>
      <c r="R12" s="171">
        <f>IF('Indicator Data'!Y16="No Data",1,IF('Indicator Data imputation'!S15&lt;&gt;"",1,0))</f>
        <v>0</v>
      </c>
      <c r="S12" s="171">
        <f>IF('Indicator Data'!Z16="No Data",1,IF('Indicator Data imputation'!T15&lt;&gt;"",1,0))</f>
        <v>0</v>
      </c>
      <c r="T12" s="171">
        <f>IF('Indicator Data'!AA16="No Data",1,IF('Indicator Data imputation'!U15&lt;&gt;"",1,0))</f>
        <v>0</v>
      </c>
      <c r="U12" s="171">
        <f>IF('Indicator Data'!AB16="No Data",1,IF('Indicator Data imputation'!V15&lt;&gt;"",1,0))</f>
        <v>0</v>
      </c>
      <c r="V12" s="171">
        <f>IF('Indicator Data'!AC16="No Data",1,IF('Indicator Data imputation'!W15&lt;&gt;"",1,0))</f>
        <v>0</v>
      </c>
      <c r="W12" s="171">
        <f>IF('Indicator Data'!AD16="No Data",1,IF('Indicator Data imputation'!X15&lt;&gt;"",1,0))</f>
        <v>0</v>
      </c>
      <c r="X12" s="171">
        <f>IF('Indicator Data'!AE16="No Data",1,IF('Indicator Data imputation'!Y15&lt;&gt;"",1,0))</f>
        <v>1</v>
      </c>
      <c r="Y12" s="171">
        <f>IF('Indicator Data'!AF16="No Data",1,IF('Indicator Data imputation'!Z15&lt;&gt;"",1,0))</f>
        <v>0</v>
      </c>
      <c r="Z12" s="171">
        <f>IF('Indicator Data'!AG16="No Data",1,IF('Indicator Data imputation'!AA15&lt;&gt;"",1,0))</f>
        <v>1</v>
      </c>
      <c r="AA12" s="171">
        <f>IF('Indicator Data'!AH16="No Data",1,IF('Indicator Data imputation'!AB15&lt;&gt;"",1,0))</f>
        <v>0</v>
      </c>
      <c r="AB12" s="171">
        <f>IF('Indicator Data'!AI16="No Data",1,IF('Indicator Data imputation'!AC15&lt;&gt;"",1,0))</f>
        <v>0</v>
      </c>
      <c r="AC12" s="171">
        <f>IF('Indicator Data'!AJ16="No Data",1,IF('Indicator Data imputation'!AD15&lt;&gt;"",1,0))</f>
        <v>0</v>
      </c>
      <c r="AD12" s="171">
        <f>IF('Indicator Data'!AK16="No Data",1,IF('Indicator Data imputation'!AE15&lt;&gt;"",1,0))</f>
        <v>0</v>
      </c>
      <c r="AE12" s="171">
        <f>IF('Indicator Data'!AL16="No Data",1,IF('Indicator Data imputation'!AF15&lt;&gt;"",1,0))</f>
        <v>0</v>
      </c>
      <c r="AF12" s="171">
        <f>IF('Indicator Data'!AM16="No Data",1,IF('Indicator Data imputation'!AG15&lt;&gt;"",1,0))</f>
        <v>0</v>
      </c>
      <c r="AG12" s="171">
        <f>IF('Indicator Data'!AN16="No Data",1,IF('Indicator Data imputation'!AH15&lt;&gt;"",1,0))</f>
        <v>0</v>
      </c>
      <c r="AH12" s="171">
        <f>IF('Indicator Data'!AO16="No Data",1,IF('Indicator Data imputation'!AI15&lt;&gt;"",1,0))</f>
        <v>0</v>
      </c>
      <c r="AI12" s="171">
        <f>IF('Indicator Data'!AP16="No Data",1,IF('Indicator Data imputation'!AJ15&lt;&gt;"",1,0))</f>
        <v>0</v>
      </c>
      <c r="AJ12" s="171">
        <f>IF('Indicator Data'!AQ16="No Data",1,IF('Indicator Data imputation'!AK15&lt;&gt;"",1,0))</f>
        <v>0</v>
      </c>
      <c r="AK12" s="171">
        <f>IF('Indicator Data'!AR16="No Data",1,IF('Indicator Data imputation'!AL15&lt;&gt;"",1,0))</f>
        <v>1</v>
      </c>
      <c r="AL12" s="171">
        <f>IF('Indicator Data'!AS16="No Data",1,IF('Indicator Data imputation'!AM15&lt;&gt;"",1,0))</f>
        <v>0</v>
      </c>
      <c r="AM12" s="171">
        <f>IF('Indicator Data'!AT16="No Data",1,IF('Indicator Data imputation'!AN15&lt;&gt;"",1,0))</f>
        <v>1</v>
      </c>
      <c r="AN12" s="171">
        <f>IF('Indicator Data'!AU16="No Data",1,IF('Indicator Data imputation'!AO15&lt;&gt;"",1,0))</f>
        <v>1</v>
      </c>
      <c r="AO12" s="171">
        <f>IF('Indicator Data'!AV16="No Data",1,IF('Indicator Data imputation'!AP15&lt;&gt;"",1,0))</f>
        <v>1</v>
      </c>
      <c r="AP12" s="171">
        <f>IF('Indicator Data'!AW16="No Data",1,IF('Indicator Data imputation'!AQ15&lt;&gt;"",1,0))</f>
        <v>0</v>
      </c>
      <c r="AQ12" s="171">
        <f>IF('Indicator Data'!AX16="No Data",1,IF('Indicator Data imputation'!AR15&lt;&gt;"",1,0))</f>
        <v>0</v>
      </c>
      <c r="AR12" s="171">
        <f>IF('Indicator Data'!AY16="No Data",1,IF('Indicator Data imputation'!AS15&lt;&gt;"",1,0))</f>
        <v>0</v>
      </c>
      <c r="AS12" s="171">
        <f>IF('Indicator Data'!AZ16="No Data",1,IF('Indicator Data imputation'!AT15&lt;&gt;"",1,0))</f>
        <v>0</v>
      </c>
      <c r="AT12" s="171">
        <f>IF('Indicator Data'!BA16="No Data",1,IF('Indicator Data imputation'!AU15&lt;&gt;"",1,0))</f>
        <v>0</v>
      </c>
      <c r="AU12" s="171">
        <f>IF('Indicator Data'!BB16="No Data",1,IF('Indicator Data imputation'!AV15&lt;&gt;"",1,0))</f>
        <v>0</v>
      </c>
      <c r="AV12" s="171">
        <f>IF('Indicator Data'!BC16="No Data",1,IF('Indicator Data imputation'!AW15&lt;&gt;"",1,0))</f>
        <v>0</v>
      </c>
      <c r="AW12" s="171">
        <f>IF('Indicator Data'!BD16="No Data",1,IF('Indicator Data imputation'!AX15&lt;&gt;"",1,0))</f>
        <v>0</v>
      </c>
      <c r="AX12" s="171">
        <f>IF('Indicator Data'!BE16="No Data",1,IF('Indicator Data imputation'!AY15&lt;&gt;"",1,0))</f>
        <v>0</v>
      </c>
      <c r="AY12" s="171">
        <f>IF('Indicator Data'!BF16="No Data",1,IF('Indicator Data imputation'!AZ15&lt;&gt;"",1,0))</f>
        <v>0</v>
      </c>
      <c r="AZ12" s="171">
        <f>IF('Indicator Data'!BG16="No Data",1,IF('Indicator Data imputation'!BA15&lt;&gt;"",1,0))</f>
        <v>0</v>
      </c>
      <c r="BA12" s="5">
        <f t="shared" si="0"/>
        <v>9</v>
      </c>
      <c r="BB12" s="173">
        <f t="shared" si="1"/>
        <v>0.17647058823529413</v>
      </c>
    </row>
    <row r="13" spans="1:54" x14ac:dyDescent="0.25">
      <c r="A13" s="5" t="s">
        <v>22</v>
      </c>
      <c r="B13" s="171">
        <f>IF('Indicator Data'!I17="No Data",1,IF('Indicator Data imputation'!C16&lt;&gt;"",1,0))</f>
        <v>0</v>
      </c>
      <c r="C13" s="171">
        <f>IF('Indicator Data'!J17="No Data",1,IF('Indicator Data imputation'!D16&lt;&gt;"",1,0))</f>
        <v>0</v>
      </c>
      <c r="D13" s="171">
        <f>IF('Indicator Data'!K17="No Data",1,IF('Indicator Data imputation'!E16&lt;&gt;"",1,0))</f>
        <v>0</v>
      </c>
      <c r="E13" s="171">
        <f>IF('Indicator Data'!L17="No Data",1,IF('Indicator Data imputation'!F16&lt;&gt;"",1,0))</f>
        <v>0</v>
      </c>
      <c r="F13" s="171">
        <f>IF('Indicator Data'!M17="No Data",1,IF('Indicator Data imputation'!G16&lt;&gt;"",1,0))</f>
        <v>0</v>
      </c>
      <c r="G13" s="171">
        <f>IF('Indicator Data'!N17="No Data",1,IF('Indicator Data imputation'!H16&lt;&gt;"",1,0))</f>
        <v>0</v>
      </c>
      <c r="H13" s="171">
        <f>IF('Indicator Data'!O17="No Data",1,IF('Indicator Data imputation'!I16&lt;&gt;"",1,0))</f>
        <v>0</v>
      </c>
      <c r="I13" s="171">
        <f>IF('Indicator Data'!P17="No Data",1,IF('Indicator Data imputation'!J16&lt;&gt;"",1,0))</f>
        <v>0</v>
      </c>
      <c r="J13" s="171">
        <f>IF('Indicator Data'!Q17="No Data",1,IF('Indicator Data imputation'!K16&lt;&gt;"",1,0))</f>
        <v>0</v>
      </c>
      <c r="K13" s="171">
        <f>IF('Indicator Data'!R17="No Data",1,IF('Indicator Data imputation'!L16&lt;&gt;"",1,0))</f>
        <v>1</v>
      </c>
      <c r="L13" s="171">
        <f>IF('Indicator Data'!S17="No Data",1,IF('Indicator Data imputation'!M16&lt;&gt;"",1,0))</f>
        <v>0</v>
      </c>
      <c r="M13" s="171">
        <f>IF('Indicator Data'!T17="No Data",1,IF('Indicator Data imputation'!N16&lt;&gt;"",1,0))</f>
        <v>0</v>
      </c>
      <c r="N13" s="171">
        <f>IF('Indicator Data'!U17="No Data",1,IF('Indicator Data imputation'!O16&lt;&gt;"",1,0))</f>
        <v>0</v>
      </c>
      <c r="O13" s="171">
        <f>IF('Indicator Data'!V17="No Data",1,IF('Indicator Data imputation'!P16&lt;&gt;"",1,0))</f>
        <v>1</v>
      </c>
      <c r="P13" s="171">
        <f>IF('Indicator Data'!W17="No Data",1,IF('Indicator Data imputation'!Q16&lt;&gt;"",1,0))</f>
        <v>0</v>
      </c>
      <c r="Q13" s="171">
        <f>IF('Indicator Data'!X17="No Data",1,IF('Indicator Data imputation'!R16&lt;&gt;"",1,0))</f>
        <v>1</v>
      </c>
      <c r="R13" s="171">
        <f>IF('Indicator Data'!Y17="No Data",1,IF('Indicator Data imputation'!S16&lt;&gt;"",1,0))</f>
        <v>0</v>
      </c>
      <c r="S13" s="171">
        <f>IF('Indicator Data'!Z17="No Data",1,IF('Indicator Data imputation'!T16&lt;&gt;"",1,0))</f>
        <v>0</v>
      </c>
      <c r="T13" s="171">
        <f>IF('Indicator Data'!AA17="No Data",1,IF('Indicator Data imputation'!U16&lt;&gt;"",1,0))</f>
        <v>0</v>
      </c>
      <c r="U13" s="171">
        <f>IF('Indicator Data'!AB17="No Data",1,IF('Indicator Data imputation'!V16&lt;&gt;"",1,0))</f>
        <v>1</v>
      </c>
      <c r="V13" s="171">
        <f>IF('Indicator Data'!AC17="No Data",1,IF('Indicator Data imputation'!W16&lt;&gt;"",1,0))</f>
        <v>0</v>
      </c>
      <c r="W13" s="171">
        <f>IF('Indicator Data'!AD17="No Data",1,IF('Indicator Data imputation'!X16&lt;&gt;"",1,0))</f>
        <v>0</v>
      </c>
      <c r="X13" s="171">
        <f>IF('Indicator Data'!AE17="No Data",1,IF('Indicator Data imputation'!Y16&lt;&gt;"",1,0))</f>
        <v>1</v>
      </c>
      <c r="Y13" s="171">
        <f>IF('Indicator Data'!AF17="No Data",1,IF('Indicator Data imputation'!Z16&lt;&gt;"",1,0))</f>
        <v>0</v>
      </c>
      <c r="Z13" s="171">
        <f>IF('Indicator Data'!AG17="No Data",1,IF('Indicator Data imputation'!AA16&lt;&gt;"",1,0))</f>
        <v>1</v>
      </c>
      <c r="AA13" s="171">
        <f>IF('Indicator Data'!AH17="No Data",1,IF('Indicator Data imputation'!AB16&lt;&gt;"",1,0))</f>
        <v>0</v>
      </c>
      <c r="AB13" s="171">
        <f>IF('Indicator Data'!AI17="No Data",1,IF('Indicator Data imputation'!AC16&lt;&gt;"",1,0))</f>
        <v>0</v>
      </c>
      <c r="AC13" s="171">
        <f>IF('Indicator Data'!AJ17="No Data",1,IF('Indicator Data imputation'!AD16&lt;&gt;"",1,0))</f>
        <v>0</v>
      </c>
      <c r="AD13" s="171">
        <f>IF('Indicator Data'!AK17="No Data",1,IF('Indicator Data imputation'!AE16&lt;&gt;"",1,0))</f>
        <v>0</v>
      </c>
      <c r="AE13" s="171">
        <f>IF('Indicator Data'!AL17="No Data",1,IF('Indicator Data imputation'!AF16&lt;&gt;"",1,0))</f>
        <v>0</v>
      </c>
      <c r="AF13" s="171">
        <f>IF('Indicator Data'!AM17="No Data",1,IF('Indicator Data imputation'!AG16&lt;&gt;"",1,0))</f>
        <v>0</v>
      </c>
      <c r="AG13" s="171">
        <f>IF('Indicator Data'!AN17="No Data",1,IF('Indicator Data imputation'!AH16&lt;&gt;"",1,0))</f>
        <v>0</v>
      </c>
      <c r="AH13" s="171">
        <f>IF('Indicator Data'!AO17="No Data",1,IF('Indicator Data imputation'!AI16&lt;&gt;"",1,0))</f>
        <v>0</v>
      </c>
      <c r="AI13" s="171">
        <f>IF('Indicator Data'!AP17="No Data",1,IF('Indicator Data imputation'!AJ16&lt;&gt;"",1,0))</f>
        <v>0</v>
      </c>
      <c r="AJ13" s="171">
        <f>IF('Indicator Data'!AQ17="No Data",1,IF('Indicator Data imputation'!AK16&lt;&gt;"",1,0))</f>
        <v>0</v>
      </c>
      <c r="AK13" s="171">
        <f>IF('Indicator Data'!AR17="No Data",1,IF('Indicator Data imputation'!AL16&lt;&gt;"",1,0))</f>
        <v>0</v>
      </c>
      <c r="AL13" s="171">
        <f>IF('Indicator Data'!AS17="No Data",1,IF('Indicator Data imputation'!AM16&lt;&gt;"",1,0))</f>
        <v>0</v>
      </c>
      <c r="AM13" s="171">
        <f>IF('Indicator Data'!AT17="No Data",1,IF('Indicator Data imputation'!AN16&lt;&gt;"",1,0))</f>
        <v>1</v>
      </c>
      <c r="AN13" s="171">
        <f>IF('Indicator Data'!AU17="No Data",1,IF('Indicator Data imputation'!AO16&lt;&gt;"",1,0))</f>
        <v>1</v>
      </c>
      <c r="AO13" s="171">
        <f>IF('Indicator Data'!AV17="No Data",1,IF('Indicator Data imputation'!AP16&lt;&gt;"",1,0))</f>
        <v>0</v>
      </c>
      <c r="AP13" s="171">
        <f>IF('Indicator Data'!AW17="No Data",1,IF('Indicator Data imputation'!AQ16&lt;&gt;"",1,0))</f>
        <v>0</v>
      </c>
      <c r="AQ13" s="171">
        <f>IF('Indicator Data'!AX17="No Data",1,IF('Indicator Data imputation'!AR16&lt;&gt;"",1,0))</f>
        <v>0</v>
      </c>
      <c r="AR13" s="171">
        <f>IF('Indicator Data'!AY17="No Data",1,IF('Indicator Data imputation'!AS16&lt;&gt;"",1,0))</f>
        <v>0</v>
      </c>
      <c r="AS13" s="171">
        <f>IF('Indicator Data'!AZ17="No Data",1,IF('Indicator Data imputation'!AT16&lt;&gt;"",1,0))</f>
        <v>0</v>
      </c>
      <c r="AT13" s="171">
        <f>IF('Indicator Data'!BA17="No Data",1,IF('Indicator Data imputation'!AU16&lt;&gt;"",1,0))</f>
        <v>0</v>
      </c>
      <c r="AU13" s="171">
        <f>IF('Indicator Data'!BB17="No Data",1,IF('Indicator Data imputation'!AV16&lt;&gt;"",1,0))</f>
        <v>0</v>
      </c>
      <c r="AV13" s="171">
        <f>IF('Indicator Data'!BC17="No Data",1,IF('Indicator Data imputation'!AW16&lt;&gt;"",1,0))</f>
        <v>0</v>
      </c>
      <c r="AW13" s="171">
        <f>IF('Indicator Data'!BD17="No Data",1,IF('Indicator Data imputation'!AX16&lt;&gt;"",1,0))</f>
        <v>0</v>
      </c>
      <c r="AX13" s="171">
        <f>IF('Indicator Data'!BE17="No Data",1,IF('Indicator Data imputation'!AY16&lt;&gt;"",1,0))</f>
        <v>0</v>
      </c>
      <c r="AY13" s="171">
        <f>IF('Indicator Data'!BF17="No Data",1,IF('Indicator Data imputation'!AZ16&lt;&gt;"",1,0))</f>
        <v>0</v>
      </c>
      <c r="AZ13" s="171">
        <f>IF('Indicator Data'!BG17="No Data",1,IF('Indicator Data imputation'!BA16&lt;&gt;"",1,0))</f>
        <v>0</v>
      </c>
      <c r="BA13" s="5">
        <f t="shared" si="0"/>
        <v>8</v>
      </c>
      <c r="BB13" s="173">
        <f t="shared" si="1"/>
        <v>0.15686274509803921</v>
      </c>
    </row>
    <row r="14" spans="1:54" x14ac:dyDescent="0.25">
      <c r="A14" s="5" t="s">
        <v>24</v>
      </c>
      <c r="B14" s="171">
        <f>IF('Indicator Data'!I18="No Data",1,IF('Indicator Data imputation'!C17&lt;&gt;"",1,0))</f>
        <v>0</v>
      </c>
      <c r="C14" s="171">
        <f>IF('Indicator Data'!J18="No Data",1,IF('Indicator Data imputation'!D17&lt;&gt;"",1,0))</f>
        <v>0</v>
      </c>
      <c r="D14" s="171">
        <f>IF('Indicator Data'!K18="No Data",1,IF('Indicator Data imputation'!E17&lt;&gt;"",1,0))</f>
        <v>0</v>
      </c>
      <c r="E14" s="171">
        <f>IF('Indicator Data'!L18="No Data",1,IF('Indicator Data imputation'!F17&lt;&gt;"",1,0))</f>
        <v>0</v>
      </c>
      <c r="F14" s="171">
        <f>IF('Indicator Data'!M18="No Data",1,IF('Indicator Data imputation'!G17&lt;&gt;"",1,0))</f>
        <v>0</v>
      </c>
      <c r="G14" s="171">
        <f>IF('Indicator Data'!N18="No Data",1,IF('Indicator Data imputation'!H17&lt;&gt;"",1,0))</f>
        <v>0</v>
      </c>
      <c r="H14" s="171">
        <f>IF('Indicator Data'!O18="No Data",1,IF('Indicator Data imputation'!I17&lt;&gt;"",1,0))</f>
        <v>0</v>
      </c>
      <c r="I14" s="171">
        <f>IF('Indicator Data'!P18="No Data",1,IF('Indicator Data imputation'!J17&lt;&gt;"",1,0))</f>
        <v>0</v>
      </c>
      <c r="J14" s="171">
        <f>IF('Indicator Data'!Q18="No Data",1,IF('Indicator Data imputation'!K17&lt;&gt;"",1,0))</f>
        <v>0</v>
      </c>
      <c r="K14" s="171">
        <f>IF('Indicator Data'!R18="No Data",1,IF('Indicator Data imputation'!L17&lt;&gt;"",1,0))</f>
        <v>0</v>
      </c>
      <c r="L14" s="171">
        <f>IF('Indicator Data'!S18="No Data",1,IF('Indicator Data imputation'!M17&lt;&gt;"",1,0))</f>
        <v>0</v>
      </c>
      <c r="M14" s="171">
        <f>IF('Indicator Data'!T18="No Data",1,IF('Indicator Data imputation'!N17&lt;&gt;"",1,0))</f>
        <v>0</v>
      </c>
      <c r="N14" s="171">
        <f>IF('Indicator Data'!U18="No Data",1,IF('Indicator Data imputation'!O17&lt;&gt;"",1,0))</f>
        <v>0</v>
      </c>
      <c r="O14" s="171">
        <f>IF('Indicator Data'!V18="No Data",1,IF('Indicator Data imputation'!P17&lt;&gt;"",1,0))</f>
        <v>0</v>
      </c>
      <c r="P14" s="171">
        <f>IF('Indicator Data'!W18="No Data",1,IF('Indicator Data imputation'!Q17&lt;&gt;"",1,0))</f>
        <v>0</v>
      </c>
      <c r="Q14" s="171">
        <f>IF('Indicator Data'!X18="No Data",1,IF('Indicator Data imputation'!R17&lt;&gt;"",1,0))</f>
        <v>0</v>
      </c>
      <c r="R14" s="171">
        <f>IF('Indicator Data'!Y18="No Data",1,IF('Indicator Data imputation'!S17&lt;&gt;"",1,0))</f>
        <v>0</v>
      </c>
      <c r="S14" s="171">
        <f>IF('Indicator Data'!Z18="No Data",1,IF('Indicator Data imputation'!T17&lt;&gt;"",1,0))</f>
        <v>0</v>
      </c>
      <c r="T14" s="171">
        <f>IF('Indicator Data'!AA18="No Data",1,IF('Indicator Data imputation'!U17&lt;&gt;"",1,0))</f>
        <v>0</v>
      </c>
      <c r="U14" s="171">
        <f>IF('Indicator Data'!AB18="No Data",1,IF('Indicator Data imputation'!V17&lt;&gt;"",1,0))</f>
        <v>0</v>
      </c>
      <c r="V14" s="171">
        <f>IF('Indicator Data'!AC18="No Data",1,IF('Indicator Data imputation'!W17&lt;&gt;"",1,0))</f>
        <v>0</v>
      </c>
      <c r="W14" s="171">
        <f>IF('Indicator Data'!AD18="No Data",1,IF('Indicator Data imputation'!X17&lt;&gt;"",1,0))</f>
        <v>0</v>
      </c>
      <c r="X14" s="171">
        <f>IF('Indicator Data'!AE18="No Data",1,IF('Indicator Data imputation'!Y17&lt;&gt;"",1,0))</f>
        <v>0</v>
      </c>
      <c r="Y14" s="171">
        <f>IF('Indicator Data'!AF18="No Data",1,IF('Indicator Data imputation'!Z17&lt;&gt;"",1,0))</f>
        <v>0</v>
      </c>
      <c r="Z14" s="171">
        <f>IF('Indicator Data'!AG18="No Data",1,IF('Indicator Data imputation'!AA17&lt;&gt;"",1,0))</f>
        <v>0</v>
      </c>
      <c r="AA14" s="171">
        <f>IF('Indicator Data'!AH18="No Data",1,IF('Indicator Data imputation'!AB17&lt;&gt;"",1,0))</f>
        <v>0</v>
      </c>
      <c r="AB14" s="171">
        <f>IF('Indicator Data'!AI18="No Data",1,IF('Indicator Data imputation'!AC17&lt;&gt;"",1,0))</f>
        <v>0</v>
      </c>
      <c r="AC14" s="171">
        <f>IF('Indicator Data'!AJ18="No Data",1,IF('Indicator Data imputation'!AD17&lt;&gt;"",1,0))</f>
        <v>0</v>
      </c>
      <c r="AD14" s="171">
        <f>IF('Indicator Data'!AK18="No Data",1,IF('Indicator Data imputation'!AE17&lt;&gt;"",1,0))</f>
        <v>0</v>
      </c>
      <c r="AE14" s="171">
        <f>IF('Indicator Data'!AL18="No Data",1,IF('Indicator Data imputation'!AF17&lt;&gt;"",1,0))</f>
        <v>0</v>
      </c>
      <c r="AF14" s="171">
        <f>IF('Indicator Data'!AM18="No Data",1,IF('Indicator Data imputation'!AG17&lt;&gt;"",1,0))</f>
        <v>0</v>
      </c>
      <c r="AG14" s="171">
        <f>IF('Indicator Data'!AN18="No Data",1,IF('Indicator Data imputation'!AH17&lt;&gt;"",1,0))</f>
        <v>0</v>
      </c>
      <c r="AH14" s="171">
        <f>IF('Indicator Data'!AO18="No Data",1,IF('Indicator Data imputation'!AI17&lt;&gt;"",1,0))</f>
        <v>0</v>
      </c>
      <c r="AI14" s="171">
        <f>IF('Indicator Data'!AP18="No Data",1,IF('Indicator Data imputation'!AJ17&lt;&gt;"",1,0))</f>
        <v>0</v>
      </c>
      <c r="AJ14" s="171">
        <f>IF('Indicator Data'!AQ18="No Data",1,IF('Indicator Data imputation'!AK17&lt;&gt;"",1,0))</f>
        <v>0</v>
      </c>
      <c r="AK14" s="171">
        <f>IF('Indicator Data'!AR18="No Data",1,IF('Indicator Data imputation'!AL17&lt;&gt;"",1,0))</f>
        <v>0</v>
      </c>
      <c r="AL14" s="171">
        <f>IF('Indicator Data'!AS18="No Data",1,IF('Indicator Data imputation'!AM17&lt;&gt;"",1,0))</f>
        <v>0</v>
      </c>
      <c r="AM14" s="171">
        <f>IF('Indicator Data'!AT18="No Data",1,IF('Indicator Data imputation'!AN17&lt;&gt;"",1,0))</f>
        <v>0</v>
      </c>
      <c r="AN14" s="171">
        <f>IF('Indicator Data'!AU18="No Data",1,IF('Indicator Data imputation'!AO17&lt;&gt;"",1,0))</f>
        <v>0</v>
      </c>
      <c r="AO14" s="171">
        <f>IF('Indicator Data'!AV18="No Data",1,IF('Indicator Data imputation'!AP17&lt;&gt;"",1,0))</f>
        <v>0</v>
      </c>
      <c r="AP14" s="171">
        <f>IF('Indicator Data'!AW18="No Data",1,IF('Indicator Data imputation'!AQ17&lt;&gt;"",1,0))</f>
        <v>0</v>
      </c>
      <c r="AQ14" s="171">
        <f>IF('Indicator Data'!AX18="No Data",1,IF('Indicator Data imputation'!AR17&lt;&gt;"",1,0))</f>
        <v>0</v>
      </c>
      <c r="AR14" s="171">
        <f>IF('Indicator Data'!AY18="No Data",1,IF('Indicator Data imputation'!AS17&lt;&gt;"",1,0))</f>
        <v>0</v>
      </c>
      <c r="AS14" s="171">
        <f>IF('Indicator Data'!AZ18="No Data",1,IF('Indicator Data imputation'!AT17&lt;&gt;"",1,0))</f>
        <v>0</v>
      </c>
      <c r="AT14" s="171">
        <f>IF('Indicator Data'!BA18="No Data",1,IF('Indicator Data imputation'!AU17&lt;&gt;"",1,0))</f>
        <v>0</v>
      </c>
      <c r="AU14" s="171">
        <f>IF('Indicator Data'!BB18="No Data",1,IF('Indicator Data imputation'!AV17&lt;&gt;"",1,0))</f>
        <v>0</v>
      </c>
      <c r="AV14" s="171">
        <f>IF('Indicator Data'!BC18="No Data",1,IF('Indicator Data imputation'!AW17&lt;&gt;"",1,0))</f>
        <v>0</v>
      </c>
      <c r="AW14" s="171">
        <f>IF('Indicator Data'!BD18="No Data",1,IF('Indicator Data imputation'!AX17&lt;&gt;"",1,0))</f>
        <v>0</v>
      </c>
      <c r="AX14" s="171">
        <f>IF('Indicator Data'!BE18="No Data",1,IF('Indicator Data imputation'!AY17&lt;&gt;"",1,0))</f>
        <v>0</v>
      </c>
      <c r="AY14" s="171">
        <f>IF('Indicator Data'!BF18="No Data",1,IF('Indicator Data imputation'!AZ17&lt;&gt;"",1,0))</f>
        <v>0</v>
      </c>
      <c r="AZ14" s="171">
        <f>IF('Indicator Data'!BG18="No Data",1,IF('Indicator Data imputation'!BA17&lt;&gt;"",1,0))</f>
        <v>0</v>
      </c>
      <c r="BA14" s="5">
        <f t="shared" si="0"/>
        <v>0</v>
      </c>
      <c r="BB14" s="173">
        <f t="shared" si="1"/>
        <v>0</v>
      </c>
    </row>
    <row r="15" spans="1:54" x14ac:dyDescent="0.25">
      <c r="A15" s="5" t="s">
        <v>26</v>
      </c>
      <c r="B15" s="171">
        <f>IF('Indicator Data'!I19="No Data",1,IF('Indicator Data imputation'!C18&lt;&gt;"",1,0))</f>
        <v>0</v>
      </c>
      <c r="C15" s="171">
        <f>IF('Indicator Data'!J19="No Data",1,IF('Indicator Data imputation'!D18&lt;&gt;"",1,0))</f>
        <v>0</v>
      </c>
      <c r="D15" s="171">
        <f>IF('Indicator Data'!K19="No Data",1,IF('Indicator Data imputation'!E18&lt;&gt;"",1,0))</f>
        <v>0</v>
      </c>
      <c r="E15" s="171">
        <f>IF('Indicator Data'!L19="No Data",1,IF('Indicator Data imputation'!F18&lt;&gt;"",1,0))</f>
        <v>1</v>
      </c>
      <c r="F15" s="171">
        <f>IF('Indicator Data'!M19="No Data",1,IF('Indicator Data imputation'!G18&lt;&gt;"",1,0))</f>
        <v>0</v>
      </c>
      <c r="G15" s="171">
        <f>IF('Indicator Data'!N19="No Data",1,IF('Indicator Data imputation'!H18&lt;&gt;"",1,0))</f>
        <v>0</v>
      </c>
      <c r="H15" s="171">
        <f>IF('Indicator Data'!O19="No Data",1,IF('Indicator Data imputation'!I18&lt;&gt;"",1,0))</f>
        <v>0</v>
      </c>
      <c r="I15" s="171">
        <f>IF('Indicator Data'!P19="No Data",1,IF('Indicator Data imputation'!J18&lt;&gt;"",1,0))</f>
        <v>0</v>
      </c>
      <c r="J15" s="171">
        <f>IF('Indicator Data'!Q19="No Data",1,IF('Indicator Data imputation'!K18&lt;&gt;"",1,0))</f>
        <v>0</v>
      </c>
      <c r="K15" s="171">
        <f>IF('Indicator Data'!R19="No Data",1,IF('Indicator Data imputation'!L18&lt;&gt;"",1,0))</f>
        <v>0</v>
      </c>
      <c r="L15" s="171">
        <f>IF('Indicator Data'!S19="No Data",1,IF('Indicator Data imputation'!M18&lt;&gt;"",1,0))</f>
        <v>0</v>
      </c>
      <c r="M15" s="171">
        <f>IF('Indicator Data'!T19="No Data",1,IF('Indicator Data imputation'!N18&lt;&gt;"",1,0))</f>
        <v>0</v>
      </c>
      <c r="N15" s="171">
        <f>IF('Indicator Data'!U19="No Data",1,IF('Indicator Data imputation'!O18&lt;&gt;"",1,0))</f>
        <v>0</v>
      </c>
      <c r="O15" s="171">
        <f>IF('Indicator Data'!V19="No Data",1,IF('Indicator Data imputation'!P18&lt;&gt;"",1,0))</f>
        <v>1</v>
      </c>
      <c r="P15" s="171">
        <f>IF('Indicator Data'!W19="No Data",1,IF('Indicator Data imputation'!Q18&lt;&gt;"",1,0))</f>
        <v>0</v>
      </c>
      <c r="Q15" s="171">
        <f>IF('Indicator Data'!X19="No Data",1,IF('Indicator Data imputation'!R18&lt;&gt;"",1,0))</f>
        <v>0</v>
      </c>
      <c r="R15" s="171">
        <f>IF('Indicator Data'!Y19="No Data",1,IF('Indicator Data imputation'!S18&lt;&gt;"",1,0))</f>
        <v>0</v>
      </c>
      <c r="S15" s="171">
        <f>IF('Indicator Data'!Z19="No Data",1,IF('Indicator Data imputation'!T18&lt;&gt;"",1,0))</f>
        <v>0</v>
      </c>
      <c r="T15" s="171">
        <f>IF('Indicator Data'!AA19="No Data",1,IF('Indicator Data imputation'!U18&lt;&gt;"",1,0))</f>
        <v>0</v>
      </c>
      <c r="U15" s="171">
        <f>IF('Indicator Data'!AB19="No Data",1,IF('Indicator Data imputation'!V18&lt;&gt;"",1,0))</f>
        <v>0</v>
      </c>
      <c r="V15" s="171">
        <f>IF('Indicator Data'!AC19="No Data",1,IF('Indicator Data imputation'!W18&lt;&gt;"",1,0))</f>
        <v>0</v>
      </c>
      <c r="W15" s="171">
        <f>IF('Indicator Data'!AD19="No Data",1,IF('Indicator Data imputation'!X18&lt;&gt;"",1,0))</f>
        <v>0</v>
      </c>
      <c r="X15" s="171">
        <f>IF('Indicator Data'!AE19="No Data",1,IF('Indicator Data imputation'!Y18&lt;&gt;"",1,0))</f>
        <v>1</v>
      </c>
      <c r="Y15" s="171">
        <f>IF('Indicator Data'!AF19="No Data",1,IF('Indicator Data imputation'!Z18&lt;&gt;"",1,0))</f>
        <v>0</v>
      </c>
      <c r="Z15" s="171">
        <f>IF('Indicator Data'!AG19="No Data",1,IF('Indicator Data imputation'!AA18&lt;&gt;"",1,0))</f>
        <v>1</v>
      </c>
      <c r="AA15" s="171">
        <f>IF('Indicator Data'!AH19="No Data",1,IF('Indicator Data imputation'!AB18&lt;&gt;"",1,0))</f>
        <v>0</v>
      </c>
      <c r="AB15" s="171">
        <f>IF('Indicator Data'!AI19="No Data",1,IF('Indicator Data imputation'!AC18&lt;&gt;"",1,0))</f>
        <v>0</v>
      </c>
      <c r="AC15" s="171">
        <f>IF('Indicator Data'!AJ19="No Data",1,IF('Indicator Data imputation'!AD18&lt;&gt;"",1,0))</f>
        <v>0</v>
      </c>
      <c r="AD15" s="171">
        <f>IF('Indicator Data'!AK19="No Data",1,IF('Indicator Data imputation'!AE18&lt;&gt;"",1,0))</f>
        <v>0</v>
      </c>
      <c r="AE15" s="171">
        <f>IF('Indicator Data'!AL19="No Data",1,IF('Indicator Data imputation'!AF18&lt;&gt;"",1,0))</f>
        <v>0</v>
      </c>
      <c r="AF15" s="171">
        <f>IF('Indicator Data'!AM19="No Data",1,IF('Indicator Data imputation'!AG18&lt;&gt;"",1,0))</f>
        <v>0</v>
      </c>
      <c r="AG15" s="171">
        <f>IF('Indicator Data'!AN19="No Data",1,IF('Indicator Data imputation'!AH18&lt;&gt;"",1,0))</f>
        <v>0</v>
      </c>
      <c r="AH15" s="171">
        <f>IF('Indicator Data'!AO19="No Data",1,IF('Indicator Data imputation'!AI18&lt;&gt;"",1,0))</f>
        <v>0</v>
      </c>
      <c r="AI15" s="171">
        <f>IF('Indicator Data'!AP19="No Data",1,IF('Indicator Data imputation'!AJ18&lt;&gt;"",1,0))</f>
        <v>0</v>
      </c>
      <c r="AJ15" s="171">
        <f>IF('Indicator Data'!AQ19="No Data",1,IF('Indicator Data imputation'!AK18&lt;&gt;"",1,0))</f>
        <v>0</v>
      </c>
      <c r="AK15" s="171">
        <f>IF('Indicator Data'!AR19="No Data",1,IF('Indicator Data imputation'!AL18&lt;&gt;"",1,0))</f>
        <v>0</v>
      </c>
      <c r="AL15" s="171">
        <f>IF('Indicator Data'!AS19="No Data",1,IF('Indicator Data imputation'!AM18&lt;&gt;"",1,0))</f>
        <v>0</v>
      </c>
      <c r="AM15" s="171">
        <f>IF('Indicator Data'!AT19="No Data",1,IF('Indicator Data imputation'!AN18&lt;&gt;"",1,0))</f>
        <v>0</v>
      </c>
      <c r="AN15" s="171">
        <f>IF('Indicator Data'!AU19="No Data",1,IF('Indicator Data imputation'!AO18&lt;&gt;"",1,0))</f>
        <v>0</v>
      </c>
      <c r="AO15" s="171">
        <f>IF('Indicator Data'!AV19="No Data",1,IF('Indicator Data imputation'!AP18&lt;&gt;"",1,0))</f>
        <v>1</v>
      </c>
      <c r="AP15" s="171">
        <f>IF('Indicator Data'!AW19="No Data",1,IF('Indicator Data imputation'!AQ18&lt;&gt;"",1,0))</f>
        <v>0</v>
      </c>
      <c r="AQ15" s="171">
        <f>IF('Indicator Data'!AX19="No Data",1,IF('Indicator Data imputation'!AR18&lt;&gt;"",1,0))</f>
        <v>0</v>
      </c>
      <c r="AR15" s="171">
        <f>IF('Indicator Data'!AY19="No Data",1,IF('Indicator Data imputation'!AS18&lt;&gt;"",1,0))</f>
        <v>0</v>
      </c>
      <c r="AS15" s="171">
        <f>IF('Indicator Data'!AZ19="No Data",1,IF('Indicator Data imputation'!AT18&lt;&gt;"",1,0))</f>
        <v>0</v>
      </c>
      <c r="AT15" s="171">
        <f>IF('Indicator Data'!BA19="No Data",1,IF('Indicator Data imputation'!AU18&lt;&gt;"",1,0))</f>
        <v>0</v>
      </c>
      <c r="AU15" s="171">
        <f>IF('Indicator Data'!BB19="No Data",1,IF('Indicator Data imputation'!AV18&lt;&gt;"",1,0))</f>
        <v>0</v>
      </c>
      <c r="AV15" s="171">
        <f>IF('Indicator Data'!BC19="No Data",1,IF('Indicator Data imputation'!AW18&lt;&gt;"",1,0))</f>
        <v>0</v>
      </c>
      <c r="AW15" s="171">
        <f>IF('Indicator Data'!BD19="No Data",1,IF('Indicator Data imputation'!AX18&lt;&gt;"",1,0))</f>
        <v>0</v>
      </c>
      <c r="AX15" s="171">
        <f>IF('Indicator Data'!BE19="No Data",1,IF('Indicator Data imputation'!AY18&lt;&gt;"",1,0))</f>
        <v>0</v>
      </c>
      <c r="AY15" s="171">
        <f>IF('Indicator Data'!BF19="No Data",1,IF('Indicator Data imputation'!AZ18&lt;&gt;"",1,0))</f>
        <v>0</v>
      </c>
      <c r="AZ15" s="171">
        <f>IF('Indicator Data'!BG19="No Data",1,IF('Indicator Data imputation'!BA18&lt;&gt;"",1,0))</f>
        <v>0</v>
      </c>
      <c r="BA15" s="5">
        <f t="shared" si="0"/>
        <v>5</v>
      </c>
      <c r="BB15" s="173">
        <f t="shared" si="1"/>
        <v>9.8039215686274508E-2</v>
      </c>
    </row>
    <row r="16" spans="1:54" x14ac:dyDescent="0.25">
      <c r="A16" s="5" t="s">
        <v>28</v>
      </c>
      <c r="B16" s="171">
        <f>IF('Indicator Data'!I20="No Data",1,IF('Indicator Data imputation'!C19&lt;&gt;"",1,0))</f>
        <v>0</v>
      </c>
      <c r="C16" s="171">
        <f>IF('Indicator Data'!J20="No Data",1,IF('Indicator Data imputation'!D19&lt;&gt;"",1,0))</f>
        <v>0</v>
      </c>
      <c r="D16" s="171">
        <f>IF('Indicator Data'!K20="No Data",1,IF('Indicator Data imputation'!E19&lt;&gt;"",1,0))</f>
        <v>0</v>
      </c>
      <c r="E16" s="171">
        <f>IF('Indicator Data'!L20="No Data",1,IF('Indicator Data imputation'!F19&lt;&gt;"",1,0))</f>
        <v>0</v>
      </c>
      <c r="F16" s="171">
        <f>IF('Indicator Data'!M20="No Data",1,IF('Indicator Data imputation'!G19&lt;&gt;"",1,0))</f>
        <v>0</v>
      </c>
      <c r="G16" s="171">
        <f>IF('Indicator Data'!N20="No Data",1,IF('Indicator Data imputation'!H19&lt;&gt;"",1,0))</f>
        <v>0</v>
      </c>
      <c r="H16" s="171">
        <f>IF('Indicator Data'!O20="No Data",1,IF('Indicator Data imputation'!I19&lt;&gt;"",1,0))</f>
        <v>0</v>
      </c>
      <c r="I16" s="171">
        <f>IF('Indicator Data'!P20="No Data",1,IF('Indicator Data imputation'!J19&lt;&gt;"",1,0))</f>
        <v>0</v>
      </c>
      <c r="J16" s="171">
        <f>IF('Indicator Data'!Q20="No Data",1,IF('Indicator Data imputation'!K19&lt;&gt;"",1,0))</f>
        <v>0</v>
      </c>
      <c r="K16" s="171">
        <f>IF('Indicator Data'!R20="No Data",1,IF('Indicator Data imputation'!L19&lt;&gt;"",1,0))</f>
        <v>0</v>
      </c>
      <c r="L16" s="171">
        <f>IF('Indicator Data'!S20="No Data",1,IF('Indicator Data imputation'!M19&lt;&gt;"",1,0))</f>
        <v>0</v>
      </c>
      <c r="M16" s="171">
        <f>IF('Indicator Data'!T20="No Data",1,IF('Indicator Data imputation'!N19&lt;&gt;"",1,0))</f>
        <v>0</v>
      </c>
      <c r="N16" s="171">
        <f>IF('Indicator Data'!U20="No Data",1,IF('Indicator Data imputation'!O19&lt;&gt;"",1,0))</f>
        <v>0</v>
      </c>
      <c r="O16" s="171">
        <f>IF('Indicator Data'!V20="No Data",1,IF('Indicator Data imputation'!P19&lt;&gt;"",1,0))</f>
        <v>0</v>
      </c>
      <c r="P16" s="171">
        <f>IF('Indicator Data'!W20="No Data",1,IF('Indicator Data imputation'!Q19&lt;&gt;"",1,0))</f>
        <v>0</v>
      </c>
      <c r="Q16" s="171">
        <f>IF('Indicator Data'!X20="No Data",1,IF('Indicator Data imputation'!R19&lt;&gt;"",1,0))</f>
        <v>0</v>
      </c>
      <c r="R16" s="171">
        <f>IF('Indicator Data'!Y20="No Data",1,IF('Indicator Data imputation'!S19&lt;&gt;"",1,0))</f>
        <v>0</v>
      </c>
      <c r="S16" s="171">
        <f>IF('Indicator Data'!Z20="No Data",1,IF('Indicator Data imputation'!T19&lt;&gt;"",1,0))</f>
        <v>0</v>
      </c>
      <c r="T16" s="171">
        <f>IF('Indicator Data'!AA20="No Data",1,IF('Indicator Data imputation'!U19&lt;&gt;"",1,0))</f>
        <v>0</v>
      </c>
      <c r="U16" s="171">
        <f>IF('Indicator Data'!AB20="No Data",1,IF('Indicator Data imputation'!V19&lt;&gt;"",1,0))</f>
        <v>0</v>
      </c>
      <c r="V16" s="171">
        <f>IF('Indicator Data'!AC20="No Data",1,IF('Indicator Data imputation'!W19&lt;&gt;"",1,0))</f>
        <v>0</v>
      </c>
      <c r="W16" s="171">
        <f>IF('Indicator Data'!AD20="No Data",1,IF('Indicator Data imputation'!X19&lt;&gt;"",1,0))</f>
        <v>0</v>
      </c>
      <c r="X16" s="171">
        <f>IF('Indicator Data'!AE20="No Data",1,IF('Indicator Data imputation'!Y19&lt;&gt;"",1,0))</f>
        <v>1</v>
      </c>
      <c r="Y16" s="171">
        <f>IF('Indicator Data'!AF20="No Data",1,IF('Indicator Data imputation'!Z19&lt;&gt;"",1,0))</f>
        <v>0</v>
      </c>
      <c r="Z16" s="171">
        <f>IF('Indicator Data'!AG20="No Data",1,IF('Indicator Data imputation'!AA19&lt;&gt;"",1,0))</f>
        <v>0</v>
      </c>
      <c r="AA16" s="171">
        <f>IF('Indicator Data'!AH20="No Data",1,IF('Indicator Data imputation'!AB19&lt;&gt;"",1,0))</f>
        <v>0</v>
      </c>
      <c r="AB16" s="171">
        <f>IF('Indicator Data'!AI20="No Data",1,IF('Indicator Data imputation'!AC19&lt;&gt;"",1,0))</f>
        <v>0</v>
      </c>
      <c r="AC16" s="171">
        <f>IF('Indicator Data'!AJ20="No Data",1,IF('Indicator Data imputation'!AD19&lt;&gt;"",1,0))</f>
        <v>0</v>
      </c>
      <c r="AD16" s="171">
        <f>IF('Indicator Data'!AK20="No Data",1,IF('Indicator Data imputation'!AE19&lt;&gt;"",1,0))</f>
        <v>0</v>
      </c>
      <c r="AE16" s="171">
        <f>IF('Indicator Data'!AL20="No Data",1,IF('Indicator Data imputation'!AF19&lt;&gt;"",1,0))</f>
        <v>0</v>
      </c>
      <c r="AF16" s="171">
        <f>IF('Indicator Data'!AM20="No Data",1,IF('Indicator Data imputation'!AG19&lt;&gt;"",1,0))</f>
        <v>0</v>
      </c>
      <c r="AG16" s="171">
        <f>IF('Indicator Data'!AN20="No Data",1,IF('Indicator Data imputation'!AH19&lt;&gt;"",1,0))</f>
        <v>0</v>
      </c>
      <c r="AH16" s="171">
        <f>IF('Indicator Data'!AO20="No Data",1,IF('Indicator Data imputation'!AI19&lt;&gt;"",1,0))</f>
        <v>0</v>
      </c>
      <c r="AI16" s="171">
        <f>IF('Indicator Data'!AP20="No Data",1,IF('Indicator Data imputation'!AJ19&lt;&gt;"",1,0))</f>
        <v>0</v>
      </c>
      <c r="AJ16" s="171">
        <f>IF('Indicator Data'!AQ20="No Data",1,IF('Indicator Data imputation'!AK19&lt;&gt;"",1,0))</f>
        <v>1</v>
      </c>
      <c r="AK16" s="171">
        <f>IF('Indicator Data'!AR20="No Data",1,IF('Indicator Data imputation'!AL19&lt;&gt;"",1,0))</f>
        <v>0</v>
      </c>
      <c r="AL16" s="171">
        <f>IF('Indicator Data'!AS20="No Data",1,IF('Indicator Data imputation'!AM19&lt;&gt;"",1,0))</f>
        <v>0</v>
      </c>
      <c r="AM16" s="171">
        <f>IF('Indicator Data'!AT20="No Data",1,IF('Indicator Data imputation'!AN19&lt;&gt;"",1,0))</f>
        <v>0</v>
      </c>
      <c r="AN16" s="171">
        <f>IF('Indicator Data'!AU20="No Data",1,IF('Indicator Data imputation'!AO19&lt;&gt;"",1,0))</f>
        <v>0</v>
      </c>
      <c r="AO16" s="171">
        <f>IF('Indicator Data'!AV20="No Data",1,IF('Indicator Data imputation'!AP19&lt;&gt;"",1,0))</f>
        <v>0</v>
      </c>
      <c r="AP16" s="171">
        <f>IF('Indicator Data'!AW20="No Data",1,IF('Indicator Data imputation'!AQ19&lt;&gt;"",1,0))</f>
        <v>0</v>
      </c>
      <c r="AQ16" s="171">
        <f>IF('Indicator Data'!AX20="No Data",1,IF('Indicator Data imputation'!AR19&lt;&gt;"",1,0))</f>
        <v>0</v>
      </c>
      <c r="AR16" s="171">
        <f>IF('Indicator Data'!AY20="No Data",1,IF('Indicator Data imputation'!AS19&lt;&gt;"",1,0))</f>
        <v>0</v>
      </c>
      <c r="AS16" s="171">
        <f>IF('Indicator Data'!AZ20="No Data",1,IF('Indicator Data imputation'!AT19&lt;&gt;"",1,0))</f>
        <v>0</v>
      </c>
      <c r="AT16" s="171">
        <f>IF('Indicator Data'!BA20="No Data",1,IF('Indicator Data imputation'!AU19&lt;&gt;"",1,0))</f>
        <v>0</v>
      </c>
      <c r="AU16" s="171">
        <f>IF('Indicator Data'!BB20="No Data",1,IF('Indicator Data imputation'!AV19&lt;&gt;"",1,0))</f>
        <v>0</v>
      </c>
      <c r="AV16" s="171">
        <f>IF('Indicator Data'!BC20="No Data",1,IF('Indicator Data imputation'!AW19&lt;&gt;"",1,0))</f>
        <v>0</v>
      </c>
      <c r="AW16" s="171">
        <f>IF('Indicator Data'!BD20="No Data",1,IF('Indicator Data imputation'!AX19&lt;&gt;"",1,0))</f>
        <v>0</v>
      </c>
      <c r="AX16" s="171">
        <f>IF('Indicator Data'!BE20="No Data",1,IF('Indicator Data imputation'!AY19&lt;&gt;"",1,0))</f>
        <v>0</v>
      </c>
      <c r="AY16" s="171">
        <f>IF('Indicator Data'!BF20="No Data",1,IF('Indicator Data imputation'!AZ19&lt;&gt;"",1,0))</f>
        <v>0</v>
      </c>
      <c r="AZ16" s="171">
        <f>IF('Indicator Data'!BG20="No Data",1,IF('Indicator Data imputation'!BA19&lt;&gt;"",1,0))</f>
        <v>0</v>
      </c>
      <c r="BA16" s="5">
        <f t="shared" si="0"/>
        <v>2</v>
      </c>
      <c r="BB16" s="173">
        <f t="shared" si="1"/>
        <v>3.9215686274509803E-2</v>
      </c>
    </row>
    <row r="17" spans="1:54" x14ac:dyDescent="0.25">
      <c r="A17" s="5" t="s">
        <v>30</v>
      </c>
      <c r="B17" s="171">
        <f>IF('Indicator Data'!I21="No Data",1,IF('Indicator Data imputation'!C20&lt;&gt;"",1,0))</f>
        <v>0</v>
      </c>
      <c r="C17" s="171">
        <f>IF('Indicator Data'!J21="No Data",1,IF('Indicator Data imputation'!D20&lt;&gt;"",1,0))</f>
        <v>0</v>
      </c>
      <c r="D17" s="171">
        <f>IF('Indicator Data'!K21="No Data",1,IF('Indicator Data imputation'!E20&lt;&gt;"",1,0))</f>
        <v>0</v>
      </c>
      <c r="E17" s="171">
        <f>IF('Indicator Data'!L21="No Data",1,IF('Indicator Data imputation'!F20&lt;&gt;"",1,0))</f>
        <v>0</v>
      </c>
      <c r="F17" s="171">
        <f>IF('Indicator Data'!M21="No Data",1,IF('Indicator Data imputation'!G20&lt;&gt;"",1,0))</f>
        <v>0</v>
      </c>
      <c r="G17" s="171">
        <f>IF('Indicator Data'!N21="No Data",1,IF('Indicator Data imputation'!H20&lt;&gt;"",1,0))</f>
        <v>0</v>
      </c>
      <c r="H17" s="171">
        <f>IF('Indicator Data'!O21="No Data",1,IF('Indicator Data imputation'!I20&lt;&gt;"",1,0))</f>
        <v>0</v>
      </c>
      <c r="I17" s="171">
        <f>IF('Indicator Data'!P21="No Data",1,IF('Indicator Data imputation'!J20&lt;&gt;"",1,0))</f>
        <v>0</v>
      </c>
      <c r="J17" s="171">
        <f>IF('Indicator Data'!Q21="No Data",1,IF('Indicator Data imputation'!K20&lt;&gt;"",1,0))</f>
        <v>0</v>
      </c>
      <c r="K17" s="171">
        <f>IF('Indicator Data'!R21="No Data",1,IF('Indicator Data imputation'!L20&lt;&gt;"",1,0))</f>
        <v>1</v>
      </c>
      <c r="L17" s="171">
        <f>IF('Indicator Data'!S21="No Data",1,IF('Indicator Data imputation'!M20&lt;&gt;"",1,0))</f>
        <v>0</v>
      </c>
      <c r="M17" s="171">
        <f>IF('Indicator Data'!T21="No Data",1,IF('Indicator Data imputation'!N20&lt;&gt;"",1,0))</f>
        <v>0</v>
      </c>
      <c r="N17" s="171">
        <f>IF('Indicator Data'!U21="No Data",1,IF('Indicator Data imputation'!O20&lt;&gt;"",1,0))</f>
        <v>0</v>
      </c>
      <c r="O17" s="171">
        <f>IF('Indicator Data'!V21="No Data",1,IF('Indicator Data imputation'!P20&lt;&gt;"",1,0))</f>
        <v>1</v>
      </c>
      <c r="P17" s="171">
        <f>IF('Indicator Data'!W21="No Data",1,IF('Indicator Data imputation'!Q20&lt;&gt;"",1,0))</f>
        <v>0</v>
      </c>
      <c r="Q17" s="171">
        <f>IF('Indicator Data'!X21="No Data",1,IF('Indicator Data imputation'!R20&lt;&gt;"",1,0))</f>
        <v>1</v>
      </c>
      <c r="R17" s="171">
        <f>IF('Indicator Data'!Y21="No Data",1,IF('Indicator Data imputation'!S20&lt;&gt;"",1,0))</f>
        <v>0</v>
      </c>
      <c r="S17" s="171">
        <f>IF('Indicator Data'!Z21="No Data",1,IF('Indicator Data imputation'!T20&lt;&gt;"",1,0))</f>
        <v>0</v>
      </c>
      <c r="T17" s="171">
        <f>IF('Indicator Data'!AA21="No Data",1,IF('Indicator Data imputation'!U20&lt;&gt;"",1,0))</f>
        <v>0</v>
      </c>
      <c r="U17" s="171">
        <f>IF('Indicator Data'!AB21="No Data",1,IF('Indicator Data imputation'!V20&lt;&gt;"",1,0))</f>
        <v>1</v>
      </c>
      <c r="V17" s="171">
        <f>IF('Indicator Data'!AC21="No Data",1,IF('Indicator Data imputation'!W20&lt;&gt;"",1,0))</f>
        <v>0</v>
      </c>
      <c r="W17" s="171">
        <f>IF('Indicator Data'!AD21="No Data",1,IF('Indicator Data imputation'!X20&lt;&gt;"",1,0))</f>
        <v>0</v>
      </c>
      <c r="X17" s="171">
        <f>IF('Indicator Data'!AE21="No Data",1,IF('Indicator Data imputation'!Y20&lt;&gt;"",1,0))</f>
        <v>1</v>
      </c>
      <c r="Y17" s="171">
        <f>IF('Indicator Data'!AF21="No Data",1,IF('Indicator Data imputation'!Z20&lt;&gt;"",1,0))</f>
        <v>0</v>
      </c>
      <c r="Z17" s="171">
        <f>IF('Indicator Data'!AG21="No Data",1,IF('Indicator Data imputation'!AA20&lt;&gt;"",1,0))</f>
        <v>0</v>
      </c>
      <c r="AA17" s="171">
        <f>IF('Indicator Data'!AH21="No Data",1,IF('Indicator Data imputation'!AB20&lt;&gt;"",1,0))</f>
        <v>0</v>
      </c>
      <c r="AB17" s="171">
        <f>IF('Indicator Data'!AI21="No Data",1,IF('Indicator Data imputation'!AC20&lt;&gt;"",1,0))</f>
        <v>0</v>
      </c>
      <c r="AC17" s="171">
        <f>IF('Indicator Data'!AJ21="No Data",1,IF('Indicator Data imputation'!AD20&lt;&gt;"",1,0))</f>
        <v>0</v>
      </c>
      <c r="AD17" s="171">
        <f>IF('Indicator Data'!AK21="No Data",1,IF('Indicator Data imputation'!AE20&lt;&gt;"",1,0))</f>
        <v>0</v>
      </c>
      <c r="AE17" s="171">
        <f>IF('Indicator Data'!AL21="No Data",1,IF('Indicator Data imputation'!AF20&lt;&gt;"",1,0))</f>
        <v>0</v>
      </c>
      <c r="AF17" s="171">
        <f>IF('Indicator Data'!AM21="No Data",1,IF('Indicator Data imputation'!AG20&lt;&gt;"",1,0))</f>
        <v>0</v>
      </c>
      <c r="AG17" s="171">
        <f>IF('Indicator Data'!AN21="No Data",1,IF('Indicator Data imputation'!AH20&lt;&gt;"",1,0))</f>
        <v>0</v>
      </c>
      <c r="AH17" s="171">
        <f>IF('Indicator Data'!AO21="No Data",1,IF('Indicator Data imputation'!AI20&lt;&gt;"",1,0))</f>
        <v>0</v>
      </c>
      <c r="AI17" s="171">
        <f>IF('Indicator Data'!AP21="No Data",1,IF('Indicator Data imputation'!AJ20&lt;&gt;"",1,0))</f>
        <v>0</v>
      </c>
      <c r="AJ17" s="171">
        <f>IF('Indicator Data'!AQ21="No Data",1,IF('Indicator Data imputation'!AK20&lt;&gt;"",1,0))</f>
        <v>0</v>
      </c>
      <c r="AK17" s="171">
        <f>IF('Indicator Data'!AR21="No Data",1,IF('Indicator Data imputation'!AL20&lt;&gt;"",1,0))</f>
        <v>1</v>
      </c>
      <c r="AL17" s="171">
        <f>IF('Indicator Data'!AS21="No Data",1,IF('Indicator Data imputation'!AM20&lt;&gt;"",1,0))</f>
        <v>0</v>
      </c>
      <c r="AM17" s="171">
        <f>IF('Indicator Data'!AT21="No Data",1,IF('Indicator Data imputation'!AN20&lt;&gt;"",1,0))</f>
        <v>0</v>
      </c>
      <c r="AN17" s="171">
        <f>IF('Indicator Data'!AU21="No Data",1,IF('Indicator Data imputation'!AO20&lt;&gt;"",1,0))</f>
        <v>0</v>
      </c>
      <c r="AO17" s="171">
        <f>IF('Indicator Data'!AV21="No Data",1,IF('Indicator Data imputation'!AP20&lt;&gt;"",1,0))</f>
        <v>1</v>
      </c>
      <c r="AP17" s="171">
        <f>IF('Indicator Data'!AW21="No Data",1,IF('Indicator Data imputation'!AQ20&lt;&gt;"",1,0))</f>
        <v>0</v>
      </c>
      <c r="AQ17" s="171">
        <f>IF('Indicator Data'!AX21="No Data",1,IF('Indicator Data imputation'!AR20&lt;&gt;"",1,0))</f>
        <v>0</v>
      </c>
      <c r="AR17" s="171">
        <f>IF('Indicator Data'!AY21="No Data",1,IF('Indicator Data imputation'!AS20&lt;&gt;"",1,0))</f>
        <v>0</v>
      </c>
      <c r="AS17" s="171">
        <f>IF('Indicator Data'!AZ21="No Data",1,IF('Indicator Data imputation'!AT20&lt;&gt;"",1,0))</f>
        <v>0</v>
      </c>
      <c r="AT17" s="171">
        <f>IF('Indicator Data'!BA21="No Data",1,IF('Indicator Data imputation'!AU20&lt;&gt;"",1,0))</f>
        <v>0</v>
      </c>
      <c r="AU17" s="171">
        <f>IF('Indicator Data'!BB21="No Data",1,IF('Indicator Data imputation'!AV20&lt;&gt;"",1,0))</f>
        <v>0</v>
      </c>
      <c r="AV17" s="171">
        <f>IF('Indicator Data'!BC21="No Data",1,IF('Indicator Data imputation'!AW20&lt;&gt;"",1,0))</f>
        <v>0</v>
      </c>
      <c r="AW17" s="171">
        <f>IF('Indicator Data'!BD21="No Data",1,IF('Indicator Data imputation'!AX20&lt;&gt;"",1,0))</f>
        <v>0</v>
      </c>
      <c r="AX17" s="171">
        <f>IF('Indicator Data'!BE21="No Data",1,IF('Indicator Data imputation'!AY20&lt;&gt;"",1,0))</f>
        <v>0</v>
      </c>
      <c r="AY17" s="171">
        <f>IF('Indicator Data'!BF21="No Data",1,IF('Indicator Data imputation'!AZ20&lt;&gt;"",1,0))</f>
        <v>0</v>
      </c>
      <c r="AZ17" s="171">
        <f>IF('Indicator Data'!BG21="No Data",1,IF('Indicator Data imputation'!BA20&lt;&gt;"",1,0))</f>
        <v>0</v>
      </c>
      <c r="BA17" s="5">
        <f t="shared" si="0"/>
        <v>7</v>
      </c>
      <c r="BB17" s="173">
        <f t="shared" si="1"/>
        <v>0.13725490196078433</v>
      </c>
    </row>
    <row r="18" spans="1:54" x14ac:dyDescent="0.25">
      <c r="A18" s="5" t="s">
        <v>32</v>
      </c>
      <c r="B18" s="171">
        <f>IF('Indicator Data'!I22="No Data",1,IF('Indicator Data imputation'!C21&lt;&gt;"",1,0))</f>
        <v>0</v>
      </c>
      <c r="C18" s="171">
        <f>IF('Indicator Data'!J22="No Data",1,IF('Indicator Data imputation'!D21&lt;&gt;"",1,0))</f>
        <v>0</v>
      </c>
      <c r="D18" s="171">
        <f>IF('Indicator Data'!K22="No Data",1,IF('Indicator Data imputation'!E21&lt;&gt;"",1,0))</f>
        <v>0</v>
      </c>
      <c r="E18" s="171">
        <f>IF('Indicator Data'!L22="No Data",1,IF('Indicator Data imputation'!F21&lt;&gt;"",1,0))</f>
        <v>0</v>
      </c>
      <c r="F18" s="171">
        <f>IF('Indicator Data'!M22="No Data",1,IF('Indicator Data imputation'!G21&lt;&gt;"",1,0))</f>
        <v>0</v>
      </c>
      <c r="G18" s="171">
        <f>IF('Indicator Data'!N22="No Data",1,IF('Indicator Data imputation'!H21&lt;&gt;"",1,0))</f>
        <v>0</v>
      </c>
      <c r="H18" s="171">
        <f>IF('Indicator Data'!O22="No Data",1,IF('Indicator Data imputation'!I21&lt;&gt;"",1,0))</f>
        <v>0</v>
      </c>
      <c r="I18" s="171">
        <f>IF('Indicator Data'!P22="No Data",1,IF('Indicator Data imputation'!J21&lt;&gt;"",1,0))</f>
        <v>0</v>
      </c>
      <c r="J18" s="171">
        <f>IF('Indicator Data'!Q22="No Data",1,IF('Indicator Data imputation'!K21&lt;&gt;"",1,0))</f>
        <v>0</v>
      </c>
      <c r="K18" s="171">
        <f>IF('Indicator Data'!R22="No Data",1,IF('Indicator Data imputation'!L21&lt;&gt;"",1,0))</f>
        <v>0</v>
      </c>
      <c r="L18" s="171">
        <f>IF('Indicator Data'!S22="No Data",1,IF('Indicator Data imputation'!M21&lt;&gt;"",1,0))</f>
        <v>0</v>
      </c>
      <c r="M18" s="171">
        <f>IF('Indicator Data'!T22="No Data",1,IF('Indicator Data imputation'!N21&lt;&gt;"",1,0))</f>
        <v>0</v>
      </c>
      <c r="N18" s="171">
        <f>IF('Indicator Data'!U22="No Data",1,IF('Indicator Data imputation'!O21&lt;&gt;"",1,0))</f>
        <v>0</v>
      </c>
      <c r="O18" s="171">
        <f>IF('Indicator Data'!V22="No Data",1,IF('Indicator Data imputation'!P21&lt;&gt;"",1,0))</f>
        <v>0</v>
      </c>
      <c r="P18" s="171">
        <f>IF('Indicator Data'!W22="No Data",1,IF('Indicator Data imputation'!Q21&lt;&gt;"",1,0))</f>
        <v>0</v>
      </c>
      <c r="Q18" s="171">
        <f>IF('Indicator Data'!X22="No Data",1,IF('Indicator Data imputation'!R21&lt;&gt;"",1,0))</f>
        <v>0</v>
      </c>
      <c r="R18" s="171">
        <f>IF('Indicator Data'!Y22="No Data",1,IF('Indicator Data imputation'!S21&lt;&gt;"",1,0))</f>
        <v>0</v>
      </c>
      <c r="S18" s="171">
        <f>IF('Indicator Data'!Z22="No Data",1,IF('Indicator Data imputation'!T21&lt;&gt;"",1,0))</f>
        <v>0</v>
      </c>
      <c r="T18" s="171">
        <f>IF('Indicator Data'!AA22="No Data",1,IF('Indicator Data imputation'!U21&lt;&gt;"",1,0))</f>
        <v>0</v>
      </c>
      <c r="U18" s="171">
        <f>IF('Indicator Data'!AB22="No Data",1,IF('Indicator Data imputation'!V21&lt;&gt;"",1,0))</f>
        <v>0</v>
      </c>
      <c r="V18" s="171">
        <f>IF('Indicator Data'!AC22="No Data",1,IF('Indicator Data imputation'!W21&lt;&gt;"",1,0))</f>
        <v>0</v>
      </c>
      <c r="W18" s="171">
        <f>IF('Indicator Data'!AD22="No Data",1,IF('Indicator Data imputation'!X21&lt;&gt;"",1,0))</f>
        <v>0</v>
      </c>
      <c r="X18" s="171">
        <f>IF('Indicator Data'!AE22="No Data",1,IF('Indicator Data imputation'!Y21&lt;&gt;"",1,0))</f>
        <v>0</v>
      </c>
      <c r="Y18" s="171">
        <f>IF('Indicator Data'!AF22="No Data",1,IF('Indicator Data imputation'!Z21&lt;&gt;"",1,0))</f>
        <v>0</v>
      </c>
      <c r="Z18" s="171">
        <f>IF('Indicator Data'!AG22="No Data",1,IF('Indicator Data imputation'!AA21&lt;&gt;"",1,0))</f>
        <v>1</v>
      </c>
      <c r="AA18" s="171">
        <f>IF('Indicator Data'!AH22="No Data",1,IF('Indicator Data imputation'!AB21&lt;&gt;"",1,0))</f>
        <v>0</v>
      </c>
      <c r="AB18" s="171">
        <f>IF('Indicator Data'!AI22="No Data",1,IF('Indicator Data imputation'!AC21&lt;&gt;"",1,0))</f>
        <v>0</v>
      </c>
      <c r="AC18" s="171">
        <f>IF('Indicator Data'!AJ22="No Data",1,IF('Indicator Data imputation'!AD21&lt;&gt;"",1,0))</f>
        <v>0</v>
      </c>
      <c r="AD18" s="171">
        <f>IF('Indicator Data'!AK22="No Data",1,IF('Indicator Data imputation'!AE21&lt;&gt;"",1,0))</f>
        <v>0</v>
      </c>
      <c r="AE18" s="171">
        <f>IF('Indicator Data'!AL22="No Data",1,IF('Indicator Data imputation'!AF21&lt;&gt;"",1,0))</f>
        <v>0</v>
      </c>
      <c r="AF18" s="171">
        <f>IF('Indicator Data'!AM22="No Data",1,IF('Indicator Data imputation'!AG21&lt;&gt;"",1,0))</f>
        <v>0</v>
      </c>
      <c r="AG18" s="171">
        <f>IF('Indicator Data'!AN22="No Data",1,IF('Indicator Data imputation'!AH21&lt;&gt;"",1,0))</f>
        <v>0</v>
      </c>
      <c r="AH18" s="171">
        <f>IF('Indicator Data'!AO22="No Data",1,IF('Indicator Data imputation'!AI21&lt;&gt;"",1,0))</f>
        <v>0</v>
      </c>
      <c r="AI18" s="171">
        <f>IF('Indicator Data'!AP22="No Data",1,IF('Indicator Data imputation'!AJ21&lt;&gt;"",1,0))</f>
        <v>0</v>
      </c>
      <c r="AJ18" s="171">
        <f>IF('Indicator Data'!AQ22="No Data",1,IF('Indicator Data imputation'!AK21&lt;&gt;"",1,0))</f>
        <v>0</v>
      </c>
      <c r="AK18" s="171">
        <f>IF('Indicator Data'!AR22="No Data",1,IF('Indicator Data imputation'!AL21&lt;&gt;"",1,0))</f>
        <v>1</v>
      </c>
      <c r="AL18" s="171">
        <f>IF('Indicator Data'!AS22="No Data",1,IF('Indicator Data imputation'!AM21&lt;&gt;"",1,0))</f>
        <v>0</v>
      </c>
      <c r="AM18" s="171">
        <f>IF('Indicator Data'!AT22="No Data",1,IF('Indicator Data imputation'!AN21&lt;&gt;"",1,0))</f>
        <v>1</v>
      </c>
      <c r="AN18" s="171">
        <f>IF('Indicator Data'!AU22="No Data",1,IF('Indicator Data imputation'!AO21&lt;&gt;"",1,0))</f>
        <v>0</v>
      </c>
      <c r="AO18" s="171">
        <f>IF('Indicator Data'!AV22="No Data",1,IF('Indicator Data imputation'!AP21&lt;&gt;"",1,0))</f>
        <v>0</v>
      </c>
      <c r="AP18" s="171">
        <f>IF('Indicator Data'!AW22="No Data",1,IF('Indicator Data imputation'!AQ21&lt;&gt;"",1,0))</f>
        <v>0</v>
      </c>
      <c r="AQ18" s="171">
        <f>IF('Indicator Data'!AX22="No Data",1,IF('Indicator Data imputation'!AR21&lt;&gt;"",1,0))</f>
        <v>0</v>
      </c>
      <c r="AR18" s="171">
        <f>IF('Indicator Data'!AY22="No Data",1,IF('Indicator Data imputation'!AS21&lt;&gt;"",1,0))</f>
        <v>0</v>
      </c>
      <c r="AS18" s="171">
        <f>IF('Indicator Data'!AZ22="No Data",1,IF('Indicator Data imputation'!AT21&lt;&gt;"",1,0))</f>
        <v>0</v>
      </c>
      <c r="AT18" s="171">
        <f>IF('Indicator Data'!BA22="No Data",1,IF('Indicator Data imputation'!AU21&lt;&gt;"",1,0))</f>
        <v>0</v>
      </c>
      <c r="AU18" s="171">
        <f>IF('Indicator Data'!BB22="No Data",1,IF('Indicator Data imputation'!AV21&lt;&gt;"",1,0))</f>
        <v>0</v>
      </c>
      <c r="AV18" s="171">
        <f>IF('Indicator Data'!BC22="No Data",1,IF('Indicator Data imputation'!AW21&lt;&gt;"",1,0))</f>
        <v>0</v>
      </c>
      <c r="AW18" s="171">
        <f>IF('Indicator Data'!BD22="No Data",1,IF('Indicator Data imputation'!AX21&lt;&gt;"",1,0))</f>
        <v>0</v>
      </c>
      <c r="AX18" s="171">
        <f>IF('Indicator Data'!BE22="No Data",1,IF('Indicator Data imputation'!AY21&lt;&gt;"",1,0))</f>
        <v>0</v>
      </c>
      <c r="AY18" s="171">
        <f>IF('Indicator Data'!BF22="No Data",1,IF('Indicator Data imputation'!AZ21&lt;&gt;"",1,0))</f>
        <v>0</v>
      </c>
      <c r="AZ18" s="171">
        <f>IF('Indicator Data'!BG22="No Data",1,IF('Indicator Data imputation'!BA21&lt;&gt;"",1,0))</f>
        <v>0</v>
      </c>
      <c r="BA18" s="5">
        <f t="shared" si="0"/>
        <v>3</v>
      </c>
      <c r="BB18" s="173">
        <f t="shared" si="1"/>
        <v>5.8823529411764705E-2</v>
      </c>
    </row>
    <row r="19" spans="1:54" x14ac:dyDescent="0.25">
      <c r="A19" s="5" t="s">
        <v>34</v>
      </c>
      <c r="B19" s="171">
        <f>IF('Indicator Data'!I23="No Data",1,IF('Indicator Data imputation'!C22&lt;&gt;"",1,0))</f>
        <v>0</v>
      </c>
      <c r="C19" s="171">
        <f>IF('Indicator Data'!J23="No Data",1,IF('Indicator Data imputation'!D22&lt;&gt;"",1,0))</f>
        <v>0</v>
      </c>
      <c r="D19" s="171">
        <f>IF('Indicator Data'!K23="No Data",1,IF('Indicator Data imputation'!E22&lt;&gt;"",1,0))</f>
        <v>0</v>
      </c>
      <c r="E19" s="171">
        <f>IF('Indicator Data'!L23="No Data",1,IF('Indicator Data imputation'!F22&lt;&gt;"",1,0))</f>
        <v>0</v>
      </c>
      <c r="F19" s="171">
        <f>IF('Indicator Data'!M23="No Data",1,IF('Indicator Data imputation'!G22&lt;&gt;"",1,0))</f>
        <v>0</v>
      </c>
      <c r="G19" s="171">
        <f>IF('Indicator Data'!N23="No Data",1,IF('Indicator Data imputation'!H22&lt;&gt;"",1,0))</f>
        <v>0</v>
      </c>
      <c r="H19" s="171">
        <f>IF('Indicator Data'!O23="No Data",1,IF('Indicator Data imputation'!I22&lt;&gt;"",1,0))</f>
        <v>0</v>
      </c>
      <c r="I19" s="171">
        <f>IF('Indicator Data'!P23="No Data",1,IF('Indicator Data imputation'!J22&lt;&gt;"",1,0))</f>
        <v>0</v>
      </c>
      <c r="J19" s="171">
        <f>IF('Indicator Data'!Q23="No Data",1,IF('Indicator Data imputation'!K22&lt;&gt;"",1,0))</f>
        <v>0</v>
      </c>
      <c r="K19" s="171">
        <f>IF('Indicator Data'!R23="No Data",1,IF('Indicator Data imputation'!L22&lt;&gt;"",1,0))</f>
        <v>0</v>
      </c>
      <c r="L19" s="171">
        <f>IF('Indicator Data'!S23="No Data",1,IF('Indicator Data imputation'!M22&lt;&gt;"",1,0))</f>
        <v>0</v>
      </c>
      <c r="M19" s="171">
        <f>IF('Indicator Data'!T23="No Data",1,IF('Indicator Data imputation'!N22&lt;&gt;"",1,0))</f>
        <v>0</v>
      </c>
      <c r="N19" s="171">
        <f>IF('Indicator Data'!U23="No Data",1,IF('Indicator Data imputation'!O22&lt;&gt;"",1,0))</f>
        <v>0</v>
      </c>
      <c r="O19" s="171">
        <f>IF('Indicator Data'!V23="No Data",1,IF('Indicator Data imputation'!P22&lt;&gt;"",1,0))</f>
        <v>0</v>
      </c>
      <c r="P19" s="171">
        <f>IF('Indicator Data'!W23="No Data",1,IF('Indicator Data imputation'!Q22&lt;&gt;"",1,0))</f>
        <v>0</v>
      </c>
      <c r="Q19" s="171">
        <f>IF('Indicator Data'!X23="No Data",1,IF('Indicator Data imputation'!R22&lt;&gt;"",1,0))</f>
        <v>0</v>
      </c>
      <c r="R19" s="171">
        <f>IF('Indicator Data'!Y23="No Data",1,IF('Indicator Data imputation'!S22&lt;&gt;"",1,0))</f>
        <v>0</v>
      </c>
      <c r="S19" s="171">
        <f>IF('Indicator Data'!Z23="No Data",1,IF('Indicator Data imputation'!T22&lt;&gt;"",1,0))</f>
        <v>0</v>
      </c>
      <c r="T19" s="171">
        <f>IF('Indicator Data'!AA23="No Data",1,IF('Indicator Data imputation'!U22&lt;&gt;"",1,0))</f>
        <v>0</v>
      </c>
      <c r="U19" s="171">
        <f>IF('Indicator Data'!AB23="No Data",1,IF('Indicator Data imputation'!V22&lt;&gt;"",1,0))</f>
        <v>0</v>
      </c>
      <c r="V19" s="171">
        <f>IF('Indicator Data'!AC23="No Data",1,IF('Indicator Data imputation'!W22&lt;&gt;"",1,0))</f>
        <v>0</v>
      </c>
      <c r="W19" s="171">
        <f>IF('Indicator Data'!AD23="No Data",1,IF('Indicator Data imputation'!X22&lt;&gt;"",1,0))</f>
        <v>0</v>
      </c>
      <c r="X19" s="171">
        <f>IF('Indicator Data'!AE23="No Data",1,IF('Indicator Data imputation'!Y22&lt;&gt;"",1,0))</f>
        <v>0</v>
      </c>
      <c r="Y19" s="171">
        <f>IF('Indicator Data'!AF23="No Data",1,IF('Indicator Data imputation'!Z22&lt;&gt;"",1,0))</f>
        <v>0</v>
      </c>
      <c r="Z19" s="171">
        <f>IF('Indicator Data'!AG23="No Data",1,IF('Indicator Data imputation'!AA22&lt;&gt;"",1,0))</f>
        <v>0</v>
      </c>
      <c r="AA19" s="171">
        <f>IF('Indicator Data'!AH23="No Data",1,IF('Indicator Data imputation'!AB22&lt;&gt;"",1,0))</f>
        <v>0</v>
      </c>
      <c r="AB19" s="171">
        <f>IF('Indicator Data'!AI23="No Data",1,IF('Indicator Data imputation'!AC22&lt;&gt;"",1,0))</f>
        <v>0</v>
      </c>
      <c r="AC19" s="171">
        <f>IF('Indicator Data'!AJ23="No Data",1,IF('Indicator Data imputation'!AD22&lt;&gt;"",1,0))</f>
        <v>0</v>
      </c>
      <c r="AD19" s="171">
        <f>IF('Indicator Data'!AK23="No Data",1,IF('Indicator Data imputation'!AE22&lt;&gt;"",1,0))</f>
        <v>0</v>
      </c>
      <c r="AE19" s="171">
        <f>IF('Indicator Data'!AL23="No Data",1,IF('Indicator Data imputation'!AF22&lt;&gt;"",1,0))</f>
        <v>0</v>
      </c>
      <c r="AF19" s="171">
        <f>IF('Indicator Data'!AM23="No Data",1,IF('Indicator Data imputation'!AG22&lt;&gt;"",1,0))</f>
        <v>0</v>
      </c>
      <c r="AG19" s="171">
        <f>IF('Indicator Data'!AN23="No Data",1,IF('Indicator Data imputation'!AH22&lt;&gt;"",1,0))</f>
        <v>0</v>
      </c>
      <c r="AH19" s="171">
        <f>IF('Indicator Data'!AO23="No Data",1,IF('Indicator Data imputation'!AI22&lt;&gt;"",1,0))</f>
        <v>0</v>
      </c>
      <c r="AI19" s="171">
        <f>IF('Indicator Data'!AP23="No Data",1,IF('Indicator Data imputation'!AJ22&lt;&gt;"",1,0))</f>
        <v>0</v>
      </c>
      <c r="AJ19" s="171">
        <f>IF('Indicator Data'!AQ23="No Data",1,IF('Indicator Data imputation'!AK22&lt;&gt;"",1,0))</f>
        <v>0</v>
      </c>
      <c r="AK19" s="171">
        <f>IF('Indicator Data'!AR23="No Data",1,IF('Indicator Data imputation'!AL22&lt;&gt;"",1,0))</f>
        <v>0</v>
      </c>
      <c r="AL19" s="171">
        <f>IF('Indicator Data'!AS23="No Data",1,IF('Indicator Data imputation'!AM22&lt;&gt;"",1,0))</f>
        <v>0</v>
      </c>
      <c r="AM19" s="171">
        <f>IF('Indicator Data'!AT23="No Data",1,IF('Indicator Data imputation'!AN22&lt;&gt;"",1,0))</f>
        <v>0</v>
      </c>
      <c r="AN19" s="171">
        <f>IF('Indicator Data'!AU23="No Data",1,IF('Indicator Data imputation'!AO22&lt;&gt;"",1,0))</f>
        <v>0</v>
      </c>
      <c r="AO19" s="171">
        <f>IF('Indicator Data'!AV23="No Data",1,IF('Indicator Data imputation'!AP22&lt;&gt;"",1,0))</f>
        <v>0</v>
      </c>
      <c r="AP19" s="171">
        <f>IF('Indicator Data'!AW23="No Data",1,IF('Indicator Data imputation'!AQ22&lt;&gt;"",1,0))</f>
        <v>0</v>
      </c>
      <c r="AQ19" s="171">
        <f>IF('Indicator Data'!AX23="No Data",1,IF('Indicator Data imputation'!AR22&lt;&gt;"",1,0))</f>
        <v>0</v>
      </c>
      <c r="AR19" s="171">
        <f>IF('Indicator Data'!AY23="No Data",1,IF('Indicator Data imputation'!AS22&lt;&gt;"",1,0))</f>
        <v>0</v>
      </c>
      <c r="AS19" s="171">
        <f>IF('Indicator Data'!AZ23="No Data",1,IF('Indicator Data imputation'!AT22&lt;&gt;"",1,0))</f>
        <v>0</v>
      </c>
      <c r="AT19" s="171">
        <f>IF('Indicator Data'!BA23="No Data",1,IF('Indicator Data imputation'!AU22&lt;&gt;"",1,0))</f>
        <v>0</v>
      </c>
      <c r="AU19" s="171">
        <f>IF('Indicator Data'!BB23="No Data",1,IF('Indicator Data imputation'!AV22&lt;&gt;"",1,0))</f>
        <v>0</v>
      </c>
      <c r="AV19" s="171">
        <f>IF('Indicator Data'!BC23="No Data",1,IF('Indicator Data imputation'!AW22&lt;&gt;"",1,0))</f>
        <v>0</v>
      </c>
      <c r="AW19" s="171">
        <f>IF('Indicator Data'!BD23="No Data",1,IF('Indicator Data imputation'!AX22&lt;&gt;"",1,0))</f>
        <v>0</v>
      </c>
      <c r="AX19" s="171">
        <f>IF('Indicator Data'!BE23="No Data",1,IF('Indicator Data imputation'!AY22&lt;&gt;"",1,0))</f>
        <v>0</v>
      </c>
      <c r="AY19" s="171">
        <f>IF('Indicator Data'!BF23="No Data",1,IF('Indicator Data imputation'!AZ22&lt;&gt;"",1,0))</f>
        <v>0</v>
      </c>
      <c r="AZ19" s="171">
        <f>IF('Indicator Data'!BG23="No Data",1,IF('Indicator Data imputation'!BA22&lt;&gt;"",1,0))</f>
        <v>0</v>
      </c>
      <c r="BA19" s="5">
        <f t="shared" si="0"/>
        <v>0</v>
      </c>
      <c r="BB19" s="173">
        <f t="shared" si="1"/>
        <v>0</v>
      </c>
    </row>
    <row r="20" spans="1:54" x14ac:dyDescent="0.25">
      <c r="A20" s="5" t="s">
        <v>36</v>
      </c>
      <c r="B20" s="171">
        <f>IF('Indicator Data'!I24="No Data",1,IF('Indicator Data imputation'!C23&lt;&gt;"",1,0))</f>
        <v>0</v>
      </c>
      <c r="C20" s="171">
        <f>IF('Indicator Data'!J24="No Data",1,IF('Indicator Data imputation'!D23&lt;&gt;"",1,0))</f>
        <v>0</v>
      </c>
      <c r="D20" s="171">
        <f>IF('Indicator Data'!K24="No Data",1,IF('Indicator Data imputation'!E23&lt;&gt;"",1,0))</f>
        <v>0</v>
      </c>
      <c r="E20" s="171">
        <f>IF('Indicator Data'!L24="No Data",1,IF('Indicator Data imputation'!F23&lt;&gt;"",1,0))</f>
        <v>0</v>
      </c>
      <c r="F20" s="171">
        <f>IF('Indicator Data'!M24="No Data",1,IF('Indicator Data imputation'!G23&lt;&gt;"",1,0))</f>
        <v>0</v>
      </c>
      <c r="G20" s="171">
        <f>IF('Indicator Data'!N24="No Data",1,IF('Indicator Data imputation'!H23&lt;&gt;"",1,0))</f>
        <v>0</v>
      </c>
      <c r="H20" s="171">
        <f>IF('Indicator Data'!O24="No Data",1,IF('Indicator Data imputation'!I23&lt;&gt;"",1,0))</f>
        <v>0</v>
      </c>
      <c r="I20" s="171">
        <f>IF('Indicator Data'!P24="No Data",1,IF('Indicator Data imputation'!J23&lt;&gt;"",1,0))</f>
        <v>0</v>
      </c>
      <c r="J20" s="171">
        <f>IF('Indicator Data'!Q24="No Data",1,IF('Indicator Data imputation'!K23&lt;&gt;"",1,0))</f>
        <v>0</v>
      </c>
      <c r="K20" s="171">
        <f>IF('Indicator Data'!R24="No Data",1,IF('Indicator Data imputation'!L23&lt;&gt;"",1,0))</f>
        <v>0</v>
      </c>
      <c r="L20" s="171">
        <f>IF('Indicator Data'!S24="No Data",1,IF('Indicator Data imputation'!M23&lt;&gt;"",1,0))</f>
        <v>0</v>
      </c>
      <c r="M20" s="171">
        <f>IF('Indicator Data'!T24="No Data",1,IF('Indicator Data imputation'!N23&lt;&gt;"",1,0))</f>
        <v>0</v>
      </c>
      <c r="N20" s="171">
        <f>IF('Indicator Data'!U24="No Data",1,IF('Indicator Data imputation'!O23&lt;&gt;"",1,0))</f>
        <v>0</v>
      </c>
      <c r="O20" s="171">
        <f>IF('Indicator Data'!V24="No Data",1,IF('Indicator Data imputation'!P23&lt;&gt;"",1,0))</f>
        <v>0</v>
      </c>
      <c r="P20" s="171">
        <f>IF('Indicator Data'!W24="No Data",1,IF('Indicator Data imputation'!Q23&lt;&gt;"",1,0))</f>
        <v>0</v>
      </c>
      <c r="Q20" s="171">
        <f>IF('Indicator Data'!X24="No Data",1,IF('Indicator Data imputation'!R23&lt;&gt;"",1,0))</f>
        <v>0</v>
      </c>
      <c r="R20" s="171">
        <f>IF('Indicator Data'!Y24="No Data",1,IF('Indicator Data imputation'!S23&lt;&gt;"",1,0))</f>
        <v>0</v>
      </c>
      <c r="S20" s="171">
        <f>IF('Indicator Data'!Z24="No Data",1,IF('Indicator Data imputation'!T23&lt;&gt;"",1,0))</f>
        <v>0</v>
      </c>
      <c r="T20" s="171">
        <f>IF('Indicator Data'!AA24="No Data",1,IF('Indicator Data imputation'!U23&lt;&gt;"",1,0))</f>
        <v>0</v>
      </c>
      <c r="U20" s="171">
        <f>IF('Indicator Data'!AB24="No Data",1,IF('Indicator Data imputation'!V23&lt;&gt;"",1,0))</f>
        <v>0</v>
      </c>
      <c r="V20" s="171">
        <f>IF('Indicator Data'!AC24="No Data",1,IF('Indicator Data imputation'!W23&lt;&gt;"",1,0))</f>
        <v>0</v>
      </c>
      <c r="W20" s="171">
        <f>IF('Indicator Data'!AD24="No Data",1,IF('Indicator Data imputation'!X23&lt;&gt;"",1,0))</f>
        <v>0</v>
      </c>
      <c r="X20" s="171">
        <f>IF('Indicator Data'!AE24="No Data",1,IF('Indicator Data imputation'!Y23&lt;&gt;"",1,0))</f>
        <v>0</v>
      </c>
      <c r="Y20" s="171">
        <f>IF('Indicator Data'!AF24="No Data",1,IF('Indicator Data imputation'!Z23&lt;&gt;"",1,0))</f>
        <v>0</v>
      </c>
      <c r="Z20" s="171">
        <f>IF('Indicator Data'!AG24="No Data",1,IF('Indicator Data imputation'!AA23&lt;&gt;"",1,0))</f>
        <v>0</v>
      </c>
      <c r="AA20" s="171">
        <f>IF('Indicator Data'!AH24="No Data",1,IF('Indicator Data imputation'!AB23&lt;&gt;"",1,0))</f>
        <v>0</v>
      </c>
      <c r="AB20" s="171">
        <f>IF('Indicator Data'!AI24="No Data",1,IF('Indicator Data imputation'!AC23&lt;&gt;"",1,0))</f>
        <v>0</v>
      </c>
      <c r="AC20" s="171">
        <f>IF('Indicator Data'!AJ24="No Data",1,IF('Indicator Data imputation'!AD23&lt;&gt;"",1,0))</f>
        <v>0</v>
      </c>
      <c r="AD20" s="171">
        <f>IF('Indicator Data'!AK24="No Data",1,IF('Indicator Data imputation'!AE23&lt;&gt;"",1,0))</f>
        <v>0</v>
      </c>
      <c r="AE20" s="171">
        <f>IF('Indicator Data'!AL24="No Data",1,IF('Indicator Data imputation'!AF23&lt;&gt;"",1,0))</f>
        <v>0</v>
      </c>
      <c r="AF20" s="171">
        <f>IF('Indicator Data'!AM24="No Data",1,IF('Indicator Data imputation'!AG23&lt;&gt;"",1,0))</f>
        <v>0</v>
      </c>
      <c r="AG20" s="171">
        <f>IF('Indicator Data'!AN24="No Data",1,IF('Indicator Data imputation'!AH23&lt;&gt;"",1,0))</f>
        <v>0</v>
      </c>
      <c r="AH20" s="171">
        <f>IF('Indicator Data'!AO24="No Data",1,IF('Indicator Data imputation'!AI23&lt;&gt;"",1,0))</f>
        <v>0</v>
      </c>
      <c r="AI20" s="171">
        <f>IF('Indicator Data'!AP24="No Data",1,IF('Indicator Data imputation'!AJ23&lt;&gt;"",1,0))</f>
        <v>0</v>
      </c>
      <c r="AJ20" s="171">
        <f>IF('Indicator Data'!AQ24="No Data",1,IF('Indicator Data imputation'!AK23&lt;&gt;"",1,0))</f>
        <v>0</v>
      </c>
      <c r="AK20" s="171">
        <f>IF('Indicator Data'!AR24="No Data",1,IF('Indicator Data imputation'!AL23&lt;&gt;"",1,0))</f>
        <v>0</v>
      </c>
      <c r="AL20" s="171">
        <f>IF('Indicator Data'!AS24="No Data",1,IF('Indicator Data imputation'!AM23&lt;&gt;"",1,0))</f>
        <v>0</v>
      </c>
      <c r="AM20" s="171">
        <f>IF('Indicator Data'!AT24="No Data",1,IF('Indicator Data imputation'!AN23&lt;&gt;"",1,0))</f>
        <v>1</v>
      </c>
      <c r="AN20" s="171">
        <f>IF('Indicator Data'!AU24="No Data",1,IF('Indicator Data imputation'!AO23&lt;&gt;"",1,0))</f>
        <v>1</v>
      </c>
      <c r="AO20" s="171">
        <f>IF('Indicator Data'!AV24="No Data",1,IF('Indicator Data imputation'!AP23&lt;&gt;"",1,0))</f>
        <v>0</v>
      </c>
      <c r="AP20" s="171">
        <f>IF('Indicator Data'!AW24="No Data",1,IF('Indicator Data imputation'!AQ23&lt;&gt;"",1,0))</f>
        <v>0</v>
      </c>
      <c r="AQ20" s="171">
        <f>IF('Indicator Data'!AX24="No Data",1,IF('Indicator Data imputation'!AR23&lt;&gt;"",1,0))</f>
        <v>0</v>
      </c>
      <c r="AR20" s="171">
        <f>IF('Indicator Data'!AY24="No Data",1,IF('Indicator Data imputation'!AS23&lt;&gt;"",1,0))</f>
        <v>0</v>
      </c>
      <c r="AS20" s="171">
        <f>IF('Indicator Data'!AZ24="No Data",1,IF('Indicator Data imputation'!AT23&lt;&gt;"",1,0))</f>
        <v>0</v>
      </c>
      <c r="AT20" s="171">
        <f>IF('Indicator Data'!BA24="No Data",1,IF('Indicator Data imputation'!AU23&lt;&gt;"",1,0))</f>
        <v>0</v>
      </c>
      <c r="AU20" s="171">
        <f>IF('Indicator Data'!BB24="No Data",1,IF('Indicator Data imputation'!AV23&lt;&gt;"",1,0))</f>
        <v>0</v>
      </c>
      <c r="AV20" s="171">
        <f>IF('Indicator Data'!BC24="No Data",1,IF('Indicator Data imputation'!AW23&lt;&gt;"",1,0))</f>
        <v>0</v>
      </c>
      <c r="AW20" s="171">
        <f>IF('Indicator Data'!BD24="No Data",1,IF('Indicator Data imputation'!AX23&lt;&gt;"",1,0))</f>
        <v>0</v>
      </c>
      <c r="AX20" s="171">
        <f>IF('Indicator Data'!BE24="No Data",1,IF('Indicator Data imputation'!AY23&lt;&gt;"",1,0))</f>
        <v>0</v>
      </c>
      <c r="AY20" s="171">
        <f>IF('Indicator Data'!BF24="No Data",1,IF('Indicator Data imputation'!AZ23&lt;&gt;"",1,0))</f>
        <v>0</v>
      </c>
      <c r="AZ20" s="171">
        <f>IF('Indicator Data'!BG24="No Data",1,IF('Indicator Data imputation'!BA23&lt;&gt;"",1,0))</f>
        <v>0</v>
      </c>
      <c r="BA20" s="5">
        <f t="shared" si="0"/>
        <v>2</v>
      </c>
      <c r="BB20" s="173">
        <f t="shared" si="1"/>
        <v>3.9215686274509803E-2</v>
      </c>
    </row>
    <row r="21" spans="1:54" x14ac:dyDescent="0.25">
      <c r="A21" s="5" t="s">
        <v>38</v>
      </c>
      <c r="B21" s="171">
        <f>IF('Indicator Data'!I25="No Data",1,IF('Indicator Data imputation'!C24&lt;&gt;"",1,0))</f>
        <v>0</v>
      </c>
      <c r="C21" s="171">
        <f>IF('Indicator Data'!J25="No Data",1,IF('Indicator Data imputation'!D24&lt;&gt;"",1,0))</f>
        <v>0</v>
      </c>
      <c r="D21" s="171">
        <f>IF('Indicator Data'!K25="No Data",1,IF('Indicator Data imputation'!E24&lt;&gt;"",1,0))</f>
        <v>0</v>
      </c>
      <c r="E21" s="171">
        <f>IF('Indicator Data'!L25="No Data",1,IF('Indicator Data imputation'!F24&lt;&gt;"",1,0))</f>
        <v>0</v>
      </c>
      <c r="F21" s="171">
        <f>IF('Indicator Data'!M25="No Data",1,IF('Indicator Data imputation'!G24&lt;&gt;"",1,0))</f>
        <v>0</v>
      </c>
      <c r="G21" s="171">
        <f>IF('Indicator Data'!N25="No Data",1,IF('Indicator Data imputation'!H24&lt;&gt;"",1,0))</f>
        <v>0</v>
      </c>
      <c r="H21" s="171">
        <f>IF('Indicator Data'!O25="No Data",1,IF('Indicator Data imputation'!I24&lt;&gt;"",1,0))</f>
        <v>0</v>
      </c>
      <c r="I21" s="171">
        <f>IF('Indicator Data'!P25="No Data",1,IF('Indicator Data imputation'!J24&lt;&gt;"",1,0))</f>
        <v>0</v>
      </c>
      <c r="J21" s="171">
        <f>IF('Indicator Data'!Q25="No Data",1,IF('Indicator Data imputation'!K24&lt;&gt;"",1,0))</f>
        <v>0</v>
      </c>
      <c r="K21" s="171">
        <f>IF('Indicator Data'!R25="No Data",1,IF('Indicator Data imputation'!L24&lt;&gt;"",1,0))</f>
        <v>0</v>
      </c>
      <c r="L21" s="171">
        <f>IF('Indicator Data'!S25="No Data",1,IF('Indicator Data imputation'!M24&lt;&gt;"",1,0))</f>
        <v>0</v>
      </c>
      <c r="M21" s="171">
        <f>IF('Indicator Data'!T25="No Data",1,IF('Indicator Data imputation'!N24&lt;&gt;"",1,0))</f>
        <v>0</v>
      </c>
      <c r="N21" s="171">
        <f>IF('Indicator Data'!U25="No Data",1,IF('Indicator Data imputation'!O24&lt;&gt;"",1,0))</f>
        <v>0</v>
      </c>
      <c r="O21" s="171">
        <f>IF('Indicator Data'!V25="No Data",1,IF('Indicator Data imputation'!P24&lt;&gt;"",1,0))</f>
        <v>0</v>
      </c>
      <c r="P21" s="171">
        <f>IF('Indicator Data'!W25="No Data",1,IF('Indicator Data imputation'!Q24&lt;&gt;"",1,0))</f>
        <v>0</v>
      </c>
      <c r="Q21" s="171">
        <f>IF('Indicator Data'!X25="No Data",1,IF('Indicator Data imputation'!R24&lt;&gt;"",1,0))</f>
        <v>0</v>
      </c>
      <c r="R21" s="171">
        <f>IF('Indicator Data'!Y25="No Data",1,IF('Indicator Data imputation'!S24&lt;&gt;"",1,0))</f>
        <v>0</v>
      </c>
      <c r="S21" s="171">
        <f>IF('Indicator Data'!Z25="No Data",1,IF('Indicator Data imputation'!T24&lt;&gt;"",1,0))</f>
        <v>0</v>
      </c>
      <c r="T21" s="171">
        <f>IF('Indicator Data'!AA25="No Data",1,IF('Indicator Data imputation'!U24&lt;&gt;"",1,0))</f>
        <v>0</v>
      </c>
      <c r="U21" s="171">
        <f>IF('Indicator Data'!AB25="No Data",1,IF('Indicator Data imputation'!V24&lt;&gt;"",1,0))</f>
        <v>0</v>
      </c>
      <c r="V21" s="171">
        <f>IF('Indicator Data'!AC25="No Data",1,IF('Indicator Data imputation'!W24&lt;&gt;"",1,0))</f>
        <v>0</v>
      </c>
      <c r="W21" s="171">
        <f>IF('Indicator Data'!AD25="No Data",1,IF('Indicator Data imputation'!X24&lt;&gt;"",1,0))</f>
        <v>0</v>
      </c>
      <c r="X21" s="171">
        <f>IF('Indicator Data'!AE25="No Data",1,IF('Indicator Data imputation'!Y24&lt;&gt;"",1,0))</f>
        <v>0</v>
      </c>
      <c r="Y21" s="171">
        <f>IF('Indicator Data'!AF25="No Data",1,IF('Indicator Data imputation'!Z24&lt;&gt;"",1,0))</f>
        <v>0</v>
      </c>
      <c r="Z21" s="171">
        <f>IF('Indicator Data'!AG25="No Data",1,IF('Indicator Data imputation'!AA24&lt;&gt;"",1,0))</f>
        <v>0</v>
      </c>
      <c r="AA21" s="171">
        <f>IF('Indicator Data'!AH25="No Data",1,IF('Indicator Data imputation'!AB24&lt;&gt;"",1,0))</f>
        <v>0</v>
      </c>
      <c r="AB21" s="171">
        <f>IF('Indicator Data'!AI25="No Data",1,IF('Indicator Data imputation'!AC24&lt;&gt;"",1,0))</f>
        <v>0</v>
      </c>
      <c r="AC21" s="171">
        <f>IF('Indicator Data'!AJ25="No Data",1,IF('Indicator Data imputation'!AD24&lt;&gt;"",1,0))</f>
        <v>0</v>
      </c>
      <c r="AD21" s="171">
        <f>IF('Indicator Data'!AK25="No Data",1,IF('Indicator Data imputation'!AE24&lt;&gt;"",1,0))</f>
        <v>0</v>
      </c>
      <c r="AE21" s="171">
        <f>IF('Indicator Data'!AL25="No Data",1,IF('Indicator Data imputation'!AF24&lt;&gt;"",1,0))</f>
        <v>0</v>
      </c>
      <c r="AF21" s="171">
        <f>IF('Indicator Data'!AM25="No Data",1,IF('Indicator Data imputation'!AG24&lt;&gt;"",1,0))</f>
        <v>0</v>
      </c>
      <c r="AG21" s="171">
        <f>IF('Indicator Data'!AN25="No Data",1,IF('Indicator Data imputation'!AH24&lt;&gt;"",1,0))</f>
        <v>0</v>
      </c>
      <c r="AH21" s="171">
        <f>IF('Indicator Data'!AO25="No Data",1,IF('Indicator Data imputation'!AI24&lt;&gt;"",1,0))</f>
        <v>0</v>
      </c>
      <c r="AI21" s="171">
        <f>IF('Indicator Data'!AP25="No Data",1,IF('Indicator Data imputation'!AJ24&lt;&gt;"",1,0))</f>
        <v>0</v>
      </c>
      <c r="AJ21" s="171">
        <f>IF('Indicator Data'!AQ25="No Data",1,IF('Indicator Data imputation'!AK24&lt;&gt;"",1,0))</f>
        <v>0</v>
      </c>
      <c r="AK21" s="171">
        <f>IF('Indicator Data'!AR25="No Data",1,IF('Indicator Data imputation'!AL24&lt;&gt;"",1,0))</f>
        <v>0</v>
      </c>
      <c r="AL21" s="171">
        <f>IF('Indicator Data'!AS25="No Data",1,IF('Indicator Data imputation'!AM24&lt;&gt;"",1,0))</f>
        <v>0</v>
      </c>
      <c r="AM21" s="171">
        <f>IF('Indicator Data'!AT25="No Data",1,IF('Indicator Data imputation'!AN24&lt;&gt;"",1,0))</f>
        <v>0</v>
      </c>
      <c r="AN21" s="171">
        <f>IF('Indicator Data'!AU25="No Data",1,IF('Indicator Data imputation'!AO24&lt;&gt;"",1,0))</f>
        <v>0</v>
      </c>
      <c r="AO21" s="171">
        <f>IF('Indicator Data'!AV25="No Data",1,IF('Indicator Data imputation'!AP24&lt;&gt;"",1,0))</f>
        <v>0</v>
      </c>
      <c r="AP21" s="171">
        <f>IF('Indicator Data'!AW25="No Data",1,IF('Indicator Data imputation'!AQ24&lt;&gt;"",1,0))</f>
        <v>0</v>
      </c>
      <c r="AQ21" s="171">
        <f>IF('Indicator Data'!AX25="No Data",1,IF('Indicator Data imputation'!AR24&lt;&gt;"",1,0))</f>
        <v>0</v>
      </c>
      <c r="AR21" s="171">
        <f>IF('Indicator Data'!AY25="No Data",1,IF('Indicator Data imputation'!AS24&lt;&gt;"",1,0))</f>
        <v>0</v>
      </c>
      <c r="AS21" s="171">
        <f>IF('Indicator Data'!AZ25="No Data",1,IF('Indicator Data imputation'!AT24&lt;&gt;"",1,0))</f>
        <v>0</v>
      </c>
      <c r="AT21" s="171">
        <f>IF('Indicator Data'!BA25="No Data",1,IF('Indicator Data imputation'!AU24&lt;&gt;"",1,0))</f>
        <v>0</v>
      </c>
      <c r="AU21" s="171">
        <f>IF('Indicator Data'!BB25="No Data",1,IF('Indicator Data imputation'!AV24&lt;&gt;"",1,0))</f>
        <v>0</v>
      </c>
      <c r="AV21" s="171">
        <f>IF('Indicator Data'!BC25="No Data",1,IF('Indicator Data imputation'!AW24&lt;&gt;"",1,0))</f>
        <v>0</v>
      </c>
      <c r="AW21" s="171">
        <f>IF('Indicator Data'!BD25="No Data",1,IF('Indicator Data imputation'!AX24&lt;&gt;"",1,0))</f>
        <v>0</v>
      </c>
      <c r="AX21" s="171">
        <f>IF('Indicator Data'!BE25="No Data",1,IF('Indicator Data imputation'!AY24&lt;&gt;"",1,0))</f>
        <v>0</v>
      </c>
      <c r="AY21" s="171">
        <f>IF('Indicator Data'!BF25="No Data",1,IF('Indicator Data imputation'!AZ24&lt;&gt;"",1,0))</f>
        <v>0</v>
      </c>
      <c r="AZ21" s="171">
        <f>IF('Indicator Data'!BG25="No Data",1,IF('Indicator Data imputation'!BA24&lt;&gt;"",1,0))</f>
        <v>0</v>
      </c>
      <c r="BA21" s="5">
        <f t="shared" si="0"/>
        <v>0</v>
      </c>
      <c r="BB21" s="173">
        <f t="shared" si="1"/>
        <v>0</v>
      </c>
    </row>
    <row r="22" spans="1:54" x14ac:dyDescent="0.25">
      <c r="A22" s="5" t="s">
        <v>39</v>
      </c>
      <c r="B22" s="171">
        <f>IF('Indicator Data'!I26="No Data",1,IF('Indicator Data imputation'!C25&lt;&gt;"",1,0))</f>
        <v>0</v>
      </c>
      <c r="C22" s="171">
        <f>IF('Indicator Data'!J26="No Data",1,IF('Indicator Data imputation'!D25&lt;&gt;"",1,0))</f>
        <v>0</v>
      </c>
      <c r="D22" s="171">
        <f>IF('Indicator Data'!K26="No Data",1,IF('Indicator Data imputation'!E25&lt;&gt;"",1,0))</f>
        <v>0</v>
      </c>
      <c r="E22" s="171">
        <f>IF('Indicator Data'!L26="No Data",1,IF('Indicator Data imputation'!F25&lt;&gt;"",1,0))</f>
        <v>0</v>
      </c>
      <c r="F22" s="171">
        <f>IF('Indicator Data'!M26="No Data",1,IF('Indicator Data imputation'!G25&lt;&gt;"",1,0))</f>
        <v>0</v>
      </c>
      <c r="G22" s="171">
        <f>IF('Indicator Data'!N26="No Data",1,IF('Indicator Data imputation'!H25&lt;&gt;"",1,0))</f>
        <v>0</v>
      </c>
      <c r="H22" s="171">
        <f>IF('Indicator Data'!O26="No Data",1,IF('Indicator Data imputation'!I25&lt;&gt;"",1,0))</f>
        <v>0</v>
      </c>
      <c r="I22" s="171">
        <f>IF('Indicator Data'!P26="No Data",1,IF('Indicator Data imputation'!J25&lt;&gt;"",1,0))</f>
        <v>0</v>
      </c>
      <c r="J22" s="171">
        <f>IF('Indicator Data'!Q26="No Data",1,IF('Indicator Data imputation'!K25&lt;&gt;"",1,0))</f>
        <v>0</v>
      </c>
      <c r="K22" s="171">
        <f>IF('Indicator Data'!R26="No Data",1,IF('Indicator Data imputation'!L25&lt;&gt;"",1,0))</f>
        <v>0</v>
      </c>
      <c r="L22" s="171">
        <f>IF('Indicator Data'!S26="No Data",1,IF('Indicator Data imputation'!M25&lt;&gt;"",1,0))</f>
        <v>0</v>
      </c>
      <c r="M22" s="171">
        <f>IF('Indicator Data'!T26="No Data",1,IF('Indicator Data imputation'!N25&lt;&gt;"",1,0))</f>
        <v>0</v>
      </c>
      <c r="N22" s="171">
        <f>IF('Indicator Data'!U26="No Data",1,IF('Indicator Data imputation'!O25&lt;&gt;"",1,0))</f>
        <v>0</v>
      </c>
      <c r="O22" s="171">
        <f>IF('Indicator Data'!V26="No Data",1,IF('Indicator Data imputation'!P25&lt;&gt;"",1,0))</f>
        <v>0</v>
      </c>
      <c r="P22" s="171">
        <f>IF('Indicator Data'!W26="No Data",1,IF('Indicator Data imputation'!Q25&lt;&gt;"",1,0))</f>
        <v>0</v>
      </c>
      <c r="Q22" s="171">
        <f>IF('Indicator Data'!X26="No Data",1,IF('Indicator Data imputation'!R25&lt;&gt;"",1,0))</f>
        <v>0</v>
      </c>
      <c r="R22" s="171">
        <f>IF('Indicator Data'!Y26="No Data",1,IF('Indicator Data imputation'!S25&lt;&gt;"",1,0))</f>
        <v>0</v>
      </c>
      <c r="S22" s="171">
        <f>IF('Indicator Data'!Z26="No Data",1,IF('Indicator Data imputation'!T25&lt;&gt;"",1,0))</f>
        <v>0</v>
      </c>
      <c r="T22" s="171">
        <f>IF('Indicator Data'!AA26="No Data",1,IF('Indicator Data imputation'!U25&lt;&gt;"",1,0))</f>
        <v>0</v>
      </c>
      <c r="U22" s="171">
        <f>IF('Indicator Data'!AB26="No Data",1,IF('Indicator Data imputation'!V25&lt;&gt;"",1,0))</f>
        <v>1</v>
      </c>
      <c r="V22" s="171">
        <f>IF('Indicator Data'!AC26="No Data",1,IF('Indicator Data imputation'!W25&lt;&gt;"",1,0))</f>
        <v>0</v>
      </c>
      <c r="W22" s="171">
        <f>IF('Indicator Data'!AD26="No Data",1,IF('Indicator Data imputation'!X25&lt;&gt;"",1,0))</f>
        <v>0</v>
      </c>
      <c r="X22" s="171">
        <f>IF('Indicator Data'!AE26="No Data",1,IF('Indicator Data imputation'!Y25&lt;&gt;"",1,0))</f>
        <v>1</v>
      </c>
      <c r="Y22" s="171">
        <f>IF('Indicator Data'!AF26="No Data",1,IF('Indicator Data imputation'!Z25&lt;&gt;"",1,0))</f>
        <v>0</v>
      </c>
      <c r="Z22" s="171">
        <f>IF('Indicator Data'!AG26="No Data",1,IF('Indicator Data imputation'!AA25&lt;&gt;"",1,0))</f>
        <v>0</v>
      </c>
      <c r="AA22" s="171">
        <f>IF('Indicator Data'!AH26="No Data",1,IF('Indicator Data imputation'!AB25&lt;&gt;"",1,0))</f>
        <v>0</v>
      </c>
      <c r="AB22" s="171">
        <f>IF('Indicator Data'!AI26="No Data",1,IF('Indicator Data imputation'!AC25&lt;&gt;"",1,0))</f>
        <v>0</v>
      </c>
      <c r="AC22" s="171">
        <f>IF('Indicator Data'!AJ26="No Data",1,IF('Indicator Data imputation'!AD25&lt;&gt;"",1,0))</f>
        <v>0</v>
      </c>
      <c r="AD22" s="171">
        <f>IF('Indicator Data'!AK26="No Data",1,IF('Indicator Data imputation'!AE25&lt;&gt;"",1,0))</f>
        <v>0</v>
      </c>
      <c r="AE22" s="171">
        <f>IF('Indicator Data'!AL26="No Data",1,IF('Indicator Data imputation'!AF25&lt;&gt;"",1,0))</f>
        <v>0</v>
      </c>
      <c r="AF22" s="171">
        <f>IF('Indicator Data'!AM26="No Data",1,IF('Indicator Data imputation'!AG25&lt;&gt;"",1,0))</f>
        <v>0</v>
      </c>
      <c r="AG22" s="171">
        <f>IF('Indicator Data'!AN26="No Data",1,IF('Indicator Data imputation'!AH25&lt;&gt;"",1,0))</f>
        <v>0</v>
      </c>
      <c r="AH22" s="171">
        <f>IF('Indicator Data'!AO26="No Data",1,IF('Indicator Data imputation'!AI25&lt;&gt;"",1,0))</f>
        <v>0</v>
      </c>
      <c r="AI22" s="171">
        <f>IF('Indicator Data'!AP26="No Data",1,IF('Indicator Data imputation'!AJ25&lt;&gt;"",1,0))</f>
        <v>0</v>
      </c>
      <c r="AJ22" s="171">
        <f>IF('Indicator Data'!AQ26="No Data",1,IF('Indicator Data imputation'!AK25&lt;&gt;"",1,0))</f>
        <v>0</v>
      </c>
      <c r="AK22" s="171">
        <f>IF('Indicator Data'!AR26="No Data",1,IF('Indicator Data imputation'!AL25&lt;&gt;"",1,0))</f>
        <v>1</v>
      </c>
      <c r="AL22" s="171">
        <f>IF('Indicator Data'!AS26="No Data",1,IF('Indicator Data imputation'!AM25&lt;&gt;"",1,0))</f>
        <v>0</v>
      </c>
      <c r="AM22" s="171">
        <f>IF('Indicator Data'!AT26="No Data",1,IF('Indicator Data imputation'!AN25&lt;&gt;"",1,0))</f>
        <v>0</v>
      </c>
      <c r="AN22" s="171">
        <f>IF('Indicator Data'!AU26="No Data",1,IF('Indicator Data imputation'!AO25&lt;&gt;"",1,0))</f>
        <v>0</v>
      </c>
      <c r="AO22" s="171">
        <f>IF('Indicator Data'!AV26="No Data",1,IF('Indicator Data imputation'!AP25&lt;&gt;"",1,0))</f>
        <v>0</v>
      </c>
      <c r="AP22" s="171">
        <f>IF('Indicator Data'!AW26="No Data",1,IF('Indicator Data imputation'!AQ25&lt;&gt;"",1,0))</f>
        <v>0</v>
      </c>
      <c r="AQ22" s="171">
        <f>IF('Indicator Data'!AX26="No Data",1,IF('Indicator Data imputation'!AR25&lt;&gt;"",1,0))</f>
        <v>0</v>
      </c>
      <c r="AR22" s="171">
        <f>IF('Indicator Data'!AY26="No Data",1,IF('Indicator Data imputation'!AS25&lt;&gt;"",1,0))</f>
        <v>0</v>
      </c>
      <c r="AS22" s="171">
        <f>IF('Indicator Data'!AZ26="No Data",1,IF('Indicator Data imputation'!AT25&lt;&gt;"",1,0))</f>
        <v>0</v>
      </c>
      <c r="AT22" s="171">
        <f>IF('Indicator Data'!BA26="No Data",1,IF('Indicator Data imputation'!AU25&lt;&gt;"",1,0))</f>
        <v>0</v>
      </c>
      <c r="AU22" s="171">
        <f>IF('Indicator Data'!BB26="No Data",1,IF('Indicator Data imputation'!AV25&lt;&gt;"",1,0))</f>
        <v>0</v>
      </c>
      <c r="AV22" s="171">
        <f>IF('Indicator Data'!BC26="No Data",1,IF('Indicator Data imputation'!AW25&lt;&gt;"",1,0))</f>
        <v>0</v>
      </c>
      <c r="AW22" s="171">
        <f>IF('Indicator Data'!BD26="No Data",1,IF('Indicator Data imputation'!AX25&lt;&gt;"",1,0))</f>
        <v>0</v>
      </c>
      <c r="AX22" s="171">
        <f>IF('Indicator Data'!BE26="No Data",1,IF('Indicator Data imputation'!AY25&lt;&gt;"",1,0))</f>
        <v>0</v>
      </c>
      <c r="AY22" s="171">
        <f>IF('Indicator Data'!BF26="No Data",1,IF('Indicator Data imputation'!AZ25&lt;&gt;"",1,0))</f>
        <v>0</v>
      </c>
      <c r="AZ22" s="171">
        <f>IF('Indicator Data'!BG26="No Data",1,IF('Indicator Data imputation'!BA25&lt;&gt;"",1,0))</f>
        <v>0</v>
      </c>
      <c r="BA22" s="5">
        <f t="shared" si="0"/>
        <v>3</v>
      </c>
      <c r="BB22" s="173">
        <f t="shared" si="1"/>
        <v>5.8823529411764705E-2</v>
      </c>
    </row>
    <row r="23" spans="1:54" x14ac:dyDescent="0.25">
      <c r="A23" s="5" t="s">
        <v>41</v>
      </c>
      <c r="B23" s="171">
        <f>IF('Indicator Data'!I27="No Data",1,IF('Indicator Data imputation'!C26&lt;&gt;"",1,0))</f>
        <v>0</v>
      </c>
      <c r="C23" s="171">
        <f>IF('Indicator Data'!J27="No Data",1,IF('Indicator Data imputation'!D26&lt;&gt;"",1,0))</f>
        <v>0</v>
      </c>
      <c r="D23" s="171">
        <f>IF('Indicator Data'!K27="No Data",1,IF('Indicator Data imputation'!E26&lt;&gt;"",1,0))</f>
        <v>0</v>
      </c>
      <c r="E23" s="171">
        <f>IF('Indicator Data'!L27="No Data",1,IF('Indicator Data imputation'!F26&lt;&gt;"",1,0))</f>
        <v>0</v>
      </c>
      <c r="F23" s="171">
        <f>IF('Indicator Data'!M27="No Data",1,IF('Indicator Data imputation'!G26&lt;&gt;"",1,0))</f>
        <v>0</v>
      </c>
      <c r="G23" s="171">
        <f>IF('Indicator Data'!N27="No Data",1,IF('Indicator Data imputation'!H26&lt;&gt;"",1,0))</f>
        <v>0</v>
      </c>
      <c r="H23" s="171">
        <f>IF('Indicator Data'!O27="No Data",1,IF('Indicator Data imputation'!I26&lt;&gt;"",1,0))</f>
        <v>0</v>
      </c>
      <c r="I23" s="171">
        <f>IF('Indicator Data'!P27="No Data",1,IF('Indicator Data imputation'!J26&lt;&gt;"",1,0))</f>
        <v>0</v>
      </c>
      <c r="J23" s="171">
        <f>IF('Indicator Data'!Q27="No Data",1,IF('Indicator Data imputation'!K26&lt;&gt;"",1,0))</f>
        <v>0</v>
      </c>
      <c r="K23" s="171">
        <f>IF('Indicator Data'!R27="No Data",1,IF('Indicator Data imputation'!L26&lt;&gt;"",1,0))</f>
        <v>1</v>
      </c>
      <c r="L23" s="171">
        <f>IF('Indicator Data'!S27="No Data",1,IF('Indicator Data imputation'!M26&lt;&gt;"",1,0))</f>
        <v>0</v>
      </c>
      <c r="M23" s="171">
        <f>IF('Indicator Data'!T27="No Data",1,IF('Indicator Data imputation'!N26&lt;&gt;"",1,0))</f>
        <v>0</v>
      </c>
      <c r="N23" s="171">
        <f>IF('Indicator Data'!U27="No Data",1,IF('Indicator Data imputation'!O26&lt;&gt;"",1,0))</f>
        <v>0</v>
      </c>
      <c r="O23" s="171">
        <f>IF('Indicator Data'!V27="No Data",1,IF('Indicator Data imputation'!P26&lt;&gt;"",1,0))</f>
        <v>0</v>
      </c>
      <c r="P23" s="171">
        <f>IF('Indicator Data'!W27="No Data",1,IF('Indicator Data imputation'!Q26&lt;&gt;"",1,0))</f>
        <v>0</v>
      </c>
      <c r="Q23" s="171">
        <f>IF('Indicator Data'!X27="No Data",1,IF('Indicator Data imputation'!R26&lt;&gt;"",1,0))</f>
        <v>0</v>
      </c>
      <c r="R23" s="171">
        <f>IF('Indicator Data'!Y27="No Data",1,IF('Indicator Data imputation'!S26&lt;&gt;"",1,0))</f>
        <v>0</v>
      </c>
      <c r="S23" s="171">
        <f>IF('Indicator Data'!Z27="No Data",1,IF('Indicator Data imputation'!T26&lt;&gt;"",1,0))</f>
        <v>0</v>
      </c>
      <c r="T23" s="171">
        <f>IF('Indicator Data'!AA27="No Data",1,IF('Indicator Data imputation'!U26&lt;&gt;"",1,0))</f>
        <v>0</v>
      </c>
      <c r="U23" s="171">
        <f>IF('Indicator Data'!AB27="No Data",1,IF('Indicator Data imputation'!V26&lt;&gt;"",1,0))</f>
        <v>0</v>
      </c>
      <c r="V23" s="171">
        <f>IF('Indicator Data'!AC27="No Data",1,IF('Indicator Data imputation'!W26&lt;&gt;"",1,0))</f>
        <v>0</v>
      </c>
      <c r="W23" s="171">
        <f>IF('Indicator Data'!AD27="No Data",1,IF('Indicator Data imputation'!X26&lt;&gt;"",1,0))</f>
        <v>0</v>
      </c>
      <c r="X23" s="171">
        <f>IF('Indicator Data'!AE27="No Data",1,IF('Indicator Data imputation'!Y26&lt;&gt;"",1,0))</f>
        <v>0</v>
      </c>
      <c r="Y23" s="171">
        <f>IF('Indicator Data'!AF27="No Data",1,IF('Indicator Data imputation'!Z26&lt;&gt;"",1,0))</f>
        <v>0</v>
      </c>
      <c r="Z23" s="171">
        <f>IF('Indicator Data'!AG27="No Data",1,IF('Indicator Data imputation'!AA26&lt;&gt;"",1,0))</f>
        <v>0</v>
      </c>
      <c r="AA23" s="171">
        <f>IF('Indicator Data'!AH27="No Data",1,IF('Indicator Data imputation'!AB26&lt;&gt;"",1,0))</f>
        <v>0</v>
      </c>
      <c r="AB23" s="171">
        <f>IF('Indicator Data'!AI27="No Data",1,IF('Indicator Data imputation'!AC26&lt;&gt;"",1,0))</f>
        <v>0</v>
      </c>
      <c r="AC23" s="171">
        <f>IF('Indicator Data'!AJ27="No Data",1,IF('Indicator Data imputation'!AD26&lt;&gt;"",1,0))</f>
        <v>0</v>
      </c>
      <c r="AD23" s="171">
        <f>IF('Indicator Data'!AK27="No Data",1,IF('Indicator Data imputation'!AE26&lt;&gt;"",1,0))</f>
        <v>0</v>
      </c>
      <c r="AE23" s="171">
        <f>IF('Indicator Data'!AL27="No Data",1,IF('Indicator Data imputation'!AF26&lt;&gt;"",1,0))</f>
        <v>0</v>
      </c>
      <c r="AF23" s="171">
        <f>IF('Indicator Data'!AM27="No Data",1,IF('Indicator Data imputation'!AG26&lt;&gt;"",1,0))</f>
        <v>0</v>
      </c>
      <c r="AG23" s="171">
        <f>IF('Indicator Data'!AN27="No Data",1,IF('Indicator Data imputation'!AH26&lt;&gt;"",1,0))</f>
        <v>0</v>
      </c>
      <c r="AH23" s="171">
        <f>IF('Indicator Data'!AO27="No Data",1,IF('Indicator Data imputation'!AI26&lt;&gt;"",1,0))</f>
        <v>0</v>
      </c>
      <c r="AI23" s="171">
        <f>IF('Indicator Data'!AP27="No Data",1,IF('Indicator Data imputation'!AJ26&lt;&gt;"",1,0))</f>
        <v>0</v>
      </c>
      <c r="AJ23" s="171">
        <f>IF('Indicator Data'!AQ27="No Data",1,IF('Indicator Data imputation'!AK26&lt;&gt;"",1,0))</f>
        <v>0</v>
      </c>
      <c r="AK23" s="171">
        <f>IF('Indicator Data'!AR27="No Data",1,IF('Indicator Data imputation'!AL26&lt;&gt;"",1,0))</f>
        <v>0</v>
      </c>
      <c r="AL23" s="171">
        <f>IF('Indicator Data'!AS27="No Data",1,IF('Indicator Data imputation'!AM26&lt;&gt;"",1,0))</f>
        <v>0</v>
      </c>
      <c r="AM23" s="171">
        <f>IF('Indicator Data'!AT27="No Data",1,IF('Indicator Data imputation'!AN26&lt;&gt;"",1,0))</f>
        <v>0</v>
      </c>
      <c r="AN23" s="171">
        <f>IF('Indicator Data'!AU27="No Data",1,IF('Indicator Data imputation'!AO26&lt;&gt;"",1,0))</f>
        <v>0</v>
      </c>
      <c r="AO23" s="171">
        <f>IF('Indicator Data'!AV27="No Data",1,IF('Indicator Data imputation'!AP26&lt;&gt;"",1,0))</f>
        <v>0</v>
      </c>
      <c r="AP23" s="171">
        <f>IF('Indicator Data'!AW27="No Data",1,IF('Indicator Data imputation'!AQ26&lt;&gt;"",1,0))</f>
        <v>0</v>
      </c>
      <c r="AQ23" s="171">
        <f>IF('Indicator Data'!AX27="No Data",1,IF('Indicator Data imputation'!AR26&lt;&gt;"",1,0))</f>
        <v>0</v>
      </c>
      <c r="AR23" s="171">
        <f>IF('Indicator Data'!AY27="No Data",1,IF('Indicator Data imputation'!AS26&lt;&gt;"",1,0))</f>
        <v>0</v>
      </c>
      <c r="AS23" s="171">
        <f>IF('Indicator Data'!AZ27="No Data",1,IF('Indicator Data imputation'!AT26&lt;&gt;"",1,0))</f>
        <v>0</v>
      </c>
      <c r="AT23" s="171">
        <f>IF('Indicator Data'!BA27="No Data",1,IF('Indicator Data imputation'!AU26&lt;&gt;"",1,0))</f>
        <v>0</v>
      </c>
      <c r="AU23" s="171">
        <f>IF('Indicator Data'!BB27="No Data",1,IF('Indicator Data imputation'!AV26&lt;&gt;"",1,0))</f>
        <v>0</v>
      </c>
      <c r="AV23" s="171">
        <f>IF('Indicator Data'!BC27="No Data",1,IF('Indicator Data imputation'!AW26&lt;&gt;"",1,0))</f>
        <v>0</v>
      </c>
      <c r="AW23" s="171">
        <f>IF('Indicator Data'!BD27="No Data",1,IF('Indicator Data imputation'!AX26&lt;&gt;"",1,0))</f>
        <v>0</v>
      </c>
      <c r="AX23" s="171">
        <f>IF('Indicator Data'!BE27="No Data",1,IF('Indicator Data imputation'!AY26&lt;&gt;"",1,0))</f>
        <v>0</v>
      </c>
      <c r="AY23" s="171">
        <f>IF('Indicator Data'!BF27="No Data",1,IF('Indicator Data imputation'!AZ26&lt;&gt;"",1,0))</f>
        <v>0</v>
      </c>
      <c r="AZ23" s="171">
        <f>IF('Indicator Data'!BG27="No Data",1,IF('Indicator Data imputation'!BA26&lt;&gt;"",1,0))</f>
        <v>0</v>
      </c>
      <c r="BA23" s="5">
        <f t="shared" si="0"/>
        <v>1</v>
      </c>
      <c r="BB23" s="173">
        <f t="shared" si="1"/>
        <v>1.9607843137254902E-2</v>
      </c>
    </row>
    <row r="24" spans="1:54" x14ac:dyDescent="0.25">
      <c r="A24" s="5" t="s">
        <v>43</v>
      </c>
      <c r="B24" s="171">
        <f>IF('Indicator Data'!I28="No Data",1,IF('Indicator Data imputation'!C27&lt;&gt;"",1,0))</f>
        <v>0</v>
      </c>
      <c r="C24" s="171">
        <f>IF('Indicator Data'!J28="No Data",1,IF('Indicator Data imputation'!D27&lt;&gt;"",1,0))</f>
        <v>0</v>
      </c>
      <c r="D24" s="171">
        <f>IF('Indicator Data'!K28="No Data",1,IF('Indicator Data imputation'!E27&lt;&gt;"",1,0))</f>
        <v>0</v>
      </c>
      <c r="E24" s="171">
        <f>IF('Indicator Data'!L28="No Data",1,IF('Indicator Data imputation'!F27&lt;&gt;"",1,0))</f>
        <v>0</v>
      </c>
      <c r="F24" s="171">
        <f>IF('Indicator Data'!M28="No Data",1,IF('Indicator Data imputation'!G27&lt;&gt;"",1,0))</f>
        <v>0</v>
      </c>
      <c r="G24" s="171">
        <f>IF('Indicator Data'!N28="No Data",1,IF('Indicator Data imputation'!H27&lt;&gt;"",1,0))</f>
        <v>0</v>
      </c>
      <c r="H24" s="171">
        <f>IF('Indicator Data'!O28="No Data",1,IF('Indicator Data imputation'!I27&lt;&gt;"",1,0))</f>
        <v>0</v>
      </c>
      <c r="I24" s="171">
        <f>IF('Indicator Data'!P28="No Data",1,IF('Indicator Data imputation'!J27&lt;&gt;"",1,0))</f>
        <v>0</v>
      </c>
      <c r="J24" s="171">
        <f>IF('Indicator Data'!Q28="No Data",1,IF('Indicator Data imputation'!K27&lt;&gt;"",1,0))</f>
        <v>0</v>
      </c>
      <c r="K24" s="171">
        <f>IF('Indicator Data'!R28="No Data",1,IF('Indicator Data imputation'!L27&lt;&gt;"",1,0))</f>
        <v>0</v>
      </c>
      <c r="L24" s="171">
        <f>IF('Indicator Data'!S28="No Data",1,IF('Indicator Data imputation'!M27&lt;&gt;"",1,0))</f>
        <v>0</v>
      </c>
      <c r="M24" s="171">
        <f>IF('Indicator Data'!T28="No Data",1,IF('Indicator Data imputation'!N27&lt;&gt;"",1,0))</f>
        <v>0</v>
      </c>
      <c r="N24" s="171">
        <f>IF('Indicator Data'!U28="No Data",1,IF('Indicator Data imputation'!O27&lt;&gt;"",1,0))</f>
        <v>0</v>
      </c>
      <c r="O24" s="171">
        <f>IF('Indicator Data'!V28="No Data",1,IF('Indicator Data imputation'!P27&lt;&gt;"",1,0))</f>
        <v>0</v>
      </c>
      <c r="P24" s="171">
        <f>IF('Indicator Data'!W28="No Data",1,IF('Indicator Data imputation'!Q27&lt;&gt;"",1,0))</f>
        <v>0</v>
      </c>
      <c r="Q24" s="171">
        <f>IF('Indicator Data'!X28="No Data",1,IF('Indicator Data imputation'!R27&lt;&gt;"",1,0))</f>
        <v>0</v>
      </c>
      <c r="R24" s="171">
        <f>IF('Indicator Data'!Y28="No Data",1,IF('Indicator Data imputation'!S27&lt;&gt;"",1,0))</f>
        <v>0</v>
      </c>
      <c r="S24" s="171">
        <f>IF('Indicator Data'!Z28="No Data",1,IF('Indicator Data imputation'!T27&lt;&gt;"",1,0))</f>
        <v>0</v>
      </c>
      <c r="T24" s="171">
        <f>IF('Indicator Data'!AA28="No Data",1,IF('Indicator Data imputation'!U27&lt;&gt;"",1,0))</f>
        <v>0</v>
      </c>
      <c r="U24" s="171">
        <f>IF('Indicator Data'!AB28="No Data",1,IF('Indicator Data imputation'!V27&lt;&gt;"",1,0))</f>
        <v>0</v>
      </c>
      <c r="V24" s="171">
        <f>IF('Indicator Data'!AC28="No Data",1,IF('Indicator Data imputation'!W27&lt;&gt;"",1,0))</f>
        <v>0</v>
      </c>
      <c r="W24" s="171">
        <f>IF('Indicator Data'!AD28="No Data",1,IF('Indicator Data imputation'!X27&lt;&gt;"",1,0))</f>
        <v>0</v>
      </c>
      <c r="X24" s="171">
        <f>IF('Indicator Data'!AE28="No Data",1,IF('Indicator Data imputation'!Y27&lt;&gt;"",1,0))</f>
        <v>0</v>
      </c>
      <c r="Y24" s="171">
        <f>IF('Indicator Data'!AF28="No Data",1,IF('Indicator Data imputation'!Z27&lt;&gt;"",1,0))</f>
        <v>0</v>
      </c>
      <c r="Z24" s="171">
        <f>IF('Indicator Data'!AG28="No Data",1,IF('Indicator Data imputation'!AA27&lt;&gt;"",1,0))</f>
        <v>0</v>
      </c>
      <c r="AA24" s="171">
        <f>IF('Indicator Data'!AH28="No Data",1,IF('Indicator Data imputation'!AB27&lt;&gt;"",1,0))</f>
        <v>0</v>
      </c>
      <c r="AB24" s="171">
        <f>IF('Indicator Data'!AI28="No Data",1,IF('Indicator Data imputation'!AC27&lt;&gt;"",1,0))</f>
        <v>0</v>
      </c>
      <c r="AC24" s="171">
        <f>IF('Indicator Data'!AJ28="No Data",1,IF('Indicator Data imputation'!AD27&lt;&gt;"",1,0))</f>
        <v>0</v>
      </c>
      <c r="AD24" s="171">
        <f>IF('Indicator Data'!AK28="No Data",1,IF('Indicator Data imputation'!AE27&lt;&gt;"",1,0))</f>
        <v>0</v>
      </c>
      <c r="AE24" s="171">
        <f>IF('Indicator Data'!AL28="No Data",1,IF('Indicator Data imputation'!AF27&lt;&gt;"",1,0))</f>
        <v>0</v>
      </c>
      <c r="AF24" s="171">
        <f>IF('Indicator Data'!AM28="No Data",1,IF('Indicator Data imputation'!AG27&lt;&gt;"",1,0))</f>
        <v>0</v>
      </c>
      <c r="AG24" s="171">
        <f>IF('Indicator Data'!AN28="No Data",1,IF('Indicator Data imputation'!AH27&lt;&gt;"",1,0))</f>
        <v>0</v>
      </c>
      <c r="AH24" s="171">
        <f>IF('Indicator Data'!AO28="No Data",1,IF('Indicator Data imputation'!AI27&lt;&gt;"",1,0))</f>
        <v>0</v>
      </c>
      <c r="AI24" s="171">
        <f>IF('Indicator Data'!AP28="No Data",1,IF('Indicator Data imputation'!AJ27&lt;&gt;"",1,0))</f>
        <v>0</v>
      </c>
      <c r="AJ24" s="171">
        <f>IF('Indicator Data'!AQ28="No Data",1,IF('Indicator Data imputation'!AK27&lt;&gt;"",1,0))</f>
        <v>0</v>
      </c>
      <c r="AK24" s="171">
        <f>IF('Indicator Data'!AR28="No Data",1,IF('Indicator Data imputation'!AL27&lt;&gt;"",1,0))</f>
        <v>0</v>
      </c>
      <c r="AL24" s="171">
        <f>IF('Indicator Data'!AS28="No Data",1,IF('Indicator Data imputation'!AM27&lt;&gt;"",1,0))</f>
        <v>0</v>
      </c>
      <c r="AM24" s="171">
        <f>IF('Indicator Data'!AT28="No Data",1,IF('Indicator Data imputation'!AN27&lt;&gt;"",1,0))</f>
        <v>0</v>
      </c>
      <c r="AN24" s="171">
        <f>IF('Indicator Data'!AU28="No Data",1,IF('Indicator Data imputation'!AO27&lt;&gt;"",1,0))</f>
        <v>0</v>
      </c>
      <c r="AO24" s="171">
        <f>IF('Indicator Data'!AV28="No Data",1,IF('Indicator Data imputation'!AP27&lt;&gt;"",1,0))</f>
        <v>0</v>
      </c>
      <c r="AP24" s="171">
        <f>IF('Indicator Data'!AW28="No Data",1,IF('Indicator Data imputation'!AQ27&lt;&gt;"",1,0))</f>
        <v>0</v>
      </c>
      <c r="AQ24" s="171">
        <f>IF('Indicator Data'!AX28="No Data",1,IF('Indicator Data imputation'!AR27&lt;&gt;"",1,0))</f>
        <v>0</v>
      </c>
      <c r="AR24" s="171">
        <f>IF('Indicator Data'!AY28="No Data",1,IF('Indicator Data imputation'!AS27&lt;&gt;"",1,0))</f>
        <v>0</v>
      </c>
      <c r="AS24" s="171">
        <f>IF('Indicator Data'!AZ28="No Data",1,IF('Indicator Data imputation'!AT27&lt;&gt;"",1,0))</f>
        <v>0</v>
      </c>
      <c r="AT24" s="171">
        <f>IF('Indicator Data'!BA28="No Data",1,IF('Indicator Data imputation'!AU27&lt;&gt;"",1,0))</f>
        <v>0</v>
      </c>
      <c r="AU24" s="171">
        <f>IF('Indicator Data'!BB28="No Data",1,IF('Indicator Data imputation'!AV27&lt;&gt;"",1,0))</f>
        <v>0</v>
      </c>
      <c r="AV24" s="171">
        <f>IF('Indicator Data'!BC28="No Data",1,IF('Indicator Data imputation'!AW27&lt;&gt;"",1,0))</f>
        <v>0</v>
      </c>
      <c r="AW24" s="171">
        <f>IF('Indicator Data'!BD28="No Data",1,IF('Indicator Data imputation'!AX27&lt;&gt;"",1,0))</f>
        <v>0</v>
      </c>
      <c r="AX24" s="171">
        <f>IF('Indicator Data'!BE28="No Data",1,IF('Indicator Data imputation'!AY27&lt;&gt;"",1,0))</f>
        <v>0</v>
      </c>
      <c r="AY24" s="171">
        <f>IF('Indicator Data'!BF28="No Data",1,IF('Indicator Data imputation'!AZ27&lt;&gt;"",1,0))</f>
        <v>0</v>
      </c>
      <c r="AZ24" s="171">
        <f>IF('Indicator Data'!BG28="No Data",1,IF('Indicator Data imputation'!BA27&lt;&gt;"",1,0))</f>
        <v>0</v>
      </c>
      <c r="BA24" s="5">
        <f t="shared" si="0"/>
        <v>0</v>
      </c>
      <c r="BB24" s="173">
        <f t="shared" si="1"/>
        <v>0</v>
      </c>
    </row>
    <row r="25" spans="1:54" x14ac:dyDescent="0.25">
      <c r="A25" s="5" t="s">
        <v>45</v>
      </c>
      <c r="B25" s="171">
        <f>IF('Indicator Data'!I29="No Data",1,IF('Indicator Data imputation'!C28&lt;&gt;"",1,0))</f>
        <v>0</v>
      </c>
      <c r="C25" s="171">
        <f>IF('Indicator Data'!J29="No Data",1,IF('Indicator Data imputation'!D28&lt;&gt;"",1,0))</f>
        <v>0</v>
      </c>
      <c r="D25" s="171">
        <f>IF('Indicator Data'!K29="No Data",1,IF('Indicator Data imputation'!E28&lt;&gt;"",1,0))</f>
        <v>0</v>
      </c>
      <c r="E25" s="171">
        <f>IF('Indicator Data'!L29="No Data",1,IF('Indicator Data imputation'!F28&lt;&gt;"",1,0))</f>
        <v>0</v>
      </c>
      <c r="F25" s="171">
        <f>IF('Indicator Data'!M29="No Data",1,IF('Indicator Data imputation'!G28&lt;&gt;"",1,0))</f>
        <v>0</v>
      </c>
      <c r="G25" s="171">
        <f>IF('Indicator Data'!N29="No Data",1,IF('Indicator Data imputation'!H28&lt;&gt;"",1,0))</f>
        <v>0</v>
      </c>
      <c r="H25" s="171">
        <f>IF('Indicator Data'!O29="No Data",1,IF('Indicator Data imputation'!I28&lt;&gt;"",1,0))</f>
        <v>0</v>
      </c>
      <c r="I25" s="171">
        <f>IF('Indicator Data'!P29="No Data",1,IF('Indicator Data imputation'!J28&lt;&gt;"",1,0))</f>
        <v>0</v>
      </c>
      <c r="J25" s="171">
        <f>IF('Indicator Data'!Q29="No Data",1,IF('Indicator Data imputation'!K28&lt;&gt;"",1,0))</f>
        <v>0</v>
      </c>
      <c r="K25" s="171">
        <f>IF('Indicator Data'!R29="No Data",1,IF('Indicator Data imputation'!L28&lt;&gt;"",1,0))</f>
        <v>1</v>
      </c>
      <c r="L25" s="171">
        <f>IF('Indicator Data'!S29="No Data",1,IF('Indicator Data imputation'!M28&lt;&gt;"",1,0))</f>
        <v>0</v>
      </c>
      <c r="M25" s="171">
        <f>IF('Indicator Data'!T29="No Data",1,IF('Indicator Data imputation'!N28&lt;&gt;"",1,0))</f>
        <v>0</v>
      </c>
      <c r="N25" s="171">
        <f>IF('Indicator Data'!U29="No Data",1,IF('Indicator Data imputation'!O28&lt;&gt;"",1,0))</f>
        <v>0</v>
      </c>
      <c r="O25" s="171">
        <f>IF('Indicator Data'!V29="No Data",1,IF('Indicator Data imputation'!P28&lt;&gt;"",1,0))</f>
        <v>1</v>
      </c>
      <c r="P25" s="171">
        <f>IF('Indicator Data'!W29="No Data",1,IF('Indicator Data imputation'!Q28&lt;&gt;"",1,0))</f>
        <v>0</v>
      </c>
      <c r="Q25" s="171">
        <f>IF('Indicator Data'!X29="No Data",1,IF('Indicator Data imputation'!R28&lt;&gt;"",1,0))</f>
        <v>0</v>
      </c>
      <c r="R25" s="171">
        <f>IF('Indicator Data'!Y29="No Data",1,IF('Indicator Data imputation'!S28&lt;&gt;"",1,0))</f>
        <v>0</v>
      </c>
      <c r="S25" s="171">
        <f>IF('Indicator Data'!Z29="No Data",1,IF('Indicator Data imputation'!T28&lt;&gt;"",1,0))</f>
        <v>0</v>
      </c>
      <c r="T25" s="171">
        <f>IF('Indicator Data'!AA29="No Data",1,IF('Indicator Data imputation'!U28&lt;&gt;"",1,0))</f>
        <v>0</v>
      </c>
      <c r="U25" s="171">
        <f>IF('Indicator Data'!AB29="No Data",1,IF('Indicator Data imputation'!V28&lt;&gt;"",1,0))</f>
        <v>1</v>
      </c>
      <c r="V25" s="171">
        <f>IF('Indicator Data'!AC29="No Data",1,IF('Indicator Data imputation'!W28&lt;&gt;"",1,0))</f>
        <v>0</v>
      </c>
      <c r="W25" s="171">
        <f>IF('Indicator Data'!AD29="No Data",1,IF('Indicator Data imputation'!X28&lt;&gt;"",1,0))</f>
        <v>0</v>
      </c>
      <c r="X25" s="171">
        <f>IF('Indicator Data'!AE29="No Data",1,IF('Indicator Data imputation'!Y28&lt;&gt;"",1,0))</f>
        <v>1</v>
      </c>
      <c r="Y25" s="171">
        <f>IF('Indicator Data'!AF29="No Data",1,IF('Indicator Data imputation'!Z28&lt;&gt;"",1,0))</f>
        <v>1</v>
      </c>
      <c r="Z25" s="171">
        <f>IF('Indicator Data'!AG29="No Data",1,IF('Indicator Data imputation'!AA28&lt;&gt;"",1,0))</f>
        <v>1</v>
      </c>
      <c r="AA25" s="171">
        <f>IF('Indicator Data'!AH29="No Data",1,IF('Indicator Data imputation'!AB28&lt;&gt;"",1,0))</f>
        <v>0</v>
      </c>
      <c r="AB25" s="171">
        <f>IF('Indicator Data'!AI29="No Data",1,IF('Indicator Data imputation'!AC28&lt;&gt;"",1,0))</f>
        <v>0</v>
      </c>
      <c r="AC25" s="171">
        <f>IF('Indicator Data'!AJ29="No Data",1,IF('Indicator Data imputation'!AD28&lt;&gt;"",1,0))</f>
        <v>0</v>
      </c>
      <c r="AD25" s="171">
        <f>IF('Indicator Data'!AK29="No Data",1,IF('Indicator Data imputation'!AE28&lt;&gt;"",1,0))</f>
        <v>0</v>
      </c>
      <c r="AE25" s="171">
        <f>IF('Indicator Data'!AL29="No Data",1,IF('Indicator Data imputation'!AF28&lt;&gt;"",1,0))</f>
        <v>0</v>
      </c>
      <c r="AF25" s="171">
        <f>IF('Indicator Data'!AM29="No Data",1,IF('Indicator Data imputation'!AG28&lt;&gt;"",1,0))</f>
        <v>0</v>
      </c>
      <c r="AG25" s="171">
        <f>IF('Indicator Data'!AN29="No Data",1,IF('Indicator Data imputation'!AH28&lt;&gt;"",1,0))</f>
        <v>0</v>
      </c>
      <c r="AH25" s="171">
        <f>IF('Indicator Data'!AO29="No Data",1,IF('Indicator Data imputation'!AI28&lt;&gt;"",1,0))</f>
        <v>0</v>
      </c>
      <c r="AI25" s="171">
        <f>IF('Indicator Data'!AP29="No Data",1,IF('Indicator Data imputation'!AJ28&lt;&gt;"",1,0))</f>
        <v>0</v>
      </c>
      <c r="AJ25" s="171">
        <f>IF('Indicator Data'!AQ29="No Data",1,IF('Indicator Data imputation'!AK28&lt;&gt;"",1,0))</f>
        <v>0</v>
      </c>
      <c r="AK25" s="171">
        <f>IF('Indicator Data'!AR29="No Data",1,IF('Indicator Data imputation'!AL28&lt;&gt;"",1,0))</f>
        <v>0</v>
      </c>
      <c r="AL25" s="171">
        <f>IF('Indicator Data'!AS29="No Data",1,IF('Indicator Data imputation'!AM28&lt;&gt;"",1,0))</f>
        <v>0</v>
      </c>
      <c r="AM25" s="171">
        <f>IF('Indicator Data'!AT29="No Data",1,IF('Indicator Data imputation'!AN28&lt;&gt;"",1,0))</f>
        <v>0</v>
      </c>
      <c r="AN25" s="171">
        <f>IF('Indicator Data'!AU29="No Data",1,IF('Indicator Data imputation'!AO28&lt;&gt;"",1,0))</f>
        <v>0</v>
      </c>
      <c r="AO25" s="171">
        <f>IF('Indicator Data'!AV29="No Data",1,IF('Indicator Data imputation'!AP28&lt;&gt;"",1,0))</f>
        <v>0</v>
      </c>
      <c r="AP25" s="171">
        <f>IF('Indicator Data'!AW29="No Data",1,IF('Indicator Data imputation'!AQ28&lt;&gt;"",1,0))</f>
        <v>0</v>
      </c>
      <c r="AQ25" s="171">
        <f>IF('Indicator Data'!AX29="No Data",1,IF('Indicator Data imputation'!AR28&lt;&gt;"",1,0))</f>
        <v>0</v>
      </c>
      <c r="AR25" s="171">
        <f>IF('Indicator Data'!AY29="No Data",1,IF('Indicator Data imputation'!AS28&lt;&gt;"",1,0))</f>
        <v>0</v>
      </c>
      <c r="AS25" s="171">
        <f>IF('Indicator Data'!AZ29="No Data",1,IF('Indicator Data imputation'!AT28&lt;&gt;"",1,0))</f>
        <v>1</v>
      </c>
      <c r="AT25" s="171">
        <f>IF('Indicator Data'!BA29="No Data",1,IF('Indicator Data imputation'!AU28&lt;&gt;"",1,0))</f>
        <v>1</v>
      </c>
      <c r="AU25" s="171">
        <f>IF('Indicator Data'!BB29="No Data",1,IF('Indicator Data imputation'!AV28&lt;&gt;"",1,0))</f>
        <v>0</v>
      </c>
      <c r="AV25" s="171">
        <f>IF('Indicator Data'!BC29="No Data",1,IF('Indicator Data imputation'!AW28&lt;&gt;"",1,0))</f>
        <v>0</v>
      </c>
      <c r="AW25" s="171">
        <f>IF('Indicator Data'!BD29="No Data",1,IF('Indicator Data imputation'!AX28&lt;&gt;"",1,0))</f>
        <v>0</v>
      </c>
      <c r="AX25" s="171">
        <f>IF('Indicator Data'!BE29="No Data",1,IF('Indicator Data imputation'!AY28&lt;&gt;"",1,0))</f>
        <v>0</v>
      </c>
      <c r="AY25" s="171">
        <f>IF('Indicator Data'!BF29="No Data",1,IF('Indicator Data imputation'!AZ28&lt;&gt;"",1,0))</f>
        <v>0</v>
      </c>
      <c r="AZ25" s="171">
        <f>IF('Indicator Data'!BG29="No Data",1,IF('Indicator Data imputation'!BA28&lt;&gt;"",1,0))</f>
        <v>0</v>
      </c>
      <c r="BA25" s="5">
        <f t="shared" si="0"/>
        <v>8</v>
      </c>
      <c r="BB25" s="173">
        <f t="shared" si="1"/>
        <v>0.15686274509803921</v>
      </c>
    </row>
    <row r="26" spans="1:54" x14ac:dyDescent="0.25">
      <c r="A26" s="5" t="s">
        <v>46</v>
      </c>
      <c r="B26" s="171">
        <f>IF('Indicator Data'!I30="No Data",1,IF('Indicator Data imputation'!C29&lt;&gt;"",1,0))</f>
        <v>0</v>
      </c>
      <c r="C26" s="171">
        <f>IF('Indicator Data'!J30="No Data",1,IF('Indicator Data imputation'!D29&lt;&gt;"",1,0))</f>
        <v>0</v>
      </c>
      <c r="D26" s="171">
        <f>IF('Indicator Data'!K30="No Data",1,IF('Indicator Data imputation'!E29&lt;&gt;"",1,0))</f>
        <v>0</v>
      </c>
      <c r="E26" s="171">
        <f>IF('Indicator Data'!L30="No Data",1,IF('Indicator Data imputation'!F29&lt;&gt;"",1,0))</f>
        <v>0</v>
      </c>
      <c r="F26" s="171">
        <f>IF('Indicator Data'!M30="No Data",1,IF('Indicator Data imputation'!G29&lt;&gt;"",1,0))</f>
        <v>0</v>
      </c>
      <c r="G26" s="171">
        <f>IF('Indicator Data'!N30="No Data",1,IF('Indicator Data imputation'!H29&lt;&gt;"",1,0))</f>
        <v>0</v>
      </c>
      <c r="H26" s="171">
        <f>IF('Indicator Data'!O30="No Data",1,IF('Indicator Data imputation'!I29&lt;&gt;"",1,0))</f>
        <v>0</v>
      </c>
      <c r="I26" s="171">
        <f>IF('Indicator Data'!P30="No Data",1,IF('Indicator Data imputation'!J29&lt;&gt;"",1,0))</f>
        <v>0</v>
      </c>
      <c r="J26" s="171">
        <f>IF('Indicator Data'!Q30="No Data",1,IF('Indicator Data imputation'!K29&lt;&gt;"",1,0))</f>
        <v>0</v>
      </c>
      <c r="K26" s="171">
        <f>IF('Indicator Data'!R30="No Data",1,IF('Indicator Data imputation'!L29&lt;&gt;"",1,0))</f>
        <v>1</v>
      </c>
      <c r="L26" s="171">
        <f>IF('Indicator Data'!S30="No Data",1,IF('Indicator Data imputation'!M29&lt;&gt;"",1,0))</f>
        <v>0</v>
      </c>
      <c r="M26" s="171">
        <f>IF('Indicator Data'!T30="No Data",1,IF('Indicator Data imputation'!N29&lt;&gt;"",1,0))</f>
        <v>0</v>
      </c>
      <c r="N26" s="171">
        <f>IF('Indicator Data'!U30="No Data",1,IF('Indicator Data imputation'!O29&lt;&gt;"",1,0))</f>
        <v>0</v>
      </c>
      <c r="O26" s="171">
        <f>IF('Indicator Data'!V30="No Data",1,IF('Indicator Data imputation'!P29&lt;&gt;"",1,0))</f>
        <v>1</v>
      </c>
      <c r="P26" s="171">
        <f>IF('Indicator Data'!W30="No Data",1,IF('Indicator Data imputation'!Q29&lt;&gt;"",1,0))</f>
        <v>0</v>
      </c>
      <c r="Q26" s="171">
        <f>IF('Indicator Data'!X30="No Data",1,IF('Indicator Data imputation'!R29&lt;&gt;"",1,0))</f>
        <v>1</v>
      </c>
      <c r="R26" s="171">
        <f>IF('Indicator Data'!Y30="No Data",1,IF('Indicator Data imputation'!S29&lt;&gt;"",1,0))</f>
        <v>0</v>
      </c>
      <c r="S26" s="171">
        <f>IF('Indicator Data'!Z30="No Data",1,IF('Indicator Data imputation'!T29&lt;&gt;"",1,0))</f>
        <v>0</v>
      </c>
      <c r="T26" s="171">
        <f>IF('Indicator Data'!AA30="No Data",1,IF('Indicator Data imputation'!U29&lt;&gt;"",1,0))</f>
        <v>0</v>
      </c>
      <c r="U26" s="171">
        <f>IF('Indicator Data'!AB30="No Data",1,IF('Indicator Data imputation'!V29&lt;&gt;"",1,0))</f>
        <v>1</v>
      </c>
      <c r="V26" s="171">
        <f>IF('Indicator Data'!AC30="No Data",1,IF('Indicator Data imputation'!W29&lt;&gt;"",1,0))</f>
        <v>0</v>
      </c>
      <c r="W26" s="171">
        <f>IF('Indicator Data'!AD30="No Data",1,IF('Indicator Data imputation'!X29&lt;&gt;"",1,0))</f>
        <v>0</v>
      </c>
      <c r="X26" s="171">
        <f>IF('Indicator Data'!AE30="No Data",1,IF('Indicator Data imputation'!Y29&lt;&gt;"",1,0))</f>
        <v>1</v>
      </c>
      <c r="Y26" s="171">
        <f>IF('Indicator Data'!AF30="No Data",1,IF('Indicator Data imputation'!Z29&lt;&gt;"",1,0))</f>
        <v>0</v>
      </c>
      <c r="Z26" s="171">
        <f>IF('Indicator Data'!AG30="No Data",1,IF('Indicator Data imputation'!AA29&lt;&gt;"",1,0))</f>
        <v>0</v>
      </c>
      <c r="AA26" s="171">
        <f>IF('Indicator Data'!AH30="No Data",1,IF('Indicator Data imputation'!AB29&lt;&gt;"",1,0))</f>
        <v>0</v>
      </c>
      <c r="AB26" s="171">
        <f>IF('Indicator Data'!AI30="No Data",1,IF('Indicator Data imputation'!AC29&lt;&gt;"",1,0))</f>
        <v>0</v>
      </c>
      <c r="AC26" s="171">
        <f>IF('Indicator Data'!AJ30="No Data",1,IF('Indicator Data imputation'!AD29&lt;&gt;"",1,0))</f>
        <v>0</v>
      </c>
      <c r="AD26" s="171">
        <f>IF('Indicator Data'!AK30="No Data",1,IF('Indicator Data imputation'!AE29&lt;&gt;"",1,0))</f>
        <v>0</v>
      </c>
      <c r="AE26" s="171">
        <f>IF('Indicator Data'!AL30="No Data",1,IF('Indicator Data imputation'!AF29&lt;&gt;"",1,0))</f>
        <v>0</v>
      </c>
      <c r="AF26" s="171">
        <f>IF('Indicator Data'!AM30="No Data",1,IF('Indicator Data imputation'!AG29&lt;&gt;"",1,0))</f>
        <v>0</v>
      </c>
      <c r="AG26" s="171">
        <f>IF('Indicator Data'!AN30="No Data",1,IF('Indicator Data imputation'!AH29&lt;&gt;"",1,0))</f>
        <v>0</v>
      </c>
      <c r="AH26" s="171">
        <f>IF('Indicator Data'!AO30="No Data",1,IF('Indicator Data imputation'!AI29&lt;&gt;"",1,0))</f>
        <v>0</v>
      </c>
      <c r="AI26" s="171">
        <f>IF('Indicator Data'!AP30="No Data",1,IF('Indicator Data imputation'!AJ29&lt;&gt;"",1,0))</f>
        <v>0</v>
      </c>
      <c r="AJ26" s="171">
        <f>IF('Indicator Data'!AQ30="No Data",1,IF('Indicator Data imputation'!AK29&lt;&gt;"",1,0))</f>
        <v>0</v>
      </c>
      <c r="AK26" s="171">
        <f>IF('Indicator Data'!AR30="No Data",1,IF('Indicator Data imputation'!AL29&lt;&gt;"",1,0))</f>
        <v>0</v>
      </c>
      <c r="AL26" s="171">
        <f>IF('Indicator Data'!AS30="No Data",1,IF('Indicator Data imputation'!AM29&lt;&gt;"",1,0))</f>
        <v>0</v>
      </c>
      <c r="AM26" s="171">
        <f>IF('Indicator Data'!AT30="No Data",1,IF('Indicator Data imputation'!AN29&lt;&gt;"",1,0))</f>
        <v>0</v>
      </c>
      <c r="AN26" s="171">
        <f>IF('Indicator Data'!AU30="No Data",1,IF('Indicator Data imputation'!AO29&lt;&gt;"",1,0))</f>
        <v>0</v>
      </c>
      <c r="AO26" s="171">
        <f>IF('Indicator Data'!AV30="No Data",1,IF('Indicator Data imputation'!AP29&lt;&gt;"",1,0))</f>
        <v>0</v>
      </c>
      <c r="AP26" s="171">
        <f>IF('Indicator Data'!AW30="No Data",1,IF('Indicator Data imputation'!AQ29&lt;&gt;"",1,0))</f>
        <v>0</v>
      </c>
      <c r="AQ26" s="171">
        <f>IF('Indicator Data'!AX30="No Data",1,IF('Indicator Data imputation'!AR29&lt;&gt;"",1,0))</f>
        <v>0</v>
      </c>
      <c r="AR26" s="171">
        <f>IF('Indicator Data'!AY30="No Data",1,IF('Indicator Data imputation'!AS29&lt;&gt;"",1,0))</f>
        <v>0</v>
      </c>
      <c r="AS26" s="171">
        <f>IF('Indicator Data'!AZ30="No Data",1,IF('Indicator Data imputation'!AT29&lt;&gt;"",1,0))</f>
        <v>0</v>
      </c>
      <c r="AT26" s="171">
        <f>IF('Indicator Data'!BA30="No Data",1,IF('Indicator Data imputation'!AU29&lt;&gt;"",1,0))</f>
        <v>0</v>
      </c>
      <c r="AU26" s="171">
        <f>IF('Indicator Data'!BB30="No Data",1,IF('Indicator Data imputation'!AV29&lt;&gt;"",1,0))</f>
        <v>0</v>
      </c>
      <c r="AV26" s="171">
        <f>IF('Indicator Data'!BC30="No Data",1,IF('Indicator Data imputation'!AW29&lt;&gt;"",1,0))</f>
        <v>0</v>
      </c>
      <c r="AW26" s="171">
        <f>IF('Indicator Data'!BD30="No Data",1,IF('Indicator Data imputation'!AX29&lt;&gt;"",1,0))</f>
        <v>0</v>
      </c>
      <c r="AX26" s="171">
        <f>IF('Indicator Data'!BE30="No Data",1,IF('Indicator Data imputation'!AY29&lt;&gt;"",1,0))</f>
        <v>0</v>
      </c>
      <c r="AY26" s="171">
        <f>IF('Indicator Data'!BF30="No Data",1,IF('Indicator Data imputation'!AZ29&lt;&gt;"",1,0))</f>
        <v>0</v>
      </c>
      <c r="AZ26" s="171">
        <f>IF('Indicator Data'!BG30="No Data",1,IF('Indicator Data imputation'!BA29&lt;&gt;"",1,0))</f>
        <v>0</v>
      </c>
      <c r="BA26" s="5">
        <f t="shared" si="0"/>
        <v>5</v>
      </c>
      <c r="BB26" s="173">
        <f t="shared" si="1"/>
        <v>9.8039215686274508E-2</v>
      </c>
    </row>
    <row r="27" spans="1:54" x14ac:dyDescent="0.25">
      <c r="A27" s="5" t="s">
        <v>48</v>
      </c>
      <c r="B27" s="171">
        <f>IF('Indicator Data'!I31="No Data",1,IF('Indicator Data imputation'!C30&lt;&gt;"",1,0))</f>
        <v>0</v>
      </c>
      <c r="C27" s="171">
        <f>IF('Indicator Data'!J31="No Data",1,IF('Indicator Data imputation'!D30&lt;&gt;"",1,0))</f>
        <v>0</v>
      </c>
      <c r="D27" s="171">
        <f>IF('Indicator Data'!K31="No Data",1,IF('Indicator Data imputation'!E30&lt;&gt;"",1,0))</f>
        <v>0</v>
      </c>
      <c r="E27" s="171">
        <f>IF('Indicator Data'!L31="No Data",1,IF('Indicator Data imputation'!F30&lt;&gt;"",1,0))</f>
        <v>0</v>
      </c>
      <c r="F27" s="171">
        <f>IF('Indicator Data'!M31="No Data",1,IF('Indicator Data imputation'!G30&lt;&gt;"",1,0))</f>
        <v>0</v>
      </c>
      <c r="G27" s="171">
        <f>IF('Indicator Data'!N31="No Data",1,IF('Indicator Data imputation'!H30&lt;&gt;"",1,0))</f>
        <v>0</v>
      </c>
      <c r="H27" s="171">
        <f>IF('Indicator Data'!O31="No Data",1,IF('Indicator Data imputation'!I30&lt;&gt;"",1,0))</f>
        <v>0</v>
      </c>
      <c r="I27" s="171">
        <f>IF('Indicator Data'!P31="No Data",1,IF('Indicator Data imputation'!J30&lt;&gt;"",1,0))</f>
        <v>0</v>
      </c>
      <c r="J27" s="171">
        <f>IF('Indicator Data'!Q31="No Data",1,IF('Indicator Data imputation'!K30&lt;&gt;"",1,0))</f>
        <v>0</v>
      </c>
      <c r="K27" s="171">
        <f>IF('Indicator Data'!R31="No Data",1,IF('Indicator Data imputation'!L30&lt;&gt;"",1,0))</f>
        <v>0</v>
      </c>
      <c r="L27" s="171">
        <f>IF('Indicator Data'!S31="No Data",1,IF('Indicator Data imputation'!M30&lt;&gt;"",1,0))</f>
        <v>0</v>
      </c>
      <c r="M27" s="171">
        <f>IF('Indicator Data'!T31="No Data",1,IF('Indicator Data imputation'!N30&lt;&gt;"",1,0))</f>
        <v>0</v>
      </c>
      <c r="N27" s="171">
        <f>IF('Indicator Data'!U31="No Data",1,IF('Indicator Data imputation'!O30&lt;&gt;"",1,0))</f>
        <v>0</v>
      </c>
      <c r="O27" s="171">
        <f>IF('Indicator Data'!V31="No Data",1,IF('Indicator Data imputation'!P30&lt;&gt;"",1,0))</f>
        <v>0</v>
      </c>
      <c r="P27" s="171">
        <f>IF('Indicator Data'!W31="No Data",1,IF('Indicator Data imputation'!Q30&lt;&gt;"",1,0))</f>
        <v>0</v>
      </c>
      <c r="Q27" s="171">
        <f>IF('Indicator Data'!X31="No Data",1,IF('Indicator Data imputation'!R30&lt;&gt;"",1,0))</f>
        <v>0</v>
      </c>
      <c r="R27" s="171">
        <f>IF('Indicator Data'!Y31="No Data",1,IF('Indicator Data imputation'!S30&lt;&gt;"",1,0))</f>
        <v>0</v>
      </c>
      <c r="S27" s="171">
        <f>IF('Indicator Data'!Z31="No Data",1,IF('Indicator Data imputation'!T30&lt;&gt;"",1,0))</f>
        <v>0</v>
      </c>
      <c r="T27" s="171">
        <f>IF('Indicator Data'!AA31="No Data",1,IF('Indicator Data imputation'!U30&lt;&gt;"",1,0))</f>
        <v>0</v>
      </c>
      <c r="U27" s="171">
        <f>IF('Indicator Data'!AB31="No Data",1,IF('Indicator Data imputation'!V30&lt;&gt;"",1,0))</f>
        <v>0</v>
      </c>
      <c r="V27" s="171">
        <f>IF('Indicator Data'!AC31="No Data",1,IF('Indicator Data imputation'!W30&lt;&gt;"",1,0))</f>
        <v>0</v>
      </c>
      <c r="W27" s="171">
        <f>IF('Indicator Data'!AD31="No Data",1,IF('Indicator Data imputation'!X30&lt;&gt;"",1,0))</f>
        <v>0</v>
      </c>
      <c r="X27" s="171">
        <f>IF('Indicator Data'!AE31="No Data",1,IF('Indicator Data imputation'!Y30&lt;&gt;"",1,0))</f>
        <v>0</v>
      </c>
      <c r="Y27" s="171">
        <f>IF('Indicator Data'!AF31="No Data",1,IF('Indicator Data imputation'!Z30&lt;&gt;"",1,0))</f>
        <v>0</v>
      </c>
      <c r="Z27" s="171">
        <f>IF('Indicator Data'!AG31="No Data",1,IF('Indicator Data imputation'!AA30&lt;&gt;"",1,0))</f>
        <v>0</v>
      </c>
      <c r="AA27" s="171">
        <f>IF('Indicator Data'!AH31="No Data",1,IF('Indicator Data imputation'!AB30&lt;&gt;"",1,0))</f>
        <v>0</v>
      </c>
      <c r="AB27" s="171">
        <f>IF('Indicator Data'!AI31="No Data",1,IF('Indicator Data imputation'!AC30&lt;&gt;"",1,0))</f>
        <v>0</v>
      </c>
      <c r="AC27" s="171">
        <f>IF('Indicator Data'!AJ31="No Data",1,IF('Indicator Data imputation'!AD30&lt;&gt;"",1,0))</f>
        <v>0</v>
      </c>
      <c r="AD27" s="171">
        <f>IF('Indicator Data'!AK31="No Data",1,IF('Indicator Data imputation'!AE30&lt;&gt;"",1,0))</f>
        <v>0</v>
      </c>
      <c r="AE27" s="171">
        <f>IF('Indicator Data'!AL31="No Data",1,IF('Indicator Data imputation'!AF30&lt;&gt;"",1,0))</f>
        <v>0</v>
      </c>
      <c r="AF27" s="171">
        <f>IF('Indicator Data'!AM31="No Data",1,IF('Indicator Data imputation'!AG30&lt;&gt;"",1,0))</f>
        <v>0</v>
      </c>
      <c r="AG27" s="171">
        <f>IF('Indicator Data'!AN31="No Data",1,IF('Indicator Data imputation'!AH30&lt;&gt;"",1,0))</f>
        <v>0</v>
      </c>
      <c r="AH27" s="171">
        <f>IF('Indicator Data'!AO31="No Data",1,IF('Indicator Data imputation'!AI30&lt;&gt;"",1,0))</f>
        <v>0</v>
      </c>
      <c r="AI27" s="171">
        <f>IF('Indicator Data'!AP31="No Data",1,IF('Indicator Data imputation'!AJ30&lt;&gt;"",1,0))</f>
        <v>0</v>
      </c>
      <c r="AJ27" s="171">
        <f>IF('Indicator Data'!AQ31="No Data",1,IF('Indicator Data imputation'!AK30&lt;&gt;"",1,0))</f>
        <v>0</v>
      </c>
      <c r="AK27" s="171">
        <f>IF('Indicator Data'!AR31="No Data",1,IF('Indicator Data imputation'!AL30&lt;&gt;"",1,0))</f>
        <v>0</v>
      </c>
      <c r="AL27" s="171">
        <f>IF('Indicator Data'!AS31="No Data",1,IF('Indicator Data imputation'!AM30&lt;&gt;"",1,0))</f>
        <v>0</v>
      </c>
      <c r="AM27" s="171">
        <f>IF('Indicator Data'!AT31="No Data",1,IF('Indicator Data imputation'!AN30&lt;&gt;"",1,0))</f>
        <v>0</v>
      </c>
      <c r="AN27" s="171">
        <f>IF('Indicator Data'!AU31="No Data",1,IF('Indicator Data imputation'!AO30&lt;&gt;"",1,0))</f>
        <v>0</v>
      </c>
      <c r="AO27" s="171">
        <f>IF('Indicator Data'!AV31="No Data",1,IF('Indicator Data imputation'!AP30&lt;&gt;"",1,0))</f>
        <v>0</v>
      </c>
      <c r="AP27" s="171">
        <f>IF('Indicator Data'!AW31="No Data",1,IF('Indicator Data imputation'!AQ30&lt;&gt;"",1,0))</f>
        <v>0</v>
      </c>
      <c r="AQ27" s="171">
        <f>IF('Indicator Data'!AX31="No Data",1,IF('Indicator Data imputation'!AR30&lt;&gt;"",1,0))</f>
        <v>0</v>
      </c>
      <c r="AR27" s="171">
        <f>IF('Indicator Data'!AY31="No Data",1,IF('Indicator Data imputation'!AS30&lt;&gt;"",1,0))</f>
        <v>0</v>
      </c>
      <c r="AS27" s="171">
        <f>IF('Indicator Data'!AZ31="No Data",1,IF('Indicator Data imputation'!AT30&lt;&gt;"",1,0))</f>
        <v>0</v>
      </c>
      <c r="AT27" s="171">
        <f>IF('Indicator Data'!BA31="No Data",1,IF('Indicator Data imputation'!AU30&lt;&gt;"",1,0))</f>
        <v>0</v>
      </c>
      <c r="AU27" s="171">
        <f>IF('Indicator Data'!BB31="No Data",1,IF('Indicator Data imputation'!AV30&lt;&gt;"",1,0))</f>
        <v>0</v>
      </c>
      <c r="AV27" s="171">
        <f>IF('Indicator Data'!BC31="No Data",1,IF('Indicator Data imputation'!AW30&lt;&gt;"",1,0))</f>
        <v>0</v>
      </c>
      <c r="AW27" s="171">
        <f>IF('Indicator Data'!BD31="No Data",1,IF('Indicator Data imputation'!AX30&lt;&gt;"",1,0))</f>
        <v>0</v>
      </c>
      <c r="AX27" s="171">
        <f>IF('Indicator Data'!BE31="No Data",1,IF('Indicator Data imputation'!AY30&lt;&gt;"",1,0))</f>
        <v>0</v>
      </c>
      <c r="AY27" s="171">
        <f>IF('Indicator Data'!BF31="No Data",1,IF('Indicator Data imputation'!AZ30&lt;&gt;"",1,0))</f>
        <v>0</v>
      </c>
      <c r="AZ27" s="171">
        <f>IF('Indicator Data'!BG31="No Data",1,IF('Indicator Data imputation'!BA30&lt;&gt;"",1,0))</f>
        <v>0</v>
      </c>
      <c r="BA27" s="5">
        <f t="shared" si="0"/>
        <v>0</v>
      </c>
      <c r="BB27" s="173">
        <f t="shared" si="1"/>
        <v>0</v>
      </c>
    </row>
    <row r="28" spans="1:54" x14ac:dyDescent="0.25">
      <c r="A28" s="5" t="s">
        <v>50</v>
      </c>
      <c r="B28" s="171">
        <f>IF('Indicator Data'!I32="No Data",1,IF('Indicator Data imputation'!C31&lt;&gt;"",1,0))</f>
        <v>0</v>
      </c>
      <c r="C28" s="171">
        <f>IF('Indicator Data'!J32="No Data",1,IF('Indicator Data imputation'!D31&lt;&gt;"",1,0))</f>
        <v>0</v>
      </c>
      <c r="D28" s="171">
        <f>IF('Indicator Data'!K32="No Data",1,IF('Indicator Data imputation'!E31&lt;&gt;"",1,0))</f>
        <v>0</v>
      </c>
      <c r="E28" s="171">
        <f>IF('Indicator Data'!L32="No Data",1,IF('Indicator Data imputation'!F31&lt;&gt;"",1,0))</f>
        <v>0</v>
      </c>
      <c r="F28" s="171">
        <f>IF('Indicator Data'!M32="No Data",1,IF('Indicator Data imputation'!G31&lt;&gt;"",1,0))</f>
        <v>0</v>
      </c>
      <c r="G28" s="171">
        <f>IF('Indicator Data'!N32="No Data",1,IF('Indicator Data imputation'!H31&lt;&gt;"",1,0))</f>
        <v>0</v>
      </c>
      <c r="H28" s="171">
        <f>IF('Indicator Data'!O32="No Data",1,IF('Indicator Data imputation'!I31&lt;&gt;"",1,0))</f>
        <v>0</v>
      </c>
      <c r="I28" s="171">
        <f>IF('Indicator Data'!P32="No Data",1,IF('Indicator Data imputation'!J31&lt;&gt;"",1,0))</f>
        <v>0</v>
      </c>
      <c r="J28" s="171">
        <f>IF('Indicator Data'!Q32="No Data",1,IF('Indicator Data imputation'!K31&lt;&gt;"",1,0))</f>
        <v>0</v>
      </c>
      <c r="K28" s="171">
        <f>IF('Indicator Data'!R32="No Data",1,IF('Indicator Data imputation'!L31&lt;&gt;"",1,0))</f>
        <v>0</v>
      </c>
      <c r="L28" s="171">
        <f>IF('Indicator Data'!S32="No Data",1,IF('Indicator Data imputation'!M31&lt;&gt;"",1,0))</f>
        <v>0</v>
      </c>
      <c r="M28" s="171">
        <f>IF('Indicator Data'!T32="No Data",1,IF('Indicator Data imputation'!N31&lt;&gt;"",1,0))</f>
        <v>0</v>
      </c>
      <c r="N28" s="171">
        <f>IF('Indicator Data'!U32="No Data",1,IF('Indicator Data imputation'!O31&lt;&gt;"",1,0))</f>
        <v>0</v>
      </c>
      <c r="O28" s="171">
        <f>IF('Indicator Data'!V32="No Data",1,IF('Indicator Data imputation'!P31&lt;&gt;"",1,0))</f>
        <v>0</v>
      </c>
      <c r="P28" s="171">
        <f>IF('Indicator Data'!W32="No Data",1,IF('Indicator Data imputation'!Q31&lt;&gt;"",1,0))</f>
        <v>0</v>
      </c>
      <c r="Q28" s="171">
        <f>IF('Indicator Data'!X32="No Data",1,IF('Indicator Data imputation'!R31&lt;&gt;"",1,0))</f>
        <v>0</v>
      </c>
      <c r="R28" s="171">
        <f>IF('Indicator Data'!Y32="No Data",1,IF('Indicator Data imputation'!S31&lt;&gt;"",1,0))</f>
        <v>1</v>
      </c>
      <c r="S28" s="171">
        <f>IF('Indicator Data'!Z32="No Data",1,IF('Indicator Data imputation'!T31&lt;&gt;"",1,0))</f>
        <v>0</v>
      </c>
      <c r="T28" s="171">
        <f>IF('Indicator Data'!AA32="No Data",1,IF('Indicator Data imputation'!U31&lt;&gt;"",1,0))</f>
        <v>0</v>
      </c>
      <c r="U28" s="171">
        <f>IF('Indicator Data'!AB32="No Data",1,IF('Indicator Data imputation'!V31&lt;&gt;"",1,0))</f>
        <v>0</v>
      </c>
      <c r="V28" s="171">
        <f>IF('Indicator Data'!AC32="No Data",1,IF('Indicator Data imputation'!W31&lt;&gt;"",1,0))</f>
        <v>0</v>
      </c>
      <c r="W28" s="171">
        <f>IF('Indicator Data'!AD32="No Data",1,IF('Indicator Data imputation'!X31&lt;&gt;"",1,0))</f>
        <v>0</v>
      </c>
      <c r="X28" s="171">
        <f>IF('Indicator Data'!AE32="No Data",1,IF('Indicator Data imputation'!Y31&lt;&gt;"",1,0))</f>
        <v>0</v>
      </c>
      <c r="Y28" s="171">
        <f>IF('Indicator Data'!AF32="No Data",1,IF('Indicator Data imputation'!Z31&lt;&gt;"",1,0))</f>
        <v>0</v>
      </c>
      <c r="Z28" s="171">
        <f>IF('Indicator Data'!AG32="No Data",1,IF('Indicator Data imputation'!AA31&lt;&gt;"",1,0))</f>
        <v>0</v>
      </c>
      <c r="AA28" s="171">
        <f>IF('Indicator Data'!AH32="No Data",1,IF('Indicator Data imputation'!AB31&lt;&gt;"",1,0))</f>
        <v>0</v>
      </c>
      <c r="AB28" s="171">
        <f>IF('Indicator Data'!AI32="No Data",1,IF('Indicator Data imputation'!AC31&lt;&gt;"",1,0))</f>
        <v>0</v>
      </c>
      <c r="AC28" s="171">
        <f>IF('Indicator Data'!AJ32="No Data",1,IF('Indicator Data imputation'!AD31&lt;&gt;"",1,0))</f>
        <v>0</v>
      </c>
      <c r="AD28" s="171">
        <f>IF('Indicator Data'!AK32="No Data",1,IF('Indicator Data imputation'!AE31&lt;&gt;"",1,0))</f>
        <v>0</v>
      </c>
      <c r="AE28" s="171">
        <f>IF('Indicator Data'!AL32="No Data",1,IF('Indicator Data imputation'!AF31&lt;&gt;"",1,0))</f>
        <v>0</v>
      </c>
      <c r="AF28" s="171">
        <f>IF('Indicator Data'!AM32="No Data",1,IF('Indicator Data imputation'!AG31&lt;&gt;"",1,0))</f>
        <v>0</v>
      </c>
      <c r="AG28" s="171">
        <f>IF('Indicator Data'!AN32="No Data",1,IF('Indicator Data imputation'!AH31&lt;&gt;"",1,0))</f>
        <v>0</v>
      </c>
      <c r="AH28" s="171">
        <f>IF('Indicator Data'!AO32="No Data",1,IF('Indicator Data imputation'!AI31&lt;&gt;"",1,0))</f>
        <v>0</v>
      </c>
      <c r="AI28" s="171">
        <f>IF('Indicator Data'!AP32="No Data",1,IF('Indicator Data imputation'!AJ31&lt;&gt;"",1,0))</f>
        <v>0</v>
      </c>
      <c r="AJ28" s="171">
        <f>IF('Indicator Data'!AQ32="No Data",1,IF('Indicator Data imputation'!AK31&lt;&gt;"",1,0))</f>
        <v>0</v>
      </c>
      <c r="AK28" s="171">
        <f>IF('Indicator Data'!AR32="No Data",1,IF('Indicator Data imputation'!AL31&lt;&gt;"",1,0))</f>
        <v>0</v>
      </c>
      <c r="AL28" s="171">
        <f>IF('Indicator Data'!AS32="No Data",1,IF('Indicator Data imputation'!AM31&lt;&gt;"",1,0))</f>
        <v>0</v>
      </c>
      <c r="AM28" s="171">
        <f>IF('Indicator Data'!AT32="No Data",1,IF('Indicator Data imputation'!AN31&lt;&gt;"",1,0))</f>
        <v>1</v>
      </c>
      <c r="AN28" s="171">
        <f>IF('Indicator Data'!AU32="No Data",1,IF('Indicator Data imputation'!AO31&lt;&gt;"",1,0))</f>
        <v>1</v>
      </c>
      <c r="AO28" s="171">
        <f>IF('Indicator Data'!AV32="No Data",1,IF('Indicator Data imputation'!AP31&lt;&gt;"",1,0))</f>
        <v>0</v>
      </c>
      <c r="AP28" s="171">
        <f>IF('Indicator Data'!AW32="No Data",1,IF('Indicator Data imputation'!AQ31&lt;&gt;"",1,0))</f>
        <v>0</v>
      </c>
      <c r="AQ28" s="171">
        <f>IF('Indicator Data'!AX32="No Data",1,IF('Indicator Data imputation'!AR31&lt;&gt;"",1,0))</f>
        <v>0</v>
      </c>
      <c r="AR28" s="171">
        <f>IF('Indicator Data'!AY32="No Data",1,IF('Indicator Data imputation'!AS31&lt;&gt;"",1,0))</f>
        <v>0</v>
      </c>
      <c r="AS28" s="171">
        <f>IF('Indicator Data'!AZ32="No Data",1,IF('Indicator Data imputation'!AT31&lt;&gt;"",1,0))</f>
        <v>0</v>
      </c>
      <c r="AT28" s="171">
        <f>IF('Indicator Data'!BA32="No Data",1,IF('Indicator Data imputation'!AU31&lt;&gt;"",1,0))</f>
        <v>0</v>
      </c>
      <c r="AU28" s="171">
        <f>IF('Indicator Data'!BB32="No Data",1,IF('Indicator Data imputation'!AV31&lt;&gt;"",1,0))</f>
        <v>0</v>
      </c>
      <c r="AV28" s="171">
        <f>IF('Indicator Data'!BC32="No Data",1,IF('Indicator Data imputation'!AW31&lt;&gt;"",1,0))</f>
        <v>0</v>
      </c>
      <c r="AW28" s="171">
        <f>IF('Indicator Data'!BD32="No Data",1,IF('Indicator Data imputation'!AX31&lt;&gt;"",1,0))</f>
        <v>0</v>
      </c>
      <c r="AX28" s="171">
        <f>IF('Indicator Data'!BE32="No Data",1,IF('Indicator Data imputation'!AY31&lt;&gt;"",1,0))</f>
        <v>0</v>
      </c>
      <c r="AY28" s="171">
        <f>IF('Indicator Data'!BF32="No Data",1,IF('Indicator Data imputation'!AZ31&lt;&gt;"",1,0))</f>
        <v>0</v>
      </c>
      <c r="AZ28" s="171">
        <f>IF('Indicator Data'!BG32="No Data",1,IF('Indicator Data imputation'!BA31&lt;&gt;"",1,0))</f>
        <v>0</v>
      </c>
      <c r="BA28" s="5">
        <f t="shared" si="0"/>
        <v>3</v>
      </c>
      <c r="BB28" s="173">
        <f t="shared" si="1"/>
        <v>5.8823529411764705E-2</v>
      </c>
    </row>
    <row r="29" spans="1:54" x14ac:dyDescent="0.25">
      <c r="A29" s="5" t="s">
        <v>58</v>
      </c>
      <c r="B29" s="171">
        <f>IF('Indicator Data'!I33="No Data",1,IF('Indicator Data imputation'!C32&lt;&gt;"",1,0))</f>
        <v>0</v>
      </c>
      <c r="C29" s="171">
        <f>IF('Indicator Data'!J33="No Data",1,IF('Indicator Data imputation'!D32&lt;&gt;"",1,0))</f>
        <v>0</v>
      </c>
      <c r="D29" s="171">
        <f>IF('Indicator Data'!K33="No Data",1,IF('Indicator Data imputation'!E32&lt;&gt;"",1,0))</f>
        <v>0</v>
      </c>
      <c r="E29" s="171">
        <f>IF('Indicator Data'!L33="No Data",1,IF('Indicator Data imputation'!F32&lt;&gt;"",1,0))</f>
        <v>0</v>
      </c>
      <c r="F29" s="171">
        <f>IF('Indicator Data'!M33="No Data",1,IF('Indicator Data imputation'!G32&lt;&gt;"",1,0))</f>
        <v>0</v>
      </c>
      <c r="G29" s="171">
        <f>IF('Indicator Data'!N33="No Data",1,IF('Indicator Data imputation'!H32&lt;&gt;"",1,0))</f>
        <v>0</v>
      </c>
      <c r="H29" s="171">
        <f>IF('Indicator Data'!O33="No Data",1,IF('Indicator Data imputation'!I32&lt;&gt;"",1,0))</f>
        <v>0</v>
      </c>
      <c r="I29" s="171">
        <f>IF('Indicator Data'!P33="No Data",1,IF('Indicator Data imputation'!J32&lt;&gt;"",1,0))</f>
        <v>0</v>
      </c>
      <c r="J29" s="171">
        <f>IF('Indicator Data'!Q33="No Data",1,IF('Indicator Data imputation'!K32&lt;&gt;"",1,0))</f>
        <v>0</v>
      </c>
      <c r="K29" s="171">
        <f>IF('Indicator Data'!R33="No Data",1,IF('Indicator Data imputation'!L32&lt;&gt;"",1,0))</f>
        <v>1</v>
      </c>
      <c r="L29" s="171">
        <f>IF('Indicator Data'!S33="No Data",1,IF('Indicator Data imputation'!M32&lt;&gt;"",1,0))</f>
        <v>0</v>
      </c>
      <c r="M29" s="171">
        <f>IF('Indicator Data'!T33="No Data",1,IF('Indicator Data imputation'!N32&lt;&gt;"",1,0))</f>
        <v>0</v>
      </c>
      <c r="N29" s="171">
        <f>IF('Indicator Data'!U33="No Data",1,IF('Indicator Data imputation'!O32&lt;&gt;"",1,0))</f>
        <v>0</v>
      </c>
      <c r="O29" s="171">
        <f>IF('Indicator Data'!V33="No Data",1,IF('Indicator Data imputation'!P32&lt;&gt;"",1,0))</f>
        <v>0</v>
      </c>
      <c r="P29" s="171">
        <f>IF('Indicator Data'!W33="No Data",1,IF('Indicator Data imputation'!Q32&lt;&gt;"",1,0))</f>
        <v>0</v>
      </c>
      <c r="Q29" s="171">
        <f>IF('Indicator Data'!X33="No Data",1,IF('Indicator Data imputation'!R32&lt;&gt;"",1,0))</f>
        <v>1</v>
      </c>
      <c r="R29" s="171">
        <f>IF('Indicator Data'!Y33="No Data",1,IF('Indicator Data imputation'!S32&lt;&gt;"",1,0))</f>
        <v>0</v>
      </c>
      <c r="S29" s="171">
        <f>IF('Indicator Data'!Z33="No Data",1,IF('Indicator Data imputation'!T32&lt;&gt;"",1,0))</f>
        <v>0</v>
      </c>
      <c r="T29" s="171">
        <f>IF('Indicator Data'!AA33="No Data",1,IF('Indicator Data imputation'!U32&lt;&gt;"",1,0))</f>
        <v>0</v>
      </c>
      <c r="U29" s="171">
        <f>IF('Indicator Data'!AB33="No Data",1,IF('Indicator Data imputation'!V32&lt;&gt;"",1,0))</f>
        <v>0</v>
      </c>
      <c r="V29" s="171">
        <f>IF('Indicator Data'!AC33="No Data",1,IF('Indicator Data imputation'!W32&lt;&gt;"",1,0))</f>
        <v>0</v>
      </c>
      <c r="W29" s="171">
        <f>IF('Indicator Data'!AD33="No Data",1,IF('Indicator Data imputation'!X32&lt;&gt;"",1,0))</f>
        <v>0</v>
      </c>
      <c r="X29" s="171">
        <f>IF('Indicator Data'!AE33="No Data",1,IF('Indicator Data imputation'!Y32&lt;&gt;"",1,0))</f>
        <v>0</v>
      </c>
      <c r="Y29" s="171">
        <f>IF('Indicator Data'!AF33="No Data",1,IF('Indicator Data imputation'!Z32&lt;&gt;"",1,0))</f>
        <v>1</v>
      </c>
      <c r="Z29" s="171">
        <f>IF('Indicator Data'!AG33="No Data",1,IF('Indicator Data imputation'!AA32&lt;&gt;"",1,0))</f>
        <v>0</v>
      </c>
      <c r="AA29" s="171">
        <f>IF('Indicator Data'!AH33="No Data",1,IF('Indicator Data imputation'!AB32&lt;&gt;"",1,0))</f>
        <v>0</v>
      </c>
      <c r="AB29" s="171">
        <f>IF('Indicator Data'!AI33="No Data",1,IF('Indicator Data imputation'!AC32&lt;&gt;"",1,0))</f>
        <v>0</v>
      </c>
      <c r="AC29" s="171">
        <f>IF('Indicator Data'!AJ33="No Data",1,IF('Indicator Data imputation'!AD32&lt;&gt;"",1,0))</f>
        <v>0</v>
      </c>
      <c r="AD29" s="171">
        <f>IF('Indicator Data'!AK33="No Data",1,IF('Indicator Data imputation'!AE32&lt;&gt;"",1,0))</f>
        <v>0</v>
      </c>
      <c r="AE29" s="171">
        <f>IF('Indicator Data'!AL33="No Data",1,IF('Indicator Data imputation'!AF32&lt;&gt;"",1,0))</f>
        <v>0</v>
      </c>
      <c r="AF29" s="171">
        <f>IF('Indicator Data'!AM33="No Data",1,IF('Indicator Data imputation'!AG32&lt;&gt;"",1,0))</f>
        <v>0</v>
      </c>
      <c r="AG29" s="171">
        <f>IF('Indicator Data'!AN33="No Data",1,IF('Indicator Data imputation'!AH32&lt;&gt;"",1,0))</f>
        <v>0</v>
      </c>
      <c r="AH29" s="171">
        <f>IF('Indicator Data'!AO33="No Data",1,IF('Indicator Data imputation'!AI32&lt;&gt;"",1,0))</f>
        <v>0</v>
      </c>
      <c r="AI29" s="171">
        <f>IF('Indicator Data'!AP33="No Data",1,IF('Indicator Data imputation'!AJ32&lt;&gt;"",1,0))</f>
        <v>0</v>
      </c>
      <c r="AJ29" s="171">
        <f>IF('Indicator Data'!AQ33="No Data",1,IF('Indicator Data imputation'!AK32&lt;&gt;"",1,0))</f>
        <v>0</v>
      </c>
      <c r="AK29" s="171">
        <f>IF('Indicator Data'!AR33="No Data",1,IF('Indicator Data imputation'!AL32&lt;&gt;"",1,0))</f>
        <v>0</v>
      </c>
      <c r="AL29" s="171">
        <f>IF('Indicator Data'!AS33="No Data",1,IF('Indicator Data imputation'!AM32&lt;&gt;"",1,0))</f>
        <v>0</v>
      </c>
      <c r="AM29" s="171">
        <f>IF('Indicator Data'!AT33="No Data",1,IF('Indicator Data imputation'!AN32&lt;&gt;"",1,0))</f>
        <v>0</v>
      </c>
      <c r="AN29" s="171">
        <f>IF('Indicator Data'!AU33="No Data",1,IF('Indicator Data imputation'!AO32&lt;&gt;"",1,0))</f>
        <v>0</v>
      </c>
      <c r="AO29" s="171">
        <f>IF('Indicator Data'!AV33="No Data",1,IF('Indicator Data imputation'!AP32&lt;&gt;"",1,0))</f>
        <v>0</v>
      </c>
      <c r="AP29" s="171">
        <f>IF('Indicator Data'!AW33="No Data",1,IF('Indicator Data imputation'!AQ32&lt;&gt;"",1,0))</f>
        <v>0</v>
      </c>
      <c r="AQ29" s="171">
        <f>IF('Indicator Data'!AX33="No Data",1,IF('Indicator Data imputation'!AR32&lt;&gt;"",1,0))</f>
        <v>0</v>
      </c>
      <c r="AR29" s="171">
        <f>IF('Indicator Data'!AY33="No Data",1,IF('Indicator Data imputation'!AS32&lt;&gt;"",1,0))</f>
        <v>0</v>
      </c>
      <c r="AS29" s="171">
        <f>IF('Indicator Data'!AZ33="No Data",1,IF('Indicator Data imputation'!AT32&lt;&gt;"",1,0))</f>
        <v>0</v>
      </c>
      <c r="AT29" s="171">
        <f>IF('Indicator Data'!BA33="No Data",1,IF('Indicator Data imputation'!AU32&lt;&gt;"",1,0))</f>
        <v>0</v>
      </c>
      <c r="AU29" s="171">
        <f>IF('Indicator Data'!BB33="No Data",1,IF('Indicator Data imputation'!AV32&lt;&gt;"",1,0))</f>
        <v>0</v>
      </c>
      <c r="AV29" s="171">
        <f>IF('Indicator Data'!BC33="No Data",1,IF('Indicator Data imputation'!AW32&lt;&gt;"",1,0))</f>
        <v>0</v>
      </c>
      <c r="AW29" s="171">
        <f>IF('Indicator Data'!BD33="No Data",1,IF('Indicator Data imputation'!AX32&lt;&gt;"",1,0))</f>
        <v>0</v>
      </c>
      <c r="AX29" s="171">
        <f>IF('Indicator Data'!BE33="No Data",1,IF('Indicator Data imputation'!AY32&lt;&gt;"",1,0))</f>
        <v>0</v>
      </c>
      <c r="AY29" s="171">
        <f>IF('Indicator Data'!BF33="No Data",1,IF('Indicator Data imputation'!AZ32&lt;&gt;"",1,0))</f>
        <v>0</v>
      </c>
      <c r="AZ29" s="171">
        <f>IF('Indicator Data'!BG33="No Data",1,IF('Indicator Data imputation'!BA32&lt;&gt;"",1,0))</f>
        <v>0</v>
      </c>
      <c r="BA29" s="5">
        <f t="shared" si="0"/>
        <v>3</v>
      </c>
      <c r="BB29" s="173">
        <f t="shared" si="1"/>
        <v>5.8823529411764705E-2</v>
      </c>
    </row>
    <row r="30" spans="1:54" x14ac:dyDescent="0.25">
      <c r="A30" s="5" t="s">
        <v>52</v>
      </c>
      <c r="B30" s="171">
        <f>IF('Indicator Data'!I34="No Data",1,IF('Indicator Data imputation'!C33&lt;&gt;"",1,0))</f>
        <v>0</v>
      </c>
      <c r="C30" s="171">
        <f>IF('Indicator Data'!J34="No Data",1,IF('Indicator Data imputation'!D33&lt;&gt;"",1,0))</f>
        <v>0</v>
      </c>
      <c r="D30" s="171">
        <f>IF('Indicator Data'!K34="No Data",1,IF('Indicator Data imputation'!E33&lt;&gt;"",1,0))</f>
        <v>0</v>
      </c>
      <c r="E30" s="171">
        <f>IF('Indicator Data'!L34="No Data",1,IF('Indicator Data imputation'!F33&lt;&gt;"",1,0))</f>
        <v>0</v>
      </c>
      <c r="F30" s="171">
        <f>IF('Indicator Data'!M34="No Data",1,IF('Indicator Data imputation'!G33&lt;&gt;"",1,0))</f>
        <v>0</v>
      </c>
      <c r="G30" s="171">
        <f>IF('Indicator Data'!N34="No Data",1,IF('Indicator Data imputation'!H33&lt;&gt;"",1,0))</f>
        <v>0</v>
      </c>
      <c r="H30" s="171">
        <f>IF('Indicator Data'!O34="No Data",1,IF('Indicator Data imputation'!I33&lt;&gt;"",1,0))</f>
        <v>0</v>
      </c>
      <c r="I30" s="171">
        <f>IF('Indicator Data'!P34="No Data",1,IF('Indicator Data imputation'!J33&lt;&gt;"",1,0))</f>
        <v>0</v>
      </c>
      <c r="J30" s="171">
        <f>IF('Indicator Data'!Q34="No Data",1,IF('Indicator Data imputation'!K33&lt;&gt;"",1,0))</f>
        <v>0</v>
      </c>
      <c r="K30" s="171">
        <f>IF('Indicator Data'!R34="No Data",1,IF('Indicator Data imputation'!L33&lt;&gt;"",1,0))</f>
        <v>0</v>
      </c>
      <c r="L30" s="171">
        <f>IF('Indicator Data'!S34="No Data",1,IF('Indicator Data imputation'!M33&lt;&gt;"",1,0))</f>
        <v>0</v>
      </c>
      <c r="M30" s="171">
        <f>IF('Indicator Data'!T34="No Data",1,IF('Indicator Data imputation'!N33&lt;&gt;"",1,0))</f>
        <v>0</v>
      </c>
      <c r="N30" s="171">
        <f>IF('Indicator Data'!U34="No Data",1,IF('Indicator Data imputation'!O33&lt;&gt;"",1,0))</f>
        <v>0</v>
      </c>
      <c r="O30" s="171">
        <f>IF('Indicator Data'!V34="No Data",1,IF('Indicator Data imputation'!P33&lt;&gt;"",1,0))</f>
        <v>0</v>
      </c>
      <c r="P30" s="171">
        <f>IF('Indicator Data'!W34="No Data",1,IF('Indicator Data imputation'!Q33&lt;&gt;"",1,0))</f>
        <v>0</v>
      </c>
      <c r="Q30" s="171">
        <f>IF('Indicator Data'!X34="No Data",1,IF('Indicator Data imputation'!R33&lt;&gt;"",1,0))</f>
        <v>0</v>
      </c>
      <c r="R30" s="171">
        <f>IF('Indicator Data'!Y34="No Data",1,IF('Indicator Data imputation'!S33&lt;&gt;"",1,0))</f>
        <v>0</v>
      </c>
      <c r="S30" s="171">
        <f>IF('Indicator Data'!Z34="No Data",1,IF('Indicator Data imputation'!T33&lt;&gt;"",1,0))</f>
        <v>0</v>
      </c>
      <c r="T30" s="171">
        <f>IF('Indicator Data'!AA34="No Data",1,IF('Indicator Data imputation'!U33&lt;&gt;"",1,0))</f>
        <v>0</v>
      </c>
      <c r="U30" s="171">
        <f>IF('Indicator Data'!AB34="No Data",1,IF('Indicator Data imputation'!V33&lt;&gt;"",1,0))</f>
        <v>0</v>
      </c>
      <c r="V30" s="171">
        <f>IF('Indicator Data'!AC34="No Data",1,IF('Indicator Data imputation'!W33&lt;&gt;"",1,0))</f>
        <v>0</v>
      </c>
      <c r="W30" s="171">
        <f>IF('Indicator Data'!AD34="No Data",1,IF('Indicator Data imputation'!X33&lt;&gt;"",1,0))</f>
        <v>0</v>
      </c>
      <c r="X30" s="171">
        <f>IF('Indicator Data'!AE34="No Data",1,IF('Indicator Data imputation'!Y33&lt;&gt;"",1,0))</f>
        <v>0</v>
      </c>
      <c r="Y30" s="171">
        <f>IF('Indicator Data'!AF34="No Data",1,IF('Indicator Data imputation'!Z33&lt;&gt;"",1,0))</f>
        <v>0</v>
      </c>
      <c r="Z30" s="171">
        <f>IF('Indicator Data'!AG34="No Data",1,IF('Indicator Data imputation'!AA33&lt;&gt;"",1,0))</f>
        <v>0</v>
      </c>
      <c r="AA30" s="171">
        <f>IF('Indicator Data'!AH34="No Data",1,IF('Indicator Data imputation'!AB33&lt;&gt;"",1,0))</f>
        <v>0</v>
      </c>
      <c r="AB30" s="171">
        <f>IF('Indicator Data'!AI34="No Data",1,IF('Indicator Data imputation'!AC33&lt;&gt;"",1,0))</f>
        <v>0</v>
      </c>
      <c r="AC30" s="171">
        <f>IF('Indicator Data'!AJ34="No Data",1,IF('Indicator Data imputation'!AD33&lt;&gt;"",1,0))</f>
        <v>0</v>
      </c>
      <c r="AD30" s="171">
        <f>IF('Indicator Data'!AK34="No Data",1,IF('Indicator Data imputation'!AE33&lt;&gt;"",1,0))</f>
        <v>0</v>
      </c>
      <c r="AE30" s="171">
        <f>IF('Indicator Data'!AL34="No Data",1,IF('Indicator Data imputation'!AF33&lt;&gt;"",1,0))</f>
        <v>0</v>
      </c>
      <c r="AF30" s="171">
        <f>IF('Indicator Data'!AM34="No Data",1,IF('Indicator Data imputation'!AG33&lt;&gt;"",1,0))</f>
        <v>0</v>
      </c>
      <c r="AG30" s="171">
        <f>IF('Indicator Data'!AN34="No Data",1,IF('Indicator Data imputation'!AH33&lt;&gt;"",1,0))</f>
        <v>0</v>
      </c>
      <c r="AH30" s="171">
        <f>IF('Indicator Data'!AO34="No Data",1,IF('Indicator Data imputation'!AI33&lt;&gt;"",1,0))</f>
        <v>0</v>
      </c>
      <c r="AI30" s="171">
        <f>IF('Indicator Data'!AP34="No Data",1,IF('Indicator Data imputation'!AJ33&lt;&gt;"",1,0))</f>
        <v>0</v>
      </c>
      <c r="AJ30" s="171">
        <f>IF('Indicator Data'!AQ34="No Data",1,IF('Indicator Data imputation'!AK33&lt;&gt;"",1,0))</f>
        <v>0</v>
      </c>
      <c r="AK30" s="171">
        <f>IF('Indicator Data'!AR34="No Data",1,IF('Indicator Data imputation'!AL33&lt;&gt;"",1,0))</f>
        <v>0</v>
      </c>
      <c r="AL30" s="171">
        <f>IF('Indicator Data'!AS34="No Data",1,IF('Indicator Data imputation'!AM33&lt;&gt;"",1,0))</f>
        <v>0</v>
      </c>
      <c r="AM30" s="171">
        <f>IF('Indicator Data'!AT34="No Data",1,IF('Indicator Data imputation'!AN33&lt;&gt;"",1,0))</f>
        <v>0</v>
      </c>
      <c r="AN30" s="171">
        <f>IF('Indicator Data'!AU34="No Data",1,IF('Indicator Data imputation'!AO33&lt;&gt;"",1,0))</f>
        <v>0</v>
      </c>
      <c r="AO30" s="171">
        <f>IF('Indicator Data'!AV34="No Data",1,IF('Indicator Data imputation'!AP33&lt;&gt;"",1,0))</f>
        <v>0</v>
      </c>
      <c r="AP30" s="171">
        <f>IF('Indicator Data'!AW34="No Data",1,IF('Indicator Data imputation'!AQ33&lt;&gt;"",1,0))</f>
        <v>0</v>
      </c>
      <c r="AQ30" s="171">
        <f>IF('Indicator Data'!AX34="No Data",1,IF('Indicator Data imputation'!AR33&lt;&gt;"",1,0))</f>
        <v>0</v>
      </c>
      <c r="AR30" s="171">
        <f>IF('Indicator Data'!AY34="No Data",1,IF('Indicator Data imputation'!AS33&lt;&gt;"",1,0))</f>
        <v>0</v>
      </c>
      <c r="AS30" s="171">
        <f>IF('Indicator Data'!AZ34="No Data",1,IF('Indicator Data imputation'!AT33&lt;&gt;"",1,0))</f>
        <v>0</v>
      </c>
      <c r="AT30" s="171">
        <f>IF('Indicator Data'!BA34="No Data",1,IF('Indicator Data imputation'!AU33&lt;&gt;"",1,0))</f>
        <v>0</v>
      </c>
      <c r="AU30" s="171">
        <f>IF('Indicator Data'!BB34="No Data",1,IF('Indicator Data imputation'!AV33&lt;&gt;"",1,0))</f>
        <v>0</v>
      </c>
      <c r="AV30" s="171">
        <f>IF('Indicator Data'!BC34="No Data",1,IF('Indicator Data imputation'!AW33&lt;&gt;"",1,0))</f>
        <v>0</v>
      </c>
      <c r="AW30" s="171">
        <f>IF('Indicator Data'!BD34="No Data",1,IF('Indicator Data imputation'!AX33&lt;&gt;"",1,0))</f>
        <v>0</v>
      </c>
      <c r="AX30" s="171">
        <f>IF('Indicator Data'!BE34="No Data",1,IF('Indicator Data imputation'!AY33&lt;&gt;"",1,0))</f>
        <v>0</v>
      </c>
      <c r="AY30" s="171">
        <f>IF('Indicator Data'!BF34="No Data",1,IF('Indicator Data imputation'!AZ33&lt;&gt;"",1,0))</f>
        <v>0</v>
      </c>
      <c r="AZ30" s="171">
        <f>IF('Indicator Data'!BG34="No Data",1,IF('Indicator Data imputation'!BA33&lt;&gt;"",1,0))</f>
        <v>0</v>
      </c>
      <c r="BA30" s="5">
        <f t="shared" si="0"/>
        <v>0</v>
      </c>
      <c r="BB30" s="173">
        <f t="shared" si="1"/>
        <v>0</v>
      </c>
    </row>
    <row r="31" spans="1:54" x14ac:dyDescent="0.25">
      <c r="A31" s="5" t="s">
        <v>54</v>
      </c>
      <c r="B31" s="171">
        <f>IF('Indicator Data'!I35="No Data",1,IF('Indicator Data imputation'!C34&lt;&gt;"",1,0))</f>
        <v>0</v>
      </c>
      <c r="C31" s="171">
        <f>IF('Indicator Data'!J35="No Data",1,IF('Indicator Data imputation'!D34&lt;&gt;"",1,0))</f>
        <v>0</v>
      </c>
      <c r="D31" s="171">
        <f>IF('Indicator Data'!K35="No Data",1,IF('Indicator Data imputation'!E34&lt;&gt;"",1,0))</f>
        <v>0</v>
      </c>
      <c r="E31" s="171">
        <f>IF('Indicator Data'!L35="No Data",1,IF('Indicator Data imputation'!F34&lt;&gt;"",1,0))</f>
        <v>0</v>
      </c>
      <c r="F31" s="171">
        <f>IF('Indicator Data'!M35="No Data",1,IF('Indicator Data imputation'!G34&lt;&gt;"",1,0))</f>
        <v>0</v>
      </c>
      <c r="G31" s="171">
        <f>IF('Indicator Data'!N35="No Data",1,IF('Indicator Data imputation'!H34&lt;&gt;"",1,0))</f>
        <v>0</v>
      </c>
      <c r="H31" s="171">
        <f>IF('Indicator Data'!O35="No Data",1,IF('Indicator Data imputation'!I34&lt;&gt;"",1,0))</f>
        <v>0</v>
      </c>
      <c r="I31" s="171">
        <f>IF('Indicator Data'!P35="No Data",1,IF('Indicator Data imputation'!J34&lt;&gt;"",1,0))</f>
        <v>0</v>
      </c>
      <c r="J31" s="171">
        <f>IF('Indicator Data'!Q35="No Data",1,IF('Indicator Data imputation'!K34&lt;&gt;"",1,0))</f>
        <v>0</v>
      </c>
      <c r="K31" s="171">
        <f>IF('Indicator Data'!R35="No Data",1,IF('Indicator Data imputation'!L34&lt;&gt;"",1,0))</f>
        <v>0</v>
      </c>
      <c r="L31" s="171">
        <f>IF('Indicator Data'!S35="No Data",1,IF('Indicator Data imputation'!M34&lt;&gt;"",1,0))</f>
        <v>0</v>
      </c>
      <c r="M31" s="171">
        <f>IF('Indicator Data'!T35="No Data",1,IF('Indicator Data imputation'!N34&lt;&gt;"",1,0))</f>
        <v>0</v>
      </c>
      <c r="N31" s="171">
        <f>IF('Indicator Data'!U35="No Data",1,IF('Indicator Data imputation'!O34&lt;&gt;"",1,0))</f>
        <v>0</v>
      </c>
      <c r="O31" s="171">
        <f>IF('Indicator Data'!V35="No Data",1,IF('Indicator Data imputation'!P34&lt;&gt;"",1,0))</f>
        <v>0</v>
      </c>
      <c r="P31" s="171">
        <f>IF('Indicator Data'!W35="No Data",1,IF('Indicator Data imputation'!Q34&lt;&gt;"",1,0))</f>
        <v>0</v>
      </c>
      <c r="Q31" s="171">
        <f>IF('Indicator Data'!X35="No Data",1,IF('Indicator Data imputation'!R34&lt;&gt;"",1,0))</f>
        <v>0</v>
      </c>
      <c r="R31" s="171">
        <f>IF('Indicator Data'!Y35="No Data",1,IF('Indicator Data imputation'!S34&lt;&gt;"",1,0))</f>
        <v>0</v>
      </c>
      <c r="S31" s="171">
        <f>IF('Indicator Data'!Z35="No Data",1,IF('Indicator Data imputation'!T34&lt;&gt;"",1,0))</f>
        <v>0</v>
      </c>
      <c r="T31" s="171">
        <f>IF('Indicator Data'!AA35="No Data",1,IF('Indicator Data imputation'!U34&lt;&gt;"",1,0))</f>
        <v>0</v>
      </c>
      <c r="U31" s="171">
        <f>IF('Indicator Data'!AB35="No Data",1,IF('Indicator Data imputation'!V34&lt;&gt;"",1,0))</f>
        <v>0</v>
      </c>
      <c r="V31" s="171">
        <f>IF('Indicator Data'!AC35="No Data",1,IF('Indicator Data imputation'!W34&lt;&gt;"",1,0))</f>
        <v>0</v>
      </c>
      <c r="W31" s="171">
        <f>IF('Indicator Data'!AD35="No Data",1,IF('Indicator Data imputation'!X34&lt;&gt;"",1,0))</f>
        <v>0</v>
      </c>
      <c r="X31" s="171">
        <f>IF('Indicator Data'!AE35="No Data",1,IF('Indicator Data imputation'!Y34&lt;&gt;"",1,0))</f>
        <v>0</v>
      </c>
      <c r="Y31" s="171">
        <f>IF('Indicator Data'!AF35="No Data",1,IF('Indicator Data imputation'!Z34&lt;&gt;"",1,0))</f>
        <v>0</v>
      </c>
      <c r="Z31" s="171">
        <f>IF('Indicator Data'!AG35="No Data",1,IF('Indicator Data imputation'!AA34&lt;&gt;"",1,0))</f>
        <v>0</v>
      </c>
      <c r="AA31" s="171">
        <f>IF('Indicator Data'!AH35="No Data",1,IF('Indicator Data imputation'!AB34&lt;&gt;"",1,0))</f>
        <v>0</v>
      </c>
      <c r="AB31" s="171">
        <f>IF('Indicator Data'!AI35="No Data",1,IF('Indicator Data imputation'!AC34&lt;&gt;"",1,0))</f>
        <v>0</v>
      </c>
      <c r="AC31" s="171">
        <f>IF('Indicator Data'!AJ35="No Data",1,IF('Indicator Data imputation'!AD34&lt;&gt;"",1,0))</f>
        <v>0</v>
      </c>
      <c r="AD31" s="171">
        <f>IF('Indicator Data'!AK35="No Data",1,IF('Indicator Data imputation'!AE34&lt;&gt;"",1,0))</f>
        <v>0</v>
      </c>
      <c r="AE31" s="171">
        <f>IF('Indicator Data'!AL35="No Data",1,IF('Indicator Data imputation'!AF34&lt;&gt;"",1,0))</f>
        <v>0</v>
      </c>
      <c r="AF31" s="171">
        <f>IF('Indicator Data'!AM35="No Data",1,IF('Indicator Data imputation'!AG34&lt;&gt;"",1,0))</f>
        <v>0</v>
      </c>
      <c r="AG31" s="171">
        <f>IF('Indicator Data'!AN35="No Data",1,IF('Indicator Data imputation'!AH34&lt;&gt;"",1,0))</f>
        <v>0</v>
      </c>
      <c r="AH31" s="171">
        <f>IF('Indicator Data'!AO35="No Data",1,IF('Indicator Data imputation'!AI34&lt;&gt;"",1,0))</f>
        <v>0</v>
      </c>
      <c r="AI31" s="171">
        <f>IF('Indicator Data'!AP35="No Data",1,IF('Indicator Data imputation'!AJ34&lt;&gt;"",1,0))</f>
        <v>0</v>
      </c>
      <c r="AJ31" s="171">
        <f>IF('Indicator Data'!AQ35="No Data",1,IF('Indicator Data imputation'!AK34&lt;&gt;"",1,0))</f>
        <v>0</v>
      </c>
      <c r="AK31" s="171">
        <f>IF('Indicator Data'!AR35="No Data",1,IF('Indicator Data imputation'!AL34&lt;&gt;"",1,0))</f>
        <v>0</v>
      </c>
      <c r="AL31" s="171">
        <f>IF('Indicator Data'!AS35="No Data",1,IF('Indicator Data imputation'!AM34&lt;&gt;"",1,0))</f>
        <v>0</v>
      </c>
      <c r="AM31" s="171">
        <f>IF('Indicator Data'!AT35="No Data",1,IF('Indicator Data imputation'!AN34&lt;&gt;"",1,0))</f>
        <v>0</v>
      </c>
      <c r="AN31" s="171">
        <f>IF('Indicator Data'!AU35="No Data",1,IF('Indicator Data imputation'!AO34&lt;&gt;"",1,0))</f>
        <v>0</v>
      </c>
      <c r="AO31" s="171">
        <f>IF('Indicator Data'!AV35="No Data",1,IF('Indicator Data imputation'!AP34&lt;&gt;"",1,0))</f>
        <v>0</v>
      </c>
      <c r="AP31" s="171">
        <f>IF('Indicator Data'!AW35="No Data",1,IF('Indicator Data imputation'!AQ34&lt;&gt;"",1,0))</f>
        <v>0</v>
      </c>
      <c r="AQ31" s="171">
        <f>IF('Indicator Data'!AX35="No Data",1,IF('Indicator Data imputation'!AR34&lt;&gt;"",1,0))</f>
        <v>0</v>
      </c>
      <c r="AR31" s="171">
        <f>IF('Indicator Data'!AY35="No Data",1,IF('Indicator Data imputation'!AS34&lt;&gt;"",1,0))</f>
        <v>0</v>
      </c>
      <c r="AS31" s="171">
        <f>IF('Indicator Data'!AZ35="No Data",1,IF('Indicator Data imputation'!AT34&lt;&gt;"",1,0))</f>
        <v>0</v>
      </c>
      <c r="AT31" s="171">
        <f>IF('Indicator Data'!BA35="No Data",1,IF('Indicator Data imputation'!AU34&lt;&gt;"",1,0))</f>
        <v>0</v>
      </c>
      <c r="AU31" s="171">
        <f>IF('Indicator Data'!BB35="No Data",1,IF('Indicator Data imputation'!AV34&lt;&gt;"",1,0))</f>
        <v>0</v>
      </c>
      <c r="AV31" s="171">
        <f>IF('Indicator Data'!BC35="No Data",1,IF('Indicator Data imputation'!AW34&lt;&gt;"",1,0))</f>
        <v>0</v>
      </c>
      <c r="AW31" s="171">
        <f>IF('Indicator Data'!BD35="No Data",1,IF('Indicator Data imputation'!AX34&lt;&gt;"",1,0))</f>
        <v>0</v>
      </c>
      <c r="AX31" s="171">
        <f>IF('Indicator Data'!BE35="No Data",1,IF('Indicator Data imputation'!AY34&lt;&gt;"",1,0))</f>
        <v>0</v>
      </c>
      <c r="AY31" s="171">
        <f>IF('Indicator Data'!BF35="No Data",1,IF('Indicator Data imputation'!AZ34&lt;&gt;"",1,0))</f>
        <v>0</v>
      </c>
      <c r="AZ31" s="171">
        <f>IF('Indicator Data'!BG35="No Data",1,IF('Indicator Data imputation'!BA34&lt;&gt;"",1,0))</f>
        <v>0</v>
      </c>
      <c r="BA31" s="5">
        <f t="shared" si="0"/>
        <v>0</v>
      </c>
      <c r="BB31" s="173">
        <f t="shared" si="1"/>
        <v>0</v>
      </c>
    </row>
    <row r="32" spans="1:54" x14ac:dyDescent="0.25">
      <c r="A32" s="5" t="s">
        <v>56</v>
      </c>
      <c r="B32" s="171">
        <f>IF('Indicator Data'!I36="No Data",1,IF('Indicator Data imputation'!C35&lt;&gt;"",1,0))</f>
        <v>0</v>
      </c>
      <c r="C32" s="171">
        <f>IF('Indicator Data'!J36="No Data",1,IF('Indicator Data imputation'!D35&lt;&gt;"",1,0))</f>
        <v>0</v>
      </c>
      <c r="D32" s="171">
        <f>IF('Indicator Data'!K36="No Data",1,IF('Indicator Data imputation'!E35&lt;&gt;"",1,0))</f>
        <v>0</v>
      </c>
      <c r="E32" s="171">
        <f>IF('Indicator Data'!L36="No Data",1,IF('Indicator Data imputation'!F35&lt;&gt;"",1,0))</f>
        <v>0</v>
      </c>
      <c r="F32" s="171">
        <f>IF('Indicator Data'!M36="No Data",1,IF('Indicator Data imputation'!G35&lt;&gt;"",1,0))</f>
        <v>0</v>
      </c>
      <c r="G32" s="171">
        <f>IF('Indicator Data'!N36="No Data",1,IF('Indicator Data imputation'!H35&lt;&gt;"",1,0))</f>
        <v>0</v>
      </c>
      <c r="H32" s="171">
        <f>IF('Indicator Data'!O36="No Data",1,IF('Indicator Data imputation'!I35&lt;&gt;"",1,0))</f>
        <v>0</v>
      </c>
      <c r="I32" s="171">
        <f>IF('Indicator Data'!P36="No Data",1,IF('Indicator Data imputation'!J35&lt;&gt;"",1,0))</f>
        <v>0</v>
      </c>
      <c r="J32" s="171">
        <f>IF('Indicator Data'!Q36="No Data",1,IF('Indicator Data imputation'!K35&lt;&gt;"",1,0))</f>
        <v>0</v>
      </c>
      <c r="K32" s="171">
        <f>IF('Indicator Data'!R36="No Data",1,IF('Indicator Data imputation'!L35&lt;&gt;"",1,0))</f>
        <v>1</v>
      </c>
      <c r="L32" s="171">
        <f>IF('Indicator Data'!S36="No Data",1,IF('Indicator Data imputation'!M35&lt;&gt;"",1,0))</f>
        <v>0</v>
      </c>
      <c r="M32" s="171">
        <f>IF('Indicator Data'!T36="No Data",1,IF('Indicator Data imputation'!N35&lt;&gt;"",1,0))</f>
        <v>0</v>
      </c>
      <c r="N32" s="171">
        <f>IF('Indicator Data'!U36="No Data",1,IF('Indicator Data imputation'!O35&lt;&gt;"",1,0))</f>
        <v>0</v>
      </c>
      <c r="O32" s="171">
        <f>IF('Indicator Data'!V36="No Data",1,IF('Indicator Data imputation'!P35&lt;&gt;"",1,0))</f>
        <v>1</v>
      </c>
      <c r="P32" s="171">
        <f>IF('Indicator Data'!W36="No Data",1,IF('Indicator Data imputation'!Q35&lt;&gt;"",1,0))</f>
        <v>0</v>
      </c>
      <c r="Q32" s="171">
        <f>IF('Indicator Data'!X36="No Data",1,IF('Indicator Data imputation'!R35&lt;&gt;"",1,0))</f>
        <v>1</v>
      </c>
      <c r="R32" s="171">
        <f>IF('Indicator Data'!Y36="No Data",1,IF('Indicator Data imputation'!S35&lt;&gt;"",1,0))</f>
        <v>0</v>
      </c>
      <c r="S32" s="171">
        <f>IF('Indicator Data'!Z36="No Data",1,IF('Indicator Data imputation'!T35&lt;&gt;"",1,0))</f>
        <v>0</v>
      </c>
      <c r="T32" s="171">
        <f>IF('Indicator Data'!AA36="No Data",1,IF('Indicator Data imputation'!U35&lt;&gt;"",1,0))</f>
        <v>0</v>
      </c>
      <c r="U32" s="171">
        <f>IF('Indicator Data'!AB36="No Data",1,IF('Indicator Data imputation'!V35&lt;&gt;"",1,0))</f>
        <v>1</v>
      </c>
      <c r="V32" s="171">
        <f>IF('Indicator Data'!AC36="No Data",1,IF('Indicator Data imputation'!W35&lt;&gt;"",1,0))</f>
        <v>0</v>
      </c>
      <c r="W32" s="171">
        <f>IF('Indicator Data'!AD36="No Data",1,IF('Indicator Data imputation'!X35&lt;&gt;"",1,0))</f>
        <v>0</v>
      </c>
      <c r="X32" s="171">
        <f>IF('Indicator Data'!AE36="No Data",1,IF('Indicator Data imputation'!Y35&lt;&gt;"",1,0))</f>
        <v>1</v>
      </c>
      <c r="Y32" s="171">
        <f>IF('Indicator Data'!AF36="No Data",1,IF('Indicator Data imputation'!Z35&lt;&gt;"",1,0))</f>
        <v>0</v>
      </c>
      <c r="Z32" s="171">
        <f>IF('Indicator Data'!AG36="No Data",1,IF('Indicator Data imputation'!AA35&lt;&gt;"",1,0))</f>
        <v>0</v>
      </c>
      <c r="AA32" s="171">
        <f>IF('Indicator Data'!AH36="No Data",1,IF('Indicator Data imputation'!AB35&lt;&gt;"",1,0))</f>
        <v>0</v>
      </c>
      <c r="AB32" s="171">
        <f>IF('Indicator Data'!AI36="No Data",1,IF('Indicator Data imputation'!AC35&lt;&gt;"",1,0))</f>
        <v>0</v>
      </c>
      <c r="AC32" s="171">
        <f>IF('Indicator Data'!AJ36="No Data",1,IF('Indicator Data imputation'!AD35&lt;&gt;"",1,0))</f>
        <v>0</v>
      </c>
      <c r="AD32" s="171">
        <f>IF('Indicator Data'!AK36="No Data",1,IF('Indicator Data imputation'!AE35&lt;&gt;"",1,0))</f>
        <v>0</v>
      </c>
      <c r="AE32" s="171">
        <f>IF('Indicator Data'!AL36="No Data",1,IF('Indicator Data imputation'!AF35&lt;&gt;"",1,0))</f>
        <v>0</v>
      </c>
      <c r="AF32" s="171">
        <f>IF('Indicator Data'!AM36="No Data",1,IF('Indicator Data imputation'!AG35&lt;&gt;"",1,0))</f>
        <v>0</v>
      </c>
      <c r="AG32" s="171">
        <f>IF('Indicator Data'!AN36="No Data",1,IF('Indicator Data imputation'!AH35&lt;&gt;"",1,0))</f>
        <v>0</v>
      </c>
      <c r="AH32" s="171">
        <f>IF('Indicator Data'!AO36="No Data",1,IF('Indicator Data imputation'!AI35&lt;&gt;"",1,0))</f>
        <v>0</v>
      </c>
      <c r="AI32" s="171">
        <f>IF('Indicator Data'!AP36="No Data",1,IF('Indicator Data imputation'!AJ35&lt;&gt;"",1,0))</f>
        <v>0</v>
      </c>
      <c r="AJ32" s="171">
        <f>IF('Indicator Data'!AQ36="No Data",1,IF('Indicator Data imputation'!AK35&lt;&gt;"",1,0))</f>
        <v>0</v>
      </c>
      <c r="AK32" s="171">
        <f>IF('Indicator Data'!AR36="No Data",1,IF('Indicator Data imputation'!AL35&lt;&gt;"",1,0))</f>
        <v>0</v>
      </c>
      <c r="AL32" s="171">
        <f>IF('Indicator Data'!AS36="No Data",1,IF('Indicator Data imputation'!AM35&lt;&gt;"",1,0))</f>
        <v>0</v>
      </c>
      <c r="AM32" s="171">
        <f>IF('Indicator Data'!AT36="No Data",1,IF('Indicator Data imputation'!AN35&lt;&gt;"",1,0))</f>
        <v>0</v>
      </c>
      <c r="AN32" s="171">
        <f>IF('Indicator Data'!AU36="No Data",1,IF('Indicator Data imputation'!AO35&lt;&gt;"",1,0))</f>
        <v>0</v>
      </c>
      <c r="AO32" s="171">
        <f>IF('Indicator Data'!AV36="No Data",1,IF('Indicator Data imputation'!AP35&lt;&gt;"",1,0))</f>
        <v>1</v>
      </c>
      <c r="AP32" s="171">
        <f>IF('Indicator Data'!AW36="No Data",1,IF('Indicator Data imputation'!AQ35&lt;&gt;"",1,0))</f>
        <v>0</v>
      </c>
      <c r="AQ32" s="171">
        <f>IF('Indicator Data'!AX36="No Data",1,IF('Indicator Data imputation'!AR35&lt;&gt;"",1,0))</f>
        <v>0</v>
      </c>
      <c r="AR32" s="171">
        <f>IF('Indicator Data'!AY36="No Data",1,IF('Indicator Data imputation'!AS35&lt;&gt;"",1,0))</f>
        <v>0</v>
      </c>
      <c r="AS32" s="171">
        <f>IF('Indicator Data'!AZ36="No Data",1,IF('Indicator Data imputation'!AT35&lt;&gt;"",1,0))</f>
        <v>0</v>
      </c>
      <c r="AT32" s="171">
        <f>IF('Indicator Data'!BA36="No Data",1,IF('Indicator Data imputation'!AU35&lt;&gt;"",1,0))</f>
        <v>0</v>
      </c>
      <c r="AU32" s="171">
        <f>IF('Indicator Data'!BB36="No Data",1,IF('Indicator Data imputation'!AV35&lt;&gt;"",1,0))</f>
        <v>0</v>
      </c>
      <c r="AV32" s="171">
        <f>IF('Indicator Data'!BC36="No Data",1,IF('Indicator Data imputation'!AW35&lt;&gt;"",1,0))</f>
        <v>0</v>
      </c>
      <c r="AW32" s="171">
        <f>IF('Indicator Data'!BD36="No Data",1,IF('Indicator Data imputation'!AX35&lt;&gt;"",1,0))</f>
        <v>0</v>
      </c>
      <c r="AX32" s="171">
        <f>IF('Indicator Data'!BE36="No Data",1,IF('Indicator Data imputation'!AY35&lt;&gt;"",1,0))</f>
        <v>0</v>
      </c>
      <c r="AY32" s="171">
        <f>IF('Indicator Data'!BF36="No Data",1,IF('Indicator Data imputation'!AZ35&lt;&gt;"",1,0))</f>
        <v>0</v>
      </c>
      <c r="AZ32" s="171">
        <f>IF('Indicator Data'!BG36="No Data",1,IF('Indicator Data imputation'!BA35&lt;&gt;"",1,0))</f>
        <v>0</v>
      </c>
      <c r="BA32" s="5">
        <f t="shared" si="0"/>
        <v>6</v>
      </c>
      <c r="BB32" s="173">
        <f t="shared" si="1"/>
        <v>0.11764705882352941</v>
      </c>
    </row>
    <row r="33" spans="1:54" x14ac:dyDescent="0.25">
      <c r="A33" s="5" t="s">
        <v>59</v>
      </c>
      <c r="B33" s="171">
        <f>IF('Indicator Data'!I37="No Data",1,IF('Indicator Data imputation'!C36&lt;&gt;"",1,0))</f>
        <v>0</v>
      </c>
      <c r="C33" s="171">
        <f>IF('Indicator Data'!J37="No Data",1,IF('Indicator Data imputation'!D36&lt;&gt;"",1,0))</f>
        <v>0</v>
      </c>
      <c r="D33" s="171">
        <f>IF('Indicator Data'!K37="No Data",1,IF('Indicator Data imputation'!E36&lt;&gt;"",1,0))</f>
        <v>0</v>
      </c>
      <c r="E33" s="171">
        <f>IF('Indicator Data'!L37="No Data",1,IF('Indicator Data imputation'!F36&lt;&gt;"",1,0))</f>
        <v>0</v>
      </c>
      <c r="F33" s="171">
        <f>IF('Indicator Data'!M37="No Data",1,IF('Indicator Data imputation'!G36&lt;&gt;"",1,0))</f>
        <v>0</v>
      </c>
      <c r="G33" s="171">
        <f>IF('Indicator Data'!N37="No Data",1,IF('Indicator Data imputation'!H36&lt;&gt;"",1,0))</f>
        <v>0</v>
      </c>
      <c r="H33" s="171">
        <f>IF('Indicator Data'!O37="No Data",1,IF('Indicator Data imputation'!I36&lt;&gt;"",1,0))</f>
        <v>0</v>
      </c>
      <c r="I33" s="171">
        <f>IF('Indicator Data'!P37="No Data",1,IF('Indicator Data imputation'!J36&lt;&gt;"",1,0))</f>
        <v>0</v>
      </c>
      <c r="J33" s="171">
        <f>IF('Indicator Data'!Q37="No Data",1,IF('Indicator Data imputation'!K36&lt;&gt;"",1,0))</f>
        <v>0</v>
      </c>
      <c r="K33" s="171">
        <f>IF('Indicator Data'!R37="No Data",1,IF('Indicator Data imputation'!L36&lt;&gt;"",1,0))</f>
        <v>0</v>
      </c>
      <c r="L33" s="171">
        <f>IF('Indicator Data'!S37="No Data",1,IF('Indicator Data imputation'!M36&lt;&gt;"",1,0))</f>
        <v>0</v>
      </c>
      <c r="M33" s="171">
        <f>IF('Indicator Data'!T37="No Data",1,IF('Indicator Data imputation'!N36&lt;&gt;"",1,0))</f>
        <v>0</v>
      </c>
      <c r="N33" s="171">
        <f>IF('Indicator Data'!U37="No Data",1,IF('Indicator Data imputation'!O36&lt;&gt;"",1,0))</f>
        <v>0</v>
      </c>
      <c r="O33" s="171">
        <f>IF('Indicator Data'!V37="No Data",1,IF('Indicator Data imputation'!P36&lt;&gt;"",1,0))</f>
        <v>0</v>
      </c>
      <c r="P33" s="171">
        <f>IF('Indicator Data'!W37="No Data",1,IF('Indicator Data imputation'!Q36&lt;&gt;"",1,0))</f>
        <v>0</v>
      </c>
      <c r="Q33" s="171">
        <f>IF('Indicator Data'!X37="No Data",1,IF('Indicator Data imputation'!R36&lt;&gt;"",1,0))</f>
        <v>0</v>
      </c>
      <c r="R33" s="171">
        <f>IF('Indicator Data'!Y37="No Data",1,IF('Indicator Data imputation'!S36&lt;&gt;"",1,0))</f>
        <v>0</v>
      </c>
      <c r="S33" s="171">
        <f>IF('Indicator Data'!Z37="No Data",1,IF('Indicator Data imputation'!T36&lt;&gt;"",1,0))</f>
        <v>0</v>
      </c>
      <c r="T33" s="171">
        <f>IF('Indicator Data'!AA37="No Data",1,IF('Indicator Data imputation'!U36&lt;&gt;"",1,0))</f>
        <v>0</v>
      </c>
      <c r="U33" s="171">
        <f>IF('Indicator Data'!AB37="No Data",1,IF('Indicator Data imputation'!V36&lt;&gt;"",1,0))</f>
        <v>0</v>
      </c>
      <c r="V33" s="171">
        <f>IF('Indicator Data'!AC37="No Data",1,IF('Indicator Data imputation'!W36&lt;&gt;"",1,0))</f>
        <v>0</v>
      </c>
      <c r="W33" s="171">
        <f>IF('Indicator Data'!AD37="No Data",1,IF('Indicator Data imputation'!X36&lt;&gt;"",1,0))</f>
        <v>0</v>
      </c>
      <c r="X33" s="171">
        <f>IF('Indicator Data'!AE37="No Data",1,IF('Indicator Data imputation'!Y36&lt;&gt;"",1,0))</f>
        <v>0</v>
      </c>
      <c r="Y33" s="171">
        <f>IF('Indicator Data'!AF37="No Data",1,IF('Indicator Data imputation'!Z36&lt;&gt;"",1,0))</f>
        <v>0</v>
      </c>
      <c r="Z33" s="171">
        <f>IF('Indicator Data'!AG37="No Data",1,IF('Indicator Data imputation'!AA36&lt;&gt;"",1,0))</f>
        <v>0</v>
      </c>
      <c r="AA33" s="171">
        <f>IF('Indicator Data'!AH37="No Data",1,IF('Indicator Data imputation'!AB36&lt;&gt;"",1,0))</f>
        <v>0</v>
      </c>
      <c r="AB33" s="171">
        <f>IF('Indicator Data'!AI37="No Data",1,IF('Indicator Data imputation'!AC36&lt;&gt;"",1,0))</f>
        <v>0</v>
      </c>
      <c r="AC33" s="171">
        <f>IF('Indicator Data'!AJ37="No Data",1,IF('Indicator Data imputation'!AD36&lt;&gt;"",1,0))</f>
        <v>0</v>
      </c>
      <c r="AD33" s="171">
        <f>IF('Indicator Data'!AK37="No Data",1,IF('Indicator Data imputation'!AE36&lt;&gt;"",1,0))</f>
        <v>0</v>
      </c>
      <c r="AE33" s="171">
        <f>IF('Indicator Data'!AL37="No Data",1,IF('Indicator Data imputation'!AF36&lt;&gt;"",1,0))</f>
        <v>0</v>
      </c>
      <c r="AF33" s="171">
        <f>IF('Indicator Data'!AM37="No Data",1,IF('Indicator Data imputation'!AG36&lt;&gt;"",1,0))</f>
        <v>0</v>
      </c>
      <c r="AG33" s="171">
        <f>IF('Indicator Data'!AN37="No Data",1,IF('Indicator Data imputation'!AH36&lt;&gt;"",1,0))</f>
        <v>0</v>
      </c>
      <c r="AH33" s="171">
        <f>IF('Indicator Data'!AO37="No Data",1,IF('Indicator Data imputation'!AI36&lt;&gt;"",1,0))</f>
        <v>0</v>
      </c>
      <c r="AI33" s="171">
        <f>IF('Indicator Data'!AP37="No Data",1,IF('Indicator Data imputation'!AJ36&lt;&gt;"",1,0))</f>
        <v>1</v>
      </c>
      <c r="AJ33" s="171">
        <f>IF('Indicator Data'!AQ37="No Data",1,IF('Indicator Data imputation'!AK36&lt;&gt;"",1,0))</f>
        <v>1</v>
      </c>
      <c r="AK33" s="171">
        <f>IF('Indicator Data'!AR37="No Data",1,IF('Indicator Data imputation'!AL36&lt;&gt;"",1,0))</f>
        <v>1</v>
      </c>
      <c r="AL33" s="171">
        <f>IF('Indicator Data'!AS37="No Data",1,IF('Indicator Data imputation'!AM36&lt;&gt;"",1,0))</f>
        <v>0</v>
      </c>
      <c r="AM33" s="171">
        <f>IF('Indicator Data'!AT37="No Data",1,IF('Indicator Data imputation'!AN36&lt;&gt;"",1,0))</f>
        <v>0</v>
      </c>
      <c r="AN33" s="171">
        <f>IF('Indicator Data'!AU37="No Data",1,IF('Indicator Data imputation'!AO36&lt;&gt;"",1,0))</f>
        <v>0</v>
      </c>
      <c r="AO33" s="171">
        <f>IF('Indicator Data'!AV37="No Data",1,IF('Indicator Data imputation'!AP36&lt;&gt;"",1,0))</f>
        <v>0</v>
      </c>
      <c r="AP33" s="171">
        <f>IF('Indicator Data'!AW37="No Data",1,IF('Indicator Data imputation'!AQ36&lt;&gt;"",1,0))</f>
        <v>0</v>
      </c>
      <c r="AQ33" s="171">
        <f>IF('Indicator Data'!AX37="No Data",1,IF('Indicator Data imputation'!AR36&lt;&gt;"",1,0))</f>
        <v>0</v>
      </c>
      <c r="AR33" s="171">
        <f>IF('Indicator Data'!AY37="No Data",1,IF('Indicator Data imputation'!AS36&lt;&gt;"",1,0))</f>
        <v>0</v>
      </c>
      <c r="AS33" s="171">
        <f>IF('Indicator Data'!AZ37="No Data",1,IF('Indicator Data imputation'!AT36&lt;&gt;"",1,0))</f>
        <v>0</v>
      </c>
      <c r="AT33" s="171">
        <f>IF('Indicator Data'!BA37="No Data",1,IF('Indicator Data imputation'!AU36&lt;&gt;"",1,0))</f>
        <v>0</v>
      </c>
      <c r="AU33" s="171">
        <f>IF('Indicator Data'!BB37="No Data",1,IF('Indicator Data imputation'!AV36&lt;&gt;"",1,0))</f>
        <v>0</v>
      </c>
      <c r="AV33" s="171">
        <f>IF('Indicator Data'!BC37="No Data",1,IF('Indicator Data imputation'!AW36&lt;&gt;"",1,0))</f>
        <v>0</v>
      </c>
      <c r="AW33" s="171">
        <f>IF('Indicator Data'!BD37="No Data",1,IF('Indicator Data imputation'!AX36&lt;&gt;"",1,0))</f>
        <v>0</v>
      </c>
      <c r="AX33" s="171">
        <f>IF('Indicator Data'!BE37="No Data",1,IF('Indicator Data imputation'!AY36&lt;&gt;"",1,0))</f>
        <v>0</v>
      </c>
      <c r="AY33" s="171">
        <f>IF('Indicator Data'!BF37="No Data",1,IF('Indicator Data imputation'!AZ36&lt;&gt;"",1,0))</f>
        <v>0</v>
      </c>
      <c r="AZ33" s="171">
        <f>IF('Indicator Data'!BG37="No Data",1,IF('Indicator Data imputation'!BA36&lt;&gt;"",1,0))</f>
        <v>0</v>
      </c>
      <c r="BA33" s="5">
        <f t="shared" si="0"/>
        <v>3</v>
      </c>
      <c r="BB33" s="173">
        <f t="shared" si="1"/>
        <v>5.8823529411764705E-2</v>
      </c>
    </row>
    <row r="34" spans="1:54" x14ac:dyDescent="0.25">
      <c r="A34" s="5" t="s">
        <v>61</v>
      </c>
      <c r="B34" s="171">
        <f>IF('Indicator Data'!I38="No Data",1,IF('Indicator Data imputation'!C37&lt;&gt;"",1,0))</f>
        <v>0</v>
      </c>
      <c r="C34" s="171">
        <f>IF('Indicator Data'!J38="No Data",1,IF('Indicator Data imputation'!D37&lt;&gt;"",1,0))</f>
        <v>0</v>
      </c>
      <c r="D34" s="171">
        <f>IF('Indicator Data'!K38="No Data",1,IF('Indicator Data imputation'!E37&lt;&gt;"",1,0))</f>
        <v>0</v>
      </c>
      <c r="E34" s="171">
        <f>IF('Indicator Data'!L38="No Data",1,IF('Indicator Data imputation'!F37&lt;&gt;"",1,0))</f>
        <v>0</v>
      </c>
      <c r="F34" s="171">
        <f>IF('Indicator Data'!M38="No Data",1,IF('Indicator Data imputation'!G37&lt;&gt;"",1,0))</f>
        <v>0</v>
      </c>
      <c r="G34" s="171">
        <f>IF('Indicator Data'!N38="No Data",1,IF('Indicator Data imputation'!H37&lt;&gt;"",1,0))</f>
        <v>0</v>
      </c>
      <c r="H34" s="171">
        <f>IF('Indicator Data'!O38="No Data",1,IF('Indicator Data imputation'!I37&lt;&gt;"",1,0))</f>
        <v>0</v>
      </c>
      <c r="I34" s="171">
        <f>IF('Indicator Data'!P38="No Data",1,IF('Indicator Data imputation'!J37&lt;&gt;"",1,0))</f>
        <v>0</v>
      </c>
      <c r="J34" s="171">
        <f>IF('Indicator Data'!Q38="No Data",1,IF('Indicator Data imputation'!K37&lt;&gt;"",1,0))</f>
        <v>0</v>
      </c>
      <c r="K34" s="171">
        <f>IF('Indicator Data'!R38="No Data",1,IF('Indicator Data imputation'!L37&lt;&gt;"",1,0))</f>
        <v>0</v>
      </c>
      <c r="L34" s="171">
        <f>IF('Indicator Data'!S38="No Data",1,IF('Indicator Data imputation'!M37&lt;&gt;"",1,0))</f>
        <v>0</v>
      </c>
      <c r="M34" s="171">
        <f>IF('Indicator Data'!T38="No Data",1,IF('Indicator Data imputation'!N37&lt;&gt;"",1,0))</f>
        <v>0</v>
      </c>
      <c r="N34" s="171">
        <f>IF('Indicator Data'!U38="No Data",1,IF('Indicator Data imputation'!O37&lt;&gt;"",1,0))</f>
        <v>0</v>
      </c>
      <c r="O34" s="171">
        <f>IF('Indicator Data'!V38="No Data",1,IF('Indicator Data imputation'!P37&lt;&gt;"",1,0))</f>
        <v>0</v>
      </c>
      <c r="P34" s="171">
        <f>IF('Indicator Data'!W38="No Data",1,IF('Indicator Data imputation'!Q37&lt;&gt;"",1,0))</f>
        <v>0</v>
      </c>
      <c r="Q34" s="171">
        <f>IF('Indicator Data'!X38="No Data",1,IF('Indicator Data imputation'!R37&lt;&gt;"",1,0))</f>
        <v>0</v>
      </c>
      <c r="R34" s="171">
        <f>IF('Indicator Data'!Y38="No Data",1,IF('Indicator Data imputation'!S37&lt;&gt;"",1,0))</f>
        <v>1</v>
      </c>
      <c r="S34" s="171">
        <f>IF('Indicator Data'!Z38="No Data",1,IF('Indicator Data imputation'!T37&lt;&gt;"",1,0))</f>
        <v>0</v>
      </c>
      <c r="T34" s="171">
        <f>IF('Indicator Data'!AA38="No Data",1,IF('Indicator Data imputation'!U37&lt;&gt;"",1,0))</f>
        <v>0</v>
      </c>
      <c r="U34" s="171">
        <f>IF('Indicator Data'!AB38="No Data",1,IF('Indicator Data imputation'!V37&lt;&gt;"",1,0))</f>
        <v>0</v>
      </c>
      <c r="V34" s="171">
        <f>IF('Indicator Data'!AC38="No Data",1,IF('Indicator Data imputation'!W37&lt;&gt;"",1,0))</f>
        <v>0</v>
      </c>
      <c r="W34" s="171">
        <f>IF('Indicator Data'!AD38="No Data",1,IF('Indicator Data imputation'!X37&lt;&gt;"",1,0))</f>
        <v>0</v>
      </c>
      <c r="X34" s="171">
        <f>IF('Indicator Data'!AE38="No Data",1,IF('Indicator Data imputation'!Y37&lt;&gt;"",1,0))</f>
        <v>0</v>
      </c>
      <c r="Y34" s="171">
        <f>IF('Indicator Data'!AF38="No Data",1,IF('Indicator Data imputation'!Z37&lt;&gt;"",1,0))</f>
        <v>0</v>
      </c>
      <c r="Z34" s="171">
        <f>IF('Indicator Data'!AG38="No Data",1,IF('Indicator Data imputation'!AA37&lt;&gt;"",1,0))</f>
        <v>0</v>
      </c>
      <c r="AA34" s="171">
        <f>IF('Indicator Data'!AH38="No Data",1,IF('Indicator Data imputation'!AB37&lt;&gt;"",1,0))</f>
        <v>0</v>
      </c>
      <c r="AB34" s="171">
        <f>IF('Indicator Data'!AI38="No Data",1,IF('Indicator Data imputation'!AC37&lt;&gt;"",1,0))</f>
        <v>0</v>
      </c>
      <c r="AC34" s="171">
        <f>IF('Indicator Data'!AJ38="No Data",1,IF('Indicator Data imputation'!AD37&lt;&gt;"",1,0))</f>
        <v>0</v>
      </c>
      <c r="AD34" s="171">
        <f>IF('Indicator Data'!AK38="No Data",1,IF('Indicator Data imputation'!AE37&lt;&gt;"",1,0))</f>
        <v>0</v>
      </c>
      <c r="AE34" s="171">
        <f>IF('Indicator Data'!AL38="No Data",1,IF('Indicator Data imputation'!AF37&lt;&gt;"",1,0))</f>
        <v>0</v>
      </c>
      <c r="AF34" s="171">
        <f>IF('Indicator Data'!AM38="No Data",1,IF('Indicator Data imputation'!AG37&lt;&gt;"",1,0))</f>
        <v>0</v>
      </c>
      <c r="AG34" s="171">
        <f>IF('Indicator Data'!AN38="No Data",1,IF('Indicator Data imputation'!AH37&lt;&gt;"",1,0))</f>
        <v>0</v>
      </c>
      <c r="AH34" s="171">
        <f>IF('Indicator Data'!AO38="No Data",1,IF('Indicator Data imputation'!AI37&lt;&gt;"",1,0))</f>
        <v>0</v>
      </c>
      <c r="AI34" s="171">
        <f>IF('Indicator Data'!AP38="No Data",1,IF('Indicator Data imputation'!AJ37&lt;&gt;"",1,0))</f>
        <v>0</v>
      </c>
      <c r="AJ34" s="171">
        <f>IF('Indicator Data'!AQ38="No Data",1,IF('Indicator Data imputation'!AK37&lt;&gt;"",1,0))</f>
        <v>1</v>
      </c>
      <c r="AK34" s="171">
        <f>IF('Indicator Data'!AR38="No Data",1,IF('Indicator Data imputation'!AL37&lt;&gt;"",1,0))</f>
        <v>1</v>
      </c>
      <c r="AL34" s="171">
        <f>IF('Indicator Data'!AS38="No Data",1,IF('Indicator Data imputation'!AM37&lt;&gt;"",1,0))</f>
        <v>0</v>
      </c>
      <c r="AM34" s="171">
        <f>IF('Indicator Data'!AT38="No Data",1,IF('Indicator Data imputation'!AN37&lt;&gt;"",1,0))</f>
        <v>0</v>
      </c>
      <c r="AN34" s="171">
        <f>IF('Indicator Data'!AU38="No Data",1,IF('Indicator Data imputation'!AO37&lt;&gt;"",1,0))</f>
        <v>0</v>
      </c>
      <c r="AO34" s="171">
        <f>IF('Indicator Data'!AV38="No Data",1,IF('Indicator Data imputation'!AP37&lt;&gt;"",1,0))</f>
        <v>0</v>
      </c>
      <c r="AP34" s="171">
        <f>IF('Indicator Data'!AW38="No Data",1,IF('Indicator Data imputation'!AQ37&lt;&gt;"",1,0))</f>
        <v>0</v>
      </c>
      <c r="AQ34" s="171">
        <f>IF('Indicator Data'!AX38="No Data",1,IF('Indicator Data imputation'!AR37&lt;&gt;"",1,0))</f>
        <v>0</v>
      </c>
      <c r="AR34" s="171">
        <f>IF('Indicator Data'!AY38="No Data",1,IF('Indicator Data imputation'!AS37&lt;&gt;"",1,0))</f>
        <v>0</v>
      </c>
      <c r="AS34" s="171">
        <f>IF('Indicator Data'!AZ38="No Data",1,IF('Indicator Data imputation'!AT37&lt;&gt;"",1,0))</f>
        <v>0</v>
      </c>
      <c r="AT34" s="171">
        <f>IF('Indicator Data'!BA38="No Data",1,IF('Indicator Data imputation'!AU37&lt;&gt;"",1,0))</f>
        <v>0</v>
      </c>
      <c r="AU34" s="171">
        <f>IF('Indicator Data'!BB38="No Data",1,IF('Indicator Data imputation'!AV37&lt;&gt;"",1,0))</f>
        <v>0</v>
      </c>
      <c r="AV34" s="171">
        <f>IF('Indicator Data'!BC38="No Data",1,IF('Indicator Data imputation'!AW37&lt;&gt;"",1,0))</f>
        <v>0</v>
      </c>
      <c r="AW34" s="171">
        <f>IF('Indicator Data'!BD38="No Data",1,IF('Indicator Data imputation'!AX37&lt;&gt;"",1,0))</f>
        <v>0</v>
      </c>
      <c r="AX34" s="171">
        <f>IF('Indicator Data'!BE38="No Data",1,IF('Indicator Data imputation'!AY37&lt;&gt;"",1,0))</f>
        <v>0</v>
      </c>
      <c r="AY34" s="171">
        <f>IF('Indicator Data'!BF38="No Data",1,IF('Indicator Data imputation'!AZ37&lt;&gt;"",1,0))</f>
        <v>0</v>
      </c>
      <c r="AZ34" s="171">
        <f>IF('Indicator Data'!BG38="No Data",1,IF('Indicator Data imputation'!BA37&lt;&gt;"",1,0))</f>
        <v>0</v>
      </c>
      <c r="BA34" s="5">
        <f t="shared" si="0"/>
        <v>3</v>
      </c>
      <c r="BB34" s="173">
        <f t="shared" si="1"/>
        <v>5.8823529411764705E-2</v>
      </c>
    </row>
    <row r="35" spans="1:54" x14ac:dyDescent="0.25">
      <c r="A35" s="5" t="s">
        <v>63</v>
      </c>
      <c r="B35" s="171">
        <f>IF('Indicator Data'!I39="No Data",1,IF('Indicator Data imputation'!C38&lt;&gt;"",1,0))</f>
        <v>0</v>
      </c>
      <c r="C35" s="171">
        <f>IF('Indicator Data'!J39="No Data",1,IF('Indicator Data imputation'!D38&lt;&gt;"",1,0))</f>
        <v>0</v>
      </c>
      <c r="D35" s="171">
        <f>IF('Indicator Data'!K39="No Data",1,IF('Indicator Data imputation'!E38&lt;&gt;"",1,0))</f>
        <v>0</v>
      </c>
      <c r="E35" s="171">
        <f>IF('Indicator Data'!L39="No Data",1,IF('Indicator Data imputation'!F38&lt;&gt;"",1,0))</f>
        <v>0</v>
      </c>
      <c r="F35" s="171">
        <f>IF('Indicator Data'!M39="No Data",1,IF('Indicator Data imputation'!G38&lt;&gt;"",1,0))</f>
        <v>0</v>
      </c>
      <c r="G35" s="171">
        <f>IF('Indicator Data'!N39="No Data",1,IF('Indicator Data imputation'!H38&lt;&gt;"",1,0))</f>
        <v>0</v>
      </c>
      <c r="H35" s="171">
        <f>IF('Indicator Data'!O39="No Data",1,IF('Indicator Data imputation'!I38&lt;&gt;"",1,0))</f>
        <v>0</v>
      </c>
      <c r="I35" s="171">
        <f>IF('Indicator Data'!P39="No Data",1,IF('Indicator Data imputation'!J38&lt;&gt;"",1,0))</f>
        <v>0</v>
      </c>
      <c r="J35" s="171">
        <f>IF('Indicator Data'!Q39="No Data",1,IF('Indicator Data imputation'!K38&lt;&gt;"",1,0))</f>
        <v>0</v>
      </c>
      <c r="K35" s="171">
        <f>IF('Indicator Data'!R39="No Data",1,IF('Indicator Data imputation'!L38&lt;&gt;"",1,0))</f>
        <v>1</v>
      </c>
      <c r="L35" s="171">
        <f>IF('Indicator Data'!S39="No Data",1,IF('Indicator Data imputation'!M38&lt;&gt;"",1,0))</f>
        <v>0</v>
      </c>
      <c r="M35" s="171">
        <f>IF('Indicator Data'!T39="No Data",1,IF('Indicator Data imputation'!N38&lt;&gt;"",1,0))</f>
        <v>0</v>
      </c>
      <c r="N35" s="171">
        <f>IF('Indicator Data'!U39="No Data",1,IF('Indicator Data imputation'!O38&lt;&gt;"",1,0))</f>
        <v>0</v>
      </c>
      <c r="O35" s="171">
        <f>IF('Indicator Data'!V39="No Data",1,IF('Indicator Data imputation'!P38&lt;&gt;"",1,0))</f>
        <v>0</v>
      </c>
      <c r="P35" s="171">
        <f>IF('Indicator Data'!W39="No Data",1,IF('Indicator Data imputation'!Q38&lt;&gt;"",1,0))</f>
        <v>0</v>
      </c>
      <c r="Q35" s="171">
        <f>IF('Indicator Data'!X39="No Data",1,IF('Indicator Data imputation'!R38&lt;&gt;"",1,0))</f>
        <v>0</v>
      </c>
      <c r="R35" s="171">
        <f>IF('Indicator Data'!Y39="No Data",1,IF('Indicator Data imputation'!S38&lt;&gt;"",1,0))</f>
        <v>0</v>
      </c>
      <c r="S35" s="171">
        <f>IF('Indicator Data'!Z39="No Data",1,IF('Indicator Data imputation'!T38&lt;&gt;"",1,0))</f>
        <v>0</v>
      </c>
      <c r="T35" s="171">
        <f>IF('Indicator Data'!AA39="No Data",1,IF('Indicator Data imputation'!U38&lt;&gt;"",1,0))</f>
        <v>0</v>
      </c>
      <c r="U35" s="171">
        <f>IF('Indicator Data'!AB39="No Data",1,IF('Indicator Data imputation'!V38&lt;&gt;"",1,0))</f>
        <v>0</v>
      </c>
      <c r="V35" s="171">
        <f>IF('Indicator Data'!AC39="No Data",1,IF('Indicator Data imputation'!W38&lt;&gt;"",1,0))</f>
        <v>0</v>
      </c>
      <c r="W35" s="171">
        <f>IF('Indicator Data'!AD39="No Data",1,IF('Indicator Data imputation'!X38&lt;&gt;"",1,0))</f>
        <v>0</v>
      </c>
      <c r="X35" s="171">
        <f>IF('Indicator Data'!AE39="No Data",1,IF('Indicator Data imputation'!Y38&lt;&gt;"",1,0))</f>
        <v>1</v>
      </c>
      <c r="Y35" s="171">
        <f>IF('Indicator Data'!AF39="No Data",1,IF('Indicator Data imputation'!Z38&lt;&gt;"",1,0))</f>
        <v>0</v>
      </c>
      <c r="Z35" s="171">
        <f>IF('Indicator Data'!AG39="No Data",1,IF('Indicator Data imputation'!AA38&lt;&gt;"",1,0))</f>
        <v>0</v>
      </c>
      <c r="AA35" s="171">
        <f>IF('Indicator Data'!AH39="No Data",1,IF('Indicator Data imputation'!AB38&lt;&gt;"",1,0))</f>
        <v>0</v>
      </c>
      <c r="AB35" s="171">
        <f>IF('Indicator Data'!AI39="No Data",1,IF('Indicator Data imputation'!AC38&lt;&gt;"",1,0))</f>
        <v>0</v>
      </c>
      <c r="AC35" s="171">
        <f>IF('Indicator Data'!AJ39="No Data",1,IF('Indicator Data imputation'!AD38&lt;&gt;"",1,0))</f>
        <v>0</v>
      </c>
      <c r="AD35" s="171">
        <f>IF('Indicator Data'!AK39="No Data",1,IF('Indicator Data imputation'!AE38&lt;&gt;"",1,0))</f>
        <v>0</v>
      </c>
      <c r="AE35" s="171">
        <f>IF('Indicator Data'!AL39="No Data",1,IF('Indicator Data imputation'!AF38&lt;&gt;"",1,0))</f>
        <v>0</v>
      </c>
      <c r="AF35" s="171">
        <f>IF('Indicator Data'!AM39="No Data",1,IF('Indicator Data imputation'!AG38&lt;&gt;"",1,0))</f>
        <v>0</v>
      </c>
      <c r="AG35" s="171">
        <f>IF('Indicator Data'!AN39="No Data",1,IF('Indicator Data imputation'!AH38&lt;&gt;"",1,0))</f>
        <v>0</v>
      </c>
      <c r="AH35" s="171">
        <f>IF('Indicator Data'!AO39="No Data",1,IF('Indicator Data imputation'!AI38&lt;&gt;"",1,0))</f>
        <v>0</v>
      </c>
      <c r="AI35" s="171">
        <f>IF('Indicator Data'!AP39="No Data",1,IF('Indicator Data imputation'!AJ38&lt;&gt;"",1,0))</f>
        <v>0</v>
      </c>
      <c r="AJ35" s="171">
        <f>IF('Indicator Data'!AQ39="No Data",1,IF('Indicator Data imputation'!AK38&lt;&gt;"",1,0))</f>
        <v>0</v>
      </c>
      <c r="AK35" s="171">
        <f>IF('Indicator Data'!AR39="No Data",1,IF('Indicator Data imputation'!AL38&lt;&gt;"",1,0))</f>
        <v>0</v>
      </c>
      <c r="AL35" s="171">
        <f>IF('Indicator Data'!AS39="No Data",1,IF('Indicator Data imputation'!AM38&lt;&gt;"",1,0))</f>
        <v>0</v>
      </c>
      <c r="AM35" s="171">
        <f>IF('Indicator Data'!AT39="No Data",1,IF('Indicator Data imputation'!AN38&lt;&gt;"",1,0))</f>
        <v>0</v>
      </c>
      <c r="AN35" s="171">
        <f>IF('Indicator Data'!AU39="No Data",1,IF('Indicator Data imputation'!AO38&lt;&gt;"",1,0))</f>
        <v>0</v>
      </c>
      <c r="AO35" s="171">
        <f>IF('Indicator Data'!AV39="No Data",1,IF('Indicator Data imputation'!AP38&lt;&gt;"",1,0))</f>
        <v>0</v>
      </c>
      <c r="AP35" s="171">
        <f>IF('Indicator Data'!AW39="No Data",1,IF('Indicator Data imputation'!AQ38&lt;&gt;"",1,0))</f>
        <v>0</v>
      </c>
      <c r="AQ35" s="171">
        <f>IF('Indicator Data'!AX39="No Data",1,IF('Indicator Data imputation'!AR38&lt;&gt;"",1,0))</f>
        <v>0</v>
      </c>
      <c r="AR35" s="171">
        <f>IF('Indicator Data'!AY39="No Data",1,IF('Indicator Data imputation'!AS38&lt;&gt;"",1,0))</f>
        <v>0</v>
      </c>
      <c r="AS35" s="171">
        <f>IF('Indicator Data'!AZ39="No Data",1,IF('Indicator Data imputation'!AT38&lt;&gt;"",1,0))</f>
        <v>0</v>
      </c>
      <c r="AT35" s="171">
        <f>IF('Indicator Data'!BA39="No Data",1,IF('Indicator Data imputation'!AU38&lt;&gt;"",1,0))</f>
        <v>0</v>
      </c>
      <c r="AU35" s="171">
        <f>IF('Indicator Data'!BB39="No Data",1,IF('Indicator Data imputation'!AV38&lt;&gt;"",1,0))</f>
        <v>0</v>
      </c>
      <c r="AV35" s="171">
        <f>IF('Indicator Data'!BC39="No Data",1,IF('Indicator Data imputation'!AW38&lt;&gt;"",1,0))</f>
        <v>0</v>
      </c>
      <c r="AW35" s="171">
        <f>IF('Indicator Data'!BD39="No Data",1,IF('Indicator Data imputation'!AX38&lt;&gt;"",1,0))</f>
        <v>0</v>
      </c>
      <c r="AX35" s="171">
        <f>IF('Indicator Data'!BE39="No Data",1,IF('Indicator Data imputation'!AY38&lt;&gt;"",1,0))</f>
        <v>0</v>
      </c>
      <c r="AY35" s="171">
        <f>IF('Indicator Data'!BF39="No Data",1,IF('Indicator Data imputation'!AZ38&lt;&gt;"",1,0))</f>
        <v>0</v>
      </c>
      <c r="AZ35" s="171">
        <f>IF('Indicator Data'!BG39="No Data",1,IF('Indicator Data imputation'!BA38&lt;&gt;"",1,0))</f>
        <v>0</v>
      </c>
      <c r="BA35" s="5">
        <f t="shared" si="0"/>
        <v>2</v>
      </c>
      <c r="BB35" s="173">
        <f t="shared" si="1"/>
        <v>3.9215686274509803E-2</v>
      </c>
    </row>
    <row r="36" spans="1:54" x14ac:dyDescent="0.25">
      <c r="A36" s="5" t="s">
        <v>65</v>
      </c>
      <c r="B36" s="171">
        <f>IF('Indicator Data'!I40="No Data",1,IF('Indicator Data imputation'!C39&lt;&gt;"",1,0))</f>
        <v>0</v>
      </c>
      <c r="C36" s="171">
        <f>IF('Indicator Data'!J40="No Data",1,IF('Indicator Data imputation'!D39&lt;&gt;"",1,0))</f>
        <v>0</v>
      </c>
      <c r="D36" s="171">
        <f>IF('Indicator Data'!K40="No Data",1,IF('Indicator Data imputation'!E39&lt;&gt;"",1,0))</f>
        <v>0</v>
      </c>
      <c r="E36" s="171">
        <f>IF('Indicator Data'!L40="No Data",1,IF('Indicator Data imputation'!F39&lt;&gt;"",1,0))</f>
        <v>0</v>
      </c>
      <c r="F36" s="171">
        <f>IF('Indicator Data'!M40="No Data",1,IF('Indicator Data imputation'!G39&lt;&gt;"",1,0))</f>
        <v>0</v>
      </c>
      <c r="G36" s="171">
        <f>IF('Indicator Data'!N40="No Data",1,IF('Indicator Data imputation'!H39&lt;&gt;"",1,0))</f>
        <v>0</v>
      </c>
      <c r="H36" s="171">
        <f>IF('Indicator Data'!O40="No Data",1,IF('Indicator Data imputation'!I39&lt;&gt;"",1,0))</f>
        <v>0</v>
      </c>
      <c r="I36" s="171">
        <f>IF('Indicator Data'!P40="No Data",1,IF('Indicator Data imputation'!J39&lt;&gt;"",1,0))</f>
        <v>0</v>
      </c>
      <c r="J36" s="171">
        <f>IF('Indicator Data'!Q40="No Data",1,IF('Indicator Data imputation'!K39&lt;&gt;"",1,0))</f>
        <v>0</v>
      </c>
      <c r="K36" s="171">
        <f>IF('Indicator Data'!R40="No Data",1,IF('Indicator Data imputation'!L39&lt;&gt;"",1,0))</f>
        <v>0</v>
      </c>
      <c r="L36" s="171">
        <f>IF('Indicator Data'!S40="No Data",1,IF('Indicator Data imputation'!M39&lt;&gt;"",1,0))</f>
        <v>0</v>
      </c>
      <c r="M36" s="171">
        <f>IF('Indicator Data'!T40="No Data",1,IF('Indicator Data imputation'!N39&lt;&gt;"",1,0))</f>
        <v>0</v>
      </c>
      <c r="N36" s="171">
        <f>IF('Indicator Data'!U40="No Data",1,IF('Indicator Data imputation'!O39&lt;&gt;"",1,0))</f>
        <v>0</v>
      </c>
      <c r="O36" s="171">
        <f>IF('Indicator Data'!V40="No Data",1,IF('Indicator Data imputation'!P39&lt;&gt;"",1,0))</f>
        <v>0</v>
      </c>
      <c r="P36" s="171">
        <f>IF('Indicator Data'!W40="No Data",1,IF('Indicator Data imputation'!Q39&lt;&gt;"",1,0))</f>
        <v>0</v>
      </c>
      <c r="Q36" s="171">
        <f>IF('Indicator Data'!X40="No Data",1,IF('Indicator Data imputation'!R39&lt;&gt;"",1,0))</f>
        <v>0</v>
      </c>
      <c r="R36" s="171">
        <f>IF('Indicator Data'!Y40="No Data",1,IF('Indicator Data imputation'!S39&lt;&gt;"",1,0))</f>
        <v>0</v>
      </c>
      <c r="S36" s="171">
        <f>IF('Indicator Data'!Z40="No Data",1,IF('Indicator Data imputation'!T39&lt;&gt;"",1,0))</f>
        <v>0</v>
      </c>
      <c r="T36" s="171">
        <f>IF('Indicator Data'!AA40="No Data",1,IF('Indicator Data imputation'!U39&lt;&gt;"",1,0))</f>
        <v>0</v>
      </c>
      <c r="U36" s="171">
        <f>IF('Indicator Data'!AB40="No Data",1,IF('Indicator Data imputation'!V39&lt;&gt;"",1,0))</f>
        <v>0</v>
      </c>
      <c r="V36" s="171">
        <f>IF('Indicator Data'!AC40="No Data",1,IF('Indicator Data imputation'!W39&lt;&gt;"",1,0))</f>
        <v>0</v>
      </c>
      <c r="W36" s="171">
        <f>IF('Indicator Data'!AD40="No Data",1,IF('Indicator Data imputation'!X39&lt;&gt;"",1,0))</f>
        <v>0</v>
      </c>
      <c r="X36" s="171">
        <f>IF('Indicator Data'!AE40="No Data",1,IF('Indicator Data imputation'!Y39&lt;&gt;"",1,0))</f>
        <v>0</v>
      </c>
      <c r="Y36" s="171">
        <f>IF('Indicator Data'!AF40="No Data",1,IF('Indicator Data imputation'!Z39&lt;&gt;"",1,0))</f>
        <v>0</v>
      </c>
      <c r="Z36" s="171">
        <f>IF('Indicator Data'!AG40="No Data",1,IF('Indicator Data imputation'!AA39&lt;&gt;"",1,0))</f>
        <v>0</v>
      </c>
      <c r="AA36" s="171">
        <f>IF('Indicator Data'!AH40="No Data",1,IF('Indicator Data imputation'!AB39&lt;&gt;"",1,0))</f>
        <v>0</v>
      </c>
      <c r="AB36" s="171">
        <f>IF('Indicator Data'!AI40="No Data",1,IF('Indicator Data imputation'!AC39&lt;&gt;"",1,0))</f>
        <v>0</v>
      </c>
      <c r="AC36" s="171">
        <f>IF('Indicator Data'!AJ40="No Data",1,IF('Indicator Data imputation'!AD39&lt;&gt;"",1,0))</f>
        <v>0</v>
      </c>
      <c r="AD36" s="171">
        <f>IF('Indicator Data'!AK40="No Data",1,IF('Indicator Data imputation'!AE39&lt;&gt;"",1,0))</f>
        <v>0</v>
      </c>
      <c r="AE36" s="171">
        <f>IF('Indicator Data'!AL40="No Data",1,IF('Indicator Data imputation'!AF39&lt;&gt;"",1,0))</f>
        <v>0</v>
      </c>
      <c r="AF36" s="171">
        <f>IF('Indicator Data'!AM40="No Data",1,IF('Indicator Data imputation'!AG39&lt;&gt;"",1,0))</f>
        <v>0</v>
      </c>
      <c r="AG36" s="171">
        <f>IF('Indicator Data'!AN40="No Data",1,IF('Indicator Data imputation'!AH39&lt;&gt;"",1,0))</f>
        <v>0</v>
      </c>
      <c r="AH36" s="171">
        <f>IF('Indicator Data'!AO40="No Data",1,IF('Indicator Data imputation'!AI39&lt;&gt;"",1,0))</f>
        <v>0</v>
      </c>
      <c r="AI36" s="171">
        <f>IF('Indicator Data'!AP40="No Data",1,IF('Indicator Data imputation'!AJ39&lt;&gt;"",1,0))</f>
        <v>0</v>
      </c>
      <c r="AJ36" s="171">
        <f>IF('Indicator Data'!AQ40="No Data",1,IF('Indicator Data imputation'!AK39&lt;&gt;"",1,0))</f>
        <v>0</v>
      </c>
      <c r="AK36" s="171">
        <f>IF('Indicator Data'!AR40="No Data",1,IF('Indicator Data imputation'!AL39&lt;&gt;"",1,0))</f>
        <v>0</v>
      </c>
      <c r="AL36" s="171">
        <f>IF('Indicator Data'!AS40="No Data",1,IF('Indicator Data imputation'!AM39&lt;&gt;"",1,0))</f>
        <v>0</v>
      </c>
      <c r="AM36" s="171">
        <f>IF('Indicator Data'!AT40="No Data",1,IF('Indicator Data imputation'!AN39&lt;&gt;"",1,0))</f>
        <v>0</v>
      </c>
      <c r="AN36" s="171">
        <f>IF('Indicator Data'!AU40="No Data",1,IF('Indicator Data imputation'!AO39&lt;&gt;"",1,0))</f>
        <v>0</v>
      </c>
      <c r="AO36" s="171">
        <f>IF('Indicator Data'!AV40="No Data",1,IF('Indicator Data imputation'!AP39&lt;&gt;"",1,0))</f>
        <v>0</v>
      </c>
      <c r="AP36" s="171">
        <f>IF('Indicator Data'!AW40="No Data",1,IF('Indicator Data imputation'!AQ39&lt;&gt;"",1,0))</f>
        <v>0</v>
      </c>
      <c r="AQ36" s="171">
        <f>IF('Indicator Data'!AX40="No Data",1,IF('Indicator Data imputation'!AR39&lt;&gt;"",1,0))</f>
        <v>0</v>
      </c>
      <c r="AR36" s="171">
        <f>IF('Indicator Data'!AY40="No Data",1,IF('Indicator Data imputation'!AS39&lt;&gt;"",1,0))</f>
        <v>0</v>
      </c>
      <c r="AS36" s="171">
        <f>IF('Indicator Data'!AZ40="No Data",1,IF('Indicator Data imputation'!AT39&lt;&gt;"",1,0))</f>
        <v>0</v>
      </c>
      <c r="AT36" s="171">
        <f>IF('Indicator Data'!BA40="No Data",1,IF('Indicator Data imputation'!AU39&lt;&gt;"",1,0))</f>
        <v>0</v>
      </c>
      <c r="AU36" s="171">
        <f>IF('Indicator Data'!BB40="No Data",1,IF('Indicator Data imputation'!AV39&lt;&gt;"",1,0))</f>
        <v>0</v>
      </c>
      <c r="AV36" s="171">
        <f>IF('Indicator Data'!BC40="No Data",1,IF('Indicator Data imputation'!AW39&lt;&gt;"",1,0))</f>
        <v>0</v>
      </c>
      <c r="AW36" s="171">
        <f>IF('Indicator Data'!BD40="No Data",1,IF('Indicator Data imputation'!AX39&lt;&gt;"",1,0))</f>
        <v>0</v>
      </c>
      <c r="AX36" s="171">
        <f>IF('Indicator Data'!BE40="No Data",1,IF('Indicator Data imputation'!AY39&lt;&gt;"",1,0))</f>
        <v>0</v>
      </c>
      <c r="AY36" s="171">
        <f>IF('Indicator Data'!BF40="No Data",1,IF('Indicator Data imputation'!AZ39&lt;&gt;"",1,0))</f>
        <v>0</v>
      </c>
      <c r="AZ36" s="171">
        <f>IF('Indicator Data'!BG40="No Data",1,IF('Indicator Data imputation'!BA39&lt;&gt;"",1,0))</f>
        <v>0</v>
      </c>
      <c r="BA36" s="5">
        <f t="shared" si="0"/>
        <v>0</v>
      </c>
      <c r="BB36" s="173">
        <f t="shared" si="1"/>
        <v>0</v>
      </c>
    </row>
    <row r="37" spans="1:54" x14ac:dyDescent="0.25">
      <c r="A37" s="5" t="s">
        <v>66</v>
      </c>
      <c r="B37" s="171">
        <f>IF('Indicator Data'!I41="No Data",1,IF('Indicator Data imputation'!C40&lt;&gt;"",1,0))</f>
        <v>0</v>
      </c>
      <c r="C37" s="171">
        <f>IF('Indicator Data'!J41="No Data",1,IF('Indicator Data imputation'!D40&lt;&gt;"",1,0))</f>
        <v>0</v>
      </c>
      <c r="D37" s="171">
        <f>IF('Indicator Data'!K41="No Data",1,IF('Indicator Data imputation'!E40&lt;&gt;"",1,0))</f>
        <v>0</v>
      </c>
      <c r="E37" s="171">
        <f>IF('Indicator Data'!L41="No Data",1,IF('Indicator Data imputation'!F40&lt;&gt;"",1,0))</f>
        <v>0</v>
      </c>
      <c r="F37" s="171">
        <f>IF('Indicator Data'!M41="No Data",1,IF('Indicator Data imputation'!G40&lt;&gt;"",1,0))</f>
        <v>0</v>
      </c>
      <c r="G37" s="171">
        <f>IF('Indicator Data'!N41="No Data",1,IF('Indicator Data imputation'!H40&lt;&gt;"",1,0))</f>
        <v>0</v>
      </c>
      <c r="H37" s="171">
        <f>IF('Indicator Data'!O41="No Data",1,IF('Indicator Data imputation'!I40&lt;&gt;"",1,0))</f>
        <v>0</v>
      </c>
      <c r="I37" s="171">
        <f>IF('Indicator Data'!P41="No Data",1,IF('Indicator Data imputation'!J40&lt;&gt;"",1,0))</f>
        <v>0</v>
      </c>
      <c r="J37" s="171">
        <f>IF('Indicator Data'!Q41="No Data",1,IF('Indicator Data imputation'!K40&lt;&gt;"",1,0))</f>
        <v>0</v>
      </c>
      <c r="K37" s="171">
        <f>IF('Indicator Data'!R41="No Data",1,IF('Indicator Data imputation'!L40&lt;&gt;"",1,0))</f>
        <v>0</v>
      </c>
      <c r="L37" s="171">
        <f>IF('Indicator Data'!S41="No Data",1,IF('Indicator Data imputation'!M40&lt;&gt;"",1,0))</f>
        <v>0</v>
      </c>
      <c r="M37" s="171">
        <f>IF('Indicator Data'!T41="No Data",1,IF('Indicator Data imputation'!N40&lt;&gt;"",1,0))</f>
        <v>0</v>
      </c>
      <c r="N37" s="171">
        <f>IF('Indicator Data'!U41="No Data",1,IF('Indicator Data imputation'!O40&lt;&gt;"",1,0))</f>
        <v>0</v>
      </c>
      <c r="O37" s="171">
        <f>IF('Indicator Data'!V41="No Data",1,IF('Indicator Data imputation'!P40&lt;&gt;"",1,0))</f>
        <v>0</v>
      </c>
      <c r="P37" s="171">
        <f>IF('Indicator Data'!W41="No Data",1,IF('Indicator Data imputation'!Q40&lt;&gt;"",1,0))</f>
        <v>0</v>
      </c>
      <c r="Q37" s="171">
        <f>IF('Indicator Data'!X41="No Data",1,IF('Indicator Data imputation'!R40&lt;&gt;"",1,0))</f>
        <v>0</v>
      </c>
      <c r="R37" s="171">
        <f>IF('Indicator Data'!Y41="No Data",1,IF('Indicator Data imputation'!S40&lt;&gt;"",1,0))</f>
        <v>0</v>
      </c>
      <c r="S37" s="171">
        <f>IF('Indicator Data'!Z41="No Data",1,IF('Indicator Data imputation'!T40&lt;&gt;"",1,0))</f>
        <v>0</v>
      </c>
      <c r="T37" s="171">
        <f>IF('Indicator Data'!AA41="No Data",1,IF('Indicator Data imputation'!U40&lt;&gt;"",1,0))</f>
        <v>0</v>
      </c>
      <c r="U37" s="171">
        <f>IF('Indicator Data'!AB41="No Data",1,IF('Indicator Data imputation'!V40&lt;&gt;"",1,0))</f>
        <v>0</v>
      </c>
      <c r="V37" s="171">
        <f>IF('Indicator Data'!AC41="No Data",1,IF('Indicator Data imputation'!W40&lt;&gt;"",1,0))</f>
        <v>0</v>
      </c>
      <c r="W37" s="171">
        <f>IF('Indicator Data'!AD41="No Data",1,IF('Indicator Data imputation'!X40&lt;&gt;"",1,0))</f>
        <v>0</v>
      </c>
      <c r="X37" s="171">
        <f>IF('Indicator Data'!AE41="No Data",1,IF('Indicator Data imputation'!Y40&lt;&gt;"",1,0))</f>
        <v>0</v>
      </c>
      <c r="Y37" s="171">
        <f>IF('Indicator Data'!AF41="No Data",1,IF('Indicator Data imputation'!Z40&lt;&gt;"",1,0))</f>
        <v>0</v>
      </c>
      <c r="Z37" s="171">
        <f>IF('Indicator Data'!AG41="No Data",1,IF('Indicator Data imputation'!AA40&lt;&gt;"",1,0))</f>
        <v>0</v>
      </c>
      <c r="AA37" s="171">
        <f>IF('Indicator Data'!AH41="No Data",1,IF('Indicator Data imputation'!AB40&lt;&gt;"",1,0))</f>
        <v>0</v>
      </c>
      <c r="AB37" s="171">
        <f>IF('Indicator Data'!AI41="No Data",1,IF('Indicator Data imputation'!AC40&lt;&gt;"",1,0))</f>
        <v>0</v>
      </c>
      <c r="AC37" s="171">
        <f>IF('Indicator Data'!AJ41="No Data",1,IF('Indicator Data imputation'!AD40&lt;&gt;"",1,0))</f>
        <v>0</v>
      </c>
      <c r="AD37" s="171">
        <f>IF('Indicator Data'!AK41="No Data",1,IF('Indicator Data imputation'!AE40&lt;&gt;"",1,0))</f>
        <v>0</v>
      </c>
      <c r="AE37" s="171">
        <f>IF('Indicator Data'!AL41="No Data",1,IF('Indicator Data imputation'!AF40&lt;&gt;"",1,0))</f>
        <v>0</v>
      </c>
      <c r="AF37" s="171">
        <f>IF('Indicator Data'!AM41="No Data",1,IF('Indicator Data imputation'!AG40&lt;&gt;"",1,0))</f>
        <v>0</v>
      </c>
      <c r="AG37" s="171">
        <f>IF('Indicator Data'!AN41="No Data",1,IF('Indicator Data imputation'!AH40&lt;&gt;"",1,0))</f>
        <v>0</v>
      </c>
      <c r="AH37" s="171">
        <f>IF('Indicator Data'!AO41="No Data",1,IF('Indicator Data imputation'!AI40&lt;&gt;"",1,0))</f>
        <v>0</v>
      </c>
      <c r="AI37" s="171">
        <f>IF('Indicator Data'!AP41="No Data",1,IF('Indicator Data imputation'!AJ40&lt;&gt;"",1,0))</f>
        <v>0</v>
      </c>
      <c r="AJ37" s="171">
        <f>IF('Indicator Data'!AQ41="No Data",1,IF('Indicator Data imputation'!AK40&lt;&gt;"",1,0))</f>
        <v>0</v>
      </c>
      <c r="AK37" s="171">
        <f>IF('Indicator Data'!AR41="No Data",1,IF('Indicator Data imputation'!AL40&lt;&gt;"",1,0))</f>
        <v>0</v>
      </c>
      <c r="AL37" s="171">
        <f>IF('Indicator Data'!AS41="No Data",1,IF('Indicator Data imputation'!AM40&lt;&gt;"",1,0))</f>
        <v>0</v>
      </c>
      <c r="AM37" s="171">
        <f>IF('Indicator Data'!AT41="No Data",1,IF('Indicator Data imputation'!AN40&lt;&gt;"",1,0))</f>
        <v>0</v>
      </c>
      <c r="AN37" s="171">
        <f>IF('Indicator Data'!AU41="No Data",1,IF('Indicator Data imputation'!AO40&lt;&gt;"",1,0))</f>
        <v>0</v>
      </c>
      <c r="AO37" s="171">
        <f>IF('Indicator Data'!AV41="No Data",1,IF('Indicator Data imputation'!AP40&lt;&gt;"",1,0))</f>
        <v>0</v>
      </c>
      <c r="AP37" s="171">
        <f>IF('Indicator Data'!AW41="No Data",1,IF('Indicator Data imputation'!AQ40&lt;&gt;"",1,0))</f>
        <v>0</v>
      </c>
      <c r="AQ37" s="171">
        <f>IF('Indicator Data'!AX41="No Data",1,IF('Indicator Data imputation'!AR40&lt;&gt;"",1,0))</f>
        <v>0</v>
      </c>
      <c r="AR37" s="171">
        <f>IF('Indicator Data'!AY41="No Data",1,IF('Indicator Data imputation'!AS40&lt;&gt;"",1,0))</f>
        <v>0</v>
      </c>
      <c r="AS37" s="171">
        <f>IF('Indicator Data'!AZ41="No Data",1,IF('Indicator Data imputation'!AT40&lt;&gt;"",1,0))</f>
        <v>0</v>
      </c>
      <c r="AT37" s="171">
        <f>IF('Indicator Data'!BA41="No Data",1,IF('Indicator Data imputation'!AU40&lt;&gt;"",1,0))</f>
        <v>0</v>
      </c>
      <c r="AU37" s="171">
        <f>IF('Indicator Data'!BB41="No Data",1,IF('Indicator Data imputation'!AV40&lt;&gt;"",1,0))</f>
        <v>0</v>
      </c>
      <c r="AV37" s="171">
        <f>IF('Indicator Data'!BC41="No Data",1,IF('Indicator Data imputation'!AW40&lt;&gt;"",1,0))</f>
        <v>0</v>
      </c>
      <c r="AW37" s="171">
        <f>IF('Indicator Data'!BD41="No Data",1,IF('Indicator Data imputation'!AX40&lt;&gt;"",1,0))</f>
        <v>0</v>
      </c>
      <c r="AX37" s="171">
        <f>IF('Indicator Data'!BE41="No Data",1,IF('Indicator Data imputation'!AY40&lt;&gt;"",1,0))</f>
        <v>0</v>
      </c>
      <c r="AY37" s="171">
        <f>IF('Indicator Data'!BF41="No Data",1,IF('Indicator Data imputation'!AZ40&lt;&gt;"",1,0))</f>
        <v>0</v>
      </c>
      <c r="AZ37" s="171">
        <f>IF('Indicator Data'!BG41="No Data",1,IF('Indicator Data imputation'!BA40&lt;&gt;"",1,0))</f>
        <v>0</v>
      </c>
      <c r="BA37" s="5">
        <f t="shared" si="0"/>
        <v>0</v>
      </c>
      <c r="BB37" s="173">
        <f t="shared" si="1"/>
        <v>0</v>
      </c>
    </row>
    <row r="38" spans="1:54" x14ac:dyDescent="0.25">
      <c r="A38" s="5" t="s">
        <v>68</v>
      </c>
      <c r="B38" s="171">
        <f>IF('Indicator Data'!I42="No Data",1,IF('Indicator Data imputation'!C41&lt;&gt;"",1,0))</f>
        <v>0</v>
      </c>
      <c r="C38" s="171">
        <f>IF('Indicator Data'!J42="No Data",1,IF('Indicator Data imputation'!D41&lt;&gt;"",1,0))</f>
        <v>0</v>
      </c>
      <c r="D38" s="171">
        <f>IF('Indicator Data'!K42="No Data",1,IF('Indicator Data imputation'!E41&lt;&gt;"",1,0))</f>
        <v>0</v>
      </c>
      <c r="E38" s="171">
        <f>IF('Indicator Data'!L42="No Data",1,IF('Indicator Data imputation'!F41&lt;&gt;"",1,0))</f>
        <v>0</v>
      </c>
      <c r="F38" s="171">
        <f>IF('Indicator Data'!M42="No Data",1,IF('Indicator Data imputation'!G41&lt;&gt;"",1,0))</f>
        <v>0</v>
      </c>
      <c r="G38" s="171">
        <f>IF('Indicator Data'!N42="No Data",1,IF('Indicator Data imputation'!H41&lt;&gt;"",1,0))</f>
        <v>0</v>
      </c>
      <c r="H38" s="171">
        <f>IF('Indicator Data'!O42="No Data",1,IF('Indicator Data imputation'!I41&lt;&gt;"",1,0))</f>
        <v>0</v>
      </c>
      <c r="I38" s="171">
        <f>IF('Indicator Data'!P42="No Data",1,IF('Indicator Data imputation'!J41&lt;&gt;"",1,0))</f>
        <v>0</v>
      </c>
      <c r="J38" s="171">
        <f>IF('Indicator Data'!Q42="No Data",1,IF('Indicator Data imputation'!K41&lt;&gt;"",1,0))</f>
        <v>0</v>
      </c>
      <c r="K38" s="171">
        <f>IF('Indicator Data'!R42="No Data",1,IF('Indicator Data imputation'!L41&lt;&gt;"",1,0))</f>
        <v>0</v>
      </c>
      <c r="L38" s="171">
        <f>IF('Indicator Data'!S42="No Data",1,IF('Indicator Data imputation'!M41&lt;&gt;"",1,0))</f>
        <v>0</v>
      </c>
      <c r="M38" s="171">
        <f>IF('Indicator Data'!T42="No Data",1,IF('Indicator Data imputation'!N41&lt;&gt;"",1,0))</f>
        <v>0</v>
      </c>
      <c r="N38" s="171">
        <f>IF('Indicator Data'!U42="No Data",1,IF('Indicator Data imputation'!O41&lt;&gt;"",1,0))</f>
        <v>0</v>
      </c>
      <c r="O38" s="171">
        <f>IF('Indicator Data'!V42="No Data",1,IF('Indicator Data imputation'!P41&lt;&gt;"",1,0))</f>
        <v>0</v>
      </c>
      <c r="P38" s="171">
        <f>IF('Indicator Data'!W42="No Data",1,IF('Indicator Data imputation'!Q41&lt;&gt;"",1,0))</f>
        <v>0</v>
      </c>
      <c r="Q38" s="171">
        <f>IF('Indicator Data'!X42="No Data",1,IF('Indicator Data imputation'!R41&lt;&gt;"",1,0))</f>
        <v>0</v>
      </c>
      <c r="R38" s="171">
        <f>IF('Indicator Data'!Y42="No Data",1,IF('Indicator Data imputation'!S41&lt;&gt;"",1,0))</f>
        <v>1</v>
      </c>
      <c r="S38" s="171">
        <f>IF('Indicator Data'!Z42="No Data",1,IF('Indicator Data imputation'!T41&lt;&gt;"",1,0))</f>
        <v>0</v>
      </c>
      <c r="T38" s="171">
        <f>IF('Indicator Data'!AA42="No Data",1,IF('Indicator Data imputation'!U41&lt;&gt;"",1,0))</f>
        <v>0</v>
      </c>
      <c r="U38" s="171">
        <f>IF('Indicator Data'!AB42="No Data",1,IF('Indicator Data imputation'!V41&lt;&gt;"",1,0))</f>
        <v>1</v>
      </c>
      <c r="V38" s="171">
        <f>IF('Indicator Data'!AC42="No Data",1,IF('Indicator Data imputation'!W41&lt;&gt;"",1,0))</f>
        <v>0</v>
      </c>
      <c r="W38" s="171">
        <f>IF('Indicator Data'!AD42="No Data",1,IF('Indicator Data imputation'!X41&lt;&gt;"",1,0))</f>
        <v>0</v>
      </c>
      <c r="X38" s="171">
        <f>IF('Indicator Data'!AE42="No Data",1,IF('Indicator Data imputation'!Y41&lt;&gt;"",1,0))</f>
        <v>0</v>
      </c>
      <c r="Y38" s="171">
        <f>IF('Indicator Data'!AF42="No Data",1,IF('Indicator Data imputation'!Z41&lt;&gt;"",1,0))</f>
        <v>1</v>
      </c>
      <c r="Z38" s="171">
        <f>IF('Indicator Data'!AG42="No Data",1,IF('Indicator Data imputation'!AA41&lt;&gt;"",1,0))</f>
        <v>0</v>
      </c>
      <c r="AA38" s="171">
        <f>IF('Indicator Data'!AH42="No Data",1,IF('Indicator Data imputation'!AB41&lt;&gt;"",1,0))</f>
        <v>0</v>
      </c>
      <c r="AB38" s="171">
        <f>IF('Indicator Data'!AI42="No Data",1,IF('Indicator Data imputation'!AC41&lt;&gt;"",1,0))</f>
        <v>0</v>
      </c>
      <c r="AC38" s="171">
        <f>IF('Indicator Data'!AJ42="No Data",1,IF('Indicator Data imputation'!AD41&lt;&gt;"",1,0))</f>
        <v>0</v>
      </c>
      <c r="AD38" s="171">
        <f>IF('Indicator Data'!AK42="No Data",1,IF('Indicator Data imputation'!AE41&lt;&gt;"",1,0))</f>
        <v>0</v>
      </c>
      <c r="AE38" s="171">
        <f>IF('Indicator Data'!AL42="No Data",1,IF('Indicator Data imputation'!AF41&lt;&gt;"",1,0))</f>
        <v>0</v>
      </c>
      <c r="AF38" s="171">
        <f>IF('Indicator Data'!AM42="No Data",1,IF('Indicator Data imputation'!AG41&lt;&gt;"",1,0))</f>
        <v>0</v>
      </c>
      <c r="AG38" s="171">
        <f>IF('Indicator Data'!AN42="No Data",1,IF('Indicator Data imputation'!AH41&lt;&gt;"",1,0))</f>
        <v>0</v>
      </c>
      <c r="AH38" s="171">
        <f>IF('Indicator Data'!AO42="No Data",1,IF('Indicator Data imputation'!AI41&lt;&gt;"",1,0))</f>
        <v>0</v>
      </c>
      <c r="AI38" s="171">
        <f>IF('Indicator Data'!AP42="No Data",1,IF('Indicator Data imputation'!AJ41&lt;&gt;"",1,0))</f>
        <v>1</v>
      </c>
      <c r="AJ38" s="171">
        <f>IF('Indicator Data'!AQ42="No Data",1,IF('Indicator Data imputation'!AK41&lt;&gt;"",1,0))</f>
        <v>1</v>
      </c>
      <c r="AK38" s="171">
        <f>IF('Indicator Data'!AR42="No Data",1,IF('Indicator Data imputation'!AL41&lt;&gt;"",1,0))</f>
        <v>0</v>
      </c>
      <c r="AL38" s="171">
        <f>IF('Indicator Data'!AS42="No Data",1,IF('Indicator Data imputation'!AM41&lt;&gt;"",1,0))</f>
        <v>0</v>
      </c>
      <c r="AM38" s="171">
        <f>IF('Indicator Data'!AT42="No Data",1,IF('Indicator Data imputation'!AN41&lt;&gt;"",1,0))</f>
        <v>1</v>
      </c>
      <c r="AN38" s="171">
        <f>IF('Indicator Data'!AU42="No Data",1,IF('Indicator Data imputation'!AO41&lt;&gt;"",1,0))</f>
        <v>1</v>
      </c>
      <c r="AO38" s="171">
        <f>IF('Indicator Data'!AV42="No Data",1,IF('Indicator Data imputation'!AP41&lt;&gt;"",1,0))</f>
        <v>0</v>
      </c>
      <c r="AP38" s="171">
        <f>IF('Indicator Data'!AW42="No Data",1,IF('Indicator Data imputation'!AQ41&lt;&gt;"",1,0))</f>
        <v>0</v>
      </c>
      <c r="AQ38" s="171">
        <f>IF('Indicator Data'!AX42="No Data",1,IF('Indicator Data imputation'!AR41&lt;&gt;"",1,0))</f>
        <v>0</v>
      </c>
      <c r="AR38" s="171">
        <f>IF('Indicator Data'!AY42="No Data",1,IF('Indicator Data imputation'!AS41&lt;&gt;"",1,0))</f>
        <v>0</v>
      </c>
      <c r="AS38" s="171">
        <f>IF('Indicator Data'!AZ42="No Data",1,IF('Indicator Data imputation'!AT41&lt;&gt;"",1,0))</f>
        <v>0</v>
      </c>
      <c r="AT38" s="171">
        <f>IF('Indicator Data'!BA42="No Data",1,IF('Indicator Data imputation'!AU41&lt;&gt;"",1,0))</f>
        <v>0</v>
      </c>
      <c r="AU38" s="171">
        <f>IF('Indicator Data'!BB42="No Data",1,IF('Indicator Data imputation'!AV41&lt;&gt;"",1,0))</f>
        <v>0</v>
      </c>
      <c r="AV38" s="171">
        <f>IF('Indicator Data'!BC42="No Data",1,IF('Indicator Data imputation'!AW41&lt;&gt;"",1,0))</f>
        <v>0</v>
      </c>
      <c r="AW38" s="171">
        <f>IF('Indicator Data'!BD42="No Data",1,IF('Indicator Data imputation'!AX41&lt;&gt;"",1,0))</f>
        <v>0</v>
      </c>
      <c r="AX38" s="171">
        <f>IF('Indicator Data'!BE42="No Data",1,IF('Indicator Data imputation'!AY41&lt;&gt;"",1,0))</f>
        <v>0</v>
      </c>
      <c r="AY38" s="171">
        <f>IF('Indicator Data'!BF42="No Data",1,IF('Indicator Data imputation'!AZ41&lt;&gt;"",1,0))</f>
        <v>0</v>
      </c>
      <c r="AZ38" s="171">
        <f>IF('Indicator Data'!BG42="No Data",1,IF('Indicator Data imputation'!BA41&lt;&gt;"",1,0))</f>
        <v>0</v>
      </c>
      <c r="BA38" s="5">
        <f t="shared" si="0"/>
        <v>7</v>
      </c>
      <c r="BB38" s="173">
        <f t="shared" si="1"/>
        <v>0.13725490196078433</v>
      </c>
    </row>
    <row r="39" spans="1:54" x14ac:dyDescent="0.25">
      <c r="A39" s="5" t="s">
        <v>71</v>
      </c>
      <c r="B39" s="171">
        <f>IF('Indicator Data'!I43="No Data",1,IF('Indicator Data imputation'!C42&lt;&gt;"",1,0))</f>
        <v>0</v>
      </c>
      <c r="C39" s="171">
        <f>IF('Indicator Data'!J43="No Data",1,IF('Indicator Data imputation'!D42&lt;&gt;"",1,0))</f>
        <v>0</v>
      </c>
      <c r="D39" s="171">
        <f>IF('Indicator Data'!K43="No Data",1,IF('Indicator Data imputation'!E42&lt;&gt;"",1,0))</f>
        <v>0</v>
      </c>
      <c r="E39" s="171">
        <f>IF('Indicator Data'!L43="No Data",1,IF('Indicator Data imputation'!F42&lt;&gt;"",1,0))</f>
        <v>0</v>
      </c>
      <c r="F39" s="171">
        <f>IF('Indicator Data'!M43="No Data",1,IF('Indicator Data imputation'!G42&lt;&gt;"",1,0))</f>
        <v>0</v>
      </c>
      <c r="G39" s="171">
        <f>IF('Indicator Data'!N43="No Data",1,IF('Indicator Data imputation'!H42&lt;&gt;"",1,0))</f>
        <v>0</v>
      </c>
      <c r="H39" s="171">
        <f>IF('Indicator Data'!O43="No Data",1,IF('Indicator Data imputation'!I42&lt;&gt;"",1,0))</f>
        <v>0</v>
      </c>
      <c r="I39" s="171">
        <f>IF('Indicator Data'!P43="No Data",1,IF('Indicator Data imputation'!J42&lt;&gt;"",1,0))</f>
        <v>0</v>
      </c>
      <c r="J39" s="171">
        <f>IF('Indicator Data'!Q43="No Data",1,IF('Indicator Data imputation'!K42&lt;&gt;"",1,0))</f>
        <v>0</v>
      </c>
      <c r="K39" s="171">
        <f>IF('Indicator Data'!R43="No Data",1,IF('Indicator Data imputation'!L42&lt;&gt;"",1,0))</f>
        <v>0</v>
      </c>
      <c r="L39" s="171">
        <f>IF('Indicator Data'!S43="No Data",1,IF('Indicator Data imputation'!M42&lt;&gt;"",1,0))</f>
        <v>0</v>
      </c>
      <c r="M39" s="171">
        <f>IF('Indicator Data'!T43="No Data",1,IF('Indicator Data imputation'!N42&lt;&gt;"",1,0))</f>
        <v>0</v>
      </c>
      <c r="N39" s="171">
        <f>IF('Indicator Data'!U43="No Data",1,IF('Indicator Data imputation'!O42&lt;&gt;"",1,0))</f>
        <v>0</v>
      </c>
      <c r="O39" s="171">
        <f>IF('Indicator Data'!V43="No Data",1,IF('Indicator Data imputation'!P42&lt;&gt;"",1,0))</f>
        <v>0</v>
      </c>
      <c r="P39" s="171">
        <f>IF('Indicator Data'!W43="No Data",1,IF('Indicator Data imputation'!Q42&lt;&gt;"",1,0))</f>
        <v>0</v>
      </c>
      <c r="Q39" s="171">
        <f>IF('Indicator Data'!X43="No Data",1,IF('Indicator Data imputation'!R42&lt;&gt;"",1,0))</f>
        <v>0</v>
      </c>
      <c r="R39" s="171">
        <f>IF('Indicator Data'!Y43="No Data",1,IF('Indicator Data imputation'!S42&lt;&gt;"",1,0))</f>
        <v>0</v>
      </c>
      <c r="S39" s="171">
        <f>IF('Indicator Data'!Z43="No Data",1,IF('Indicator Data imputation'!T42&lt;&gt;"",1,0))</f>
        <v>0</v>
      </c>
      <c r="T39" s="171">
        <f>IF('Indicator Data'!AA43="No Data",1,IF('Indicator Data imputation'!U42&lt;&gt;"",1,0))</f>
        <v>0</v>
      </c>
      <c r="U39" s="171">
        <f>IF('Indicator Data'!AB43="No Data",1,IF('Indicator Data imputation'!V42&lt;&gt;"",1,0))</f>
        <v>0</v>
      </c>
      <c r="V39" s="171">
        <f>IF('Indicator Data'!AC43="No Data",1,IF('Indicator Data imputation'!W42&lt;&gt;"",1,0))</f>
        <v>0</v>
      </c>
      <c r="W39" s="171">
        <f>IF('Indicator Data'!AD43="No Data",1,IF('Indicator Data imputation'!X42&lt;&gt;"",1,0))</f>
        <v>0</v>
      </c>
      <c r="X39" s="171">
        <f>IF('Indicator Data'!AE43="No Data",1,IF('Indicator Data imputation'!Y42&lt;&gt;"",1,0))</f>
        <v>0</v>
      </c>
      <c r="Y39" s="171">
        <f>IF('Indicator Data'!AF43="No Data",1,IF('Indicator Data imputation'!Z42&lt;&gt;"",1,0))</f>
        <v>0</v>
      </c>
      <c r="Z39" s="171">
        <f>IF('Indicator Data'!AG43="No Data",1,IF('Indicator Data imputation'!AA42&lt;&gt;"",1,0))</f>
        <v>0</v>
      </c>
      <c r="AA39" s="171">
        <f>IF('Indicator Data'!AH43="No Data",1,IF('Indicator Data imputation'!AB42&lt;&gt;"",1,0))</f>
        <v>0</v>
      </c>
      <c r="AB39" s="171">
        <f>IF('Indicator Data'!AI43="No Data",1,IF('Indicator Data imputation'!AC42&lt;&gt;"",1,0))</f>
        <v>0</v>
      </c>
      <c r="AC39" s="171">
        <f>IF('Indicator Data'!AJ43="No Data",1,IF('Indicator Data imputation'!AD42&lt;&gt;"",1,0))</f>
        <v>0</v>
      </c>
      <c r="AD39" s="171">
        <f>IF('Indicator Data'!AK43="No Data",1,IF('Indicator Data imputation'!AE42&lt;&gt;"",1,0))</f>
        <v>0</v>
      </c>
      <c r="AE39" s="171">
        <f>IF('Indicator Data'!AL43="No Data",1,IF('Indicator Data imputation'!AF42&lt;&gt;"",1,0))</f>
        <v>0</v>
      </c>
      <c r="AF39" s="171">
        <f>IF('Indicator Data'!AM43="No Data",1,IF('Indicator Data imputation'!AG42&lt;&gt;"",1,0))</f>
        <v>0</v>
      </c>
      <c r="AG39" s="171">
        <f>IF('Indicator Data'!AN43="No Data",1,IF('Indicator Data imputation'!AH42&lt;&gt;"",1,0))</f>
        <v>0</v>
      </c>
      <c r="AH39" s="171">
        <f>IF('Indicator Data'!AO43="No Data",1,IF('Indicator Data imputation'!AI42&lt;&gt;"",1,0))</f>
        <v>0</v>
      </c>
      <c r="AI39" s="171">
        <f>IF('Indicator Data'!AP43="No Data",1,IF('Indicator Data imputation'!AJ42&lt;&gt;"",1,0))</f>
        <v>0</v>
      </c>
      <c r="AJ39" s="171">
        <f>IF('Indicator Data'!AQ43="No Data",1,IF('Indicator Data imputation'!AK42&lt;&gt;"",1,0))</f>
        <v>0</v>
      </c>
      <c r="AK39" s="171">
        <f>IF('Indicator Data'!AR43="No Data",1,IF('Indicator Data imputation'!AL42&lt;&gt;"",1,0))</f>
        <v>1</v>
      </c>
      <c r="AL39" s="171">
        <f>IF('Indicator Data'!AS43="No Data",1,IF('Indicator Data imputation'!AM42&lt;&gt;"",1,0))</f>
        <v>0</v>
      </c>
      <c r="AM39" s="171">
        <f>IF('Indicator Data'!AT43="No Data",1,IF('Indicator Data imputation'!AN42&lt;&gt;"",1,0))</f>
        <v>0</v>
      </c>
      <c r="AN39" s="171">
        <f>IF('Indicator Data'!AU43="No Data",1,IF('Indicator Data imputation'!AO42&lt;&gt;"",1,0))</f>
        <v>0</v>
      </c>
      <c r="AO39" s="171">
        <f>IF('Indicator Data'!AV43="No Data",1,IF('Indicator Data imputation'!AP42&lt;&gt;"",1,0))</f>
        <v>0</v>
      </c>
      <c r="AP39" s="171">
        <f>IF('Indicator Data'!AW43="No Data",1,IF('Indicator Data imputation'!AQ42&lt;&gt;"",1,0))</f>
        <v>0</v>
      </c>
      <c r="AQ39" s="171">
        <f>IF('Indicator Data'!AX43="No Data",1,IF('Indicator Data imputation'!AR42&lt;&gt;"",1,0))</f>
        <v>0</v>
      </c>
      <c r="AR39" s="171">
        <f>IF('Indicator Data'!AY43="No Data",1,IF('Indicator Data imputation'!AS42&lt;&gt;"",1,0))</f>
        <v>0</v>
      </c>
      <c r="AS39" s="171">
        <f>IF('Indicator Data'!AZ43="No Data",1,IF('Indicator Data imputation'!AT42&lt;&gt;"",1,0))</f>
        <v>0</v>
      </c>
      <c r="AT39" s="171">
        <f>IF('Indicator Data'!BA43="No Data",1,IF('Indicator Data imputation'!AU42&lt;&gt;"",1,0))</f>
        <v>0</v>
      </c>
      <c r="AU39" s="171">
        <f>IF('Indicator Data'!BB43="No Data",1,IF('Indicator Data imputation'!AV42&lt;&gt;"",1,0))</f>
        <v>0</v>
      </c>
      <c r="AV39" s="171">
        <f>IF('Indicator Data'!BC43="No Data",1,IF('Indicator Data imputation'!AW42&lt;&gt;"",1,0))</f>
        <v>0</v>
      </c>
      <c r="AW39" s="171">
        <f>IF('Indicator Data'!BD43="No Data",1,IF('Indicator Data imputation'!AX42&lt;&gt;"",1,0))</f>
        <v>0</v>
      </c>
      <c r="AX39" s="171">
        <f>IF('Indicator Data'!BE43="No Data",1,IF('Indicator Data imputation'!AY42&lt;&gt;"",1,0))</f>
        <v>0</v>
      </c>
      <c r="AY39" s="171">
        <f>IF('Indicator Data'!BF43="No Data",1,IF('Indicator Data imputation'!AZ42&lt;&gt;"",1,0))</f>
        <v>0</v>
      </c>
      <c r="AZ39" s="171">
        <f>IF('Indicator Data'!BG43="No Data",1,IF('Indicator Data imputation'!BA42&lt;&gt;"",1,0))</f>
        <v>0</v>
      </c>
      <c r="BA39" s="5">
        <f t="shared" si="0"/>
        <v>1</v>
      </c>
      <c r="BB39" s="173">
        <f t="shared" si="1"/>
        <v>1.9607843137254902E-2</v>
      </c>
    </row>
    <row r="40" spans="1:54" x14ac:dyDescent="0.25">
      <c r="A40" s="5" t="s">
        <v>70</v>
      </c>
      <c r="B40" s="171">
        <f>IF('Indicator Data'!I44="No Data",1,IF('Indicator Data imputation'!C43&lt;&gt;"",1,0))</f>
        <v>0</v>
      </c>
      <c r="C40" s="171">
        <f>IF('Indicator Data'!J44="No Data",1,IF('Indicator Data imputation'!D43&lt;&gt;"",1,0))</f>
        <v>0</v>
      </c>
      <c r="D40" s="171">
        <f>IF('Indicator Data'!K44="No Data",1,IF('Indicator Data imputation'!E43&lt;&gt;"",1,0))</f>
        <v>0</v>
      </c>
      <c r="E40" s="171">
        <f>IF('Indicator Data'!L44="No Data",1,IF('Indicator Data imputation'!F43&lt;&gt;"",1,0))</f>
        <v>0</v>
      </c>
      <c r="F40" s="171">
        <f>IF('Indicator Data'!M44="No Data",1,IF('Indicator Data imputation'!G43&lt;&gt;"",1,0))</f>
        <v>0</v>
      </c>
      <c r="G40" s="171">
        <f>IF('Indicator Data'!N44="No Data",1,IF('Indicator Data imputation'!H43&lt;&gt;"",1,0))</f>
        <v>0</v>
      </c>
      <c r="H40" s="171">
        <f>IF('Indicator Data'!O44="No Data",1,IF('Indicator Data imputation'!I43&lt;&gt;"",1,0))</f>
        <v>0</v>
      </c>
      <c r="I40" s="171">
        <f>IF('Indicator Data'!P44="No Data",1,IF('Indicator Data imputation'!J43&lt;&gt;"",1,0))</f>
        <v>0</v>
      </c>
      <c r="J40" s="171">
        <f>IF('Indicator Data'!Q44="No Data",1,IF('Indicator Data imputation'!K43&lt;&gt;"",1,0))</f>
        <v>0</v>
      </c>
      <c r="K40" s="171">
        <f>IF('Indicator Data'!R44="No Data",1,IF('Indicator Data imputation'!L43&lt;&gt;"",1,0))</f>
        <v>0</v>
      </c>
      <c r="L40" s="171">
        <f>IF('Indicator Data'!S44="No Data",1,IF('Indicator Data imputation'!M43&lt;&gt;"",1,0))</f>
        <v>0</v>
      </c>
      <c r="M40" s="171">
        <f>IF('Indicator Data'!T44="No Data",1,IF('Indicator Data imputation'!N43&lt;&gt;"",1,0))</f>
        <v>0</v>
      </c>
      <c r="N40" s="171">
        <f>IF('Indicator Data'!U44="No Data",1,IF('Indicator Data imputation'!O43&lt;&gt;"",1,0))</f>
        <v>0</v>
      </c>
      <c r="O40" s="171">
        <f>IF('Indicator Data'!V44="No Data",1,IF('Indicator Data imputation'!P43&lt;&gt;"",1,0))</f>
        <v>0</v>
      </c>
      <c r="P40" s="171">
        <f>IF('Indicator Data'!W44="No Data",1,IF('Indicator Data imputation'!Q43&lt;&gt;"",1,0))</f>
        <v>0</v>
      </c>
      <c r="Q40" s="171">
        <f>IF('Indicator Data'!X44="No Data",1,IF('Indicator Data imputation'!R43&lt;&gt;"",1,0))</f>
        <v>0</v>
      </c>
      <c r="R40" s="171">
        <f>IF('Indicator Data'!Y44="No Data",1,IF('Indicator Data imputation'!S43&lt;&gt;"",1,0))</f>
        <v>1</v>
      </c>
      <c r="S40" s="171">
        <f>IF('Indicator Data'!Z44="No Data",1,IF('Indicator Data imputation'!T43&lt;&gt;"",1,0))</f>
        <v>0</v>
      </c>
      <c r="T40" s="171">
        <f>IF('Indicator Data'!AA44="No Data",1,IF('Indicator Data imputation'!U43&lt;&gt;"",1,0))</f>
        <v>0</v>
      </c>
      <c r="U40" s="171">
        <f>IF('Indicator Data'!AB44="No Data",1,IF('Indicator Data imputation'!V43&lt;&gt;"",1,0))</f>
        <v>0</v>
      </c>
      <c r="V40" s="171">
        <f>IF('Indicator Data'!AC44="No Data",1,IF('Indicator Data imputation'!W43&lt;&gt;"",1,0))</f>
        <v>0</v>
      </c>
      <c r="W40" s="171">
        <f>IF('Indicator Data'!AD44="No Data",1,IF('Indicator Data imputation'!X43&lt;&gt;"",1,0))</f>
        <v>0</v>
      </c>
      <c r="X40" s="171">
        <f>IF('Indicator Data'!AE44="No Data",1,IF('Indicator Data imputation'!Y43&lt;&gt;"",1,0))</f>
        <v>0</v>
      </c>
      <c r="Y40" s="171">
        <f>IF('Indicator Data'!AF44="No Data",1,IF('Indicator Data imputation'!Z43&lt;&gt;"",1,0))</f>
        <v>0</v>
      </c>
      <c r="Z40" s="171">
        <f>IF('Indicator Data'!AG44="No Data",1,IF('Indicator Data imputation'!AA43&lt;&gt;"",1,0))</f>
        <v>0</v>
      </c>
      <c r="AA40" s="171">
        <f>IF('Indicator Data'!AH44="No Data",1,IF('Indicator Data imputation'!AB43&lt;&gt;"",1,0))</f>
        <v>0</v>
      </c>
      <c r="AB40" s="171">
        <f>IF('Indicator Data'!AI44="No Data",1,IF('Indicator Data imputation'!AC43&lt;&gt;"",1,0))</f>
        <v>0</v>
      </c>
      <c r="AC40" s="171">
        <f>IF('Indicator Data'!AJ44="No Data",1,IF('Indicator Data imputation'!AD43&lt;&gt;"",1,0))</f>
        <v>0</v>
      </c>
      <c r="AD40" s="171">
        <f>IF('Indicator Data'!AK44="No Data",1,IF('Indicator Data imputation'!AE43&lt;&gt;"",1,0))</f>
        <v>0</v>
      </c>
      <c r="AE40" s="171">
        <f>IF('Indicator Data'!AL44="No Data",1,IF('Indicator Data imputation'!AF43&lt;&gt;"",1,0))</f>
        <v>0</v>
      </c>
      <c r="AF40" s="171">
        <f>IF('Indicator Data'!AM44="No Data",1,IF('Indicator Data imputation'!AG43&lt;&gt;"",1,0))</f>
        <v>0</v>
      </c>
      <c r="AG40" s="171">
        <f>IF('Indicator Data'!AN44="No Data",1,IF('Indicator Data imputation'!AH43&lt;&gt;"",1,0))</f>
        <v>0</v>
      </c>
      <c r="AH40" s="171">
        <f>IF('Indicator Data'!AO44="No Data",1,IF('Indicator Data imputation'!AI43&lt;&gt;"",1,0))</f>
        <v>0</v>
      </c>
      <c r="AI40" s="171">
        <f>IF('Indicator Data'!AP44="No Data",1,IF('Indicator Data imputation'!AJ43&lt;&gt;"",1,0))</f>
        <v>1</v>
      </c>
      <c r="AJ40" s="171">
        <f>IF('Indicator Data'!AQ44="No Data",1,IF('Indicator Data imputation'!AK43&lt;&gt;"",1,0))</f>
        <v>1</v>
      </c>
      <c r="AK40" s="171">
        <f>IF('Indicator Data'!AR44="No Data",1,IF('Indicator Data imputation'!AL43&lt;&gt;"",1,0))</f>
        <v>0</v>
      </c>
      <c r="AL40" s="171">
        <f>IF('Indicator Data'!AS44="No Data",1,IF('Indicator Data imputation'!AM43&lt;&gt;"",1,0))</f>
        <v>0</v>
      </c>
      <c r="AM40" s="171">
        <f>IF('Indicator Data'!AT44="No Data",1,IF('Indicator Data imputation'!AN43&lt;&gt;"",1,0))</f>
        <v>1</v>
      </c>
      <c r="AN40" s="171">
        <f>IF('Indicator Data'!AU44="No Data",1,IF('Indicator Data imputation'!AO43&lt;&gt;"",1,0))</f>
        <v>1</v>
      </c>
      <c r="AO40" s="171">
        <f>IF('Indicator Data'!AV44="No Data",1,IF('Indicator Data imputation'!AP43&lt;&gt;"",1,0))</f>
        <v>0</v>
      </c>
      <c r="AP40" s="171">
        <f>IF('Indicator Data'!AW44="No Data",1,IF('Indicator Data imputation'!AQ43&lt;&gt;"",1,0))</f>
        <v>0</v>
      </c>
      <c r="AQ40" s="171">
        <f>IF('Indicator Data'!AX44="No Data",1,IF('Indicator Data imputation'!AR43&lt;&gt;"",1,0))</f>
        <v>0</v>
      </c>
      <c r="AR40" s="171">
        <f>IF('Indicator Data'!AY44="No Data",1,IF('Indicator Data imputation'!AS43&lt;&gt;"",1,0))</f>
        <v>0</v>
      </c>
      <c r="AS40" s="171">
        <f>IF('Indicator Data'!AZ44="No Data",1,IF('Indicator Data imputation'!AT43&lt;&gt;"",1,0))</f>
        <v>0</v>
      </c>
      <c r="AT40" s="171">
        <f>IF('Indicator Data'!BA44="No Data",1,IF('Indicator Data imputation'!AU43&lt;&gt;"",1,0))</f>
        <v>0</v>
      </c>
      <c r="AU40" s="171">
        <f>IF('Indicator Data'!BB44="No Data",1,IF('Indicator Data imputation'!AV43&lt;&gt;"",1,0))</f>
        <v>0</v>
      </c>
      <c r="AV40" s="171">
        <f>IF('Indicator Data'!BC44="No Data",1,IF('Indicator Data imputation'!AW43&lt;&gt;"",1,0))</f>
        <v>0</v>
      </c>
      <c r="AW40" s="171">
        <f>IF('Indicator Data'!BD44="No Data",1,IF('Indicator Data imputation'!AX43&lt;&gt;"",1,0))</f>
        <v>0</v>
      </c>
      <c r="AX40" s="171">
        <f>IF('Indicator Data'!BE44="No Data",1,IF('Indicator Data imputation'!AY43&lt;&gt;"",1,0))</f>
        <v>0</v>
      </c>
      <c r="AY40" s="171">
        <f>IF('Indicator Data'!BF44="No Data",1,IF('Indicator Data imputation'!AZ43&lt;&gt;"",1,0))</f>
        <v>0</v>
      </c>
      <c r="AZ40" s="171">
        <f>IF('Indicator Data'!BG44="No Data",1,IF('Indicator Data imputation'!BA43&lt;&gt;"",1,0))</f>
        <v>0</v>
      </c>
      <c r="BA40" s="5">
        <f t="shared" si="0"/>
        <v>5</v>
      </c>
      <c r="BB40" s="173">
        <f t="shared" si="1"/>
        <v>9.8039215686274508E-2</v>
      </c>
    </row>
    <row r="41" spans="1:54" x14ac:dyDescent="0.25">
      <c r="A41" s="5" t="s">
        <v>72</v>
      </c>
      <c r="B41" s="171">
        <f>IF('Indicator Data'!I45="No Data",1,IF('Indicator Data imputation'!C44&lt;&gt;"",1,0))</f>
        <v>0</v>
      </c>
      <c r="C41" s="171">
        <f>IF('Indicator Data'!J45="No Data",1,IF('Indicator Data imputation'!D44&lt;&gt;"",1,0))</f>
        <v>0</v>
      </c>
      <c r="D41" s="171">
        <f>IF('Indicator Data'!K45="No Data",1,IF('Indicator Data imputation'!E44&lt;&gt;"",1,0))</f>
        <v>0</v>
      </c>
      <c r="E41" s="171">
        <f>IF('Indicator Data'!L45="No Data",1,IF('Indicator Data imputation'!F44&lt;&gt;"",1,0))</f>
        <v>0</v>
      </c>
      <c r="F41" s="171">
        <f>IF('Indicator Data'!M45="No Data",1,IF('Indicator Data imputation'!G44&lt;&gt;"",1,0))</f>
        <v>0</v>
      </c>
      <c r="G41" s="171">
        <f>IF('Indicator Data'!N45="No Data",1,IF('Indicator Data imputation'!H44&lt;&gt;"",1,0))</f>
        <v>0</v>
      </c>
      <c r="H41" s="171">
        <f>IF('Indicator Data'!O45="No Data",1,IF('Indicator Data imputation'!I44&lt;&gt;"",1,0))</f>
        <v>0</v>
      </c>
      <c r="I41" s="171">
        <f>IF('Indicator Data'!P45="No Data",1,IF('Indicator Data imputation'!J44&lt;&gt;"",1,0))</f>
        <v>0</v>
      </c>
      <c r="J41" s="171">
        <f>IF('Indicator Data'!Q45="No Data",1,IF('Indicator Data imputation'!K44&lt;&gt;"",1,0))</f>
        <v>0</v>
      </c>
      <c r="K41" s="171">
        <f>IF('Indicator Data'!R45="No Data",1,IF('Indicator Data imputation'!L44&lt;&gt;"",1,0))</f>
        <v>1</v>
      </c>
      <c r="L41" s="171">
        <f>IF('Indicator Data'!S45="No Data",1,IF('Indicator Data imputation'!M44&lt;&gt;"",1,0))</f>
        <v>0</v>
      </c>
      <c r="M41" s="171">
        <f>IF('Indicator Data'!T45="No Data",1,IF('Indicator Data imputation'!N44&lt;&gt;"",1,0))</f>
        <v>0</v>
      </c>
      <c r="N41" s="171">
        <f>IF('Indicator Data'!U45="No Data",1,IF('Indicator Data imputation'!O44&lt;&gt;"",1,0))</f>
        <v>0</v>
      </c>
      <c r="O41" s="171">
        <f>IF('Indicator Data'!V45="No Data",1,IF('Indicator Data imputation'!P44&lt;&gt;"",1,0))</f>
        <v>0</v>
      </c>
      <c r="P41" s="171">
        <f>IF('Indicator Data'!W45="No Data",1,IF('Indicator Data imputation'!Q44&lt;&gt;"",1,0))</f>
        <v>0</v>
      </c>
      <c r="Q41" s="171">
        <f>IF('Indicator Data'!X45="No Data",1,IF('Indicator Data imputation'!R44&lt;&gt;"",1,0))</f>
        <v>0</v>
      </c>
      <c r="R41" s="171">
        <f>IF('Indicator Data'!Y45="No Data",1,IF('Indicator Data imputation'!S44&lt;&gt;"",1,0))</f>
        <v>0</v>
      </c>
      <c r="S41" s="171">
        <f>IF('Indicator Data'!Z45="No Data",1,IF('Indicator Data imputation'!T44&lt;&gt;"",1,0))</f>
        <v>0</v>
      </c>
      <c r="T41" s="171">
        <f>IF('Indicator Data'!AA45="No Data",1,IF('Indicator Data imputation'!U44&lt;&gt;"",1,0))</f>
        <v>0</v>
      </c>
      <c r="U41" s="171">
        <f>IF('Indicator Data'!AB45="No Data",1,IF('Indicator Data imputation'!V44&lt;&gt;"",1,0))</f>
        <v>0</v>
      </c>
      <c r="V41" s="171">
        <f>IF('Indicator Data'!AC45="No Data",1,IF('Indicator Data imputation'!W44&lt;&gt;"",1,0))</f>
        <v>0</v>
      </c>
      <c r="W41" s="171">
        <f>IF('Indicator Data'!AD45="No Data",1,IF('Indicator Data imputation'!X44&lt;&gt;"",1,0))</f>
        <v>0</v>
      </c>
      <c r="X41" s="171">
        <f>IF('Indicator Data'!AE45="No Data",1,IF('Indicator Data imputation'!Y44&lt;&gt;"",1,0))</f>
        <v>0</v>
      </c>
      <c r="Y41" s="171">
        <f>IF('Indicator Data'!AF45="No Data",1,IF('Indicator Data imputation'!Z44&lt;&gt;"",1,0))</f>
        <v>0</v>
      </c>
      <c r="Z41" s="171">
        <f>IF('Indicator Data'!AG45="No Data",1,IF('Indicator Data imputation'!AA44&lt;&gt;"",1,0))</f>
        <v>0</v>
      </c>
      <c r="AA41" s="171">
        <f>IF('Indicator Data'!AH45="No Data",1,IF('Indicator Data imputation'!AB44&lt;&gt;"",1,0))</f>
        <v>0</v>
      </c>
      <c r="AB41" s="171">
        <f>IF('Indicator Data'!AI45="No Data",1,IF('Indicator Data imputation'!AC44&lt;&gt;"",1,0))</f>
        <v>0</v>
      </c>
      <c r="AC41" s="171">
        <f>IF('Indicator Data'!AJ45="No Data",1,IF('Indicator Data imputation'!AD44&lt;&gt;"",1,0))</f>
        <v>0</v>
      </c>
      <c r="AD41" s="171">
        <f>IF('Indicator Data'!AK45="No Data",1,IF('Indicator Data imputation'!AE44&lt;&gt;"",1,0))</f>
        <v>0</v>
      </c>
      <c r="AE41" s="171">
        <f>IF('Indicator Data'!AL45="No Data",1,IF('Indicator Data imputation'!AF44&lt;&gt;"",1,0))</f>
        <v>0</v>
      </c>
      <c r="AF41" s="171">
        <f>IF('Indicator Data'!AM45="No Data",1,IF('Indicator Data imputation'!AG44&lt;&gt;"",1,0))</f>
        <v>0</v>
      </c>
      <c r="AG41" s="171">
        <f>IF('Indicator Data'!AN45="No Data",1,IF('Indicator Data imputation'!AH44&lt;&gt;"",1,0))</f>
        <v>0</v>
      </c>
      <c r="AH41" s="171">
        <f>IF('Indicator Data'!AO45="No Data",1,IF('Indicator Data imputation'!AI44&lt;&gt;"",1,0))</f>
        <v>0</v>
      </c>
      <c r="AI41" s="171">
        <f>IF('Indicator Data'!AP45="No Data",1,IF('Indicator Data imputation'!AJ44&lt;&gt;"",1,0))</f>
        <v>0</v>
      </c>
      <c r="AJ41" s="171">
        <f>IF('Indicator Data'!AQ45="No Data",1,IF('Indicator Data imputation'!AK44&lt;&gt;"",1,0))</f>
        <v>0</v>
      </c>
      <c r="AK41" s="171">
        <f>IF('Indicator Data'!AR45="No Data",1,IF('Indicator Data imputation'!AL44&lt;&gt;"",1,0))</f>
        <v>0</v>
      </c>
      <c r="AL41" s="171">
        <f>IF('Indicator Data'!AS45="No Data",1,IF('Indicator Data imputation'!AM44&lt;&gt;"",1,0))</f>
        <v>0</v>
      </c>
      <c r="AM41" s="171">
        <f>IF('Indicator Data'!AT45="No Data",1,IF('Indicator Data imputation'!AN44&lt;&gt;"",1,0))</f>
        <v>0</v>
      </c>
      <c r="AN41" s="171">
        <f>IF('Indicator Data'!AU45="No Data",1,IF('Indicator Data imputation'!AO44&lt;&gt;"",1,0))</f>
        <v>0</v>
      </c>
      <c r="AO41" s="171">
        <f>IF('Indicator Data'!AV45="No Data",1,IF('Indicator Data imputation'!AP44&lt;&gt;"",1,0))</f>
        <v>0</v>
      </c>
      <c r="AP41" s="171">
        <f>IF('Indicator Data'!AW45="No Data",1,IF('Indicator Data imputation'!AQ44&lt;&gt;"",1,0))</f>
        <v>0</v>
      </c>
      <c r="AQ41" s="171">
        <f>IF('Indicator Data'!AX45="No Data",1,IF('Indicator Data imputation'!AR44&lt;&gt;"",1,0))</f>
        <v>0</v>
      </c>
      <c r="AR41" s="171">
        <f>IF('Indicator Data'!AY45="No Data",1,IF('Indicator Data imputation'!AS44&lt;&gt;"",1,0))</f>
        <v>0</v>
      </c>
      <c r="AS41" s="171">
        <f>IF('Indicator Data'!AZ45="No Data",1,IF('Indicator Data imputation'!AT44&lt;&gt;"",1,0))</f>
        <v>0</v>
      </c>
      <c r="AT41" s="171">
        <f>IF('Indicator Data'!BA45="No Data",1,IF('Indicator Data imputation'!AU44&lt;&gt;"",1,0))</f>
        <v>0</v>
      </c>
      <c r="AU41" s="171">
        <f>IF('Indicator Data'!BB45="No Data",1,IF('Indicator Data imputation'!AV44&lt;&gt;"",1,0))</f>
        <v>0</v>
      </c>
      <c r="AV41" s="171">
        <f>IF('Indicator Data'!BC45="No Data",1,IF('Indicator Data imputation'!AW44&lt;&gt;"",1,0))</f>
        <v>0</v>
      </c>
      <c r="AW41" s="171">
        <f>IF('Indicator Data'!BD45="No Data",1,IF('Indicator Data imputation'!AX44&lt;&gt;"",1,0))</f>
        <v>0</v>
      </c>
      <c r="AX41" s="171">
        <f>IF('Indicator Data'!BE45="No Data",1,IF('Indicator Data imputation'!AY44&lt;&gt;"",1,0))</f>
        <v>0</v>
      </c>
      <c r="AY41" s="171">
        <f>IF('Indicator Data'!BF45="No Data",1,IF('Indicator Data imputation'!AZ44&lt;&gt;"",1,0))</f>
        <v>0</v>
      </c>
      <c r="AZ41" s="171">
        <f>IF('Indicator Data'!BG45="No Data",1,IF('Indicator Data imputation'!BA44&lt;&gt;"",1,0))</f>
        <v>0</v>
      </c>
      <c r="BA41" s="5">
        <f t="shared" si="0"/>
        <v>1</v>
      </c>
      <c r="BB41" s="173">
        <f t="shared" si="1"/>
        <v>1.9607843137254902E-2</v>
      </c>
    </row>
    <row r="42" spans="1:54" x14ac:dyDescent="0.25">
      <c r="A42" s="5" t="s">
        <v>74</v>
      </c>
      <c r="B42" s="171">
        <f>IF('Indicator Data'!I46="No Data",1,IF('Indicator Data imputation'!C45&lt;&gt;"",1,0))</f>
        <v>0</v>
      </c>
      <c r="C42" s="171">
        <f>IF('Indicator Data'!J46="No Data",1,IF('Indicator Data imputation'!D45&lt;&gt;"",1,0))</f>
        <v>0</v>
      </c>
      <c r="D42" s="171">
        <f>IF('Indicator Data'!K46="No Data",1,IF('Indicator Data imputation'!E45&lt;&gt;"",1,0))</f>
        <v>0</v>
      </c>
      <c r="E42" s="171">
        <f>IF('Indicator Data'!L46="No Data",1,IF('Indicator Data imputation'!F45&lt;&gt;"",1,0))</f>
        <v>0</v>
      </c>
      <c r="F42" s="171">
        <f>IF('Indicator Data'!M46="No Data",1,IF('Indicator Data imputation'!G45&lt;&gt;"",1,0))</f>
        <v>0</v>
      </c>
      <c r="G42" s="171">
        <f>IF('Indicator Data'!N46="No Data",1,IF('Indicator Data imputation'!H45&lt;&gt;"",1,0))</f>
        <v>0</v>
      </c>
      <c r="H42" s="171">
        <f>IF('Indicator Data'!O46="No Data",1,IF('Indicator Data imputation'!I45&lt;&gt;"",1,0))</f>
        <v>0</v>
      </c>
      <c r="I42" s="171">
        <f>IF('Indicator Data'!P46="No Data",1,IF('Indicator Data imputation'!J45&lt;&gt;"",1,0))</f>
        <v>0</v>
      </c>
      <c r="J42" s="171">
        <f>IF('Indicator Data'!Q46="No Data",1,IF('Indicator Data imputation'!K45&lt;&gt;"",1,0))</f>
        <v>0</v>
      </c>
      <c r="K42" s="171">
        <f>IF('Indicator Data'!R46="No Data",1,IF('Indicator Data imputation'!L45&lt;&gt;"",1,0))</f>
        <v>0</v>
      </c>
      <c r="L42" s="171">
        <f>IF('Indicator Data'!S46="No Data",1,IF('Indicator Data imputation'!M45&lt;&gt;"",1,0))</f>
        <v>0</v>
      </c>
      <c r="M42" s="171">
        <f>IF('Indicator Data'!T46="No Data",1,IF('Indicator Data imputation'!N45&lt;&gt;"",1,0))</f>
        <v>0</v>
      </c>
      <c r="N42" s="171">
        <f>IF('Indicator Data'!U46="No Data",1,IF('Indicator Data imputation'!O45&lt;&gt;"",1,0))</f>
        <v>0</v>
      </c>
      <c r="O42" s="171">
        <f>IF('Indicator Data'!V46="No Data",1,IF('Indicator Data imputation'!P45&lt;&gt;"",1,0))</f>
        <v>0</v>
      </c>
      <c r="P42" s="171">
        <f>IF('Indicator Data'!W46="No Data",1,IF('Indicator Data imputation'!Q45&lt;&gt;"",1,0))</f>
        <v>0</v>
      </c>
      <c r="Q42" s="171">
        <f>IF('Indicator Data'!X46="No Data",1,IF('Indicator Data imputation'!R45&lt;&gt;"",1,0))</f>
        <v>0</v>
      </c>
      <c r="R42" s="171">
        <f>IF('Indicator Data'!Y46="No Data",1,IF('Indicator Data imputation'!S45&lt;&gt;"",1,0))</f>
        <v>0</v>
      </c>
      <c r="S42" s="171">
        <f>IF('Indicator Data'!Z46="No Data",1,IF('Indicator Data imputation'!T45&lt;&gt;"",1,0))</f>
        <v>0</v>
      </c>
      <c r="T42" s="171">
        <f>IF('Indicator Data'!AA46="No Data",1,IF('Indicator Data imputation'!U45&lt;&gt;"",1,0))</f>
        <v>0</v>
      </c>
      <c r="U42" s="171">
        <f>IF('Indicator Data'!AB46="No Data",1,IF('Indicator Data imputation'!V45&lt;&gt;"",1,0))</f>
        <v>0</v>
      </c>
      <c r="V42" s="171">
        <f>IF('Indicator Data'!AC46="No Data",1,IF('Indicator Data imputation'!W45&lt;&gt;"",1,0))</f>
        <v>0</v>
      </c>
      <c r="W42" s="171">
        <f>IF('Indicator Data'!AD46="No Data",1,IF('Indicator Data imputation'!X45&lt;&gt;"",1,0))</f>
        <v>0</v>
      </c>
      <c r="X42" s="171">
        <f>IF('Indicator Data'!AE46="No Data",1,IF('Indicator Data imputation'!Y45&lt;&gt;"",1,0))</f>
        <v>0</v>
      </c>
      <c r="Y42" s="171">
        <f>IF('Indicator Data'!AF46="No Data",1,IF('Indicator Data imputation'!Z45&lt;&gt;"",1,0))</f>
        <v>0</v>
      </c>
      <c r="Z42" s="171">
        <f>IF('Indicator Data'!AG46="No Data",1,IF('Indicator Data imputation'!AA45&lt;&gt;"",1,0))</f>
        <v>0</v>
      </c>
      <c r="AA42" s="171">
        <f>IF('Indicator Data'!AH46="No Data",1,IF('Indicator Data imputation'!AB45&lt;&gt;"",1,0))</f>
        <v>0</v>
      </c>
      <c r="AB42" s="171">
        <f>IF('Indicator Data'!AI46="No Data",1,IF('Indicator Data imputation'!AC45&lt;&gt;"",1,0))</f>
        <v>0</v>
      </c>
      <c r="AC42" s="171">
        <f>IF('Indicator Data'!AJ46="No Data",1,IF('Indicator Data imputation'!AD45&lt;&gt;"",1,0))</f>
        <v>0</v>
      </c>
      <c r="AD42" s="171">
        <f>IF('Indicator Data'!AK46="No Data",1,IF('Indicator Data imputation'!AE45&lt;&gt;"",1,0))</f>
        <v>0</v>
      </c>
      <c r="AE42" s="171">
        <f>IF('Indicator Data'!AL46="No Data",1,IF('Indicator Data imputation'!AF45&lt;&gt;"",1,0))</f>
        <v>0</v>
      </c>
      <c r="AF42" s="171">
        <f>IF('Indicator Data'!AM46="No Data",1,IF('Indicator Data imputation'!AG45&lt;&gt;"",1,0))</f>
        <v>0</v>
      </c>
      <c r="AG42" s="171">
        <f>IF('Indicator Data'!AN46="No Data",1,IF('Indicator Data imputation'!AH45&lt;&gt;"",1,0))</f>
        <v>0</v>
      </c>
      <c r="AH42" s="171">
        <f>IF('Indicator Data'!AO46="No Data",1,IF('Indicator Data imputation'!AI45&lt;&gt;"",1,0))</f>
        <v>0</v>
      </c>
      <c r="AI42" s="171">
        <f>IF('Indicator Data'!AP46="No Data",1,IF('Indicator Data imputation'!AJ45&lt;&gt;"",1,0))</f>
        <v>0</v>
      </c>
      <c r="AJ42" s="171">
        <f>IF('Indicator Data'!AQ46="No Data",1,IF('Indicator Data imputation'!AK45&lt;&gt;"",1,0))</f>
        <v>0</v>
      </c>
      <c r="AK42" s="171">
        <f>IF('Indicator Data'!AR46="No Data",1,IF('Indicator Data imputation'!AL45&lt;&gt;"",1,0))</f>
        <v>0</v>
      </c>
      <c r="AL42" s="171">
        <f>IF('Indicator Data'!AS46="No Data",1,IF('Indicator Data imputation'!AM45&lt;&gt;"",1,0))</f>
        <v>0</v>
      </c>
      <c r="AM42" s="171">
        <f>IF('Indicator Data'!AT46="No Data",1,IF('Indicator Data imputation'!AN45&lt;&gt;"",1,0))</f>
        <v>0</v>
      </c>
      <c r="AN42" s="171">
        <f>IF('Indicator Data'!AU46="No Data",1,IF('Indicator Data imputation'!AO45&lt;&gt;"",1,0))</f>
        <v>0</v>
      </c>
      <c r="AO42" s="171">
        <f>IF('Indicator Data'!AV46="No Data",1,IF('Indicator Data imputation'!AP45&lt;&gt;"",1,0))</f>
        <v>0</v>
      </c>
      <c r="AP42" s="171">
        <f>IF('Indicator Data'!AW46="No Data",1,IF('Indicator Data imputation'!AQ45&lt;&gt;"",1,0))</f>
        <v>0</v>
      </c>
      <c r="AQ42" s="171">
        <f>IF('Indicator Data'!AX46="No Data",1,IF('Indicator Data imputation'!AR45&lt;&gt;"",1,0))</f>
        <v>0</v>
      </c>
      <c r="AR42" s="171">
        <f>IF('Indicator Data'!AY46="No Data",1,IF('Indicator Data imputation'!AS45&lt;&gt;"",1,0))</f>
        <v>0</v>
      </c>
      <c r="AS42" s="171">
        <f>IF('Indicator Data'!AZ46="No Data",1,IF('Indicator Data imputation'!AT45&lt;&gt;"",1,0))</f>
        <v>0</v>
      </c>
      <c r="AT42" s="171">
        <f>IF('Indicator Data'!BA46="No Data",1,IF('Indicator Data imputation'!AU45&lt;&gt;"",1,0))</f>
        <v>0</v>
      </c>
      <c r="AU42" s="171">
        <f>IF('Indicator Data'!BB46="No Data",1,IF('Indicator Data imputation'!AV45&lt;&gt;"",1,0))</f>
        <v>0</v>
      </c>
      <c r="AV42" s="171">
        <f>IF('Indicator Data'!BC46="No Data",1,IF('Indicator Data imputation'!AW45&lt;&gt;"",1,0))</f>
        <v>0</v>
      </c>
      <c r="AW42" s="171">
        <f>IF('Indicator Data'!BD46="No Data",1,IF('Indicator Data imputation'!AX45&lt;&gt;"",1,0))</f>
        <v>0</v>
      </c>
      <c r="AX42" s="171">
        <f>IF('Indicator Data'!BE46="No Data",1,IF('Indicator Data imputation'!AY45&lt;&gt;"",1,0))</f>
        <v>0</v>
      </c>
      <c r="AY42" s="171">
        <f>IF('Indicator Data'!BF46="No Data",1,IF('Indicator Data imputation'!AZ45&lt;&gt;"",1,0))</f>
        <v>0</v>
      </c>
      <c r="AZ42" s="171">
        <f>IF('Indicator Data'!BG46="No Data",1,IF('Indicator Data imputation'!BA45&lt;&gt;"",1,0))</f>
        <v>0</v>
      </c>
      <c r="BA42" s="5">
        <f t="shared" si="0"/>
        <v>0</v>
      </c>
      <c r="BB42" s="173">
        <f t="shared" si="1"/>
        <v>0</v>
      </c>
    </row>
    <row r="43" spans="1:54" x14ac:dyDescent="0.25">
      <c r="A43" s="5" t="s">
        <v>75</v>
      </c>
      <c r="B43" s="171">
        <f>IF('Indicator Data'!I47="No Data",1,IF('Indicator Data imputation'!C46&lt;&gt;"",1,0))</f>
        <v>0</v>
      </c>
      <c r="C43" s="171">
        <f>IF('Indicator Data'!J47="No Data",1,IF('Indicator Data imputation'!D46&lt;&gt;"",1,0))</f>
        <v>0</v>
      </c>
      <c r="D43" s="171">
        <f>IF('Indicator Data'!K47="No Data",1,IF('Indicator Data imputation'!E46&lt;&gt;"",1,0))</f>
        <v>0</v>
      </c>
      <c r="E43" s="171">
        <f>IF('Indicator Data'!L47="No Data",1,IF('Indicator Data imputation'!F46&lt;&gt;"",1,0))</f>
        <v>0</v>
      </c>
      <c r="F43" s="171">
        <f>IF('Indicator Data'!M47="No Data",1,IF('Indicator Data imputation'!G46&lt;&gt;"",1,0))</f>
        <v>0</v>
      </c>
      <c r="G43" s="171">
        <f>IF('Indicator Data'!N47="No Data",1,IF('Indicator Data imputation'!H46&lt;&gt;"",1,0))</f>
        <v>0</v>
      </c>
      <c r="H43" s="171">
        <f>IF('Indicator Data'!O47="No Data",1,IF('Indicator Data imputation'!I46&lt;&gt;"",1,0))</f>
        <v>0</v>
      </c>
      <c r="I43" s="171">
        <f>IF('Indicator Data'!P47="No Data",1,IF('Indicator Data imputation'!J46&lt;&gt;"",1,0))</f>
        <v>0</v>
      </c>
      <c r="J43" s="171">
        <f>IF('Indicator Data'!Q47="No Data",1,IF('Indicator Data imputation'!K46&lt;&gt;"",1,0))</f>
        <v>0</v>
      </c>
      <c r="K43" s="171">
        <f>IF('Indicator Data'!R47="No Data",1,IF('Indicator Data imputation'!L46&lt;&gt;"",1,0))</f>
        <v>1</v>
      </c>
      <c r="L43" s="171">
        <f>IF('Indicator Data'!S47="No Data",1,IF('Indicator Data imputation'!M46&lt;&gt;"",1,0))</f>
        <v>0</v>
      </c>
      <c r="M43" s="171">
        <f>IF('Indicator Data'!T47="No Data",1,IF('Indicator Data imputation'!N46&lt;&gt;"",1,0))</f>
        <v>0</v>
      </c>
      <c r="N43" s="171">
        <f>IF('Indicator Data'!U47="No Data",1,IF('Indicator Data imputation'!O46&lt;&gt;"",1,0))</f>
        <v>0</v>
      </c>
      <c r="O43" s="171">
        <f>IF('Indicator Data'!V47="No Data",1,IF('Indicator Data imputation'!P46&lt;&gt;"",1,0))</f>
        <v>1</v>
      </c>
      <c r="P43" s="171">
        <f>IF('Indicator Data'!W47="No Data",1,IF('Indicator Data imputation'!Q46&lt;&gt;"",1,0))</f>
        <v>0</v>
      </c>
      <c r="Q43" s="171">
        <f>IF('Indicator Data'!X47="No Data",1,IF('Indicator Data imputation'!R46&lt;&gt;"",1,0))</f>
        <v>1</v>
      </c>
      <c r="R43" s="171">
        <f>IF('Indicator Data'!Y47="No Data",1,IF('Indicator Data imputation'!S46&lt;&gt;"",1,0))</f>
        <v>0</v>
      </c>
      <c r="S43" s="171">
        <f>IF('Indicator Data'!Z47="No Data",1,IF('Indicator Data imputation'!T46&lt;&gt;"",1,0))</f>
        <v>0</v>
      </c>
      <c r="T43" s="171">
        <f>IF('Indicator Data'!AA47="No Data",1,IF('Indicator Data imputation'!U46&lt;&gt;"",1,0))</f>
        <v>0</v>
      </c>
      <c r="U43" s="171">
        <f>IF('Indicator Data'!AB47="No Data",1,IF('Indicator Data imputation'!V46&lt;&gt;"",1,0))</f>
        <v>1</v>
      </c>
      <c r="V43" s="171">
        <f>IF('Indicator Data'!AC47="No Data",1,IF('Indicator Data imputation'!W46&lt;&gt;"",1,0))</f>
        <v>0</v>
      </c>
      <c r="W43" s="171">
        <f>IF('Indicator Data'!AD47="No Data",1,IF('Indicator Data imputation'!X46&lt;&gt;"",1,0))</f>
        <v>0</v>
      </c>
      <c r="X43" s="171">
        <f>IF('Indicator Data'!AE47="No Data",1,IF('Indicator Data imputation'!Y46&lt;&gt;"",1,0))</f>
        <v>1</v>
      </c>
      <c r="Y43" s="171">
        <f>IF('Indicator Data'!AF47="No Data",1,IF('Indicator Data imputation'!Z46&lt;&gt;"",1,0))</f>
        <v>0</v>
      </c>
      <c r="Z43" s="171">
        <f>IF('Indicator Data'!AG47="No Data",1,IF('Indicator Data imputation'!AA46&lt;&gt;"",1,0))</f>
        <v>0</v>
      </c>
      <c r="AA43" s="171">
        <f>IF('Indicator Data'!AH47="No Data",1,IF('Indicator Data imputation'!AB46&lt;&gt;"",1,0))</f>
        <v>0</v>
      </c>
      <c r="AB43" s="171">
        <f>IF('Indicator Data'!AI47="No Data",1,IF('Indicator Data imputation'!AC46&lt;&gt;"",1,0))</f>
        <v>0</v>
      </c>
      <c r="AC43" s="171">
        <f>IF('Indicator Data'!AJ47="No Data",1,IF('Indicator Data imputation'!AD46&lt;&gt;"",1,0))</f>
        <v>0</v>
      </c>
      <c r="AD43" s="171">
        <f>IF('Indicator Data'!AK47="No Data",1,IF('Indicator Data imputation'!AE46&lt;&gt;"",1,0))</f>
        <v>0</v>
      </c>
      <c r="AE43" s="171">
        <f>IF('Indicator Data'!AL47="No Data",1,IF('Indicator Data imputation'!AF46&lt;&gt;"",1,0))</f>
        <v>0</v>
      </c>
      <c r="AF43" s="171">
        <f>IF('Indicator Data'!AM47="No Data",1,IF('Indicator Data imputation'!AG46&lt;&gt;"",1,0))</f>
        <v>0</v>
      </c>
      <c r="AG43" s="171">
        <f>IF('Indicator Data'!AN47="No Data",1,IF('Indicator Data imputation'!AH46&lt;&gt;"",1,0))</f>
        <v>0</v>
      </c>
      <c r="AH43" s="171">
        <f>IF('Indicator Data'!AO47="No Data",1,IF('Indicator Data imputation'!AI46&lt;&gt;"",1,0))</f>
        <v>0</v>
      </c>
      <c r="AI43" s="171">
        <f>IF('Indicator Data'!AP47="No Data",1,IF('Indicator Data imputation'!AJ46&lt;&gt;"",1,0))</f>
        <v>0</v>
      </c>
      <c r="AJ43" s="171">
        <f>IF('Indicator Data'!AQ47="No Data",1,IF('Indicator Data imputation'!AK46&lt;&gt;"",1,0))</f>
        <v>0</v>
      </c>
      <c r="AK43" s="171">
        <f>IF('Indicator Data'!AR47="No Data",1,IF('Indicator Data imputation'!AL46&lt;&gt;"",1,0))</f>
        <v>0</v>
      </c>
      <c r="AL43" s="171">
        <f>IF('Indicator Data'!AS47="No Data",1,IF('Indicator Data imputation'!AM46&lt;&gt;"",1,0))</f>
        <v>0</v>
      </c>
      <c r="AM43" s="171">
        <f>IF('Indicator Data'!AT47="No Data",1,IF('Indicator Data imputation'!AN46&lt;&gt;"",1,0))</f>
        <v>0</v>
      </c>
      <c r="AN43" s="171">
        <f>IF('Indicator Data'!AU47="No Data",1,IF('Indicator Data imputation'!AO46&lt;&gt;"",1,0))</f>
        <v>0</v>
      </c>
      <c r="AO43" s="171">
        <f>IF('Indicator Data'!AV47="No Data",1,IF('Indicator Data imputation'!AP46&lt;&gt;"",1,0))</f>
        <v>0</v>
      </c>
      <c r="AP43" s="171">
        <f>IF('Indicator Data'!AW47="No Data",1,IF('Indicator Data imputation'!AQ46&lt;&gt;"",1,0))</f>
        <v>0</v>
      </c>
      <c r="AQ43" s="171">
        <f>IF('Indicator Data'!AX47="No Data",1,IF('Indicator Data imputation'!AR46&lt;&gt;"",1,0))</f>
        <v>0</v>
      </c>
      <c r="AR43" s="171">
        <f>IF('Indicator Data'!AY47="No Data",1,IF('Indicator Data imputation'!AS46&lt;&gt;"",1,0))</f>
        <v>0</v>
      </c>
      <c r="AS43" s="171">
        <f>IF('Indicator Data'!AZ47="No Data",1,IF('Indicator Data imputation'!AT46&lt;&gt;"",1,0))</f>
        <v>0</v>
      </c>
      <c r="AT43" s="171">
        <f>IF('Indicator Data'!BA47="No Data",1,IF('Indicator Data imputation'!AU46&lt;&gt;"",1,0))</f>
        <v>0</v>
      </c>
      <c r="AU43" s="171">
        <f>IF('Indicator Data'!BB47="No Data",1,IF('Indicator Data imputation'!AV46&lt;&gt;"",1,0))</f>
        <v>0</v>
      </c>
      <c r="AV43" s="171">
        <f>IF('Indicator Data'!BC47="No Data",1,IF('Indicator Data imputation'!AW46&lt;&gt;"",1,0))</f>
        <v>0</v>
      </c>
      <c r="AW43" s="171">
        <f>IF('Indicator Data'!BD47="No Data",1,IF('Indicator Data imputation'!AX46&lt;&gt;"",1,0))</f>
        <v>0</v>
      </c>
      <c r="AX43" s="171">
        <f>IF('Indicator Data'!BE47="No Data",1,IF('Indicator Data imputation'!AY46&lt;&gt;"",1,0))</f>
        <v>0</v>
      </c>
      <c r="AY43" s="171">
        <f>IF('Indicator Data'!BF47="No Data",1,IF('Indicator Data imputation'!AZ46&lt;&gt;"",1,0))</f>
        <v>0</v>
      </c>
      <c r="AZ43" s="171">
        <f>IF('Indicator Data'!BG47="No Data",1,IF('Indicator Data imputation'!BA46&lt;&gt;"",1,0))</f>
        <v>0</v>
      </c>
      <c r="BA43" s="5">
        <f t="shared" si="0"/>
        <v>5</v>
      </c>
      <c r="BB43" s="173">
        <f t="shared" si="1"/>
        <v>9.8039215686274508E-2</v>
      </c>
    </row>
    <row r="44" spans="1:54" x14ac:dyDescent="0.25">
      <c r="A44" s="5" t="s">
        <v>77</v>
      </c>
      <c r="B44" s="171">
        <f>IF('Indicator Data'!I48="No Data",1,IF('Indicator Data imputation'!C47&lt;&gt;"",1,0))</f>
        <v>0</v>
      </c>
      <c r="C44" s="171">
        <f>IF('Indicator Data'!J48="No Data",1,IF('Indicator Data imputation'!D47&lt;&gt;"",1,0))</f>
        <v>0</v>
      </c>
      <c r="D44" s="171">
        <f>IF('Indicator Data'!K48="No Data",1,IF('Indicator Data imputation'!E47&lt;&gt;"",1,0))</f>
        <v>0</v>
      </c>
      <c r="E44" s="171">
        <f>IF('Indicator Data'!L48="No Data",1,IF('Indicator Data imputation'!F47&lt;&gt;"",1,0))</f>
        <v>0</v>
      </c>
      <c r="F44" s="171">
        <f>IF('Indicator Data'!M48="No Data",1,IF('Indicator Data imputation'!G47&lt;&gt;"",1,0))</f>
        <v>0</v>
      </c>
      <c r="G44" s="171">
        <f>IF('Indicator Data'!N48="No Data",1,IF('Indicator Data imputation'!H47&lt;&gt;"",1,0))</f>
        <v>0</v>
      </c>
      <c r="H44" s="171">
        <f>IF('Indicator Data'!O48="No Data",1,IF('Indicator Data imputation'!I47&lt;&gt;"",1,0))</f>
        <v>0</v>
      </c>
      <c r="I44" s="171">
        <f>IF('Indicator Data'!P48="No Data",1,IF('Indicator Data imputation'!J47&lt;&gt;"",1,0))</f>
        <v>0</v>
      </c>
      <c r="J44" s="171">
        <f>IF('Indicator Data'!Q48="No Data",1,IF('Indicator Data imputation'!K47&lt;&gt;"",1,0))</f>
        <v>0</v>
      </c>
      <c r="K44" s="171">
        <f>IF('Indicator Data'!R48="No Data",1,IF('Indicator Data imputation'!L47&lt;&gt;"",1,0))</f>
        <v>1</v>
      </c>
      <c r="L44" s="171">
        <f>IF('Indicator Data'!S48="No Data",1,IF('Indicator Data imputation'!M47&lt;&gt;"",1,0))</f>
        <v>0</v>
      </c>
      <c r="M44" s="171">
        <f>IF('Indicator Data'!T48="No Data",1,IF('Indicator Data imputation'!N47&lt;&gt;"",1,0))</f>
        <v>0</v>
      </c>
      <c r="N44" s="171">
        <f>IF('Indicator Data'!U48="No Data",1,IF('Indicator Data imputation'!O47&lt;&gt;"",1,0))</f>
        <v>0</v>
      </c>
      <c r="O44" s="171">
        <f>IF('Indicator Data'!V48="No Data",1,IF('Indicator Data imputation'!P47&lt;&gt;"",1,0))</f>
        <v>1</v>
      </c>
      <c r="P44" s="171">
        <f>IF('Indicator Data'!W48="No Data",1,IF('Indicator Data imputation'!Q47&lt;&gt;"",1,0))</f>
        <v>0</v>
      </c>
      <c r="Q44" s="171">
        <f>IF('Indicator Data'!X48="No Data",1,IF('Indicator Data imputation'!R47&lt;&gt;"",1,0))</f>
        <v>1</v>
      </c>
      <c r="R44" s="171">
        <f>IF('Indicator Data'!Y48="No Data",1,IF('Indicator Data imputation'!S47&lt;&gt;"",1,0))</f>
        <v>0</v>
      </c>
      <c r="S44" s="171">
        <f>IF('Indicator Data'!Z48="No Data",1,IF('Indicator Data imputation'!T47&lt;&gt;"",1,0))</f>
        <v>0</v>
      </c>
      <c r="T44" s="171">
        <f>IF('Indicator Data'!AA48="No Data",1,IF('Indicator Data imputation'!U47&lt;&gt;"",1,0))</f>
        <v>0</v>
      </c>
      <c r="U44" s="171">
        <f>IF('Indicator Data'!AB48="No Data",1,IF('Indicator Data imputation'!V47&lt;&gt;"",1,0))</f>
        <v>0</v>
      </c>
      <c r="V44" s="171">
        <f>IF('Indicator Data'!AC48="No Data",1,IF('Indicator Data imputation'!W47&lt;&gt;"",1,0))</f>
        <v>0</v>
      </c>
      <c r="W44" s="171">
        <f>IF('Indicator Data'!AD48="No Data",1,IF('Indicator Data imputation'!X47&lt;&gt;"",1,0))</f>
        <v>0</v>
      </c>
      <c r="X44" s="171">
        <f>IF('Indicator Data'!AE48="No Data",1,IF('Indicator Data imputation'!Y47&lt;&gt;"",1,0))</f>
        <v>1</v>
      </c>
      <c r="Y44" s="171">
        <f>IF('Indicator Data'!AF48="No Data",1,IF('Indicator Data imputation'!Z47&lt;&gt;"",1,0))</f>
        <v>0</v>
      </c>
      <c r="Z44" s="171">
        <f>IF('Indicator Data'!AG48="No Data",1,IF('Indicator Data imputation'!AA47&lt;&gt;"",1,0))</f>
        <v>1</v>
      </c>
      <c r="AA44" s="171">
        <f>IF('Indicator Data'!AH48="No Data",1,IF('Indicator Data imputation'!AB47&lt;&gt;"",1,0))</f>
        <v>0</v>
      </c>
      <c r="AB44" s="171">
        <f>IF('Indicator Data'!AI48="No Data",1,IF('Indicator Data imputation'!AC47&lt;&gt;"",1,0))</f>
        <v>0</v>
      </c>
      <c r="AC44" s="171">
        <f>IF('Indicator Data'!AJ48="No Data",1,IF('Indicator Data imputation'!AD47&lt;&gt;"",1,0))</f>
        <v>0</v>
      </c>
      <c r="AD44" s="171">
        <f>IF('Indicator Data'!AK48="No Data",1,IF('Indicator Data imputation'!AE47&lt;&gt;"",1,0))</f>
        <v>0</v>
      </c>
      <c r="AE44" s="171">
        <f>IF('Indicator Data'!AL48="No Data",1,IF('Indicator Data imputation'!AF47&lt;&gt;"",1,0))</f>
        <v>0</v>
      </c>
      <c r="AF44" s="171">
        <f>IF('Indicator Data'!AM48="No Data",1,IF('Indicator Data imputation'!AG47&lt;&gt;"",1,0))</f>
        <v>0</v>
      </c>
      <c r="AG44" s="171">
        <f>IF('Indicator Data'!AN48="No Data",1,IF('Indicator Data imputation'!AH47&lt;&gt;"",1,0))</f>
        <v>0</v>
      </c>
      <c r="AH44" s="171">
        <f>IF('Indicator Data'!AO48="No Data",1,IF('Indicator Data imputation'!AI47&lt;&gt;"",1,0))</f>
        <v>0</v>
      </c>
      <c r="AI44" s="171">
        <f>IF('Indicator Data'!AP48="No Data",1,IF('Indicator Data imputation'!AJ47&lt;&gt;"",1,0))</f>
        <v>1</v>
      </c>
      <c r="AJ44" s="171">
        <f>IF('Indicator Data'!AQ48="No Data",1,IF('Indicator Data imputation'!AK47&lt;&gt;"",1,0))</f>
        <v>1</v>
      </c>
      <c r="AK44" s="171">
        <f>IF('Indicator Data'!AR48="No Data",1,IF('Indicator Data imputation'!AL47&lt;&gt;"",1,0))</f>
        <v>0</v>
      </c>
      <c r="AL44" s="171">
        <f>IF('Indicator Data'!AS48="No Data",1,IF('Indicator Data imputation'!AM47&lt;&gt;"",1,0))</f>
        <v>0</v>
      </c>
      <c r="AM44" s="171">
        <f>IF('Indicator Data'!AT48="No Data",1,IF('Indicator Data imputation'!AN47&lt;&gt;"",1,0))</f>
        <v>0</v>
      </c>
      <c r="AN44" s="171">
        <f>IF('Indicator Data'!AU48="No Data",1,IF('Indicator Data imputation'!AO47&lt;&gt;"",1,0))</f>
        <v>0</v>
      </c>
      <c r="AO44" s="171">
        <f>IF('Indicator Data'!AV48="No Data",1,IF('Indicator Data imputation'!AP47&lt;&gt;"",1,0))</f>
        <v>0</v>
      </c>
      <c r="AP44" s="171">
        <f>IF('Indicator Data'!AW48="No Data",1,IF('Indicator Data imputation'!AQ47&lt;&gt;"",1,0))</f>
        <v>0</v>
      </c>
      <c r="AQ44" s="171">
        <f>IF('Indicator Data'!AX48="No Data",1,IF('Indicator Data imputation'!AR47&lt;&gt;"",1,0))</f>
        <v>0</v>
      </c>
      <c r="AR44" s="171">
        <f>IF('Indicator Data'!AY48="No Data",1,IF('Indicator Data imputation'!AS47&lt;&gt;"",1,0))</f>
        <v>0</v>
      </c>
      <c r="AS44" s="171">
        <f>IF('Indicator Data'!AZ48="No Data",1,IF('Indicator Data imputation'!AT47&lt;&gt;"",1,0))</f>
        <v>0</v>
      </c>
      <c r="AT44" s="171">
        <f>IF('Indicator Data'!BA48="No Data",1,IF('Indicator Data imputation'!AU47&lt;&gt;"",1,0))</f>
        <v>0</v>
      </c>
      <c r="AU44" s="171">
        <f>IF('Indicator Data'!BB48="No Data",1,IF('Indicator Data imputation'!AV47&lt;&gt;"",1,0))</f>
        <v>0</v>
      </c>
      <c r="AV44" s="171">
        <f>IF('Indicator Data'!BC48="No Data",1,IF('Indicator Data imputation'!AW47&lt;&gt;"",1,0))</f>
        <v>0</v>
      </c>
      <c r="AW44" s="171">
        <f>IF('Indicator Data'!BD48="No Data",1,IF('Indicator Data imputation'!AX47&lt;&gt;"",1,0))</f>
        <v>0</v>
      </c>
      <c r="AX44" s="171">
        <f>IF('Indicator Data'!BE48="No Data",1,IF('Indicator Data imputation'!AY47&lt;&gt;"",1,0))</f>
        <v>0</v>
      </c>
      <c r="AY44" s="171">
        <f>IF('Indicator Data'!BF48="No Data",1,IF('Indicator Data imputation'!AZ47&lt;&gt;"",1,0))</f>
        <v>0</v>
      </c>
      <c r="AZ44" s="171">
        <f>IF('Indicator Data'!BG48="No Data",1,IF('Indicator Data imputation'!BA47&lt;&gt;"",1,0))</f>
        <v>0</v>
      </c>
      <c r="BA44" s="5">
        <f t="shared" si="0"/>
        <v>7</v>
      </c>
      <c r="BB44" s="173">
        <f t="shared" si="1"/>
        <v>0.13725490196078433</v>
      </c>
    </row>
    <row r="45" spans="1:54" x14ac:dyDescent="0.25">
      <c r="A45" s="5" t="s">
        <v>79</v>
      </c>
      <c r="B45" s="171">
        <f>IF('Indicator Data'!I49="No Data",1,IF('Indicator Data imputation'!C48&lt;&gt;"",1,0))</f>
        <v>0</v>
      </c>
      <c r="C45" s="171">
        <f>IF('Indicator Data'!J49="No Data",1,IF('Indicator Data imputation'!D48&lt;&gt;"",1,0))</f>
        <v>0</v>
      </c>
      <c r="D45" s="171">
        <f>IF('Indicator Data'!K49="No Data",1,IF('Indicator Data imputation'!E48&lt;&gt;"",1,0))</f>
        <v>0</v>
      </c>
      <c r="E45" s="171">
        <f>IF('Indicator Data'!L49="No Data",1,IF('Indicator Data imputation'!F48&lt;&gt;"",1,0))</f>
        <v>0</v>
      </c>
      <c r="F45" s="171">
        <f>IF('Indicator Data'!M49="No Data",1,IF('Indicator Data imputation'!G48&lt;&gt;"",1,0))</f>
        <v>0</v>
      </c>
      <c r="G45" s="171">
        <f>IF('Indicator Data'!N49="No Data",1,IF('Indicator Data imputation'!H48&lt;&gt;"",1,0))</f>
        <v>0</v>
      </c>
      <c r="H45" s="171">
        <f>IF('Indicator Data'!O49="No Data",1,IF('Indicator Data imputation'!I48&lt;&gt;"",1,0))</f>
        <v>0</v>
      </c>
      <c r="I45" s="171">
        <f>IF('Indicator Data'!P49="No Data",1,IF('Indicator Data imputation'!J48&lt;&gt;"",1,0))</f>
        <v>0</v>
      </c>
      <c r="J45" s="171">
        <f>IF('Indicator Data'!Q49="No Data",1,IF('Indicator Data imputation'!K48&lt;&gt;"",1,0))</f>
        <v>0</v>
      </c>
      <c r="K45" s="171">
        <f>IF('Indicator Data'!R49="No Data",1,IF('Indicator Data imputation'!L48&lt;&gt;"",1,0))</f>
        <v>1</v>
      </c>
      <c r="L45" s="171">
        <f>IF('Indicator Data'!S49="No Data",1,IF('Indicator Data imputation'!M48&lt;&gt;"",1,0))</f>
        <v>0</v>
      </c>
      <c r="M45" s="171">
        <f>IF('Indicator Data'!T49="No Data",1,IF('Indicator Data imputation'!N48&lt;&gt;"",1,0))</f>
        <v>0</v>
      </c>
      <c r="N45" s="171">
        <f>IF('Indicator Data'!U49="No Data",1,IF('Indicator Data imputation'!O48&lt;&gt;"",1,0))</f>
        <v>0</v>
      </c>
      <c r="O45" s="171">
        <f>IF('Indicator Data'!V49="No Data",1,IF('Indicator Data imputation'!P48&lt;&gt;"",1,0))</f>
        <v>1</v>
      </c>
      <c r="P45" s="171">
        <f>IF('Indicator Data'!W49="No Data",1,IF('Indicator Data imputation'!Q48&lt;&gt;"",1,0))</f>
        <v>0</v>
      </c>
      <c r="Q45" s="171">
        <f>IF('Indicator Data'!X49="No Data",1,IF('Indicator Data imputation'!R48&lt;&gt;"",1,0))</f>
        <v>1</v>
      </c>
      <c r="R45" s="171">
        <f>IF('Indicator Data'!Y49="No Data",1,IF('Indicator Data imputation'!S48&lt;&gt;"",1,0))</f>
        <v>0</v>
      </c>
      <c r="S45" s="171">
        <f>IF('Indicator Data'!Z49="No Data",1,IF('Indicator Data imputation'!T48&lt;&gt;"",1,0))</f>
        <v>0</v>
      </c>
      <c r="T45" s="171">
        <f>IF('Indicator Data'!AA49="No Data",1,IF('Indicator Data imputation'!U48&lt;&gt;"",1,0))</f>
        <v>0</v>
      </c>
      <c r="U45" s="171">
        <f>IF('Indicator Data'!AB49="No Data",1,IF('Indicator Data imputation'!V48&lt;&gt;"",1,0))</f>
        <v>0</v>
      </c>
      <c r="V45" s="171">
        <f>IF('Indicator Data'!AC49="No Data",1,IF('Indicator Data imputation'!W48&lt;&gt;"",1,0))</f>
        <v>0</v>
      </c>
      <c r="W45" s="171">
        <f>IF('Indicator Data'!AD49="No Data",1,IF('Indicator Data imputation'!X48&lt;&gt;"",1,0))</f>
        <v>0</v>
      </c>
      <c r="X45" s="171">
        <f>IF('Indicator Data'!AE49="No Data",1,IF('Indicator Data imputation'!Y48&lt;&gt;"",1,0))</f>
        <v>1</v>
      </c>
      <c r="Y45" s="171">
        <f>IF('Indicator Data'!AF49="No Data",1,IF('Indicator Data imputation'!Z48&lt;&gt;"",1,0))</f>
        <v>0</v>
      </c>
      <c r="Z45" s="171">
        <f>IF('Indicator Data'!AG49="No Data",1,IF('Indicator Data imputation'!AA48&lt;&gt;"",1,0))</f>
        <v>0</v>
      </c>
      <c r="AA45" s="171">
        <f>IF('Indicator Data'!AH49="No Data",1,IF('Indicator Data imputation'!AB48&lt;&gt;"",1,0))</f>
        <v>0</v>
      </c>
      <c r="AB45" s="171">
        <f>IF('Indicator Data'!AI49="No Data",1,IF('Indicator Data imputation'!AC48&lt;&gt;"",1,0))</f>
        <v>0</v>
      </c>
      <c r="AC45" s="171">
        <f>IF('Indicator Data'!AJ49="No Data",1,IF('Indicator Data imputation'!AD48&lt;&gt;"",1,0))</f>
        <v>0</v>
      </c>
      <c r="AD45" s="171">
        <f>IF('Indicator Data'!AK49="No Data",1,IF('Indicator Data imputation'!AE48&lt;&gt;"",1,0))</f>
        <v>0</v>
      </c>
      <c r="AE45" s="171">
        <f>IF('Indicator Data'!AL49="No Data",1,IF('Indicator Data imputation'!AF48&lt;&gt;"",1,0))</f>
        <v>0</v>
      </c>
      <c r="AF45" s="171">
        <f>IF('Indicator Data'!AM49="No Data",1,IF('Indicator Data imputation'!AG48&lt;&gt;"",1,0))</f>
        <v>0</v>
      </c>
      <c r="AG45" s="171">
        <f>IF('Indicator Data'!AN49="No Data",1,IF('Indicator Data imputation'!AH48&lt;&gt;"",1,0))</f>
        <v>0</v>
      </c>
      <c r="AH45" s="171">
        <f>IF('Indicator Data'!AO49="No Data",1,IF('Indicator Data imputation'!AI48&lt;&gt;"",1,0))</f>
        <v>0</v>
      </c>
      <c r="AI45" s="171">
        <f>IF('Indicator Data'!AP49="No Data",1,IF('Indicator Data imputation'!AJ48&lt;&gt;"",1,0))</f>
        <v>0</v>
      </c>
      <c r="AJ45" s="171">
        <f>IF('Indicator Data'!AQ49="No Data",1,IF('Indicator Data imputation'!AK48&lt;&gt;"",1,0))</f>
        <v>0</v>
      </c>
      <c r="AK45" s="171">
        <f>IF('Indicator Data'!AR49="No Data",1,IF('Indicator Data imputation'!AL48&lt;&gt;"",1,0))</f>
        <v>1</v>
      </c>
      <c r="AL45" s="171">
        <f>IF('Indicator Data'!AS49="No Data",1,IF('Indicator Data imputation'!AM48&lt;&gt;"",1,0))</f>
        <v>0</v>
      </c>
      <c r="AM45" s="171">
        <f>IF('Indicator Data'!AT49="No Data",1,IF('Indicator Data imputation'!AN48&lt;&gt;"",1,0))</f>
        <v>0</v>
      </c>
      <c r="AN45" s="171">
        <f>IF('Indicator Data'!AU49="No Data",1,IF('Indicator Data imputation'!AO48&lt;&gt;"",1,0))</f>
        <v>0</v>
      </c>
      <c r="AO45" s="171">
        <f>IF('Indicator Data'!AV49="No Data",1,IF('Indicator Data imputation'!AP48&lt;&gt;"",1,0))</f>
        <v>0</v>
      </c>
      <c r="AP45" s="171">
        <f>IF('Indicator Data'!AW49="No Data",1,IF('Indicator Data imputation'!AQ48&lt;&gt;"",1,0))</f>
        <v>0</v>
      </c>
      <c r="AQ45" s="171">
        <f>IF('Indicator Data'!AX49="No Data",1,IF('Indicator Data imputation'!AR48&lt;&gt;"",1,0))</f>
        <v>0</v>
      </c>
      <c r="AR45" s="171">
        <f>IF('Indicator Data'!AY49="No Data",1,IF('Indicator Data imputation'!AS48&lt;&gt;"",1,0))</f>
        <v>0</v>
      </c>
      <c r="AS45" s="171">
        <f>IF('Indicator Data'!AZ49="No Data",1,IF('Indicator Data imputation'!AT48&lt;&gt;"",1,0))</f>
        <v>0</v>
      </c>
      <c r="AT45" s="171">
        <f>IF('Indicator Data'!BA49="No Data",1,IF('Indicator Data imputation'!AU48&lt;&gt;"",1,0))</f>
        <v>0</v>
      </c>
      <c r="AU45" s="171">
        <f>IF('Indicator Data'!BB49="No Data",1,IF('Indicator Data imputation'!AV48&lt;&gt;"",1,0))</f>
        <v>0</v>
      </c>
      <c r="AV45" s="171">
        <f>IF('Indicator Data'!BC49="No Data",1,IF('Indicator Data imputation'!AW48&lt;&gt;"",1,0))</f>
        <v>0</v>
      </c>
      <c r="AW45" s="171">
        <f>IF('Indicator Data'!BD49="No Data",1,IF('Indicator Data imputation'!AX48&lt;&gt;"",1,0))</f>
        <v>0</v>
      </c>
      <c r="AX45" s="171">
        <f>IF('Indicator Data'!BE49="No Data",1,IF('Indicator Data imputation'!AY48&lt;&gt;"",1,0))</f>
        <v>0</v>
      </c>
      <c r="AY45" s="171">
        <f>IF('Indicator Data'!BF49="No Data",1,IF('Indicator Data imputation'!AZ48&lt;&gt;"",1,0))</f>
        <v>0</v>
      </c>
      <c r="AZ45" s="171">
        <f>IF('Indicator Data'!BG49="No Data",1,IF('Indicator Data imputation'!BA48&lt;&gt;"",1,0))</f>
        <v>0</v>
      </c>
      <c r="BA45" s="5">
        <f t="shared" si="0"/>
        <v>5</v>
      </c>
      <c r="BB45" s="173">
        <f t="shared" si="1"/>
        <v>9.8039215686274508E-2</v>
      </c>
    </row>
    <row r="46" spans="1:54" x14ac:dyDescent="0.25">
      <c r="A46" s="5" t="s">
        <v>81</v>
      </c>
      <c r="B46" s="171">
        <f>IF('Indicator Data'!I50="No Data",1,IF('Indicator Data imputation'!C49&lt;&gt;"",1,0))</f>
        <v>0</v>
      </c>
      <c r="C46" s="171">
        <f>IF('Indicator Data'!J50="No Data",1,IF('Indicator Data imputation'!D49&lt;&gt;"",1,0))</f>
        <v>0</v>
      </c>
      <c r="D46" s="171">
        <f>IF('Indicator Data'!K50="No Data",1,IF('Indicator Data imputation'!E49&lt;&gt;"",1,0))</f>
        <v>0</v>
      </c>
      <c r="E46" s="171">
        <f>IF('Indicator Data'!L50="No Data",1,IF('Indicator Data imputation'!F49&lt;&gt;"",1,0))</f>
        <v>0</v>
      </c>
      <c r="F46" s="171">
        <f>IF('Indicator Data'!M50="No Data",1,IF('Indicator Data imputation'!G49&lt;&gt;"",1,0))</f>
        <v>0</v>
      </c>
      <c r="G46" s="171">
        <f>IF('Indicator Data'!N50="No Data",1,IF('Indicator Data imputation'!H49&lt;&gt;"",1,0))</f>
        <v>0</v>
      </c>
      <c r="H46" s="171">
        <f>IF('Indicator Data'!O50="No Data",1,IF('Indicator Data imputation'!I49&lt;&gt;"",1,0))</f>
        <v>0</v>
      </c>
      <c r="I46" s="171">
        <f>IF('Indicator Data'!P50="No Data",1,IF('Indicator Data imputation'!J49&lt;&gt;"",1,0))</f>
        <v>0</v>
      </c>
      <c r="J46" s="171">
        <f>IF('Indicator Data'!Q50="No Data",1,IF('Indicator Data imputation'!K49&lt;&gt;"",1,0))</f>
        <v>0</v>
      </c>
      <c r="K46" s="171">
        <f>IF('Indicator Data'!R50="No Data",1,IF('Indicator Data imputation'!L49&lt;&gt;"",1,0))</f>
        <v>1</v>
      </c>
      <c r="L46" s="171">
        <f>IF('Indicator Data'!S50="No Data",1,IF('Indicator Data imputation'!M49&lt;&gt;"",1,0))</f>
        <v>0</v>
      </c>
      <c r="M46" s="171">
        <f>IF('Indicator Data'!T50="No Data",1,IF('Indicator Data imputation'!N49&lt;&gt;"",1,0))</f>
        <v>0</v>
      </c>
      <c r="N46" s="171">
        <f>IF('Indicator Data'!U50="No Data",1,IF('Indicator Data imputation'!O49&lt;&gt;"",1,0))</f>
        <v>0</v>
      </c>
      <c r="O46" s="171">
        <f>IF('Indicator Data'!V50="No Data",1,IF('Indicator Data imputation'!P49&lt;&gt;"",1,0))</f>
        <v>1</v>
      </c>
      <c r="P46" s="171">
        <f>IF('Indicator Data'!W50="No Data",1,IF('Indicator Data imputation'!Q49&lt;&gt;"",1,0))</f>
        <v>0</v>
      </c>
      <c r="Q46" s="171">
        <f>IF('Indicator Data'!X50="No Data",1,IF('Indicator Data imputation'!R49&lt;&gt;"",1,0))</f>
        <v>1</v>
      </c>
      <c r="R46" s="171">
        <f>IF('Indicator Data'!Y50="No Data",1,IF('Indicator Data imputation'!S49&lt;&gt;"",1,0))</f>
        <v>0</v>
      </c>
      <c r="S46" s="171">
        <f>IF('Indicator Data'!Z50="No Data",1,IF('Indicator Data imputation'!T49&lt;&gt;"",1,0))</f>
        <v>0</v>
      </c>
      <c r="T46" s="171">
        <f>IF('Indicator Data'!AA50="No Data",1,IF('Indicator Data imputation'!U49&lt;&gt;"",1,0))</f>
        <v>0</v>
      </c>
      <c r="U46" s="171">
        <f>IF('Indicator Data'!AB50="No Data",1,IF('Indicator Data imputation'!V49&lt;&gt;"",1,0))</f>
        <v>0</v>
      </c>
      <c r="V46" s="171">
        <f>IF('Indicator Data'!AC50="No Data",1,IF('Indicator Data imputation'!W49&lt;&gt;"",1,0))</f>
        <v>0</v>
      </c>
      <c r="W46" s="171">
        <f>IF('Indicator Data'!AD50="No Data",1,IF('Indicator Data imputation'!X49&lt;&gt;"",1,0))</f>
        <v>0</v>
      </c>
      <c r="X46" s="171">
        <f>IF('Indicator Data'!AE50="No Data",1,IF('Indicator Data imputation'!Y49&lt;&gt;"",1,0))</f>
        <v>1</v>
      </c>
      <c r="Y46" s="171">
        <f>IF('Indicator Data'!AF50="No Data",1,IF('Indicator Data imputation'!Z49&lt;&gt;"",1,0))</f>
        <v>0</v>
      </c>
      <c r="Z46" s="171">
        <f>IF('Indicator Data'!AG50="No Data",1,IF('Indicator Data imputation'!AA49&lt;&gt;"",1,0))</f>
        <v>0</v>
      </c>
      <c r="AA46" s="171">
        <f>IF('Indicator Data'!AH50="No Data",1,IF('Indicator Data imputation'!AB49&lt;&gt;"",1,0))</f>
        <v>0</v>
      </c>
      <c r="AB46" s="171">
        <f>IF('Indicator Data'!AI50="No Data",1,IF('Indicator Data imputation'!AC49&lt;&gt;"",1,0))</f>
        <v>0</v>
      </c>
      <c r="AC46" s="171">
        <f>IF('Indicator Data'!AJ50="No Data",1,IF('Indicator Data imputation'!AD49&lt;&gt;"",1,0))</f>
        <v>0</v>
      </c>
      <c r="AD46" s="171">
        <f>IF('Indicator Data'!AK50="No Data",1,IF('Indicator Data imputation'!AE49&lt;&gt;"",1,0))</f>
        <v>0</v>
      </c>
      <c r="AE46" s="171">
        <f>IF('Indicator Data'!AL50="No Data",1,IF('Indicator Data imputation'!AF49&lt;&gt;"",1,0))</f>
        <v>0</v>
      </c>
      <c r="AF46" s="171">
        <f>IF('Indicator Data'!AM50="No Data",1,IF('Indicator Data imputation'!AG49&lt;&gt;"",1,0))</f>
        <v>0</v>
      </c>
      <c r="AG46" s="171">
        <f>IF('Indicator Data'!AN50="No Data",1,IF('Indicator Data imputation'!AH49&lt;&gt;"",1,0))</f>
        <v>0</v>
      </c>
      <c r="AH46" s="171">
        <f>IF('Indicator Data'!AO50="No Data",1,IF('Indicator Data imputation'!AI49&lt;&gt;"",1,0))</f>
        <v>0</v>
      </c>
      <c r="AI46" s="171">
        <f>IF('Indicator Data'!AP50="No Data",1,IF('Indicator Data imputation'!AJ49&lt;&gt;"",1,0))</f>
        <v>0</v>
      </c>
      <c r="AJ46" s="171">
        <f>IF('Indicator Data'!AQ50="No Data",1,IF('Indicator Data imputation'!AK49&lt;&gt;"",1,0))</f>
        <v>0</v>
      </c>
      <c r="AK46" s="171">
        <f>IF('Indicator Data'!AR50="No Data",1,IF('Indicator Data imputation'!AL49&lt;&gt;"",1,0))</f>
        <v>0</v>
      </c>
      <c r="AL46" s="171">
        <f>IF('Indicator Data'!AS50="No Data",1,IF('Indicator Data imputation'!AM49&lt;&gt;"",1,0))</f>
        <v>0</v>
      </c>
      <c r="AM46" s="171">
        <f>IF('Indicator Data'!AT50="No Data",1,IF('Indicator Data imputation'!AN49&lt;&gt;"",1,0))</f>
        <v>0</v>
      </c>
      <c r="AN46" s="171">
        <f>IF('Indicator Data'!AU50="No Data",1,IF('Indicator Data imputation'!AO49&lt;&gt;"",1,0))</f>
        <v>0</v>
      </c>
      <c r="AO46" s="171">
        <f>IF('Indicator Data'!AV50="No Data",1,IF('Indicator Data imputation'!AP49&lt;&gt;"",1,0))</f>
        <v>1</v>
      </c>
      <c r="AP46" s="171">
        <f>IF('Indicator Data'!AW50="No Data",1,IF('Indicator Data imputation'!AQ49&lt;&gt;"",1,0))</f>
        <v>0</v>
      </c>
      <c r="AQ46" s="171">
        <f>IF('Indicator Data'!AX50="No Data",1,IF('Indicator Data imputation'!AR49&lt;&gt;"",1,0))</f>
        <v>0</v>
      </c>
      <c r="AR46" s="171">
        <f>IF('Indicator Data'!AY50="No Data",1,IF('Indicator Data imputation'!AS49&lt;&gt;"",1,0))</f>
        <v>0</v>
      </c>
      <c r="AS46" s="171">
        <f>IF('Indicator Data'!AZ50="No Data",1,IF('Indicator Data imputation'!AT49&lt;&gt;"",1,0))</f>
        <v>0</v>
      </c>
      <c r="AT46" s="171">
        <f>IF('Indicator Data'!BA50="No Data",1,IF('Indicator Data imputation'!AU49&lt;&gt;"",1,0))</f>
        <v>0</v>
      </c>
      <c r="AU46" s="171">
        <f>IF('Indicator Data'!BB50="No Data",1,IF('Indicator Data imputation'!AV49&lt;&gt;"",1,0))</f>
        <v>0</v>
      </c>
      <c r="AV46" s="171">
        <f>IF('Indicator Data'!BC50="No Data",1,IF('Indicator Data imputation'!AW49&lt;&gt;"",1,0))</f>
        <v>0</v>
      </c>
      <c r="AW46" s="171">
        <f>IF('Indicator Data'!BD50="No Data",1,IF('Indicator Data imputation'!AX49&lt;&gt;"",1,0))</f>
        <v>0</v>
      </c>
      <c r="AX46" s="171">
        <f>IF('Indicator Data'!BE50="No Data",1,IF('Indicator Data imputation'!AY49&lt;&gt;"",1,0))</f>
        <v>0</v>
      </c>
      <c r="AY46" s="171">
        <f>IF('Indicator Data'!BF50="No Data",1,IF('Indicator Data imputation'!AZ49&lt;&gt;"",1,0))</f>
        <v>0</v>
      </c>
      <c r="AZ46" s="171">
        <f>IF('Indicator Data'!BG50="No Data",1,IF('Indicator Data imputation'!BA49&lt;&gt;"",1,0))</f>
        <v>0</v>
      </c>
      <c r="BA46" s="5">
        <f t="shared" si="0"/>
        <v>5</v>
      </c>
      <c r="BB46" s="173">
        <f t="shared" si="1"/>
        <v>9.8039215686274508E-2</v>
      </c>
    </row>
    <row r="47" spans="1:54" x14ac:dyDescent="0.25">
      <c r="A47" s="5" t="s">
        <v>83</v>
      </c>
      <c r="B47" s="171">
        <f>IF('Indicator Data'!I51="No Data",1,IF('Indicator Data imputation'!C50&lt;&gt;"",1,0))</f>
        <v>0</v>
      </c>
      <c r="C47" s="171">
        <f>IF('Indicator Data'!J51="No Data",1,IF('Indicator Data imputation'!D50&lt;&gt;"",1,0))</f>
        <v>0</v>
      </c>
      <c r="D47" s="171">
        <f>IF('Indicator Data'!K51="No Data",1,IF('Indicator Data imputation'!E50&lt;&gt;"",1,0))</f>
        <v>0</v>
      </c>
      <c r="E47" s="171">
        <f>IF('Indicator Data'!L51="No Data",1,IF('Indicator Data imputation'!F50&lt;&gt;"",1,0))</f>
        <v>0</v>
      </c>
      <c r="F47" s="171">
        <f>IF('Indicator Data'!M51="No Data",1,IF('Indicator Data imputation'!G50&lt;&gt;"",1,0))</f>
        <v>0</v>
      </c>
      <c r="G47" s="171">
        <f>IF('Indicator Data'!N51="No Data",1,IF('Indicator Data imputation'!H50&lt;&gt;"",1,0))</f>
        <v>0</v>
      </c>
      <c r="H47" s="171">
        <f>IF('Indicator Data'!O51="No Data",1,IF('Indicator Data imputation'!I50&lt;&gt;"",1,0))</f>
        <v>0</v>
      </c>
      <c r="I47" s="171">
        <f>IF('Indicator Data'!P51="No Data",1,IF('Indicator Data imputation'!J50&lt;&gt;"",1,0))</f>
        <v>0</v>
      </c>
      <c r="J47" s="171">
        <f>IF('Indicator Data'!Q51="No Data",1,IF('Indicator Data imputation'!K50&lt;&gt;"",1,0))</f>
        <v>0</v>
      </c>
      <c r="K47" s="171">
        <f>IF('Indicator Data'!R51="No Data",1,IF('Indicator Data imputation'!L50&lt;&gt;"",1,0))</f>
        <v>1</v>
      </c>
      <c r="L47" s="171">
        <f>IF('Indicator Data'!S51="No Data",1,IF('Indicator Data imputation'!M50&lt;&gt;"",1,0))</f>
        <v>0</v>
      </c>
      <c r="M47" s="171">
        <f>IF('Indicator Data'!T51="No Data",1,IF('Indicator Data imputation'!N50&lt;&gt;"",1,0))</f>
        <v>0</v>
      </c>
      <c r="N47" s="171">
        <f>IF('Indicator Data'!U51="No Data",1,IF('Indicator Data imputation'!O50&lt;&gt;"",1,0))</f>
        <v>0</v>
      </c>
      <c r="O47" s="171">
        <f>IF('Indicator Data'!V51="No Data",1,IF('Indicator Data imputation'!P50&lt;&gt;"",1,0))</f>
        <v>1</v>
      </c>
      <c r="P47" s="171">
        <f>IF('Indicator Data'!W51="No Data",1,IF('Indicator Data imputation'!Q50&lt;&gt;"",1,0))</f>
        <v>0</v>
      </c>
      <c r="Q47" s="171">
        <f>IF('Indicator Data'!X51="No Data",1,IF('Indicator Data imputation'!R50&lt;&gt;"",1,0))</f>
        <v>1</v>
      </c>
      <c r="R47" s="171">
        <f>IF('Indicator Data'!Y51="No Data",1,IF('Indicator Data imputation'!S50&lt;&gt;"",1,0))</f>
        <v>0</v>
      </c>
      <c r="S47" s="171">
        <f>IF('Indicator Data'!Z51="No Data",1,IF('Indicator Data imputation'!T50&lt;&gt;"",1,0))</f>
        <v>0</v>
      </c>
      <c r="T47" s="171">
        <f>IF('Indicator Data'!AA51="No Data",1,IF('Indicator Data imputation'!U50&lt;&gt;"",1,0))</f>
        <v>0</v>
      </c>
      <c r="U47" s="171">
        <f>IF('Indicator Data'!AB51="No Data",1,IF('Indicator Data imputation'!V50&lt;&gt;"",1,0))</f>
        <v>0</v>
      </c>
      <c r="V47" s="171">
        <f>IF('Indicator Data'!AC51="No Data",1,IF('Indicator Data imputation'!W50&lt;&gt;"",1,0))</f>
        <v>0</v>
      </c>
      <c r="W47" s="171">
        <f>IF('Indicator Data'!AD51="No Data",1,IF('Indicator Data imputation'!X50&lt;&gt;"",1,0))</f>
        <v>0</v>
      </c>
      <c r="X47" s="171">
        <f>IF('Indicator Data'!AE51="No Data",1,IF('Indicator Data imputation'!Y50&lt;&gt;"",1,0))</f>
        <v>1</v>
      </c>
      <c r="Y47" s="171">
        <f>IF('Indicator Data'!AF51="No Data",1,IF('Indicator Data imputation'!Z50&lt;&gt;"",1,0))</f>
        <v>0</v>
      </c>
      <c r="Z47" s="171">
        <f>IF('Indicator Data'!AG51="No Data",1,IF('Indicator Data imputation'!AA50&lt;&gt;"",1,0))</f>
        <v>0</v>
      </c>
      <c r="AA47" s="171">
        <f>IF('Indicator Data'!AH51="No Data",1,IF('Indicator Data imputation'!AB50&lt;&gt;"",1,0))</f>
        <v>0</v>
      </c>
      <c r="AB47" s="171">
        <f>IF('Indicator Data'!AI51="No Data",1,IF('Indicator Data imputation'!AC50&lt;&gt;"",1,0))</f>
        <v>0</v>
      </c>
      <c r="AC47" s="171">
        <f>IF('Indicator Data'!AJ51="No Data",1,IF('Indicator Data imputation'!AD50&lt;&gt;"",1,0))</f>
        <v>0</v>
      </c>
      <c r="AD47" s="171">
        <f>IF('Indicator Data'!AK51="No Data",1,IF('Indicator Data imputation'!AE50&lt;&gt;"",1,0))</f>
        <v>0</v>
      </c>
      <c r="AE47" s="171">
        <f>IF('Indicator Data'!AL51="No Data",1,IF('Indicator Data imputation'!AF50&lt;&gt;"",1,0))</f>
        <v>0</v>
      </c>
      <c r="AF47" s="171">
        <f>IF('Indicator Data'!AM51="No Data",1,IF('Indicator Data imputation'!AG50&lt;&gt;"",1,0))</f>
        <v>0</v>
      </c>
      <c r="AG47" s="171">
        <f>IF('Indicator Data'!AN51="No Data",1,IF('Indicator Data imputation'!AH50&lt;&gt;"",1,0))</f>
        <v>0</v>
      </c>
      <c r="AH47" s="171">
        <f>IF('Indicator Data'!AO51="No Data",1,IF('Indicator Data imputation'!AI50&lt;&gt;"",1,0))</f>
        <v>0</v>
      </c>
      <c r="AI47" s="171">
        <f>IF('Indicator Data'!AP51="No Data",1,IF('Indicator Data imputation'!AJ50&lt;&gt;"",1,0))</f>
        <v>0</v>
      </c>
      <c r="AJ47" s="171">
        <f>IF('Indicator Data'!AQ51="No Data",1,IF('Indicator Data imputation'!AK50&lt;&gt;"",1,0))</f>
        <v>0</v>
      </c>
      <c r="AK47" s="171">
        <f>IF('Indicator Data'!AR51="No Data",1,IF('Indicator Data imputation'!AL50&lt;&gt;"",1,0))</f>
        <v>0</v>
      </c>
      <c r="AL47" s="171">
        <f>IF('Indicator Data'!AS51="No Data",1,IF('Indicator Data imputation'!AM50&lt;&gt;"",1,0))</f>
        <v>0</v>
      </c>
      <c r="AM47" s="171">
        <f>IF('Indicator Data'!AT51="No Data",1,IF('Indicator Data imputation'!AN50&lt;&gt;"",1,0))</f>
        <v>0</v>
      </c>
      <c r="AN47" s="171">
        <f>IF('Indicator Data'!AU51="No Data",1,IF('Indicator Data imputation'!AO50&lt;&gt;"",1,0))</f>
        <v>0</v>
      </c>
      <c r="AO47" s="171">
        <f>IF('Indicator Data'!AV51="No Data",1,IF('Indicator Data imputation'!AP50&lt;&gt;"",1,0))</f>
        <v>1</v>
      </c>
      <c r="AP47" s="171">
        <f>IF('Indicator Data'!AW51="No Data",1,IF('Indicator Data imputation'!AQ50&lt;&gt;"",1,0))</f>
        <v>0</v>
      </c>
      <c r="AQ47" s="171">
        <f>IF('Indicator Data'!AX51="No Data",1,IF('Indicator Data imputation'!AR50&lt;&gt;"",1,0))</f>
        <v>0</v>
      </c>
      <c r="AR47" s="171">
        <f>IF('Indicator Data'!AY51="No Data",1,IF('Indicator Data imputation'!AS50&lt;&gt;"",1,0))</f>
        <v>0</v>
      </c>
      <c r="AS47" s="171">
        <f>IF('Indicator Data'!AZ51="No Data",1,IF('Indicator Data imputation'!AT50&lt;&gt;"",1,0))</f>
        <v>0</v>
      </c>
      <c r="AT47" s="171">
        <f>IF('Indicator Data'!BA51="No Data",1,IF('Indicator Data imputation'!AU50&lt;&gt;"",1,0))</f>
        <v>0</v>
      </c>
      <c r="AU47" s="171">
        <f>IF('Indicator Data'!BB51="No Data",1,IF('Indicator Data imputation'!AV50&lt;&gt;"",1,0))</f>
        <v>0</v>
      </c>
      <c r="AV47" s="171">
        <f>IF('Indicator Data'!BC51="No Data",1,IF('Indicator Data imputation'!AW50&lt;&gt;"",1,0))</f>
        <v>0</v>
      </c>
      <c r="AW47" s="171">
        <f>IF('Indicator Data'!BD51="No Data",1,IF('Indicator Data imputation'!AX50&lt;&gt;"",1,0))</f>
        <v>0</v>
      </c>
      <c r="AX47" s="171">
        <f>IF('Indicator Data'!BE51="No Data",1,IF('Indicator Data imputation'!AY50&lt;&gt;"",1,0))</f>
        <v>0</v>
      </c>
      <c r="AY47" s="171">
        <f>IF('Indicator Data'!BF51="No Data",1,IF('Indicator Data imputation'!AZ50&lt;&gt;"",1,0))</f>
        <v>0</v>
      </c>
      <c r="AZ47" s="171">
        <f>IF('Indicator Data'!BG51="No Data",1,IF('Indicator Data imputation'!BA50&lt;&gt;"",1,0))</f>
        <v>0</v>
      </c>
      <c r="BA47" s="5">
        <f t="shared" si="0"/>
        <v>5</v>
      </c>
      <c r="BB47" s="173">
        <f t="shared" si="1"/>
        <v>9.8039215686274508E-2</v>
      </c>
    </row>
    <row r="48" spans="1:54" x14ac:dyDescent="0.25">
      <c r="A48" s="5" t="s">
        <v>85</v>
      </c>
      <c r="B48" s="171">
        <f>IF('Indicator Data'!I52="No Data",1,IF('Indicator Data imputation'!C51&lt;&gt;"",1,0))</f>
        <v>0</v>
      </c>
      <c r="C48" s="171">
        <f>IF('Indicator Data'!J52="No Data",1,IF('Indicator Data imputation'!D51&lt;&gt;"",1,0))</f>
        <v>0</v>
      </c>
      <c r="D48" s="171">
        <f>IF('Indicator Data'!K52="No Data",1,IF('Indicator Data imputation'!E51&lt;&gt;"",1,0))</f>
        <v>0</v>
      </c>
      <c r="E48" s="171">
        <f>IF('Indicator Data'!L52="No Data",1,IF('Indicator Data imputation'!F51&lt;&gt;"",1,0))</f>
        <v>0</v>
      </c>
      <c r="F48" s="171">
        <f>IF('Indicator Data'!M52="No Data",1,IF('Indicator Data imputation'!G51&lt;&gt;"",1,0))</f>
        <v>0</v>
      </c>
      <c r="G48" s="171">
        <f>IF('Indicator Data'!N52="No Data",1,IF('Indicator Data imputation'!H51&lt;&gt;"",1,0))</f>
        <v>0</v>
      </c>
      <c r="H48" s="171">
        <f>IF('Indicator Data'!O52="No Data",1,IF('Indicator Data imputation'!I51&lt;&gt;"",1,0))</f>
        <v>0</v>
      </c>
      <c r="I48" s="171">
        <f>IF('Indicator Data'!P52="No Data",1,IF('Indicator Data imputation'!J51&lt;&gt;"",1,0))</f>
        <v>0</v>
      </c>
      <c r="J48" s="171">
        <f>IF('Indicator Data'!Q52="No Data",1,IF('Indicator Data imputation'!K51&lt;&gt;"",1,0))</f>
        <v>0</v>
      </c>
      <c r="K48" s="171">
        <f>IF('Indicator Data'!R52="No Data",1,IF('Indicator Data imputation'!L51&lt;&gt;"",1,0))</f>
        <v>0</v>
      </c>
      <c r="L48" s="171">
        <f>IF('Indicator Data'!S52="No Data",1,IF('Indicator Data imputation'!M51&lt;&gt;"",1,0))</f>
        <v>0</v>
      </c>
      <c r="M48" s="171">
        <f>IF('Indicator Data'!T52="No Data",1,IF('Indicator Data imputation'!N51&lt;&gt;"",1,0))</f>
        <v>0</v>
      </c>
      <c r="N48" s="171">
        <f>IF('Indicator Data'!U52="No Data",1,IF('Indicator Data imputation'!O51&lt;&gt;"",1,0))</f>
        <v>0</v>
      </c>
      <c r="O48" s="171">
        <f>IF('Indicator Data'!V52="No Data",1,IF('Indicator Data imputation'!P51&lt;&gt;"",1,0))</f>
        <v>1</v>
      </c>
      <c r="P48" s="171">
        <f>IF('Indicator Data'!W52="No Data",1,IF('Indicator Data imputation'!Q51&lt;&gt;"",1,0))</f>
        <v>0</v>
      </c>
      <c r="Q48" s="171">
        <f>IF('Indicator Data'!X52="No Data",1,IF('Indicator Data imputation'!R51&lt;&gt;"",1,0))</f>
        <v>0</v>
      </c>
      <c r="R48" s="171">
        <f>IF('Indicator Data'!Y52="No Data",1,IF('Indicator Data imputation'!S51&lt;&gt;"",1,0))</f>
        <v>0</v>
      </c>
      <c r="S48" s="171">
        <f>IF('Indicator Data'!Z52="No Data",1,IF('Indicator Data imputation'!T51&lt;&gt;"",1,0))</f>
        <v>0</v>
      </c>
      <c r="T48" s="171">
        <f>IF('Indicator Data'!AA52="No Data",1,IF('Indicator Data imputation'!U51&lt;&gt;"",1,0))</f>
        <v>0</v>
      </c>
      <c r="U48" s="171">
        <f>IF('Indicator Data'!AB52="No Data",1,IF('Indicator Data imputation'!V51&lt;&gt;"",1,0))</f>
        <v>0</v>
      </c>
      <c r="V48" s="171">
        <f>IF('Indicator Data'!AC52="No Data",1,IF('Indicator Data imputation'!W51&lt;&gt;"",1,0))</f>
        <v>0</v>
      </c>
      <c r="W48" s="171">
        <f>IF('Indicator Data'!AD52="No Data",1,IF('Indicator Data imputation'!X51&lt;&gt;"",1,0))</f>
        <v>0</v>
      </c>
      <c r="X48" s="171">
        <f>IF('Indicator Data'!AE52="No Data",1,IF('Indicator Data imputation'!Y51&lt;&gt;"",1,0))</f>
        <v>0</v>
      </c>
      <c r="Y48" s="171">
        <f>IF('Indicator Data'!AF52="No Data",1,IF('Indicator Data imputation'!Z51&lt;&gt;"",1,0))</f>
        <v>1</v>
      </c>
      <c r="Z48" s="171">
        <f>IF('Indicator Data'!AG52="No Data",1,IF('Indicator Data imputation'!AA51&lt;&gt;"",1,0))</f>
        <v>0</v>
      </c>
      <c r="AA48" s="171">
        <f>IF('Indicator Data'!AH52="No Data",1,IF('Indicator Data imputation'!AB51&lt;&gt;"",1,0))</f>
        <v>0</v>
      </c>
      <c r="AB48" s="171">
        <f>IF('Indicator Data'!AI52="No Data",1,IF('Indicator Data imputation'!AC51&lt;&gt;"",1,0))</f>
        <v>0</v>
      </c>
      <c r="AC48" s="171">
        <f>IF('Indicator Data'!AJ52="No Data",1,IF('Indicator Data imputation'!AD51&lt;&gt;"",1,0))</f>
        <v>0</v>
      </c>
      <c r="AD48" s="171">
        <f>IF('Indicator Data'!AK52="No Data",1,IF('Indicator Data imputation'!AE51&lt;&gt;"",1,0))</f>
        <v>0</v>
      </c>
      <c r="AE48" s="171">
        <f>IF('Indicator Data'!AL52="No Data",1,IF('Indicator Data imputation'!AF51&lt;&gt;"",1,0))</f>
        <v>0</v>
      </c>
      <c r="AF48" s="171">
        <f>IF('Indicator Data'!AM52="No Data",1,IF('Indicator Data imputation'!AG51&lt;&gt;"",1,0))</f>
        <v>0</v>
      </c>
      <c r="AG48" s="171">
        <f>IF('Indicator Data'!AN52="No Data",1,IF('Indicator Data imputation'!AH51&lt;&gt;"",1,0))</f>
        <v>0</v>
      </c>
      <c r="AH48" s="171">
        <f>IF('Indicator Data'!AO52="No Data",1,IF('Indicator Data imputation'!AI51&lt;&gt;"",1,0))</f>
        <v>0</v>
      </c>
      <c r="AI48" s="171">
        <f>IF('Indicator Data'!AP52="No Data",1,IF('Indicator Data imputation'!AJ51&lt;&gt;"",1,0))</f>
        <v>1</v>
      </c>
      <c r="AJ48" s="171">
        <f>IF('Indicator Data'!AQ52="No Data",1,IF('Indicator Data imputation'!AK51&lt;&gt;"",1,0))</f>
        <v>1</v>
      </c>
      <c r="AK48" s="171">
        <f>IF('Indicator Data'!AR52="No Data",1,IF('Indicator Data imputation'!AL51&lt;&gt;"",1,0))</f>
        <v>0</v>
      </c>
      <c r="AL48" s="171">
        <f>IF('Indicator Data'!AS52="No Data",1,IF('Indicator Data imputation'!AM51&lt;&gt;"",1,0))</f>
        <v>0</v>
      </c>
      <c r="AM48" s="171">
        <f>IF('Indicator Data'!AT52="No Data",1,IF('Indicator Data imputation'!AN51&lt;&gt;"",1,0))</f>
        <v>0</v>
      </c>
      <c r="AN48" s="171">
        <f>IF('Indicator Data'!AU52="No Data",1,IF('Indicator Data imputation'!AO51&lt;&gt;"",1,0))</f>
        <v>0</v>
      </c>
      <c r="AO48" s="171">
        <f>IF('Indicator Data'!AV52="No Data",1,IF('Indicator Data imputation'!AP51&lt;&gt;"",1,0))</f>
        <v>1</v>
      </c>
      <c r="AP48" s="171">
        <f>IF('Indicator Data'!AW52="No Data",1,IF('Indicator Data imputation'!AQ51&lt;&gt;"",1,0))</f>
        <v>0</v>
      </c>
      <c r="AQ48" s="171">
        <f>IF('Indicator Data'!AX52="No Data",1,IF('Indicator Data imputation'!AR51&lt;&gt;"",1,0))</f>
        <v>0</v>
      </c>
      <c r="AR48" s="171">
        <f>IF('Indicator Data'!AY52="No Data",1,IF('Indicator Data imputation'!AS51&lt;&gt;"",1,0))</f>
        <v>0</v>
      </c>
      <c r="AS48" s="171">
        <f>IF('Indicator Data'!AZ52="No Data",1,IF('Indicator Data imputation'!AT51&lt;&gt;"",1,0))</f>
        <v>0</v>
      </c>
      <c r="AT48" s="171">
        <f>IF('Indicator Data'!BA52="No Data",1,IF('Indicator Data imputation'!AU51&lt;&gt;"",1,0))</f>
        <v>0</v>
      </c>
      <c r="AU48" s="171">
        <f>IF('Indicator Data'!BB52="No Data",1,IF('Indicator Data imputation'!AV51&lt;&gt;"",1,0))</f>
        <v>0</v>
      </c>
      <c r="AV48" s="171">
        <f>IF('Indicator Data'!BC52="No Data",1,IF('Indicator Data imputation'!AW51&lt;&gt;"",1,0))</f>
        <v>0</v>
      </c>
      <c r="AW48" s="171">
        <f>IF('Indicator Data'!BD52="No Data",1,IF('Indicator Data imputation'!AX51&lt;&gt;"",1,0))</f>
        <v>0</v>
      </c>
      <c r="AX48" s="171">
        <f>IF('Indicator Data'!BE52="No Data",1,IF('Indicator Data imputation'!AY51&lt;&gt;"",1,0))</f>
        <v>0</v>
      </c>
      <c r="AY48" s="171">
        <f>IF('Indicator Data'!BF52="No Data",1,IF('Indicator Data imputation'!AZ51&lt;&gt;"",1,0))</f>
        <v>0</v>
      </c>
      <c r="AZ48" s="171">
        <f>IF('Indicator Data'!BG52="No Data",1,IF('Indicator Data imputation'!BA51&lt;&gt;"",1,0))</f>
        <v>0</v>
      </c>
      <c r="BA48" s="5">
        <f t="shared" si="0"/>
        <v>5</v>
      </c>
      <c r="BB48" s="173">
        <f t="shared" si="1"/>
        <v>9.8039215686274508E-2</v>
      </c>
    </row>
    <row r="49" spans="1:54" x14ac:dyDescent="0.25">
      <c r="A49" s="5" t="s">
        <v>87</v>
      </c>
      <c r="B49" s="171">
        <f>IF('Indicator Data'!I53="No Data",1,IF('Indicator Data imputation'!C52&lt;&gt;"",1,0))</f>
        <v>0</v>
      </c>
      <c r="C49" s="171">
        <f>IF('Indicator Data'!J53="No Data",1,IF('Indicator Data imputation'!D52&lt;&gt;"",1,0))</f>
        <v>0</v>
      </c>
      <c r="D49" s="171">
        <f>IF('Indicator Data'!K53="No Data",1,IF('Indicator Data imputation'!E52&lt;&gt;"",1,0))</f>
        <v>0</v>
      </c>
      <c r="E49" s="171">
        <f>IF('Indicator Data'!L53="No Data",1,IF('Indicator Data imputation'!F52&lt;&gt;"",1,0))</f>
        <v>0</v>
      </c>
      <c r="F49" s="171">
        <f>IF('Indicator Data'!M53="No Data",1,IF('Indicator Data imputation'!G52&lt;&gt;"",1,0))</f>
        <v>0</v>
      </c>
      <c r="G49" s="171">
        <f>IF('Indicator Data'!N53="No Data",1,IF('Indicator Data imputation'!H52&lt;&gt;"",1,0))</f>
        <v>0</v>
      </c>
      <c r="H49" s="171">
        <f>IF('Indicator Data'!O53="No Data",1,IF('Indicator Data imputation'!I52&lt;&gt;"",1,0))</f>
        <v>0</v>
      </c>
      <c r="I49" s="171">
        <f>IF('Indicator Data'!P53="No Data",1,IF('Indicator Data imputation'!J52&lt;&gt;"",1,0))</f>
        <v>0</v>
      </c>
      <c r="J49" s="171">
        <f>IF('Indicator Data'!Q53="No Data",1,IF('Indicator Data imputation'!K52&lt;&gt;"",1,0))</f>
        <v>0</v>
      </c>
      <c r="K49" s="171">
        <f>IF('Indicator Data'!R53="No Data",1,IF('Indicator Data imputation'!L52&lt;&gt;"",1,0))</f>
        <v>1</v>
      </c>
      <c r="L49" s="171">
        <f>IF('Indicator Data'!S53="No Data",1,IF('Indicator Data imputation'!M52&lt;&gt;"",1,0))</f>
        <v>0</v>
      </c>
      <c r="M49" s="171">
        <f>IF('Indicator Data'!T53="No Data",1,IF('Indicator Data imputation'!N52&lt;&gt;"",1,0))</f>
        <v>0</v>
      </c>
      <c r="N49" s="171">
        <f>IF('Indicator Data'!U53="No Data",1,IF('Indicator Data imputation'!O52&lt;&gt;"",1,0))</f>
        <v>0</v>
      </c>
      <c r="O49" s="171">
        <f>IF('Indicator Data'!V53="No Data",1,IF('Indicator Data imputation'!P52&lt;&gt;"",1,0))</f>
        <v>0</v>
      </c>
      <c r="P49" s="171">
        <f>IF('Indicator Data'!W53="No Data",1,IF('Indicator Data imputation'!Q52&lt;&gt;"",1,0))</f>
        <v>0</v>
      </c>
      <c r="Q49" s="171">
        <f>IF('Indicator Data'!X53="No Data",1,IF('Indicator Data imputation'!R52&lt;&gt;"",1,0))</f>
        <v>1</v>
      </c>
      <c r="R49" s="171">
        <f>IF('Indicator Data'!Y53="No Data",1,IF('Indicator Data imputation'!S52&lt;&gt;"",1,0))</f>
        <v>0</v>
      </c>
      <c r="S49" s="171">
        <f>IF('Indicator Data'!Z53="No Data",1,IF('Indicator Data imputation'!T52&lt;&gt;"",1,0))</f>
        <v>0</v>
      </c>
      <c r="T49" s="171">
        <f>IF('Indicator Data'!AA53="No Data",1,IF('Indicator Data imputation'!U52&lt;&gt;"",1,0))</f>
        <v>0</v>
      </c>
      <c r="U49" s="171">
        <f>IF('Indicator Data'!AB53="No Data",1,IF('Indicator Data imputation'!V52&lt;&gt;"",1,0))</f>
        <v>1</v>
      </c>
      <c r="V49" s="171">
        <f>IF('Indicator Data'!AC53="No Data",1,IF('Indicator Data imputation'!W52&lt;&gt;"",1,0))</f>
        <v>0</v>
      </c>
      <c r="W49" s="171">
        <f>IF('Indicator Data'!AD53="No Data",1,IF('Indicator Data imputation'!X52&lt;&gt;"",1,0))</f>
        <v>1</v>
      </c>
      <c r="X49" s="171">
        <f>IF('Indicator Data'!AE53="No Data",1,IF('Indicator Data imputation'!Y52&lt;&gt;"",1,0))</f>
        <v>1</v>
      </c>
      <c r="Y49" s="171">
        <f>IF('Indicator Data'!AF53="No Data",1,IF('Indicator Data imputation'!Z52&lt;&gt;"",1,0))</f>
        <v>1</v>
      </c>
      <c r="Z49" s="171">
        <f>IF('Indicator Data'!AG53="No Data",1,IF('Indicator Data imputation'!AA52&lt;&gt;"",1,0))</f>
        <v>1</v>
      </c>
      <c r="AA49" s="171">
        <f>IF('Indicator Data'!AH53="No Data",1,IF('Indicator Data imputation'!AB52&lt;&gt;"",1,0))</f>
        <v>0</v>
      </c>
      <c r="AB49" s="171">
        <f>IF('Indicator Data'!AI53="No Data",1,IF('Indicator Data imputation'!AC52&lt;&gt;"",1,0))</f>
        <v>0</v>
      </c>
      <c r="AC49" s="171">
        <f>IF('Indicator Data'!AJ53="No Data",1,IF('Indicator Data imputation'!AD52&lt;&gt;"",1,0))</f>
        <v>0</v>
      </c>
      <c r="AD49" s="171">
        <f>IF('Indicator Data'!AK53="No Data",1,IF('Indicator Data imputation'!AE52&lt;&gt;"",1,0))</f>
        <v>0</v>
      </c>
      <c r="AE49" s="171">
        <f>IF('Indicator Data'!AL53="No Data",1,IF('Indicator Data imputation'!AF52&lt;&gt;"",1,0))</f>
        <v>0</v>
      </c>
      <c r="AF49" s="171">
        <f>IF('Indicator Data'!AM53="No Data",1,IF('Indicator Data imputation'!AG52&lt;&gt;"",1,0))</f>
        <v>0</v>
      </c>
      <c r="AG49" s="171">
        <f>IF('Indicator Data'!AN53="No Data",1,IF('Indicator Data imputation'!AH52&lt;&gt;"",1,0))</f>
        <v>0</v>
      </c>
      <c r="AH49" s="171">
        <f>IF('Indicator Data'!AO53="No Data",1,IF('Indicator Data imputation'!AI52&lt;&gt;"",1,0))</f>
        <v>0</v>
      </c>
      <c r="AI49" s="171">
        <f>IF('Indicator Data'!AP53="No Data",1,IF('Indicator Data imputation'!AJ52&lt;&gt;"",1,0))</f>
        <v>1</v>
      </c>
      <c r="AJ49" s="171">
        <f>IF('Indicator Data'!AQ53="No Data",1,IF('Indicator Data imputation'!AK52&lt;&gt;"",1,0))</f>
        <v>1</v>
      </c>
      <c r="AK49" s="171">
        <f>IF('Indicator Data'!AR53="No Data",1,IF('Indicator Data imputation'!AL52&lt;&gt;"",1,0))</f>
        <v>1</v>
      </c>
      <c r="AL49" s="171">
        <f>IF('Indicator Data'!AS53="No Data",1,IF('Indicator Data imputation'!AM52&lt;&gt;"",1,0))</f>
        <v>0</v>
      </c>
      <c r="AM49" s="171">
        <f>IF('Indicator Data'!AT53="No Data",1,IF('Indicator Data imputation'!AN52&lt;&gt;"",1,0))</f>
        <v>1</v>
      </c>
      <c r="AN49" s="171">
        <f>IF('Indicator Data'!AU53="No Data",1,IF('Indicator Data imputation'!AO52&lt;&gt;"",1,0))</f>
        <v>1</v>
      </c>
      <c r="AO49" s="171">
        <f>IF('Indicator Data'!AV53="No Data",1,IF('Indicator Data imputation'!AP52&lt;&gt;"",1,0))</f>
        <v>1</v>
      </c>
      <c r="AP49" s="171">
        <f>IF('Indicator Data'!AW53="No Data",1,IF('Indicator Data imputation'!AQ52&lt;&gt;"",1,0))</f>
        <v>0</v>
      </c>
      <c r="AQ49" s="171">
        <f>IF('Indicator Data'!AX53="No Data",1,IF('Indicator Data imputation'!AR52&lt;&gt;"",1,0))</f>
        <v>0</v>
      </c>
      <c r="AR49" s="171">
        <f>IF('Indicator Data'!AY53="No Data",1,IF('Indicator Data imputation'!AS52&lt;&gt;"",1,0))</f>
        <v>0</v>
      </c>
      <c r="AS49" s="171">
        <f>IF('Indicator Data'!AZ53="No Data",1,IF('Indicator Data imputation'!AT52&lt;&gt;"",1,0))</f>
        <v>0</v>
      </c>
      <c r="AT49" s="171">
        <f>IF('Indicator Data'!BA53="No Data",1,IF('Indicator Data imputation'!AU52&lt;&gt;"",1,0))</f>
        <v>0</v>
      </c>
      <c r="AU49" s="171">
        <f>IF('Indicator Data'!BB53="No Data",1,IF('Indicator Data imputation'!AV52&lt;&gt;"",1,0))</f>
        <v>0</v>
      </c>
      <c r="AV49" s="171">
        <f>IF('Indicator Data'!BC53="No Data",1,IF('Indicator Data imputation'!AW52&lt;&gt;"",1,0))</f>
        <v>0</v>
      </c>
      <c r="AW49" s="171">
        <f>IF('Indicator Data'!BD53="No Data",1,IF('Indicator Data imputation'!AX52&lt;&gt;"",1,0))</f>
        <v>0</v>
      </c>
      <c r="AX49" s="171">
        <f>IF('Indicator Data'!BE53="No Data",1,IF('Indicator Data imputation'!AY52&lt;&gt;"",1,0))</f>
        <v>0</v>
      </c>
      <c r="AY49" s="171">
        <f>IF('Indicator Data'!BF53="No Data",1,IF('Indicator Data imputation'!AZ52&lt;&gt;"",1,0))</f>
        <v>0</v>
      </c>
      <c r="AZ49" s="171">
        <f>IF('Indicator Data'!BG53="No Data",1,IF('Indicator Data imputation'!BA52&lt;&gt;"",1,0))</f>
        <v>0</v>
      </c>
      <c r="BA49" s="5">
        <f t="shared" si="0"/>
        <v>13</v>
      </c>
      <c r="BB49" s="173">
        <f t="shared" si="1"/>
        <v>0.25490196078431371</v>
      </c>
    </row>
    <row r="50" spans="1:54" x14ac:dyDescent="0.25">
      <c r="A50" s="5" t="s">
        <v>89</v>
      </c>
      <c r="B50" s="171">
        <f>IF('Indicator Data'!I54="No Data",1,IF('Indicator Data imputation'!C53&lt;&gt;"",1,0))</f>
        <v>0</v>
      </c>
      <c r="C50" s="171">
        <f>IF('Indicator Data'!J54="No Data",1,IF('Indicator Data imputation'!D53&lt;&gt;"",1,0))</f>
        <v>0</v>
      </c>
      <c r="D50" s="171">
        <f>IF('Indicator Data'!K54="No Data",1,IF('Indicator Data imputation'!E53&lt;&gt;"",1,0))</f>
        <v>0</v>
      </c>
      <c r="E50" s="171">
        <f>IF('Indicator Data'!L54="No Data",1,IF('Indicator Data imputation'!F53&lt;&gt;"",1,0))</f>
        <v>0</v>
      </c>
      <c r="F50" s="171">
        <f>IF('Indicator Data'!M54="No Data",1,IF('Indicator Data imputation'!G53&lt;&gt;"",1,0))</f>
        <v>0</v>
      </c>
      <c r="G50" s="171">
        <f>IF('Indicator Data'!N54="No Data",1,IF('Indicator Data imputation'!H53&lt;&gt;"",1,0))</f>
        <v>0</v>
      </c>
      <c r="H50" s="171">
        <f>IF('Indicator Data'!O54="No Data",1,IF('Indicator Data imputation'!I53&lt;&gt;"",1,0))</f>
        <v>0</v>
      </c>
      <c r="I50" s="171">
        <f>IF('Indicator Data'!P54="No Data",1,IF('Indicator Data imputation'!J53&lt;&gt;"",1,0))</f>
        <v>0</v>
      </c>
      <c r="J50" s="171">
        <f>IF('Indicator Data'!Q54="No Data",1,IF('Indicator Data imputation'!K53&lt;&gt;"",1,0))</f>
        <v>0</v>
      </c>
      <c r="K50" s="171">
        <f>IF('Indicator Data'!R54="No Data",1,IF('Indicator Data imputation'!L53&lt;&gt;"",1,0))</f>
        <v>0</v>
      </c>
      <c r="L50" s="171">
        <f>IF('Indicator Data'!S54="No Data",1,IF('Indicator Data imputation'!M53&lt;&gt;"",1,0))</f>
        <v>0</v>
      </c>
      <c r="M50" s="171">
        <f>IF('Indicator Data'!T54="No Data",1,IF('Indicator Data imputation'!N53&lt;&gt;"",1,0))</f>
        <v>0</v>
      </c>
      <c r="N50" s="171">
        <f>IF('Indicator Data'!U54="No Data",1,IF('Indicator Data imputation'!O53&lt;&gt;"",1,0))</f>
        <v>0</v>
      </c>
      <c r="O50" s="171">
        <f>IF('Indicator Data'!V54="No Data",1,IF('Indicator Data imputation'!P53&lt;&gt;"",1,0))</f>
        <v>0</v>
      </c>
      <c r="P50" s="171">
        <f>IF('Indicator Data'!W54="No Data",1,IF('Indicator Data imputation'!Q53&lt;&gt;"",1,0))</f>
        <v>0</v>
      </c>
      <c r="Q50" s="171">
        <f>IF('Indicator Data'!X54="No Data",1,IF('Indicator Data imputation'!R53&lt;&gt;"",1,0))</f>
        <v>0</v>
      </c>
      <c r="R50" s="171">
        <f>IF('Indicator Data'!Y54="No Data",1,IF('Indicator Data imputation'!S53&lt;&gt;"",1,0))</f>
        <v>0</v>
      </c>
      <c r="S50" s="171">
        <f>IF('Indicator Data'!Z54="No Data",1,IF('Indicator Data imputation'!T53&lt;&gt;"",1,0))</f>
        <v>0</v>
      </c>
      <c r="T50" s="171">
        <f>IF('Indicator Data'!AA54="No Data",1,IF('Indicator Data imputation'!U53&lt;&gt;"",1,0))</f>
        <v>0</v>
      </c>
      <c r="U50" s="171">
        <f>IF('Indicator Data'!AB54="No Data",1,IF('Indicator Data imputation'!V53&lt;&gt;"",1,0))</f>
        <v>0</v>
      </c>
      <c r="V50" s="171">
        <f>IF('Indicator Data'!AC54="No Data",1,IF('Indicator Data imputation'!W53&lt;&gt;"",1,0))</f>
        <v>0</v>
      </c>
      <c r="W50" s="171">
        <f>IF('Indicator Data'!AD54="No Data",1,IF('Indicator Data imputation'!X53&lt;&gt;"",1,0))</f>
        <v>0</v>
      </c>
      <c r="X50" s="171">
        <f>IF('Indicator Data'!AE54="No Data",1,IF('Indicator Data imputation'!Y53&lt;&gt;"",1,0))</f>
        <v>0</v>
      </c>
      <c r="Y50" s="171">
        <f>IF('Indicator Data'!AF54="No Data",1,IF('Indicator Data imputation'!Z53&lt;&gt;"",1,0))</f>
        <v>0</v>
      </c>
      <c r="Z50" s="171">
        <f>IF('Indicator Data'!AG54="No Data",1,IF('Indicator Data imputation'!AA53&lt;&gt;"",1,0))</f>
        <v>0</v>
      </c>
      <c r="AA50" s="171">
        <f>IF('Indicator Data'!AH54="No Data",1,IF('Indicator Data imputation'!AB53&lt;&gt;"",1,0))</f>
        <v>0</v>
      </c>
      <c r="AB50" s="171">
        <f>IF('Indicator Data'!AI54="No Data",1,IF('Indicator Data imputation'!AC53&lt;&gt;"",1,0))</f>
        <v>0</v>
      </c>
      <c r="AC50" s="171">
        <f>IF('Indicator Data'!AJ54="No Data",1,IF('Indicator Data imputation'!AD53&lt;&gt;"",1,0))</f>
        <v>0</v>
      </c>
      <c r="AD50" s="171">
        <f>IF('Indicator Data'!AK54="No Data",1,IF('Indicator Data imputation'!AE53&lt;&gt;"",1,0))</f>
        <v>0</v>
      </c>
      <c r="AE50" s="171">
        <f>IF('Indicator Data'!AL54="No Data",1,IF('Indicator Data imputation'!AF53&lt;&gt;"",1,0))</f>
        <v>0</v>
      </c>
      <c r="AF50" s="171">
        <f>IF('Indicator Data'!AM54="No Data",1,IF('Indicator Data imputation'!AG53&lt;&gt;"",1,0))</f>
        <v>0</v>
      </c>
      <c r="AG50" s="171">
        <f>IF('Indicator Data'!AN54="No Data",1,IF('Indicator Data imputation'!AH53&lt;&gt;"",1,0))</f>
        <v>0</v>
      </c>
      <c r="AH50" s="171">
        <f>IF('Indicator Data'!AO54="No Data",1,IF('Indicator Data imputation'!AI53&lt;&gt;"",1,0))</f>
        <v>0</v>
      </c>
      <c r="AI50" s="171">
        <f>IF('Indicator Data'!AP54="No Data",1,IF('Indicator Data imputation'!AJ53&lt;&gt;"",1,0))</f>
        <v>0</v>
      </c>
      <c r="AJ50" s="171">
        <f>IF('Indicator Data'!AQ54="No Data",1,IF('Indicator Data imputation'!AK53&lt;&gt;"",1,0))</f>
        <v>0</v>
      </c>
      <c r="AK50" s="171">
        <f>IF('Indicator Data'!AR54="No Data",1,IF('Indicator Data imputation'!AL53&lt;&gt;"",1,0))</f>
        <v>0</v>
      </c>
      <c r="AL50" s="171">
        <f>IF('Indicator Data'!AS54="No Data",1,IF('Indicator Data imputation'!AM53&lt;&gt;"",1,0))</f>
        <v>0</v>
      </c>
      <c r="AM50" s="171">
        <f>IF('Indicator Data'!AT54="No Data",1,IF('Indicator Data imputation'!AN53&lt;&gt;"",1,0))</f>
        <v>0</v>
      </c>
      <c r="AN50" s="171">
        <f>IF('Indicator Data'!AU54="No Data",1,IF('Indicator Data imputation'!AO53&lt;&gt;"",1,0))</f>
        <v>0</v>
      </c>
      <c r="AO50" s="171">
        <f>IF('Indicator Data'!AV54="No Data",1,IF('Indicator Data imputation'!AP53&lt;&gt;"",1,0))</f>
        <v>0</v>
      </c>
      <c r="AP50" s="171">
        <f>IF('Indicator Data'!AW54="No Data",1,IF('Indicator Data imputation'!AQ53&lt;&gt;"",1,0))</f>
        <v>0</v>
      </c>
      <c r="AQ50" s="171">
        <f>IF('Indicator Data'!AX54="No Data",1,IF('Indicator Data imputation'!AR53&lt;&gt;"",1,0))</f>
        <v>0</v>
      </c>
      <c r="AR50" s="171">
        <f>IF('Indicator Data'!AY54="No Data",1,IF('Indicator Data imputation'!AS53&lt;&gt;"",1,0))</f>
        <v>0</v>
      </c>
      <c r="AS50" s="171">
        <f>IF('Indicator Data'!AZ54="No Data",1,IF('Indicator Data imputation'!AT53&lt;&gt;"",1,0))</f>
        <v>0</v>
      </c>
      <c r="AT50" s="171">
        <f>IF('Indicator Data'!BA54="No Data",1,IF('Indicator Data imputation'!AU53&lt;&gt;"",1,0))</f>
        <v>0</v>
      </c>
      <c r="AU50" s="171">
        <f>IF('Indicator Data'!BB54="No Data",1,IF('Indicator Data imputation'!AV53&lt;&gt;"",1,0))</f>
        <v>0</v>
      </c>
      <c r="AV50" s="171">
        <f>IF('Indicator Data'!BC54="No Data",1,IF('Indicator Data imputation'!AW53&lt;&gt;"",1,0))</f>
        <v>0</v>
      </c>
      <c r="AW50" s="171">
        <f>IF('Indicator Data'!BD54="No Data",1,IF('Indicator Data imputation'!AX53&lt;&gt;"",1,0))</f>
        <v>0</v>
      </c>
      <c r="AX50" s="171">
        <f>IF('Indicator Data'!BE54="No Data",1,IF('Indicator Data imputation'!AY53&lt;&gt;"",1,0))</f>
        <v>0</v>
      </c>
      <c r="AY50" s="171">
        <f>IF('Indicator Data'!BF54="No Data",1,IF('Indicator Data imputation'!AZ53&lt;&gt;"",1,0))</f>
        <v>0</v>
      </c>
      <c r="AZ50" s="171">
        <f>IF('Indicator Data'!BG54="No Data",1,IF('Indicator Data imputation'!BA53&lt;&gt;"",1,0))</f>
        <v>0</v>
      </c>
      <c r="BA50" s="5">
        <f t="shared" si="0"/>
        <v>0</v>
      </c>
      <c r="BB50" s="173">
        <f t="shared" si="1"/>
        <v>0</v>
      </c>
    </row>
    <row r="51" spans="1:54" x14ac:dyDescent="0.25">
      <c r="A51" s="5" t="s">
        <v>92</v>
      </c>
      <c r="B51" s="171">
        <f>IF('Indicator Data'!I55="No Data",1,IF('Indicator Data imputation'!C54&lt;&gt;"",1,0))</f>
        <v>0</v>
      </c>
      <c r="C51" s="171">
        <f>IF('Indicator Data'!J55="No Data",1,IF('Indicator Data imputation'!D54&lt;&gt;"",1,0))</f>
        <v>0</v>
      </c>
      <c r="D51" s="171">
        <f>IF('Indicator Data'!K55="No Data",1,IF('Indicator Data imputation'!E54&lt;&gt;"",1,0))</f>
        <v>0</v>
      </c>
      <c r="E51" s="171">
        <f>IF('Indicator Data'!L55="No Data",1,IF('Indicator Data imputation'!F54&lt;&gt;"",1,0))</f>
        <v>0</v>
      </c>
      <c r="F51" s="171">
        <f>IF('Indicator Data'!M55="No Data",1,IF('Indicator Data imputation'!G54&lt;&gt;"",1,0))</f>
        <v>0</v>
      </c>
      <c r="G51" s="171">
        <f>IF('Indicator Data'!N55="No Data",1,IF('Indicator Data imputation'!H54&lt;&gt;"",1,0))</f>
        <v>0</v>
      </c>
      <c r="H51" s="171">
        <f>IF('Indicator Data'!O55="No Data",1,IF('Indicator Data imputation'!I54&lt;&gt;"",1,0))</f>
        <v>0</v>
      </c>
      <c r="I51" s="171">
        <f>IF('Indicator Data'!P55="No Data",1,IF('Indicator Data imputation'!J54&lt;&gt;"",1,0))</f>
        <v>0</v>
      </c>
      <c r="J51" s="171">
        <f>IF('Indicator Data'!Q55="No Data",1,IF('Indicator Data imputation'!K54&lt;&gt;"",1,0))</f>
        <v>0</v>
      </c>
      <c r="K51" s="171">
        <f>IF('Indicator Data'!R55="No Data",1,IF('Indicator Data imputation'!L54&lt;&gt;"",1,0))</f>
        <v>0</v>
      </c>
      <c r="L51" s="171">
        <f>IF('Indicator Data'!S55="No Data",1,IF('Indicator Data imputation'!M54&lt;&gt;"",1,0))</f>
        <v>0</v>
      </c>
      <c r="M51" s="171">
        <f>IF('Indicator Data'!T55="No Data",1,IF('Indicator Data imputation'!N54&lt;&gt;"",1,0))</f>
        <v>0</v>
      </c>
      <c r="N51" s="171">
        <f>IF('Indicator Data'!U55="No Data",1,IF('Indicator Data imputation'!O54&lt;&gt;"",1,0))</f>
        <v>0</v>
      </c>
      <c r="O51" s="171">
        <f>IF('Indicator Data'!V55="No Data",1,IF('Indicator Data imputation'!P54&lt;&gt;"",1,0))</f>
        <v>0</v>
      </c>
      <c r="P51" s="171">
        <f>IF('Indicator Data'!W55="No Data",1,IF('Indicator Data imputation'!Q54&lt;&gt;"",1,0))</f>
        <v>0</v>
      </c>
      <c r="Q51" s="171">
        <f>IF('Indicator Data'!X55="No Data",1,IF('Indicator Data imputation'!R54&lt;&gt;"",1,0))</f>
        <v>0</v>
      </c>
      <c r="R51" s="171">
        <f>IF('Indicator Data'!Y55="No Data",1,IF('Indicator Data imputation'!S54&lt;&gt;"",1,0))</f>
        <v>0</v>
      </c>
      <c r="S51" s="171">
        <f>IF('Indicator Data'!Z55="No Data",1,IF('Indicator Data imputation'!T54&lt;&gt;"",1,0))</f>
        <v>0</v>
      </c>
      <c r="T51" s="171">
        <f>IF('Indicator Data'!AA55="No Data",1,IF('Indicator Data imputation'!U54&lt;&gt;"",1,0))</f>
        <v>0</v>
      </c>
      <c r="U51" s="171">
        <f>IF('Indicator Data'!AB55="No Data",1,IF('Indicator Data imputation'!V54&lt;&gt;"",1,0))</f>
        <v>0</v>
      </c>
      <c r="V51" s="171">
        <f>IF('Indicator Data'!AC55="No Data",1,IF('Indicator Data imputation'!W54&lt;&gt;"",1,0))</f>
        <v>0</v>
      </c>
      <c r="W51" s="171">
        <f>IF('Indicator Data'!AD55="No Data",1,IF('Indicator Data imputation'!X54&lt;&gt;"",1,0))</f>
        <v>0</v>
      </c>
      <c r="X51" s="171">
        <f>IF('Indicator Data'!AE55="No Data",1,IF('Indicator Data imputation'!Y54&lt;&gt;"",1,0))</f>
        <v>0</v>
      </c>
      <c r="Y51" s="171">
        <f>IF('Indicator Data'!AF55="No Data",1,IF('Indicator Data imputation'!Z54&lt;&gt;"",1,0))</f>
        <v>0</v>
      </c>
      <c r="Z51" s="171">
        <f>IF('Indicator Data'!AG55="No Data",1,IF('Indicator Data imputation'!AA54&lt;&gt;"",1,0))</f>
        <v>0</v>
      </c>
      <c r="AA51" s="171">
        <f>IF('Indicator Data'!AH55="No Data",1,IF('Indicator Data imputation'!AB54&lt;&gt;"",1,0))</f>
        <v>0</v>
      </c>
      <c r="AB51" s="171">
        <f>IF('Indicator Data'!AI55="No Data",1,IF('Indicator Data imputation'!AC54&lt;&gt;"",1,0))</f>
        <v>0</v>
      </c>
      <c r="AC51" s="171">
        <f>IF('Indicator Data'!AJ55="No Data",1,IF('Indicator Data imputation'!AD54&lt;&gt;"",1,0))</f>
        <v>0</v>
      </c>
      <c r="AD51" s="171">
        <f>IF('Indicator Data'!AK55="No Data",1,IF('Indicator Data imputation'!AE54&lt;&gt;"",1,0))</f>
        <v>0</v>
      </c>
      <c r="AE51" s="171">
        <f>IF('Indicator Data'!AL55="No Data",1,IF('Indicator Data imputation'!AF54&lt;&gt;"",1,0))</f>
        <v>0</v>
      </c>
      <c r="AF51" s="171">
        <f>IF('Indicator Data'!AM55="No Data",1,IF('Indicator Data imputation'!AG54&lt;&gt;"",1,0))</f>
        <v>0</v>
      </c>
      <c r="AG51" s="171">
        <f>IF('Indicator Data'!AN55="No Data",1,IF('Indicator Data imputation'!AH54&lt;&gt;"",1,0))</f>
        <v>0</v>
      </c>
      <c r="AH51" s="171">
        <f>IF('Indicator Data'!AO55="No Data",1,IF('Indicator Data imputation'!AI54&lt;&gt;"",1,0))</f>
        <v>0</v>
      </c>
      <c r="AI51" s="171">
        <f>IF('Indicator Data'!AP55="No Data",1,IF('Indicator Data imputation'!AJ54&lt;&gt;"",1,0))</f>
        <v>0</v>
      </c>
      <c r="AJ51" s="171">
        <f>IF('Indicator Data'!AQ55="No Data",1,IF('Indicator Data imputation'!AK54&lt;&gt;"",1,0))</f>
        <v>0</v>
      </c>
      <c r="AK51" s="171">
        <f>IF('Indicator Data'!AR55="No Data",1,IF('Indicator Data imputation'!AL54&lt;&gt;"",1,0))</f>
        <v>0</v>
      </c>
      <c r="AL51" s="171">
        <f>IF('Indicator Data'!AS55="No Data",1,IF('Indicator Data imputation'!AM54&lt;&gt;"",1,0))</f>
        <v>0</v>
      </c>
      <c r="AM51" s="171">
        <f>IF('Indicator Data'!AT55="No Data",1,IF('Indicator Data imputation'!AN54&lt;&gt;"",1,0))</f>
        <v>0</v>
      </c>
      <c r="AN51" s="171">
        <f>IF('Indicator Data'!AU55="No Data",1,IF('Indicator Data imputation'!AO54&lt;&gt;"",1,0))</f>
        <v>0</v>
      </c>
      <c r="AO51" s="171">
        <f>IF('Indicator Data'!AV55="No Data",1,IF('Indicator Data imputation'!AP54&lt;&gt;"",1,0))</f>
        <v>0</v>
      </c>
      <c r="AP51" s="171">
        <f>IF('Indicator Data'!AW55="No Data",1,IF('Indicator Data imputation'!AQ54&lt;&gt;"",1,0))</f>
        <v>0</v>
      </c>
      <c r="AQ51" s="171">
        <f>IF('Indicator Data'!AX55="No Data",1,IF('Indicator Data imputation'!AR54&lt;&gt;"",1,0))</f>
        <v>0</v>
      </c>
      <c r="AR51" s="171">
        <f>IF('Indicator Data'!AY55="No Data",1,IF('Indicator Data imputation'!AS54&lt;&gt;"",1,0))</f>
        <v>0</v>
      </c>
      <c r="AS51" s="171">
        <f>IF('Indicator Data'!AZ55="No Data",1,IF('Indicator Data imputation'!AT54&lt;&gt;"",1,0))</f>
        <v>0</v>
      </c>
      <c r="AT51" s="171">
        <f>IF('Indicator Data'!BA55="No Data",1,IF('Indicator Data imputation'!AU54&lt;&gt;"",1,0))</f>
        <v>0</v>
      </c>
      <c r="AU51" s="171">
        <f>IF('Indicator Data'!BB55="No Data",1,IF('Indicator Data imputation'!AV54&lt;&gt;"",1,0))</f>
        <v>0</v>
      </c>
      <c r="AV51" s="171">
        <f>IF('Indicator Data'!BC55="No Data",1,IF('Indicator Data imputation'!AW54&lt;&gt;"",1,0))</f>
        <v>0</v>
      </c>
      <c r="AW51" s="171">
        <f>IF('Indicator Data'!BD55="No Data",1,IF('Indicator Data imputation'!AX54&lt;&gt;"",1,0))</f>
        <v>0</v>
      </c>
      <c r="AX51" s="171">
        <f>IF('Indicator Data'!BE55="No Data",1,IF('Indicator Data imputation'!AY54&lt;&gt;"",1,0))</f>
        <v>0</v>
      </c>
      <c r="AY51" s="171">
        <f>IF('Indicator Data'!BF55="No Data",1,IF('Indicator Data imputation'!AZ54&lt;&gt;"",1,0))</f>
        <v>0</v>
      </c>
      <c r="AZ51" s="171">
        <f>IF('Indicator Data'!BG55="No Data",1,IF('Indicator Data imputation'!BA54&lt;&gt;"",1,0))</f>
        <v>0</v>
      </c>
      <c r="BA51" s="5">
        <f t="shared" si="0"/>
        <v>0</v>
      </c>
      <c r="BB51" s="173">
        <f t="shared" si="1"/>
        <v>0</v>
      </c>
    </row>
    <row r="52" spans="1:54" x14ac:dyDescent="0.25">
      <c r="A52" s="5" t="s">
        <v>94</v>
      </c>
      <c r="B52" s="171">
        <f>IF('Indicator Data'!I56="No Data",1,IF('Indicator Data imputation'!C55&lt;&gt;"",1,0))</f>
        <v>0</v>
      </c>
      <c r="C52" s="171">
        <f>IF('Indicator Data'!J56="No Data",1,IF('Indicator Data imputation'!D55&lt;&gt;"",1,0))</f>
        <v>0</v>
      </c>
      <c r="D52" s="171">
        <f>IF('Indicator Data'!K56="No Data",1,IF('Indicator Data imputation'!E55&lt;&gt;"",1,0))</f>
        <v>0</v>
      </c>
      <c r="E52" s="171">
        <f>IF('Indicator Data'!L56="No Data",1,IF('Indicator Data imputation'!F55&lt;&gt;"",1,0))</f>
        <v>0</v>
      </c>
      <c r="F52" s="171">
        <f>IF('Indicator Data'!M56="No Data",1,IF('Indicator Data imputation'!G55&lt;&gt;"",1,0))</f>
        <v>0</v>
      </c>
      <c r="G52" s="171">
        <f>IF('Indicator Data'!N56="No Data",1,IF('Indicator Data imputation'!H55&lt;&gt;"",1,0))</f>
        <v>0</v>
      </c>
      <c r="H52" s="171">
        <f>IF('Indicator Data'!O56="No Data",1,IF('Indicator Data imputation'!I55&lt;&gt;"",1,0))</f>
        <v>0</v>
      </c>
      <c r="I52" s="171">
        <f>IF('Indicator Data'!P56="No Data",1,IF('Indicator Data imputation'!J55&lt;&gt;"",1,0))</f>
        <v>0</v>
      </c>
      <c r="J52" s="171">
        <f>IF('Indicator Data'!Q56="No Data",1,IF('Indicator Data imputation'!K55&lt;&gt;"",1,0))</f>
        <v>0</v>
      </c>
      <c r="K52" s="171">
        <f>IF('Indicator Data'!R56="No Data",1,IF('Indicator Data imputation'!L55&lt;&gt;"",1,0))</f>
        <v>0</v>
      </c>
      <c r="L52" s="171">
        <f>IF('Indicator Data'!S56="No Data",1,IF('Indicator Data imputation'!M55&lt;&gt;"",1,0))</f>
        <v>0</v>
      </c>
      <c r="M52" s="171">
        <f>IF('Indicator Data'!T56="No Data",1,IF('Indicator Data imputation'!N55&lt;&gt;"",1,0))</f>
        <v>0</v>
      </c>
      <c r="N52" s="171">
        <f>IF('Indicator Data'!U56="No Data",1,IF('Indicator Data imputation'!O55&lt;&gt;"",1,0))</f>
        <v>0</v>
      </c>
      <c r="O52" s="171">
        <f>IF('Indicator Data'!V56="No Data",1,IF('Indicator Data imputation'!P55&lt;&gt;"",1,0))</f>
        <v>0</v>
      </c>
      <c r="P52" s="171">
        <f>IF('Indicator Data'!W56="No Data",1,IF('Indicator Data imputation'!Q55&lt;&gt;"",1,0))</f>
        <v>0</v>
      </c>
      <c r="Q52" s="171">
        <f>IF('Indicator Data'!X56="No Data",1,IF('Indicator Data imputation'!R55&lt;&gt;"",1,0))</f>
        <v>0</v>
      </c>
      <c r="R52" s="171">
        <f>IF('Indicator Data'!Y56="No Data",1,IF('Indicator Data imputation'!S55&lt;&gt;"",1,0))</f>
        <v>0</v>
      </c>
      <c r="S52" s="171">
        <f>IF('Indicator Data'!Z56="No Data",1,IF('Indicator Data imputation'!T55&lt;&gt;"",1,0))</f>
        <v>0</v>
      </c>
      <c r="T52" s="171">
        <f>IF('Indicator Data'!AA56="No Data",1,IF('Indicator Data imputation'!U55&lt;&gt;"",1,0))</f>
        <v>0</v>
      </c>
      <c r="U52" s="171">
        <f>IF('Indicator Data'!AB56="No Data",1,IF('Indicator Data imputation'!V55&lt;&gt;"",1,0))</f>
        <v>0</v>
      </c>
      <c r="V52" s="171">
        <f>IF('Indicator Data'!AC56="No Data",1,IF('Indicator Data imputation'!W55&lt;&gt;"",1,0))</f>
        <v>0</v>
      </c>
      <c r="W52" s="171">
        <f>IF('Indicator Data'!AD56="No Data",1,IF('Indicator Data imputation'!X55&lt;&gt;"",1,0))</f>
        <v>0</v>
      </c>
      <c r="X52" s="171">
        <f>IF('Indicator Data'!AE56="No Data",1,IF('Indicator Data imputation'!Y55&lt;&gt;"",1,0))</f>
        <v>1</v>
      </c>
      <c r="Y52" s="171">
        <f>IF('Indicator Data'!AF56="No Data",1,IF('Indicator Data imputation'!Z55&lt;&gt;"",1,0))</f>
        <v>0</v>
      </c>
      <c r="Z52" s="171">
        <f>IF('Indicator Data'!AG56="No Data",1,IF('Indicator Data imputation'!AA55&lt;&gt;"",1,0))</f>
        <v>0</v>
      </c>
      <c r="AA52" s="171">
        <f>IF('Indicator Data'!AH56="No Data",1,IF('Indicator Data imputation'!AB55&lt;&gt;"",1,0))</f>
        <v>0</v>
      </c>
      <c r="AB52" s="171">
        <f>IF('Indicator Data'!AI56="No Data",1,IF('Indicator Data imputation'!AC55&lt;&gt;"",1,0))</f>
        <v>0</v>
      </c>
      <c r="AC52" s="171">
        <f>IF('Indicator Data'!AJ56="No Data",1,IF('Indicator Data imputation'!AD55&lt;&gt;"",1,0))</f>
        <v>0</v>
      </c>
      <c r="AD52" s="171">
        <f>IF('Indicator Data'!AK56="No Data",1,IF('Indicator Data imputation'!AE55&lt;&gt;"",1,0))</f>
        <v>0</v>
      </c>
      <c r="AE52" s="171">
        <f>IF('Indicator Data'!AL56="No Data",1,IF('Indicator Data imputation'!AF55&lt;&gt;"",1,0))</f>
        <v>0</v>
      </c>
      <c r="AF52" s="171">
        <f>IF('Indicator Data'!AM56="No Data",1,IF('Indicator Data imputation'!AG55&lt;&gt;"",1,0))</f>
        <v>0</v>
      </c>
      <c r="AG52" s="171">
        <f>IF('Indicator Data'!AN56="No Data",1,IF('Indicator Data imputation'!AH55&lt;&gt;"",1,0))</f>
        <v>0</v>
      </c>
      <c r="AH52" s="171">
        <f>IF('Indicator Data'!AO56="No Data",1,IF('Indicator Data imputation'!AI55&lt;&gt;"",1,0))</f>
        <v>0</v>
      </c>
      <c r="AI52" s="171">
        <f>IF('Indicator Data'!AP56="No Data",1,IF('Indicator Data imputation'!AJ55&lt;&gt;"",1,0))</f>
        <v>0</v>
      </c>
      <c r="AJ52" s="171">
        <f>IF('Indicator Data'!AQ56="No Data",1,IF('Indicator Data imputation'!AK55&lt;&gt;"",1,0))</f>
        <v>0</v>
      </c>
      <c r="AK52" s="171">
        <f>IF('Indicator Data'!AR56="No Data",1,IF('Indicator Data imputation'!AL55&lt;&gt;"",1,0))</f>
        <v>0</v>
      </c>
      <c r="AL52" s="171">
        <f>IF('Indicator Data'!AS56="No Data",1,IF('Indicator Data imputation'!AM55&lt;&gt;"",1,0))</f>
        <v>0</v>
      </c>
      <c r="AM52" s="171">
        <f>IF('Indicator Data'!AT56="No Data",1,IF('Indicator Data imputation'!AN55&lt;&gt;"",1,0))</f>
        <v>0</v>
      </c>
      <c r="AN52" s="171">
        <f>IF('Indicator Data'!AU56="No Data",1,IF('Indicator Data imputation'!AO55&lt;&gt;"",1,0))</f>
        <v>0</v>
      </c>
      <c r="AO52" s="171">
        <f>IF('Indicator Data'!AV56="No Data",1,IF('Indicator Data imputation'!AP55&lt;&gt;"",1,0))</f>
        <v>0</v>
      </c>
      <c r="AP52" s="171">
        <f>IF('Indicator Data'!AW56="No Data",1,IF('Indicator Data imputation'!AQ55&lt;&gt;"",1,0))</f>
        <v>0</v>
      </c>
      <c r="AQ52" s="171">
        <f>IF('Indicator Data'!AX56="No Data",1,IF('Indicator Data imputation'!AR55&lt;&gt;"",1,0))</f>
        <v>0</v>
      </c>
      <c r="AR52" s="171">
        <f>IF('Indicator Data'!AY56="No Data",1,IF('Indicator Data imputation'!AS55&lt;&gt;"",1,0))</f>
        <v>0</v>
      </c>
      <c r="AS52" s="171">
        <f>IF('Indicator Data'!AZ56="No Data",1,IF('Indicator Data imputation'!AT55&lt;&gt;"",1,0))</f>
        <v>0</v>
      </c>
      <c r="AT52" s="171">
        <f>IF('Indicator Data'!BA56="No Data",1,IF('Indicator Data imputation'!AU55&lt;&gt;"",1,0))</f>
        <v>0</v>
      </c>
      <c r="AU52" s="171">
        <f>IF('Indicator Data'!BB56="No Data",1,IF('Indicator Data imputation'!AV55&lt;&gt;"",1,0))</f>
        <v>0</v>
      </c>
      <c r="AV52" s="171">
        <f>IF('Indicator Data'!BC56="No Data",1,IF('Indicator Data imputation'!AW55&lt;&gt;"",1,0))</f>
        <v>0</v>
      </c>
      <c r="AW52" s="171">
        <f>IF('Indicator Data'!BD56="No Data",1,IF('Indicator Data imputation'!AX55&lt;&gt;"",1,0))</f>
        <v>0</v>
      </c>
      <c r="AX52" s="171">
        <f>IF('Indicator Data'!BE56="No Data",1,IF('Indicator Data imputation'!AY55&lt;&gt;"",1,0))</f>
        <v>0</v>
      </c>
      <c r="AY52" s="171">
        <f>IF('Indicator Data'!BF56="No Data",1,IF('Indicator Data imputation'!AZ55&lt;&gt;"",1,0))</f>
        <v>0</v>
      </c>
      <c r="AZ52" s="171">
        <f>IF('Indicator Data'!BG56="No Data",1,IF('Indicator Data imputation'!BA55&lt;&gt;"",1,0))</f>
        <v>0</v>
      </c>
      <c r="BA52" s="5">
        <f t="shared" si="0"/>
        <v>1</v>
      </c>
      <c r="BB52" s="173">
        <f t="shared" si="1"/>
        <v>1.9607843137254902E-2</v>
      </c>
    </row>
    <row r="53" spans="1:54" x14ac:dyDescent="0.25">
      <c r="A53" s="5" t="s">
        <v>96</v>
      </c>
      <c r="B53" s="171">
        <f>IF('Indicator Data'!I57="No Data",1,IF('Indicator Data imputation'!C56&lt;&gt;"",1,0))</f>
        <v>0</v>
      </c>
      <c r="C53" s="171">
        <f>IF('Indicator Data'!J57="No Data",1,IF('Indicator Data imputation'!D56&lt;&gt;"",1,0))</f>
        <v>0</v>
      </c>
      <c r="D53" s="171">
        <f>IF('Indicator Data'!K57="No Data",1,IF('Indicator Data imputation'!E56&lt;&gt;"",1,0))</f>
        <v>0</v>
      </c>
      <c r="E53" s="171">
        <f>IF('Indicator Data'!L57="No Data",1,IF('Indicator Data imputation'!F56&lt;&gt;"",1,0))</f>
        <v>0</v>
      </c>
      <c r="F53" s="171">
        <f>IF('Indicator Data'!M57="No Data",1,IF('Indicator Data imputation'!G56&lt;&gt;"",1,0))</f>
        <v>0</v>
      </c>
      <c r="G53" s="171">
        <f>IF('Indicator Data'!N57="No Data",1,IF('Indicator Data imputation'!H56&lt;&gt;"",1,0))</f>
        <v>0</v>
      </c>
      <c r="H53" s="171">
        <f>IF('Indicator Data'!O57="No Data",1,IF('Indicator Data imputation'!I56&lt;&gt;"",1,0))</f>
        <v>0</v>
      </c>
      <c r="I53" s="171">
        <f>IF('Indicator Data'!P57="No Data",1,IF('Indicator Data imputation'!J56&lt;&gt;"",1,0))</f>
        <v>0</v>
      </c>
      <c r="J53" s="171">
        <f>IF('Indicator Data'!Q57="No Data",1,IF('Indicator Data imputation'!K56&lt;&gt;"",1,0))</f>
        <v>0</v>
      </c>
      <c r="K53" s="171">
        <f>IF('Indicator Data'!R57="No Data",1,IF('Indicator Data imputation'!L56&lt;&gt;"",1,0))</f>
        <v>1</v>
      </c>
      <c r="L53" s="171">
        <f>IF('Indicator Data'!S57="No Data",1,IF('Indicator Data imputation'!M56&lt;&gt;"",1,0))</f>
        <v>0</v>
      </c>
      <c r="M53" s="171">
        <f>IF('Indicator Data'!T57="No Data",1,IF('Indicator Data imputation'!N56&lt;&gt;"",1,0))</f>
        <v>0</v>
      </c>
      <c r="N53" s="171">
        <f>IF('Indicator Data'!U57="No Data",1,IF('Indicator Data imputation'!O56&lt;&gt;"",1,0))</f>
        <v>0</v>
      </c>
      <c r="O53" s="171">
        <f>IF('Indicator Data'!V57="No Data",1,IF('Indicator Data imputation'!P56&lt;&gt;"",1,0))</f>
        <v>0</v>
      </c>
      <c r="P53" s="171">
        <f>IF('Indicator Data'!W57="No Data",1,IF('Indicator Data imputation'!Q56&lt;&gt;"",1,0))</f>
        <v>0</v>
      </c>
      <c r="Q53" s="171">
        <f>IF('Indicator Data'!X57="No Data",1,IF('Indicator Data imputation'!R56&lt;&gt;"",1,0))</f>
        <v>0</v>
      </c>
      <c r="R53" s="171">
        <f>IF('Indicator Data'!Y57="No Data",1,IF('Indicator Data imputation'!S56&lt;&gt;"",1,0))</f>
        <v>0</v>
      </c>
      <c r="S53" s="171">
        <f>IF('Indicator Data'!Z57="No Data",1,IF('Indicator Data imputation'!T56&lt;&gt;"",1,0))</f>
        <v>0</v>
      </c>
      <c r="T53" s="171">
        <f>IF('Indicator Data'!AA57="No Data",1,IF('Indicator Data imputation'!U56&lt;&gt;"",1,0))</f>
        <v>0</v>
      </c>
      <c r="U53" s="171">
        <f>IF('Indicator Data'!AB57="No Data",1,IF('Indicator Data imputation'!V56&lt;&gt;"",1,0))</f>
        <v>0</v>
      </c>
      <c r="V53" s="171">
        <f>IF('Indicator Data'!AC57="No Data",1,IF('Indicator Data imputation'!W56&lt;&gt;"",1,0))</f>
        <v>0</v>
      </c>
      <c r="W53" s="171">
        <f>IF('Indicator Data'!AD57="No Data",1,IF('Indicator Data imputation'!X56&lt;&gt;"",1,0))</f>
        <v>0</v>
      </c>
      <c r="X53" s="171">
        <f>IF('Indicator Data'!AE57="No Data",1,IF('Indicator Data imputation'!Y56&lt;&gt;"",1,0))</f>
        <v>0</v>
      </c>
      <c r="Y53" s="171">
        <f>IF('Indicator Data'!AF57="No Data",1,IF('Indicator Data imputation'!Z56&lt;&gt;"",1,0))</f>
        <v>0</v>
      </c>
      <c r="Z53" s="171">
        <f>IF('Indicator Data'!AG57="No Data",1,IF('Indicator Data imputation'!AA56&lt;&gt;"",1,0))</f>
        <v>0</v>
      </c>
      <c r="AA53" s="171">
        <f>IF('Indicator Data'!AH57="No Data",1,IF('Indicator Data imputation'!AB56&lt;&gt;"",1,0))</f>
        <v>0</v>
      </c>
      <c r="AB53" s="171">
        <f>IF('Indicator Data'!AI57="No Data",1,IF('Indicator Data imputation'!AC56&lt;&gt;"",1,0))</f>
        <v>0</v>
      </c>
      <c r="AC53" s="171">
        <f>IF('Indicator Data'!AJ57="No Data",1,IF('Indicator Data imputation'!AD56&lt;&gt;"",1,0))</f>
        <v>0</v>
      </c>
      <c r="AD53" s="171">
        <f>IF('Indicator Data'!AK57="No Data",1,IF('Indicator Data imputation'!AE56&lt;&gt;"",1,0))</f>
        <v>0</v>
      </c>
      <c r="AE53" s="171">
        <f>IF('Indicator Data'!AL57="No Data",1,IF('Indicator Data imputation'!AF56&lt;&gt;"",1,0))</f>
        <v>0</v>
      </c>
      <c r="AF53" s="171">
        <f>IF('Indicator Data'!AM57="No Data",1,IF('Indicator Data imputation'!AG56&lt;&gt;"",1,0))</f>
        <v>0</v>
      </c>
      <c r="AG53" s="171">
        <f>IF('Indicator Data'!AN57="No Data",1,IF('Indicator Data imputation'!AH56&lt;&gt;"",1,0))</f>
        <v>0</v>
      </c>
      <c r="AH53" s="171">
        <f>IF('Indicator Data'!AO57="No Data",1,IF('Indicator Data imputation'!AI56&lt;&gt;"",1,0))</f>
        <v>0</v>
      </c>
      <c r="AI53" s="171">
        <f>IF('Indicator Data'!AP57="No Data",1,IF('Indicator Data imputation'!AJ56&lt;&gt;"",1,0))</f>
        <v>0</v>
      </c>
      <c r="AJ53" s="171">
        <f>IF('Indicator Data'!AQ57="No Data",1,IF('Indicator Data imputation'!AK56&lt;&gt;"",1,0))</f>
        <v>0</v>
      </c>
      <c r="AK53" s="171">
        <f>IF('Indicator Data'!AR57="No Data",1,IF('Indicator Data imputation'!AL56&lt;&gt;"",1,0))</f>
        <v>0</v>
      </c>
      <c r="AL53" s="171">
        <f>IF('Indicator Data'!AS57="No Data",1,IF('Indicator Data imputation'!AM56&lt;&gt;"",1,0))</f>
        <v>0</v>
      </c>
      <c r="AM53" s="171">
        <f>IF('Indicator Data'!AT57="No Data",1,IF('Indicator Data imputation'!AN56&lt;&gt;"",1,0))</f>
        <v>0</v>
      </c>
      <c r="AN53" s="171">
        <f>IF('Indicator Data'!AU57="No Data",1,IF('Indicator Data imputation'!AO56&lt;&gt;"",1,0))</f>
        <v>0</v>
      </c>
      <c r="AO53" s="171">
        <f>IF('Indicator Data'!AV57="No Data",1,IF('Indicator Data imputation'!AP56&lt;&gt;"",1,0))</f>
        <v>0</v>
      </c>
      <c r="AP53" s="171">
        <f>IF('Indicator Data'!AW57="No Data",1,IF('Indicator Data imputation'!AQ56&lt;&gt;"",1,0))</f>
        <v>0</v>
      </c>
      <c r="AQ53" s="171">
        <f>IF('Indicator Data'!AX57="No Data",1,IF('Indicator Data imputation'!AR56&lt;&gt;"",1,0))</f>
        <v>0</v>
      </c>
      <c r="AR53" s="171">
        <f>IF('Indicator Data'!AY57="No Data",1,IF('Indicator Data imputation'!AS56&lt;&gt;"",1,0))</f>
        <v>0</v>
      </c>
      <c r="AS53" s="171">
        <f>IF('Indicator Data'!AZ57="No Data",1,IF('Indicator Data imputation'!AT56&lt;&gt;"",1,0))</f>
        <v>0</v>
      </c>
      <c r="AT53" s="171">
        <f>IF('Indicator Data'!BA57="No Data",1,IF('Indicator Data imputation'!AU56&lt;&gt;"",1,0))</f>
        <v>0</v>
      </c>
      <c r="AU53" s="171">
        <f>IF('Indicator Data'!BB57="No Data",1,IF('Indicator Data imputation'!AV56&lt;&gt;"",1,0))</f>
        <v>0</v>
      </c>
      <c r="AV53" s="171">
        <f>IF('Indicator Data'!BC57="No Data",1,IF('Indicator Data imputation'!AW56&lt;&gt;"",1,0))</f>
        <v>0</v>
      </c>
      <c r="AW53" s="171">
        <f>IF('Indicator Data'!BD57="No Data",1,IF('Indicator Data imputation'!AX56&lt;&gt;"",1,0))</f>
        <v>0</v>
      </c>
      <c r="AX53" s="171">
        <f>IF('Indicator Data'!BE57="No Data",1,IF('Indicator Data imputation'!AY56&lt;&gt;"",1,0))</f>
        <v>0</v>
      </c>
      <c r="AY53" s="171">
        <f>IF('Indicator Data'!BF57="No Data",1,IF('Indicator Data imputation'!AZ56&lt;&gt;"",1,0))</f>
        <v>0</v>
      </c>
      <c r="AZ53" s="171">
        <f>IF('Indicator Data'!BG57="No Data",1,IF('Indicator Data imputation'!BA56&lt;&gt;"",1,0))</f>
        <v>0</v>
      </c>
      <c r="BA53" s="5">
        <f t="shared" si="0"/>
        <v>1</v>
      </c>
      <c r="BB53" s="173">
        <f t="shared" si="1"/>
        <v>1.9607843137254902E-2</v>
      </c>
    </row>
    <row r="54" spans="1:54" x14ac:dyDescent="0.25">
      <c r="A54" s="5" t="s">
        <v>98</v>
      </c>
      <c r="B54" s="171">
        <f>IF('Indicator Data'!I58="No Data",1,IF('Indicator Data imputation'!C57&lt;&gt;"",1,0))</f>
        <v>0</v>
      </c>
      <c r="C54" s="171">
        <f>IF('Indicator Data'!J58="No Data",1,IF('Indicator Data imputation'!D57&lt;&gt;"",1,0))</f>
        <v>0</v>
      </c>
      <c r="D54" s="171">
        <f>IF('Indicator Data'!K58="No Data",1,IF('Indicator Data imputation'!E57&lt;&gt;"",1,0))</f>
        <v>0</v>
      </c>
      <c r="E54" s="171">
        <f>IF('Indicator Data'!L58="No Data",1,IF('Indicator Data imputation'!F57&lt;&gt;"",1,0))</f>
        <v>0</v>
      </c>
      <c r="F54" s="171">
        <f>IF('Indicator Data'!M58="No Data",1,IF('Indicator Data imputation'!G57&lt;&gt;"",1,0))</f>
        <v>0</v>
      </c>
      <c r="G54" s="171">
        <f>IF('Indicator Data'!N58="No Data",1,IF('Indicator Data imputation'!H57&lt;&gt;"",1,0))</f>
        <v>0</v>
      </c>
      <c r="H54" s="171">
        <f>IF('Indicator Data'!O58="No Data",1,IF('Indicator Data imputation'!I57&lt;&gt;"",1,0))</f>
        <v>0</v>
      </c>
      <c r="I54" s="171">
        <f>IF('Indicator Data'!P58="No Data",1,IF('Indicator Data imputation'!J57&lt;&gt;"",1,0))</f>
        <v>0</v>
      </c>
      <c r="J54" s="171">
        <f>IF('Indicator Data'!Q58="No Data",1,IF('Indicator Data imputation'!K57&lt;&gt;"",1,0))</f>
        <v>0</v>
      </c>
      <c r="K54" s="171">
        <f>IF('Indicator Data'!R58="No Data",1,IF('Indicator Data imputation'!L57&lt;&gt;"",1,0))</f>
        <v>1</v>
      </c>
      <c r="L54" s="171">
        <f>IF('Indicator Data'!S58="No Data",1,IF('Indicator Data imputation'!M57&lt;&gt;"",1,0))</f>
        <v>0</v>
      </c>
      <c r="M54" s="171">
        <f>IF('Indicator Data'!T58="No Data",1,IF('Indicator Data imputation'!N57&lt;&gt;"",1,0))</f>
        <v>0</v>
      </c>
      <c r="N54" s="171">
        <f>IF('Indicator Data'!U58="No Data",1,IF('Indicator Data imputation'!O57&lt;&gt;"",1,0))</f>
        <v>0</v>
      </c>
      <c r="O54" s="171">
        <f>IF('Indicator Data'!V58="No Data",1,IF('Indicator Data imputation'!P57&lt;&gt;"",1,0))</f>
        <v>0</v>
      </c>
      <c r="P54" s="171">
        <f>IF('Indicator Data'!W58="No Data",1,IF('Indicator Data imputation'!Q57&lt;&gt;"",1,0))</f>
        <v>0</v>
      </c>
      <c r="Q54" s="171">
        <f>IF('Indicator Data'!X58="No Data",1,IF('Indicator Data imputation'!R57&lt;&gt;"",1,0))</f>
        <v>0</v>
      </c>
      <c r="R54" s="171">
        <f>IF('Indicator Data'!Y58="No Data",1,IF('Indicator Data imputation'!S57&lt;&gt;"",1,0))</f>
        <v>1</v>
      </c>
      <c r="S54" s="171">
        <f>IF('Indicator Data'!Z58="No Data",1,IF('Indicator Data imputation'!T57&lt;&gt;"",1,0))</f>
        <v>0</v>
      </c>
      <c r="T54" s="171">
        <f>IF('Indicator Data'!AA58="No Data",1,IF('Indicator Data imputation'!U57&lt;&gt;"",1,0))</f>
        <v>0</v>
      </c>
      <c r="U54" s="171">
        <f>IF('Indicator Data'!AB58="No Data",1,IF('Indicator Data imputation'!V57&lt;&gt;"",1,0))</f>
        <v>0</v>
      </c>
      <c r="V54" s="171">
        <f>IF('Indicator Data'!AC58="No Data",1,IF('Indicator Data imputation'!W57&lt;&gt;"",1,0))</f>
        <v>0</v>
      </c>
      <c r="W54" s="171">
        <f>IF('Indicator Data'!AD58="No Data",1,IF('Indicator Data imputation'!X57&lt;&gt;"",1,0))</f>
        <v>0</v>
      </c>
      <c r="X54" s="171">
        <f>IF('Indicator Data'!AE58="No Data",1,IF('Indicator Data imputation'!Y57&lt;&gt;"",1,0))</f>
        <v>0</v>
      </c>
      <c r="Y54" s="171">
        <f>IF('Indicator Data'!AF58="No Data",1,IF('Indicator Data imputation'!Z57&lt;&gt;"",1,0))</f>
        <v>1</v>
      </c>
      <c r="Z54" s="171">
        <f>IF('Indicator Data'!AG58="No Data",1,IF('Indicator Data imputation'!AA57&lt;&gt;"",1,0))</f>
        <v>1</v>
      </c>
      <c r="AA54" s="171">
        <f>IF('Indicator Data'!AH58="No Data",1,IF('Indicator Data imputation'!AB57&lt;&gt;"",1,0))</f>
        <v>0</v>
      </c>
      <c r="AB54" s="171">
        <f>IF('Indicator Data'!AI58="No Data",1,IF('Indicator Data imputation'!AC57&lt;&gt;"",1,0))</f>
        <v>0</v>
      </c>
      <c r="AC54" s="171">
        <f>IF('Indicator Data'!AJ58="No Data",1,IF('Indicator Data imputation'!AD57&lt;&gt;"",1,0))</f>
        <v>0</v>
      </c>
      <c r="AD54" s="171">
        <f>IF('Indicator Data'!AK58="No Data",1,IF('Indicator Data imputation'!AE57&lt;&gt;"",1,0))</f>
        <v>0</v>
      </c>
      <c r="AE54" s="171">
        <f>IF('Indicator Data'!AL58="No Data",1,IF('Indicator Data imputation'!AF57&lt;&gt;"",1,0))</f>
        <v>0</v>
      </c>
      <c r="AF54" s="171">
        <f>IF('Indicator Data'!AM58="No Data",1,IF('Indicator Data imputation'!AG57&lt;&gt;"",1,0))</f>
        <v>0</v>
      </c>
      <c r="AG54" s="171">
        <f>IF('Indicator Data'!AN58="No Data",1,IF('Indicator Data imputation'!AH57&lt;&gt;"",1,0))</f>
        <v>0</v>
      </c>
      <c r="AH54" s="171">
        <f>IF('Indicator Data'!AO58="No Data",1,IF('Indicator Data imputation'!AI57&lt;&gt;"",1,0))</f>
        <v>0</v>
      </c>
      <c r="AI54" s="171">
        <f>IF('Indicator Data'!AP58="No Data",1,IF('Indicator Data imputation'!AJ57&lt;&gt;"",1,0))</f>
        <v>1</v>
      </c>
      <c r="AJ54" s="171">
        <f>IF('Indicator Data'!AQ58="No Data",1,IF('Indicator Data imputation'!AK57&lt;&gt;"",1,0))</f>
        <v>1</v>
      </c>
      <c r="AK54" s="171">
        <f>IF('Indicator Data'!AR58="No Data",1,IF('Indicator Data imputation'!AL57&lt;&gt;"",1,0))</f>
        <v>1</v>
      </c>
      <c r="AL54" s="171">
        <f>IF('Indicator Data'!AS58="No Data",1,IF('Indicator Data imputation'!AM57&lt;&gt;"",1,0))</f>
        <v>0</v>
      </c>
      <c r="AM54" s="171">
        <f>IF('Indicator Data'!AT58="No Data",1,IF('Indicator Data imputation'!AN57&lt;&gt;"",1,0))</f>
        <v>1</v>
      </c>
      <c r="AN54" s="171">
        <f>IF('Indicator Data'!AU58="No Data",1,IF('Indicator Data imputation'!AO57&lt;&gt;"",1,0))</f>
        <v>1</v>
      </c>
      <c r="AO54" s="171">
        <f>IF('Indicator Data'!AV58="No Data",1,IF('Indicator Data imputation'!AP57&lt;&gt;"",1,0))</f>
        <v>0</v>
      </c>
      <c r="AP54" s="171">
        <f>IF('Indicator Data'!AW58="No Data",1,IF('Indicator Data imputation'!AQ57&lt;&gt;"",1,0))</f>
        <v>0</v>
      </c>
      <c r="AQ54" s="171">
        <f>IF('Indicator Data'!AX58="No Data",1,IF('Indicator Data imputation'!AR57&lt;&gt;"",1,0))</f>
        <v>0</v>
      </c>
      <c r="AR54" s="171">
        <f>IF('Indicator Data'!AY58="No Data",1,IF('Indicator Data imputation'!AS57&lt;&gt;"",1,0))</f>
        <v>0</v>
      </c>
      <c r="AS54" s="171">
        <f>IF('Indicator Data'!AZ58="No Data",1,IF('Indicator Data imputation'!AT57&lt;&gt;"",1,0))</f>
        <v>0</v>
      </c>
      <c r="AT54" s="171">
        <f>IF('Indicator Data'!BA58="No Data",1,IF('Indicator Data imputation'!AU57&lt;&gt;"",1,0))</f>
        <v>0</v>
      </c>
      <c r="AU54" s="171">
        <f>IF('Indicator Data'!BB58="No Data",1,IF('Indicator Data imputation'!AV57&lt;&gt;"",1,0))</f>
        <v>0</v>
      </c>
      <c r="AV54" s="171">
        <f>IF('Indicator Data'!BC58="No Data",1,IF('Indicator Data imputation'!AW57&lt;&gt;"",1,0))</f>
        <v>0</v>
      </c>
      <c r="AW54" s="171">
        <f>IF('Indicator Data'!BD58="No Data",1,IF('Indicator Data imputation'!AX57&lt;&gt;"",1,0))</f>
        <v>0</v>
      </c>
      <c r="AX54" s="171">
        <f>IF('Indicator Data'!BE58="No Data",1,IF('Indicator Data imputation'!AY57&lt;&gt;"",1,0))</f>
        <v>0</v>
      </c>
      <c r="AY54" s="171">
        <f>IF('Indicator Data'!BF58="No Data",1,IF('Indicator Data imputation'!AZ57&lt;&gt;"",1,0))</f>
        <v>0</v>
      </c>
      <c r="AZ54" s="171">
        <f>IF('Indicator Data'!BG58="No Data",1,IF('Indicator Data imputation'!BA57&lt;&gt;"",1,0))</f>
        <v>0</v>
      </c>
      <c r="BA54" s="5">
        <f t="shared" si="0"/>
        <v>9</v>
      </c>
      <c r="BB54" s="173">
        <f t="shared" si="1"/>
        <v>0.17647058823529413</v>
      </c>
    </row>
    <row r="55" spans="1:54" x14ac:dyDescent="0.25">
      <c r="A55" s="5" t="s">
        <v>100</v>
      </c>
      <c r="B55" s="171">
        <f>IF('Indicator Data'!I59="No Data",1,IF('Indicator Data imputation'!C58&lt;&gt;"",1,0))</f>
        <v>0</v>
      </c>
      <c r="C55" s="171">
        <f>IF('Indicator Data'!J59="No Data",1,IF('Indicator Data imputation'!D58&lt;&gt;"",1,0))</f>
        <v>0</v>
      </c>
      <c r="D55" s="171">
        <f>IF('Indicator Data'!K59="No Data",1,IF('Indicator Data imputation'!E58&lt;&gt;"",1,0))</f>
        <v>0</v>
      </c>
      <c r="E55" s="171">
        <f>IF('Indicator Data'!L59="No Data",1,IF('Indicator Data imputation'!F58&lt;&gt;"",1,0))</f>
        <v>0</v>
      </c>
      <c r="F55" s="171">
        <f>IF('Indicator Data'!M59="No Data",1,IF('Indicator Data imputation'!G58&lt;&gt;"",1,0))</f>
        <v>0</v>
      </c>
      <c r="G55" s="171">
        <f>IF('Indicator Data'!N59="No Data",1,IF('Indicator Data imputation'!H58&lt;&gt;"",1,0))</f>
        <v>0</v>
      </c>
      <c r="H55" s="171">
        <f>IF('Indicator Data'!O59="No Data",1,IF('Indicator Data imputation'!I58&lt;&gt;"",1,0))</f>
        <v>0</v>
      </c>
      <c r="I55" s="171">
        <f>IF('Indicator Data'!P59="No Data",1,IF('Indicator Data imputation'!J58&lt;&gt;"",1,0))</f>
        <v>0</v>
      </c>
      <c r="J55" s="171">
        <f>IF('Indicator Data'!Q59="No Data",1,IF('Indicator Data imputation'!K58&lt;&gt;"",1,0))</f>
        <v>0</v>
      </c>
      <c r="K55" s="171">
        <f>IF('Indicator Data'!R59="No Data",1,IF('Indicator Data imputation'!L58&lt;&gt;"",1,0))</f>
        <v>1</v>
      </c>
      <c r="L55" s="171">
        <f>IF('Indicator Data'!S59="No Data",1,IF('Indicator Data imputation'!M58&lt;&gt;"",1,0))</f>
        <v>0</v>
      </c>
      <c r="M55" s="171">
        <f>IF('Indicator Data'!T59="No Data",1,IF('Indicator Data imputation'!N58&lt;&gt;"",1,0))</f>
        <v>0</v>
      </c>
      <c r="N55" s="171">
        <f>IF('Indicator Data'!U59="No Data",1,IF('Indicator Data imputation'!O58&lt;&gt;"",1,0))</f>
        <v>0</v>
      </c>
      <c r="O55" s="171">
        <f>IF('Indicator Data'!V59="No Data",1,IF('Indicator Data imputation'!P58&lt;&gt;"",1,0))</f>
        <v>1</v>
      </c>
      <c r="P55" s="171">
        <f>IF('Indicator Data'!W59="No Data",1,IF('Indicator Data imputation'!Q58&lt;&gt;"",1,0))</f>
        <v>0</v>
      </c>
      <c r="Q55" s="171">
        <f>IF('Indicator Data'!X59="No Data",1,IF('Indicator Data imputation'!R58&lt;&gt;"",1,0))</f>
        <v>0</v>
      </c>
      <c r="R55" s="171">
        <f>IF('Indicator Data'!Y59="No Data",1,IF('Indicator Data imputation'!S58&lt;&gt;"",1,0))</f>
        <v>1</v>
      </c>
      <c r="S55" s="171">
        <f>IF('Indicator Data'!Z59="No Data",1,IF('Indicator Data imputation'!T58&lt;&gt;"",1,0))</f>
        <v>0</v>
      </c>
      <c r="T55" s="171">
        <f>IF('Indicator Data'!AA59="No Data",1,IF('Indicator Data imputation'!U58&lt;&gt;"",1,0))</f>
        <v>0</v>
      </c>
      <c r="U55" s="171">
        <f>IF('Indicator Data'!AB59="No Data",1,IF('Indicator Data imputation'!V58&lt;&gt;"",1,0))</f>
        <v>0</v>
      </c>
      <c r="V55" s="171">
        <f>IF('Indicator Data'!AC59="No Data",1,IF('Indicator Data imputation'!W58&lt;&gt;"",1,0))</f>
        <v>0</v>
      </c>
      <c r="W55" s="171">
        <f>IF('Indicator Data'!AD59="No Data",1,IF('Indicator Data imputation'!X58&lt;&gt;"",1,0))</f>
        <v>0</v>
      </c>
      <c r="X55" s="171">
        <f>IF('Indicator Data'!AE59="No Data",1,IF('Indicator Data imputation'!Y58&lt;&gt;"",1,0))</f>
        <v>0</v>
      </c>
      <c r="Y55" s="171">
        <f>IF('Indicator Data'!AF59="No Data",1,IF('Indicator Data imputation'!Z58&lt;&gt;"",1,0))</f>
        <v>1</v>
      </c>
      <c r="Z55" s="171">
        <f>IF('Indicator Data'!AG59="No Data",1,IF('Indicator Data imputation'!AA58&lt;&gt;"",1,0))</f>
        <v>1</v>
      </c>
      <c r="AA55" s="171">
        <f>IF('Indicator Data'!AH59="No Data",1,IF('Indicator Data imputation'!AB58&lt;&gt;"",1,0))</f>
        <v>0</v>
      </c>
      <c r="AB55" s="171">
        <f>IF('Indicator Data'!AI59="No Data",1,IF('Indicator Data imputation'!AC58&lt;&gt;"",1,0))</f>
        <v>0</v>
      </c>
      <c r="AC55" s="171">
        <f>IF('Indicator Data'!AJ59="No Data",1,IF('Indicator Data imputation'!AD58&lt;&gt;"",1,0))</f>
        <v>0</v>
      </c>
      <c r="AD55" s="171">
        <f>IF('Indicator Data'!AK59="No Data",1,IF('Indicator Data imputation'!AE58&lt;&gt;"",1,0))</f>
        <v>0</v>
      </c>
      <c r="AE55" s="171">
        <f>IF('Indicator Data'!AL59="No Data",1,IF('Indicator Data imputation'!AF58&lt;&gt;"",1,0))</f>
        <v>0</v>
      </c>
      <c r="AF55" s="171">
        <f>IF('Indicator Data'!AM59="No Data",1,IF('Indicator Data imputation'!AG58&lt;&gt;"",1,0))</f>
        <v>0</v>
      </c>
      <c r="AG55" s="171">
        <f>IF('Indicator Data'!AN59="No Data",1,IF('Indicator Data imputation'!AH58&lt;&gt;"",1,0))</f>
        <v>0</v>
      </c>
      <c r="AH55" s="171">
        <f>IF('Indicator Data'!AO59="No Data",1,IF('Indicator Data imputation'!AI58&lt;&gt;"",1,0))</f>
        <v>0</v>
      </c>
      <c r="AI55" s="171">
        <f>IF('Indicator Data'!AP59="No Data",1,IF('Indicator Data imputation'!AJ58&lt;&gt;"",1,0))</f>
        <v>1</v>
      </c>
      <c r="AJ55" s="171">
        <f>IF('Indicator Data'!AQ59="No Data",1,IF('Indicator Data imputation'!AK58&lt;&gt;"",1,0))</f>
        <v>1</v>
      </c>
      <c r="AK55" s="171">
        <f>IF('Indicator Data'!AR59="No Data",1,IF('Indicator Data imputation'!AL58&lt;&gt;"",1,0))</f>
        <v>1</v>
      </c>
      <c r="AL55" s="171">
        <f>IF('Indicator Data'!AS59="No Data",1,IF('Indicator Data imputation'!AM58&lt;&gt;"",1,0))</f>
        <v>0</v>
      </c>
      <c r="AM55" s="171">
        <f>IF('Indicator Data'!AT59="No Data",1,IF('Indicator Data imputation'!AN58&lt;&gt;"",1,0))</f>
        <v>1</v>
      </c>
      <c r="AN55" s="171">
        <f>IF('Indicator Data'!AU59="No Data",1,IF('Indicator Data imputation'!AO58&lt;&gt;"",1,0))</f>
        <v>1</v>
      </c>
      <c r="AO55" s="171">
        <f>IF('Indicator Data'!AV59="No Data",1,IF('Indicator Data imputation'!AP58&lt;&gt;"",1,0))</f>
        <v>0</v>
      </c>
      <c r="AP55" s="171">
        <f>IF('Indicator Data'!AW59="No Data",1,IF('Indicator Data imputation'!AQ58&lt;&gt;"",1,0))</f>
        <v>0</v>
      </c>
      <c r="AQ55" s="171">
        <f>IF('Indicator Data'!AX59="No Data",1,IF('Indicator Data imputation'!AR58&lt;&gt;"",1,0))</f>
        <v>0</v>
      </c>
      <c r="AR55" s="171">
        <f>IF('Indicator Data'!AY59="No Data",1,IF('Indicator Data imputation'!AS58&lt;&gt;"",1,0))</f>
        <v>0</v>
      </c>
      <c r="AS55" s="171">
        <f>IF('Indicator Data'!AZ59="No Data",1,IF('Indicator Data imputation'!AT58&lt;&gt;"",1,0))</f>
        <v>0</v>
      </c>
      <c r="AT55" s="171">
        <f>IF('Indicator Data'!BA59="No Data",1,IF('Indicator Data imputation'!AU58&lt;&gt;"",1,0))</f>
        <v>0</v>
      </c>
      <c r="AU55" s="171">
        <f>IF('Indicator Data'!BB59="No Data",1,IF('Indicator Data imputation'!AV58&lt;&gt;"",1,0))</f>
        <v>0</v>
      </c>
      <c r="AV55" s="171">
        <f>IF('Indicator Data'!BC59="No Data",1,IF('Indicator Data imputation'!AW58&lt;&gt;"",1,0))</f>
        <v>0</v>
      </c>
      <c r="AW55" s="171">
        <f>IF('Indicator Data'!BD59="No Data",1,IF('Indicator Data imputation'!AX58&lt;&gt;"",1,0))</f>
        <v>0</v>
      </c>
      <c r="AX55" s="171">
        <f>IF('Indicator Data'!BE59="No Data",1,IF('Indicator Data imputation'!AY58&lt;&gt;"",1,0))</f>
        <v>0</v>
      </c>
      <c r="AY55" s="171">
        <f>IF('Indicator Data'!BF59="No Data",1,IF('Indicator Data imputation'!AZ58&lt;&gt;"",1,0))</f>
        <v>0</v>
      </c>
      <c r="AZ55" s="171">
        <f>IF('Indicator Data'!BG59="No Data",1,IF('Indicator Data imputation'!BA58&lt;&gt;"",1,0))</f>
        <v>0</v>
      </c>
      <c r="BA55" s="5">
        <f t="shared" si="0"/>
        <v>10</v>
      </c>
      <c r="BB55" s="173">
        <f t="shared" si="1"/>
        <v>0.19607843137254902</v>
      </c>
    </row>
    <row r="56" spans="1:54" x14ac:dyDescent="0.25">
      <c r="A56" s="5" t="s">
        <v>102</v>
      </c>
      <c r="B56" s="171">
        <f>IF('Indicator Data'!I60="No Data",1,IF('Indicator Data imputation'!C59&lt;&gt;"",1,0))</f>
        <v>0</v>
      </c>
      <c r="C56" s="171">
        <f>IF('Indicator Data'!J60="No Data",1,IF('Indicator Data imputation'!D59&lt;&gt;"",1,0))</f>
        <v>0</v>
      </c>
      <c r="D56" s="171">
        <f>IF('Indicator Data'!K60="No Data",1,IF('Indicator Data imputation'!E59&lt;&gt;"",1,0))</f>
        <v>0</v>
      </c>
      <c r="E56" s="171">
        <f>IF('Indicator Data'!L60="No Data",1,IF('Indicator Data imputation'!F59&lt;&gt;"",1,0))</f>
        <v>0</v>
      </c>
      <c r="F56" s="171">
        <f>IF('Indicator Data'!M60="No Data",1,IF('Indicator Data imputation'!G59&lt;&gt;"",1,0))</f>
        <v>0</v>
      </c>
      <c r="G56" s="171">
        <f>IF('Indicator Data'!N60="No Data",1,IF('Indicator Data imputation'!H59&lt;&gt;"",1,0))</f>
        <v>0</v>
      </c>
      <c r="H56" s="171">
        <f>IF('Indicator Data'!O60="No Data",1,IF('Indicator Data imputation'!I59&lt;&gt;"",1,0))</f>
        <v>0</v>
      </c>
      <c r="I56" s="171">
        <f>IF('Indicator Data'!P60="No Data",1,IF('Indicator Data imputation'!J59&lt;&gt;"",1,0))</f>
        <v>0</v>
      </c>
      <c r="J56" s="171">
        <f>IF('Indicator Data'!Q60="No Data",1,IF('Indicator Data imputation'!K59&lt;&gt;"",1,0))</f>
        <v>0</v>
      </c>
      <c r="K56" s="171">
        <f>IF('Indicator Data'!R60="No Data",1,IF('Indicator Data imputation'!L59&lt;&gt;"",1,0))</f>
        <v>1</v>
      </c>
      <c r="L56" s="171">
        <f>IF('Indicator Data'!S60="No Data",1,IF('Indicator Data imputation'!M59&lt;&gt;"",1,0))</f>
        <v>0</v>
      </c>
      <c r="M56" s="171">
        <f>IF('Indicator Data'!T60="No Data",1,IF('Indicator Data imputation'!N59&lt;&gt;"",1,0))</f>
        <v>0</v>
      </c>
      <c r="N56" s="171">
        <f>IF('Indicator Data'!U60="No Data",1,IF('Indicator Data imputation'!O59&lt;&gt;"",1,0))</f>
        <v>0</v>
      </c>
      <c r="O56" s="171">
        <f>IF('Indicator Data'!V60="No Data",1,IF('Indicator Data imputation'!P59&lt;&gt;"",1,0))</f>
        <v>1</v>
      </c>
      <c r="P56" s="171">
        <f>IF('Indicator Data'!W60="No Data",1,IF('Indicator Data imputation'!Q59&lt;&gt;"",1,0))</f>
        <v>0</v>
      </c>
      <c r="Q56" s="171">
        <f>IF('Indicator Data'!X60="No Data",1,IF('Indicator Data imputation'!R59&lt;&gt;"",1,0))</f>
        <v>1</v>
      </c>
      <c r="R56" s="171">
        <f>IF('Indicator Data'!Y60="No Data",1,IF('Indicator Data imputation'!S59&lt;&gt;"",1,0))</f>
        <v>0</v>
      </c>
      <c r="S56" s="171">
        <f>IF('Indicator Data'!Z60="No Data",1,IF('Indicator Data imputation'!T59&lt;&gt;"",1,0))</f>
        <v>0</v>
      </c>
      <c r="T56" s="171">
        <f>IF('Indicator Data'!AA60="No Data",1,IF('Indicator Data imputation'!U59&lt;&gt;"",1,0))</f>
        <v>0</v>
      </c>
      <c r="U56" s="171">
        <f>IF('Indicator Data'!AB60="No Data",1,IF('Indicator Data imputation'!V59&lt;&gt;"",1,0))</f>
        <v>0</v>
      </c>
      <c r="V56" s="171">
        <f>IF('Indicator Data'!AC60="No Data",1,IF('Indicator Data imputation'!W59&lt;&gt;"",1,0))</f>
        <v>0</v>
      </c>
      <c r="W56" s="171">
        <f>IF('Indicator Data'!AD60="No Data",1,IF('Indicator Data imputation'!X59&lt;&gt;"",1,0))</f>
        <v>0</v>
      </c>
      <c r="X56" s="171">
        <f>IF('Indicator Data'!AE60="No Data",1,IF('Indicator Data imputation'!Y59&lt;&gt;"",1,0))</f>
        <v>1</v>
      </c>
      <c r="Y56" s="171">
        <f>IF('Indicator Data'!AF60="No Data",1,IF('Indicator Data imputation'!Z59&lt;&gt;"",1,0))</f>
        <v>0</v>
      </c>
      <c r="Z56" s="171">
        <f>IF('Indicator Data'!AG60="No Data",1,IF('Indicator Data imputation'!AA59&lt;&gt;"",1,0))</f>
        <v>0</v>
      </c>
      <c r="AA56" s="171">
        <f>IF('Indicator Data'!AH60="No Data",1,IF('Indicator Data imputation'!AB59&lt;&gt;"",1,0))</f>
        <v>0</v>
      </c>
      <c r="AB56" s="171">
        <f>IF('Indicator Data'!AI60="No Data",1,IF('Indicator Data imputation'!AC59&lt;&gt;"",1,0))</f>
        <v>0</v>
      </c>
      <c r="AC56" s="171">
        <f>IF('Indicator Data'!AJ60="No Data",1,IF('Indicator Data imputation'!AD59&lt;&gt;"",1,0))</f>
        <v>0</v>
      </c>
      <c r="AD56" s="171">
        <f>IF('Indicator Data'!AK60="No Data",1,IF('Indicator Data imputation'!AE59&lt;&gt;"",1,0))</f>
        <v>0</v>
      </c>
      <c r="AE56" s="171">
        <f>IF('Indicator Data'!AL60="No Data",1,IF('Indicator Data imputation'!AF59&lt;&gt;"",1,0))</f>
        <v>0</v>
      </c>
      <c r="AF56" s="171">
        <f>IF('Indicator Data'!AM60="No Data",1,IF('Indicator Data imputation'!AG59&lt;&gt;"",1,0))</f>
        <v>0</v>
      </c>
      <c r="AG56" s="171">
        <f>IF('Indicator Data'!AN60="No Data",1,IF('Indicator Data imputation'!AH59&lt;&gt;"",1,0))</f>
        <v>0</v>
      </c>
      <c r="AH56" s="171">
        <f>IF('Indicator Data'!AO60="No Data",1,IF('Indicator Data imputation'!AI59&lt;&gt;"",1,0))</f>
        <v>0</v>
      </c>
      <c r="AI56" s="171">
        <f>IF('Indicator Data'!AP60="No Data",1,IF('Indicator Data imputation'!AJ59&lt;&gt;"",1,0))</f>
        <v>0</v>
      </c>
      <c r="AJ56" s="171">
        <f>IF('Indicator Data'!AQ60="No Data",1,IF('Indicator Data imputation'!AK59&lt;&gt;"",1,0))</f>
        <v>0</v>
      </c>
      <c r="AK56" s="171">
        <f>IF('Indicator Data'!AR60="No Data",1,IF('Indicator Data imputation'!AL59&lt;&gt;"",1,0))</f>
        <v>1</v>
      </c>
      <c r="AL56" s="171">
        <f>IF('Indicator Data'!AS60="No Data",1,IF('Indicator Data imputation'!AM59&lt;&gt;"",1,0))</f>
        <v>0</v>
      </c>
      <c r="AM56" s="171">
        <f>IF('Indicator Data'!AT60="No Data",1,IF('Indicator Data imputation'!AN59&lt;&gt;"",1,0))</f>
        <v>0</v>
      </c>
      <c r="AN56" s="171">
        <f>IF('Indicator Data'!AU60="No Data",1,IF('Indicator Data imputation'!AO59&lt;&gt;"",1,0))</f>
        <v>0</v>
      </c>
      <c r="AO56" s="171">
        <f>IF('Indicator Data'!AV60="No Data",1,IF('Indicator Data imputation'!AP59&lt;&gt;"",1,0))</f>
        <v>0</v>
      </c>
      <c r="AP56" s="171">
        <f>IF('Indicator Data'!AW60="No Data",1,IF('Indicator Data imputation'!AQ59&lt;&gt;"",1,0))</f>
        <v>0</v>
      </c>
      <c r="AQ56" s="171">
        <f>IF('Indicator Data'!AX60="No Data",1,IF('Indicator Data imputation'!AR59&lt;&gt;"",1,0))</f>
        <v>0</v>
      </c>
      <c r="AR56" s="171">
        <f>IF('Indicator Data'!AY60="No Data",1,IF('Indicator Data imputation'!AS59&lt;&gt;"",1,0))</f>
        <v>0</v>
      </c>
      <c r="AS56" s="171">
        <f>IF('Indicator Data'!AZ60="No Data",1,IF('Indicator Data imputation'!AT59&lt;&gt;"",1,0))</f>
        <v>0</v>
      </c>
      <c r="AT56" s="171">
        <f>IF('Indicator Data'!BA60="No Data",1,IF('Indicator Data imputation'!AU59&lt;&gt;"",1,0))</f>
        <v>0</v>
      </c>
      <c r="AU56" s="171">
        <f>IF('Indicator Data'!BB60="No Data",1,IF('Indicator Data imputation'!AV59&lt;&gt;"",1,0))</f>
        <v>0</v>
      </c>
      <c r="AV56" s="171">
        <f>IF('Indicator Data'!BC60="No Data",1,IF('Indicator Data imputation'!AW59&lt;&gt;"",1,0))</f>
        <v>0</v>
      </c>
      <c r="AW56" s="171">
        <f>IF('Indicator Data'!BD60="No Data",1,IF('Indicator Data imputation'!AX59&lt;&gt;"",1,0))</f>
        <v>0</v>
      </c>
      <c r="AX56" s="171">
        <f>IF('Indicator Data'!BE60="No Data",1,IF('Indicator Data imputation'!AY59&lt;&gt;"",1,0))</f>
        <v>0</v>
      </c>
      <c r="AY56" s="171">
        <f>IF('Indicator Data'!BF60="No Data",1,IF('Indicator Data imputation'!AZ59&lt;&gt;"",1,0))</f>
        <v>0</v>
      </c>
      <c r="AZ56" s="171">
        <f>IF('Indicator Data'!BG60="No Data",1,IF('Indicator Data imputation'!BA59&lt;&gt;"",1,0))</f>
        <v>0</v>
      </c>
      <c r="BA56" s="5">
        <f t="shared" si="0"/>
        <v>5</v>
      </c>
      <c r="BB56" s="173">
        <f t="shared" si="1"/>
        <v>9.8039215686274508E-2</v>
      </c>
    </row>
    <row r="57" spans="1:54" x14ac:dyDescent="0.25">
      <c r="A57" s="5" t="s">
        <v>104</v>
      </c>
      <c r="B57" s="171">
        <f>IF('Indicator Data'!I61="No Data",1,IF('Indicator Data imputation'!C60&lt;&gt;"",1,0))</f>
        <v>0</v>
      </c>
      <c r="C57" s="171">
        <f>IF('Indicator Data'!J61="No Data",1,IF('Indicator Data imputation'!D60&lt;&gt;"",1,0))</f>
        <v>0</v>
      </c>
      <c r="D57" s="171">
        <f>IF('Indicator Data'!K61="No Data",1,IF('Indicator Data imputation'!E60&lt;&gt;"",1,0))</f>
        <v>0</v>
      </c>
      <c r="E57" s="171">
        <f>IF('Indicator Data'!L61="No Data",1,IF('Indicator Data imputation'!F60&lt;&gt;"",1,0))</f>
        <v>0</v>
      </c>
      <c r="F57" s="171">
        <f>IF('Indicator Data'!M61="No Data",1,IF('Indicator Data imputation'!G60&lt;&gt;"",1,0))</f>
        <v>0</v>
      </c>
      <c r="G57" s="171">
        <f>IF('Indicator Data'!N61="No Data",1,IF('Indicator Data imputation'!H60&lt;&gt;"",1,0))</f>
        <v>0</v>
      </c>
      <c r="H57" s="171">
        <f>IF('Indicator Data'!O61="No Data",1,IF('Indicator Data imputation'!I60&lt;&gt;"",1,0))</f>
        <v>0</v>
      </c>
      <c r="I57" s="171">
        <f>IF('Indicator Data'!P61="No Data",1,IF('Indicator Data imputation'!J60&lt;&gt;"",1,0))</f>
        <v>0</v>
      </c>
      <c r="J57" s="171">
        <f>IF('Indicator Data'!Q61="No Data",1,IF('Indicator Data imputation'!K60&lt;&gt;"",1,0))</f>
        <v>0</v>
      </c>
      <c r="K57" s="171">
        <f>IF('Indicator Data'!R61="No Data",1,IF('Indicator Data imputation'!L60&lt;&gt;"",1,0))</f>
        <v>0</v>
      </c>
      <c r="L57" s="171">
        <f>IF('Indicator Data'!S61="No Data",1,IF('Indicator Data imputation'!M60&lt;&gt;"",1,0))</f>
        <v>0</v>
      </c>
      <c r="M57" s="171">
        <f>IF('Indicator Data'!T61="No Data",1,IF('Indicator Data imputation'!N60&lt;&gt;"",1,0))</f>
        <v>0</v>
      </c>
      <c r="N57" s="171">
        <f>IF('Indicator Data'!U61="No Data",1,IF('Indicator Data imputation'!O60&lt;&gt;"",1,0))</f>
        <v>0</v>
      </c>
      <c r="O57" s="171">
        <f>IF('Indicator Data'!V61="No Data",1,IF('Indicator Data imputation'!P60&lt;&gt;"",1,0))</f>
        <v>0</v>
      </c>
      <c r="P57" s="171">
        <f>IF('Indicator Data'!W61="No Data",1,IF('Indicator Data imputation'!Q60&lt;&gt;"",1,0))</f>
        <v>0</v>
      </c>
      <c r="Q57" s="171">
        <f>IF('Indicator Data'!X61="No Data",1,IF('Indicator Data imputation'!R60&lt;&gt;"",1,0))</f>
        <v>0</v>
      </c>
      <c r="R57" s="171">
        <f>IF('Indicator Data'!Y61="No Data",1,IF('Indicator Data imputation'!S60&lt;&gt;"",1,0))</f>
        <v>0</v>
      </c>
      <c r="S57" s="171">
        <f>IF('Indicator Data'!Z61="No Data",1,IF('Indicator Data imputation'!T60&lt;&gt;"",1,0))</f>
        <v>0</v>
      </c>
      <c r="T57" s="171">
        <f>IF('Indicator Data'!AA61="No Data",1,IF('Indicator Data imputation'!U60&lt;&gt;"",1,0))</f>
        <v>0</v>
      </c>
      <c r="U57" s="171">
        <f>IF('Indicator Data'!AB61="No Data",1,IF('Indicator Data imputation'!V60&lt;&gt;"",1,0))</f>
        <v>0</v>
      </c>
      <c r="V57" s="171">
        <f>IF('Indicator Data'!AC61="No Data",1,IF('Indicator Data imputation'!W60&lt;&gt;"",1,0))</f>
        <v>0</v>
      </c>
      <c r="W57" s="171">
        <f>IF('Indicator Data'!AD61="No Data",1,IF('Indicator Data imputation'!X60&lt;&gt;"",1,0))</f>
        <v>0</v>
      </c>
      <c r="X57" s="171">
        <f>IF('Indicator Data'!AE61="No Data",1,IF('Indicator Data imputation'!Y60&lt;&gt;"",1,0))</f>
        <v>0</v>
      </c>
      <c r="Y57" s="171">
        <f>IF('Indicator Data'!AF61="No Data",1,IF('Indicator Data imputation'!Z60&lt;&gt;"",1,0))</f>
        <v>0</v>
      </c>
      <c r="Z57" s="171">
        <f>IF('Indicator Data'!AG61="No Data",1,IF('Indicator Data imputation'!AA60&lt;&gt;"",1,0))</f>
        <v>0</v>
      </c>
      <c r="AA57" s="171">
        <f>IF('Indicator Data'!AH61="No Data",1,IF('Indicator Data imputation'!AB60&lt;&gt;"",1,0))</f>
        <v>0</v>
      </c>
      <c r="AB57" s="171">
        <f>IF('Indicator Data'!AI61="No Data",1,IF('Indicator Data imputation'!AC60&lt;&gt;"",1,0))</f>
        <v>0</v>
      </c>
      <c r="AC57" s="171">
        <f>IF('Indicator Data'!AJ61="No Data",1,IF('Indicator Data imputation'!AD60&lt;&gt;"",1,0))</f>
        <v>0</v>
      </c>
      <c r="AD57" s="171">
        <f>IF('Indicator Data'!AK61="No Data",1,IF('Indicator Data imputation'!AE60&lt;&gt;"",1,0))</f>
        <v>0</v>
      </c>
      <c r="AE57" s="171">
        <f>IF('Indicator Data'!AL61="No Data",1,IF('Indicator Data imputation'!AF60&lt;&gt;"",1,0))</f>
        <v>0</v>
      </c>
      <c r="AF57" s="171">
        <f>IF('Indicator Data'!AM61="No Data",1,IF('Indicator Data imputation'!AG60&lt;&gt;"",1,0))</f>
        <v>0</v>
      </c>
      <c r="AG57" s="171">
        <f>IF('Indicator Data'!AN61="No Data",1,IF('Indicator Data imputation'!AH60&lt;&gt;"",1,0))</f>
        <v>0</v>
      </c>
      <c r="AH57" s="171">
        <f>IF('Indicator Data'!AO61="No Data",1,IF('Indicator Data imputation'!AI60&lt;&gt;"",1,0))</f>
        <v>0</v>
      </c>
      <c r="AI57" s="171">
        <f>IF('Indicator Data'!AP61="No Data",1,IF('Indicator Data imputation'!AJ60&lt;&gt;"",1,0))</f>
        <v>0</v>
      </c>
      <c r="AJ57" s="171">
        <f>IF('Indicator Data'!AQ61="No Data",1,IF('Indicator Data imputation'!AK60&lt;&gt;"",1,0))</f>
        <v>0</v>
      </c>
      <c r="AK57" s="171">
        <f>IF('Indicator Data'!AR61="No Data",1,IF('Indicator Data imputation'!AL60&lt;&gt;"",1,0))</f>
        <v>0</v>
      </c>
      <c r="AL57" s="171">
        <f>IF('Indicator Data'!AS61="No Data",1,IF('Indicator Data imputation'!AM60&lt;&gt;"",1,0))</f>
        <v>0</v>
      </c>
      <c r="AM57" s="171">
        <f>IF('Indicator Data'!AT61="No Data",1,IF('Indicator Data imputation'!AN60&lt;&gt;"",1,0))</f>
        <v>0</v>
      </c>
      <c r="AN57" s="171">
        <f>IF('Indicator Data'!AU61="No Data",1,IF('Indicator Data imputation'!AO60&lt;&gt;"",1,0))</f>
        <v>0</v>
      </c>
      <c r="AO57" s="171">
        <f>IF('Indicator Data'!AV61="No Data",1,IF('Indicator Data imputation'!AP60&lt;&gt;"",1,0))</f>
        <v>0</v>
      </c>
      <c r="AP57" s="171">
        <f>IF('Indicator Data'!AW61="No Data",1,IF('Indicator Data imputation'!AQ60&lt;&gt;"",1,0))</f>
        <v>0</v>
      </c>
      <c r="AQ57" s="171">
        <f>IF('Indicator Data'!AX61="No Data",1,IF('Indicator Data imputation'!AR60&lt;&gt;"",1,0))</f>
        <v>0</v>
      </c>
      <c r="AR57" s="171">
        <f>IF('Indicator Data'!AY61="No Data",1,IF('Indicator Data imputation'!AS60&lt;&gt;"",1,0))</f>
        <v>0</v>
      </c>
      <c r="AS57" s="171">
        <f>IF('Indicator Data'!AZ61="No Data",1,IF('Indicator Data imputation'!AT60&lt;&gt;"",1,0))</f>
        <v>0</v>
      </c>
      <c r="AT57" s="171">
        <f>IF('Indicator Data'!BA61="No Data",1,IF('Indicator Data imputation'!AU60&lt;&gt;"",1,0))</f>
        <v>0</v>
      </c>
      <c r="AU57" s="171">
        <f>IF('Indicator Data'!BB61="No Data",1,IF('Indicator Data imputation'!AV60&lt;&gt;"",1,0))</f>
        <v>0</v>
      </c>
      <c r="AV57" s="171">
        <f>IF('Indicator Data'!BC61="No Data",1,IF('Indicator Data imputation'!AW60&lt;&gt;"",1,0))</f>
        <v>0</v>
      </c>
      <c r="AW57" s="171">
        <f>IF('Indicator Data'!BD61="No Data",1,IF('Indicator Data imputation'!AX60&lt;&gt;"",1,0))</f>
        <v>0</v>
      </c>
      <c r="AX57" s="171">
        <f>IF('Indicator Data'!BE61="No Data",1,IF('Indicator Data imputation'!AY60&lt;&gt;"",1,0))</f>
        <v>0</v>
      </c>
      <c r="AY57" s="171">
        <f>IF('Indicator Data'!BF61="No Data",1,IF('Indicator Data imputation'!AZ60&lt;&gt;"",1,0))</f>
        <v>0</v>
      </c>
      <c r="AZ57" s="171">
        <f>IF('Indicator Data'!BG61="No Data",1,IF('Indicator Data imputation'!BA60&lt;&gt;"",1,0))</f>
        <v>0</v>
      </c>
      <c r="BA57" s="5">
        <f t="shared" si="0"/>
        <v>0</v>
      </c>
      <c r="BB57" s="173">
        <f t="shared" si="1"/>
        <v>0</v>
      </c>
    </row>
    <row r="58" spans="1:54" x14ac:dyDescent="0.25">
      <c r="A58" s="5" t="s">
        <v>106</v>
      </c>
      <c r="B58" s="171">
        <f>IF('Indicator Data'!I62="No Data",1,IF('Indicator Data imputation'!C61&lt;&gt;"",1,0))</f>
        <v>0</v>
      </c>
      <c r="C58" s="171">
        <f>IF('Indicator Data'!J62="No Data",1,IF('Indicator Data imputation'!D61&lt;&gt;"",1,0))</f>
        <v>0</v>
      </c>
      <c r="D58" s="171">
        <f>IF('Indicator Data'!K62="No Data",1,IF('Indicator Data imputation'!E61&lt;&gt;"",1,0))</f>
        <v>0</v>
      </c>
      <c r="E58" s="171">
        <f>IF('Indicator Data'!L62="No Data",1,IF('Indicator Data imputation'!F61&lt;&gt;"",1,0))</f>
        <v>0</v>
      </c>
      <c r="F58" s="171">
        <f>IF('Indicator Data'!M62="No Data",1,IF('Indicator Data imputation'!G61&lt;&gt;"",1,0))</f>
        <v>0</v>
      </c>
      <c r="G58" s="171">
        <f>IF('Indicator Data'!N62="No Data",1,IF('Indicator Data imputation'!H61&lt;&gt;"",1,0))</f>
        <v>0</v>
      </c>
      <c r="H58" s="171">
        <f>IF('Indicator Data'!O62="No Data",1,IF('Indicator Data imputation'!I61&lt;&gt;"",1,0))</f>
        <v>0</v>
      </c>
      <c r="I58" s="171">
        <f>IF('Indicator Data'!P62="No Data",1,IF('Indicator Data imputation'!J61&lt;&gt;"",1,0))</f>
        <v>0</v>
      </c>
      <c r="J58" s="171">
        <f>IF('Indicator Data'!Q62="No Data",1,IF('Indicator Data imputation'!K61&lt;&gt;"",1,0))</f>
        <v>0</v>
      </c>
      <c r="K58" s="171">
        <f>IF('Indicator Data'!R62="No Data",1,IF('Indicator Data imputation'!L61&lt;&gt;"",1,0))</f>
        <v>1</v>
      </c>
      <c r="L58" s="171">
        <f>IF('Indicator Data'!S62="No Data",1,IF('Indicator Data imputation'!M61&lt;&gt;"",1,0))</f>
        <v>0</v>
      </c>
      <c r="M58" s="171">
        <f>IF('Indicator Data'!T62="No Data",1,IF('Indicator Data imputation'!N61&lt;&gt;"",1,0))</f>
        <v>0</v>
      </c>
      <c r="N58" s="171">
        <f>IF('Indicator Data'!U62="No Data",1,IF('Indicator Data imputation'!O61&lt;&gt;"",1,0))</f>
        <v>0</v>
      </c>
      <c r="O58" s="171">
        <f>IF('Indicator Data'!V62="No Data",1,IF('Indicator Data imputation'!P61&lt;&gt;"",1,0))</f>
        <v>0</v>
      </c>
      <c r="P58" s="171">
        <f>IF('Indicator Data'!W62="No Data",1,IF('Indicator Data imputation'!Q61&lt;&gt;"",1,0))</f>
        <v>0</v>
      </c>
      <c r="Q58" s="171">
        <f>IF('Indicator Data'!X62="No Data",1,IF('Indicator Data imputation'!R61&lt;&gt;"",1,0))</f>
        <v>1</v>
      </c>
      <c r="R58" s="171">
        <f>IF('Indicator Data'!Y62="No Data",1,IF('Indicator Data imputation'!S61&lt;&gt;"",1,0))</f>
        <v>0</v>
      </c>
      <c r="S58" s="171">
        <f>IF('Indicator Data'!Z62="No Data",1,IF('Indicator Data imputation'!T61&lt;&gt;"",1,0))</f>
        <v>0</v>
      </c>
      <c r="T58" s="171">
        <f>IF('Indicator Data'!AA62="No Data",1,IF('Indicator Data imputation'!U61&lt;&gt;"",1,0))</f>
        <v>0</v>
      </c>
      <c r="U58" s="171">
        <f>IF('Indicator Data'!AB62="No Data",1,IF('Indicator Data imputation'!V61&lt;&gt;"",1,0))</f>
        <v>0</v>
      </c>
      <c r="V58" s="171">
        <f>IF('Indicator Data'!AC62="No Data",1,IF('Indicator Data imputation'!W61&lt;&gt;"",1,0))</f>
        <v>0</v>
      </c>
      <c r="W58" s="171">
        <f>IF('Indicator Data'!AD62="No Data",1,IF('Indicator Data imputation'!X61&lt;&gt;"",1,0))</f>
        <v>0</v>
      </c>
      <c r="X58" s="171">
        <f>IF('Indicator Data'!AE62="No Data",1,IF('Indicator Data imputation'!Y61&lt;&gt;"",1,0))</f>
        <v>1</v>
      </c>
      <c r="Y58" s="171">
        <f>IF('Indicator Data'!AF62="No Data",1,IF('Indicator Data imputation'!Z61&lt;&gt;"",1,0))</f>
        <v>0</v>
      </c>
      <c r="Z58" s="171">
        <f>IF('Indicator Data'!AG62="No Data",1,IF('Indicator Data imputation'!AA61&lt;&gt;"",1,0))</f>
        <v>0</v>
      </c>
      <c r="AA58" s="171">
        <f>IF('Indicator Data'!AH62="No Data",1,IF('Indicator Data imputation'!AB61&lt;&gt;"",1,0))</f>
        <v>0</v>
      </c>
      <c r="AB58" s="171">
        <f>IF('Indicator Data'!AI62="No Data",1,IF('Indicator Data imputation'!AC61&lt;&gt;"",1,0))</f>
        <v>0</v>
      </c>
      <c r="AC58" s="171">
        <f>IF('Indicator Data'!AJ62="No Data",1,IF('Indicator Data imputation'!AD61&lt;&gt;"",1,0))</f>
        <v>0</v>
      </c>
      <c r="AD58" s="171">
        <f>IF('Indicator Data'!AK62="No Data",1,IF('Indicator Data imputation'!AE61&lt;&gt;"",1,0))</f>
        <v>0</v>
      </c>
      <c r="AE58" s="171">
        <f>IF('Indicator Data'!AL62="No Data",1,IF('Indicator Data imputation'!AF61&lt;&gt;"",1,0))</f>
        <v>0</v>
      </c>
      <c r="AF58" s="171">
        <f>IF('Indicator Data'!AM62="No Data",1,IF('Indicator Data imputation'!AG61&lt;&gt;"",1,0))</f>
        <v>0</v>
      </c>
      <c r="AG58" s="171">
        <f>IF('Indicator Data'!AN62="No Data",1,IF('Indicator Data imputation'!AH61&lt;&gt;"",1,0))</f>
        <v>0</v>
      </c>
      <c r="AH58" s="171">
        <f>IF('Indicator Data'!AO62="No Data",1,IF('Indicator Data imputation'!AI61&lt;&gt;"",1,0))</f>
        <v>0</v>
      </c>
      <c r="AI58" s="171">
        <f>IF('Indicator Data'!AP62="No Data",1,IF('Indicator Data imputation'!AJ61&lt;&gt;"",1,0))</f>
        <v>0</v>
      </c>
      <c r="AJ58" s="171">
        <f>IF('Indicator Data'!AQ62="No Data",1,IF('Indicator Data imputation'!AK61&lt;&gt;"",1,0))</f>
        <v>0</v>
      </c>
      <c r="AK58" s="171">
        <f>IF('Indicator Data'!AR62="No Data",1,IF('Indicator Data imputation'!AL61&lt;&gt;"",1,0))</f>
        <v>0</v>
      </c>
      <c r="AL58" s="171">
        <f>IF('Indicator Data'!AS62="No Data",1,IF('Indicator Data imputation'!AM61&lt;&gt;"",1,0))</f>
        <v>0</v>
      </c>
      <c r="AM58" s="171">
        <f>IF('Indicator Data'!AT62="No Data",1,IF('Indicator Data imputation'!AN61&lt;&gt;"",1,0))</f>
        <v>1</v>
      </c>
      <c r="AN58" s="171">
        <f>IF('Indicator Data'!AU62="No Data",1,IF('Indicator Data imputation'!AO61&lt;&gt;"",1,0))</f>
        <v>0</v>
      </c>
      <c r="AO58" s="171">
        <f>IF('Indicator Data'!AV62="No Data",1,IF('Indicator Data imputation'!AP61&lt;&gt;"",1,0))</f>
        <v>1</v>
      </c>
      <c r="AP58" s="171">
        <f>IF('Indicator Data'!AW62="No Data",1,IF('Indicator Data imputation'!AQ61&lt;&gt;"",1,0))</f>
        <v>0</v>
      </c>
      <c r="AQ58" s="171">
        <f>IF('Indicator Data'!AX62="No Data",1,IF('Indicator Data imputation'!AR61&lt;&gt;"",1,0))</f>
        <v>0</v>
      </c>
      <c r="AR58" s="171">
        <f>IF('Indicator Data'!AY62="No Data",1,IF('Indicator Data imputation'!AS61&lt;&gt;"",1,0))</f>
        <v>0</v>
      </c>
      <c r="AS58" s="171">
        <f>IF('Indicator Data'!AZ62="No Data",1,IF('Indicator Data imputation'!AT61&lt;&gt;"",1,0))</f>
        <v>0</v>
      </c>
      <c r="AT58" s="171">
        <f>IF('Indicator Data'!BA62="No Data",1,IF('Indicator Data imputation'!AU61&lt;&gt;"",1,0))</f>
        <v>0</v>
      </c>
      <c r="AU58" s="171">
        <f>IF('Indicator Data'!BB62="No Data",1,IF('Indicator Data imputation'!AV61&lt;&gt;"",1,0))</f>
        <v>0</v>
      </c>
      <c r="AV58" s="171">
        <f>IF('Indicator Data'!BC62="No Data",1,IF('Indicator Data imputation'!AW61&lt;&gt;"",1,0))</f>
        <v>0</v>
      </c>
      <c r="AW58" s="171">
        <f>IF('Indicator Data'!BD62="No Data",1,IF('Indicator Data imputation'!AX61&lt;&gt;"",1,0))</f>
        <v>0</v>
      </c>
      <c r="AX58" s="171">
        <f>IF('Indicator Data'!BE62="No Data",1,IF('Indicator Data imputation'!AY61&lt;&gt;"",1,0))</f>
        <v>0</v>
      </c>
      <c r="AY58" s="171">
        <f>IF('Indicator Data'!BF62="No Data",1,IF('Indicator Data imputation'!AZ61&lt;&gt;"",1,0))</f>
        <v>0</v>
      </c>
      <c r="AZ58" s="171">
        <f>IF('Indicator Data'!BG62="No Data",1,IF('Indicator Data imputation'!BA61&lt;&gt;"",1,0))</f>
        <v>0</v>
      </c>
      <c r="BA58" s="5">
        <f t="shared" si="0"/>
        <v>5</v>
      </c>
      <c r="BB58" s="173">
        <f t="shared" si="1"/>
        <v>9.8039215686274508E-2</v>
      </c>
    </row>
    <row r="59" spans="1:54" x14ac:dyDescent="0.25">
      <c r="A59" s="5" t="s">
        <v>108</v>
      </c>
      <c r="B59" s="171">
        <f>IF('Indicator Data'!I63="No Data",1,IF('Indicator Data imputation'!C62&lt;&gt;"",1,0))</f>
        <v>0</v>
      </c>
      <c r="C59" s="171">
        <f>IF('Indicator Data'!J63="No Data",1,IF('Indicator Data imputation'!D62&lt;&gt;"",1,0))</f>
        <v>0</v>
      </c>
      <c r="D59" s="171">
        <f>IF('Indicator Data'!K63="No Data",1,IF('Indicator Data imputation'!E62&lt;&gt;"",1,0))</f>
        <v>0</v>
      </c>
      <c r="E59" s="171">
        <f>IF('Indicator Data'!L63="No Data",1,IF('Indicator Data imputation'!F62&lt;&gt;"",1,0))</f>
        <v>0</v>
      </c>
      <c r="F59" s="171">
        <f>IF('Indicator Data'!M63="No Data",1,IF('Indicator Data imputation'!G62&lt;&gt;"",1,0))</f>
        <v>0</v>
      </c>
      <c r="G59" s="171">
        <f>IF('Indicator Data'!N63="No Data",1,IF('Indicator Data imputation'!H62&lt;&gt;"",1,0))</f>
        <v>0</v>
      </c>
      <c r="H59" s="171">
        <f>IF('Indicator Data'!O63="No Data",1,IF('Indicator Data imputation'!I62&lt;&gt;"",1,0))</f>
        <v>0</v>
      </c>
      <c r="I59" s="171">
        <f>IF('Indicator Data'!P63="No Data",1,IF('Indicator Data imputation'!J62&lt;&gt;"",1,0))</f>
        <v>0</v>
      </c>
      <c r="J59" s="171">
        <f>IF('Indicator Data'!Q63="No Data",1,IF('Indicator Data imputation'!K62&lt;&gt;"",1,0))</f>
        <v>0</v>
      </c>
      <c r="K59" s="171">
        <f>IF('Indicator Data'!R63="No Data",1,IF('Indicator Data imputation'!L62&lt;&gt;"",1,0))</f>
        <v>1</v>
      </c>
      <c r="L59" s="171">
        <f>IF('Indicator Data'!S63="No Data",1,IF('Indicator Data imputation'!M62&lt;&gt;"",1,0))</f>
        <v>0</v>
      </c>
      <c r="M59" s="171">
        <f>IF('Indicator Data'!T63="No Data",1,IF('Indicator Data imputation'!N62&lt;&gt;"",1,0))</f>
        <v>0</v>
      </c>
      <c r="N59" s="171">
        <f>IF('Indicator Data'!U63="No Data",1,IF('Indicator Data imputation'!O62&lt;&gt;"",1,0))</f>
        <v>0</v>
      </c>
      <c r="O59" s="171">
        <f>IF('Indicator Data'!V63="No Data",1,IF('Indicator Data imputation'!P62&lt;&gt;"",1,0))</f>
        <v>1</v>
      </c>
      <c r="P59" s="171">
        <f>IF('Indicator Data'!W63="No Data",1,IF('Indicator Data imputation'!Q62&lt;&gt;"",1,0))</f>
        <v>0</v>
      </c>
      <c r="Q59" s="171">
        <f>IF('Indicator Data'!X63="No Data",1,IF('Indicator Data imputation'!R62&lt;&gt;"",1,0))</f>
        <v>1</v>
      </c>
      <c r="R59" s="171">
        <f>IF('Indicator Data'!Y63="No Data",1,IF('Indicator Data imputation'!S62&lt;&gt;"",1,0))</f>
        <v>0</v>
      </c>
      <c r="S59" s="171">
        <f>IF('Indicator Data'!Z63="No Data",1,IF('Indicator Data imputation'!T62&lt;&gt;"",1,0))</f>
        <v>0</v>
      </c>
      <c r="T59" s="171">
        <f>IF('Indicator Data'!AA63="No Data",1,IF('Indicator Data imputation'!U62&lt;&gt;"",1,0))</f>
        <v>0</v>
      </c>
      <c r="U59" s="171">
        <f>IF('Indicator Data'!AB63="No Data",1,IF('Indicator Data imputation'!V62&lt;&gt;"",1,0))</f>
        <v>1</v>
      </c>
      <c r="V59" s="171">
        <f>IF('Indicator Data'!AC63="No Data",1,IF('Indicator Data imputation'!W62&lt;&gt;"",1,0))</f>
        <v>0</v>
      </c>
      <c r="W59" s="171">
        <f>IF('Indicator Data'!AD63="No Data",1,IF('Indicator Data imputation'!X62&lt;&gt;"",1,0))</f>
        <v>0</v>
      </c>
      <c r="X59" s="171">
        <f>IF('Indicator Data'!AE63="No Data",1,IF('Indicator Data imputation'!Y62&lt;&gt;"",1,0))</f>
        <v>1</v>
      </c>
      <c r="Y59" s="171">
        <f>IF('Indicator Data'!AF63="No Data",1,IF('Indicator Data imputation'!Z62&lt;&gt;"",1,0))</f>
        <v>0</v>
      </c>
      <c r="Z59" s="171">
        <f>IF('Indicator Data'!AG63="No Data",1,IF('Indicator Data imputation'!AA62&lt;&gt;"",1,0))</f>
        <v>0</v>
      </c>
      <c r="AA59" s="171">
        <f>IF('Indicator Data'!AH63="No Data",1,IF('Indicator Data imputation'!AB62&lt;&gt;"",1,0))</f>
        <v>0</v>
      </c>
      <c r="AB59" s="171">
        <f>IF('Indicator Data'!AI63="No Data",1,IF('Indicator Data imputation'!AC62&lt;&gt;"",1,0))</f>
        <v>0</v>
      </c>
      <c r="AC59" s="171">
        <f>IF('Indicator Data'!AJ63="No Data",1,IF('Indicator Data imputation'!AD62&lt;&gt;"",1,0))</f>
        <v>0</v>
      </c>
      <c r="AD59" s="171">
        <f>IF('Indicator Data'!AK63="No Data",1,IF('Indicator Data imputation'!AE62&lt;&gt;"",1,0))</f>
        <v>0</v>
      </c>
      <c r="AE59" s="171">
        <f>IF('Indicator Data'!AL63="No Data",1,IF('Indicator Data imputation'!AF62&lt;&gt;"",1,0))</f>
        <v>0</v>
      </c>
      <c r="AF59" s="171">
        <f>IF('Indicator Data'!AM63="No Data",1,IF('Indicator Data imputation'!AG62&lt;&gt;"",1,0))</f>
        <v>0</v>
      </c>
      <c r="AG59" s="171">
        <f>IF('Indicator Data'!AN63="No Data",1,IF('Indicator Data imputation'!AH62&lt;&gt;"",1,0))</f>
        <v>0</v>
      </c>
      <c r="AH59" s="171">
        <f>IF('Indicator Data'!AO63="No Data",1,IF('Indicator Data imputation'!AI62&lt;&gt;"",1,0))</f>
        <v>0</v>
      </c>
      <c r="AI59" s="171">
        <f>IF('Indicator Data'!AP63="No Data",1,IF('Indicator Data imputation'!AJ62&lt;&gt;"",1,0))</f>
        <v>0</v>
      </c>
      <c r="AJ59" s="171">
        <f>IF('Indicator Data'!AQ63="No Data",1,IF('Indicator Data imputation'!AK62&lt;&gt;"",1,0))</f>
        <v>0</v>
      </c>
      <c r="AK59" s="171">
        <f>IF('Indicator Data'!AR63="No Data",1,IF('Indicator Data imputation'!AL62&lt;&gt;"",1,0))</f>
        <v>0</v>
      </c>
      <c r="AL59" s="171">
        <f>IF('Indicator Data'!AS63="No Data",1,IF('Indicator Data imputation'!AM62&lt;&gt;"",1,0))</f>
        <v>0</v>
      </c>
      <c r="AM59" s="171">
        <f>IF('Indicator Data'!AT63="No Data",1,IF('Indicator Data imputation'!AN62&lt;&gt;"",1,0))</f>
        <v>0</v>
      </c>
      <c r="AN59" s="171">
        <f>IF('Indicator Data'!AU63="No Data",1,IF('Indicator Data imputation'!AO62&lt;&gt;"",1,0))</f>
        <v>0</v>
      </c>
      <c r="AO59" s="171">
        <f>IF('Indicator Data'!AV63="No Data",1,IF('Indicator Data imputation'!AP62&lt;&gt;"",1,0))</f>
        <v>1</v>
      </c>
      <c r="AP59" s="171">
        <f>IF('Indicator Data'!AW63="No Data",1,IF('Indicator Data imputation'!AQ62&lt;&gt;"",1,0))</f>
        <v>0</v>
      </c>
      <c r="AQ59" s="171">
        <f>IF('Indicator Data'!AX63="No Data",1,IF('Indicator Data imputation'!AR62&lt;&gt;"",1,0))</f>
        <v>0</v>
      </c>
      <c r="AR59" s="171">
        <f>IF('Indicator Data'!AY63="No Data",1,IF('Indicator Data imputation'!AS62&lt;&gt;"",1,0))</f>
        <v>0</v>
      </c>
      <c r="AS59" s="171">
        <f>IF('Indicator Data'!AZ63="No Data",1,IF('Indicator Data imputation'!AT62&lt;&gt;"",1,0))</f>
        <v>0</v>
      </c>
      <c r="AT59" s="171">
        <f>IF('Indicator Data'!BA63="No Data",1,IF('Indicator Data imputation'!AU62&lt;&gt;"",1,0))</f>
        <v>0</v>
      </c>
      <c r="AU59" s="171">
        <f>IF('Indicator Data'!BB63="No Data",1,IF('Indicator Data imputation'!AV62&lt;&gt;"",1,0))</f>
        <v>0</v>
      </c>
      <c r="AV59" s="171">
        <f>IF('Indicator Data'!BC63="No Data",1,IF('Indicator Data imputation'!AW62&lt;&gt;"",1,0))</f>
        <v>0</v>
      </c>
      <c r="AW59" s="171">
        <f>IF('Indicator Data'!BD63="No Data",1,IF('Indicator Data imputation'!AX62&lt;&gt;"",1,0))</f>
        <v>0</v>
      </c>
      <c r="AX59" s="171">
        <f>IF('Indicator Data'!BE63="No Data",1,IF('Indicator Data imputation'!AY62&lt;&gt;"",1,0))</f>
        <v>0</v>
      </c>
      <c r="AY59" s="171">
        <f>IF('Indicator Data'!BF63="No Data",1,IF('Indicator Data imputation'!AZ62&lt;&gt;"",1,0))</f>
        <v>0</v>
      </c>
      <c r="AZ59" s="171">
        <f>IF('Indicator Data'!BG63="No Data",1,IF('Indicator Data imputation'!BA62&lt;&gt;"",1,0))</f>
        <v>0</v>
      </c>
      <c r="BA59" s="5">
        <f t="shared" si="0"/>
        <v>6</v>
      </c>
      <c r="BB59" s="173">
        <f t="shared" si="1"/>
        <v>0.11764705882352941</v>
      </c>
    </row>
    <row r="60" spans="1:54" x14ac:dyDescent="0.25">
      <c r="A60" s="5" t="s">
        <v>110</v>
      </c>
      <c r="B60" s="171">
        <f>IF('Indicator Data'!I64="No Data",1,IF('Indicator Data imputation'!C63&lt;&gt;"",1,0))</f>
        <v>0</v>
      </c>
      <c r="C60" s="171">
        <f>IF('Indicator Data'!J64="No Data",1,IF('Indicator Data imputation'!D63&lt;&gt;"",1,0))</f>
        <v>0</v>
      </c>
      <c r="D60" s="171">
        <f>IF('Indicator Data'!K64="No Data",1,IF('Indicator Data imputation'!E63&lt;&gt;"",1,0))</f>
        <v>0</v>
      </c>
      <c r="E60" s="171">
        <f>IF('Indicator Data'!L64="No Data",1,IF('Indicator Data imputation'!F63&lt;&gt;"",1,0))</f>
        <v>0</v>
      </c>
      <c r="F60" s="171">
        <f>IF('Indicator Data'!M64="No Data",1,IF('Indicator Data imputation'!G63&lt;&gt;"",1,0))</f>
        <v>0</v>
      </c>
      <c r="G60" s="171">
        <f>IF('Indicator Data'!N64="No Data",1,IF('Indicator Data imputation'!H63&lt;&gt;"",1,0))</f>
        <v>0</v>
      </c>
      <c r="H60" s="171">
        <f>IF('Indicator Data'!O64="No Data",1,IF('Indicator Data imputation'!I63&lt;&gt;"",1,0))</f>
        <v>0</v>
      </c>
      <c r="I60" s="171">
        <f>IF('Indicator Data'!P64="No Data",1,IF('Indicator Data imputation'!J63&lt;&gt;"",1,0))</f>
        <v>0</v>
      </c>
      <c r="J60" s="171">
        <f>IF('Indicator Data'!Q64="No Data",1,IF('Indicator Data imputation'!K63&lt;&gt;"",1,0))</f>
        <v>0</v>
      </c>
      <c r="K60" s="171">
        <f>IF('Indicator Data'!R64="No Data",1,IF('Indicator Data imputation'!L63&lt;&gt;"",1,0))</f>
        <v>1</v>
      </c>
      <c r="L60" s="171">
        <f>IF('Indicator Data'!S64="No Data",1,IF('Indicator Data imputation'!M63&lt;&gt;"",1,0))</f>
        <v>0</v>
      </c>
      <c r="M60" s="171">
        <f>IF('Indicator Data'!T64="No Data",1,IF('Indicator Data imputation'!N63&lt;&gt;"",1,0))</f>
        <v>0</v>
      </c>
      <c r="N60" s="171">
        <f>IF('Indicator Data'!U64="No Data",1,IF('Indicator Data imputation'!O63&lt;&gt;"",1,0))</f>
        <v>0</v>
      </c>
      <c r="O60" s="171">
        <f>IF('Indicator Data'!V64="No Data",1,IF('Indicator Data imputation'!P63&lt;&gt;"",1,0))</f>
        <v>1</v>
      </c>
      <c r="P60" s="171">
        <f>IF('Indicator Data'!W64="No Data",1,IF('Indicator Data imputation'!Q63&lt;&gt;"",1,0))</f>
        <v>0</v>
      </c>
      <c r="Q60" s="171">
        <f>IF('Indicator Data'!X64="No Data",1,IF('Indicator Data imputation'!R63&lt;&gt;"",1,0))</f>
        <v>1</v>
      </c>
      <c r="R60" s="171">
        <f>IF('Indicator Data'!Y64="No Data",1,IF('Indicator Data imputation'!S63&lt;&gt;"",1,0))</f>
        <v>0</v>
      </c>
      <c r="S60" s="171">
        <f>IF('Indicator Data'!Z64="No Data",1,IF('Indicator Data imputation'!T63&lt;&gt;"",1,0))</f>
        <v>0</v>
      </c>
      <c r="T60" s="171">
        <f>IF('Indicator Data'!AA64="No Data",1,IF('Indicator Data imputation'!U63&lt;&gt;"",1,0))</f>
        <v>0</v>
      </c>
      <c r="U60" s="171">
        <f>IF('Indicator Data'!AB64="No Data",1,IF('Indicator Data imputation'!V63&lt;&gt;"",1,0))</f>
        <v>1</v>
      </c>
      <c r="V60" s="171">
        <f>IF('Indicator Data'!AC64="No Data",1,IF('Indicator Data imputation'!W63&lt;&gt;"",1,0))</f>
        <v>0</v>
      </c>
      <c r="W60" s="171">
        <f>IF('Indicator Data'!AD64="No Data",1,IF('Indicator Data imputation'!X63&lt;&gt;"",1,0))</f>
        <v>0</v>
      </c>
      <c r="X60" s="171">
        <f>IF('Indicator Data'!AE64="No Data",1,IF('Indicator Data imputation'!Y63&lt;&gt;"",1,0))</f>
        <v>1</v>
      </c>
      <c r="Y60" s="171">
        <f>IF('Indicator Data'!AF64="No Data",1,IF('Indicator Data imputation'!Z63&lt;&gt;"",1,0))</f>
        <v>0</v>
      </c>
      <c r="Z60" s="171">
        <f>IF('Indicator Data'!AG64="No Data",1,IF('Indicator Data imputation'!AA63&lt;&gt;"",1,0))</f>
        <v>0</v>
      </c>
      <c r="AA60" s="171">
        <f>IF('Indicator Data'!AH64="No Data",1,IF('Indicator Data imputation'!AB63&lt;&gt;"",1,0))</f>
        <v>0</v>
      </c>
      <c r="AB60" s="171">
        <f>IF('Indicator Data'!AI64="No Data",1,IF('Indicator Data imputation'!AC63&lt;&gt;"",1,0))</f>
        <v>0</v>
      </c>
      <c r="AC60" s="171">
        <f>IF('Indicator Data'!AJ64="No Data",1,IF('Indicator Data imputation'!AD63&lt;&gt;"",1,0))</f>
        <v>0</v>
      </c>
      <c r="AD60" s="171">
        <f>IF('Indicator Data'!AK64="No Data",1,IF('Indicator Data imputation'!AE63&lt;&gt;"",1,0))</f>
        <v>0</v>
      </c>
      <c r="AE60" s="171">
        <f>IF('Indicator Data'!AL64="No Data",1,IF('Indicator Data imputation'!AF63&lt;&gt;"",1,0))</f>
        <v>0</v>
      </c>
      <c r="AF60" s="171">
        <f>IF('Indicator Data'!AM64="No Data",1,IF('Indicator Data imputation'!AG63&lt;&gt;"",1,0))</f>
        <v>0</v>
      </c>
      <c r="AG60" s="171">
        <f>IF('Indicator Data'!AN64="No Data",1,IF('Indicator Data imputation'!AH63&lt;&gt;"",1,0))</f>
        <v>0</v>
      </c>
      <c r="AH60" s="171">
        <f>IF('Indicator Data'!AO64="No Data",1,IF('Indicator Data imputation'!AI63&lt;&gt;"",1,0))</f>
        <v>0</v>
      </c>
      <c r="AI60" s="171">
        <f>IF('Indicator Data'!AP64="No Data",1,IF('Indicator Data imputation'!AJ63&lt;&gt;"",1,0))</f>
        <v>0</v>
      </c>
      <c r="AJ60" s="171">
        <f>IF('Indicator Data'!AQ64="No Data",1,IF('Indicator Data imputation'!AK63&lt;&gt;"",1,0))</f>
        <v>0</v>
      </c>
      <c r="AK60" s="171">
        <f>IF('Indicator Data'!AR64="No Data",1,IF('Indicator Data imputation'!AL63&lt;&gt;"",1,0))</f>
        <v>0</v>
      </c>
      <c r="AL60" s="171">
        <f>IF('Indicator Data'!AS64="No Data",1,IF('Indicator Data imputation'!AM63&lt;&gt;"",1,0))</f>
        <v>0</v>
      </c>
      <c r="AM60" s="171">
        <f>IF('Indicator Data'!AT64="No Data",1,IF('Indicator Data imputation'!AN63&lt;&gt;"",1,0))</f>
        <v>0</v>
      </c>
      <c r="AN60" s="171">
        <f>IF('Indicator Data'!AU64="No Data",1,IF('Indicator Data imputation'!AO63&lt;&gt;"",1,0))</f>
        <v>0</v>
      </c>
      <c r="AO60" s="171">
        <f>IF('Indicator Data'!AV64="No Data",1,IF('Indicator Data imputation'!AP63&lt;&gt;"",1,0))</f>
        <v>1</v>
      </c>
      <c r="AP60" s="171">
        <f>IF('Indicator Data'!AW64="No Data",1,IF('Indicator Data imputation'!AQ63&lt;&gt;"",1,0))</f>
        <v>0</v>
      </c>
      <c r="AQ60" s="171">
        <f>IF('Indicator Data'!AX64="No Data",1,IF('Indicator Data imputation'!AR63&lt;&gt;"",1,0))</f>
        <v>0</v>
      </c>
      <c r="AR60" s="171">
        <f>IF('Indicator Data'!AY64="No Data",1,IF('Indicator Data imputation'!AS63&lt;&gt;"",1,0))</f>
        <v>0</v>
      </c>
      <c r="AS60" s="171">
        <f>IF('Indicator Data'!AZ64="No Data",1,IF('Indicator Data imputation'!AT63&lt;&gt;"",1,0))</f>
        <v>0</v>
      </c>
      <c r="AT60" s="171">
        <f>IF('Indicator Data'!BA64="No Data",1,IF('Indicator Data imputation'!AU63&lt;&gt;"",1,0))</f>
        <v>0</v>
      </c>
      <c r="AU60" s="171">
        <f>IF('Indicator Data'!BB64="No Data",1,IF('Indicator Data imputation'!AV63&lt;&gt;"",1,0))</f>
        <v>0</v>
      </c>
      <c r="AV60" s="171">
        <f>IF('Indicator Data'!BC64="No Data",1,IF('Indicator Data imputation'!AW63&lt;&gt;"",1,0))</f>
        <v>0</v>
      </c>
      <c r="AW60" s="171">
        <f>IF('Indicator Data'!BD64="No Data",1,IF('Indicator Data imputation'!AX63&lt;&gt;"",1,0))</f>
        <v>0</v>
      </c>
      <c r="AX60" s="171">
        <f>IF('Indicator Data'!BE64="No Data",1,IF('Indicator Data imputation'!AY63&lt;&gt;"",1,0))</f>
        <v>0</v>
      </c>
      <c r="AY60" s="171">
        <f>IF('Indicator Data'!BF64="No Data",1,IF('Indicator Data imputation'!AZ63&lt;&gt;"",1,0))</f>
        <v>0</v>
      </c>
      <c r="AZ60" s="171">
        <f>IF('Indicator Data'!BG64="No Data",1,IF('Indicator Data imputation'!BA63&lt;&gt;"",1,0))</f>
        <v>0</v>
      </c>
      <c r="BA60" s="5">
        <f t="shared" si="0"/>
        <v>6</v>
      </c>
      <c r="BB60" s="173">
        <f t="shared" si="1"/>
        <v>0.11764705882352941</v>
      </c>
    </row>
    <row r="61" spans="1:54" x14ac:dyDescent="0.25">
      <c r="A61" s="5" t="s">
        <v>112</v>
      </c>
      <c r="B61" s="171">
        <f>IF('Indicator Data'!I65="No Data",1,IF('Indicator Data imputation'!C64&lt;&gt;"",1,0))</f>
        <v>0</v>
      </c>
      <c r="C61" s="171">
        <f>IF('Indicator Data'!J65="No Data",1,IF('Indicator Data imputation'!D64&lt;&gt;"",1,0))</f>
        <v>0</v>
      </c>
      <c r="D61" s="171">
        <f>IF('Indicator Data'!K65="No Data",1,IF('Indicator Data imputation'!E64&lt;&gt;"",1,0))</f>
        <v>0</v>
      </c>
      <c r="E61" s="171">
        <f>IF('Indicator Data'!L65="No Data",1,IF('Indicator Data imputation'!F64&lt;&gt;"",1,0))</f>
        <v>0</v>
      </c>
      <c r="F61" s="171">
        <f>IF('Indicator Data'!M65="No Data",1,IF('Indicator Data imputation'!G64&lt;&gt;"",1,0))</f>
        <v>0</v>
      </c>
      <c r="G61" s="171">
        <f>IF('Indicator Data'!N65="No Data",1,IF('Indicator Data imputation'!H64&lt;&gt;"",1,0))</f>
        <v>0</v>
      </c>
      <c r="H61" s="171">
        <f>IF('Indicator Data'!O65="No Data",1,IF('Indicator Data imputation'!I64&lt;&gt;"",1,0))</f>
        <v>0</v>
      </c>
      <c r="I61" s="171">
        <f>IF('Indicator Data'!P65="No Data",1,IF('Indicator Data imputation'!J64&lt;&gt;"",1,0))</f>
        <v>0</v>
      </c>
      <c r="J61" s="171">
        <f>IF('Indicator Data'!Q65="No Data",1,IF('Indicator Data imputation'!K64&lt;&gt;"",1,0))</f>
        <v>0</v>
      </c>
      <c r="K61" s="171">
        <f>IF('Indicator Data'!R65="No Data",1,IF('Indicator Data imputation'!L64&lt;&gt;"",1,0))</f>
        <v>0</v>
      </c>
      <c r="L61" s="171">
        <f>IF('Indicator Data'!S65="No Data",1,IF('Indicator Data imputation'!M64&lt;&gt;"",1,0))</f>
        <v>0</v>
      </c>
      <c r="M61" s="171">
        <f>IF('Indicator Data'!T65="No Data",1,IF('Indicator Data imputation'!N64&lt;&gt;"",1,0))</f>
        <v>0</v>
      </c>
      <c r="N61" s="171">
        <f>IF('Indicator Data'!U65="No Data",1,IF('Indicator Data imputation'!O64&lt;&gt;"",1,0))</f>
        <v>0</v>
      </c>
      <c r="O61" s="171">
        <f>IF('Indicator Data'!V65="No Data",1,IF('Indicator Data imputation'!P64&lt;&gt;"",1,0))</f>
        <v>0</v>
      </c>
      <c r="P61" s="171">
        <f>IF('Indicator Data'!W65="No Data",1,IF('Indicator Data imputation'!Q64&lt;&gt;"",1,0))</f>
        <v>0</v>
      </c>
      <c r="Q61" s="171">
        <f>IF('Indicator Data'!X65="No Data",1,IF('Indicator Data imputation'!R64&lt;&gt;"",1,0))</f>
        <v>0</v>
      </c>
      <c r="R61" s="171">
        <f>IF('Indicator Data'!Y65="No Data",1,IF('Indicator Data imputation'!S64&lt;&gt;"",1,0))</f>
        <v>1</v>
      </c>
      <c r="S61" s="171">
        <f>IF('Indicator Data'!Z65="No Data",1,IF('Indicator Data imputation'!T64&lt;&gt;"",1,0))</f>
        <v>0</v>
      </c>
      <c r="T61" s="171">
        <f>IF('Indicator Data'!AA65="No Data",1,IF('Indicator Data imputation'!U64&lt;&gt;"",1,0))</f>
        <v>0</v>
      </c>
      <c r="U61" s="171">
        <f>IF('Indicator Data'!AB65="No Data",1,IF('Indicator Data imputation'!V64&lt;&gt;"",1,0))</f>
        <v>0</v>
      </c>
      <c r="V61" s="171">
        <f>IF('Indicator Data'!AC65="No Data",1,IF('Indicator Data imputation'!W64&lt;&gt;"",1,0))</f>
        <v>0</v>
      </c>
      <c r="W61" s="171">
        <f>IF('Indicator Data'!AD65="No Data",1,IF('Indicator Data imputation'!X64&lt;&gt;"",1,0))</f>
        <v>0</v>
      </c>
      <c r="X61" s="171">
        <f>IF('Indicator Data'!AE65="No Data",1,IF('Indicator Data imputation'!Y64&lt;&gt;"",1,0))</f>
        <v>0</v>
      </c>
      <c r="Y61" s="171">
        <f>IF('Indicator Data'!AF65="No Data",1,IF('Indicator Data imputation'!Z64&lt;&gt;"",1,0))</f>
        <v>0</v>
      </c>
      <c r="Z61" s="171">
        <f>IF('Indicator Data'!AG65="No Data",1,IF('Indicator Data imputation'!AA64&lt;&gt;"",1,0))</f>
        <v>0</v>
      </c>
      <c r="AA61" s="171">
        <f>IF('Indicator Data'!AH65="No Data",1,IF('Indicator Data imputation'!AB64&lt;&gt;"",1,0))</f>
        <v>0</v>
      </c>
      <c r="AB61" s="171">
        <f>IF('Indicator Data'!AI65="No Data",1,IF('Indicator Data imputation'!AC64&lt;&gt;"",1,0))</f>
        <v>0</v>
      </c>
      <c r="AC61" s="171">
        <f>IF('Indicator Data'!AJ65="No Data",1,IF('Indicator Data imputation'!AD64&lt;&gt;"",1,0))</f>
        <v>0</v>
      </c>
      <c r="AD61" s="171">
        <f>IF('Indicator Data'!AK65="No Data",1,IF('Indicator Data imputation'!AE64&lt;&gt;"",1,0))</f>
        <v>0</v>
      </c>
      <c r="AE61" s="171">
        <f>IF('Indicator Data'!AL65="No Data",1,IF('Indicator Data imputation'!AF64&lt;&gt;"",1,0))</f>
        <v>0</v>
      </c>
      <c r="AF61" s="171">
        <f>IF('Indicator Data'!AM65="No Data",1,IF('Indicator Data imputation'!AG64&lt;&gt;"",1,0))</f>
        <v>0</v>
      </c>
      <c r="AG61" s="171">
        <f>IF('Indicator Data'!AN65="No Data",1,IF('Indicator Data imputation'!AH64&lt;&gt;"",1,0))</f>
        <v>0</v>
      </c>
      <c r="AH61" s="171">
        <f>IF('Indicator Data'!AO65="No Data",1,IF('Indicator Data imputation'!AI64&lt;&gt;"",1,0))</f>
        <v>0</v>
      </c>
      <c r="AI61" s="171">
        <f>IF('Indicator Data'!AP65="No Data",1,IF('Indicator Data imputation'!AJ64&lt;&gt;"",1,0))</f>
        <v>0</v>
      </c>
      <c r="AJ61" s="171">
        <f>IF('Indicator Data'!AQ65="No Data",1,IF('Indicator Data imputation'!AK64&lt;&gt;"",1,0))</f>
        <v>0</v>
      </c>
      <c r="AK61" s="171">
        <f>IF('Indicator Data'!AR65="No Data",1,IF('Indicator Data imputation'!AL64&lt;&gt;"",1,0))</f>
        <v>0</v>
      </c>
      <c r="AL61" s="171">
        <f>IF('Indicator Data'!AS65="No Data",1,IF('Indicator Data imputation'!AM64&lt;&gt;"",1,0))</f>
        <v>0</v>
      </c>
      <c r="AM61" s="171">
        <f>IF('Indicator Data'!AT65="No Data",1,IF('Indicator Data imputation'!AN64&lt;&gt;"",1,0))</f>
        <v>0</v>
      </c>
      <c r="AN61" s="171">
        <f>IF('Indicator Data'!AU65="No Data",1,IF('Indicator Data imputation'!AO64&lt;&gt;"",1,0))</f>
        <v>0</v>
      </c>
      <c r="AO61" s="171">
        <f>IF('Indicator Data'!AV65="No Data",1,IF('Indicator Data imputation'!AP64&lt;&gt;"",1,0))</f>
        <v>0</v>
      </c>
      <c r="AP61" s="171">
        <f>IF('Indicator Data'!AW65="No Data",1,IF('Indicator Data imputation'!AQ64&lt;&gt;"",1,0))</f>
        <v>0</v>
      </c>
      <c r="AQ61" s="171">
        <f>IF('Indicator Data'!AX65="No Data",1,IF('Indicator Data imputation'!AR64&lt;&gt;"",1,0))</f>
        <v>0</v>
      </c>
      <c r="AR61" s="171">
        <f>IF('Indicator Data'!AY65="No Data",1,IF('Indicator Data imputation'!AS64&lt;&gt;"",1,0))</f>
        <v>0</v>
      </c>
      <c r="AS61" s="171">
        <f>IF('Indicator Data'!AZ65="No Data",1,IF('Indicator Data imputation'!AT64&lt;&gt;"",1,0))</f>
        <v>0</v>
      </c>
      <c r="AT61" s="171">
        <f>IF('Indicator Data'!BA65="No Data",1,IF('Indicator Data imputation'!AU64&lt;&gt;"",1,0))</f>
        <v>0</v>
      </c>
      <c r="AU61" s="171">
        <f>IF('Indicator Data'!BB65="No Data",1,IF('Indicator Data imputation'!AV64&lt;&gt;"",1,0))</f>
        <v>0</v>
      </c>
      <c r="AV61" s="171">
        <f>IF('Indicator Data'!BC65="No Data",1,IF('Indicator Data imputation'!AW64&lt;&gt;"",1,0))</f>
        <v>0</v>
      </c>
      <c r="AW61" s="171">
        <f>IF('Indicator Data'!BD65="No Data",1,IF('Indicator Data imputation'!AX64&lt;&gt;"",1,0))</f>
        <v>0</v>
      </c>
      <c r="AX61" s="171">
        <f>IF('Indicator Data'!BE65="No Data",1,IF('Indicator Data imputation'!AY64&lt;&gt;"",1,0))</f>
        <v>0</v>
      </c>
      <c r="AY61" s="171">
        <f>IF('Indicator Data'!BF65="No Data",1,IF('Indicator Data imputation'!AZ64&lt;&gt;"",1,0))</f>
        <v>0</v>
      </c>
      <c r="AZ61" s="171">
        <f>IF('Indicator Data'!BG65="No Data",1,IF('Indicator Data imputation'!BA64&lt;&gt;"",1,0))</f>
        <v>0</v>
      </c>
      <c r="BA61" s="5">
        <f t="shared" si="0"/>
        <v>1</v>
      </c>
      <c r="BB61" s="173">
        <f t="shared" si="1"/>
        <v>1.9607843137254902E-2</v>
      </c>
    </row>
    <row r="62" spans="1:54" x14ac:dyDescent="0.25">
      <c r="A62" s="5" t="s">
        <v>114</v>
      </c>
      <c r="B62" s="171">
        <f>IF('Indicator Data'!I66="No Data",1,IF('Indicator Data imputation'!C65&lt;&gt;"",1,0))</f>
        <v>0</v>
      </c>
      <c r="C62" s="171">
        <f>IF('Indicator Data'!J66="No Data",1,IF('Indicator Data imputation'!D65&lt;&gt;"",1,0))</f>
        <v>0</v>
      </c>
      <c r="D62" s="171">
        <f>IF('Indicator Data'!K66="No Data",1,IF('Indicator Data imputation'!E65&lt;&gt;"",1,0))</f>
        <v>0</v>
      </c>
      <c r="E62" s="171">
        <f>IF('Indicator Data'!L66="No Data",1,IF('Indicator Data imputation'!F65&lt;&gt;"",1,0))</f>
        <v>0</v>
      </c>
      <c r="F62" s="171">
        <f>IF('Indicator Data'!M66="No Data",1,IF('Indicator Data imputation'!G65&lt;&gt;"",1,0))</f>
        <v>0</v>
      </c>
      <c r="G62" s="171">
        <f>IF('Indicator Data'!N66="No Data",1,IF('Indicator Data imputation'!H65&lt;&gt;"",1,0))</f>
        <v>0</v>
      </c>
      <c r="H62" s="171">
        <f>IF('Indicator Data'!O66="No Data",1,IF('Indicator Data imputation'!I65&lt;&gt;"",1,0))</f>
        <v>0</v>
      </c>
      <c r="I62" s="171">
        <f>IF('Indicator Data'!P66="No Data",1,IF('Indicator Data imputation'!J65&lt;&gt;"",1,0))</f>
        <v>0</v>
      </c>
      <c r="J62" s="171">
        <f>IF('Indicator Data'!Q66="No Data",1,IF('Indicator Data imputation'!K65&lt;&gt;"",1,0))</f>
        <v>0</v>
      </c>
      <c r="K62" s="171">
        <f>IF('Indicator Data'!R66="No Data",1,IF('Indicator Data imputation'!L65&lt;&gt;"",1,0))</f>
        <v>0</v>
      </c>
      <c r="L62" s="171">
        <f>IF('Indicator Data'!S66="No Data",1,IF('Indicator Data imputation'!M65&lt;&gt;"",1,0))</f>
        <v>0</v>
      </c>
      <c r="M62" s="171">
        <f>IF('Indicator Data'!T66="No Data",1,IF('Indicator Data imputation'!N65&lt;&gt;"",1,0))</f>
        <v>0</v>
      </c>
      <c r="N62" s="171">
        <f>IF('Indicator Data'!U66="No Data",1,IF('Indicator Data imputation'!O65&lt;&gt;"",1,0))</f>
        <v>0</v>
      </c>
      <c r="O62" s="171">
        <f>IF('Indicator Data'!V66="No Data",1,IF('Indicator Data imputation'!P65&lt;&gt;"",1,0))</f>
        <v>0</v>
      </c>
      <c r="P62" s="171">
        <f>IF('Indicator Data'!W66="No Data",1,IF('Indicator Data imputation'!Q65&lt;&gt;"",1,0))</f>
        <v>0</v>
      </c>
      <c r="Q62" s="171">
        <f>IF('Indicator Data'!X66="No Data",1,IF('Indicator Data imputation'!R65&lt;&gt;"",1,0))</f>
        <v>0</v>
      </c>
      <c r="R62" s="171">
        <f>IF('Indicator Data'!Y66="No Data",1,IF('Indicator Data imputation'!S65&lt;&gt;"",1,0))</f>
        <v>0</v>
      </c>
      <c r="S62" s="171">
        <f>IF('Indicator Data'!Z66="No Data",1,IF('Indicator Data imputation'!T65&lt;&gt;"",1,0))</f>
        <v>0</v>
      </c>
      <c r="T62" s="171">
        <f>IF('Indicator Data'!AA66="No Data",1,IF('Indicator Data imputation'!U65&lt;&gt;"",1,0))</f>
        <v>0</v>
      </c>
      <c r="U62" s="171">
        <f>IF('Indicator Data'!AB66="No Data",1,IF('Indicator Data imputation'!V65&lt;&gt;"",1,0))</f>
        <v>0</v>
      </c>
      <c r="V62" s="171">
        <f>IF('Indicator Data'!AC66="No Data",1,IF('Indicator Data imputation'!W65&lt;&gt;"",1,0))</f>
        <v>0</v>
      </c>
      <c r="W62" s="171">
        <f>IF('Indicator Data'!AD66="No Data",1,IF('Indicator Data imputation'!X65&lt;&gt;"",1,0))</f>
        <v>0</v>
      </c>
      <c r="X62" s="171">
        <f>IF('Indicator Data'!AE66="No Data",1,IF('Indicator Data imputation'!Y65&lt;&gt;"",1,0))</f>
        <v>0</v>
      </c>
      <c r="Y62" s="171">
        <f>IF('Indicator Data'!AF66="No Data",1,IF('Indicator Data imputation'!Z65&lt;&gt;"",1,0))</f>
        <v>0</v>
      </c>
      <c r="Z62" s="171">
        <f>IF('Indicator Data'!AG66="No Data",1,IF('Indicator Data imputation'!AA65&lt;&gt;"",1,0))</f>
        <v>0</v>
      </c>
      <c r="AA62" s="171">
        <f>IF('Indicator Data'!AH66="No Data",1,IF('Indicator Data imputation'!AB65&lt;&gt;"",1,0))</f>
        <v>0</v>
      </c>
      <c r="AB62" s="171">
        <f>IF('Indicator Data'!AI66="No Data",1,IF('Indicator Data imputation'!AC65&lt;&gt;"",1,0))</f>
        <v>0</v>
      </c>
      <c r="AC62" s="171">
        <f>IF('Indicator Data'!AJ66="No Data",1,IF('Indicator Data imputation'!AD65&lt;&gt;"",1,0))</f>
        <v>0</v>
      </c>
      <c r="AD62" s="171">
        <f>IF('Indicator Data'!AK66="No Data",1,IF('Indicator Data imputation'!AE65&lt;&gt;"",1,0))</f>
        <v>0</v>
      </c>
      <c r="AE62" s="171">
        <f>IF('Indicator Data'!AL66="No Data",1,IF('Indicator Data imputation'!AF65&lt;&gt;"",1,0))</f>
        <v>0</v>
      </c>
      <c r="AF62" s="171">
        <f>IF('Indicator Data'!AM66="No Data",1,IF('Indicator Data imputation'!AG65&lt;&gt;"",1,0))</f>
        <v>0</v>
      </c>
      <c r="AG62" s="171">
        <f>IF('Indicator Data'!AN66="No Data",1,IF('Indicator Data imputation'!AH65&lt;&gt;"",1,0))</f>
        <v>0</v>
      </c>
      <c r="AH62" s="171">
        <f>IF('Indicator Data'!AO66="No Data",1,IF('Indicator Data imputation'!AI65&lt;&gt;"",1,0))</f>
        <v>0</v>
      </c>
      <c r="AI62" s="171">
        <f>IF('Indicator Data'!AP66="No Data",1,IF('Indicator Data imputation'!AJ65&lt;&gt;"",1,0))</f>
        <v>0</v>
      </c>
      <c r="AJ62" s="171">
        <f>IF('Indicator Data'!AQ66="No Data",1,IF('Indicator Data imputation'!AK65&lt;&gt;"",1,0))</f>
        <v>0</v>
      </c>
      <c r="AK62" s="171">
        <f>IF('Indicator Data'!AR66="No Data",1,IF('Indicator Data imputation'!AL65&lt;&gt;"",1,0))</f>
        <v>0</v>
      </c>
      <c r="AL62" s="171">
        <f>IF('Indicator Data'!AS66="No Data",1,IF('Indicator Data imputation'!AM65&lt;&gt;"",1,0))</f>
        <v>0</v>
      </c>
      <c r="AM62" s="171">
        <f>IF('Indicator Data'!AT66="No Data",1,IF('Indicator Data imputation'!AN65&lt;&gt;"",1,0))</f>
        <v>0</v>
      </c>
      <c r="AN62" s="171">
        <f>IF('Indicator Data'!AU66="No Data",1,IF('Indicator Data imputation'!AO65&lt;&gt;"",1,0))</f>
        <v>0</v>
      </c>
      <c r="AO62" s="171">
        <f>IF('Indicator Data'!AV66="No Data",1,IF('Indicator Data imputation'!AP65&lt;&gt;"",1,0))</f>
        <v>0</v>
      </c>
      <c r="AP62" s="171">
        <f>IF('Indicator Data'!AW66="No Data",1,IF('Indicator Data imputation'!AQ65&lt;&gt;"",1,0))</f>
        <v>0</v>
      </c>
      <c r="AQ62" s="171">
        <f>IF('Indicator Data'!AX66="No Data",1,IF('Indicator Data imputation'!AR65&lt;&gt;"",1,0))</f>
        <v>0</v>
      </c>
      <c r="AR62" s="171">
        <f>IF('Indicator Data'!AY66="No Data",1,IF('Indicator Data imputation'!AS65&lt;&gt;"",1,0))</f>
        <v>0</v>
      </c>
      <c r="AS62" s="171">
        <f>IF('Indicator Data'!AZ66="No Data",1,IF('Indicator Data imputation'!AT65&lt;&gt;"",1,0))</f>
        <v>0</v>
      </c>
      <c r="AT62" s="171">
        <f>IF('Indicator Data'!BA66="No Data",1,IF('Indicator Data imputation'!AU65&lt;&gt;"",1,0))</f>
        <v>0</v>
      </c>
      <c r="AU62" s="171">
        <f>IF('Indicator Data'!BB66="No Data",1,IF('Indicator Data imputation'!AV65&lt;&gt;"",1,0))</f>
        <v>0</v>
      </c>
      <c r="AV62" s="171">
        <f>IF('Indicator Data'!BC66="No Data",1,IF('Indicator Data imputation'!AW65&lt;&gt;"",1,0))</f>
        <v>0</v>
      </c>
      <c r="AW62" s="171">
        <f>IF('Indicator Data'!BD66="No Data",1,IF('Indicator Data imputation'!AX65&lt;&gt;"",1,0))</f>
        <v>0</v>
      </c>
      <c r="AX62" s="171">
        <f>IF('Indicator Data'!BE66="No Data",1,IF('Indicator Data imputation'!AY65&lt;&gt;"",1,0))</f>
        <v>0</v>
      </c>
      <c r="AY62" s="171">
        <f>IF('Indicator Data'!BF66="No Data",1,IF('Indicator Data imputation'!AZ65&lt;&gt;"",1,0))</f>
        <v>0</v>
      </c>
      <c r="AZ62" s="171">
        <f>IF('Indicator Data'!BG66="No Data",1,IF('Indicator Data imputation'!BA65&lt;&gt;"",1,0))</f>
        <v>0</v>
      </c>
      <c r="BA62" s="5">
        <f t="shared" si="0"/>
        <v>0</v>
      </c>
      <c r="BB62" s="173">
        <f t="shared" si="1"/>
        <v>0</v>
      </c>
    </row>
    <row r="63" spans="1:54" x14ac:dyDescent="0.25">
      <c r="A63" s="5" t="s">
        <v>116</v>
      </c>
      <c r="B63" s="171">
        <f>IF('Indicator Data'!I67="No Data",1,IF('Indicator Data imputation'!C66&lt;&gt;"",1,0))</f>
        <v>0</v>
      </c>
      <c r="C63" s="171">
        <f>IF('Indicator Data'!J67="No Data",1,IF('Indicator Data imputation'!D66&lt;&gt;"",1,0))</f>
        <v>0</v>
      </c>
      <c r="D63" s="171">
        <f>IF('Indicator Data'!K67="No Data",1,IF('Indicator Data imputation'!E66&lt;&gt;"",1,0))</f>
        <v>0</v>
      </c>
      <c r="E63" s="171">
        <f>IF('Indicator Data'!L67="No Data",1,IF('Indicator Data imputation'!F66&lt;&gt;"",1,0))</f>
        <v>0</v>
      </c>
      <c r="F63" s="171">
        <f>IF('Indicator Data'!M67="No Data",1,IF('Indicator Data imputation'!G66&lt;&gt;"",1,0))</f>
        <v>0</v>
      </c>
      <c r="G63" s="171">
        <f>IF('Indicator Data'!N67="No Data",1,IF('Indicator Data imputation'!H66&lt;&gt;"",1,0))</f>
        <v>0</v>
      </c>
      <c r="H63" s="171">
        <f>IF('Indicator Data'!O67="No Data",1,IF('Indicator Data imputation'!I66&lt;&gt;"",1,0))</f>
        <v>0</v>
      </c>
      <c r="I63" s="171">
        <f>IF('Indicator Data'!P67="No Data",1,IF('Indicator Data imputation'!J66&lt;&gt;"",1,0))</f>
        <v>0</v>
      </c>
      <c r="J63" s="171">
        <f>IF('Indicator Data'!Q67="No Data",1,IF('Indicator Data imputation'!K66&lt;&gt;"",1,0))</f>
        <v>0</v>
      </c>
      <c r="K63" s="171">
        <f>IF('Indicator Data'!R67="No Data",1,IF('Indicator Data imputation'!L66&lt;&gt;"",1,0))</f>
        <v>0</v>
      </c>
      <c r="L63" s="171">
        <f>IF('Indicator Data'!S67="No Data",1,IF('Indicator Data imputation'!M66&lt;&gt;"",1,0))</f>
        <v>0</v>
      </c>
      <c r="M63" s="171">
        <f>IF('Indicator Data'!T67="No Data",1,IF('Indicator Data imputation'!N66&lt;&gt;"",1,0))</f>
        <v>0</v>
      </c>
      <c r="N63" s="171">
        <f>IF('Indicator Data'!U67="No Data",1,IF('Indicator Data imputation'!O66&lt;&gt;"",1,0))</f>
        <v>0</v>
      </c>
      <c r="O63" s="171">
        <f>IF('Indicator Data'!V67="No Data",1,IF('Indicator Data imputation'!P66&lt;&gt;"",1,0))</f>
        <v>0</v>
      </c>
      <c r="P63" s="171">
        <f>IF('Indicator Data'!W67="No Data",1,IF('Indicator Data imputation'!Q66&lt;&gt;"",1,0))</f>
        <v>0</v>
      </c>
      <c r="Q63" s="171">
        <f>IF('Indicator Data'!X67="No Data",1,IF('Indicator Data imputation'!R66&lt;&gt;"",1,0))</f>
        <v>0</v>
      </c>
      <c r="R63" s="171">
        <f>IF('Indicator Data'!Y67="No Data",1,IF('Indicator Data imputation'!S66&lt;&gt;"",1,0))</f>
        <v>0</v>
      </c>
      <c r="S63" s="171">
        <f>IF('Indicator Data'!Z67="No Data",1,IF('Indicator Data imputation'!T66&lt;&gt;"",1,0))</f>
        <v>0</v>
      </c>
      <c r="T63" s="171">
        <f>IF('Indicator Data'!AA67="No Data",1,IF('Indicator Data imputation'!U66&lt;&gt;"",1,0))</f>
        <v>0</v>
      </c>
      <c r="U63" s="171">
        <f>IF('Indicator Data'!AB67="No Data",1,IF('Indicator Data imputation'!V66&lt;&gt;"",1,0))</f>
        <v>0</v>
      </c>
      <c r="V63" s="171">
        <f>IF('Indicator Data'!AC67="No Data",1,IF('Indicator Data imputation'!W66&lt;&gt;"",1,0))</f>
        <v>0</v>
      </c>
      <c r="W63" s="171">
        <f>IF('Indicator Data'!AD67="No Data",1,IF('Indicator Data imputation'!X66&lt;&gt;"",1,0))</f>
        <v>0</v>
      </c>
      <c r="X63" s="171">
        <f>IF('Indicator Data'!AE67="No Data",1,IF('Indicator Data imputation'!Y66&lt;&gt;"",1,0))</f>
        <v>0</v>
      </c>
      <c r="Y63" s="171">
        <f>IF('Indicator Data'!AF67="No Data",1,IF('Indicator Data imputation'!Z66&lt;&gt;"",1,0))</f>
        <v>0</v>
      </c>
      <c r="Z63" s="171">
        <f>IF('Indicator Data'!AG67="No Data",1,IF('Indicator Data imputation'!AA66&lt;&gt;"",1,0))</f>
        <v>0</v>
      </c>
      <c r="AA63" s="171">
        <f>IF('Indicator Data'!AH67="No Data",1,IF('Indicator Data imputation'!AB66&lt;&gt;"",1,0))</f>
        <v>0</v>
      </c>
      <c r="AB63" s="171">
        <f>IF('Indicator Data'!AI67="No Data",1,IF('Indicator Data imputation'!AC66&lt;&gt;"",1,0))</f>
        <v>0</v>
      </c>
      <c r="AC63" s="171">
        <f>IF('Indicator Data'!AJ67="No Data",1,IF('Indicator Data imputation'!AD66&lt;&gt;"",1,0))</f>
        <v>0</v>
      </c>
      <c r="AD63" s="171">
        <f>IF('Indicator Data'!AK67="No Data",1,IF('Indicator Data imputation'!AE66&lt;&gt;"",1,0))</f>
        <v>0</v>
      </c>
      <c r="AE63" s="171">
        <f>IF('Indicator Data'!AL67="No Data",1,IF('Indicator Data imputation'!AF66&lt;&gt;"",1,0))</f>
        <v>0</v>
      </c>
      <c r="AF63" s="171">
        <f>IF('Indicator Data'!AM67="No Data",1,IF('Indicator Data imputation'!AG66&lt;&gt;"",1,0))</f>
        <v>0</v>
      </c>
      <c r="AG63" s="171">
        <f>IF('Indicator Data'!AN67="No Data",1,IF('Indicator Data imputation'!AH66&lt;&gt;"",1,0))</f>
        <v>0</v>
      </c>
      <c r="AH63" s="171">
        <f>IF('Indicator Data'!AO67="No Data",1,IF('Indicator Data imputation'!AI66&lt;&gt;"",1,0))</f>
        <v>0</v>
      </c>
      <c r="AI63" s="171">
        <f>IF('Indicator Data'!AP67="No Data",1,IF('Indicator Data imputation'!AJ66&lt;&gt;"",1,0))</f>
        <v>1</v>
      </c>
      <c r="AJ63" s="171">
        <f>IF('Indicator Data'!AQ67="No Data",1,IF('Indicator Data imputation'!AK66&lt;&gt;"",1,0))</f>
        <v>1</v>
      </c>
      <c r="AK63" s="171">
        <f>IF('Indicator Data'!AR67="No Data",1,IF('Indicator Data imputation'!AL66&lt;&gt;"",1,0))</f>
        <v>0</v>
      </c>
      <c r="AL63" s="171">
        <f>IF('Indicator Data'!AS67="No Data",1,IF('Indicator Data imputation'!AM66&lt;&gt;"",1,0))</f>
        <v>0</v>
      </c>
      <c r="AM63" s="171">
        <f>IF('Indicator Data'!AT67="No Data",1,IF('Indicator Data imputation'!AN66&lt;&gt;"",1,0))</f>
        <v>0</v>
      </c>
      <c r="AN63" s="171">
        <f>IF('Indicator Data'!AU67="No Data",1,IF('Indicator Data imputation'!AO66&lt;&gt;"",1,0))</f>
        <v>0</v>
      </c>
      <c r="AO63" s="171">
        <f>IF('Indicator Data'!AV67="No Data",1,IF('Indicator Data imputation'!AP66&lt;&gt;"",1,0))</f>
        <v>0</v>
      </c>
      <c r="AP63" s="171">
        <f>IF('Indicator Data'!AW67="No Data",1,IF('Indicator Data imputation'!AQ66&lt;&gt;"",1,0))</f>
        <v>0</v>
      </c>
      <c r="AQ63" s="171">
        <f>IF('Indicator Data'!AX67="No Data",1,IF('Indicator Data imputation'!AR66&lt;&gt;"",1,0))</f>
        <v>0</v>
      </c>
      <c r="AR63" s="171">
        <f>IF('Indicator Data'!AY67="No Data",1,IF('Indicator Data imputation'!AS66&lt;&gt;"",1,0))</f>
        <v>0</v>
      </c>
      <c r="AS63" s="171">
        <f>IF('Indicator Data'!AZ67="No Data",1,IF('Indicator Data imputation'!AT66&lt;&gt;"",1,0))</f>
        <v>0</v>
      </c>
      <c r="AT63" s="171">
        <f>IF('Indicator Data'!BA67="No Data",1,IF('Indicator Data imputation'!AU66&lt;&gt;"",1,0))</f>
        <v>0</v>
      </c>
      <c r="AU63" s="171">
        <f>IF('Indicator Data'!BB67="No Data",1,IF('Indicator Data imputation'!AV66&lt;&gt;"",1,0))</f>
        <v>0</v>
      </c>
      <c r="AV63" s="171">
        <f>IF('Indicator Data'!BC67="No Data",1,IF('Indicator Data imputation'!AW66&lt;&gt;"",1,0))</f>
        <v>0</v>
      </c>
      <c r="AW63" s="171">
        <f>IF('Indicator Data'!BD67="No Data",1,IF('Indicator Data imputation'!AX66&lt;&gt;"",1,0))</f>
        <v>0</v>
      </c>
      <c r="AX63" s="171">
        <f>IF('Indicator Data'!BE67="No Data",1,IF('Indicator Data imputation'!AY66&lt;&gt;"",1,0))</f>
        <v>0</v>
      </c>
      <c r="AY63" s="171">
        <f>IF('Indicator Data'!BF67="No Data",1,IF('Indicator Data imputation'!AZ66&lt;&gt;"",1,0))</f>
        <v>0</v>
      </c>
      <c r="AZ63" s="171">
        <f>IF('Indicator Data'!BG67="No Data",1,IF('Indicator Data imputation'!BA66&lt;&gt;"",1,0))</f>
        <v>0</v>
      </c>
      <c r="BA63" s="5">
        <f t="shared" si="0"/>
        <v>2</v>
      </c>
      <c r="BB63" s="173">
        <f t="shared" si="1"/>
        <v>3.9215686274509803E-2</v>
      </c>
    </row>
    <row r="64" spans="1:54" x14ac:dyDescent="0.25">
      <c r="A64" s="5" t="s">
        <v>118</v>
      </c>
      <c r="B64" s="171">
        <f>IF('Indicator Data'!I68="No Data",1,IF('Indicator Data imputation'!C67&lt;&gt;"",1,0))</f>
        <v>0</v>
      </c>
      <c r="C64" s="171">
        <f>IF('Indicator Data'!J68="No Data",1,IF('Indicator Data imputation'!D67&lt;&gt;"",1,0))</f>
        <v>0</v>
      </c>
      <c r="D64" s="171">
        <f>IF('Indicator Data'!K68="No Data",1,IF('Indicator Data imputation'!E67&lt;&gt;"",1,0))</f>
        <v>0</v>
      </c>
      <c r="E64" s="171">
        <f>IF('Indicator Data'!L68="No Data",1,IF('Indicator Data imputation'!F67&lt;&gt;"",1,0))</f>
        <v>0</v>
      </c>
      <c r="F64" s="171">
        <f>IF('Indicator Data'!M68="No Data",1,IF('Indicator Data imputation'!G67&lt;&gt;"",1,0))</f>
        <v>0</v>
      </c>
      <c r="G64" s="171">
        <f>IF('Indicator Data'!N68="No Data",1,IF('Indicator Data imputation'!H67&lt;&gt;"",1,0))</f>
        <v>0</v>
      </c>
      <c r="H64" s="171">
        <f>IF('Indicator Data'!O68="No Data",1,IF('Indicator Data imputation'!I67&lt;&gt;"",1,0))</f>
        <v>0</v>
      </c>
      <c r="I64" s="171">
        <f>IF('Indicator Data'!P68="No Data",1,IF('Indicator Data imputation'!J67&lt;&gt;"",1,0))</f>
        <v>0</v>
      </c>
      <c r="J64" s="171">
        <f>IF('Indicator Data'!Q68="No Data",1,IF('Indicator Data imputation'!K67&lt;&gt;"",1,0))</f>
        <v>0</v>
      </c>
      <c r="K64" s="171">
        <f>IF('Indicator Data'!R68="No Data",1,IF('Indicator Data imputation'!L67&lt;&gt;"",1,0))</f>
        <v>1</v>
      </c>
      <c r="L64" s="171">
        <f>IF('Indicator Data'!S68="No Data",1,IF('Indicator Data imputation'!M67&lt;&gt;"",1,0))</f>
        <v>0</v>
      </c>
      <c r="M64" s="171">
        <f>IF('Indicator Data'!T68="No Data",1,IF('Indicator Data imputation'!N67&lt;&gt;"",1,0))</f>
        <v>0</v>
      </c>
      <c r="N64" s="171">
        <f>IF('Indicator Data'!U68="No Data",1,IF('Indicator Data imputation'!O67&lt;&gt;"",1,0))</f>
        <v>0</v>
      </c>
      <c r="O64" s="171">
        <f>IF('Indicator Data'!V68="No Data",1,IF('Indicator Data imputation'!P67&lt;&gt;"",1,0))</f>
        <v>1</v>
      </c>
      <c r="P64" s="171">
        <f>IF('Indicator Data'!W68="No Data",1,IF('Indicator Data imputation'!Q67&lt;&gt;"",1,0))</f>
        <v>0</v>
      </c>
      <c r="Q64" s="171">
        <f>IF('Indicator Data'!X68="No Data",1,IF('Indicator Data imputation'!R67&lt;&gt;"",1,0))</f>
        <v>0</v>
      </c>
      <c r="R64" s="171">
        <f>IF('Indicator Data'!Y68="No Data",1,IF('Indicator Data imputation'!S67&lt;&gt;"",1,0))</f>
        <v>0</v>
      </c>
      <c r="S64" s="171">
        <f>IF('Indicator Data'!Z68="No Data",1,IF('Indicator Data imputation'!T67&lt;&gt;"",1,0))</f>
        <v>0</v>
      </c>
      <c r="T64" s="171">
        <f>IF('Indicator Data'!AA68="No Data",1,IF('Indicator Data imputation'!U67&lt;&gt;"",1,0))</f>
        <v>0</v>
      </c>
      <c r="U64" s="171">
        <f>IF('Indicator Data'!AB68="No Data",1,IF('Indicator Data imputation'!V67&lt;&gt;"",1,0))</f>
        <v>1</v>
      </c>
      <c r="V64" s="171">
        <f>IF('Indicator Data'!AC68="No Data",1,IF('Indicator Data imputation'!W67&lt;&gt;"",1,0))</f>
        <v>0</v>
      </c>
      <c r="W64" s="171">
        <f>IF('Indicator Data'!AD68="No Data",1,IF('Indicator Data imputation'!X67&lt;&gt;"",1,0))</f>
        <v>0</v>
      </c>
      <c r="X64" s="171">
        <f>IF('Indicator Data'!AE68="No Data",1,IF('Indicator Data imputation'!Y67&lt;&gt;"",1,0))</f>
        <v>1</v>
      </c>
      <c r="Y64" s="171">
        <f>IF('Indicator Data'!AF68="No Data",1,IF('Indicator Data imputation'!Z67&lt;&gt;"",1,0))</f>
        <v>0</v>
      </c>
      <c r="Z64" s="171">
        <f>IF('Indicator Data'!AG68="No Data",1,IF('Indicator Data imputation'!AA67&lt;&gt;"",1,0))</f>
        <v>0</v>
      </c>
      <c r="AA64" s="171">
        <f>IF('Indicator Data'!AH68="No Data",1,IF('Indicator Data imputation'!AB67&lt;&gt;"",1,0))</f>
        <v>0</v>
      </c>
      <c r="AB64" s="171">
        <f>IF('Indicator Data'!AI68="No Data",1,IF('Indicator Data imputation'!AC67&lt;&gt;"",1,0))</f>
        <v>0</v>
      </c>
      <c r="AC64" s="171">
        <f>IF('Indicator Data'!AJ68="No Data",1,IF('Indicator Data imputation'!AD67&lt;&gt;"",1,0))</f>
        <v>0</v>
      </c>
      <c r="AD64" s="171">
        <f>IF('Indicator Data'!AK68="No Data",1,IF('Indicator Data imputation'!AE67&lt;&gt;"",1,0))</f>
        <v>0</v>
      </c>
      <c r="AE64" s="171">
        <f>IF('Indicator Data'!AL68="No Data",1,IF('Indicator Data imputation'!AF67&lt;&gt;"",1,0))</f>
        <v>0</v>
      </c>
      <c r="AF64" s="171">
        <f>IF('Indicator Data'!AM68="No Data",1,IF('Indicator Data imputation'!AG67&lt;&gt;"",1,0))</f>
        <v>0</v>
      </c>
      <c r="AG64" s="171">
        <f>IF('Indicator Data'!AN68="No Data",1,IF('Indicator Data imputation'!AH67&lt;&gt;"",1,0))</f>
        <v>0</v>
      </c>
      <c r="AH64" s="171">
        <f>IF('Indicator Data'!AO68="No Data",1,IF('Indicator Data imputation'!AI67&lt;&gt;"",1,0))</f>
        <v>0</v>
      </c>
      <c r="AI64" s="171">
        <f>IF('Indicator Data'!AP68="No Data",1,IF('Indicator Data imputation'!AJ67&lt;&gt;"",1,0))</f>
        <v>0</v>
      </c>
      <c r="AJ64" s="171">
        <f>IF('Indicator Data'!AQ68="No Data",1,IF('Indicator Data imputation'!AK67&lt;&gt;"",1,0))</f>
        <v>0</v>
      </c>
      <c r="AK64" s="171">
        <f>IF('Indicator Data'!AR68="No Data",1,IF('Indicator Data imputation'!AL67&lt;&gt;"",1,0))</f>
        <v>0</v>
      </c>
      <c r="AL64" s="171">
        <f>IF('Indicator Data'!AS68="No Data",1,IF('Indicator Data imputation'!AM67&lt;&gt;"",1,0))</f>
        <v>0</v>
      </c>
      <c r="AM64" s="171">
        <f>IF('Indicator Data'!AT68="No Data",1,IF('Indicator Data imputation'!AN67&lt;&gt;"",1,0))</f>
        <v>0</v>
      </c>
      <c r="AN64" s="171">
        <f>IF('Indicator Data'!AU68="No Data",1,IF('Indicator Data imputation'!AO67&lt;&gt;"",1,0))</f>
        <v>0</v>
      </c>
      <c r="AO64" s="171">
        <f>IF('Indicator Data'!AV68="No Data",1,IF('Indicator Data imputation'!AP67&lt;&gt;"",1,0))</f>
        <v>1</v>
      </c>
      <c r="AP64" s="171">
        <f>IF('Indicator Data'!AW68="No Data",1,IF('Indicator Data imputation'!AQ67&lt;&gt;"",1,0))</f>
        <v>0</v>
      </c>
      <c r="AQ64" s="171">
        <f>IF('Indicator Data'!AX68="No Data",1,IF('Indicator Data imputation'!AR67&lt;&gt;"",1,0))</f>
        <v>0</v>
      </c>
      <c r="AR64" s="171">
        <f>IF('Indicator Data'!AY68="No Data",1,IF('Indicator Data imputation'!AS67&lt;&gt;"",1,0))</f>
        <v>0</v>
      </c>
      <c r="AS64" s="171">
        <f>IF('Indicator Data'!AZ68="No Data",1,IF('Indicator Data imputation'!AT67&lt;&gt;"",1,0))</f>
        <v>0</v>
      </c>
      <c r="AT64" s="171">
        <f>IF('Indicator Data'!BA68="No Data",1,IF('Indicator Data imputation'!AU67&lt;&gt;"",1,0))</f>
        <v>0</v>
      </c>
      <c r="AU64" s="171">
        <f>IF('Indicator Data'!BB68="No Data",1,IF('Indicator Data imputation'!AV67&lt;&gt;"",1,0))</f>
        <v>0</v>
      </c>
      <c r="AV64" s="171">
        <f>IF('Indicator Data'!BC68="No Data",1,IF('Indicator Data imputation'!AW67&lt;&gt;"",1,0))</f>
        <v>0</v>
      </c>
      <c r="AW64" s="171">
        <f>IF('Indicator Data'!BD68="No Data",1,IF('Indicator Data imputation'!AX67&lt;&gt;"",1,0))</f>
        <v>0</v>
      </c>
      <c r="AX64" s="171">
        <f>IF('Indicator Data'!BE68="No Data",1,IF('Indicator Data imputation'!AY67&lt;&gt;"",1,0))</f>
        <v>0</v>
      </c>
      <c r="AY64" s="171">
        <f>IF('Indicator Data'!BF68="No Data",1,IF('Indicator Data imputation'!AZ67&lt;&gt;"",1,0))</f>
        <v>0</v>
      </c>
      <c r="AZ64" s="171">
        <f>IF('Indicator Data'!BG68="No Data",1,IF('Indicator Data imputation'!BA67&lt;&gt;"",1,0))</f>
        <v>0</v>
      </c>
      <c r="BA64" s="5">
        <f t="shared" si="0"/>
        <v>5</v>
      </c>
      <c r="BB64" s="173">
        <f t="shared" si="1"/>
        <v>9.8039215686274508E-2</v>
      </c>
    </row>
    <row r="65" spans="1:54" x14ac:dyDescent="0.25">
      <c r="A65" s="5" t="s">
        <v>120</v>
      </c>
      <c r="B65" s="171">
        <f>IF('Indicator Data'!I69="No Data",1,IF('Indicator Data imputation'!C68&lt;&gt;"",1,0))</f>
        <v>0</v>
      </c>
      <c r="C65" s="171">
        <f>IF('Indicator Data'!J69="No Data",1,IF('Indicator Data imputation'!D68&lt;&gt;"",1,0))</f>
        <v>0</v>
      </c>
      <c r="D65" s="171">
        <f>IF('Indicator Data'!K69="No Data",1,IF('Indicator Data imputation'!E68&lt;&gt;"",1,0))</f>
        <v>0</v>
      </c>
      <c r="E65" s="171">
        <f>IF('Indicator Data'!L69="No Data",1,IF('Indicator Data imputation'!F68&lt;&gt;"",1,0))</f>
        <v>0</v>
      </c>
      <c r="F65" s="171">
        <f>IF('Indicator Data'!M69="No Data",1,IF('Indicator Data imputation'!G68&lt;&gt;"",1,0))</f>
        <v>0</v>
      </c>
      <c r="G65" s="171">
        <f>IF('Indicator Data'!N69="No Data",1,IF('Indicator Data imputation'!H68&lt;&gt;"",1,0))</f>
        <v>0</v>
      </c>
      <c r="H65" s="171">
        <f>IF('Indicator Data'!O69="No Data",1,IF('Indicator Data imputation'!I68&lt;&gt;"",1,0))</f>
        <v>0</v>
      </c>
      <c r="I65" s="171">
        <f>IF('Indicator Data'!P69="No Data",1,IF('Indicator Data imputation'!J68&lt;&gt;"",1,0))</f>
        <v>0</v>
      </c>
      <c r="J65" s="171">
        <f>IF('Indicator Data'!Q69="No Data",1,IF('Indicator Data imputation'!K68&lt;&gt;"",1,0))</f>
        <v>0</v>
      </c>
      <c r="K65" s="171">
        <f>IF('Indicator Data'!R69="No Data",1,IF('Indicator Data imputation'!L68&lt;&gt;"",1,0))</f>
        <v>0</v>
      </c>
      <c r="L65" s="171">
        <f>IF('Indicator Data'!S69="No Data",1,IF('Indicator Data imputation'!M68&lt;&gt;"",1,0))</f>
        <v>0</v>
      </c>
      <c r="M65" s="171">
        <f>IF('Indicator Data'!T69="No Data",1,IF('Indicator Data imputation'!N68&lt;&gt;"",1,0))</f>
        <v>0</v>
      </c>
      <c r="N65" s="171">
        <f>IF('Indicator Data'!U69="No Data",1,IF('Indicator Data imputation'!O68&lt;&gt;"",1,0))</f>
        <v>0</v>
      </c>
      <c r="O65" s="171">
        <f>IF('Indicator Data'!V69="No Data",1,IF('Indicator Data imputation'!P68&lt;&gt;"",1,0))</f>
        <v>0</v>
      </c>
      <c r="P65" s="171">
        <f>IF('Indicator Data'!W69="No Data",1,IF('Indicator Data imputation'!Q68&lt;&gt;"",1,0))</f>
        <v>0</v>
      </c>
      <c r="Q65" s="171">
        <f>IF('Indicator Data'!X69="No Data",1,IF('Indicator Data imputation'!R68&lt;&gt;"",1,0))</f>
        <v>0</v>
      </c>
      <c r="R65" s="171">
        <f>IF('Indicator Data'!Y69="No Data",1,IF('Indicator Data imputation'!S68&lt;&gt;"",1,0))</f>
        <v>0</v>
      </c>
      <c r="S65" s="171">
        <f>IF('Indicator Data'!Z69="No Data",1,IF('Indicator Data imputation'!T68&lt;&gt;"",1,0))</f>
        <v>0</v>
      </c>
      <c r="T65" s="171">
        <f>IF('Indicator Data'!AA69="No Data",1,IF('Indicator Data imputation'!U68&lt;&gt;"",1,0))</f>
        <v>0</v>
      </c>
      <c r="U65" s="171">
        <f>IF('Indicator Data'!AB69="No Data",1,IF('Indicator Data imputation'!V68&lt;&gt;"",1,0))</f>
        <v>0</v>
      </c>
      <c r="V65" s="171">
        <f>IF('Indicator Data'!AC69="No Data",1,IF('Indicator Data imputation'!W68&lt;&gt;"",1,0))</f>
        <v>0</v>
      </c>
      <c r="W65" s="171">
        <f>IF('Indicator Data'!AD69="No Data",1,IF('Indicator Data imputation'!X68&lt;&gt;"",1,0))</f>
        <v>0</v>
      </c>
      <c r="X65" s="171">
        <f>IF('Indicator Data'!AE69="No Data",1,IF('Indicator Data imputation'!Y68&lt;&gt;"",1,0))</f>
        <v>0</v>
      </c>
      <c r="Y65" s="171">
        <f>IF('Indicator Data'!AF69="No Data",1,IF('Indicator Data imputation'!Z68&lt;&gt;"",1,0))</f>
        <v>0</v>
      </c>
      <c r="Z65" s="171">
        <f>IF('Indicator Data'!AG69="No Data",1,IF('Indicator Data imputation'!AA68&lt;&gt;"",1,0))</f>
        <v>0</v>
      </c>
      <c r="AA65" s="171">
        <f>IF('Indicator Data'!AH69="No Data",1,IF('Indicator Data imputation'!AB68&lt;&gt;"",1,0))</f>
        <v>0</v>
      </c>
      <c r="AB65" s="171">
        <f>IF('Indicator Data'!AI69="No Data",1,IF('Indicator Data imputation'!AC68&lt;&gt;"",1,0))</f>
        <v>0</v>
      </c>
      <c r="AC65" s="171">
        <f>IF('Indicator Data'!AJ69="No Data",1,IF('Indicator Data imputation'!AD68&lt;&gt;"",1,0))</f>
        <v>0</v>
      </c>
      <c r="AD65" s="171">
        <f>IF('Indicator Data'!AK69="No Data",1,IF('Indicator Data imputation'!AE68&lt;&gt;"",1,0))</f>
        <v>0</v>
      </c>
      <c r="AE65" s="171">
        <f>IF('Indicator Data'!AL69="No Data",1,IF('Indicator Data imputation'!AF68&lt;&gt;"",1,0))</f>
        <v>0</v>
      </c>
      <c r="AF65" s="171">
        <f>IF('Indicator Data'!AM69="No Data",1,IF('Indicator Data imputation'!AG68&lt;&gt;"",1,0))</f>
        <v>0</v>
      </c>
      <c r="AG65" s="171">
        <f>IF('Indicator Data'!AN69="No Data",1,IF('Indicator Data imputation'!AH68&lt;&gt;"",1,0))</f>
        <v>0</v>
      </c>
      <c r="AH65" s="171">
        <f>IF('Indicator Data'!AO69="No Data",1,IF('Indicator Data imputation'!AI68&lt;&gt;"",1,0))</f>
        <v>0</v>
      </c>
      <c r="AI65" s="171">
        <f>IF('Indicator Data'!AP69="No Data",1,IF('Indicator Data imputation'!AJ68&lt;&gt;"",1,0))</f>
        <v>0</v>
      </c>
      <c r="AJ65" s="171">
        <f>IF('Indicator Data'!AQ69="No Data",1,IF('Indicator Data imputation'!AK68&lt;&gt;"",1,0))</f>
        <v>0</v>
      </c>
      <c r="AK65" s="171">
        <f>IF('Indicator Data'!AR69="No Data",1,IF('Indicator Data imputation'!AL68&lt;&gt;"",1,0))</f>
        <v>0</v>
      </c>
      <c r="AL65" s="171">
        <f>IF('Indicator Data'!AS69="No Data",1,IF('Indicator Data imputation'!AM68&lt;&gt;"",1,0))</f>
        <v>0</v>
      </c>
      <c r="AM65" s="171">
        <f>IF('Indicator Data'!AT69="No Data",1,IF('Indicator Data imputation'!AN68&lt;&gt;"",1,0))</f>
        <v>0</v>
      </c>
      <c r="AN65" s="171">
        <f>IF('Indicator Data'!AU69="No Data",1,IF('Indicator Data imputation'!AO68&lt;&gt;"",1,0))</f>
        <v>0</v>
      </c>
      <c r="AO65" s="171">
        <f>IF('Indicator Data'!AV69="No Data",1,IF('Indicator Data imputation'!AP68&lt;&gt;"",1,0))</f>
        <v>0</v>
      </c>
      <c r="AP65" s="171">
        <f>IF('Indicator Data'!AW69="No Data",1,IF('Indicator Data imputation'!AQ68&lt;&gt;"",1,0))</f>
        <v>0</v>
      </c>
      <c r="AQ65" s="171">
        <f>IF('Indicator Data'!AX69="No Data",1,IF('Indicator Data imputation'!AR68&lt;&gt;"",1,0))</f>
        <v>0</v>
      </c>
      <c r="AR65" s="171">
        <f>IF('Indicator Data'!AY69="No Data",1,IF('Indicator Data imputation'!AS68&lt;&gt;"",1,0))</f>
        <v>0</v>
      </c>
      <c r="AS65" s="171">
        <f>IF('Indicator Data'!AZ69="No Data",1,IF('Indicator Data imputation'!AT68&lt;&gt;"",1,0))</f>
        <v>0</v>
      </c>
      <c r="AT65" s="171">
        <f>IF('Indicator Data'!BA69="No Data",1,IF('Indicator Data imputation'!AU68&lt;&gt;"",1,0))</f>
        <v>0</v>
      </c>
      <c r="AU65" s="171">
        <f>IF('Indicator Data'!BB69="No Data",1,IF('Indicator Data imputation'!AV68&lt;&gt;"",1,0))</f>
        <v>0</v>
      </c>
      <c r="AV65" s="171">
        <f>IF('Indicator Data'!BC69="No Data",1,IF('Indicator Data imputation'!AW68&lt;&gt;"",1,0))</f>
        <v>0</v>
      </c>
      <c r="AW65" s="171">
        <f>IF('Indicator Data'!BD69="No Data",1,IF('Indicator Data imputation'!AX68&lt;&gt;"",1,0))</f>
        <v>0</v>
      </c>
      <c r="AX65" s="171">
        <f>IF('Indicator Data'!BE69="No Data",1,IF('Indicator Data imputation'!AY68&lt;&gt;"",1,0))</f>
        <v>0</v>
      </c>
      <c r="AY65" s="171">
        <f>IF('Indicator Data'!BF69="No Data",1,IF('Indicator Data imputation'!AZ68&lt;&gt;"",1,0))</f>
        <v>0</v>
      </c>
      <c r="AZ65" s="171">
        <f>IF('Indicator Data'!BG69="No Data",1,IF('Indicator Data imputation'!BA68&lt;&gt;"",1,0))</f>
        <v>0</v>
      </c>
      <c r="BA65" s="5">
        <f t="shared" si="0"/>
        <v>0</v>
      </c>
      <c r="BB65" s="173">
        <f t="shared" si="1"/>
        <v>0</v>
      </c>
    </row>
    <row r="66" spans="1:54" x14ac:dyDescent="0.25">
      <c r="A66" s="5" t="s">
        <v>122</v>
      </c>
      <c r="B66" s="171">
        <f>IF('Indicator Data'!I70="No Data",1,IF('Indicator Data imputation'!C69&lt;&gt;"",1,0))</f>
        <v>0</v>
      </c>
      <c r="C66" s="171">
        <f>IF('Indicator Data'!J70="No Data",1,IF('Indicator Data imputation'!D69&lt;&gt;"",1,0))</f>
        <v>0</v>
      </c>
      <c r="D66" s="171">
        <f>IF('Indicator Data'!K70="No Data",1,IF('Indicator Data imputation'!E69&lt;&gt;"",1,0))</f>
        <v>0</v>
      </c>
      <c r="E66" s="171">
        <f>IF('Indicator Data'!L70="No Data",1,IF('Indicator Data imputation'!F69&lt;&gt;"",1,0))</f>
        <v>0</v>
      </c>
      <c r="F66" s="171">
        <f>IF('Indicator Data'!M70="No Data",1,IF('Indicator Data imputation'!G69&lt;&gt;"",1,0))</f>
        <v>0</v>
      </c>
      <c r="G66" s="171">
        <f>IF('Indicator Data'!N70="No Data",1,IF('Indicator Data imputation'!H69&lt;&gt;"",1,0))</f>
        <v>0</v>
      </c>
      <c r="H66" s="171">
        <f>IF('Indicator Data'!O70="No Data",1,IF('Indicator Data imputation'!I69&lt;&gt;"",1,0))</f>
        <v>0</v>
      </c>
      <c r="I66" s="171">
        <f>IF('Indicator Data'!P70="No Data",1,IF('Indicator Data imputation'!J69&lt;&gt;"",1,0))</f>
        <v>0</v>
      </c>
      <c r="J66" s="171">
        <f>IF('Indicator Data'!Q70="No Data",1,IF('Indicator Data imputation'!K69&lt;&gt;"",1,0))</f>
        <v>0</v>
      </c>
      <c r="K66" s="171">
        <f>IF('Indicator Data'!R70="No Data",1,IF('Indicator Data imputation'!L69&lt;&gt;"",1,0))</f>
        <v>1</v>
      </c>
      <c r="L66" s="171">
        <f>IF('Indicator Data'!S70="No Data",1,IF('Indicator Data imputation'!M69&lt;&gt;"",1,0))</f>
        <v>0</v>
      </c>
      <c r="M66" s="171">
        <f>IF('Indicator Data'!T70="No Data",1,IF('Indicator Data imputation'!N69&lt;&gt;"",1,0))</f>
        <v>0</v>
      </c>
      <c r="N66" s="171">
        <f>IF('Indicator Data'!U70="No Data",1,IF('Indicator Data imputation'!O69&lt;&gt;"",1,0))</f>
        <v>0</v>
      </c>
      <c r="O66" s="171">
        <f>IF('Indicator Data'!V70="No Data",1,IF('Indicator Data imputation'!P69&lt;&gt;"",1,0))</f>
        <v>1</v>
      </c>
      <c r="P66" s="171">
        <f>IF('Indicator Data'!W70="No Data",1,IF('Indicator Data imputation'!Q69&lt;&gt;"",1,0))</f>
        <v>0</v>
      </c>
      <c r="Q66" s="171">
        <f>IF('Indicator Data'!X70="No Data",1,IF('Indicator Data imputation'!R69&lt;&gt;"",1,0))</f>
        <v>1</v>
      </c>
      <c r="R66" s="171">
        <f>IF('Indicator Data'!Y70="No Data",1,IF('Indicator Data imputation'!S69&lt;&gt;"",1,0))</f>
        <v>0</v>
      </c>
      <c r="S66" s="171">
        <f>IF('Indicator Data'!Z70="No Data",1,IF('Indicator Data imputation'!T69&lt;&gt;"",1,0))</f>
        <v>0</v>
      </c>
      <c r="T66" s="171">
        <f>IF('Indicator Data'!AA70="No Data",1,IF('Indicator Data imputation'!U69&lt;&gt;"",1,0))</f>
        <v>0</v>
      </c>
      <c r="U66" s="171">
        <f>IF('Indicator Data'!AB70="No Data",1,IF('Indicator Data imputation'!V69&lt;&gt;"",1,0))</f>
        <v>0</v>
      </c>
      <c r="V66" s="171">
        <f>IF('Indicator Data'!AC70="No Data",1,IF('Indicator Data imputation'!W69&lt;&gt;"",1,0))</f>
        <v>0</v>
      </c>
      <c r="W66" s="171">
        <f>IF('Indicator Data'!AD70="No Data",1,IF('Indicator Data imputation'!X69&lt;&gt;"",1,0))</f>
        <v>0</v>
      </c>
      <c r="X66" s="171">
        <f>IF('Indicator Data'!AE70="No Data",1,IF('Indicator Data imputation'!Y69&lt;&gt;"",1,0))</f>
        <v>1</v>
      </c>
      <c r="Y66" s="171">
        <f>IF('Indicator Data'!AF70="No Data",1,IF('Indicator Data imputation'!Z69&lt;&gt;"",1,0))</f>
        <v>0</v>
      </c>
      <c r="Z66" s="171">
        <f>IF('Indicator Data'!AG70="No Data",1,IF('Indicator Data imputation'!AA69&lt;&gt;"",1,0))</f>
        <v>0</v>
      </c>
      <c r="AA66" s="171">
        <f>IF('Indicator Data'!AH70="No Data",1,IF('Indicator Data imputation'!AB69&lt;&gt;"",1,0))</f>
        <v>0</v>
      </c>
      <c r="AB66" s="171">
        <f>IF('Indicator Data'!AI70="No Data",1,IF('Indicator Data imputation'!AC69&lt;&gt;"",1,0))</f>
        <v>0</v>
      </c>
      <c r="AC66" s="171">
        <f>IF('Indicator Data'!AJ70="No Data",1,IF('Indicator Data imputation'!AD69&lt;&gt;"",1,0))</f>
        <v>0</v>
      </c>
      <c r="AD66" s="171">
        <f>IF('Indicator Data'!AK70="No Data",1,IF('Indicator Data imputation'!AE69&lt;&gt;"",1,0))</f>
        <v>0</v>
      </c>
      <c r="AE66" s="171">
        <f>IF('Indicator Data'!AL70="No Data",1,IF('Indicator Data imputation'!AF69&lt;&gt;"",1,0))</f>
        <v>0</v>
      </c>
      <c r="AF66" s="171">
        <f>IF('Indicator Data'!AM70="No Data",1,IF('Indicator Data imputation'!AG69&lt;&gt;"",1,0))</f>
        <v>0</v>
      </c>
      <c r="AG66" s="171">
        <f>IF('Indicator Data'!AN70="No Data",1,IF('Indicator Data imputation'!AH69&lt;&gt;"",1,0))</f>
        <v>0</v>
      </c>
      <c r="AH66" s="171">
        <f>IF('Indicator Data'!AO70="No Data",1,IF('Indicator Data imputation'!AI69&lt;&gt;"",1,0))</f>
        <v>0</v>
      </c>
      <c r="AI66" s="171">
        <f>IF('Indicator Data'!AP70="No Data",1,IF('Indicator Data imputation'!AJ69&lt;&gt;"",1,0))</f>
        <v>0</v>
      </c>
      <c r="AJ66" s="171">
        <f>IF('Indicator Data'!AQ70="No Data",1,IF('Indicator Data imputation'!AK69&lt;&gt;"",1,0))</f>
        <v>0</v>
      </c>
      <c r="AK66" s="171">
        <f>IF('Indicator Data'!AR70="No Data",1,IF('Indicator Data imputation'!AL69&lt;&gt;"",1,0))</f>
        <v>0</v>
      </c>
      <c r="AL66" s="171">
        <f>IF('Indicator Data'!AS70="No Data",1,IF('Indicator Data imputation'!AM69&lt;&gt;"",1,0))</f>
        <v>0</v>
      </c>
      <c r="AM66" s="171">
        <f>IF('Indicator Data'!AT70="No Data",1,IF('Indicator Data imputation'!AN69&lt;&gt;"",1,0))</f>
        <v>0</v>
      </c>
      <c r="AN66" s="171">
        <f>IF('Indicator Data'!AU70="No Data",1,IF('Indicator Data imputation'!AO69&lt;&gt;"",1,0))</f>
        <v>0</v>
      </c>
      <c r="AO66" s="171">
        <f>IF('Indicator Data'!AV70="No Data",1,IF('Indicator Data imputation'!AP69&lt;&gt;"",1,0))</f>
        <v>0</v>
      </c>
      <c r="AP66" s="171">
        <f>IF('Indicator Data'!AW70="No Data",1,IF('Indicator Data imputation'!AQ69&lt;&gt;"",1,0))</f>
        <v>0</v>
      </c>
      <c r="AQ66" s="171">
        <f>IF('Indicator Data'!AX70="No Data",1,IF('Indicator Data imputation'!AR69&lt;&gt;"",1,0))</f>
        <v>0</v>
      </c>
      <c r="AR66" s="171">
        <f>IF('Indicator Data'!AY70="No Data",1,IF('Indicator Data imputation'!AS69&lt;&gt;"",1,0))</f>
        <v>0</v>
      </c>
      <c r="AS66" s="171">
        <f>IF('Indicator Data'!AZ70="No Data",1,IF('Indicator Data imputation'!AT69&lt;&gt;"",1,0))</f>
        <v>0</v>
      </c>
      <c r="AT66" s="171">
        <f>IF('Indicator Data'!BA70="No Data",1,IF('Indicator Data imputation'!AU69&lt;&gt;"",1,0))</f>
        <v>0</v>
      </c>
      <c r="AU66" s="171">
        <f>IF('Indicator Data'!BB70="No Data",1,IF('Indicator Data imputation'!AV69&lt;&gt;"",1,0))</f>
        <v>0</v>
      </c>
      <c r="AV66" s="171">
        <f>IF('Indicator Data'!BC70="No Data",1,IF('Indicator Data imputation'!AW69&lt;&gt;"",1,0))</f>
        <v>0</v>
      </c>
      <c r="AW66" s="171">
        <f>IF('Indicator Data'!BD70="No Data",1,IF('Indicator Data imputation'!AX69&lt;&gt;"",1,0))</f>
        <v>0</v>
      </c>
      <c r="AX66" s="171">
        <f>IF('Indicator Data'!BE70="No Data",1,IF('Indicator Data imputation'!AY69&lt;&gt;"",1,0))</f>
        <v>0</v>
      </c>
      <c r="AY66" s="171">
        <f>IF('Indicator Data'!BF70="No Data",1,IF('Indicator Data imputation'!AZ69&lt;&gt;"",1,0))</f>
        <v>0</v>
      </c>
      <c r="AZ66" s="171">
        <f>IF('Indicator Data'!BG70="No Data",1,IF('Indicator Data imputation'!BA69&lt;&gt;"",1,0))</f>
        <v>0</v>
      </c>
      <c r="BA66" s="5">
        <f t="shared" si="0"/>
        <v>4</v>
      </c>
      <c r="BB66" s="173">
        <f t="shared" si="1"/>
        <v>7.8431372549019607E-2</v>
      </c>
    </row>
    <row r="67" spans="1:54" x14ac:dyDescent="0.25">
      <c r="A67" s="5" t="s">
        <v>124</v>
      </c>
      <c r="B67" s="171">
        <f>IF('Indicator Data'!I71="No Data",1,IF('Indicator Data imputation'!C70&lt;&gt;"",1,0))</f>
        <v>0</v>
      </c>
      <c r="C67" s="171">
        <f>IF('Indicator Data'!J71="No Data",1,IF('Indicator Data imputation'!D70&lt;&gt;"",1,0))</f>
        <v>0</v>
      </c>
      <c r="D67" s="171">
        <f>IF('Indicator Data'!K71="No Data",1,IF('Indicator Data imputation'!E70&lt;&gt;"",1,0))</f>
        <v>0</v>
      </c>
      <c r="E67" s="171">
        <f>IF('Indicator Data'!L71="No Data",1,IF('Indicator Data imputation'!F70&lt;&gt;"",1,0))</f>
        <v>1</v>
      </c>
      <c r="F67" s="171">
        <f>IF('Indicator Data'!M71="No Data",1,IF('Indicator Data imputation'!G70&lt;&gt;"",1,0))</f>
        <v>0</v>
      </c>
      <c r="G67" s="171">
        <f>IF('Indicator Data'!N71="No Data",1,IF('Indicator Data imputation'!H70&lt;&gt;"",1,0))</f>
        <v>0</v>
      </c>
      <c r="H67" s="171">
        <f>IF('Indicator Data'!O71="No Data",1,IF('Indicator Data imputation'!I70&lt;&gt;"",1,0))</f>
        <v>0</v>
      </c>
      <c r="I67" s="171">
        <f>IF('Indicator Data'!P71="No Data",1,IF('Indicator Data imputation'!J70&lt;&gt;"",1,0))</f>
        <v>0</v>
      </c>
      <c r="J67" s="171">
        <f>IF('Indicator Data'!Q71="No Data",1,IF('Indicator Data imputation'!K70&lt;&gt;"",1,0))</f>
        <v>0</v>
      </c>
      <c r="K67" s="171">
        <f>IF('Indicator Data'!R71="No Data",1,IF('Indicator Data imputation'!L70&lt;&gt;"",1,0))</f>
        <v>1</v>
      </c>
      <c r="L67" s="171">
        <f>IF('Indicator Data'!S71="No Data",1,IF('Indicator Data imputation'!M70&lt;&gt;"",1,0))</f>
        <v>0</v>
      </c>
      <c r="M67" s="171">
        <f>IF('Indicator Data'!T71="No Data",1,IF('Indicator Data imputation'!N70&lt;&gt;"",1,0))</f>
        <v>0</v>
      </c>
      <c r="N67" s="171">
        <f>IF('Indicator Data'!U71="No Data",1,IF('Indicator Data imputation'!O70&lt;&gt;"",1,0))</f>
        <v>0</v>
      </c>
      <c r="O67" s="171">
        <f>IF('Indicator Data'!V71="No Data",1,IF('Indicator Data imputation'!P70&lt;&gt;"",1,0))</f>
        <v>0</v>
      </c>
      <c r="P67" s="171">
        <f>IF('Indicator Data'!W71="No Data",1,IF('Indicator Data imputation'!Q70&lt;&gt;"",1,0))</f>
        <v>0</v>
      </c>
      <c r="Q67" s="171">
        <f>IF('Indicator Data'!X71="No Data",1,IF('Indicator Data imputation'!R70&lt;&gt;"",1,0))</f>
        <v>1</v>
      </c>
      <c r="R67" s="171">
        <f>IF('Indicator Data'!Y71="No Data",1,IF('Indicator Data imputation'!S70&lt;&gt;"",1,0))</f>
        <v>1</v>
      </c>
      <c r="S67" s="171">
        <f>IF('Indicator Data'!Z71="No Data",1,IF('Indicator Data imputation'!T70&lt;&gt;"",1,0))</f>
        <v>0</v>
      </c>
      <c r="T67" s="171">
        <f>IF('Indicator Data'!AA71="No Data",1,IF('Indicator Data imputation'!U70&lt;&gt;"",1,0))</f>
        <v>0</v>
      </c>
      <c r="U67" s="171">
        <f>IF('Indicator Data'!AB71="No Data",1,IF('Indicator Data imputation'!V70&lt;&gt;"",1,0))</f>
        <v>1</v>
      </c>
      <c r="V67" s="171">
        <f>IF('Indicator Data'!AC71="No Data",1,IF('Indicator Data imputation'!W70&lt;&gt;"",1,0))</f>
        <v>0</v>
      </c>
      <c r="W67" s="171">
        <f>IF('Indicator Data'!AD71="No Data",1,IF('Indicator Data imputation'!X70&lt;&gt;"",1,0))</f>
        <v>0</v>
      </c>
      <c r="X67" s="171">
        <f>IF('Indicator Data'!AE71="No Data",1,IF('Indicator Data imputation'!Y70&lt;&gt;"",1,0))</f>
        <v>1</v>
      </c>
      <c r="Y67" s="171">
        <f>IF('Indicator Data'!AF71="No Data",1,IF('Indicator Data imputation'!Z70&lt;&gt;"",1,0))</f>
        <v>1</v>
      </c>
      <c r="Z67" s="171">
        <f>IF('Indicator Data'!AG71="No Data",1,IF('Indicator Data imputation'!AA70&lt;&gt;"",1,0))</f>
        <v>1</v>
      </c>
      <c r="AA67" s="171">
        <f>IF('Indicator Data'!AH71="No Data",1,IF('Indicator Data imputation'!AB70&lt;&gt;"",1,0))</f>
        <v>0</v>
      </c>
      <c r="AB67" s="171">
        <f>IF('Indicator Data'!AI71="No Data",1,IF('Indicator Data imputation'!AC70&lt;&gt;"",1,0))</f>
        <v>0</v>
      </c>
      <c r="AC67" s="171">
        <f>IF('Indicator Data'!AJ71="No Data",1,IF('Indicator Data imputation'!AD70&lt;&gt;"",1,0))</f>
        <v>0</v>
      </c>
      <c r="AD67" s="171">
        <f>IF('Indicator Data'!AK71="No Data",1,IF('Indicator Data imputation'!AE70&lt;&gt;"",1,0))</f>
        <v>0</v>
      </c>
      <c r="AE67" s="171">
        <f>IF('Indicator Data'!AL71="No Data",1,IF('Indicator Data imputation'!AF70&lt;&gt;"",1,0))</f>
        <v>0</v>
      </c>
      <c r="AF67" s="171">
        <f>IF('Indicator Data'!AM71="No Data",1,IF('Indicator Data imputation'!AG70&lt;&gt;"",1,0))</f>
        <v>0</v>
      </c>
      <c r="AG67" s="171">
        <f>IF('Indicator Data'!AN71="No Data",1,IF('Indicator Data imputation'!AH70&lt;&gt;"",1,0))</f>
        <v>0</v>
      </c>
      <c r="AH67" s="171">
        <f>IF('Indicator Data'!AO71="No Data",1,IF('Indicator Data imputation'!AI70&lt;&gt;"",1,0))</f>
        <v>0</v>
      </c>
      <c r="AI67" s="171">
        <f>IF('Indicator Data'!AP71="No Data",1,IF('Indicator Data imputation'!AJ70&lt;&gt;"",1,0))</f>
        <v>0</v>
      </c>
      <c r="AJ67" s="171">
        <f>IF('Indicator Data'!AQ71="No Data",1,IF('Indicator Data imputation'!AK70&lt;&gt;"",1,0))</f>
        <v>1</v>
      </c>
      <c r="AK67" s="171">
        <f>IF('Indicator Data'!AR71="No Data",1,IF('Indicator Data imputation'!AL70&lt;&gt;"",1,0))</f>
        <v>0</v>
      </c>
      <c r="AL67" s="171">
        <f>IF('Indicator Data'!AS71="No Data",1,IF('Indicator Data imputation'!AM70&lt;&gt;"",1,0))</f>
        <v>0</v>
      </c>
      <c r="AM67" s="171">
        <f>IF('Indicator Data'!AT71="No Data",1,IF('Indicator Data imputation'!AN70&lt;&gt;"",1,0))</f>
        <v>1</v>
      </c>
      <c r="AN67" s="171">
        <f>IF('Indicator Data'!AU71="No Data",1,IF('Indicator Data imputation'!AO70&lt;&gt;"",1,0))</f>
        <v>1</v>
      </c>
      <c r="AO67" s="171">
        <f>IF('Indicator Data'!AV71="No Data",1,IF('Indicator Data imputation'!AP70&lt;&gt;"",1,0))</f>
        <v>1</v>
      </c>
      <c r="AP67" s="171">
        <f>IF('Indicator Data'!AW71="No Data",1,IF('Indicator Data imputation'!AQ70&lt;&gt;"",1,0))</f>
        <v>0</v>
      </c>
      <c r="AQ67" s="171">
        <f>IF('Indicator Data'!AX71="No Data",1,IF('Indicator Data imputation'!AR70&lt;&gt;"",1,0))</f>
        <v>0</v>
      </c>
      <c r="AR67" s="171">
        <f>IF('Indicator Data'!AY71="No Data",1,IF('Indicator Data imputation'!AS70&lt;&gt;"",1,0))</f>
        <v>0</v>
      </c>
      <c r="AS67" s="171">
        <f>IF('Indicator Data'!AZ71="No Data",1,IF('Indicator Data imputation'!AT70&lt;&gt;"",1,0))</f>
        <v>0</v>
      </c>
      <c r="AT67" s="171">
        <f>IF('Indicator Data'!BA71="No Data",1,IF('Indicator Data imputation'!AU70&lt;&gt;"",1,0))</f>
        <v>0</v>
      </c>
      <c r="AU67" s="171">
        <f>IF('Indicator Data'!BB71="No Data",1,IF('Indicator Data imputation'!AV70&lt;&gt;"",1,0))</f>
        <v>0</v>
      </c>
      <c r="AV67" s="171">
        <f>IF('Indicator Data'!BC71="No Data",1,IF('Indicator Data imputation'!AW70&lt;&gt;"",1,0))</f>
        <v>0</v>
      </c>
      <c r="AW67" s="171">
        <f>IF('Indicator Data'!BD71="No Data",1,IF('Indicator Data imputation'!AX70&lt;&gt;"",1,0))</f>
        <v>0</v>
      </c>
      <c r="AX67" s="171">
        <f>IF('Indicator Data'!BE71="No Data",1,IF('Indicator Data imputation'!AY70&lt;&gt;"",1,0))</f>
        <v>0</v>
      </c>
      <c r="AY67" s="171">
        <f>IF('Indicator Data'!BF71="No Data",1,IF('Indicator Data imputation'!AZ70&lt;&gt;"",1,0))</f>
        <v>0</v>
      </c>
      <c r="AZ67" s="171">
        <f>IF('Indicator Data'!BG71="No Data",1,IF('Indicator Data imputation'!BA70&lt;&gt;"",1,0))</f>
        <v>0</v>
      </c>
      <c r="BA67" s="5">
        <f t="shared" ref="BA67:BA130" si="2">SUM(B67:AZ67)</f>
        <v>12</v>
      </c>
      <c r="BB67" s="173">
        <f t="shared" ref="BB67:BB130" si="3">BA67/51</f>
        <v>0.23529411764705882</v>
      </c>
    </row>
    <row r="68" spans="1:54" x14ac:dyDescent="0.25">
      <c r="A68" s="5" t="s">
        <v>126</v>
      </c>
      <c r="B68" s="171">
        <f>IF('Indicator Data'!I72="No Data",1,IF('Indicator Data imputation'!C71&lt;&gt;"",1,0))</f>
        <v>0</v>
      </c>
      <c r="C68" s="171">
        <f>IF('Indicator Data'!J72="No Data",1,IF('Indicator Data imputation'!D71&lt;&gt;"",1,0))</f>
        <v>0</v>
      </c>
      <c r="D68" s="171">
        <f>IF('Indicator Data'!K72="No Data",1,IF('Indicator Data imputation'!E71&lt;&gt;"",1,0))</f>
        <v>0</v>
      </c>
      <c r="E68" s="171">
        <f>IF('Indicator Data'!L72="No Data",1,IF('Indicator Data imputation'!F71&lt;&gt;"",1,0))</f>
        <v>0</v>
      </c>
      <c r="F68" s="171">
        <f>IF('Indicator Data'!M72="No Data",1,IF('Indicator Data imputation'!G71&lt;&gt;"",1,0))</f>
        <v>0</v>
      </c>
      <c r="G68" s="171">
        <f>IF('Indicator Data'!N72="No Data",1,IF('Indicator Data imputation'!H71&lt;&gt;"",1,0))</f>
        <v>0</v>
      </c>
      <c r="H68" s="171">
        <f>IF('Indicator Data'!O72="No Data",1,IF('Indicator Data imputation'!I71&lt;&gt;"",1,0))</f>
        <v>0</v>
      </c>
      <c r="I68" s="171">
        <f>IF('Indicator Data'!P72="No Data",1,IF('Indicator Data imputation'!J71&lt;&gt;"",1,0))</f>
        <v>0</v>
      </c>
      <c r="J68" s="171">
        <f>IF('Indicator Data'!Q72="No Data",1,IF('Indicator Data imputation'!K71&lt;&gt;"",1,0))</f>
        <v>0</v>
      </c>
      <c r="K68" s="171">
        <f>IF('Indicator Data'!R72="No Data",1,IF('Indicator Data imputation'!L71&lt;&gt;"",1,0))</f>
        <v>1</v>
      </c>
      <c r="L68" s="171">
        <f>IF('Indicator Data'!S72="No Data",1,IF('Indicator Data imputation'!M71&lt;&gt;"",1,0))</f>
        <v>0</v>
      </c>
      <c r="M68" s="171">
        <f>IF('Indicator Data'!T72="No Data",1,IF('Indicator Data imputation'!N71&lt;&gt;"",1,0))</f>
        <v>0</v>
      </c>
      <c r="N68" s="171">
        <f>IF('Indicator Data'!U72="No Data",1,IF('Indicator Data imputation'!O71&lt;&gt;"",1,0))</f>
        <v>0</v>
      </c>
      <c r="O68" s="171">
        <f>IF('Indicator Data'!V72="No Data",1,IF('Indicator Data imputation'!P71&lt;&gt;"",1,0))</f>
        <v>0</v>
      </c>
      <c r="P68" s="171">
        <f>IF('Indicator Data'!W72="No Data",1,IF('Indicator Data imputation'!Q71&lt;&gt;"",1,0))</f>
        <v>0</v>
      </c>
      <c r="Q68" s="171">
        <f>IF('Indicator Data'!X72="No Data",1,IF('Indicator Data imputation'!R71&lt;&gt;"",1,0))</f>
        <v>0</v>
      </c>
      <c r="R68" s="171">
        <f>IF('Indicator Data'!Y72="No Data",1,IF('Indicator Data imputation'!S71&lt;&gt;"",1,0))</f>
        <v>0</v>
      </c>
      <c r="S68" s="171">
        <f>IF('Indicator Data'!Z72="No Data",1,IF('Indicator Data imputation'!T71&lt;&gt;"",1,0))</f>
        <v>0</v>
      </c>
      <c r="T68" s="171">
        <f>IF('Indicator Data'!AA72="No Data",1,IF('Indicator Data imputation'!U71&lt;&gt;"",1,0))</f>
        <v>0</v>
      </c>
      <c r="U68" s="171">
        <f>IF('Indicator Data'!AB72="No Data",1,IF('Indicator Data imputation'!V71&lt;&gt;"",1,0))</f>
        <v>0</v>
      </c>
      <c r="V68" s="171">
        <f>IF('Indicator Data'!AC72="No Data",1,IF('Indicator Data imputation'!W71&lt;&gt;"",1,0))</f>
        <v>0</v>
      </c>
      <c r="W68" s="171">
        <f>IF('Indicator Data'!AD72="No Data",1,IF('Indicator Data imputation'!X71&lt;&gt;"",1,0))</f>
        <v>0</v>
      </c>
      <c r="X68" s="171">
        <f>IF('Indicator Data'!AE72="No Data",1,IF('Indicator Data imputation'!Y71&lt;&gt;"",1,0))</f>
        <v>0</v>
      </c>
      <c r="Y68" s="171">
        <f>IF('Indicator Data'!AF72="No Data",1,IF('Indicator Data imputation'!Z71&lt;&gt;"",1,0))</f>
        <v>0</v>
      </c>
      <c r="Z68" s="171">
        <f>IF('Indicator Data'!AG72="No Data",1,IF('Indicator Data imputation'!AA71&lt;&gt;"",1,0))</f>
        <v>0</v>
      </c>
      <c r="AA68" s="171">
        <f>IF('Indicator Data'!AH72="No Data",1,IF('Indicator Data imputation'!AB71&lt;&gt;"",1,0))</f>
        <v>0</v>
      </c>
      <c r="AB68" s="171">
        <f>IF('Indicator Data'!AI72="No Data",1,IF('Indicator Data imputation'!AC71&lt;&gt;"",1,0))</f>
        <v>0</v>
      </c>
      <c r="AC68" s="171">
        <f>IF('Indicator Data'!AJ72="No Data",1,IF('Indicator Data imputation'!AD71&lt;&gt;"",1,0))</f>
        <v>0</v>
      </c>
      <c r="AD68" s="171">
        <f>IF('Indicator Data'!AK72="No Data",1,IF('Indicator Data imputation'!AE71&lt;&gt;"",1,0))</f>
        <v>0</v>
      </c>
      <c r="AE68" s="171">
        <f>IF('Indicator Data'!AL72="No Data",1,IF('Indicator Data imputation'!AF71&lt;&gt;"",1,0))</f>
        <v>0</v>
      </c>
      <c r="AF68" s="171">
        <f>IF('Indicator Data'!AM72="No Data",1,IF('Indicator Data imputation'!AG71&lt;&gt;"",1,0))</f>
        <v>0</v>
      </c>
      <c r="AG68" s="171">
        <f>IF('Indicator Data'!AN72="No Data",1,IF('Indicator Data imputation'!AH71&lt;&gt;"",1,0))</f>
        <v>0</v>
      </c>
      <c r="AH68" s="171">
        <f>IF('Indicator Data'!AO72="No Data",1,IF('Indicator Data imputation'!AI71&lt;&gt;"",1,0))</f>
        <v>0</v>
      </c>
      <c r="AI68" s="171">
        <f>IF('Indicator Data'!AP72="No Data",1,IF('Indicator Data imputation'!AJ71&lt;&gt;"",1,0))</f>
        <v>0</v>
      </c>
      <c r="AJ68" s="171">
        <f>IF('Indicator Data'!AQ72="No Data",1,IF('Indicator Data imputation'!AK71&lt;&gt;"",1,0))</f>
        <v>0</v>
      </c>
      <c r="AK68" s="171">
        <f>IF('Indicator Data'!AR72="No Data",1,IF('Indicator Data imputation'!AL71&lt;&gt;"",1,0))</f>
        <v>0</v>
      </c>
      <c r="AL68" s="171">
        <f>IF('Indicator Data'!AS72="No Data",1,IF('Indicator Data imputation'!AM71&lt;&gt;"",1,0))</f>
        <v>0</v>
      </c>
      <c r="AM68" s="171">
        <f>IF('Indicator Data'!AT72="No Data",1,IF('Indicator Data imputation'!AN71&lt;&gt;"",1,0))</f>
        <v>0</v>
      </c>
      <c r="AN68" s="171">
        <f>IF('Indicator Data'!AU72="No Data",1,IF('Indicator Data imputation'!AO71&lt;&gt;"",1,0))</f>
        <v>0</v>
      </c>
      <c r="AO68" s="171">
        <f>IF('Indicator Data'!AV72="No Data",1,IF('Indicator Data imputation'!AP71&lt;&gt;"",1,0))</f>
        <v>0</v>
      </c>
      <c r="AP68" s="171">
        <f>IF('Indicator Data'!AW72="No Data",1,IF('Indicator Data imputation'!AQ71&lt;&gt;"",1,0))</f>
        <v>0</v>
      </c>
      <c r="AQ68" s="171">
        <f>IF('Indicator Data'!AX72="No Data",1,IF('Indicator Data imputation'!AR71&lt;&gt;"",1,0))</f>
        <v>0</v>
      </c>
      <c r="AR68" s="171">
        <f>IF('Indicator Data'!AY72="No Data",1,IF('Indicator Data imputation'!AS71&lt;&gt;"",1,0))</f>
        <v>0</v>
      </c>
      <c r="AS68" s="171">
        <f>IF('Indicator Data'!AZ72="No Data",1,IF('Indicator Data imputation'!AT71&lt;&gt;"",1,0))</f>
        <v>0</v>
      </c>
      <c r="AT68" s="171">
        <f>IF('Indicator Data'!BA72="No Data",1,IF('Indicator Data imputation'!AU71&lt;&gt;"",1,0))</f>
        <v>0</v>
      </c>
      <c r="AU68" s="171">
        <f>IF('Indicator Data'!BB72="No Data",1,IF('Indicator Data imputation'!AV71&lt;&gt;"",1,0))</f>
        <v>0</v>
      </c>
      <c r="AV68" s="171">
        <f>IF('Indicator Data'!BC72="No Data",1,IF('Indicator Data imputation'!AW71&lt;&gt;"",1,0))</f>
        <v>0</v>
      </c>
      <c r="AW68" s="171">
        <f>IF('Indicator Data'!BD72="No Data",1,IF('Indicator Data imputation'!AX71&lt;&gt;"",1,0))</f>
        <v>0</v>
      </c>
      <c r="AX68" s="171">
        <f>IF('Indicator Data'!BE72="No Data",1,IF('Indicator Data imputation'!AY71&lt;&gt;"",1,0))</f>
        <v>0</v>
      </c>
      <c r="AY68" s="171">
        <f>IF('Indicator Data'!BF72="No Data",1,IF('Indicator Data imputation'!AZ71&lt;&gt;"",1,0))</f>
        <v>0</v>
      </c>
      <c r="AZ68" s="171">
        <f>IF('Indicator Data'!BG72="No Data",1,IF('Indicator Data imputation'!BA71&lt;&gt;"",1,0))</f>
        <v>0</v>
      </c>
      <c r="BA68" s="5">
        <f t="shared" si="2"/>
        <v>1</v>
      </c>
      <c r="BB68" s="173">
        <f t="shared" si="3"/>
        <v>1.9607843137254902E-2</v>
      </c>
    </row>
    <row r="69" spans="1:54" x14ac:dyDescent="0.25">
      <c r="A69" s="5" t="s">
        <v>128</v>
      </c>
      <c r="B69" s="171">
        <f>IF('Indicator Data'!I73="No Data",1,IF('Indicator Data imputation'!C72&lt;&gt;"",1,0))</f>
        <v>0</v>
      </c>
      <c r="C69" s="171">
        <f>IF('Indicator Data'!J73="No Data",1,IF('Indicator Data imputation'!D72&lt;&gt;"",1,0))</f>
        <v>0</v>
      </c>
      <c r="D69" s="171">
        <f>IF('Indicator Data'!K73="No Data",1,IF('Indicator Data imputation'!E72&lt;&gt;"",1,0))</f>
        <v>0</v>
      </c>
      <c r="E69" s="171">
        <f>IF('Indicator Data'!L73="No Data",1,IF('Indicator Data imputation'!F72&lt;&gt;"",1,0))</f>
        <v>0</v>
      </c>
      <c r="F69" s="171">
        <f>IF('Indicator Data'!M73="No Data",1,IF('Indicator Data imputation'!G72&lt;&gt;"",1,0))</f>
        <v>0</v>
      </c>
      <c r="G69" s="171">
        <f>IF('Indicator Data'!N73="No Data",1,IF('Indicator Data imputation'!H72&lt;&gt;"",1,0))</f>
        <v>0</v>
      </c>
      <c r="H69" s="171">
        <f>IF('Indicator Data'!O73="No Data",1,IF('Indicator Data imputation'!I72&lt;&gt;"",1,0))</f>
        <v>0</v>
      </c>
      <c r="I69" s="171">
        <f>IF('Indicator Data'!P73="No Data",1,IF('Indicator Data imputation'!J72&lt;&gt;"",1,0))</f>
        <v>0</v>
      </c>
      <c r="J69" s="171">
        <f>IF('Indicator Data'!Q73="No Data",1,IF('Indicator Data imputation'!K72&lt;&gt;"",1,0))</f>
        <v>0</v>
      </c>
      <c r="K69" s="171">
        <f>IF('Indicator Data'!R73="No Data",1,IF('Indicator Data imputation'!L72&lt;&gt;"",1,0))</f>
        <v>0</v>
      </c>
      <c r="L69" s="171">
        <f>IF('Indicator Data'!S73="No Data",1,IF('Indicator Data imputation'!M72&lt;&gt;"",1,0))</f>
        <v>0</v>
      </c>
      <c r="M69" s="171">
        <f>IF('Indicator Data'!T73="No Data",1,IF('Indicator Data imputation'!N72&lt;&gt;"",1,0))</f>
        <v>0</v>
      </c>
      <c r="N69" s="171">
        <f>IF('Indicator Data'!U73="No Data",1,IF('Indicator Data imputation'!O72&lt;&gt;"",1,0))</f>
        <v>0</v>
      </c>
      <c r="O69" s="171">
        <f>IF('Indicator Data'!V73="No Data",1,IF('Indicator Data imputation'!P72&lt;&gt;"",1,0))</f>
        <v>0</v>
      </c>
      <c r="P69" s="171">
        <f>IF('Indicator Data'!W73="No Data",1,IF('Indicator Data imputation'!Q72&lt;&gt;"",1,0))</f>
        <v>0</v>
      </c>
      <c r="Q69" s="171">
        <f>IF('Indicator Data'!X73="No Data",1,IF('Indicator Data imputation'!R72&lt;&gt;"",1,0))</f>
        <v>0</v>
      </c>
      <c r="R69" s="171">
        <f>IF('Indicator Data'!Y73="No Data",1,IF('Indicator Data imputation'!S72&lt;&gt;"",1,0))</f>
        <v>0</v>
      </c>
      <c r="S69" s="171">
        <f>IF('Indicator Data'!Z73="No Data",1,IF('Indicator Data imputation'!T72&lt;&gt;"",1,0))</f>
        <v>0</v>
      </c>
      <c r="T69" s="171">
        <f>IF('Indicator Data'!AA73="No Data",1,IF('Indicator Data imputation'!U72&lt;&gt;"",1,0))</f>
        <v>0</v>
      </c>
      <c r="U69" s="171">
        <f>IF('Indicator Data'!AB73="No Data",1,IF('Indicator Data imputation'!V72&lt;&gt;"",1,0))</f>
        <v>0</v>
      </c>
      <c r="V69" s="171">
        <f>IF('Indicator Data'!AC73="No Data",1,IF('Indicator Data imputation'!W72&lt;&gt;"",1,0))</f>
        <v>0</v>
      </c>
      <c r="W69" s="171">
        <f>IF('Indicator Data'!AD73="No Data",1,IF('Indicator Data imputation'!X72&lt;&gt;"",1,0))</f>
        <v>0</v>
      </c>
      <c r="X69" s="171">
        <f>IF('Indicator Data'!AE73="No Data",1,IF('Indicator Data imputation'!Y72&lt;&gt;"",1,0))</f>
        <v>0</v>
      </c>
      <c r="Y69" s="171">
        <f>IF('Indicator Data'!AF73="No Data",1,IF('Indicator Data imputation'!Z72&lt;&gt;"",1,0))</f>
        <v>1</v>
      </c>
      <c r="Z69" s="171">
        <f>IF('Indicator Data'!AG73="No Data",1,IF('Indicator Data imputation'!AA72&lt;&gt;"",1,0))</f>
        <v>0</v>
      </c>
      <c r="AA69" s="171">
        <f>IF('Indicator Data'!AH73="No Data",1,IF('Indicator Data imputation'!AB72&lt;&gt;"",1,0))</f>
        <v>0</v>
      </c>
      <c r="AB69" s="171">
        <f>IF('Indicator Data'!AI73="No Data",1,IF('Indicator Data imputation'!AC72&lt;&gt;"",1,0))</f>
        <v>0</v>
      </c>
      <c r="AC69" s="171">
        <f>IF('Indicator Data'!AJ73="No Data",1,IF('Indicator Data imputation'!AD72&lt;&gt;"",1,0))</f>
        <v>0</v>
      </c>
      <c r="AD69" s="171">
        <f>IF('Indicator Data'!AK73="No Data",1,IF('Indicator Data imputation'!AE72&lt;&gt;"",1,0))</f>
        <v>0</v>
      </c>
      <c r="AE69" s="171">
        <f>IF('Indicator Data'!AL73="No Data",1,IF('Indicator Data imputation'!AF72&lt;&gt;"",1,0))</f>
        <v>0</v>
      </c>
      <c r="AF69" s="171">
        <f>IF('Indicator Data'!AM73="No Data",1,IF('Indicator Data imputation'!AG72&lt;&gt;"",1,0))</f>
        <v>0</v>
      </c>
      <c r="AG69" s="171">
        <f>IF('Indicator Data'!AN73="No Data",1,IF('Indicator Data imputation'!AH72&lt;&gt;"",1,0))</f>
        <v>0</v>
      </c>
      <c r="AH69" s="171">
        <f>IF('Indicator Data'!AO73="No Data",1,IF('Indicator Data imputation'!AI72&lt;&gt;"",1,0))</f>
        <v>0</v>
      </c>
      <c r="AI69" s="171">
        <f>IF('Indicator Data'!AP73="No Data",1,IF('Indicator Data imputation'!AJ72&lt;&gt;"",1,0))</f>
        <v>0</v>
      </c>
      <c r="AJ69" s="171">
        <f>IF('Indicator Data'!AQ73="No Data",1,IF('Indicator Data imputation'!AK72&lt;&gt;"",1,0))</f>
        <v>0</v>
      </c>
      <c r="AK69" s="171">
        <f>IF('Indicator Data'!AR73="No Data",1,IF('Indicator Data imputation'!AL72&lt;&gt;"",1,0))</f>
        <v>0</v>
      </c>
      <c r="AL69" s="171">
        <f>IF('Indicator Data'!AS73="No Data",1,IF('Indicator Data imputation'!AM72&lt;&gt;"",1,0))</f>
        <v>0</v>
      </c>
      <c r="AM69" s="171">
        <f>IF('Indicator Data'!AT73="No Data",1,IF('Indicator Data imputation'!AN72&lt;&gt;"",1,0))</f>
        <v>0</v>
      </c>
      <c r="AN69" s="171">
        <f>IF('Indicator Data'!AU73="No Data",1,IF('Indicator Data imputation'!AO72&lt;&gt;"",1,0))</f>
        <v>0</v>
      </c>
      <c r="AO69" s="171">
        <f>IF('Indicator Data'!AV73="No Data",1,IF('Indicator Data imputation'!AP72&lt;&gt;"",1,0))</f>
        <v>0</v>
      </c>
      <c r="AP69" s="171">
        <f>IF('Indicator Data'!AW73="No Data",1,IF('Indicator Data imputation'!AQ72&lt;&gt;"",1,0))</f>
        <v>0</v>
      </c>
      <c r="AQ69" s="171">
        <f>IF('Indicator Data'!AX73="No Data",1,IF('Indicator Data imputation'!AR72&lt;&gt;"",1,0))</f>
        <v>0</v>
      </c>
      <c r="AR69" s="171">
        <f>IF('Indicator Data'!AY73="No Data",1,IF('Indicator Data imputation'!AS72&lt;&gt;"",1,0))</f>
        <v>0</v>
      </c>
      <c r="AS69" s="171">
        <f>IF('Indicator Data'!AZ73="No Data",1,IF('Indicator Data imputation'!AT72&lt;&gt;"",1,0))</f>
        <v>0</v>
      </c>
      <c r="AT69" s="171">
        <f>IF('Indicator Data'!BA73="No Data",1,IF('Indicator Data imputation'!AU72&lt;&gt;"",1,0))</f>
        <v>0</v>
      </c>
      <c r="AU69" s="171">
        <f>IF('Indicator Data'!BB73="No Data",1,IF('Indicator Data imputation'!AV72&lt;&gt;"",1,0))</f>
        <v>0</v>
      </c>
      <c r="AV69" s="171">
        <f>IF('Indicator Data'!BC73="No Data",1,IF('Indicator Data imputation'!AW72&lt;&gt;"",1,0))</f>
        <v>0</v>
      </c>
      <c r="AW69" s="171">
        <f>IF('Indicator Data'!BD73="No Data",1,IF('Indicator Data imputation'!AX72&lt;&gt;"",1,0))</f>
        <v>0</v>
      </c>
      <c r="AX69" s="171">
        <f>IF('Indicator Data'!BE73="No Data",1,IF('Indicator Data imputation'!AY72&lt;&gt;"",1,0))</f>
        <v>0</v>
      </c>
      <c r="AY69" s="171">
        <f>IF('Indicator Data'!BF73="No Data",1,IF('Indicator Data imputation'!AZ72&lt;&gt;"",1,0))</f>
        <v>0</v>
      </c>
      <c r="AZ69" s="171">
        <f>IF('Indicator Data'!BG73="No Data",1,IF('Indicator Data imputation'!BA72&lt;&gt;"",1,0))</f>
        <v>0</v>
      </c>
      <c r="BA69" s="5">
        <f t="shared" si="2"/>
        <v>1</v>
      </c>
      <c r="BB69" s="173">
        <f t="shared" si="3"/>
        <v>1.9607843137254902E-2</v>
      </c>
    </row>
    <row r="70" spans="1:54" x14ac:dyDescent="0.25">
      <c r="A70" s="5" t="s">
        <v>130</v>
      </c>
      <c r="B70" s="171">
        <f>IF('Indicator Data'!I74="No Data",1,IF('Indicator Data imputation'!C73&lt;&gt;"",1,0))</f>
        <v>0</v>
      </c>
      <c r="C70" s="171">
        <f>IF('Indicator Data'!J74="No Data",1,IF('Indicator Data imputation'!D73&lt;&gt;"",1,0))</f>
        <v>0</v>
      </c>
      <c r="D70" s="171">
        <f>IF('Indicator Data'!K74="No Data",1,IF('Indicator Data imputation'!E73&lt;&gt;"",1,0))</f>
        <v>0</v>
      </c>
      <c r="E70" s="171">
        <f>IF('Indicator Data'!L74="No Data",1,IF('Indicator Data imputation'!F73&lt;&gt;"",1,0))</f>
        <v>0</v>
      </c>
      <c r="F70" s="171">
        <f>IF('Indicator Data'!M74="No Data",1,IF('Indicator Data imputation'!G73&lt;&gt;"",1,0))</f>
        <v>0</v>
      </c>
      <c r="G70" s="171">
        <f>IF('Indicator Data'!N74="No Data",1,IF('Indicator Data imputation'!H73&lt;&gt;"",1,0))</f>
        <v>0</v>
      </c>
      <c r="H70" s="171">
        <f>IF('Indicator Data'!O74="No Data",1,IF('Indicator Data imputation'!I73&lt;&gt;"",1,0))</f>
        <v>0</v>
      </c>
      <c r="I70" s="171">
        <f>IF('Indicator Data'!P74="No Data",1,IF('Indicator Data imputation'!J73&lt;&gt;"",1,0))</f>
        <v>0</v>
      </c>
      <c r="J70" s="171">
        <f>IF('Indicator Data'!Q74="No Data",1,IF('Indicator Data imputation'!K73&lt;&gt;"",1,0))</f>
        <v>0</v>
      </c>
      <c r="K70" s="171">
        <f>IF('Indicator Data'!R74="No Data",1,IF('Indicator Data imputation'!L73&lt;&gt;"",1,0))</f>
        <v>0</v>
      </c>
      <c r="L70" s="171">
        <f>IF('Indicator Data'!S74="No Data",1,IF('Indicator Data imputation'!M73&lt;&gt;"",1,0))</f>
        <v>0</v>
      </c>
      <c r="M70" s="171">
        <f>IF('Indicator Data'!T74="No Data",1,IF('Indicator Data imputation'!N73&lt;&gt;"",1,0))</f>
        <v>0</v>
      </c>
      <c r="N70" s="171">
        <f>IF('Indicator Data'!U74="No Data",1,IF('Indicator Data imputation'!O73&lt;&gt;"",1,0))</f>
        <v>0</v>
      </c>
      <c r="O70" s="171">
        <f>IF('Indicator Data'!V74="No Data",1,IF('Indicator Data imputation'!P73&lt;&gt;"",1,0))</f>
        <v>0</v>
      </c>
      <c r="P70" s="171">
        <f>IF('Indicator Data'!W74="No Data",1,IF('Indicator Data imputation'!Q73&lt;&gt;"",1,0))</f>
        <v>0</v>
      </c>
      <c r="Q70" s="171">
        <f>IF('Indicator Data'!X74="No Data",1,IF('Indicator Data imputation'!R73&lt;&gt;"",1,0))</f>
        <v>0</v>
      </c>
      <c r="R70" s="171">
        <f>IF('Indicator Data'!Y74="No Data",1,IF('Indicator Data imputation'!S73&lt;&gt;"",1,0))</f>
        <v>0</v>
      </c>
      <c r="S70" s="171">
        <f>IF('Indicator Data'!Z74="No Data",1,IF('Indicator Data imputation'!T73&lt;&gt;"",1,0))</f>
        <v>0</v>
      </c>
      <c r="T70" s="171">
        <f>IF('Indicator Data'!AA74="No Data",1,IF('Indicator Data imputation'!U73&lt;&gt;"",1,0))</f>
        <v>0</v>
      </c>
      <c r="U70" s="171">
        <f>IF('Indicator Data'!AB74="No Data",1,IF('Indicator Data imputation'!V73&lt;&gt;"",1,0))</f>
        <v>0</v>
      </c>
      <c r="V70" s="171">
        <f>IF('Indicator Data'!AC74="No Data",1,IF('Indicator Data imputation'!W73&lt;&gt;"",1,0))</f>
        <v>0</v>
      </c>
      <c r="W70" s="171">
        <f>IF('Indicator Data'!AD74="No Data",1,IF('Indicator Data imputation'!X73&lt;&gt;"",1,0))</f>
        <v>0</v>
      </c>
      <c r="X70" s="171">
        <f>IF('Indicator Data'!AE74="No Data",1,IF('Indicator Data imputation'!Y73&lt;&gt;"",1,0))</f>
        <v>0</v>
      </c>
      <c r="Y70" s="171">
        <f>IF('Indicator Data'!AF74="No Data",1,IF('Indicator Data imputation'!Z73&lt;&gt;"",1,0))</f>
        <v>1</v>
      </c>
      <c r="Z70" s="171">
        <f>IF('Indicator Data'!AG74="No Data",1,IF('Indicator Data imputation'!AA73&lt;&gt;"",1,0))</f>
        <v>0</v>
      </c>
      <c r="AA70" s="171">
        <f>IF('Indicator Data'!AH74="No Data",1,IF('Indicator Data imputation'!AB73&lt;&gt;"",1,0))</f>
        <v>0</v>
      </c>
      <c r="AB70" s="171">
        <f>IF('Indicator Data'!AI74="No Data",1,IF('Indicator Data imputation'!AC73&lt;&gt;"",1,0))</f>
        <v>0</v>
      </c>
      <c r="AC70" s="171">
        <f>IF('Indicator Data'!AJ74="No Data",1,IF('Indicator Data imputation'!AD73&lt;&gt;"",1,0))</f>
        <v>0</v>
      </c>
      <c r="AD70" s="171">
        <f>IF('Indicator Data'!AK74="No Data",1,IF('Indicator Data imputation'!AE73&lt;&gt;"",1,0))</f>
        <v>0</v>
      </c>
      <c r="AE70" s="171">
        <f>IF('Indicator Data'!AL74="No Data",1,IF('Indicator Data imputation'!AF73&lt;&gt;"",1,0))</f>
        <v>0</v>
      </c>
      <c r="AF70" s="171">
        <f>IF('Indicator Data'!AM74="No Data",1,IF('Indicator Data imputation'!AG73&lt;&gt;"",1,0))</f>
        <v>0</v>
      </c>
      <c r="AG70" s="171">
        <f>IF('Indicator Data'!AN74="No Data",1,IF('Indicator Data imputation'!AH73&lt;&gt;"",1,0))</f>
        <v>0</v>
      </c>
      <c r="AH70" s="171">
        <f>IF('Indicator Data'!AO74="No Data",1,IF('Indicator Data imputation'!AI73&lt;&gt;"",1,0))</f>
        <v>0</v>
      </c>
      <c r="AI70" s="171">
        <f>IF('Indicator Data'!AP74="No Data",1,IF('Indicator Data imputation'!AJ73&lt;&gt;"",1,0))</f>
        <v>1</v>
      </c>
      <c r="AJ70" s="171">
        <f>IF('Indicator Data'!AQ74="No Data",1,IF('Indicator Data imputation'!AK73&lt;&gt;"",1,0))</f>
        <v>1</v>
      </c>
      <c r="AK70" s="171">
        <f>IF('Indicator Data'!AR74="No Data",1,IF('Indicator Data imputation'!AL73&lt;&gt;"",1,0))</f>
        <v>0</v>
      </c>
      <c r="AL70" s="171">
        <f>IF('Indicator Data'!AS74="No Data",1,IF('Indicator Data imputation'!AM73&lt;&gt;"",1,0))</f>
        <v>0</v>
      </c>
      <c r="AM70" s="171">
        <f>IF('Indicator Data'!AT74="No Data",1,IF('Indicator Data imputation'!AN73&lt;&gt;"",1,0))</f>
        <v>0</v>
      </c>
      <c r="AN70" s="171">
        <f>IF('Indicator Data'!AU74="No Data",1,IF('Indicator Data imputation'!AO73&lt;&gt;"",1,0))</f>
        <v>0</v>
      </c>
      <c r="AO70" s="171">
        <f>IF('Indicator Data'!AV74="No Data",1,IF('Indicator Data imputation'!AP73&lt;&gt;"",1,0))</f>
        <v>0</v>
      </c>
      <c r="AP70" s="171">
        <f>IF('Indicator Data'!AW74="No Data",1,IF('Indicator Data imputation'!AQ73&lt;&gt;"",1,0))</f>
        <v>0</v>
      </c>
      <c r="AQ70" s="171">
        <f>IF('Indicator Data'!AX74="No Data",1,IF('Indicator Data imputation'!AR73&lt;&gt;"",1,0))</f>
        <v>0</v>
      </c>
      <c r="AR70" s="171">
        <f>IF('Indicator Data'!AY74="No Data",1,IF('Indicator Data imputation'!AS73&lt;&gt;"",1,0))</f>
        <v>0</v>
      </c>
      <c r="AS70" s="171">
        <f>IF('Indicator Data'!AZ74="No Data",1,IF('Indicator Data imputation'!AT73&lt;&gt;"",1,0))</f>
        <v>0</v>
      </c>
      <c r="AT70" s="171">
        <f>IF('Indicator Data'!BA74="No Data",1,IF('Indicator Data imputation'!AU73&lt;&gt;"",1,0))</f>
        <v>0</v>
      </c>
      <c r="AU70" s="171">
        <f>IF('Indicator Data'!BB74="No Data",1,IF('Indicator Data imputation'!AV73&lt;&gt;"",1,0))</f>
        <v>0</v>
      </c>
      <c r="AV70" s="171">
        <f>IF('Indicator Data'!BC74="No Data",1,IF('Indicator Data imputation'!AW73&lt;&gt;"",1,0))</f>
        <v>0</v>
      </c>
      <c r="AW70" s="171">
        <f>IF('Indicator Data'!BD74="No Data",1,IF('Indicator Data imputation'!AX73&lt;&gt;"",1,0))</f>
        <v>0</v>
      </c>
      <c r="AX70" s="171">
        <f>IF('Indicator Data'!BE74="No Data",1,IF('Indicator Data imputation'!AY73&lt;&gt;"",1,0))</f>
        <v>0</v>
      </c>
      <c r="AY70" s="171">
        <f>IF('Indicator Data'!BF74="No Data",1,IF('Indicator Data imputation'!AZ73&lt;&gt;"",1,0))</f>
        <v>0</v>
      </c>
      <c r="AZ70" s="171">
        <f>IF('Indicator Data'!BG74="No Data",1,IF('Indicator Data imputation'!BA73&lt;&gt;"",1,0))</f>
        <v>0</v>
      </c>
      <c r="BA70" s="5">
        <f t="shared" si="2"/>
        <v>3</v>
      </c>
      <c r="BB70" s="173">
        <f t="shared" si="3"/>
        <v>5.8823529411764705E-2</v>
      </c>
    </row>
    <row r="71" spans="1:54" x14ac:dyDescent="0.25">
      <c r="A71" s="5" t="s">
        <v>131</v>
      </c>
      <c r="B71" s="171">
        <f>IF('Indicator Data'!I75="No Data",1,IF('Indicator Data imputation'!C74&lt;&gt;"",1,0))</f>
        <v>0</v>
      </c>
      <c r="C71" s="171">
        <f>IF('Indicator Data'!J75="No Data",1,IF('Indicator Data imputation'!D74&lt;&gt;"",1,0))</f>
        <v>0</v>
      </c>
      <c r="D71" s="171">
        <f>IF('Indicator Data'!K75="No Data",1,IF('Indicator Data imputation'!E74&lt;&gt;"",1,0))</f>
        <v>0</v>
      </c>
      <c r="E71" s="171">
        <f>IF('Indicator Data'!L75="No Data",1,IF('Indicator Data imputation'!F74&lt;&gt;"",1,0))</f>
        <v>0</v>
      </c>
      <c r="F71" s="171">
        <f>IF('Indicator Data'!M75="No Data",1,IF('Indicator Data imputation'!G74&lt;&gt;"",1,0))</f>
        <v>0</v>
      </c>
      <c r="G71" s="171">
        <f>IF('Indicator Data'!N75="No Data",1,IF('Indicator Data imputation'!H74&lt;&gt;"",1,0))</f>
        <v>0</v>
      </c>
      <c r="H71" s="171">
        <f>IF('Indicator Data'!O75="No Data",1,IF('Indicator Data imputation'!I74&lt;&gt;"",1,0))</f>
        <v>0</v>
      </c>
      <c r="I71" s="171">
        <f>IF('Indicator Data'!P75="No Data",1,IF('Indicator Data imputation'!J74&lt;&gt;"",1,0))</f>
        <v>0</v>
      </c>
      <c r="J71" s="171">
        <f>IF('Indicator Data'!Q75="No Data",1,IF('Indicator Data imputation'!K74&lt;&gt;"",1,0))</f>
        <v>0</v>
      </c>
      <c r="K71" s="171">
        <f>IF('Indicator Data'!R75="No Data",1,IF('Indicator Data imputation'!L74&lt;&gt;"",1,0))</f>
        <v>0</v>
      </c>
      <c r="L71" s="171">
        <f>IF('Indicator Data'!S75="No Data",1,IF('Indicator Data imputation'!M74&lt;&gt;"",1,0))</f>
        <v>0</v>
      </c>
      <c r="M71" s="171">
        <f>IF('Indicator Data'!T75="No Data",1,IF('Indicator Data imputation'!N74&lt;&gt;"",1,0))</f>
        <v>0</v>
      </c>
      <c r="N71" s="171">
        <f>IF('Indicator Data'!U75="No Data",1,IF('Indicator Data imputation'!O74&lt;&gt;"",1,0))</f>
        <v>0</v>
      </c>
      <c r="O71" s="171">
        <f>IF('Indicator Data'!V75="No Data",1,IF('Indicator Data imputation'!P74&lt;&gt;"",1,0))</f>
        <v>0</v>
      </c>
      <c r="P71" s="171">
        <f>IF('Indicator Data'!W75="No Data",1,IF('Indicator Data imputation'!Q74&lt;&gt;"",1,0))</f>
        <v>0</v>
      </c>
      <c r="Q71" s="171">
        <f>IF('Indicator Data'!X75="No Data",1,IF('Indicator Data imputation'!R74&lt;&gt;"",1,0))</f>
        <v>0</v>
      </c>
      <c r="R71" s="171">
        <f>IF('Indicator Data'!Y75="No Data",1,IF('Indicator Data imputation'!S74&lt;&gt;"",1,0))</f>
        <v>0</v>
      </c>
      <c r="S71" s="171">
        <f>IF('Indicator Data'!Z75="No Data",1,IF('Indicator Data imputation'!T74&lt;&gt;"",1,0))</f>
        <v>0</v>
      </c>
      <c r="T71" s="171">
        <f>IF('Indicator Data'!AA75="No Data",1,IF('Indicator Data imputation'!U74&lt;&gt;"",1,0))</f>
        <v>0</v>
      </c>
      <c r="U71" s="171">
        <f>IF('Indicator Data'!AB75="No Data",1,IF('Indicator Data imputation'!V74&lt;&gt;"",1,0))</f>
        <v>0</v>
      </c>
      <c r="V71" s="171">
        <f>IF('Indicator Data'!AC75="No Data",1,IF('Indicator Data imputation'!W74&lt;&gt;"",1,0))</f>
        <v>0</v>
      </c>
      <c r="W71" s="171">
        <f>IF('Indicator Data'!AD75="No Data",1,IF('Indicator Data imputation'!X74&lt;&gt;"",1,0))</f>
        <v>0</v>
      </c>
      <c r="X71" s="171">
        <f>IF('Indicator Data'!AE75="No Data",1,IF('Indicator Data imputation'!Y74&lt;&gt;"",1,0))</f>
        <v>0</v>
      </c>
      <c r="Y71" s="171">
        <f>IF('Indicator Data'!AF75="No Data",1,IF('Indicator Data imputation'!Z74&lt;&gt;"",1,0))</f>
        <v>0</v>
      </c>
      <c r="Z71" s="171">
        <f>IF('Indicator Data'!AG75="No Data",1,IF('Indicator Data imputation'!AA74&lt;&gt;"",1,0))</f>
        <v>1</v>
      </c>
      <c r="AA71" s="171">
        <f>IF('Indicator Data'!AH75="No Data",1,IF('Indicator Data imputation'!AB74&lt;&gt;"",1,0))</f>
        <v>0</v>
      </c>
      <c r="AB71" s="171">
        <f>IF('Indicator Data'!AI75="No Data",1,IF('Indicator Data imputation'!AC74&lt;&gt;"",1,0))</f>
        <v>0</v>
      </c>
      <c r="AC71" s="171">
        <f>IF('Indicator Data'!AJ75="No Data",1,IF('Indicator Data imputation'!AD74&lt;&gt;"",1,0))</f>
        <v>0</v>
      </c>
      <c r="AD71" s="171">
        <f>IF('Indicator Data'!AK75="No Data",1,IF('Indicator Data imputation'!AE74&lt;&gt;"",1,0))</f>
        <v>0</v>
      </c>
      <c r="AE71" s="171">
        <f>IF('Indicator Data'!AL75="No Data",1,IF('Indicator Data imputation'!AF74&lt;&gt;"",1,0))</f>
        <v>0</v>
      </c>
      <c r="AF71" s="171">
        <f>IF('Indicator Data'!AM75="No Data",1,IF('Indicator Data imputation'!AG74&lt;&gt;"",1,0))</f>
        <v>0</v>
      </c>
      <c r="AG71" s="171">
        <f>IF('Indicator Data'!AN75="No Data",1,IF('Indicator Data imputation'!AH74&lt;&gt;"",1,0))</f>
        <v>0</v>
      </c>
      <c r="AH71" s="171">
        <f>IF('Indicator Data'!AO75="No Data",1,IF('Indicator Data imputation'!AI74&lt;&gt;"",1,0))</f>
        <v>0</v>
      </c>
      <c r="AI71" s="171">
        <f>IF('Indicator Data'!AP75="No Data",1,IF('Indicator Data imputation'!AJ74&lt;&gt;"",1,0))</f>
        <v>1</v>
      </c>
      <c r="AJ71" s="171">
        <f>IF('Indicator Data'!AQ75="No Data",1,IF('Indicator Data imputation'!AK74&lt;&gt;"",1,0))</f>
        <v>1</v>
      </c>
      <c r="AK71" s="171">
        <f>IF('Indicator Data'!AR75="No Data",1,IF('Indicator Data imputation'!AL74&lt;&gt;"",1,0))</f>
        <v>1</v>
      </c>
      <c r="AL71" s="171">
        <f>IF('Indicator Data'!AS75="No Data",1,IF('Indicator Data imputation'!AM74&lt;&gt;"",1,0))</f>
        <v>0</v>
      </c>
      <c r="AM71" s="171">
        <f>IF('Indicator Data'!AT75="No Data",1,IF('Indicator Data imputation'!AN74&lt;&gt;"",1,0))</f>
        <v>0</v>
      </c>
      <c r="AN71" s="171">
        <f>IF('Indicator Data'!AU75="No Data",1,IF('Indicator Data imputation'!AO74&lt;&gt;"",1,0))</f>
        <v>0</v>
      </c>
      <c r="AO71" s="171">
        <f>IF('Indicator Data'!AV75="No Data",1,IF('Indicator Data imputation'!AP74&lt;&gt;"",1,0))</f>
        <v>0</v>
      </c>
      <c r="AP71" s="171">
        <f>IF('Indicator Data'!AW75="No Data",1,IF('Indicator Data imputation'!AQ74&lt;&gt;"",1,0))</f>
        <v>0</v>
      </c>
      <c r="AQ71" s="171">
        <f>IF('Indicator Data'!AX75="No Data",1,IF('Indicator Data imputation'!AR74&lt;&gt;"",1,0))</f>
        <v>0</v>
      </c>
      <c r="AR71" s="171">
        <f>IF('Indicator Data'!AY75="No Data",1,IF('Indicator Data imputation'!AS74&lt;&gt;"",1,0))</f>
        <v>0</v>
      </c>
      <c r="AS71" s="171">
        <f>IF('Indicator Data'!AZ75="No Data",1,IF('Indicator Data imputation'!AT74&lt;&gt;"",1,0))</f>
        <v>0</v>
      </c>
      <c r="AT71" s="171">
        <f>IF('Indicator Data'!BA75="No Data",1,IF('Indicator Data imputation'!AU74&lt;&gt;"",1,0))</f>
        <v>0</v>
      </c>
      <c r="AU71" s="171">
        <f>IF('Indicator Data'!BB75="No Data",1,IF('Indicator Data imputation'!AV74&lt;&gt;"",1,0))</f>
        <v>0</v>
      </c>
      <c r="AV71" s="171">
        <f>IF('Indicator Data'!BC75="No Data",1,IF('Indicator Data imputation'!AW74&lt;&gt;"",1,0))</f>
        <v>0</v>
      </c>
      <c r="AW71" s="171">
        <f>IF('Indicator Data'!BD75="No Data",1,IF('Indicator Data imputation'!AX74&lt;&gt;"",1,0))</f>
        <v>0</v>
      </c>
      <c r="AX71" s="171">
        <f>IF('Indicator Data'!BE75="No Data",1,IF('Indicator Data imputation'!AY74&lt;&gt;"",1,0))</f>
        <v>0</v>
      </c>
      <c r="AY71" s="171">
        <f>IF('Indicator Data'!BF75="No Data",1,IF('Indicator Data imputation'!AZ74&lt;&gt;"",1,0))</f>
        <v>0</v>
      </c>
      <c r="AZ71" s="171">
        <f>IF('Indicator Data'!BG75="No Data",1,IF('Indicator Data imputation'!BA74&lt;&gt;"",1,0))</f>
        <v>0</v>
      </c>
      <c r="BA71" s="5">
        <f t="shared" si="2"/>
        <v>4</v>
      </c>
      <c r="BB71" s="173">
        <f t="shared" si="3"/>
        <v>7.8431372549019607E-2</v>
      </c>
    </row>
    <row r="72" spans="1:54" x14ac:dyDescent="0.25">
      <c r="A72" s="5" t="s">
        <v>133</v>
      </c>
      <c r="B72" s="171">
        <f>IF('Indicator Data'!I76="No Data",1,IF('Indicator Data imputation'!C75&lt;&gt;"",1,0))</f>
        <v>0</v>
      </c>
      <c r="C72" s="171">
        <f>IF('Indicator Data'!J76="No Data",1,IF('Indicator Data imputation'!D75&lt;&gt;"",1,0))</f>
        <v>0</v>
      </c>
      <c r="D72" s="171">
        <f>IF('Indicator Data'!K76="No Data",1,IF('Indicator Data imputation'!E75&lt;&gt;"",1,0))</f>
        <v>0</v>
      </c>
      <c r="E72" s="171">
        <f>IF('Indicator Data'!L76="No Data",1,IF('Indicator Data imputation'!F75&lt;&gt;"",1,0))</f>
        <v>0</v>
      </c>
      <c r="F72" s="171">
        <f>IF('Indicator Data'!M76="No Data",1,IF('Indicator Data imputation'!G75&lt;&gt;"",1,0))</f>
        <v>0</v>
      </c>
      <c r="G72" s="171">
        <f>IF('Indicator Data'!N76="No Data",1,IF('Indicator Data imputation'!H75&lt;&gt;"",1,0))</f>
        <v>0</v>
      </c>
      <c r="H72" s="171">
        <f>IF('Indicator Data'!O76="No Data",1,IF('Indicator Data imputation'!I75&lt;&gt;"",1,0))</f>
        <v>0</v>
      </c>
      <c r="I72" s="171">
        <f>IF('Indicator Data'!P76="No Data",1,IF('Indicator Data imputation'!J75&lt;&gt;"",1,0))</f>
        <v>0</v>
      </c>
      <c r="J72" s="171">
        <f>IF('Indicator Data'!Q76="No Data",1,IF('Indicator Data imputation'!K75&lt;&gt;"",1,0))</f>
        <v>0</v>
      </c>
      <c r="K72" s="171">
        <f>IF('Indicator Data'!R76="No Data",1,IF('Indicator Data imputation'!L75&lt;&gt;"",1,0))</f>
        <v>0</v>
      </c>
      <c r="L72" s="171">
        <f>IF('Indicator Data'!S76="No Data",1,IF('Indicator Data imputation'!M75&lt;&gt;"",1,0))</f>
        <v>0</v>
      </c>
      <c r="M72" s="171">
        <f>IF('Indicator Data'!T76="No Data",1,IF('Indicator Data imputation'!N75&lt;&gt;"",1,0))</f>
        <v>0</v>
      </c>
      <c r="N72" s="171">
        <f>IF('Indicator Data'!U76="No Data",1,IF('Indicator Data imputation'!O75&lt;&gt;"",1,0))</f>
        <v>0</v>
      </c>
      <c r="O72" s="171">
        <f>IF('Indicator Data'!V76="No Data",1,IF('Indicator Data imputation'!P75&lt;&gt;"",1,0))</f>
        <v>0</v>
      </c>
      <c r="P72" s="171">
        <f>IF('Indicator Data'!W76="No Data",1,IF('Indicator Data imputation'!Q75&lt;&gt;"",1,0))</f>
        <v>0</v>
      </c>
      <c r="Q72" s="171">
        <f>IF('Indicator Data'!X76="No Data",1,IF('Indicator Data imputation'!R75&lt;&gt;"",1,0))</f>
        <v>0</v>
      </c>
      <c r="R72" s="171">
        <f>IF('Indicator Data'!Y76="No Data",1,IF('Indicator Data imputation'!S75&lt;&gt;"",1,0))</f>
        <v>0</v>
      </c>
      <c r="S72" s="171">
        <f>IF('Indicator Data'!Z76="No Data",1,IF('Indicator Data imputation'!T75&lt;&gt;"",1,0))</f>
        <v>0</v>
      </c>
      <c r="T72" s="171">
        <f>IF('Indicator Data'!AA76="No Data",1,IF('Indicator Data imputation'!U75&lt;&gt;"",1,0))</f>
        <v>0</v>
      </c>
      <c r="U72" s="171">
        <f>IF('Indicator Data'!AB76="No Data",1,IF('Indicator Data imputation'!V75&lt;&gt;"",1,0))</f>
        <v>0</v>
      </c>
      <c r="V72" s="171">
        <f>IF('Indicator Data'!AC76="No Data",1,IF('Indicator Data imputation'!W75&lt;&gt;"",1,0))</f>
        <v>0</v>
      </c>
      <c r="W72" s="171">
        <f>IF('Indicator Data'!AD76="No Data",1,IF('Indicator Data imputation'!X75&lt;&gt;"",1,0))</f>
        <v>0</v>
      </c>
      <c r="X72" s="171">
        <f>IF('Indicator Data'!AE76="No Data",1,IF('Indicator Data imputation'!Y75&lt;&gt;"",1,0))</f>
        <v>0</v>
      </c>
      <c r="Y72" s="171">
        <f>IF('Indicator Data'!AF76="No Data",1,IF('Indicator Data imputation'!Z75&lt;&gt;"",1,0))</f>
        <v>0</v>
      </c>
      <c r="Z72" s="171">
        <f>IF('Indicator Data'!AG76="No Data",1,IF('Indicator Data imputation'!AA75&lt;&gt;"",1,0))</f>
        <v>0</v>
      </c>
      <c r="AA72" s="171">
        <f>IF('Indicator Data'!AH76="No Data",1,IF('Indicator Data imputation'!AB75&lt;&gt;"",1,0))</f>
        <v>0</v>
      </c>
      <c r="AB72" s="171">
        <f>IF('Indicator Data'!AI76="No Data",1,IF('Indicator Data imputation'!AC75&lt;&gt;"",1,0))</f>
        <v>0</v>
      </c>
      <c r="AC72" s="171">
        <f>IF('Indicator Data'!AJ76="No Data",1,IF('Indicator Data imputation'!AD75&lt;&gt;"",1,0))</f>
        <v>0</v>
      </c>
      <c r="AD72" s="171">
        <f>IF('Indicator Data'!AK76="No Data",1,IF('Indicator Data imputation'!AE75&lt;&gt;"",1,0))</f>
        <v>0</v>
      </c>
      <c r="AE72" s="171">
        <f>IF('Indicator Data'!AL76="No Data",1,IF('Indicator Data imputation'!AF75&lt;&gt;"",1,0))</f>
        <v>0</v>
      </c>
      <c r="AF72" s="171">
        <f>IF('Indicator Data'!AM76="No Data",1,IF('Indicator Data imputation'!AG75&lt;&gt;"",1,0))</f>
        <v>0</v>
      </c>
      <c r="AG72" s="171">
        <f>IF('Indicator Data'!AN76="No Data",1,IF('Indicator Data imputation'!AH75&lt;&gt;"",1,0))</f>
        <v>0</v>
      </c>
      <c r="AH72" s="171">
        <f>IF('Indicator Data'!AO76="No Data",1,IF('Indicator Data imputation'!AI75&lt;&gt;"",1,0))</f>
        <v>0</v>
      </c>
      <c r="AI72" s="171">
        <f>IF('Indicator Data'!AP76="No Data",1,IF('Indicator Data imputation'!AJ75&lt;&gt;"",1,0))</f>
        <v>0</v>
      </c>
      <c r="AJ72" s="171">
        <f>IF('Indicator Data'!AQ76="No Data",1,IF('Indicator Data imputation'!AK75&lt;&gt;"",1,0))</f>
        <v>0</v>
      </c>
      <c r="AK72" s="171">
        <f>IF('Indicator Data'!AR76="No Data",1,IF('Indicator Data imputation'!AL75&lt;&gt;"",1,0))</f>
        <v>0</v>
      </c>
      <c r="AL72" s="171">
        <f>IF('Indicator Data'!AS76="No Data",1,IF('Indicator Data imputation'!AM75&lt;&gt;"",1,0))</f>
        <v>0</v>
      </c>
      <c r="AM72" s="171">
        <f>IF('Indicator Data'!AT76="No Data",1,IF('Indicator Data imputation'!AN75&lt;&gt;"",1,0))</f>
        <v>0</v>
      </c>
      <c r="AN72" s="171">
        <f>IF('Indicator Data'!AU76="No Data",1,IF('Indicator Data imputation'!AO75&lt;&gt;"",1,0))</f>
        <v>0</v>
      </c>
      <c r="AO72" s="171">
        <f>IF('Indicator Data'!AV76="No Data",1,IF('Indicator Data imputation'!AP75&lt;&gt;"",1,0))</f>
        <v>0</v>
      </c>
      <c r="AP72" s="171">
        <f>IF('Indicator Data'!AW76="No Data",1,IF('Indicator Data imputation'!AQ75&lt;&gt;"",1,0))</f>
        <v>0</v>
      </c>
      <c r="AQ72" s="171">
        <f>IF('Indicator Data'!AX76="No Data",1,IF('Indicator Data imputation'!AR75&lt;&gt;"",1,0))</f>
        <v>0</v>
      </c>
      <c r="AR72" s="171">
        <f>IF('Indicator Data'!AY76="No Data",1,IF('Indicator Data imputation'!AS75&lt;&gt;"",1,0))</f>
        <v>0</v>
      </c>
      <c r="AS72" s="171">
        <f>IF('Indicator Data'!AZ76="No Data",1,IF('Indicator Data imputation'!AT75&lt;&gt;"",1,0))</f>
        <v>0</v>
      </c>
      <c r="AT72" s="171">
        <f>IF('Indicator Data'!BA76="No Data",1,IF('Indicator Data imputation'!AU75&lt;&gt;"",1,0))</f>
        <v>0</v>
      </c>
      <c r="AU72" s="171">
        <f>IF('Indicator Data'!BB76="No Data",1,IF('Indicator Data imputation'!AV75&lt;&gt;"",1,0))</f>
        <v>0</v>
      </c>
      <c r="AV72" s="171">
        <f>IF('Indicator Data'!BC76="No Data",1,IF('Indicator Data imputation'!AW75&lt;&gt;"",1,0))</f>
        <v>0</v>
      </c>
      <c r="AW72" s="171">
        <f>IF('Indicator Data'!BD76="No Data",1,IF('Indicator Data imputation'!AX75&lt;&gt;"",1,0))</f>
        <v>0</v>
      </c>
      <c r="AX72" s="171">
        <f>IF('Indicator Data'!BE76="No Data",1,IF('Indicator Data imputation'!AY75&lt;&gt;"",1,0))</f>
        <v>0</v>
      </c>
      <c r="AY72" s="171">
        <f>IF('Indicator Data'!BF76="No Data",1,IF('Indicator Data imputation'!AZ75&lt;&gt;"",1,0))</f>
        <v>0</v>
      </c>
      <c r="AZ72" s="171">
        <f>IF('Indicator Data'!BG76="No Data",1,IF('Indicator Data imputation'!BA75&lt;&gt;"",1,0))</f>
        <v>0</v>
      </c>
      <c r="BA72" s="5">
        <f t="shared" si="2"/>
        <v>0</v>
      </c>
      <c r="BB72" s="173">
        <f t="shared" si="3"/>
        <v>0</v>
      </c>
    </row>
    <row r="73" spans="1:54" x14ac:dyDescent="0.25">
      <c r="A73" s="5" t="s">
        <v>135</v>
      </c>
      <c r="B73" s="171">
        <f>IF('Indicator Data'!I77="No Data",1,IF('Indicator Data imputation'!C76&lt;&gt;"",1,0))</f>
        <v>0</v>
      </c>
      <c r="C73" s="171">
        <f>IF('Indicator Data'!J77="No Data",1,IF('Indicator Data imputation'!D76&lt;&gt;"",1,0))</f>
        <v>0</v>
      </c>
      <c r="D73" s="171">
        <f>IF('Indicator Data'!K77="No Data",1,IF('Indicator Data imputation'!E76&lt;&gt;"",1,0))</f>
        <v>0</v>
      </c>
      <c r="E73" s="171">
        <f>IF('Indicator Data'!L77="No Data",1,IF('Indicator Data imputation'!F76&lt;&gt;"",1,0))</f>
        <v>0</v>
      </c>
      <c r="F73" s="171">
        <f>IF('Indicator Data'!M77="No Data",1,IF('Indicator Data imputation'!G76&lt;&gt;"",1,0))</f>
        <v>0</v>
      </c>
      <c r="G73" s="171">
        <f>IF('Indicator Data'!N77="No Data",1,IF('Indicator Data imputation'!H76&lt;&gt;"",1,0))</f>
        <v>0</v>
      </c>
      <c r="H73" s="171">
        <f>IF('Indicator Data'!O77="No Data",1,IF('Indicator Data imputation'!I76&lt;&gt;"",1,0))</f>
        <v>0</v>
      </c>
      <c r="I73" s="171">
        <f>IF('Indicator Data'!P77="No Data",1,IF('Indicator Data imputation'!J76&lt;&gt;"",1,0))</f>
        <v>0</v>
      </c>
      <c r="J73" s="171">
        <f>IF('Indicator Data'!Q77="No Data",1,IF('Indicator Data imputation'!K76&lt;&gt;"",1,0))</f>
        <v>0</v>
      </c>
      <c r="K73" s="171">
        <f>IF('Indicator Data'!R77="No Data",1,IF('Indicator Data imputation'!L76&lt;&gt;"",1,0))</f>
        <v>0</v>
      </c>
      <c r="L73" s="171">
        <f>IF('Indicator Data'!S77="No Data",1,IF('Indicator Data imputation'!M76&lt;&gt;"",1,0))</f>
        <v>0</v>
      </c>
      <c r="M73" s="171">
        <f>IF('Indicator Data'!T77="No Data",1,IF('Indicator Data imputation'!N76&lt;&gt;"",1,0))</f>
        <v>0</v>
      </c>
      <c r="N73" s="171">
        <f>IF('Indicator Data'!U77="No Data",1,IF('Indicator Data imputation'!O76&lt;&gt;"",1,0))</f>
        <v>0</v>
      </c>
      <c r="O73" s="171">
        <f>IF('Indicator Data'!V77="No Data",1,IF('Indicator Data imputation'!P76&lt;&gt;"",1,0))</f>
        <v>0</v>
      </c>
      <c r="P73" s="171">
        <f>IF('Indicator Data'!W77="No Data",1,IF('Indicator Data imputation'!Q76&lt;&gt;"",1,0))</f>
        <v>0</v>
      </c>
      <c r="Q73" s="171">
        <f>IF('Indicator Data'!X77="No Data",1,IF('Indicator Data imputation'!R76&lt;&gt;"",1,0))</f>
        <v>0</v>
      </c>
      <c r="R73" s="171">
        <f>IF('Indicator Data'!Y77="No Data",1,IF('Indicator Data imputation'!S76&lt;&gt;"",1,0))</f>
        <v>1</v>
      </c>
      <c r="S73" s="171">
        <f>IF('Indicator Data'!Z77="No Data",1,IF('Indicator Data imputation'!T76&lt;&gt;"",1,0))</f>
        <v>0</v>
      </c>
      <c r="T73" s="171">
        <f>IF('Indicator Data'!AA77="No Data",1,IF('Indicator Data imputation'!U76&lt;&gt;"",1,0))</f>
        <v>0</v>
      </c>
      <c r="U73" s="171">
        <f>IF('Indicator Data'!AB77="No Data",1,IF('Indicator Data imputation'!V76&lt;&gt;"",1,0))</f>
        <v>0</v>
      </c>
      <c r="V73" s="171">
        <f>IF('Indicator Data'!AC77="No Data",1,IF('Indicator Data imputation'!W76&lt;&gt;"",1,0))</f>
        <v>0</v>
      </c>
      <c r="W73" s="171">
        <f>IF('Indicator Data'!AD77="No Data",1,IF('Indicator Data imputation'!X76&lt;&gt;"",1,0))</f>
        <v>0</v>
      </c>
      <c r="X73" s="171">
        <f>IF('Indicator Data'!AE77="No Data",1,IF('Indicator Data imputation'!Y76&lt;&gt;"",1,0))</f>
        <v>0</v>
      </c>
      <c r="Y73" s="171">
        <f>IF('Indicator Data'!AF77="No Data",1,IF('Indicator Data imputation'!Z76&lt;&gt;"",1,0))</f>
        <v>0</v>
      </c>
      <c r="Z73" s="171">
        <f>IF('Indicator Data'!AG77="No Data",1,IF('Indicator Data imputation'!AA76&lt;&gt;"",1,0))</f>
        <v>0</v>
      </c>
      <c r="AA73" s="171">
        <f>IF('Indicator Data'!AH77="No Data",1,IF('Indicator Data imputation'!AB76&lt;&gt;"",1,0))</f>
        <v>0</v>
      </c>
      <c r="AB73" s="171">
        <f>IF('Indicator Data'!AI77="No Data",1,IF('Indicator Data imputation'!AC76&lt;&gt;"",1,0))</f>
        <v>0</v>
      </c>
      <c r="AC73" s="171">
        <f>IF('Indicator Data'!AJ77="No Data",1,IF('Indicator Data imputation'!AD76&lt;&gt;"",1,0))</f>
        <v>0</v>
      </c>
      <c r="AD73" s="171">
        <f>IF('Indicator Data'!AK77="No Data",1,IF('Indicator Data imputation'!AE76&lt;&gt;"",1,0))</f>
        <v>0</v>
      </c>
      <c r="AE73" s="171">
        <f>IF('Indicator Data'!AL77="No Data",1,IF('Indicator Data imputation'!AF76&lt;&gt;"",1,0))</f>
        <v>0</v>
      </c>
      <c r="AF73" s="171">
        <f>IF('Indicator Data'!AM77="No Data",1,IF('Indicator Data imputation'!AG76&lt;&gt;"",1,0))</f>
        <v>0</v>
      </c>
      <c r="AG73" s="171">
        <f>IF('Indicator Data'!AN77="No Data",1,IF('Indicator Data imputation'!AH76&lt;&gt;"",1,0))</f>
        <v>0</v>
      </c>
      <c r="AH73" s="171">
        <f>IF('Indicator Data'!AO77="No Data",1,IF('Indicator Data imputation'!AI76&lt;&gt;"",1,0))</f>
        <v>0</v>
      </c>
      <c r="AI73" s="171">
        <f>IF('Indicator Data'!AP77="No Data",1,IF('Indicator Data imputation'!AJ76&lt;&gt;"",1,0))</f>
        <v>0</v>
      </c>
      <c r="AJ73" s="171">
        <f>IF('Indicator Data'!AQ77="No Data",1,IF('Indicator Data imputation'!AK76&lt;&gt;"",1,0))</f>
        <v>0</v>
      </c>
      <c r="AK73" s="171">
        <f>IF('Indicator Data'!AR77="No Data",1,IF('Indicator Data imputation'!AL76&lt;&gt;"",1,0))</f>
        <v>0</v>
      </c>
      <c r="AL73" s="171">
        <f>IF('Indicator Data'!AS77="No Data",1,IF('Indicator Data imputation'!AM76&lt;&gt;"",1,0))</f>
        <v>0</v>
      </c>
      <c r="AM73" s="171">
        <f>IF('Indicator Data'!AT77="No Data",1,IF('Indicator Data imputation'!AN76&lt;&gt;"",1,0))</f>
        <v>0</v>
      </c>
      <c r="AN73" s="171">
        <f>IF('Indicator Data'!AU77="No Data",1,IF('Indicator Data imputation'!AO76&lt;&gt;"",1,0))</f>
        <v>0</v>
      </c>
      <c r="AO73" s="171">
        <f>IF('Indicator Data'!AV77="No Data",1,IF('Indicator Data imputation'!AP76&lt;&gt;"",1,0))</f>
        <v>0</v>
      </c>
      <c r="AP73" s="171">
        <f>IF('Indicator Data'!AW77="No Data",1,IF('Indicator Data imputation'!AQ76&lt;&gt;"",1,0))</f>
        <v>0</v>
      </c>
      <c r="AQ73" s="171">
        <f>IF('Indicator Data'!AX77="No Data",1,IF('Indicator Data imputation'!AR76&lt;&gt;"",1,0))</f>
        <v>0</v>
      </c>
      <c r="AR73" s="171">
        <f>IF('Indicator Data'!AY77="No Data",1,IF('Indicator Data imputation'!AS76&lt;&gt;"",1,0))</f>
        <v>0</v>
      </c>
      <c r="AS73" s="171">
        <f>IF('Indicator Data'!AZ77="No Data",1,IF('Indicator Data imputation'!AT76&lt;&gt;"",1,0))</f>
        <v>0</v>
      </c>
      <c r="AT73" s="171">
        <f>IF('Indicator Data'!BA77="No Data",1,IF('Indicator Data imputation'!AU76&lt;&gt;"",1,0))</f>
        <v>0</v>
      </c>
      <c r="AU73" s="171">
        <f>IF('Indicator Data'!BB77="No Data",1,IF('Indicator Data imputation'!AV76&lt;&gt;"",1,0))</f>
        <v>0</v>
      </c>
      <c r="AV73" s="171">
        <f>IF('Indicator Data'!BC77="No Data",1,IF('Indicator Data imputation'!AW76&lt;&gt;"",1,0))</f>
        <v>0</v>
      </c>
      <c r="AW73" s="171">
        <f>IF('Indicator Data'!BD77="No Data",1,IF('Indicator Data imputation'!AX76&lt;&gt;"",1,0))</f>
        <v>0</v>
      </c>
      <c r="AX73" s="171">
        <f>IF('Indicator Data'!BE77="No Data",1,IF('Indicator Data imputation'!AY76&lt;&gt;"",1,0))</f>
        <v>0</v>
      </c>
      <c r="AY73" s="171">
        <f>IF('Indicator Data'!BF77="No Data",1,IF('Indicator Data imputation'!AZ76&lt;&gt;"",1,0))</f>
        <v>0</v>
      </c>
      <c r="AZ73" s="171">
        <f>IF('Indicator Data'!BG77="No Data",1,IF('Indicator Data imputation'!BA76&lt;&gt;"",1,0))</f>
        <v>0</v>
      </c>
      <c r="BA73" s="5">
        <f t="shared" si="2"/>
        <v>1</v>
      </c>
      <c r="BB73" s="173">
        <f t="shared" si="3"/>
        <v>1.9607843137254902E-2</v>
      </c>
    </row>
    <row r="74" spans="1:54" x14ac:dyDescent="0.25">
      <c r="A74" s="5" t="s">
        <v>137</v>
      </c>
      <c r="B74" s="171">
        <f>IF('Indicator Data'!I78="No Data",1,IF('Indicator Data imputation'!C77&lt;&gt;"",1,0))</f>
        <v>0</v>
      </c>
      <c r="C74" s="171">
        <f>IF('Indicator Data'!J78="No Data",1,IF('Indicator Data imputation'!D77&lt;&gt;"",1,0))</f>
        <v>0</v>
      </c>
      <c r="D74" s="171">
        <f>IF('Indicator Data'!K78="No Data",1,IF('Indicator Data imputation'!E77&lt;&gt;"",1,0))</f>
        <v>0</v>
      </c>
      <c r="E74" s="171">
        <f>IF('Indicator Data'!L78="No Data",1,IF('Indicator Data imputation'!F77&lt;&gt;"",1,0))</f>
        <v>0</v>
      </c>
      <c r="F74" s="171">
        <f>IF('Indicator Data'!M78="No Data",1,IF('Indicator Data imputation'!G77&lt;&gt;"",1,0))</f>
        <v>0</v>
      </c>
      <c r="G74" s="171">
        <f>IF('Indicator Data'!N78="No Data",1,IF('Indicator Data imputation'!H77&lt;&gt;"",1,0))</f>
        <v>0</v>
      </c>
      <c r="H74" s="171">
        <f>IF('Indicator Data'!O78="No Data",1,IF('Indicator Data imputation'!I77&lt;&gt;"",1,0))</f>
        <v>0</v>
      </c>
      <c r="I74" s="171">
        <f>IF('Indicator Data'!P78="No Data",1,IF('Indicator Data imputation'!J77&lt;&gt;"",1,0))</f>
        <v>0</v>
      </c>
      <c r="J74" s="171">
        <f>IF('Indicator Data'!Q78="No Data",1,IF('Indicator Data imputation'!K77&lt;&gt;"",1,0))</f>
        <v>0</v>
      </c>
      <c r="K74" s="171">
        <f>IF('Indicator Data'!R78="No Data",1,IF('Indicator Data imputation'!L77&lt;&gt;"",1,0))</f>
        <v>1</v>
      </c>
      <c r="L74" s="171">
        <f>IF('Indicator Data'!S78="No Data",1,IF('Indicator Data imputation'!M77&lt;&gt;"",1,0))</f>
        <v>0</v>
      </c>
      <c r="M74" s="171">
        <f>IF('Indicator Data'!T78="No Data",1,IF('Indicator Data imputation'!N77&lt;&gt;"",1,0))</f>
        <v>0</v>
      </c>
      <c r="N74" s="171">
        <f>IF('Indicator Data'!U78="No Data",1,IF('Indicator Data imputation'!O77&lt;&gt;"",1,0))</f>
        <v>0</v>
      </c>
      <c r="O74" s="171">
        <f>IF('Indicator Data'!V78="No Data",1,IF('Indicator Data imputation'!P77&lt;&gt;"",1,0))</f>
        <v>1</v>
      </c>
      <c r="P74" s="171">
        <f>IF('Indicator Data'!W78="No Data",1,IF('Indicator Data imputation'!Q77&lt;&gt;"",1,0))</f>
        <v>0</v>
      </c>
      <c r="Q74" s="171">
        <f>IF('Indicator Data'!X78="No Data",1,IF('Indicator Data imputation'!R77&lt;&gt;"",1,0))</f>
        <v>1</v>
      </c>
      <c r="R74" s="171">
        <f>IF('Indicator Data'!Y78="No Data",1,IF('Indicator Data imputation'!S77&lt;&gt;"",1,0))</f>
        <v>0</v>
      </c>
      <c r="S74" s="171">
        <f>IF('Indicator Data'!Z78="No Data",1,IF('Indicator Data imputation'!T77&lt;&gt;"",1,0))</f>
        <v>0</v>
      </c>
      <c r="T74" s="171">
        <f>IF('Indicator Data'!AA78="No Data",1,IF('Indicator Data imputation'!U77&lt;&gt;"",1,0))</f>
        <v>0</v>
      </c>
      <c r="U74" s="171">
        <f>IF('Indicator Data'!AB78="No Data",1,IF('Indicator Data imputation'!V77&lt;&gt;"",1,0))</f>
        <v>1</v>
      </c>
      <c r="V74" s="171">
        <f>IF('Indicator Data'!AC78="No Data",1,IF('Indicator Data imputation'!W77&lt;&gt;"",1,0))</f>
        <v>0</v>
      </c>
      <c r="W74" s="171">
        <f>IF('Indicator Data'!AD78="No Data",1,IF('Indicator Data imputation'!X77&lt;&gt;"",1,0))</f>
        <v>0</v>
      </c>
      <c r="X74" s="171">
        <f>IF('Indicator Data'!AE78="No Data",1,IF('Indicator Data imputation'!Y77&lt;&gt;"",1,0))</f>
        <v>1</v>
      </c>
      <c r="Y74" s="171">
        <f>IF('Indicator Data'!AF78="No Data",1,IF('Indicator Data imputation'!Z77&lt;&gt;"",1,0))</f>
        <v>0</v>
      </c>
      <c r="Z74" s="171">
        <f>IF('Indicator Data'!AG78="No Data",1,IF('Indicator Data imputation'!AA77&lt;&gt;"",1,0))</f>
        <v>0</v>
      </c>
      <c r="AA74" s="171">
        <f>IF('Indicator Data'!AH78="No Data",1,IF('Indicator Data imputation'!AB77&lt;&gt;"",1,0))</f>
        <v>0</v>
      </c>
      <c r="AB74" s="171">
        <f>IF('Indicator Data'!AI78="No Data",1,IF('Indicator Data imputation'!AC77&lt;&gt;"",1,0))</f>
        <v>0</v>
      </c>
      <c r="AC74" s="171">
        <f>IF('Indicator Data'!AJ78="No Data",1,IF('Indicator Data imputation'!AD77&lt;&gt;"",1,0))</f>
        <v>0</v>
      </c>
      <c r="AD74" s="171">
        <f>IF('Indicator Data'!AK78="No Data",1,IF('Indicator Data imputation'!AE77&lt;&gt;"",1,0))</f>
        <v>0</v>
      </c>
      <c r="AE74" s="171">
        <f>IF('Indicator Data'!AL78="No Data",1,IF('Indicator Data imputation'!AF77&lt;&gt;"",1,0))</f>
        <v>0</v>
      </c>
      <c r="AF74" s="171">
        <f>IF('Indicator Data'!AM78="No Data",1,IF('Indicator Data imputation'!AG77&lt;&gt;"",1,0))</f>
        <v>0</v>
      </c>
      <c r="AG74" s="171">
        <f>IF('Indicator Data'!AN78="No Data",1,IF('Indicator Data imputation'!AH77&lt;&gt;"",1,0))</f>
        <v>0</v>
      </c>
      <c r="AH74" s="171">
        <f>IF('Indicator Data'!AO78="No Data",1,IF('Indicator Data imputation'!AI77&lt;&gt;"",1,0))</f>
        <v>0</v>
      </c>
      <c r="AI74" s="171">
        <f>IF('Indicator Data'!AP78="No Data",1,IF('Indicator Data imputation'!AJ77&lt;&gt;"",1,0))</f>
        <v>0</v>
      </c>
      <c r="AJ74" s="171">
        <f>IF('Indicator Data'!AQ78="No Data",1,IF('Indicator Data imputation'!AK77&lt;&gt;"",1,0))</f>
        <v>0</v>
      </c>
      <c r="AK74" s="171">
        <f>IF('Indicator Data'!AR78="No Data",1,IF('Indicator Data imputation'!AL77&lt;&gt;"",1,0))</f>
        <v>0</v>
      </c>
      <c r="AL74" s="171">
        <f>IF('Indicator Data'!AS78="No Data",1,IF('Indicator Data imputation'!AM77&lt;&gt;"",1,0))</f>
        <v>0</v>
      </c>
      <c r="AM74" s="171">
        <f>IF('Indicator Data'!AT78="No Data",1,IF('Indicator Data imputation'!AN77&lt;&gt;"",1,0))</f>
        <v>0</v>
      </c>
      <c r="AN74" s="171">
        <f>IF('Indicator Data'!AU78="No Data",1,IF('Indicator Data imputation'!AO77&lt;&gt;"",1,0))</f>
        <v>0</v>
      </c>
      <c r="AO74" s="171">
        <f>IF('Indicator Data'!AV78="No Data",1,IF('Indicator Data imputation'!AP77&lt;&gt;"",1,0))</f>
        <v>0</v>
      </c>
      <c r="AP74" s="171">
        <f>IF('Indicator Data'!AW78="No Data",1,IF('Indicator Data imputation'!AQ77&lt;&gt;"",1,0))</f>
        <v>0</v>
      </c>
      <c r="AQ74" s="171">
        <f>IF('Indicator Data'!AX78="No Data",1,IF('Indicator Data imputation'!AR77&lt;&gt;"",1,0))</f>
        <v>0</v>
      </c>
      <c r="AR74" s="171">
        <f>IF('Indicator Data'!AY78="No Data",1,IF('Indicator Data imputation'!AS77&lt;&gt;"",1,0))</f>
        <v>0</v>
      </c>
      <c r="AS74" s="171">
        <f>IF('Indicator Data'!AZ78="No Data",1,IF('Indicator Data imputation'!AT77&lt;&gt;"",1,0))</f>
        <v>0</v>
      </c>
      <c r="AT74" s="171">
        <f>IF('Indicator Data'!BA78="No Data",1,IF('Indicator Data imputation'!AU77&lt;&gt;"",1,0))</f>
        <v>0</v>
      </c>
      <c r="AU74" s="171">
        <f>IF('Indicator Data'!BB78="No Data",1,IF('Indicator Data imputation'!AV77&lt;&gt;"",1,0))</f>
        <v>0</v>
      </c>
      <c r="AV74" s="171">
        <f>IF('Indicator Data'!BC78="No Data",1,IF('Indicator Data imputation'!AW77&lt;&gt;"",1,0))</f>
        <v>0</v>
      </c>
      <c r="AW74" s="171">
        <f>IF('Indicator Data'!BD78="No Data",1,IF('Indicator Data imputation'!AX77&lt;&gt;"",1,0))</f>
        <v>0</v>
      </c>
      <c r="AX74" s="171">
        <f>IF('Indicator Data'!BE78="No Data",1,IF('Indicator Data imputation'!AY77&lt;&gt;"",1,0))</f>
        <v>0</v>
      </c>
      <c r="AY74" s="171">
        <f>IF('Indicator Data'!BF78="No Data",1,IF('Indicator Data imputation'!AZ77&lt;&gt;"",1,0))</f>
        <v>0</v>
      </c>
      <c r="AZ74" s="171">
        <f>IF('Indicator Data'!BG78="No Data",1,IF('Indicator Data imputation'!BA77&lt;&gt;"",1,0))</f>
        <v>0</v>
      </c>
      <c r="BA74" s="5">
        <f t="shared" si="2"/>
        <v>5</v>
      </c>
      <c r="BB74" s="173">
        <f t="shared" si="3"/>
        <v>9.8039215686274508E-2</v>
      </c>
    </row>
    <row r="75" spans="1:54" x14ac:dyDescent="0.25">
      <c r="A75" s="5" t="s">
        <v>139</v>
      </c>
      <c r="B75" s="171">
        <f>IF('Indicator Data'!I79="No Data",1,IF('Indicator Data imputation'!C78&lt;&gt;"",1,0))</f>
        <v>0</v>
      </c>
      <c r="C75" s="171">
        <f>IF('Indicator Data'!J79="No Data",1,IF('Indicator Data imputation'!D78&lt;&gt;"",1,0))</f>
        <v>0</v>
      </c>
      <c r="D75" s="171">
        <f>IF('Indicator Data'!K79="No Data",1,IF('Indicator Data imputation'!E78&lt;&gt;"",1,0))</f>
        <v>0</v>
      </c>
      <c r="E75" s="171">
        <f>IF('Indicator Data'!L79="No Data",1,IF('Indicator Data imputation'!F78&lt;&gt;"",1,0))</f>
        <v>1</v>
      </c>
      <c r="F75" s="171">
        <f>IF('Indicator Data'!M79="No Data",1,IF('Indicator Data imputation'!G78&lt;&gt;"",1,0))</f>
        <v>0</v>
      </c>
      <c r="G75" s="171">
        <f>IF('Indicator Data'!N79="No Data",1,IF('Indicator Data imputation'!H78&lt;&gt;"",1,0))</f>
        <v>0</v>
      </c>
      <c r="H75" s="171">
        <f>IF('Indicator Data'!O79="No Data",1,IF('Indicator Data imputation'!I78&lt;&gt;"",1,0))</f>
        <v>0</v>
      </c>
      <c r="I75" s="171">
        <f>IF('Indicator Data'!P79="No Data",1,IF('Indicator Data imputation'!J78&lt;&gt;"",1,0))</f>
        <v>0</v>
      </c>
      <c r="J75" s="171">
        <f>IF('Indicator Data'!Q79="No Data",1,IF('Indicator Data imputation'!K78&lt;&gt;"",1,0))</f>
        <v>0</v>
      </c>
      <c r="K75" s="171">
        <f>IF('Indicator Data'!R79="No Data",1,IF('Indicator Data imputation'!L78&lt;&gt;"",1,0))</f>
        <v>1</v>
      </c>
      <c r="L75" s="171">
        <f>IF('Indicator Data'!S79="No Data",1,IF('Indicator Data imputation'!M78&lt;&gt;"",1,0))</f>
        <v>0</v>
      </c>
      <c r="M75" s="171">
        <f>IF('Indicator Data'!T79="No Data",1,IF('Indicator Data imputation'!N78&lt;&gt;"",1,0))</f>
        <v>0</v>
      </c>
      <c r="N75" s="171">
        <f>IF('Indicator Data'!U79="No Data",1,IF('Indicator Data imputation'!O78&lt;&gt;"",1,0))</f>
        <v>0</v>
      </c>
      <c r="O75" s="171">
        <f>IF('Indicator Data'!V79="No Data",1,IF('Indicator Data imputation'!P78&lt;&gt;"",1,0))</f>
        <v>1</v>
      </c>
      <c r="P75" s="171">
        <f>IF('Indicator Data'!W79="No Data",1,IF('Indicator Data imputation'!Q78&lt;&gt;"",1,0))</f>
        <v>0</v>
      </c>
      <c r="Q75" s="171">
        <f>IF('Indicator Data'!X79="No Data",1,IF('Indicator Data imputation'!R78&lt;&gt;"",1,0))</f>
        <v>1</v>
      </c>
      <c r="R75" s="171">
        <f>IF('Indicator Data'!Y79="No Data",1,IF('Indicator Data imputation'!S78&lt;&gt;"",1,0))</f>
        <v>0</v>
      </c>
      <c r="S75" s="171">
        <f>IF('Indicator Data'!Z79="No Data",1,IF('Indicator Data imputation'!T78&lt;&gt;"",1,0))</f>
        <v>0</v>
      </c>
      <c r="T75" s="171">
        <f>IF('Indicator Data'!AA79="No Data",1,IF('Indicator Data imputation'!U78&lt;&gt;"",1,0))</f>
        <v>0</v>
      </c>
      <c r="U75" s="171">
        <f>IF('Indicator Data'!AB79="No Data",1,IF('Indicator Data imputation'!V78&lt;&gt;"",1,0))</f>
        <v>1</v>
      </c>
      <c r="V75" s="171">
        <f>IF('Indicator Data'!AC79="No Data",1,IF('Indicator Data imputation'!W78&lt;&gt;"",1,0))</f>
        <v>0</v>
      </c>
      <c r="W75" s="171">
        <f>IF('Indicator Data'!AD79="No Data",1,IF('Indicator Data imputation'!X78&lt;&gt;"",1,0))</f>
        <v>0</v>
      </c>
      <c r="X75" s="171">
        <f>IF('Indicator Data'!AE79="No Data",1,IF('Indicator Data imputation'!Y78&lt;&gt;"",1,0))</f>
        <v>1</v>
      </c>
      <c r="Y75" s="171">
        <f>IF('Indicator Data'!AF79="No Data",1,IF('Indicator Data imputation'!Z78&lt;&gt;"",1,0))</f>
        <v>0</v>
      </c>
      <c r="Z75" s="171">
        <f>IF('Indicator Data'!AG79="No Data",1,IF('Indicator Data imputation'!AA78&lt;&gt;"",1,0))</f>
        <v>0</v>
      </c>
      <c r="AA75" s="171">
        <f>IF('Indicator Data'!AH79="No Data",1,IF('Indicator Data imputation'!AB78&lt;&gt;"",1,0))</f>
        <v>0</v>
      </c>
      <c r="AB75" s="171">
        <f>IF('Indicator Data'!AI79="No Data",1,IF('Indicator Data imputation'!AC78&lt;&gt;"",1,0))</f>
        <v>0</v>
      </c>
      <c r="AC75" s="171">
        <f>IF('Indicator Data'!AJ79="No Data",1,IF('Indicator Data imputation'!AD78&lt;&gt;"",1,0))</f>
        <v>0</v>
      </c>
      <c r="AD75" s="171">
        <f>IF('Indicator Data'!AK79="No Data",1,IF('Indicator Data imputation'!AE78&lt;&gt;"",1,0))</f>
        <v>0</v>
      </c>
      <c r="AE75" s="171">
        <f>IF('Indicator Data'!AL79="No Data",1,IF('Indicator Data imputation'!AF78&lt;&gt;"",1,0))</f>
        <v>0</v>
      </c>
      <c r="AF75" s="171">
        <f>IF('Indicator Data'!AM79="No Data",1,IF('Indicator Data imputation'!AG78&lt;&gt;"",1,0))</f>
        <v>0</v>
      </c>
      <c r="AG75" s="171">
        <f>IF('Indicator Data'!AN79="No Data",1,IF('Indicator Data imputation'!AH78&lt;&gt;"",1,0))</f>
        <v>0</v>
      </c>
      <c r="AH75" s="171">
        <f>IF('Indicator Data'!AO79="No Data",1,IF('Indicator Data imputation'!AI78&lt;&gt;"",1,0))</f>
        <v>0</v>
      </c>
      <c r="AI75" s="171">
        <f>IF('Indicator Data'!AP79="No Data",1,IF('Indicator Data imputation'!AJ78&lt;&gt;"",1,0))</f>
        <v>0</v>
      </c>
      <c r="AJ75" s="171">
        <f>IF('Indicator Data'!AQ79="No Data",1,IF('Indicator Data imputation'!AK78&lt;&gt;"",1,0))</f>
        <v>0</v>
      </c>
      <c r="AK75" s="171">
        <f>IF('Indicator Data'!AR79="No Data",1,IF('Indicator Data imputation'!AL78&lt;&gt;"",1,0))</f>
        <v>1</v>
      </c>
      <c r="AL75" s="171">
        <f>IF('Indicator Data'!AS79="No Data",1,IF('Indicator Data imputation'!AM78&lt;&gt;"",1,0))</f>
        <v>0</v>
      </c>
      <c r="AM75" s="171">
        <f>IF('Indicator Data'!AT79="No Data",1,IF('Indicator Data imputation'!AN78&lt;&gt;"",1,0))</f>
        <v>0</v>
      </c>
      <c r="AN75" s="171">
        <f>IF('Indicator Data'!AU79="No Data",1,IF('Indicator Data imputation'!AO78&lt;&gt;"",1,0))</f>
        <v>0</v>
      </c>
      <c r="AO75" s="171">
        <f>IF('Indicator Data'!AV79="No Data",1,IF('Indicator Data imputation'!AP78&lt;&gt;"",1,0))</f>
        <v>1</v>
      </c>
      <c r="AP75" s="171">
        <f>IF('Indicator Data'!AW79="No Data",1,IF('Indicator Data imputation'!AQ78&lt;&gt;"",1,0))</f>
        <v>0</v>
      </c>
      <c r="AQ75" s="171">
        <f>IF('Indicator Data'!AX79="No Data",1,IF('Indicator Data imputation'!AR78&lt;&gt;"",1,0))</f>
        <v>0</v>
      </c>
      <c r="AR75" s="171">
        <f>IF('Indicator Data'!AY79="No Data",1,IF('Indicator Data imputation'!AS78&lt;&gt;"",1,0))</f>
        <v>0</v>
      </c>
      <c r="AS75" s="171">
        <f>IF('Indicator Data'!AZ79="No Data",1,IF('Indicator Data imputation'!AT78&lt;&gt;"",1,0))</f>
        <v>0</v>
      </c>
      <c r="AT75" s="171">
        <f>IF('Indicator Data'!BA79="No Data",1,IF('Indicator Data imputation'!AU78&lt;&gt;"",1,0))</f>
        <v>0</v>
      </c>
      <c r="AU75" s="171">
        <f>IF('Indicator Data'!BB79="No Data",1,IF('Indicator Data imputation'!AV78&lt;&gt;"",1,0))</f>
        <v>0</v>
      </c>
      <c r="AV75" s="171">
        <f>IF('Indicator Data'!BC79="No Data",1,IF('Indicator Data imputation'!AW78&lt;&gt;"",1,0))</f>
        <v>0</v>
      </c>
      <c r="AW75" s="171">
        <f>IF('Indicator Data'!BD79="No Data",1,IF('Indicator Data imputation'!AX78&lt;&gt;"",1,0))</f>
        <v>0</v>
      </c>
      <c r="AX75" s="171">
        <f>IF('Indicator Data'!BE79="No Data",1,IF('Indicator Data imputation'!AY78&lt;&gt;"",1,0))</f>
        <v>0</v>
      </c>
      <c r="AY75" s="171">
        <f>IF('Indicator Data'!BF79="No Data",1,IF('Indicator Data imputation'!AZ78&lt;&gt;"",1,0))</f>
        <v>0</v>
      </c>
      <c r="AZ75" s="171">
        <f>IF('Indicator Data'!BG79="No Data",1,IF('Indicator Data imputation'!BA78&lt;&gt;"",1,0))</f>
        <v>0</v>
      </c>
      <c r="BA75" s="5">
        <f t="shared" si="2"/>
        <v>8</v>
      </c>
      <c r="BB75" s="173">
        <f t="shared" si="3"/>
        <v>0.15686274509803921</v>
      </c>
    </row>
    <row r="76" spans="1:54" x14ac:dyDescent="0.25">
      <c r="A76" s="5" t="s">
        <v>141</v>
      </c>
      <c r="B76" s="171">
        <f>IF('Indicator Data'!I80="No Data",1,IF('Indicator Data imputation'!C79&lt;&gt;"",1,0))</f>
        <v>0</v>
      </c>
      <c r="C76" s="171">
        <f>IF('Indicator Data'!J80="No Data",1,IF('Indicator Data imputation'!D79&lt;&gt;"",1,0))</f>
        <v>0</v>
      </c>
      <c r="D76" s="171">
        <f>IF('Indicator Data'!K80="No Data",1,IF('Indicator Data imputation'!E79&lt;&gt;"",1,0))</f>
        <v>0</v>
      </c>
      <c r="E76" s="171">
        <f>IF('Indicator Data'!L80="No Data",1,IF('Indicator Data imputation'!F79&lt;&gt;"",1,0))</f>
        <v>0</v>
      </c>
      <c r="F76" s="171">
        <f>IF('Indicator Data'!M80="No Data",1,IF('Indicator Data imputation'!G79&lt;&gt;"",1,0))</f>
        <v>0</v>
      </c>
      <c r="G76" s="171">
        <f>IF('Indicator Data'!N80="No Data",1,IF('Indicator Data imputation'!H79&lt;&gt;"",1,0))</f>
        <v>0</v>
      </c>
      <c r="H76" s="171">
        <f>IF('Indicator Data'!O80="No Data",1,IF('Indicator Data imputation'!I79&lt;&gt;"",1,0))</f>
        <v>0</v>
      </c>
      <c r="I76" s="171">
        <f>IF('Indicator Data'!P80="No Data",1,IF('Indicator Data imputation'!J79&lt;&gt;"",1,0))</f>
        <v>0</v>
      </c>
      <c r="J76" s="171">
        <f>IF('Indicator Data'!Q80="No Data",1,IF('Indicator Data imputation'!K79&lt;&gt;"",1,0))</f>
        <v>0</v>
      </c>
      <c r="K76" s="171">
        <f>IF('Indicator Data'!R80="No Data",1,IF('Indicator Data imputation'!L79&lt;&gt;"",1,0))</f>
        <v>0</v>
      </c>
      <c r="L76" s="171">
        <f>IF('Indicator Data'!S80="No Data",1,IF('Indicator Data imputation'!M79&lt;&gt;"",1,0))</f>
        <v>0</v>
      </c>
      <c r="M76" s="171">
        <f>IF('Indicator Data'!T80="No Data",1,IF('Indicator Data imputation'!N79&lt;&gt;"",1,0))</f>
        <v>0</v>
      </c>
      <c r="N76" s="171">
        <f>IF('Indicator Data'!U80="No Data",1,IF('Indicator Data imputation'!O79&lt;&gt;"",1,0))</f>
        <v>0</v>
      </c>
      <c r="O76" s="171">
        <f>IF('Indicator Data'!V80="No Data",1,IF('Indicator Data imputation'!P79&lt;&gt;"",1,0))</f>
        <v>0</v>
      </c>
      <c r="P76" s="171">
        <f>IF('Indicator Data'!W80="No Data",1,IF('Indicator Data imputation'!Q79&lt;&gt;"",1,0))</f>
        <v>0</v>
      </c>
      <c r="Q76" s="171">
        <f>IF('Indicator Data'!X80="No Data",1,IF('Indicator Data imputation'!R79&lt;&gt;"",1,0))</f>
        <v>0</v>
      </c>
      <c r="R76" s="171">
        <f>IF('Indicator Data'!Y80="No Data",1,IF('Indicator Data imputation'!S79&lt;&gt;"",1,0))</f>
        <v>0</v>
      </c>
      <c r="S76" s="171">
        <f>IF('Indicator Data'!Z80="No Data",1,IF('Indicator Data imputation'!T79&lt;&gt;"",1,0))</f>
        <v>0</v>
      </c>
      <c r="T76" s="171">
        <f>IF('Indicator Data'!AA80="No Data",1,IF('Indicator Data imputation'!U79&lt;&gt;"",1,0))</f>
        <v>0</v>
      </c>
      <c r="U76" s="171">
        <f>IF('Indicator Data'!AB80="No Data",1,IF('Indicator Data imputation'!V79&lt;&gt;"",1,0))</f>
        <v>0</v>
      </c>
      <c r="V76" s="171">
        <f>IF('Indicator Data'!AC80="No Data",1,IF('Indicator Data imputation'!W79&lt;&gt;"",1,0))</f>
        <v>0</v>
      </c>
      <c r="W76" s="171">
        <f>IF('Indicator Data'!AD80="No Data",1,IF('Indicator Data imputation'!X79&lt;&gt;"",1,0))</f>
        <v>0</v>
      </c>
      <c r="X76" s="171">
        <f>IF('Indicator Data'!AE80="No Data",1,IF('Indicator Data imputation'!Y79&lt;&gt;"",1,0))</f>
        <v>0</v>
      </c>
      <c r="Y76" s="171">
        <f>IF('Indicator Data'!AF80="No Data",1,IF('Indicator Data imputation'!Z79&lt;&gt;"",1,0))</f>
        <v>0</v>
      </c>
      <c r="Z76" s="171">
        <f>IF('Indicator Data'!AG80="No Data",1,IF('Indicator Data imputation'!AA79&lt;&gt;"",1,0))</f>
        <v>0</v>
      </c>
      <c r="AA76" s="171">
        <f>IF('Indicator Data'!AH80="No Data",1,IF('Indicator Data imputation'!AB79&lt;&gt;"",1,0))</f>
        <v>0</v>
      </c>
      <c r="AB76" s="171">
        <f>IF('Indicator Data'!AI80="No Data",1,IF('Indicator Data imputation'!AC79&lt;&gt;"",1,0))</f>
        <v>0</v>
      </c>
      <c r="AC76" s="171">
        <f>IF('Indicator Data'!AJ80="No Data",1,IF('Indicator Data imputation'!AD79&lt;&gt;"",1,0))</f>
        <v>0</v>
      </c>
      <c r="AD76" s="171">
        <f>IF('Indicator Data'!AK80="No Data",1,IF('Indicator Data imputation'!AE79&lt;&gt;"",1,0))</f>
        <v>0</v>
      </c>
      <c r="AE76" s="171">
        <f>IF('Indicator Data'!AL80="No Data",1,IF('Indicator Data imputation'!AF79&lt;&gt;"",1,0))</f>
        <v>0</v>
      </c>
      <c r="AF76" s="171">
        <f>IF('Indicator Data'!AM80="No Data",1,IF('Indicator Data imputation'!AG79&lt;&gt;"",1,0))</f>
        <v>0</v>
      </c>
      <c r="AG76" s="171">
        <f>IF('Indicator Data'!AN80="No Data",1,IF('Indicator Data imputation'!AH79&lt;&gt;"",1,0))</f>
        <v>0</v>
      </c>
      <c r="AH76" s="171">
        <f>IF('Indicator Data'!AO80="No Data",1,IF('Indicator Data imputation'!AI79&lt;&gt;"",1,0))</f>
        <v>0</v>
      </c>
      <c r="AI76" s="171">
        <f>IF('Indicator Data'!AP80="No Data",1,IF('Indicator Data imputation'!AJ79&lt;&gt;"",1,0))</f>
        <v>0</v>
      </c>
      <c r="AJ76" s="171">
        <f>IF('Indicator Data'!AQ80="No Data",1,IF('Indicator Data imputation'!AK79&lt;&gt;"",1,0))</f>
        <v>0</v>
      </c>
      <c r="AK76" s="171">
        <f>IF('Indicator Data'!AR80="No Data",1,IF('Indicator Data imputation'!AL79&lt;&gt;"",1,0))</f>
        <v>0</v>
      </c>
      <c r="AL76" s="171">
        <f>IF('Indicator Data'!AS80="No Data",1,IF('Indicator Data imputation'!AM79&lt;&gt;"",1,0))</f>
        <v>0</v>
      </c>
      <c r="AM76" s="171">
        <f>IF('Indicator Data'!AT80="No Data",1,IF('Indicator Data imputation'!AN79&lt;&gt;"",1,0))</f>
        <v>0</v>
      </c>
      <c r="AN76" s="171">
        <f>IF('Indicator Data'!AU80="No Data",1,IF('Indicator Data imputation'!AO79&lt;&gt;"",1,0))</f>
        <v>0</v>
      </c>
      <c r="AO76" s="171">
        <f>IF('Indicator Data'!AV80="No Data",1,IF('Indicator Data imputation'!AP79&lt;&gt;"",1,0))</f>
        <v>0</v>
      </c>
      <c r="AP76" s="171">
        <f>IF('Indicator Data'!AW80="No Data",1,IF('Indicator Data imputation'!AQ79&lt;&gt;"",1,0))</f>
        <v>0</v>
      </c>
      <c r="AQ76" s="171">
        <f>IF('Indicator Data'!AX80="No Data",1,IF('Indicator Data imputation'!AR79&lt;&gt;"",1,0))</f>
        <v>0</v>
      </c>
      <c r="AR76" s="171">
        <f>IF('Indicator Data'!AY80="No Data",1,IF('Indicator Data imputation'!AS79&lt;&gt;"",1,0))</f>
        <v>0</v>
      </c>
      <c r="AS76" s="171">
        <f>IF('Indicator Data'!AZ80="No Data",1,IF('Indicator Data imputation'!AT79&lt;&gt;"",1,0))</f>
        <v>0</v>
      </c>
      <c r="AT76" s="171">
        <f>IF('Indicator Data'!BA80="No Data",1,IF('Indicator Data imputation'!AU79&lt;&gt;"",1,0))</f>
        <v>0</v>
      </c>
      <c r="AU76" s="171">
        <f>IF('Indicator Data'!BB80="No Data",1,IF('Indicator Data imputation'!AV79&lt;&gt;"",1,0))</f>
        <v>0</v>
      </c>
      <c r="AV76" s="171">
        <f>IF('Indicator Data'!BC80="No Data",1,IF('Indicator Data imputation'!AW79&lt;&gt;"",1,0))</f>
        <v>0</v>
      </c>
      <c r="AW76" s="171">
        <f>IF('Indicator Data'!BD80="No Data",1,IF('Indicator Data imputation'!AX79&lt;&gt;"",1,0))</f>
        <v>0</v>
      </c>
      <c r="AX76" s="171">
        <f>IF('Indicator Data'!BE80="No Data",1,IF('Indicator Data imputation'!AY79&lt;&gt;"",1,0))</f>
        <v>0</v>
      </c>
      <c r="AY76" s="171">
        <f>IF('Indicator Data'!BF80="No Data",1,IF('Indicator Data imputation'!AZ79&lt;&gt;"",1,0))</f>
        <v>0</v>
      </c>
      <c r="AZ76" s="171">
        <f>IF('Indicator Data'!BG80="No Data",1,IF('Indicator Data imputation'!BA79&lt;&gt;"",1,0))</f>
        <v>0</v>
      </c>
      <c r="BA76" s="5">
        <f t="shared" si="2"/>
        <v>0</v>
      </c>
      <c r="BB76" s="173">
        <f t="shared" si="3"/>
        <v>0</v>
      </c>
    </row>
    <row r="77" spans="1:54" x14ac:dyDescent="0.25">
      <c r="A77" s="5" t="s">
        <v>143</v>
      </c>
      <c r="B77" s="171">
        <f>IF('Indicator Data'!I81="No Data",1,IF('Indicator Data imputation'!C80&lt;&gt;"",1,0))</f>
        <v>0</v>
      </c>
      <c r="C77" s="171">
        <f>IF('Indicator Data'!J81="No Data",1,IF('Indicator Data imputation'!D80&lt;&gt;"",1,0))</f>
        <v>0</v>
      </c>
      <c r="D77" s="171">
        <f>IF('Indicator Data'!K81="No Data",1,IF('Indicator Data imputation'!E80&lt;&gt;"",1,0))</f>
        <v>0</v>
      </c>
      <c r="E77" s="171">
        <f>IF('Indicator Data'!L81="No Data",1,IF('Indicator Data imputation'!F80&lt;&gt;"",1,0))</f>
        <v>0</v>
      </c>
      <c r="F77" s="171">
        <f>IF('Indicator Data'!M81="No Data",1,IF('Indicator Data imputation'!G80&lt;&gt;"",1,0))</f>
        <v>0</v>
      </c>
      <c r="G77" s="171">
        <f>IF('Indicator Data'!N81="No Data",1,IF('Indicator Data imputation'!H80&lt;&gt;"",1,0))</f>
        <v>0</v>
      </c>
      <c r="H77" s="171">
        <f>IF('Indicator Data'!O81="No Data",1,IF('Indicator Data imputation'!I80&lt;&gt;"",1,0))</f>
        <v>0</v>
      </c>
      <c r="I77" s="171">
        <f>IF('Indicator Data'!P81="No Data",1,IF('Indicator Data imputation'!J80&lt;&gt;"",1,0))</f>
        <v>0</v>
      </c>
      <c r="J77" s="171">
        <f>IF('Indicator Data'!Q81="No Data",1,IF('Indicator Data imputation'!K80&lt;&gt;"",1,0))</f>
        <v>0</v>
      </c>
      <c r="K77" s="171">
        <f>IF('Indicator Data'!R81="No Data",1,IF('Indicator Data imputation'!L80&lt;&gt;"",1,0))</f>
        <v>0</v>
      </c>
      <c r="L77" s="171">
        <f>IF('Indicator Data'!S81="No Data",1,IF('Indicator Data imputation'!M80&lt;&gt;"",1,0))</f>
        <v>0</v>
      </c>
      <c r="M77" s="171">
        <f>IF('Indicator Data'!T81="No Data",1,IF('Indicator Data imputation'!N80&lt;&gt;"",1,0))</f>
        <v>0</v>
      </c>
      <c r="N77" s="171">
        <f>IF('Indicator Data'!U81="No Data",1,IF('Indicator Data imputation'!O80&lt;&gt;"",1,0))</f>
        <v>0</v>
      </c>
      <c r="O77" s="171">
        <f>IF('Indicator Data'!V81="No Data",1,IF('Indicator Data imputation'!P80&lt;&gt;"",1,0))</f>
        <v>0</v>
      </c>
      <c r="P77" s="171">
        <f>IF('Indicator Data'!W81="No Data",1,IF('Indicator Data imputation'!Q80&lt;&gt;"",1,0))</f>
        <v>0</v>
      </c>
      <c r="Q77" s="171">
        <f>IF('Indicator Data'!X81="No Data",1,IF('Indicator Data imputation'!R80&lt;&gt;"",1,0))</f>
        <v>0</v>
      </c>
      <c r="R77" s="171">
        <f>IF('Indicator Data'!Y81="No Data",1,IF('Indicator Data imputation'!S80&lt;&gt;"",1,0))</f>
        <v>0</v>
      </c>
      <c r="S77" s="171">
        <f>IF('Indicator Data'!Z81="No Data",1,IF('Indicator Data imputation'!T80&lt;&gt;"",1,0))</f>
        <v>0</v>
      </c>
      <c r="T77" s="171">
        <f>IF('Indicator Data'!AA81="No Data",1,IF('Indicator Data imputation'!U80&lt;&gt;"",1,0))</f>
        <v>0</v>
      </c>
      <c r="U77" s="171">
        <f>IF('Indicator Data'!AB81="No Data",1,IF('Indicator Data imputation'!V80&lt;&gt;"",1,0))</f>
        <v>0</v>
      </c>
      <c r="V77" s="171">
        <f>IF('Indicator Data'!AC81="No Data",1,IF('Indicator Data imputation'!W80&lt;&gt;"",1,0))</f>
        <v>0</v>
      </c>
      <c r="W77" s="171">
        <f>IF('Indicator Data'!AD81="No Data",1,IF('Indicator Data imputation'!X80&lt;&gt;"",1,0))</f>
        <v>0</v>
      </c>
      <c r="X77" s="171">
        <f>IF('Indicator Data'!AE81="No Data",1,IF('Indicator Data imputation'!Y80&lt;&gt;"",1,0))</f>
        <v>0</v>
      </c>
      <c r="Y77" s="171">
        <f>IF('Indicator Data'!AF81="No Data",1,IF('Indicator Data imputation'!Z80&lt;&gt;"",1,0))</f>
        <v>0</v>
      </c>
      <c r="Z77" s="171">
        <f>IF('Indicator Data'!AG81="No Data",1,IF('Indicator Data imputation'!AA80&lt;&gt;"",1,0))</f>
        <v>0</v>
      </c>
      <c r="AA77" s="171">
        <f>IF('Indicator Data'!AH81="No Data",1,IF('Indicator Data imputation'!AB80&lt;&gt;"",1,0))</f>
        <v>0</v>
      </c>
      <c r="AB77" s="171">
        <f>IF('Indicator Data'!AI81="No Data",1,IF('Indicator Data imputation'!AC80&lt;&gt;"",1,0))</f>
        <v>0</v>
      </c>
      <c r="AC77" s="171">
        <f>IF('Indicator Data'!AJ81="No Data",1,IF('Indicator Data imputation'!AD80&lt;&gt;"",1,0))</f>
        <v>0</v>
      </c>
      <c r="AD77" s="171">
        <f>IF('Indicator Data'!AK81="No Data",1,IF('Indicator Data imputation'!AE80&lt;&gt;"",1,0))</f>
        <v>0</v>
      </c>
      <c r="AE77" s="171">
        <f>IF('Indicator Data'!AL81="No Data",1,IF('Indicator Data imputation'!AF80&lt;&gt;"",1,0))</f>
        <v>0</v>
      </c>
      <c r="AF77" s="171">
        <f>IF('Indicator Data'!AM81="No Data",1,IF('Indicator Data imputation'!AG80&lt;&gt;"",1,0))</f>
        <v>0</v>
      </c>
      <c r="AG77" s="171">
        <f>IF('Indicator Data'!AN81="No Data",1,IF('Indicator Data imputation'!AH80&lt;&gt;"",1,0))</f>
        <v>0</v>
      </c>
      <c r="AH77" s="171">
        <f>IF('Indicator Data'!AO81="No Data",1,IF('Indicator Data imputation'!AI80&lt;&gt;"",1,0))</f>
        <v>0</v>
      </c>
      <c r="AI77" s="171">
        <f>IF('Indicator Data'!AP81="No Data",1,IF('Indicator Data imputation'!AJ80&lt;&gt;"",1,0))</f>
        <v>0</v>
      </c>
      <c r="AJ77" s="171">
        <f>IF('Indicator Data'!AQ81="No Data",1,IF('Indicator Data imputation'!AK80&lt;&gt;"",1,0))</f>
        <v>0</v>
      </c>
      <c r="AK77" s="171">
        <f>IF('Indicator Data'!AR81="No Data",1,IF('Indicator Data imputation'!AL80&lt;&gt;"",1,0))</f>
        <v>0</v>
      </c>
      <c r="AL77" s="171">
        <f>IF('Indicator Data'!AS81="No Data",1,IF('Indicator Data imputation'!AM80&lt;&gt;"",1,0))</f>
        <v>0</v>
      </c>
      <c r="AM77" s="171">
        <f>IF('Indicator Data'!AT81="No Data",1,IF('Indicator Data imputation'!AN80&lt;&gt;"",1,0))</f>
        <v>0</v>
      </c>
      <c r="AN77" s="171">
        <f>IF('Indicator Data'!AU81="No Data",1,IF('Indicator Data imputation'!AO80&lt;&gt;"",1,0))</f>
        <v>0</v>
      </c>
      <c r="AO77" s="171">
        <f>IF('Indicator Data'!AV81="No Data",1,IF('Indicator Data imputation'!AP80&lt;&gt;"",1,0))</f>
        <v>0</v>
      </c>
      <c r="AP77" s="171">
        <f>IF('Indicator Data'!AW81="No Data",1,IF('Indicator Data imputation'!AQ80&lt;&gt;"",1,0))</f>
        <v>0</v>
      </c>
      <c r="AQ77" s="171">
        <f>IF('Indicator Data'!AX81="No Data",1,IF('Indicator Data imputation'!AR80&lt;&gt;"",1,0))</f>
        <v>0</v>
      </c>
      <c r="AR77" s="171">
        <f>IF('Indicator Data'!AY81="No Data",1,IF('Indicator Data imputation'!AS80&lt;&gt;"",1,0))</f>
        <v>0</v>
      </c>
      <c r="AS77" s="171">
        <f>IF('Indicator Data'!AZ81="No Data",1,IF('Indicator Data imputation'!AT80&lt;&gt;"",1,0))</f>
        <v>0</v>
      </c>
      <c r="AT77" s="171">
        <f>IF('Indicator Data'!BA81="No Data",1,IF('Indicator Data imputation'!AU80&lt;&gt;"",1,0))</f>
        <v>0</v>
      </c>
      <c r="AU77" s="171">
        <f>IF('Indicator Data'!BB81="No Data",1,IF('Indicator Data imputation'!AV80&lt;&gt;"",1,0))</f>
        <v>0</v>
      </c>
      <c r="AV77" s="171">
        <f>IF('Indicator Data'!BC81="No Data",1,IF('Indicator Data imputation'!AW80&lt;&gt;"",1,0))</f>
        <v>0</v>
      </c>
      <c r="AW77" s="171">
        <f>IF('Indicator Data'!BD81="No Data",1,IF('Indicator Data imputation'!AX80&lt;&gt;"",1,0))</f>
        <v>0</v>
      </c>
      <c r="AX77" s="171">
        <f>IF('Indicator Data'!BE81="No Data",1,IF('Indicator Data imputation'!AY80&lt;&gt;"",1,0))</f>
        <v>0</v>
      </c>
      <c r="AY77" s="171">
        <f>IF('Indicator Data'!BF81="No Data",1,IF('Indicator Data imputation'!AZ80&lt;&gt;"",1,0))</f>
        <v>0</v>
      </c>
      <c r="AZ77" s="171">
        <f>IF('Indicator Data'!BG81="No Data",1,IF('Indicator Data imputation'!BA80&lt;&gt;"",1,0))</f>
        <v>0</v>
      </c>
      <c r="BA77" s="5">
        <f t="shared" si="2"/>
        <v>0</v>
      </c>
      <c r="BB77" s="173">
        <f t="shared" si="3"/>
        <v>0</v>
      </c>
    </row>
    <row r="78" spans="1:54" x14ac:dyDescent="0.25">
      <c r="A78" s="5" t="s">
        <v>145</v>
      </c>
      <c r="B78" s="171">
        <f>IF('Indicator Data'!I82="No Data",1,IF('Indicator Data imputation'!C81&lt;&gt;"",1,0))</f>
        <v>0</v>
      </c>
      <c r="C78" s="171">
        <f>IF('Indicator Data'!J82="No Data",1,IF('Indicator Data imputation'!D81&lt;&gt;"",1,0))</f>
        <v>0</v>
      </c>
      <c r="D78" s="171">
        <f>IF('Indicator Data'!K82="No Data",1,IF('Indicator Data imputation'!E81&lt;&gt;"",1,0))</f>
        <v>0</v>
      </c>
      <c r="E78" s="171">
        <f>IF('Indicator Data'!L82="No Data",1,IF('Indicator Data imputation'!F81&lt;&gt;"",1,0))</f>
        <v>0</v>
      </c>
      <c r="F78" s="171">
        <f>IF('Indicator Data'!M82="No Data",1,IF('Indicator Data imputation'!G81&lt;&gt;"",1,0))</f>
        <v>0</v>
      </c>
      <c r="G78" s="171">
        <f>IF('Indicator Data'!N82="No Data",1,IF('Indicator Data imputation'!H81&lt;&gt;"",1,0))</f>
        <v>0</v>
      </c>
      <c r="H78" s="171">
        <f>IF('Indicator Data'!O82="No Data",1,IF('Indicator Data imputation'!I81&lt;&gt;"",1,0))</f>
        <v>0</v>
      </c>
      <c r="I78" s="171">
        <f>IF('Indicator Data'!P82="No Data",1,IF('Indicator Data imputation'!J81&lt;&gt;"",1,0))</f>
        <v>0</v>
      </c>
      <c r="J78" s="171">
        <f>IF('Indicator Data'!Q82="No Data",1,IF('Indicator Data imputation'!K81&lt;&gt;"",1,0))</f>
        <v>0</v>
      </c>
      <c r="K78" s="171">
        <f>IF('Indicator Data'!R82="No Data",1,IF('Indicator Data imputation'!L81&lt;&gt;"",1,0))</f>
        <v>1</v>
      </c>
      <c r="L78" s="171">
        <f>IF('Indicator Data'!S82="No Data",1,IF('Indicator Data imputation'!M81&lt;&gt;"",1,0))</f>
        <v>0</v>
      </c>
      <c r="M78" s="171">
        <f>IF('Indicator Data'!T82="No Data",1,IF('Indicator Data imputation'!N81&lt;&gt;"",1,0))</f>
        <v>0</v>
      </c>
      <c r="N78" s="171">
        <f>IF('Indicator Data'!U82="No Data",1,IF('Indicator Data imputation'!O81&lt;&gt;"",1,0))</f>
        <v>0</v>
      </c>
      <c r="O78" s="171">
        <f>IF('Indicator Data'!V82="No Data",1,IF('Indicator Data imputation'!P81&lt;&gt;"",1,0))</f>
        <v>1</v>
      </c>
      <c r="P78" s="171">
        <f>IF('Indicator Data'!W82="No Data",1,IF('Indicator Data imputation'!Q81&lt;&gt;"",1,0))</f>
        <v>0</v>
      </c>
      <c r="Q78" s="171">
        <f>IF('Indicator Data'!X82="No Data",1,IF('Indicator Data imputation'!R81&lt;&gt;"",1,0))</f>
        <v>1</v>
      </c>
      <c r="R78" s="171">
        <f>IF('Indicator Data'!Y82="No Data",1,IF('Indicator Data imputation'!S81&lt;&gt;"",1,0))</f>
        <v>0</v>
      </c>
      <c r="S78" s="171">
        <f>IF('Indicator Data'!Z82="No Data",1,IF('Indicator Data imputation'!T81&lt;&gt;"",1,0))</f>
        <v>0</v>
      </c>
      <c r="T78" s="171">
        <f>IF('Indicator Data'!AA82="No Data",1,IF('Indicator Data imputation'!U81&lt;&gt;"",1,0))</f>
        <v>0</v>
      </c>
      <c r="U78" s="171">
        <f>IF('Indicator Data'!AB82="No Data",1,IF('Indicator Data imputation'!V81&lt;&gt;"",1,0))</f>
        <v>0</v>
      </c>
      <c r="V78" s="171">
        <f>IF('Indicator Data'!AC82="No Data",1,IF('Indicator Data imputation'!W81&lt;&gt;"",1,0))</f>
        <v>0</v>
      </c>
      <c r="W78" s="171">
        <f>IF('Indicator Data'!AD82="No Data",1,IF('Indicator Data imputation'!X81&lt;&gt;"",1,0))</f>
        <v>0</v>
      </c>
      <c r="X78" s="171">
        <f>IF('Indicator Data'!AE82="No Data",1,IF('Indicator Data imputation'!Y81&lt;&gt;"",1,0))</f>
        <v>0</v>
      </c>
      <c r="Y78" s="171">
        <f>IF('Indicator Data'!AF82="No Data",1,IF('Indicator Data imputation'!Z81&lt;&gt;"",1,0))</f>
        <v>0</v>
      </c>
      <c r="Z78" s="171">
        <f>IF('Indicator Data'!AG82="No Data",1,IF('Indicator Data imputation'!AA81&lt;&gt;"",1,0))</f>
        <v>0</v>
      </c>
      <c r="AA78" s="171">
        <f>IF('Indicator Data'!AH82="No Data",1,IF('Indicator Data imputation'!AB81&lt;&gt;"",1,0))</f>
        <v>0</v>
      </c>
      <c r="AB78" s="171">
        <f>IF('Indicator Data'!AI82="No Data",1,IF('Indicator Data imputation'!AC81&lt;&gt;"",1,0))</f>
        <v>0</v>
      </c>
      <c r="AC78" s="171">
        <f>IF('Indicator Data'!AJ82="No Data",1,IF('Indicator Data imputation'!AD81&lt;&gt;"",1,0))</f>
        <v>0</v>
      </c>
      <c r="AD78" s="171">
        <f>IF('Indicator Data'!AK82="No Data",1,IF('Indicator Data imputation'!AE81&lt;&gt;"",1,0))</f>
        <v>0</v>
      </c>
      <c r="AE78" s="171">
        <f>IF('Indicator Data'!AL82="No Data",1,IF('Indicator Data imputation'!AF81&lt;&gt;"",1,0))</f>
        <v>0</v>
      </c>
      <c r="AF78" s="171">
        <f>IF('Indicator Data'!AM82="No Data",1,IF('Indicator Data imputation'!AG81&lt;&gt;"",1,0))</f>
        <v>0</v>
      </c>
      <c r="AG78" s="171">
        <f>IF('Indicator Data'!AN82="No Data",1,IF('Indicator Data imputation'!AH81&lt;&gt;"",1,0))</f>
        <v>0</v>
      </c>
      <c r="AH78" s="171">
        <f>IF('Indicator Data'!AO82="No Data",1,IF('Indicator Data imputation'!AI81&lt;&gt;"",1,0))</f>
        <v>0</v>
      </c>
      <c r="AI78" s="171">
        <f>IF('Indicator Data'!AP82="No Data",1,IF('Indicator Data imputation'!AJ81&lt;&gt;"",1,0))</f>
        <v>0</v>
      </c>
      <c r="AJ78" s="171">
        <f>IF('Indicator Data'!AQ82="No Data",1,IF('Indicator Data imputation'!AK81&lt;&gt;"",1,0))</f>
        <v>0</v>
      </c>
      <c r="AK78" s="171">
        <f>IF('Indicator Data'!AR82="No Data",1,IF('Indicator Data imputation'!AL81&lt;&gt;"",1,0))</f>
        <v>0</v>
      </c>
      <c r="AL78" s="171">
        <f>IF('Indicator Data'!AS82="No Data",1,IF('Indicator Data imputation'!AM81&lt;&gt;"",1,0))</f>
        <v>0</v>
      </c>
      <c r="AM78" s="171">
        <f>IF('Indicator Data'!AT82="No Data",1,IF('Indicator Data imputation'!AN81&lt;&gt;"",1,0))</f>
        <v>0</v>
      </c>
      <c r="AN78" s="171">
        <f>IF('Indicator Data'!AU82="No Data",1,IF('Indicator Data imputation'!AO81&lt;&gt;"",1,0))</f>
        <v>0</v>
      </c>
      <c r="AO78" s="171">
        <f>IF('Indicator Data'!AV82="No Data",1,IF('Indicator Data imputation'!AP81&lt;&gt;"",1,0))</f>
        <v>0</v>
      </c>
      <c r="AP78" s="171">
        <f>IF('Indicator Data'!AW82="No Data",1,IF('Indicator Data imputation'!AQ81&lt;&gt;"",1,0))</f>
        <v>0</v>
      </c>
      <c r="AQ78" s="171">
        <f>IF('Indicator Data'!AX82="No Data",1,IF('Indicator Data imputation'!AR81&lt;&gt;"",1,0))</f>
        <v>0</v>
      </c>
      <c r="AR78" s="171">
        <f>IF('Indicator Data'!AY82="No Data",1,IF('Indicator Data imputation'!AS81&lt;&gt;"",1,0))</f>
        <v>0</v>
      </c>
      <c r="AS78" s="171">
        <f>IF('Indicator Data'!AZ82="No Data",1,IF('Indicator Data imputation'!AT81&lt;&gt;"",1,0))</f>
        <v>0</v>
      </c>
      <c r="AT78" s="171">
        <f>IF('Indicator Data'!BA82="No Data",1,IF('Indicator Data imputation'!AU81&lt;&gt;"",1,0))</f>
        <v>0</v>
      </c>
      <c r="AU78" s="171">
        <f>IF('Indicator Data'!BB82="No Data",1,IF('Indicator Data imputation'!AV81&lt;&gt;"",1,0))</f>
        <v>0</v>
      </c>
      <c r="AV78" s="171">
        <f>IF('Indicator Data'!BC82="No Data",1,IF('Indicator Data imputation'!AW81&lt;&gt;"",1,0))</f>
        <v>0</v>
      </c>
      <c r="AW78" s="171">
        <f>IF('Indicator Data'!BD82="No Data",1,IF('Indicator Data imputation'!AX81&lt;&gt;"",1,0))</f>
        <v>0</v>
      </c>
      <c r="AX78" s="171">
        <f>IF('Indicator Data'!BE82="No Data",1,IF('Indicator Data imputation'!AY81&lt;&gt;"",1,0))</f>
        <v>0</v>
      </c>
      <c r="AY78" s="171">
        <f>IF('Indicator Data'!BF82="No Data",1,IF('Indicator Data imputation'!AZ81&lt;&gt;"",1,0))</f>
        <v>0</v>
      </c>
      <c r="AZ78" s="171">
        <f>IF('Indicator Data'!BG82="No Data",1,IF('Indicator Data imputation'!BA81&lt;&gt;"",1,0))</f>
        <v>0</v>
      </c>
      <c r="BA78" s="5">
        <f t="shared" si="2"/>
        <v>3</v>
      </c>
      <c r="BB78" s="173">
        <f t="shared" si="3"/>
        <v>5.8823529411764705E-2</v>
      </c>
    </row>
    <row r="79" spans="1:54" x14ac:dyDescent="0.25">
      <c r="A79" s="5" t="s">
        <v>146</v>
      </c>
      <c r="B79" s="171">
        <f>IF('Indicator Data'!I83="No Data",1,IF('Indicator Data imputation'!C82&lt;&gt;"",1,0))</f>
        <v>0</v>
      </c>
      <c r="C79" s="171">
        <f>IF('Indicator Data'!J83="No Data",1,IF('Indicator Data imputation'!D82&lt;&gt;"",1,0))</f>
        <v>0</v>
      </c>
      <c r="D79" s="171">
        <f>IF('Indicator Data'!K83="No Data",1,IF('Indicator Data imputation'!E82&lt;&gt;"",1,0))</f>
        <v>0</v>
      </c>
      <c r="E79" s="171">
        <f>IF('Indicator Data'!L83="No Data",1,IF('Indicator Data imputation'!F82&lt;&gt;"",1,0))</f>
        <v>0</v>
      </c>
      <c r="F79" s="171">
        <f>IF('Indicator Data'!M83="No Data",1,IF('Indicator Data imputation'!G82&lt;&gt;"",1,0))</f>
        <v>0</v>
      </c>
      <c r="G79" s="171">
        <f>IF('Indicator Data'!N83="No Data",1,IF('Indicator Data imputation'!H82&lt;&gt;"",1,0))</f>
        <v>0</v>
      </c>
      <c r="H79" s="171">
        <f>IF('Indicator Data'!O83="No Data",1,IF('Indicator Data imputation'!I82&lt;&gt;"",1,0))</f>
        <v>0</v>
      </c>
      <c r="I79" s="171">
        <f>IF('Indicator Data'!P83="No Data",1,IF('Indicator Data imputation'!J82&lt;&gt;"",1,0))</f>
        <v>0</v>
      </c>
      <c r="J79" s="171">
        <f>IF('Indicator Data'!Q83="No Data",1,IF('Indicator Data imputation'!K82&lt;&gt;"",1,0))</f>
        <v>0</v>
      </c>
      <c r="K79" s="171">
        <f>IF('Indicator Data'!R83="No Data",1,IF('Indicator Data imputation'!L82&lt;&gt;"",1,0))</f>
        <v>0</v>
      </c>
      <c r="L79" s="171">
        <f>IF('Indicator Data'!S83="No Data",1,IF('Indicator Data imputation'!M82&lt;&gt;"",1,0))</f>
        <v>0</v>
      </c>
      <c r="M79" s="171">
        <f>IF('Indicator Data'!T83="No Data",1,IF('Indicator Data imputation'!N82&lt;&gt;"",1,0))</f>
        <v>0</v>
      </c>
      <c r="N79" s="171">
        <f>IF('Indicator Data'!U83="No Data",1,IF('Indicator Data imputation'!O82&lt;&gt;"",1,0))</f>
        <v>0</v>
      </c>
      <c r="O79" s="171">
        <f>IF('Indicator Data'!V83="No Data",1,IF('Indicator Data imputation'!P82&lt;&gt;"",1,0))</f>
        <v>0</v>
      </c>
      <c r="P79" s="171">
        <f>IF('Indicator Data'!W83="No Data",1,IF('Indicator Data imputation'!Q82&lt;&gt;"",1,0))</f>
        <v>0</v>
      </c>
      <c r="Q79" s="171">
        <f>IF('Indicator Data'!X83="No Data",1,IF('Indicator Data imputation'!R82&lt;&gt;"",1,0))</f>
        <v>0</v>
      </c>
      <c r="R79" s="171">
        <f>IF('Indicator Data'!Y83="No Data",1,IF('Indicator Data imputation'!S82&lt;&gt;"",1,0))</f>
        <v>0</v>
      </c>
      <c r="S79" s="171">
        <f>IF('Indicator Data'!Z83="No Data",1,IF('Indicator Data imputation'!T82&lt;&gt;"",1,0))</f>
        <v>0</v>
      </c>
      <c r="T79" s="171">
        <f>IF('Indicator Data'!AA83="No Data",1,IF('Indicator Data imputation'!U82&lt;&gt;"",1,0))</f>
        <v>0</v>
      </c>
      <c r="U79" s="171">
        <f>IF('Indicator Data'!AB83="No Data",1,IF('Indicator Data imputation'!V82&lt;&gt;"",1,0))</f>
        <v>1</v>
      </c>
      <c r="V79" s="171">
        <f>IF('Indicator Data'!AC83="No Data",1,IF('Indicator Data imputation'!W82&lt;&gt;"",1,0))</f>
        <v>0</v>
      </c>
      <c r="W79" s="171">
        <f>IF('Indicator Data'!AD83="No Data",1,IF('Indicator Data imputation'!X82&lt;&gt;"",1,0))</f>
        <v>0</v>
      </c>
      <c r="X79" s="171">
        <f>IF('Indicator Data'!AE83="No Data",1,IF('Indicator Data imputation'!Y82&lt;&gt;"",1,0))</f>
        <v>1</v>
      </c>
      <c r="Y79" s="171">
        <f>IF('Indicator Data'!AF83="No Data",1,IF('Indicator Data imputation'!Z82&lt;&gt;"",1,0))</f>
        <v>0</v>
      </c>
      <c r="Z79" s="171">
        <f>IF('Indicator Data'!AG83="No Data",1,IF('Indicator Data imputation'!AA82&lt;&gt;"",1,0))</f>
        <v>0</v>
      </c>
      <c r="AA79" s="171">
        <f>IF('Indicator Data'!AH83="No Data",1,IF('Indicator Data imputation'!AB82&lt;&gt;"",1,0))</f>
        <v>0</v>
      </c>
      <c r="AB79" s="171">
        <f>IF('Indicator Data'!AI83="No Data",1,IF('Indicator Data imputation'!AC82&lt;&gt;"",1,0))</f>
        <v>0</v>
      </c>
      <c r="AC79" s="171">
        <f>IF('Indicator Data'!AJ83="No Data",1,IF('Indicator Data imputation'!AD82&lt;&gt;"",1,0))</f>
        <v>0</v>
      </c>
      <c r="AD79" s="171">
        <f>IF('Indicator Data'!AK83="No Data",1,IF('Indicator Data imputation'!AE82&lt;&gt;"",1,0))</f>
        <v>0</v>
      </c>
      <c r="AE79" s="171">
        <f>IF('Indicator Data'!AL83="No Data",1,IF('Indicator Data imputation'!AF82&lt;&gt;"",1,0))</f>
        <v>0</v>
      </c>
      <c r="AF79" s="171">
        <f>IF('Indicator Data'!AM83="No Data",1,IF('Indicator Data imputation'!AG82&lt;&gt;"",1,0))</f>
        <v>0</v>
      </c>
      <c r="AG79" s="171">
        <f>IF('Indicator Data'!AN83="No Data",1,IF('Indicator Data imputation'!AH82&lt;&gt;"",1,0))</f>
        <v>0</v>
      </c>
      <c r="AH79" s="171">
        <f>IF('Indicator Data'!AO83="No Data",1,IF('Indicator Data imputation'!AI82&lt;&gt;"",1,0))</f>
        <v>0</v>
      </c>
      <c r="AI79" s="171">
        <f>IF('Indicator Data'!AP83="No Data",1,IF('Indicator Data imputation'!AJ82&lt;&gt;"",1,0))</f>
        <v>0</v>
      </c>
      <c r="AJ79" s="171">
        <f>IF('Indicator Data'!AQ83="No Data",1,IF('Indicator Data imputation'!AK82&lt;&gt;"",1,0))</f>
        <v>0</v>
      </c>
      <c r="AK79" s="171">
        <f>IF('Indicator Data'!AR83="No Data",1,IF('Indicator Data imputation'!AL82&lt;&gt;"",1,0))</f>
        <v>0</v>
      </c>
      <c r="AL79" s="171">
        <f>IF('Indicator Data'!AS83="No Data",1,IF('Indicator Data imputation'!AM82&lt;&gt;"",1,0))</f>
        <v>0</v>
      </c>
      <c r="AM79" s="171">
        <f>IF('Indicator Data'!AT83="No Data",1,IF('Indicator Data imputation'!AN82&lt;&gt;"",1,0))</f>
        <v>0</v>
      </c>
      <c r="AN79" s="171">
        <f>IF('Indicator Data'!AU83="No Data",1,IF('Indicator Data imputation'!AO82&lt;&gt;"",1,0))</f>
        <v>0</v>
      </c>
      <c r="AO79" s="171">
        <f>IF('Indicator Data'!AV83="No Data",1,IF('Indicator Data imputation'!AP82&lt;&gt;"",1,0))</f>
        <v>0</v>
      </c>
      <c r="AP79" s="171">
        <f>IF('Indicator Data'!AW83="No Data",1,IF('Indicator Data imputation'!AQ82&lt;&gt;"",1,0))</f>
        <v>0</v>
      </c>
      <c r="AQ79" s="171">
        <f>IF('Indicator Data'!AX83="No Data",1,IF('Indicator Data imputation'!AR82&lt;&gt;"",1,0))</f>
        <v>0</v>
      </c>
      <c r="AR79" s="171">
        <f>IF('Indicator Data'!AY83="No Data",1,IF('Indicator Data imputation'!AS82&lt;&gt;"",1,0))</f>
        <v>0</v>
      </c>
      <c r="AS79" s="171">
        <f>IF('Indicator Data'!AZ83="No Data",1,IF('Indicator Data imputation'!AT82&lt;&gt;"",1,0))</f>
        <v>0</v>
      </c>
      <c r="AT79" s="171">
        <f>IF('Indicator Data'!BA83="No Data",1,IF('Indicator Data imputation'!AU82&lt;&gt;"",1,0))</f>
        <v>0</v>
      </c>
      <c r="AU79" s="171">
        <f>IF('Indicator Data'!BB83="No Data",1,IF('Indicator Data imputation'!AV82&lt;&gt;"",1,0))</f>
        <v>0</v>
      </c>
      <c r="AV79" s="171">
        <f>IF('Indicator Data'!BC83="No Data",1,IF('Indicator Data imputation'!AW82&lt;&gt;"",1,0))</f>
        <v>0</v>
      </c>
      <c r="AW79" s="171">
        <f>IF('Indicator Data'!BD83="No Data",1,IF('Indicator Data imputation'!AX82&lt;&gt;"",1,0))</f>
        <v>0</v>
      </c>
      <c r="AX79" s="171">
        <f>IF('Indicator Data'!BE83="No Data",1,IF('Indicator Data imputation'!AY82&lt;&gt;"",1,0))</f>
        <v>0</v>
      </c>
      <c r="AY79" s="171">
        <f>IF('Indicator Data'!BF83="No Data",1,IF('Indicator Data imputation'!AZ82&lt;&gt;"",1,0))</f>
        <v>0</v>
      </c>
      <c r="AZ79" s="171">
        <f>IF('Indicator Data'!BG83="No Data",1,IF('Indicator Data imputation'!BA82&lt;&gt;"",1,0))</f>
        <v>0</v>
      </c>
      <c r="BA79" s="5">
        <f t="shared" si="2"/>
        <v>2</v>
      </c>
      <c r="BB79" s="173">
        <f t="shared" si="3"/>
        <v>3.9215686274509803E-2</v>
      </c>
    </row>
    <row r="80" spans="1:54" x14ac:dyDescent="0.25">
      <c r="A80" s="5" t="s">
        <v>148</v>
      </c>
      <c r="B80" s="171">
        <f>IF('Indicator Data'!I84="No Data",1,IF('Indicator Data imputation'!C83&lt;&gt;"",1,0))</f>
        <v>0</v>
      </c>
      <c r="C80" s="171">
        <f>IF('Indicator Data'!J84="No Data",1,IF('Indicator Data imputation'!D83&lt;&gt;"",1,0))</f>
        <v>0</v>
      </c>
      <c r="D80" s="171">
        <f>IF('Indicator Data'!K84="No Data",1,IF('Indicator Data imputation'!E83&lt;&gt;"",1,0))</f>
        <v>0</v>
      </c>
      <c r="E80" s="171">
        <f>IF('Indicator Data'!L84="No Data",1,IF('Indicator Data imputation'!F83&lt;&gt;"",1,0))</f>
        <v>0</v>
      </c>
      <c r="F80" s="171">
        <f>IF('Indicator Data'!M84="No Data",1,IF('Indicator Data imputation'!G83&lt;&gt;"",1,0))</f>
        <v>0</v>
      </c>
      <c r="G80" s="171">
        <f>IF('Indicator Data'!N84="No Data",1,IF('Indicator Data imputation'!H83&lt;&gt;"",1,0))</f>
        <v>0</v>
      </c>
      <c r="H80" s="171">
        <f>IF('Indicator Data'!O84="No Data",1,IF('Indicator Data imputation'!I83&lt;&gt;"",1,0))</f>
        <v>0</v>
      </c>
      <c r="I80" s="171">
        <f>IF('Indicator Data'!P84="No Data",1,IF('Indicator Data imputation'!J83&lt;&gt;"",1,0))</f>
        <v>0</v>
      </c>
      <c r="J80" s="171">
        <f>IF('Indicator Data'!Q84="No Data",1,IF('Indicator Data imputation'!K83&lt;&gt;"",1,0))</f>
        <v>0</v>
      </c>
      <c r="K80" s="171">
        <f>IF('Indicator Data'!R84="No Data",1,IF('Indicator Data imputation'!L83&lt;&gt;"",1,0))</f>
        <v>1</v>
      </c>
      <c r="L80" s="171">
        <f>IF('Indicator Data'!S84="No Data",1,IF('Indicator Data imputation'!M83&lt;&gt;"",1,0))</f>
        <v>0</v>
      </c>
      <c r="M80" s="171">
        <f>IF('Indicator Data'!T84="No Data",1,IF('Indicator Data imputation'!N83&lt;&gt;"",1,0))</f>
        <v>0</v>
      </c>
      <c r="N80" s="171">
        <f>IF('Indicator Data'!U84="No Data",1,IF('Indicator Data imputation'!O83&lt;&gt;"",1,0))</f>
        <v>0</v>
      </c>
      <c r="O80" s="171">
        <f>IF('Indicator Data'!V84="No Data",1,IF('Indicator Data imputation'!P83&lt;&gt;"",1,0))</f>
        <v>1</v>
      </c>
      <c r="P80" s="171">
        <f>IF('Indicator Data'!W84="No Data",1,IF('Indicator Data imputation'!Q83&lt;&gt;"",1,0))</f>
        <v>0</v>
      </c>
      <c r="Q80" s="171">
        <f>IF('Indicator Data'!X84="No Data",1,IF('Indicator Data imputation'!R83&lt;&gt;"",1,0))</f>
        <v>1</v>
      </c>
      <c r="R80" s="171">
        <f>IF('Indicator Data'!Y84="No Data",1,IF('Indicator Data imputation'!S83&lt;&gt;"",1,0))</f>
        <v>0</v>
      </c>
      <c r="S80" s="171">
        <f>IF('Indicator Data'!Z84="No Data",1,IF('Indicator Data imputation'!T83&lt;&gt;"",1,0))</f>
        <v>0</v>
      </c>
      <c r="T80" s="171">
        <f>IF('Indicator Data'!AA84="No Data",1,IF('Indicator Data imputation'!U83&lt;&gt;"",1,0))</f>
        <v>0</v>
      </c>
      <c r="U80" s="171">
        <f>IF('Indicator Data'!AB84="No Data",1,IF('Indicator Data imputation'!V83&lt;&gt;"",1,0))</f>
        <v>0</v>
      </c>
      <c r="V80" s="171">
        <f>IF('Indicator Data'!AC84="No Data",1,IF('Indicator Data imputation'!W83&lt;&gt;"",1,0))</f>
        <v>0</v>
      </c>
      <c r="W80" s="171">
        <f>IF('Indicator Data'!AD84="No Data",1,IF('Indicator Data imputation'!X83&lt;&gt;"",1,0))</f>
        <v>0</v>
      </c>
      <c r="X80" s="171">
        <f>IF('Indicator Data'!AE84="No Data",1,IF('Indicator Data imputation'!Y83&lt;&gt;"",1,0))</f>
        <v>1</v>
      </c>
      <c r="Y80" s="171">
        <f>IF('Indicator Data'!AF84="No Data",1,IF('Indicator Data imputation'!Z83&lt;&gt;"",1,0))</f>
        <v>0</v>
      </c>
      <c r="Z80" s="171">
        <f>IF('Indicator Data'!AG84="No Data",1,IF('Indicator Data imputation'!AA83&lt;&gt;"",1,0))</f>
        <v>0</v>
      </c>
      <c r="AA80" s="171">
        <f>IF('Indicator Data'!AH84="No Data",1,IF('Indicator Data imputation'!AB83&lt;&gt;"",1,0))</f>
        <v>0</v>
      </c>
      <c r="AB80" s="171">
        <f>IF('Indicator Data'!AI84="No Data",1,IF('Indicator Data imputation'!AC83&lt;&gt;"",1,0))</f>
        <v>0</v>
      </c>
      <c r="AC80" s="171">
        <f>IF('Indicator Data'!AJ84="No Data",1,IF('Indicator Data imputation'!AD83&lt;&gt;"",1,0))</f>
        <v>0</v>
      </c>
      <c r="AD80" s="171">
        <f>IF('Indicator Data'!AK84="No Data",1,IF('Indicator Data imputation'!AE83&lt;&gt;"",1,0))</f>
        <v>0</v>
      </c>
      <c r="AE80" s="171">
        <f>IF('Indicator Data'!AL84="No Data",1,IF('Indicator Data imputation'!AF83&lt;&gt;"",1,0))</f>
        <v>0</v>
      </c>
      <c r="AF80" s="171">
        <f>IF('Indicator Data'!AM84="No Data",1,IF('Indicator Data imputation'!AG83&lt;&gt;"",1,0))</f>
        <v>0</v>
      </c>
      <c r="AG80" s="171">
        <f>IF('Indicator Data'!AN84="No Data",1,IF('Indicator Data imputation'!AH83&lt;&gt;"",1,0))</f>
        <v>0</v>
      </c>
      <c r="AH80" s="171">
        <f>IF('Indicator Data'!AO84="No Data",1,IF('Indicator Data imputation'!AI83&lt;&gt;"",1,0))</f>
        <v>0</v>
      </c>
      <c r="AI80" s="171">
        <f>IF('Indicator Data'!AP84="No Data",1,IF('Indicator Data imputation'!AJ83&lt;&gt;"",1,0))</f>
        <v>0</v>
      </c>
      <c r="AJ80" s="171">
        <f>IF('Indicator Data'!AQ84="No Data",1,IF('Indicator Data imputation'!AK83&lt;&gt;"",1,0))</f>
        <v>0</v>
      </c>
      <c r="AK80" s="171">
        <f>IF('Indicator Data'!AR84="No Data",1,IF('Indicator Data imputation'!AL83&lt;&gt;"",1,0))</f>
        <v>1</v>
      </c>
      <c r="AL80" s="171">
        <f>IF('Indicator Data'!AS84="No Data",1,IF('Indicator Data imputation'!AM83&lt;&gt;"",1,0))</f>
        <v>0</v>
      </c>
      <c r="AM80" s="171">
        <f>IF('Indicator Data'!AT84="No Data",1,IF('Indicator Data imputation'!AN83&lt;&gt;"",1,0))</f>
        <v>0</v>
      </c>
      <c r="AN80" s="171">
        <f>IF('Indicator Data'!AU84="No Data",1,IF('Indicator Data imputation'!AO83&lt;&gt;"",1,0))</f>
        <v>0</v>
      </c>
      <c r="AO80" s="171">
        <f>IF('Indicator Data'!AV84="No Data",1,IF('Indicator Data imputation'!AP83&lt;&gt;"",1,0))</f>
        <v>1</v>
      </c>
      <c r="AP80" s="171">
        <f>IF('Indicator Data'!AW84="No Data",1,IF('Indicator Data imputation'!AQ83&lt;&gt;"",1,0))</f>
        <v>0</v>
      </c>
      <c r="AQ80" s="171">
        <f>IF('Indicator Data'!AX84="No Data",1,IF('Indicator Data imputation'!AR83&lt;&gt;"",1,0))</f>
        <v>0</v>
      </c>
      <c r="AR80" s="171">
        <f>IF('Indicator Data'!AY84="No Data",1,IF('Indicator Data imputation'!AS83&lt;&gt;"",1,0))</f>
        <v>0</v>
      </c>
      <c r="AS80" s="171">
        <f>IF('Indicator Data'!AZ84="No Data",1,IF('Indicator Data imputation'!AT83&lt;&gt;"",1,0))</f>
        <v>0</v>
      </c>
      <c r="AT80" s="171">
        <f>IF('Indicator Data'!BA84="No Data",1,IF('Indicator Data imputation'!AU83&lt;&gt;"",1,0))</f>
        <v>0</v>
      </c>
      <c r="AU80" s="171">
        <f>IF('Indicator Data'!BB84="No Data",1,IF('Indicator Data imputation'!AV83&lt;&gt;"",1,0))</f>
        <v>0</v>
      </c>
      <c r="AV80" s="171">
        <f>IF('Indicator Data'!BC84="No Data",1,IF('Indicator Data imputation'!AW83&lt;&gt;"",1,0))</f>
        <v>0</v>
      </c>
      <c r="AW80" s="171">
        <f>IF('Indicator Data'!BD84="No Data",1,IF('Indicator Data imputation'!AX83&lt;&gt;"",1,0))</f>
        <v>0</v>
      </c>
      <c r="AX80" s="171">
        <f>IF('Indicator Data'!BE84="No Data",1,IF('Indicator Data imputation'!AY83&lt;&gt;"",1,0))</f>
        <v>0</v>
      </c>
      <c r="AY80" s="171">
        <f>IF('Indicator Data'!BF84="No Data",1,IF('Indicator Data imputation'!AZ83&lt;&gt;"",1,0))</f>
        <v>0</v>
      </c>
      <c r="AZ80" s="171">
        <f>IF('Indicator Data'!BG84="No Data",1,IF('Indicator Data imputation'!BA83&lt;&gt;"",1,0))</f>
        <v>0</v>
      </c>
      <c r="BA80" s="5">
        <f t="shared" si="2"/>
        <v>6</v>
      </c>
      <c r="BB80" s="173">
        <f t="shared" si="3"/>
        <v>0.11764705882352941</v>
      </c>
    </row>
    <row r="81" spans="1:54" x14ac:dyDescent="0.25">
      <c r="A81" s="5" t="s">
        <v>150</v>
      </c>
      <c r="B81" s="171">
        <f>IF('Indicator Data'!I85="No Data",1,IF('Indicator Data imputation'!C84&lt;&gt;"",1,0))</f>
        <v>0</v>
      </c>
      <c r="C81" s="171">
        <f>IF('Indicator Data'!J85="No Data",1,IF('Indicator Data imputation'!D84&lt;&gt;"",1,0))</f>
        <v>0</v>
      </c>
      <c r="D81" s="171">
        <f>IF('Indicator Data'!K85="No Data",1,IF('Indicator Data imputation'!E84&lt;&gt;"",1,0))</f>
        <v>0</v>
      </c>
      <c r="E81" s="171">
        <f>IF('Indicator Data'!L85="No Data",1,IF('Indicator Data imputation'!F84&lt;&gt;"",1,0))</f>
        <v>0</v>
      </c>
      <c r="F81" s="171">
        <f>IF('Indicator Data'!M85="No Data",1,IF('Indicator Data imputation'!G84&lt;&gt;"",1,0))</f>
        <v>0</v>
      </c>
      <c r="G81" s="171">
        <f>IF('Indicator Data'!N85="No Data",1,IF('Indicator Data imputation'!H84&lt;&gt;"",1,0))</f>
        <v>0</v>
      </c>
      <c r="H81" s="171">
        <f>IF('Indicator Data'!O85="No Data",1,IF('Indicator Data imputation'!I84&lt;&gt;"",1,0))</f>
        <v>0</v>
      </c>
      <c r="I81" s="171">
        <f>IF('Indicator Data'!P85="No Data",1,IF('Indicator Data imputation'!J84&lt;&gt;"",1,0))</f>
        <v>0</v>
      </c>
      <c r="J81" s="171">
        <f>IF('Indicator Data'!Q85="No Data",1,IF('Indicator Data imputation'!K84&lt;&gt;"",1,0))</f>
        <v>0</v>
      </c>
      <c r="K81" s="171">
        <f>IF('Indicator Data'!R85="No Data",1,IF('Indicator Data imputation'!L84&lt;&gt;"",1,0))</f>
        <v>1</v>
      </c>
      <c r="L81" s="171">
        <f>IF('Indicator Data'!S85="No Data",1,IF('Indicator Data imputation'!M84&lt;&gt;"",1,0))</f>
        <v>0</v>
      </c>
      <c r="M81" s="171">
        <f>IF('Indicator Data'!T85="No Data",1,IF('Indicator Data imputation'!N84&lt;&gt;"",1,0))</f>
        <v>0</v>
      </c>
      <c r="N81" s="171">
        <f>IF('Indicator Data'!U85="No Data",1,IF('Indicator Data imputation'!O84&lt;&gt;"",1,0))</f>
        <v>0</v>
      </c>
      <c r="O81" s="171">
        <f>IF('Indicator Data'!V85="No Data",1,IF('Indicator Data imputation'!P84&lt;&gt;"",1,0))</f>
        <v>1</v>
      </c>
      <c r="P81" s="171">
        <f>IF('Indicator Data'!W85="No Data",1,IF('Indicator Data imputation'!Q84&lt;&gt;"",1,0))</f>
        <v>0</v>
      </c>
      <c r="Q81" s="171">
        <f>IF('Indicator Data'!X85="No Data",1,IF('Indicator Data imputation'!R84&lt;&gt;"",1,0))</f>
        <v>1</v>
      </c>
      <c r="R81" s="171">
        <f>IF('Indicator Data'!Y85="No Data",1,IF('Indicator Data imputation'!S84&lt;&gt;"",1,0))</f>
        <v>0</v>
      </c>
      <c r="S81" s="171">
        <f>IF('Indicator Data'!Z85="No Data",1,IF('Indicator Data imputation'!T84&lt;&gt;"",1,0))</f>
        <v>0</v>
      </c>
      <c r="T81" s="171">
        <f>IF('Indicator Data'!AA85="No Data",1,IF('Indicator Data imputation'!U84&lt;&gt;"",1,0))</f>
        <v>0</v>
      </c>
      <c r="U81" s="171">
        <f>IF('Indicator Data'!AB85="No Data",1,IF('Indicator Data imputation'!V84&lt;&gt;"",1,0))</f>
        <v>1</v>
      </c>
      <c r="V81" s="171">
        <f>IF('Indicator Data'!AC85="No Data",1,IF('Indicator Data imputation'!W84&lt;&gt;"",1,0))</f>
        <v>0</v>
      </c>
      <c r="W81" s="171">
        <f>IF('Indicator Data'!AD85="No Data",1,IF('Indicator Data imputation'!X84&lt;&gt;"",1,0))</f>
        <v>0</v>
      </c>
      <c r="X81" s="171">
        <f>IF('Indicator Data'!AE85="No Data",1,IF('Indicator Data imputation'!Y84&lt;&gt;"",1,0))</f>
        <v>1</v>
      </c>
      <c r="Y81" s="171">
        <f>IF('Indicator Data'!AF85="No Data",1,IF('Indicator Data imputation'!Z84&lt;&gt;"",1,0))</f>
        <v>0</v>
      </c>
      <c r="Z81" s="171">
        <f>IF('Indicator Data'!AG85="No Data",1,IF('Indicator Data imputation'!AA84&lt;&gt;"",1,0))</f>
        <v>0</v>
      </c>
      <c r="AA81" s="171">
        <f>IF('Indicator Data'!AH85="No Data",1,IF('Indicator Data imputation'!AB84&lt;&gt;"",1,0))</f>
        <v>0</v>
      </c>
      <c r="AB81" s="171">
        <f>IF('Indicator Data'!AI85="No Data",1,IF('Indicator Data imputation'!AC84&lt;&gt;"",1,0))</f>
        <v>0</v>
      </c>
      <c r="AC81" s="171">
        <f>IF('Indicator Data'!AJ85="No Data",1,IF('Indicator Data imputation'!AD84&lt;&gt;"",1,0))</f>
        <v>0</v>
      </c>
      <c r="AD81" s="171">
        <f>IF('Indicator Data'!AK85="No Data",1,IF('Indicator Data imputation'!AE84&lt;&gt;"",1,0))</f>
        <v>0</v>
      </c>
      <c r="AE81" s="171">
        <f>IF('Indicator Data'!AL85="No Data",1,IF('Indicator Data imputation'!AF84&lt;&gt;"",1,0))</f>
        <v>0</v>
      </c>
      <c r="AF81" s="171">
        <f>IF('Indicator Data'!AM85="No Data",1,IF('Indicator Data imputation'!AG84&lt;&gt;"",1,0))</f>
        <v>0</v>
      </c>
      <c r="AG81" s="171">
        <f>IF('Indicator Data'!AN85="No Data",1,IF('Indicator Data imputation'!AH84&lt;&gt;"",1,0))</f>
        <v>0</v>
      </c>
      <c r="AH81" s="171">
        <f>IF('Indicator Data'!AO85="No Data",1,IF('Indicator Data imputation'!AI84&lt;&gt;"",1,0))</f>
        <v>0</v>
      </c>
      <c r="AI81" s="171">
        <f>IF('Indicator Data'!AP85="No Data",1,IF('Indicator Data imputation'!AJ84&lt;&gt;"",1,0))</f>
        <v>0</v>
      </c>
      <c r="AJ81" s="171">
        <f>IF('Indicator Data'!AQ85="No Data",1,IF('Indicator Data imputation'!AK84&lt;&gt;"",1,0))</f>
        <v>0</v>
      </c>
      <c r="AK81" s="171">
        <f>IF('Indicator Data'!AR85="No Data",1,IF('Indicator Data imputation'!AL84&lt;&gt;"",1,0))</f>
        <v>1</v>
      </c>
      <c r="AL81" s="171">
        <f>IF('Indicator Data'!AS85="No Data",1,IF('Indicator Data imputation'!AM84&lt;&gt;"",1,0))</f>
        <v>0</v>
      </c>
      <c r="AM81" s="171">
        <f>IF('Indicator Data'!AT85="No Data",1,IF('Indicator Data imputation'!AN84&lt;&gt;"",1,0))</f>
        <v>0</v>
      </c>
      <c r="AN81" s="171">
        <f>IF('Indicator Data'!AU85="No Data",1,IF('Indicator Data imputation'!AO84&lt;&gt;"",1,0))</f>
        <v>0</v>
      </c>
      <c r="AO81" s="171">
        <f>IF('Indicator Data'!AV85="No Data",1,IF('Indicator Data imputation'!AP84&lt;&gt;"",1,0))</f>
        <v>1</v>
      </c>
      <c r="AP81" s="171">
        <f>IF('Indicator Data'!AW85="No Data",1,IF('Indicator Data imputation'!AQ84&lt;&gt;"",1,0))</f>
        <v>0</v>
      </c>
      <c r="AQ81" s="171">
        <f>IF('Indicator Data'!AX85="No Data",1,IF('Indicator Data imputation'!AR84&lt;&gt;"",1,0))</f>
        <v>0</v>
      </c>
      <c r="AR81" s="171">
        <f>IF('Indicator Data'!AY85="No Data",1,IF('Indicator Data imputation'!AS84&lt;&gt;"",1,0))</f>
        <v>0</v>
      </c>
      <c r="AS81" s="171">
        <f>IF('Indicator Data'!AZ85="No Data",1,IF('Indicator Data imputation'!AT84&lt;&gt;"",1,0))</f>
        <v>0</v>
      </c>
      <c r="AT81" s="171">
        <f>IF('Indicator Data'!BA85="No Data",1,IF('Indicator Data imputation'!AU84&lt;&gt;"",1,0))</f>
        <v>0</v>
      </c>
      <c r="AU81" s="171">
        <f>IF('Indicator Data'!BB85="No Data",1,IF('Indicator Data imputation'!AV84&lt;&gt;"",1,0))</f>
        <v>0</v>
      </c>
      <c r="AV81" s="171">
        <f>IF('Indicator Data'!BC85="No Data",1,IF('Indicator Data imputation'!AW84&lt;&gt;"",1,0))</f>
        <v>0</v>
      </c>
      <c r="AW81" s="171">
        <f>IF('Indicator Data'!BD85="No Data",1,IF('Indicator Data imputation'!AX84&lt;&gt;"",1,0))</f>
        <v>0</v>
      </c>
      <c r="AX81" s="171">
        <f>IF('Indicator Data'!BE85="No Data",1,IF('Indicator Data imputation'!AY84&lt;&gt;"",1,0))</f>
        <v>0</v>
      </c>
      <c r="AY81" s="171">
        <f>IF('Indicator Data'!BF85="No Data",1,IF('Indicator Data imputation'!AZ84&lt;&gt;"",1,0))</f>
        <v>0</v>
      </c>
      <c r="AZ81" s="171">
        <f>IF('Indicator Data'!BG85="No Data",1,IF('Indicator Data imputation'!BA84&lt;&gt;"",1,0))</f>
        <v>0</v>
      </c>
      <c r="BA81" s="5">
        <f t="shared" si="2"/>
        <v>7</v>
      </c>
      <c r="BB81" s="173">
        <f t="shared" si="3"/>
        <v>0.13725490196078433</v>
      </c>
    </row>
    <row r="82" spans="1:54" x14ac:dyDescent="0.25">
      <c r="A82" s="5" t="s">
        <v>152</v>
      </c>
      <c r="B82" s="171">
        <f>IF('Indicator Data'!I86="No Data",1,IF('Indicator Data imputation'!C85&lt;&gt;"",1,0))</f>
        <v>0</v>
      </c>
      <c r="C82" s="171">
        <f>IF('Indicator Data'!J86="No Data",1,IF('Indicator Data imputation'!D85&lt;&gt;"",1,0))</f>
        <v>0</v>
      </c>
      <c r="D82" s="171">
        <f>IF('Indicator Data'!K86="No Data",1,IF('Indicator Data imputation'!E85&lt;&gt;"",1,0))</f>
        <v>0</v>
      </c>
      <c r="E82" s="171">
        <f>IF('Indicator Data'!L86="No Data",1,IF('Indicator Data imputation'!F85&lt;&gt;"",1,0))</f>
        <v>0</v>
      </c>
      <c r="F82" s="171">
        <f>IF('Indicator Data'!M86="No Data",1,IF('Indicator Data imputation'!G85&lt;&gt;"",1,0))</f>
        <v>0</v>
      </c>
      <c r="G82" s="171">
        <f>IF('Indicator Data'!N86="No Data",1,IF('Indicator Data imputation'!H85&lt;&gt;"",1,0))</f>
        <v>0</v>
      </c>
      <c r="H82" s="171">
        <f>IF('Indicator Data'!O86="No Data",1,IF('Indicator Data imputation'!I85&lt;&gt;"",1,0))</f>
        <v>0</v>
      </c>
      <c r="I82" s="171">
        <f>IF('Indicator Data'!P86="No Data",1,IF('Indicator Data imputation'!J85&lt;&gt;"",1,0))</f>
        <v>0</v>
      </c>
      <c r="J82" s="171">
        <f>IF('Indicator Data'!Q86="No Data",1,IF('Indicator Data imputation'!K85&lt;&gt;"",1,0))</f>
        <v>0</v>
      </c>
      <c r="K82" s="171">
        <f>IF('Indicator Data'!R86="No Data",1,IF('Indicator Data imputation'!L85&lt;&gt;"",1,0))</f>
        <v>1</v>
      </c>
      <c r="L82" s="171">
        <f>IF('Indicator Data'!S86="No Data",1,IF('Indicator Data imputation'!M85&lt;&gt;"",1,0))</f>
        <v>0</v>
      </c>
      <c r="M82" s="171">
        <f>IF('Indicator Data'!T86="No Data",1,IF('Indicator Data imputation'!N85&lt;&gt;"",1,0))</f>
        <v>0</v>
      </c>
      <c r="N82" s="171">
        <f>IF('Indicator Data'!U86="No Data",1,IF('Indicator Data imputation'!O85&lt;&gt;"",1,0))</f>
        <v>0</v>
      </c>
      <c r="O82" s="171">
        <f>IF('Indicator Data'!V86="No Data",1,IF('Indicator Data imputation'!P85&lt;&gt;"",1,0))</f>
        <v>1</v>
      </c>
      <c r="P82" s="171">
        <f>IF('Indicator Data'!W86="No Data",1,IF('Indicator Data imputation'!Q85&lt;&gt;"",1,0))</f>
        <v>0</v>
      </c>
      <c r="Q82" s="171">
        <f>IF('Indicator Data'!X86="No Data",1,IF('Indicator Data imputation'!R85&lt;&gt;"",1,0))</f>
        <v>1</v>
      </c>
      <c r="R82" s="171">
        <f>IF('Indicator Data'!Y86="No Data",1,IF('Indicator Data imputation'!S85&lt;&gt;"",1,0))</f>
        <v>0</v>
      </c>
      <c r="S82" s="171">
        <f>IF('Indicator Data'!Z86="No Data",1,IF('Indicator Data imputation'!T85&lt;&gt;"",1,0))</f>
        <v>0</v>
      </c>
      <c r="T82" s="171">
        <f>IF('Indicator Data'!AA86="No Data",1,IF('Indicator Data imputation'!U85&lt;&gt;"",1,0))</f>
        <v>0</v>
      </c>
      <c r="U82" s="171">
        <f>IF('Indicator Data'!AB86="No Data",1,IF('Indicator Data imputation'!V85&lt;&gt;"",1,0))</f>
        <v>0</v>
      </c>
      <c r="V82" s="171">
        <f>IF('Indicator Data'!AC86="No Data",1,IF('Indicator Data imputation'!W85&lt;&gt;"",1,0))</f>
        <v>0</v>
      </c>
      <c r="W82" s="171">
        <f>IF('Indicator Data'!AD86="No Data",1,IF('Indicator Data imputation'!X85&lt;&gt;"",1,0))</f>
        <v>0</v>
      </c>
      <c r="X82" s="171">
        <f>IF('Indicator Data'!AE86="No Data",1,IF('Indicator Data imputation'!Y85&lt;&gt;"",1,0))</f>
        <v>1</v>
      </c>
      <c r="Y82" s="171">
        <f>IF('Indicator Data'!AF86="No Data",1,IF('Indicator Data imputation'!Z85&lt;&gt;"",1,0))</f>
        <v>0</v>
      </c>
      <c r="Z82" s="171">
        <f>IF('Indicator Data'!AG86="No Data",1,IF('Indicator Data imputation'!AA85&lt;&gt;"",1,0))</f>
        <v>0</v>
      </c>
      <c r="AA82" s="171">
        <f>IF('Indicator Data'!AH86="No Data",1,IF('Indicator Data imputation'!AB85&lt;&gt;"",1,0))</f>
        <v>0</v>
      </c>
      <c r="AB82" s="171">
        <f>IF('Indicator Data'!AI86="No Data",1,IF('Indicator Data imputation'!AC85&lt;&gt;"",1,0))</f>
        <v>0</v>
      </c>
      <c r="AC82" s="171">
        <f>IF('Indicator Data'!AJ86="No Data",1,IF('Indicator Data imputation'!AD85&lt;&gt;"",1,0))</f>
        <v>0</v>
      </c>
      <c r="AD82" s="171">
        <f>IF('Indicator Data'!AK86="No Data",1,IF('Indicator Data imputation'!AE85&lt;&gt;"",1,0))</f>
        <v>0</v>
      </c>
      <c r="AE82" s="171">
        <f>IF('Indicator Data'!AL86="No Data",1,IF('Indicator Data imputation'!AF85&lt;&gt;"",1,0))</f>
        <v>0</v>
      </c>
      <c r="AF82" s="171">
        <f>IF('Indicator Data'!AM86="No Data",1,IF('Indicator Data imputation'!AG85&lt;&gt;"",1,0))</f>
        <v>0</v>
      </c>
      <c r="AG82" s="171">
        <f>IF('Indicator Data'!AN86="No Data",1,IF('Indicator Data imputation'!AH85&lt;&gt;"",1,0))</f>
        <v>0</v>
      </c>
      <c r="AH82" s="171">
        <f>IF('Indicator Data'!AO86="No Data",1,IF('Indicator Data imputation'!AI85&lt;&gt;"",1,0))</f>
        <v>0</v>
      </c>
      <c r="AI82" s="171">
        <f>IF('Indicator Data'!AP86="No Data",1,IF('Indicator Data imputation'!AJ85&lt;&gt;"",1,0))</f>
        <v>0</v>
      </c>
      <c r="AJ82" s="171">
        <f>IF('Indicator Data'!AQ86="No Data",1,IF('Indicator Data imputation'!AK85&lt;&gt;"",1,0))</f>
        <v>0</v>
      </c>
      <c r="AK82" s="171">
        <f>IF('Indicator Data'!AR86="No Data",1,IF('Indicator Data imputation'!AL85&lt;&gt;"",1,0))</f>
        <v>0</v>
      </c>
      <c r="AL82" s="171">
        <f>IF('Indicator Data'!AS86="No Data",1,IF('Indicator Data imputation'!AM85&lt;&gt;"",1,0))</f>
        <v>0</v>
      </c>
      <c r="AM82" s="171">
        <f>IF('Indicator Data'!AT86="No Data",1,IF('Indicator Data imputation'!AN85&lt;&gt;"",1,0))</f>
        <v>0</v>
      </c>
      <c r="AN82" s="171">
        <f>IF('Indicator Data'!AU86="No Data",1,IF('Indicator Data imputation'!AO85&lt;&gt;"",1,0))</f>
        <v>0</v>
      </c>
      <c r="AO82" s="171">
        <f>IF('Indicator Data'!AV86="No Data",1,IF('Indicator Data imputation'!AP85&lt;&gt;"",1,0))</f>
        <v>0</v>
      </c>
      <c r="AP82" s="171">
        <f>IF('Indicator Data'!AW86="No Data",1,IF('Indicator Data imputation'!AQ85&lt;&gt;"",1,0))</f>
        <v>0</v>
      </c>
      <c r="AQ82" s="171">
        <f>IF('Indicator Data'!AX86="No Data",1,IF('Indicator Data imputation'!AR85&lt;&gt;"",1,0))</f>
        <v>0</v>
      </c>
      <c r="AR82" s="171">
        <f>IF('Indicator Data'!AY86="No Data",1,IF('Indicator Data imputation'!AS85&lt;&gt;"",1,0))</f>
        <v>0</v>
      </c>
      <c r="AS82" s="171">
        <f>IF('Indicator Data'!AZ86="No Data",1,IF('Indicator Data imputation'!AT85&lt;&gt;"",1,0))</f>
        <v>0</v>
      </c>
      <c r="AT82" s="171">
        <f>IF('Indicator Data'!BA86="No Data",1,IF('Indicator Data imputation'!AU85&lt;&gt;"",1,0))</f>
        <v>0</v>
      </c>
      <c r="AU82" s="171">
        <f>IF('Indicator Data'!BB86="No Data",1,IF('Indicator Data imputation'!AV85&lt;&gt;"",1,0))</f>
        <v>0</v>
      </c>
      <c r="AV82" s="171">
        <f>IF('Indicator Data'!BC86="No Data",1,IF('Indicator Data imputation'!AW85&lt;&gt;"",1,0))</f>
        <v>0</v>
      </c>
      <c r="AW82" s="171">
        <f>IF('Indicator Data'!BD86="No Data",1,IF('Indicator Data imputation'!AX85&lt;&gt;"",1,0))</f>
        <v>0</v>
      </c>
      <c r="AX82" s="171">
        <f>IF('Indicator Data'!BE86="No Data",1,IF('Indicator Data imputation'!AY85&lt;&gt;"",1,0))</f>
        <v>0</v>
      </c>
      <c r="AY82" s="171">
        <f>IF('Indicator Data'!BF86="No Data",1,IF('Indicator Data imputation'!AZ85&lt;&gt;"",1,0))</f>
        <v>0</v>
      </c>
      <c r="AZ82" s="171">
        <f>IF('Indicator Data'!BG86="No Data",1,IF('Indicator Data imputation'!BA85&lt;&gt;"",1,0))</f>
        <v>0</v>
      </c>
      <c r="BA82" s="5">
        <f t="shared" si="2"/>
        <v>4</v>
      </c>
      <c r="BB82" s="173">
        <f t="shared" si="3"/>
        <v>7.8431372549019607E-2</v>
      </c>
    </row>
    <row r="83" spans="1:54" x14ac:dyDescent="0.25">
      <c r="A83" s="5" t="s">
        <v>154</v>
      </c>
      <c r="B83" s="171">
        <f>IF('Indicator Data'!I87="No Data",1,IF('Indicator Data imputation'!C86&lt;&gt;"",1,0))</f>
        <v>0</v>
      </c>
      <c r="C83" s="171">
        <f>IF('Indicator Data'!J87="No Data",1,IF('Indicator Data imputation'!D86&lt;&gt;"",1,0))</f>
        <v>0</v>
      </c>
      <c r="D83" s="171">
        <f>IF('Indicator Data'!K87="No Data",1,IF('Indicator Data imputation'!E86&lt;&gt;"",1,0))</f>
        <v>0</v>
      </c>
      <c r="E83" s="171">
        <f>IF('Indicator Data'!L87="No Data",1,IF('Indicator Data imputation'!F86&lt;&gt;"",1,0))</f>
        <v>0</v>
      </c>
      <c r="F83" s="171">
        <f>IF('Indicator Data'!M87="No Data",1,IF('Indicator Data imputation'!G86&lt;&gt;"",1,0))</f>
        <v>0</v>
      </c>
      <c r="G83" s="171">
        <f>IF('Indicator Data'!N87="No Data",1,IF('Indicator Data imputation'!H86&lt;&gt;"",1,0))</f>
        <v>0</v>
      </c>
      <c r="H83" s="171">
        <f>IF('Indicator Data'!O87="No Data",1,IF('Indicator Data imputation'!I86&lt;&gt;"",1,0))</f>
        <v>0</v>
      </c>
      <c r="I83" s="171">
        <f>IF('Indicator Data'!P87="No Data",1,IF('Indicator Data imputation'!J86&lt;&gt;"",1,0))</f>
        <v>0</v>
      </c>
      <c r="J83" s="171">
        <f>IF('Indicator Data'!Q87="No Data",1,IF('Indicator Data imputation'!K86&lt;&gt;"",1,0))</f>
        <v>0</v>
      </c>
      <c r="K83" s="171">
        <f>IF('Indicator Data'!R87="No Data",1,IF('Indicator Data imputation'!L86&lt;&gt;"",1,0))</f>
        <v>0</v>
      </c>
      <c r="L83" s="171">
        <f>IF('Indicator Data'!S87="No Data",1,IF('Indicator Data imputation'!M86&lt;&gt;"",1,0))</f>
        <v>0</v>
      </c>
      <c r="M83" s="171">
        <f>IF('Indicator Data'!T87="No Data",1,IF('Indicator Data imputation'!N86&lt;&gt;"",1,0))</f>
        <v>0</v>
      </c>
      <c r="N83" s="171">
        <f>IF('Indicator Data'!U87="No Data",1,IF('Indicator Data imputation'!O86&lt;&gt;"",1,0))</f>
        <v>0</v>
      </c>
      <c r="O83" s="171">
        <f>IF('Indicator Data'!V87="No Data",1,IF('Indicator Data imputation'!P86&lt;&gt;"",1,0))</f>
        <v>0</v>
      </c>
      <c r="P83" s="171">
        <f>IF('Indicator Data'!W87="No Data",1,IF('Indicator Data imputation'!Q86&lt;&gt;"",1,0))</f>
        <v>0</v>
      </c>
      <c r="Q83" s="171">
        <f>IF('Indicator Data'!X87="No Data",1,IF('Indicator Data imputation'!R86&lt;&gt;"",1,0))</f>
        <v>0</v>
      </c>
      <c r="R83" s="171">
        <f>IF('Indicator Data'!Y87="No Data",1,IF('Indicator Data imputation'!S86&lt;&gt;"",1,0))</f>
        <v>0</v>
      </c>
      <c r="S83" s="171">
        <f>IF('Indicator Data'!Z87="No Data",1,IF('Indicator Data imputation'!T86&lt;&gt;"",1,0))</f>
        <v>0</v>
      </c>
      <c r="T83" s="171">
        <f>IF('Indicator Data'!AA87="No Data",1,IF('Indicator Data imputation'!U86&lt;&gt;"",1,0))</f>
        <v>0</v>
      </c>
      <c r="U83" s="171">
        <f>IF('Indicator Data'!AB87="No Data",1,IF('Indicator Data imputation'!V86&lt;&gt;"",1,0))</f>
        <v>0</v>
      </c>
      <c r="V83" s="171">
        <f>IF('Indicator Data'!AC87="No Data",1,IF('Indicator Data imputation'!W86&lt;&gt;"",1,0))</f>
        <v>0</v>
      </c>
      <c r="W83" s="171">
        <f>IF('Indicator Data'!AD87="No Data",1,IF('Indicator Data imputation'!X86&lt;&gt;"",1,0))</f>
        <v>0</v>
      </c>
      <c r="X83" s="171">
        <f>IF('Indicator Data'!AE87="No Data",1,IF('Indicator Data imputation'!Y86&lt;&gt;"",1,0))</f>
        <v>1</v>
      </c>
      <c r="Y83" s="171">
        <f>IF('Indicator Data'!AF87="No Data",1,IF('Indicator Data imputation'!Z86&lt;&gt;"",1,0))</f>
        <v>0</v>
      </c>
      <c r="Z83" s="171">
        <f>IF('Indicator Data'!AG87="No Data",1,IF('Indicator Data imputation'!AA86&lt;&gt;"",1,0))</f>
        <v>0</v>
      </c>
      <c r="AA83" s="171">
        <f>IF('Indicator Data'!AH87="No Data",1,IF('Indicator Data imputation'!AB86&lt;&gt;"",1,0))</f>
        <v>0</v>
      </c>
      <c r="AB83" s="171">
        <f>IF('Indicator Data'!AI87="No Data",1,IF('Indicator Data imputation'!AC86&lt;&gt;"",1,0))</f>
        <v>0</v>
      </c>
      <c r="AC83" s="171">
        <f>IF('Indicator Data'!AJ87="No Data",1,IF('Indicator Data imputation'!AD86&lt;&gt;"",1,0))</f>
        <v>0</v>
      </c>
      <c r="AD83" s="171">
        <f>IF('Indicator Data'!AK87="No Data",1,IF('Indicator Data imputation'!AE86&lt;&gt;"",1,0))</f>
        <v>0</v>
      </c>
      <c r="AE83" s="171">
        <f>IF('Indicator Data'!AL87="No Data",1,IF('Indicator Data imputation'!AF86&lt;&gt;"",1,0))</f>
        <v>0</v>
      </c>
      <c r="AF83" s="171">
        <f>IF('Indicator Data'!AM87="No Data",1,IF('Indicator Data imputation'!AG86&lt;&gt;"",1,0))</f>
        <v>0</v>
      </c>
      <c r="AG83" s="171">
        <f>IF('Indicator Data'!AN87="No Data",1,IF('Indicator Data imputation'!AH86&lt;&gt;"",1,0))</f>
        <v>0</v>
      </c>
      <c r="AH83" s="171">
        <f>IF('Indicator Data'!AO87="No Data",1,IF('Indicator Data imputation'!AI86&lt;&gt;"",1,0))</f>
        <v>0</v>
      </c>
      <c r="AI83" s="171">
        <f>IF('Indicator Data'!AP87="No Data",1,IF('Indicator Data imputation'!AJ86&lt;&gt;"",1,0))</f>
        <v>0</v>
      </c>
      <c r="AJ83" s="171">
        <f>IF('Indicator Data'!AQ87="No Data",1,IF('Indicator Data imputation'!AK86&lt;&gt;"",1,0))</f>
        <v>0</v>
      </c>
      <c r="AK83" s="171">
        <f>IF('Indicator Data'!AR87="No Data",1,IF('Indicator Data imputation'!AL86&lt;&gt;"",1,0))</f>
        <v>0</v>
      </c>
      <c r="AL83" s="171">
        <f>IF('Indicator Data'!AS87="No Data",1,IF('Indicator Data imputation'!AM86&lt;&gt;"",1,0))</f>
        <v>0</v>
      </c>
      <c r="AM83" s="171">
        <f>IF('Indicator Data'!AT87="No Data",1,IF('Indicator Data imputation'!AN86&lt;&gt;"",1,0))</f>
        <v>0</v>
      </c>
      <c r="AN83" s="171">
        <f>IF('Indicator Data'!AU87="No Data",1,IF('Indicator Data imputation'!AO86&lt;&gt;"",1,0))</f>
        <v>0</v>
      </c>
      <c r="AO83" s="171">
        <f>IF('Indicator Data'!AV87="No Data",1,IF('Indicator Data imputation'!AP86&lt;&gt;"",1,0))</f>
        <v>0</v>
      </c>
      <c r="AP83" s="171">
        <f>IF('Indicator Data'!AW87="No Data",1,IF('Indicator Data imputation'!AQ86&lt;&gt;"",1,0))</f>
        <v>0</v>
      </c>
      <c r="AQ83" s="171">
        <f>IF('Indicator Data'!AX87="No Data",1,IF('Indicator Data imputation'!AR86&lt;&gt;"",1,0))</f>
        <v>0</v>
      </c>
      <c r="AR83" s="171">
        <f>IF('Indicator Data'!AY87="No Data",1,IF('Indicator Data imputation'!AS86&lt;&gt;"",1,0))</f>
        <v>0</v>
      </c>
      <c r="AS83" s="171">
        <f>IF('Indicator Data'!AZ87="No Data",1,IF('Indicator Data imputation'!AT86&lt;&gt;"",1,0))</f>
        <v>0</v>
      </c>
      <c r="AT83" s="171">
        <f>IF('Indicator Data'!BA87="No Data",1,IF('Indicator Data imputation'!AU86&lt;&gt;"",1,0))</f>
        <v>0</v>
      </c>
      <c r="AU83" s="171">
        <f>IF('Indicator Data'!BB87="No Data",1,IF('Indicator Data imputation'!AV86&lt;&gt;"",1,0))</f>
        <v>0</v>
      </c>
      <c r="AV83" s="171">
        <f>IF('Indicator Data'!BC87="No Data",1,IF('Indicator Data imputation'!AW86&lt;&gt;"",1,0))</f>
        <v>0</v>
      </c>
      <c r="AW83" s="171">
        <f>IF('Indicator Data'!BD87="No Data",1,IF('Indicator Data imputation'!AX86&lt;&gt;"",1,0))</f>
        <v>0</v>
      </c>
      <c r="AX83" s="171">
        <f>IF('Indicator Data'!BE87="No Data",1,IF('Indicator Data imputation'!AY86&lt;&gt;"",1,0))</f>
        <v>0</v>
      </c>
      <c r="AY83" s="171">
        <f>IF('Indicator Data'!BF87="No Data",1,IF('Indicator Data imputation'!AZ86&lt;&gt;"",1,0))</f>
        <v>0</v>
      </c>
      <c r="AZ83" s="171">
        <f>IF('Indicator Data'!BG87="No Data",1,IF('Indicator Data imputation'!BA86&lt;&gt;"",1,0))</f>
        <v>0</v>
      </c>
      <c r="BA83" s="5">
        <f t="shared" si="2"/>
        <v>1</v>
      </c>
      <c r="BB83" s="173">
        <f t="shared" si="3"/>
        <v>1.9607843137254902E-2</v>
      </c>
    </row>
    <row r="84" spans="1:54" x14ac:dyDescent="0.25">
      <c r="A84" s="5" t="s">
        <v>156</v>
      </c>
      <c r="B84" s="171">
        <f>IF('Indicator Data'!I88="No Data",1,IF('Indicator Data imputation'!C87&lt;&gt;"",1,0))</f>
        <v>0</v>
      </c>
      <c r="C84" s="171">
        <f>IF('Indicator Data'!J88="No Data",1,IF('Indicator Data imputation'!D87&lt;&gt;"",1,0))</f>
        <v>0</v>
      </c>
      <c r="D84" s="171">
        <f>IF('Indicator Data'!K88="No Data",1,IF('Indicator Data imputation'!E87&lt;&gt;"",1,0))</f>
        <v>0</v>
      </c>
      <c r="E84" s="171">
        <f>IF('Indicator Data'!L88="No Data",1,IF('Indicator Data imputation'!F87&lt;&gt;"",1,0))</f>
        <v>0</v>
      </c>
      <c r="F84" s="171">
        <f>IF('Indicator Data'!M88="No Data",1,IF('Indicator Data imputation'!G87&lt;&gt;"",1,0))</f>
        <v>0</v>
      </c>
      <c r="G84" s="171">
        <f>IF('Indicator Data'!N88="No Data",1,IF('Indicator Data imputation'!H87&lt;&gt;"",1,0))</f>
        <v>0</v>
      </c>
      <c r="H84" s="171">
        <f>IF('Indicator Data'!O88="No Data",1,IF('Indicator Data imputation'!I87&lt;&gt;"",1,0))</f>
        <v>0</v>
      </c>
      <c r="I84" s="171">
        <f>IF('Indicator Data'!P88="No Data",1,IF('Indicator Data imputation'!J87&lt;&gt;"",1,0))</f>
        <v>0</v>
      </c>
      <c r="J84" s="171">
        <f>IF('Indicator Data'!Q88="No Data",1,IF('Indicator Data imputation'!K87&lt;&gt;"",1,0))</f>
        <v>0</v>
      </c>
      <c r="K84" s="171">
        <f>IF('Indicator Data'!R88="No Data",1,IF('Indicator Data imputation'!L87&lt;&gt;"",1,0))</f>
        <v>1</v>
      </c>
      <c r="L84" s="171">
        <f>IF('Indicator Data'!S88="No Data",1,IF('Indicator Data imputation'!M87&lt;&gt;"",1,0))</f>
        <v>0</v>
      </c>
      <c r="M84" s="171">
        <f>IF('Indicator Data'!T88="No Data",1,IF('Indicator Data imputation'!N87&lt;&gt;"",1,0))</f>
        <v>0</v>
      </c>
      <c r="N84" s="171">
        <f>IF('Indicator Data'!U88="No Data",1,IF('Indicator Data imputation'!O87&lt;&gt;"",1,0))</f>
        <v>0</v>
      </c>
      <c r="O84" s="171">
        <f>IF('Indicator Data'!V88="No Data",1,IF('Indicator Data imputation'!P87&lt;&gt;"",1,0))</f>
        <v>1</v>
      </c>
      <c r="P84" s="171">
        <f>IF('Indicator Data'!W88="No Data",1,IF('Indicator Data imputation'!Q87&lt;&gt;"",1,0))</f>
        <v>0</v>
      </c>
      <c r="Q84" s="171">
        <f>IF('Indicator Data'!X88="No Data",1,IF('Indicator Data imputation'!R87&lt;&gt;"",1,0))</f>
        <v>0</v>
      </c>
      <c r="R84" s="171">
        <f>IF('Indicator Data'!Y88="No Data",1,IF('Indicator Data imputation'!S87&lt;&gt;"",1,0))</f>
        <v>0</v>
      </c>
      <c r="S84" s="171">
        <f>IF('Indicator Data'!Z88="No Data",1,IF('Indicator Data imputation'!T87&lt;&gt;"",1,0))</f>
        <v>0</v>
      </c>
      <c r="T84" s="171">
        <f>IF('Indicator Data'!AA88="No Data",1,IF('Indicator Data imputation'!U87&lt;&gt;"",1,0))</f>
        <v>0</v>
      </c>
      <c r="U84" s="171">
        <f>IF('Indicator Data'!AB88="No Data",1,IF('Indicator Data imputation'!V87&lt;&gt;"",1,0))</f>
        <v>0</v>
      </c>
      <c r="V84" s="171">
        <f>IF('Indicator Data'!AC88="No Data",1,IF('Indicator Data imputation'!W87&lt;&gt;"",1,0))</f>
        <v>0</v>
      </c>
      <c r="W84" s="171">
        <f>IF('Indicator Data'!AD88="No Data",1,IF('Indicator Data imputation'!X87&lt;&gt;"",1,0))</f>
        <v>0</v>
      </c>
      <c r="X84" s="171">
        <f>IF('Indicator Data'!AE88="No Data",1,IF('Indicator Data imputation'!Y87&lt;&gt;"",1,0))</f>
        <v>1</v>
      </c>
      <c r="Y84" s="171">
        <f>IF('Indicator Data'!AF88="No Data",1,IF('Indicator Data imputation'!Z87&lt;&gt;"",1,0))</f>
        <v>0</v>
      </c>
      <c r="Z84" s="171">
        <f>IF('Indicator Data'!AG88="No Data",1,IF('Indicator Data imputation'!AA87&lt;&gt;"",1,0))</f>
        <v>0</v>
      </c>
      <c r="AA84" s="171">
        <f>IF('Indicator Data'!AH88="No Data",1,IF('Indicator Data imputation'!AB87&lt;&gt;"",1,0))</f>
        <v>0</v>
      </c>
      <c r="AB84" s="171">
        <f>IF('Indicator Data'!AI88="No Data",1,IF('Indicator Data imputation'!AC87&lt;&gt;"",1,0))</f>
        <v>0</v>
      </c>
      <c r="AC84" s="171">
        <f>IF('Indicator Data'!AJ88="No Data",1,IF('Indicator Data imputation'!AD87&lt;&gt;"",1,0))</f>
        <v>0</v>
      </c>
      <c r="AD84" s="171">
        <f>IF('Indicator Data'!AK88="No Data",1,IF('Indicator Data imputation'!AE87&lt;&gt;"",1,0))</f>
        <v>0</v>
      </c>
      <c r="AE84" s="171">
        <f>IF('Indicator Data'!AL88="No Data",1,IF('Indicator Data imputation'!AF87&lt;&gt;"",1,0))</f>
        <v>0</v>
      </c>
      <c r="AF84" s="171">
        <f>IF('Indicator Data'!AM88="No Data",1,IF('Indicator Data imputation'!AG87&lt;&gt;"",1,0))</f>
        <v>0</v>
      </c>
      <c r="AG84" s="171">
        <f>IF('Indicator Data'!AN88="No Data",1,IF('Indicator Data imputation'!AH87&lt;&gt;"",1,0))</f>
        <v>0</v>
      </c>
      <c r="AH84" s="171">
        <f>IF('Indicator Data'!AO88="No Data",1,IF('Indicator Data imputation'!AI87&lt;&gt;"",1,0))</f>
        <v>0</v>
      </c>
      <c r="AI84" s="171">
        <f>IF('Indicator Data'!AP88="No Data",1,IF('Indicator Data imputation'!AJ87&lt;&gt;"",1,0))</f>
        <v>0</v>
      </c>
      <c r="AJ84" s="171">
        <f>IF('Indicator Data'!AQ88="No Data",1,IF('Indicator Data imputation'!AK87&lt;&gt;"",1,0))</f>
        <v>0</v>
      </c>
      <c r="AK84" s="171">
        <f>IF('Indicator Data'!AR88="No Data",1,IF('Indicator Data imputation'!AL87&lt;&gt;"",1,0))</f>
        <v>0</v>
      </c>
      <c r="AL84" s="171">
        <f>IF('Indicator Data'!AS88="No Data",1,IF('Indicator Data imputation'!AM87&lt;&gt;"",1,0))</f>
        <v>0</v>
      </c>
      <c r="AM84" s="171">
        <f>IF('Indicator Data'!AT88="No Data",1,IF('Indicator Data imputation'!AN87&lt;&gt;"",1,0))</f>
        <v>0</v>
      </c>
      <c r="AN84" s="171">
        <f>IF('Indicator Data'!AU88="No Data",1,IF('Indicator Data imputation'!AO87&lt;&gt;"",1,0))</f>
        <v>0</v>
      </c>
      <c r="AO84" s="171">
        <f>IF('Indicator Data'!AV88="No Data",1,IF('Indicator Data imputation'!AP87&lt;&gt;"",1,0))</f>
        <v>1</v>
      </c>
      <c r="AP84" s="171">
        <f>IF('Indicator Data'!AW88="No Data",1,IF('Indicator Data imputation'!AQ87&lt;&gt;"",1,0))</f>
        <v>0</v>
      </c>
      <c r="AQ84" s="171">
        <f>IF('Indicator Data'!AX88="No Data",1,IF('Indicator Data imputation'!AR87&lt;&gt;"",1,0))</f>
        <v>0</v>
      </c>
      <c r="AR84" s="171">
        <f>IF('Indicator Data'!AY88="No Data",1,IF('Indicator Data imputation'!AS87&lt;&gt;"",1,0))</f>
        <v>0</v>
      </c>
      <c r="AS84" s="171">
        <f>IF('Indicator Data'!AZ88="No Data",1,IF('Indicator Data imputation'!AT87&lt;&gt;"",1,0))</f>
        <v>0</v>
      </c>
      <c r="AT84" s="171">
        <f>IF('Indicator Data'!BA88="No Data",1,IF('Indicator Data imputation'!AU87&lt;&gt;"",1,0))</f>
        <v>0</v>
      </c>
      <c r="AU84" s="171">
        <f>IF('Indicator Data'!BB88="No Data",1,IF('Indicator Data imputation'!AV87&lt;&gt;"",1,0))</f>
        <v>0</v>
      </c>
      <c r="AV84" s="171">
        <f>IF('Indicator Data'!BC88="No Data",1,IF('Indicator Data imputation'!AW87&lt;&gt;"",1,0))</f>
        <v>0</v>
      </c>
      <c r="AW84" s="171">
        <f>IF('Indicator Data'!BD88="No Data",1,IF('Indicator Data imputation'!AX87&lt;&gt;"",1,0))</f>
        <v>0</v>
      </c>
      <c r="AX84" s="171">
        <f>IF('Indicator Data'!BE88="No Data",1,IF('Indicator Data imputation'!AY87&lt;&gt;"",1,0))</f>
        <v>0</v>
      </c>
      <c r="AY84" s="171">
        <f>IF('Indicator Data'!BF88="No Data",1,IF('Indicator Data imputation'!AZ87&lt;&gt;"",1,0))</f>
        <v>0</v>
      </c>
      <c r="AZ84" s="171">
        <f>IF('Indicator Data'!BG88="No Data",1,IF('Indicator Data imputation'!BA87&lt;&gt;"",1,0))</f>
        <v>0</v>
      </c>
      <c r="BA84" s="5">
        <f t="shared" si="2"/>
        <v>4</v>
      </c>
      <c r="BB84" s="173">
        <f t="shared" si="3"/>
        <v>7.8431372549019607E-2</v>
      </c>
    </row>
    <row r="85" spans="1:54" x14ac:dyDescent="0.25">
      <c r="A85" s="5" t="s">
        <v>158</v>
      </c>
      <c r="B85" s="171">
        <f>IF('Indicator Data'!I89="No Data",1,IF('Indicator Data imputation'!C88&lt;&gt;"",1,0))</f>
        <v>0</v>
      </c>
      <c r="C85" s="171">
        <f>IF('Indicator Data'!J89="No Data",1,IF('Indicator Data imputation'!D88&lt;&gt;"",1,0))</f>
        <v>0</v>
      </c>
      <c r="D85" s="171">
        <f>IF('Indicator Data'!K89="No Data",1,IF('Indicator Data imputation'!E88&lt;&gt;"",1,0))</f>
        <v>0</v>
      </c>
      <c r="E85" s="171">
        <f>IF('Indicator Data'!L89="No Data",1,IF('Indicator Data imputation'!F88&lt;&gt;"",1,0))</f>
        <v>0</v>
      </c>
      <c r="F85" s="171">
        <f>IF('Indicator Data'!M89="No Data",1,IF('Indicator Data imputation'!G88&lt;&gt;"",1,0))</f>
        <v>0</v>
      </c>
      <c r="G85" s="171">
        <f>IF('Indicator Data'!N89="No Data",1,IF('Indicator Data imputation'!H88&lt;&gt;"",1,0))</f>
        <v>0</v>
      </c>
      <c r="H85" s="171">
        <f>IF('Indicator Data'!O89="No Data",1,IF('Indicator Data imputation'!I88&lt;&gt;"",1,0))</f>
        <v>0</v>
      </c>
      <c r="I85" s="171">
        <f>IF('Indicator Data'!P89="No Data",1,IF('Indicator Data imputation'!J88&lt;&gt;"",1,0))</f>
        <v>0</v>
      </c>
      <c r="J85" s="171">
        <f>IF('Indicator Data'!Q89="No Data",1,IF('Indicator Data imputation'!K88&lt;&gt;"",1,0))</f>
        <v>0</v>
      </c>
      <c r="K85" s="171">
        <f>IF('Indicator Data'!R89="No Data",1,IF('Indicator Data imputation'!L88&lt;&gt;"",1,0))</f>
        <v>0</v>
      </c>
      <c r="L85" s="171">
        <f>IF('Indicator Data'!S89="No Data",1,IF('Indicator Data imputation'!M88&lt;&gt;"",1,0))</f>
        <v>0</v>
      </c>
      <c r="M85" s="171">
        <f>IF('Indicator Data'!T89="No Data",1,IF('Indicator Data imputation'!N88&lt;&gt;"",1,0))</f>
        <v>0</v>
      </c>
      <c r="N85" s="171">
        <f>IF('Indicator Data'!U89="No Data",1,IF('Indicator Data imputation'!O88&lt;&gt;"",1,0))</f>
        <v>0</v>
      </c>
      <c r="O85" s="171">
        <f>IF('Indicator Data'!V89="No Data",1,IF('Indicator Data imputation'!P88&lt;&gt;"",1,0))</f>
        <v>0</v>
      </c>
      <c r="P85" s="171">
        <f>IF('Indicator Data'!W89="No Data",1,IF('Indicator Data imputation'!Q88&lt;&gt;"",1,0))</f>
        <v>0</v>
      </c>
      <c r="Q85" s="171">
        <f>IF('Indicator Data'!X89="No Data",1,IF('Indicator Data imputation'!R88&lt;&gt;"",1,0))</f>
        <v>0</v>
      </c>
      <c r="R85" s="171">
        <f>IF('Indicator Data'!Y89="No Data",1,IF('Indicator Data imputation'!S88&lt;&gt;"",1,0))</f>
        <v>0</v>
      </c>
      <c r="S85" s="171">
        <f>IF('Indicator Data'!Z89="No Data",1,IF('Indicator Data imputation'!T88&lt;&gt;"",1,0))</f>
        <v>0</v>
      </c>
      <c r="T85" s="171">
        <f>IF('Indicator Data'!AA89="No Data",1,IF('Indicator Data imputation'!U88&lt;&gt;"",1,0))</f>
        <v>0</v>
      </c>
      <c r="U85" s="171">
        <f>IF('Indicator Data'!AB89="No Data",1,IF('Indicator Data imputation'!V88&lt;&gt;"",1,0))</f>
        <v>1</v>
      </c>
      <c r="V85" s="171">
        <f>IF('Indicator Data'!AC89="No Data",1,IF('Indicator Data imputation'!W88&lt;&gt;"",1,0))</f>
        <v>0</v>
      </c>
      <c r="W85" s="171">
        <f>IF('Indicator Data'!AD89="No Data",1,IF('Indicator Data imputation'!X88&lt;&gt;"",1,0))</f>
        <v>0</v>
      </c>
      <c r="X85" s="171">
        <f>IF('Indicator Data'!AE89="No Data",1,IF('Indicator Data imputation'!Y88&lt;&gt;"",1,0))</f>
        <v>1</v>
      </c>
      <c r="Y85" s="171">
        <f>IF('Indicator Data'!AF89="No Data",1,IF('Indicator Data imputation'!Z88&lt;&gt;"",1,0))</f>
        <v>0</v>
      </c>
      <c r="Z85" s="171">
        <f>IF('Indicator Data'!AG89="No Data",1,IF('Indicator Data imputation'!AA88&lt;&gt;"",1,0))</f>
        <v>0</v>
      </c>
      <c r="AA85" s="171">
        <f>IF('Indicator Data'!AH89="No Data",1,IF('Indicator Data imputation'!AB88&lt;&gt;"",1,0))</f>
        <v>0</v>
      </c>
      <c r="AB85" s="171">
        <f>IF('Indicator Data'!AI89="No Data",1,IF('Indicator Data imputation'!AC88&lt;&gt;"",1,0))</f>
        <v>0</v>
      </c>
      <c r="AC85" s="171">
        <f>IF('Indicator Data'!AJ89="No Data",1,IF('Indicator Data imputation'!AD88&lt;&gt;"",1,0))</f>
        <v>0</v>
      </c>
      <c r="AD85" s="171">
        <f>IF('Indicator Data'!AK89="No Data",1,IF('Indicator Data imputation'!AE88&lt;&gt;"",1,0))</f>
        <v>0</v>
      </c>
      <c r="AE85" s="171">
        <f>IF('Indicator Data'!AL89="No Data",1,IF('Indicator Data imputation'!AF88&lt;&gt;"",1,0))</f>
        <v>0</v>
      </c>
      <c r="AF85" s="171">
        <f>IF('Indicator Data'!AM89="No Data",1,IF('Indicator Data imputation'!AG88&lt;&gt;"",1,0))</f>
        <v>0</v>
      </c>
      <c r="AG85" s="171">
        <f>IF('Indicator Data'!AN89="No Data",1,IF('Indicator Data imputation'!AH88&lt;&gt;"",1,0))</f>
        <v>0</v>
      </c>
      <c r="AH85" s="171">
        <f>IF('Indicator Data'!AO89="No Data",1,IF('Indicator Data imputation'!AI88&lt;&gt;"",1,0))</f>
        <v>0</v>
      </c>
      <c r="AI85" s="171">
        <f>IF('Indicator Data'!AP89="No Data",1,IF('Indicator Data imputation'!AJ88&lt;&gt;"",1,0))</f>
        <v>0</v>
      </c>
      <c r="AJ85" s="171">
        <f>IF('Indicator Data'!AQ89="No Data",1,IF('Indicator Data imputation'!AK88&lt;&gt;"",1,0))</f>
        <v>0</v>
      </c>
      <c r="AK85" s="171">
        <f>IF('Indicator Data'!AR89="No Data",1,IF('Indicator Data imputation'!AL88&lt;&gt;"",1,0))</f>
        <v>0</v>
      </c>
      <c r="AL85" s="171">
        <f>IF('Indicator Data'!AS89="No Data",1,IF('Indicator Data imputation'!AM88&lt;&gt;"",1,0))</f>
        <v>0</v>
      </c>
      <c r="AM85" s="171">
        <f>IF('Indicator Data'!AT89="No Data",1,IF('Indicator Data imputation'!AN88&lt;&gt;"",1,0))</f>
        <v>0</v>
      </c>
      <c r="AN85" s="171">
        <f>IF('Indicator Data'!AU89="No Data",1,IF('Indicator Data imputation'!AO88&lt;&gt;"",1,0))</f>
        <v>0</v>
      </c>
      <c r="AO85" s="171">
        <f>IF('Indicator Data'!AV89="No Data",1,IF('Indicator Data imputation'!AP88&lt;&gt;"",1,0))</f>
        <v>0</v>
      </c>
      <c r="AP85" s="171">
        <f>IF('Indicator Data'!AW89="No Data",1,IF('Indicator Data imputation'!AQ88&lt;&gt;"",1,0))</f>
        <v>0</v>
      </c>
      <c r="AQ85" s="171">
        <f>IF('Indicator Data'!AX89="No Data",1,IF('Indicator Data imputation'!AR88&lt;&gt;"",1,0))</f>
        <v>0</v>
      </c>
      <c r="AR85" s="171">
        <f>IF('Indicator Data'!AY89="No Data",1,IF('Indicator Data imputation'!AS88&lt;&gt;"",1,0))</f>
        <v>0</v>
      </c>
      <c r="AS85" s="171">
        <f>IF('Indicator Data'!AZ89="No Data",1,IF('Indicator Data imputation'!AT88&lt;&gt;"",1,0))</f>
        <v>0</v>
      </c>
      <c r="AT85" s="171">
        <f>IF('Indicator Data'!BA89="No Data",1,IF('Indicator Data imputation'!AU88&lt;&gt;"",1,0))</f>
        <v>0</v>
      </c>
      <c r="AU85" s="171">
        <f>IF('Indicator Data'!BB89="No Data",1,IF('Indicator Data imputation'!AV88&lt;&gt;"",1,0))</f>
        <v>0</v>
      </c>
      <c r="AV85" s="171">
        <f>IF('Indicator Data'!BC89="No Data",1,IF('Indicator Data imputation'!AW88&lt;&gt;"",1,0))</f>
        <v>0</v>
      </c>
      <c r="AW85" s="171">
        <f>IF('Indicator Data'!BD89="No Data",1,IF('Indicator Data imputation'!AX88&lt;&gt;"",1,0))</f>
        <v>0</v>
      </c>
      <c r="AX85" s="171">
        <f>IF('Indicator Data'!BE89="No Data",1,IF('Indicator Data imputation'!AY88&lt;&gt;"",1,0))</f>
        <v>0</v>
      </c>
      <c r="AY85" s="171">
        <f>IF('Indicator Data'!BF89="No Data",1,IF('Indicator Data imputation'!AZ88&lt;&gt;"",1,0))</f>
        <v>0</v>
      </c>
      <c r="AZ85" s="171">
        <f>IF('Indicator Data'!BG89="No Data",1,IF('Indicator Data imputation'!BA88&lt;&gt;"",1,0))</f>
        <v>0</v>
      </c>
      <c r="BA85" s="5">
        <f t="shared" si="2"/>
        <v>2</v>
      </c>
      <c r="BB85" s="173">
        <f t="shared" si="3"/>
        <v>3.9215686274509803E-2</v>
      </c>
    </row>
    <row r="86" spans="1:54" x14ac:dyDescent="0.25">
      <c r="A86" s="5" t="s">
        <v>160</v>
      </c>
      <c r="B86" s="171">
        <f>IF('Indicator Data'!I90="No Data",1,IF('Indicator Data imputation'!C89&lt;&gt;"",1,0))</f>
        <v>0</v>
      </c>
      <c r="C86" s="171">
        <f>IF('Indicator Data'!J90="No Data",1,IF('Indicator Data imputation'!D89&lt;&gt;"",1,0))</f>
        <v>0</v>
      </c>
      <c r="D86" s="171">
        <f>IF('Indicator Data'!K90="No Data",1,IF('Indicator Data imputation'!E89&lt;&gt;"",1,0))</f>
        <v>0</v>
      </c>
      <c r="E86" s="171">
        <f>IF('Indicator Data'!L90="No Data",1,IF('Indicator Data imputation'!F89&lt;&gt;"",1,0))</f>
        <v>0</v>
      </c>
      <c r="F86" s="171">
        <f>IF('Indicator Data'!M90="No Data",1,IF('Indicator Data imputation'!G89&lt;&gt;"",1,0))</f>
        <v>0</v>
      </c>
      <c r="G86" s="171">
        <f>IF('Indicator Data'!N90="No Data",1,IF('Indicator Data imputation'!H89&lt;&gt;"",1,0))</f>
        <v>0</v>
      </c>
      <c r="H86" s="171">
        <f>IF('Indicator Data'!O90="No Data",1,IF('Indicator Data imputation'!I89&lt;&gt;"",1,0))</f>
        <v>0</v>
      </c>
      <c r="I86" s="171">
        <f>IF('Indicator Data'!P90="No Data",1,IF('Indicator Data imputation'!J89&lt;&gt;"",1,0))</f>
        <v>0</v>
      </c>
      <c r="J86" s="171">
        <f>IF('Indicator Data'!Q90="No Data",1,IF('Indicator Data imputation'!K89&lt;&gt;"",1,0))</f>
        <v>0</v>
      </c>
      <c r="K86" s="171">
        <f>IF('Indicator Data'!R90="No Data",1,IF('Indicator Data imputation'!L89&lt;&gt;"",1,0))</f>
        <v>0</v>
      </c>
      <c r="L86" s="171">
        <f>IF('Indicator Data'!S90="No Data",1,IF('Indicator Data imputation'!M89&lt;&gt;"",1,0))</f>
        <v>0</v>
      </c>
      <c r="M86" s="171">
        <f>IF('Indicator Data'!T90="No Data",1,IF('Indicator Data imputation'!N89&lt;&gt;"",1,0))</f>
        <v>0</v>
      </c>
      <c r="N86" s="171">
        <f>IF('Indicator Data'!U90="No Data",1,IF('Indicator Data imputation'!O89&lt;&gt;"",1,0))</f>
        <v>0</v>
      </c>
      <c r="O86" s="171">
        <f>IF('Indicator Data'!V90="No Data",1,IF('Indicator Data imputation'!P89&lt;&gt;"",1,0))</f>
        <v>0</v>
      </c>
      <c r="P86" s="171">
        <f>IF('Indicator Data'!W90="No Data",1,IF('Indicator Data imputation'!Q89&lt;&gt;"",1,0))</f>
        <v>0</v>
      </c>
      <c r="Q86" s="171">
        <f>IF('Indicator Data'!X90="No Data",1,IF('Indicator Data imputation'!R89&lt;&gt;"",1,0))</f>
        <v>0</v>
      </c>
      <c r="R86" s="171">
        <f>IF('Indicator Data'!Y90="No Data",1,IF('Indicator Data imputation'!S89&lt;&gt;"",1,0))</f>
        <v>0</v>
      </c>
      <c r="S86" s="171">
        <f>IF('Indicator Data'!Z90="No Data",1,IF('Indicator Data imputation'!T89&lt;&gt;"",1,0))</f>
        <v>0</v>
      </c>
      <c r="T86" s="171">
        <f>IF('Indicator Data'!AA90="No Data",1,IF('Indicator Data imputation'!U89&lt;&gt;"",1,0))</f>
        <v>0</v>
      </c>
      <c r="U86" s="171">
        <f>IF('Indicator Data'!AB90="No Data",1,IF('Indicator Data imputation'!V89&lt;&gt;"",1,0))</f>
        <v>0</v>
      </c>
      <c r="V86" s="171">
        <f>IF('Indicator Data'!AC90="No Data",1,IF('Indicator Data imputation'!W89&lt;&gt;"",1,0))</f>
        <v>0</v>
      </c>
      <c r="W86" s="171">
        <f>IF('Indicator Data'!AD90="No Data",1,IF('Indicator Data imputation'!X89&lt;&gt;"",1,0))</f>
        <v>0</v>
      </c>
      <c r="X86" s="171">
        <f>IF('Indicator Data'!AE90="No Data",1,IF('Indicator Data imputation'!Y89&lt;&gt;"",1,0))</f>
        <v>1</v>
      </c>
      <c r="Y86" s="171">
        <f>IF('Indicator Data'!AF90="No Data",1,IF('Indicator Data imputation'!Z89&lt;&gt;"",1,0))</f>
        <v>0</v>
      </c>
      <c r="Z86" s="171">
        <f>IF('Indicator Data'!AG90="No Data",1,IF('Indicator Data imputation'!AA89&lt;&gt;"",1,0))</f>
        <v>0</v>
      </c>
      <c r="AA86" s="171">
        <f>IF('Indicator Data'!AH90="No Data",1,IF('Indicator Data imputation'!AB89&lt;&gt;"",1,0))</f>
        <v>0</v>
      </c>
      <c r="AB86" s="171">
        <f>IF('Indicator Data'!AI90="No Data",1,IF('Indicator Data imputation'!AC89&lt;&gt;"",1,0))</f>
        <v>0</v>
      </c>
      <c r="AC86" s="171">
        <f>IF('Indicator Data'!AJ90="No Data",1,IF('Indicator Data imputation'!AD89&lt;&gt;"",1,0))</f>
        <v>0</v>
      </c>
      <c r="AD86" s="171">
        <f>IF('Indicator Data'!AK90="No Data",1,IF('Indicator Data imputation'!AE89&lt;&gt;"",1,0))</f>
        <v>0</v>
      </c>
      <c r="AE86" s="171">
        <f>IF('Indicator Data'!AL90="No Data",1,IF('Indicator Data imputation'!AF89&lt;&gt;"",1,0))</f>
        <v>0</v>
      </c>
      <c r="AF86" s="171">
        <f>IF('Indicator Data'!AM90="No Data",1,IF('Indicator Data imputation'!AG89&lt;&gt;"",1,0))</f>
        <v>0</v>
      </c>
      <c r="AG86" s="171">
        <f>IF('Indicator Data'!AN90="No Data",1,IF('Indicator Data imputation'!AH89&lt;&gt;"",1,0))</f>
        <v>0</v>
      </c>
      <c r="AH86" s="171">
        <f>IF('Indicator Data'!AO90="No Data",1,IF('Indicator Data imputation'!AI89&lt;&gt;"",1,0))</f>
        <v>0</v>
      </c>
      <c r="AI86" s="171">
        <f>IF('Indicator Data'!AP90="No Data",1,IF('Indicator Data imputation'!AJ89&lt;&gt;"",1,0))</f>
        <v>1</v>
      </c>
      <c r="AJ86" s="171">
        <f>IF('Indicator Data'!AQ90="No Data",1,IF('Indicator Data imputation'!AK89&lt;&gt;"",1,0))</f>
        <v>1</v>
      </c>
      <c r="AK86" s="171">
        <f>IF('Indicator Data'!AR90="No Data",1,IF('Indicator Data imputation'!AL89&lt;&gt;"",1,0))</f>
        <v>0</v>
      </c>
      <c r="AL86" s="171">
        <f>IF('Indicator Data'!AS90="No Data",1,IF('Indicator Data imputation'!AM89&lt;&gt;"",1,0))</f>
        <v>0</v>
      </c>
      <c r="AM86" s="171">
        <f>IF('Indicator Data'!AT90="No Data",1,IF('Indicator Data imputation'!AN89&lt;&gt;"",1,0))</f>
        <v>0</v>
      </c>
      <c r="AN86" s="171">
        <f>IF('Indicator Data'!AU90="No Data",1,IF('Indicator Data imputation'!AO89&lt;&gt;"",1,0))</f>
        <v>0</v>
      </c>
      <c r="AO86" s="171">
        <f>IF('Indicator Data'!AV90="No Data",1,IF('Indicator Data imputation'!AP89&lt;&gt;"",1,0))</f>
        <v>0</v>
      </c>
      <c r="AP86" s="171">
        <f>IF('Indicator Data'!AW90="No Data",1,IF('Indicator Data imputation'!AQ89&lt;&gt;"",1,0))</f>
        <v>0</v>
      </c>
      <c r="AQ86" s="171">
        <f>IF('Indicator Data'!AX90="No Data",1,IF('Indicator Data imputation'!AR89&lt;&gt;"",1,0))</f>
        <v>0</v>
      </c>
      <c r="AR86" s="171">
        <f>IF('Indicator Data'!AY90="No Data",1,IF('Indicator Data imputation'!AS89&lt;&gt;"",1,0))</f>
        <v>0</v>
      </c>
      <c r="AS86" s="171">
        <f>IF('Indicator Data'!AZ90="No Data",1,IF('Indicator Data imputation'!AT89&lt;&gt;"",1,0))</f>
        <v>0</v>
      </c>
      <c r="AT86" s="171">
        <f>IF('Indicator Data'!BA90="No Data",1,IF('Indicator Data imputation'!AU89&lt;&gt;"",1,0))</f>
        <v>0</v>
      </c>
      <c r="AU86" s="171">
        <f>IF('Indicator Data'!BB90="No Data",1,IF('Indicator Data imputation'!AV89&lt;&gt;"",1,0))</f>
        <v>0</v>
      </c>
      <c r="AV86" s="171">
        <f>IF('Indicator Data'!BC90="No Data",1,IF('Indicator Data imputation'!AW89&lt;&gt;"",1,0))</f>
        <v>0</v>
      </c>
      <c r="AW86" s="171">
        <f>IF('Indicator Data'!BD90="No Data",1,IF('Indicator Data imputation'!AX89&lt;&gt;"",1,0))</f>
        <v>0</v>
      </c>
      <c r="AX86" s="171">
        <f>IF('Indicator Data'!BE90="No Data",1,IF('Indicator Data imputation'!AY89&lt;&gt;"",1,0))</f>
        <v>0</v>
      </c>
      <c r="AY86" s="171">
        <f>IF('Indicator Data'!BF90="No Data",1,IF('Indicator Data imputation'!AZ89&lt;&gt;"",1,0))</f>
        <v>0</v>
      </c>
      <c r="AZ86" s="171">
        <f>IF('Indicator Data'!BG90="No Data",1,IF('Indicator Data imputation'!BA89&lt;&gt;"",1,0))</f>
        <v>0</v>
      </c>
      <c r="BA86" s="5">
        <f t="shared" si="2"/>
        <v>3</v>
      </c>
      <c r="BB86" s="173">
        <f t="shared" si="3"/>
        <v>5.8823529411764705E-2</v>
      </c>
    </row>
    <row r="87" spans="1:54" x14ac:dyDescent="0.25">
      <c r="A87" s="5" t="s">
        <v>162</v>
      </c>
      <c r="B87" s="171">
        <f>IF('Indicator Data'!I91="No Data",1,IF('Indicator Data imputation'!C90&lt;&gt;"",1,0))</f>
        <v>0</v>
      </c>
      <c r="C87" s="171">
        <f>IF('Indicator Data'!J91="No Data",1,IF('Indicator Data imputation'!D90&lt;&gt;"",1,0))</f>
        <v>0</v>
      </c>
      <c r="D87" s="171">
        <f>IF('Indicator Data'!K91="No Data",1,IF('Indicator Data imputation'!E90&lt;&gt;"",1,0))</f>
        <v>0</v>
      </c>
      <c r="E87" s="171">
        <f>IF('Indicator Data'!L91="No Data",1,IF('Indicator Data imputation'!F90&lt;&gt;"",1,0))</f>
        <v>0</v>
      </c>
      <c r="F87" s="171">
        <f>IF('Indicator Data'!M91="No Data",1,IF('Indicator Data imputation'!G90&lt;&gt;"",1,0))</f>
        <v>0</v>
      </c>
      <c r="G87" s="171">
        <f>IF('Indicator Data'!N91="No Data",1,IF('Indicator Data imputation'!H90&lt;&gt;"",1,0))</f>
        <v>0</v>
      </c>
      <c r="H87" s="171">
        <f>IF('Indicator Data'!O91="No Data",1,IF('Indicator Data imputation'!I90&lt;&gt;"",1,0))</f>
        <v>0</v>
      </c>
      <c r="I87" s="171">
        <f>IF('Indicator Data'!P91="No Data",1,IF('Indicator Data imputation'!J90&lt;&gt;"",1,0))</f>
        <v>0</v>
      </c>
      <c r="J87" s="171">
        <f>IF('Indicator Data'!Q91="No Data",1,IF('Indicator Data imputation'!K90&lt;&gt;"",1,0))</f>
        <v>0</v>
      </c>
      <c r="K87" s="171">
        <f>IF('Indicator Data'!R91="No Data",1,IF('Indicator Data imputation'!L90&lt;&gt;"",1,0))</f>
        <v>0</v>
      </c>
      <c r="L87" s="171">
        <f>IF('Indicator Data'!S91="No Data",1,IF('Indicator Data imputation'!M90&lt;&gt;"",1,0))</f>
        <v>0</v>
      </c>
      <c r="M87" s="171">
        <f>IF('Indicator Data'!T91="No Data",1,IF('Indicator Data imputation'!N90&lt;&gt;"",1,0))</f>
        <v>0</v>
      </c>
      <c r="N87" s="171">
        <f>IF('Indicator Data'!U91="No Data",1,IF('Indicator Data imputation'!O90&lt;&gt;"",1,0))</f>
        <v>0</v>
      </c>
      <c r="O87" s="171">
        <f>IF('Indicator Data'!V91="No Data",1,IF('Indicator Data imputation'!P90&lt;&gt;"",1,0))</f>
        <v>0</v>
      </c>
      <c r="P87" s="171">
        <f>IF('Indicator Data'!W91="No Data",1,IF('Indicator Data imputation'!Q90&lt;&gt;"",1,0))</f>
        <v>0</v>
      </c>
      <c r="Q87" s="171">
        <f>IF('Indicator Data'!X91="No Data",1,IF('Indicator Data imputation'!R90&lt;&gt;"",1,0))</f>
        <v>0</v>
      </c>
      <c r="R87" s="171">
        <f>IF('Indicator Data'!Y91="No Data",1,IF('Indicator Data imputation'!S90&lt;&gt;"",1,0))</f>
        <v>0</v>
      </c>
      <c r="S87" s="171">
        <f>IF('Indicator Data'!Z91="No Data",1,IF('Indicator Data imputation'!T90&lt;&gt;"",1,0))</f>
        <v>0</v>
      </c>
      <c r="T87" s="171">
        <f>IF('Indicator Data'!AA91="No Data",1,IF('Indicator Data imputation'!U90&lt;&gt;"",1,0))</f>
        <v>0</v>
      </c>
      <c r="U87" s="171">
        <f>IF('Indicator Data'!AB91="No Data",1,IF('Indicator Data imputation'!V90&lt;&gt;"",1,0))</f>
        <v>0</v>
      </c>
      <c r="V87" s="171">
        <f>IF('Indicator Data'!AC91="No Data",1,IF('Indicator Data imputation'!W90&lt;&gt;"",1,0))</f>
        <v>0</v>
      </c>
      <c r="W87" s="171">
        <f>IF('Indicator Data'!AD91="No Data",1,IF('Indicator Data imputation'!X90&lt;&gt;"",1,0))</f>
        <v>0</v>
      </c>
      <c r="X87" s="171">
        <f>IF('Indicator Data'!AE91="No Data",1,IF('Indicator Data imputation'!Y90&lt;&gt;"",1,0))</f>
        <v>0</v>
      </c>
      <c r="Y87" s="171">
        <f>IF('Indicator Data'!AF91="No Data",1,IF('Indicator Data imputation'!Z90&lt;&gt;"",1,0))</f>
        <v>0</v>
      </c>
      <c r="Z87" s="171">
        <f>IF('Indicator Data'!AG91="No Data",1,IF('Indicator Data imputation'!AA90&lt;&gt;"",1,0))</f>
        <v>0</v>
      </c>
      <c r="AA87" s="171">
        <f>IF('Indicator Data'!AH91="No Data",1,IF('Indicator Data imputation'!AB90&lt;&gt;"",1,0))</f>
        <v>0</v>
      </c>
      <c r="AB87" s="171">
        <f>IF('Indicator Data'!AI91="No Data",1,IF('Indicator Data imputation'!AC90&lt;&gt;"",1,0))</f>
        <v>0</v>
      </c>
      <c r="AC87" s="171">
        <f>IF('Indicator Data'!AJ91="No Data",1,IF('Indicator Data imputation'!AD90&lt;&gt;"",1,0))</f>
        <v>0</v>
      </c>
      <c r="AD87" s="171">
        <f>IF('Indicator Data'!AK91="No Data",1,IF('Indicator Data imputation'!AE90&lt;&gt;"",1,0))</f>
        <v>0</v>
      </c>
      <c r="AE87" s="171">
        <f>IF('Indicator Data'!AL91="No Data",1,IF('Indicator Data imputation'!AF90&lt;&gt;"",1,0))</f>
        <v>0</v>
      </c>
      <c r="AF87" s="171">
        <f>IF('Indicator Data'!AM91="No Data",1,IF('Indicator Data imputation'!AG90&lt;&gt;"",1,0))</f>
        <v>0</v>
      </c>
      <c r="AG87" s="171">
        <f>IF('Indicator Data'!AN91="No Data",1,IF('Indicator Data imputation'!AH90&lt;&gt;"",1,0))</f>
        <v>0</v>
      </c>
      <c r="AH87" s="171">
        <f>IF('Indicator Data'!AO91="No Data",1,IF('Indicator Data imputation'!AI90&lt;&gt;"",1,0))</f>
        <v>0</v>
      </c>
      <c r="AI87" s="171">
        <f>IF('Indicator Data'!AP91="No Data",1,IF('Indicator Data imputation'!AJ90&lt;&gt;"",1,0))</f>
        <v>0</v>
      </c>
      <c r="AJ87" s="171">
        <f>IF('Indicator Data'!AQ91="No Data",1,IF('Indicator Data imputation'!AK90&lt;&gt;"",1,0))</f>
        <v>0</v>
      </c>
      <c r="AK87" s="171">
        <f>IF('Indicator Data'!AR91="No Data",1,IF('Indicator Data imputation'!AL90&lt;&gt;"",1,0))</f>
        <v>0</v>
      </c>
      <c r="AL87" s="171">
        <f>IF('Indicator Data'!AS91="No Data",1,IF('Indicator Data imputation'!AM90&lt;&gt;"",1,0))</f>
        <v>0</v>
      </c>
      <c r="AM87" s="171">
        <f>IF('Indicator Data'!AT91="No Data",1,IF('Indicator Data imputation'!AN90&lt;&gt;"",1,0))</f>
        <v>0</v>
      </c>
      <c r="AN87" s="171">
        <f>IF('Indicator Data'!AU91="No Data",1,IF('Indicator Data imputation'!AO90&lt;&gt;"",1,0))</f>
        <v>0</v>
      </c>
      <c r="AO87" s="171">
        <f>IF('Indicator Data'!AV91="No Data",1,IF('Indicator Data imputation'!AP90&lt;&gt;"",1,0))</f>
        <v>0</v>
      </c>
      <c r="AP87" s="171">
        <f>IF('Indicator Data'!AW91="No Data",1,IF('Indicator Data imputation'!AQ90&lt;&gt;"",1,0))</f>
        <v>0</v>
      </c>
      <c r="AQ87" s="171">
        <f>IF('Indicator Data'!AX91="No Data",1,IF('Indicator Data imputation'!AR90&lt;&gt;"",1,0))</f>
        <v>0</v>
      </c>
      <c r="AR87" s="171">
        <f>IF('Indicator Data'!AY91="No Data",1,IF('Indicator Data imputation'!AS90&lt;&gt;"",1,0))</f>
        <v>0</v>
      </c>
      <c r="AS87" s="171">
        <f>IF('Indicator Data'!AZ91="No Data",1,IF('Indicator Data imputation'!AT90&lt;&gt;"",1,0))</f>
        <v>0</v>
      </c>
      <c r="AT87" s="171">
        <f>IF('Indicator Data'!BA91="No Data",1,IF('Indicator Data imputation'!AU90&lt;&gt;"",1,0))</f>
        <v>0</v>
      </c>
      <c r="AU87" s="171">
        <f>IF('Indicator Data'!BB91="No Data",1,IF('Indicator Data imputation'!AV90&lt;&gt;"",1,0))</f>
        <v>0</v>
      </c>
      <c r="AV87" s="171">
        <f>IF('Indicator Data'!BC91="No Data",1,IF('Indicator Data imputation'!AW90&lt;&gt;"",1,0))</f>
        <v>0</v>
      </c>
      <c r="AW87" s="171">
        <f>IF('Indicator Data'!BD91="No Data",1,IF('Indicator Data imputation'!AX90&lt;&gt;"",1,0))</f>
        <v>0</v>
      </c>
      <c r="AX87" s="171">
        <f>IF('Indicator Data'!BE91="No Data",1,IF('Indicator Data imputation'!AY90&lt;&gt;"",1,0))</f>
        <v>0</v>
      </c>
      <c r="AY87" s="171">
        <f>IF('Indicator Data'!BF91="No Data",1,IF('Indicator Data imputation'!AZ90&lt;&gt;"",1,0))</f>
        <v>0</v>
      </c>
      <c r="AZ87" s="171">
        <f>IF('Indicator Data'!BG91="No Data",1,IF('Indicator Data imputation'!BA90&lt;&gt;"",1,0))</f>
        <v>0</v>
      </c>
      <c r="BA87" s="5">
        <f t="shared" si="2"/>
        <v>0</v>
      </c>
      <c r="BB87" s="173">
        <f t="shared" si="3"/>
        <v>0</v>
      </c>
    </row>
    <row r="88" spans="1:54" x14ac:dyDescent="0.25">
      <c r="A88" s="5" t="s">
        <v>164</v>
      </c>
      <c r="B88" s="171">
        <f>IF('Indicator Data'!I92="No Data",1,IF('Indicator Data imputation'!C91&lt;&gt;"",1,0))</f>
        <v>0</v>
      </c>
      <c r="C88" s="171">
        <f>IF('Indicator Data'!J92="No Data",1,IF('Indicator Data imputation'!D91&lt;&gt;"",1,0))</f>
        <v>0</v>
      </c>
      <c r="D88" s="171">
        <f>IF('Indicator Data'!K92="No Data",1,IF('Indicator Data imputation'!E91&lt;&gt;"",1,0))</f>
        <v>0</v>
      </c>
      <c r="E88" s="171">
        <f>IF('Indicator Data'!L92="No Data",1,IF('Indicator Data imputation'!F91&lt;&gt;"",1,0))</f>
        <v>1</v>
      </c>
      <c r="F88" s="171">
        <f>IF('Indicator Data'!M92="No Data",1,IF('Indicator Data imputation'!G91&lt;&gt;"",1,0))</f>
        <v>0</v>
      </c>
      <c r="G88" s="171">
        <f>IF('Indicator Data'!N92="No Data",1,IF('Indicator Data imputation'!H91&lt;&gt;"",1,0))</f>
        <v>0</v>
      </c>
      <c r="H88" s="171">
        <f>IF('Indicator Data'!O92="No Data",1,IF('Indicator Data imputation'!I91&lt;&gt;"",1,0))</f>
        <v>0</v>
      </c>
      <c r="I88" s="171">
        <f>IF('Indicator Data'!P92="No Data",1,IF('Indicator Data imputation'!J91&lt;&gt;"",1,0))</f>
        <v>0</v>
      </c>
      <c r="J88" s="171">
        <f>IF('Indicator Data'!Q92="No Data",1,IF('Indicator Data imputation'!K91&lt;&gt;"",1,0))</f>
        <v>0</v>
      </c>
      <c r="K88" s="171">
        <f>IF('Indicator Data'!R92="No Data",1,IF('Indicator Data imputation'!L91&lt;&gt;"",1,0))</f>
        <v>1</v>
      </c>
      <c r="L88" s="171">
        <f>IF('Indicator Data'!S92="No Data",1,IF('Indicator Data imputation'!M91&lt;&gt;"",1,0))</f>
        <v>0</v>
      </c>
      <c r="M88" s="171">
        <f>IF('Indicator Data'!T92="No Data",1,IF('Indicator Data imputation'!N91&lt;&gt;"",1,0))</f>
        <v>0</v>
      </c>
      <c r="N88" s="171">
        <f>IF('Indicator Data'!U92="No Data",1,IF('Indicator Data imputation'!O91&lt;&gt;"",1,0))</f>
        <v>0</v>
      </c>
      <c r="O88" s="171">
        <f>IF('Indicator Data'!V92="No Data",1,IF('Indicator Data imputation'!P91&lt;&gt;"",1,0))</f>
        <v>0</v>
      </c>
      <c r="P88" s="171">
        <f>IF('Indicator Data'!W92="No Data",1,IF('Indicator Data imputation'!Q91&lt;&gt;"",1,0))</f>
        <v>0</v>
      </c>
      <c r="Q88" s="171">
        <f>IF('Indicator Data'!X92="No Data",1,IF('Indicator Data imputation'!R91&lt;&gt;"",1,0))</f>
        <v>0</v>
      </c>
      <c r="R88" s="171">
        <f>IF('Indicator Data'!Y92="No Data",1,IF('Indicator Data imputation'!S91&lt;&gt;"",1,0))</f>
        <v>0</v>
      </c>
      <c r="S88" s="171">
        <f>IF('Indicator Data'!Z92="No Data",1,IF('Indicator Data imputation'!T91&lt;&gt;"",1,0))</f>
        <v>0</v>
      </c>
      <c r="T88" s="171">
        <f>IF('Indicator Data'!AA92="No Data",1,IF('Indicator Data imputation'!U91&lt;&gt;"",1,0))</f>
        <v>0</v>
      </c>
      <c r="U88" s="171">
        <f>IF('Indicator Data'!AB92="No Data",1,IF('Indicator Data imputation'!V91&lt;&gt;"",1,0))</f>
        <v>1</v>
      </c>
      <c r="V88" s="171">
        <f>IF('Indicator Data'!AC92="No Data",1,IF('Indicator Data imputation'!W91&lt;&gt;"",1,0))</f>
        <v>0</v>
      </c>
      <c r="W88" s="171">
        <f>IF('Indicator Data'!AD92="No Data",1,IF('Indicator Data imputation'!X91&lt;&gt;"",1,0))</f>
        <v>0</v>
      </c>
      <c r="X88" s="171">
        <f>IF('Indicator Data'!AE92="No Data",1,IF('Indicator Data imputation'!Y91&lt;&gt;"",1,0))</f>
        <v>1</v>
      </c>
      <c r="Y88" s="171">
        <f>IF('Indicator Data'!AF92="No Data",1,IF('Indicator Data imputation'!Z91&lt;&gt;"",1,0))</f>
        <v>1</v>
      </c>
      <c r="Z88" s="171">
        <f>IF('Indicator Data'!AG92="No Data",1,IF('Indicator Data imputation'!AA91&lt;&gt;"",1,0))</f>
        <v>0</v>
      </c>
      <c r="AA88" s="171">
        <f>IF('Indicator Data'!AH92="No Data",1,IF('Indicator Data imputation'!AB91&lt;&gt;"",1,0))</f>
        <v>0</v>
      </c>
      <c r="AB88" s="171">
        <f>IF('Indicator Data'!AI92="No Data",1,IF('Indicator Data imputation'!AC91&lt;&gt;"",1,0))</f>
        <v>0</v>
      </c>
      <c r="AC88" s="171">
        <f>IF('Indicator Data'!AJ92="No Data",1,IF('Indicator Data imputation'!AD91&lt;&gt;"",1,0))</f>
        <v>0</v>
      </c>
      <c r="AD88" s="171">
        <f>IF('Indicator Data'!AK92="No Data",1,IF('Indicator Data imputation'!AE91&lt;&gt;"",1,0))</f>
        <v>0</v>
      </c>
      <c r="AE88" s="171">
        <f>IF('Indicator Data'!AL92="No Data",1,IF('Indicator Data imputation'!AF91&lt;&gt;"",1,0))</f>
        <v>0</v>
      </c>
      <c r="AF88" s="171">
        <f>IF('Indicator Data'!AM92="No Data",1,IF('Indicator Data imputation'!AG91&lt;&gt;"",1,0))</f>
        <v>0</v>
      </c>
      <c r="AG88" s="171">
        <f>IF('Indicator Data'!AN92="No Data",1,IF('Indicator Data imputation'!AH91&lt;&gt;"",1,0))</f>
        <v>0</v>
      </c>
      <c r="AH88" s="171">
        <f>IF('Indicator Data'!AO92="No Data",1,IF('Indicator Data imputation'!AI91&lt;&gt;"",1,0))</f>
        <v>0</v>
      </c>
      <c r="AI88" s="171">
        <f>IF('Indicator Data'!AP92="No Data",1,IF('Indicator Data imputation'!AJ91&lt;&gt;"",1,0))</f>
        <v>1</v>
      </c>
      <c r="AJ88" s="171">
        <f>IF('Indicator Data'!AQ92="No Data",1,IF('Indicator Data imputation'!AK91&lt;&gt;"",1,0))</f>
        <v>1</v>
      </c>
      <c r="AK88" s="171">
        <f>IF('Indicator Data'!AR92="No Data",1,IF('Indicator Data imputation'!AL91&lt;&gt;"",1,0))</f>
        <v>1</v>
      </c>
      <c r="AL88" s="171">
        <f>IF('Indicator Data'!AS92="No Data",1,IF('Indicator Data imputation'!AM91&lt;&gt;"",1,0))</f>
        <v>0</v>
      </c>
      <c r="AM88" s="171">
        <f>IF('Indicator Data'!AT92="No Data",1,IF('Indicator Data imputation'!AN91&lt;&gt;"",1,0))</f>
        <v>1</v>
      </c>
      <c r="AN88" s="171">
        <f>IF('Indicator Data'!AU92="No Data",1,IF('Indicator Data imputation'!AO91&lt;&gt;"",1,0))</f>
        <v>0</v>
      </c>
      <c r="AO88" s="171">
        <f>IF('Indicator Data'!AV92="No Data",1,IF('Indicator Data imputation'!AP91&lt;&gt;"",1,0))</f>
        <v>1</v>
      </c>
      <c r="AP88" s="171">
        <f>IF('Indicator Data'!AW92="No Data",1,IF('Indicator Data imputation'!AQ91&lt;&gt;"",1,0))</f>
        <v>0</v>
      </c>
      <c r="AQ88" s="171">
        <f>IF('Indicator Data'!AX92="No Data",1,IF('Indicator Data imputation'!AR91&lt;&gt;"",1,0))</f>
        <v>0</v>
      </c>
      <c r="AR88" s="171">
        <f>IF('Indicator Data'!AY92="No Data",1,IF('Indicator Data imputation'!AS91&lt;&gt;"",1,0))</f>
        <v>0</v>
      </c>
      <c r="AS88" s="171">
        <f>IF('Indicator Data'!AZ92="No Data",1,IF('Indicator Data imputation'!AT91&lt;&gt;"",1,0))</f>
        <v>0</v>
      </c>
      <c r="AT88" s="171">
        <f>IF('Indicator Data'!BA92="No Data",1,IF('Indicator Data imputation'!AU91&lt;&gt;"",1,0))</f>
        <v>0</v>
      </c>
      <c r="AU88" s="171">
        <f>IF('Indicator Data'!BB92="No Data",1,IF('Indicator Data imputation'!AV91&lt;&gt;"",1,0))</f>
        <v>0</v>
      </c>
      <c r="AV88" s="171">
        <f>IF('Indicator Data'!BC92="No Data",1,IF('Indicator Data imputation'!AW91&lt;&gt;"",1,0))</f>
        <v>0</v>
      </c>
      <c r="AW88" s="171">
        <f>IF('Indicator Data'!BD92="No Data",1,IF('Indicator Data imputation'!AX91&lt;&gt;"",1,0))</f>
        <v>0</v>
      </c>
      <c r="AX88" s="171">
        <f>IF('Indicator Data'!BE92="No Data",1,IF('Indicator Data imputation'!AY91&lt;&gt;"",1,0))</f>
        <v>0</v>
      </c>
      <c r="AY88" s="171">
        <f>IF('Indicator Data'!BF92="No Data",1,IF('Indicator Data imputation'!AZ91&lt;&gt;"",1,0))</f>
        <v>0</v>
      </c>
      <c r="AZ88" s="171">
        <f>IF('Indicator Data'!BG92="No Data",1,IF('Indicator Data imputation'!BA91&lt;&gt;"",1,0))</f>
        <v>0</v>
      </c>
      <c r="BA88" s="5">
        <f t="shared" si="2"/>
        <v>10</v>
      </c>
      <c r="BB88" s="173">
        <f t="shared" si="3"/>
        <v>0.19607843137254902</v>
      </c>
    </row>
    <row r="89" spans="1:54" x14ac:dyDescent="0.25">
      <c r="A89" s="5" t="s">
        <v>166</v>
      </c>
      <c r="B89" s="171">
        <f>IF('Indicator Data'!I93="No Data",1,IF('Indicator Data imputation'!C92&lt;&gt;"",1,0))</f>
        <v>0</v>
      </c>
      <c r="C89" s="171">
        <f>IF('Indicator Data'!J93="No Data",1,IF('Indicator Data imputation'!D92&lt;&gt;"",1,0))</f>
        <v>0</v>
      </c>
      <c r="D89" s="171">
        <f>IF('Indicator Data'!K93="No Data",1,IF('Indicator Data imputation'!E92&lt;&gt;"",1,0))</f>
        <v>0</v>
      </c>
      <c r="E89" s="171">
        <f>IF('Indicator Data'!L93="No Data",1,IF('Indicator Data imputation'!F92&lt;&gt;"",1,0))</f>
        <v>0</v>
      </c>
      <c r="F89" s="171">
        <f>IF('Indicator Data'!M93="No Data",1,IF('Indicator Data imputation'!G92&lt;&gt;"",1,0))</f>
        <v>0</v>
      </c>
      <c r="G89" s="171">
        <f>IF('Indicator Data'!N93="No Data",1,IF('Indicator Data imputation'!H92&lt;&gt;"",1,0))</f>
        <v>0</v>
      </c>
      <c r="H89" s="171">
        <f>IF('Indicator Data'!O93="No Data",1,IF('Indicator Data imputation'!I92&lt;&gt;"",1,0))</f>
        <v>0</v>
      </c>
      <c r="I89" s="171">
        <f>IF('Indicator Data'!P93="No Data",1,IF('Indicator Data imputation'!J92&lt;&gt;"",1,0))</f>
        <v>0</v>
      </c>
      <c r="J89" s="171">
        <f>IF('Indicator Data'!Q93="No Data",1,IF('Indicator Data imputation'!K92&lt;&gt;"",1,0))</f>
        <v>1</v>
      </c>
      <c r="K89" s="171">
        <f>IF('Indicator Data'!R93="No Data",1,IF('Indicator Data imputation'!L92&lt;&gt;"",1,0))</f>
        <v>1</v>
      </c>
      <c r="L89" s="171">
        <f>IF('Indicator Data'!S93="No Data",1,IF('Indicator Data imputation'!M92&lt;&gt;"",1,0))</f>
        <v>0</v>
      </c>
      <c r="M89" s="171">
        <f>IF('Indicator Data'!T93="No Data",1,IF('Indicator Data imputation'!N92&lt;&gt;"",1,0))</f>
        <v>0</v>
      </c>
      <c r="N89" s="171">
        <f>IF('Indicator Data'!U93="No Data",1,IF('Indicator Data imputation'!O92&lt;&gt;"",1,0))</f>
        <v>0</v>
      </c>
      <c r="O89" s="171">
        <f>IF('Indicator Data'!V93="No Data",1,IF('Indicator Data imputation'!P92&lt;&gt;"",1,0))</f>
        <v>1</v>
      </c>
      <c r="P89" s="171">
        <f>IF('Indicator Data'!W93="No Data",1,IF('Indicator Data imputation'!Q92&lt;&gt;"",1,0))</f>
        <v>1</v>
      </c>
      <c r="Q89" s="171">
        <f>IF('Indicator Data'!X93="No Data",1,IF('Indicator Data imputation'!R92&lt;&gt;"",1,0))</f>
        <v>0</v>
      </c>
      <c r="R89" s="171">
        <f>IF('Indicator Data'!Y93="No Data",1,IF('Indicator Data imputation'!S92&lt;&gt;"",1,0))</f>
        <v>1</v>
      </c>
      <c r="S89" s="171">
        <f>IF('Indicator Data'!Z93="No Data",1,IF('Indicator Data imputation'!T92&lt;&gt;"",1,0))</f>
        <v>0</v>
      </c>
      <c r="T89" s="171">
        <f>IF('Indicator Data'!AA93="No Data",1,IF('Indicator Data imputation'!U92&lt;&gt;"",1,0))</f>
        <v>0</v>
      </c>
      <c r="U89" s="171">
        <f>IF('Indicator Data'!AB93="No Data",1,IF('Indicator Data imputation'!V92&lt;&gt;"",1,0))</f>
        <v>1</v>
      </c>
      <c r="V89" s="171">
        <f>IF('Indicator Data'!AC93="No Data",1,IF('Indicator Data imputation'!W92&lt;&gt;"",1,0))</f>
        <v>1</v>
      </c>
      <c r="W89" s="171">
        <f>IF('Indicator Data'!AD93="No Data",1,IF('Indicator Data imputation'!X92&lt;&gt;"",1,0))</f>
        <v>0</v>
      </c>
      <c r="X89" s="171">
        <f>IF('Indicator Data'!AE93="No Data",1,IF('Indicator Data imputation'!Y92&lt;&gt;"",1,0))</f>
        <v>0</v>
      </c>
      <c r="Y89" s="171">
        <f>IF('Indicator Data'!AF93="No Data",1,IF('Indicator Data imputation'!Z92&lt;&gt;"",1,0))</f>
        <v>1</v>
      </c>
      <c r="Z89" s="171">
        <f>IF('Indicator Data'!AG93="No Data",1,IF('Indicator Data imputation'!AA92&lt;&gt;"",1,0))</f>
        <v>1</v>
      </c>
      <c r="AA89" s="171">
        <f>IF('Indicator Data'!AH93="No Data",1,IF('Indicator Data imputation'!AB92&lt;&gt;"",1,0))</f>
        <v>0</v>
      </c>
      <c r="AB89" s="171">
        <f>IF('Indicator Data'!AI93="No Data",1,IF('Indicator Data imputation'!AC92&lt;&gt;"",1,0))</f>
        <v>0</v>
      </c>
      <c r="AC89" s="171">
        <f>IF('Indicator Data'!AJ93="No Data",1,IF('Indicator Data imputation'!AD92&lt;&gt;"",1,0))</f>
        <v>0</v>
      </c>
      <c r="AD89" s="171">
        <f>IF('Indicator Data'!AK93="No Data",1,IF('Indicator Data imputation'!AE92&lt;&gt;"",1,0))</f>
        <v>0</v>
      </c>
      <c r="AE89" s="171">
        <f>IF('Indicator Data'!AL93="No Data",1,IF('Indicator Data imputation'!AF92&lt;&gt;"",1,0))</f>
        <v>0</v>
      </c>
      <c r="AF89" s="171">
        <f>IF('Indicator Data'!AM93="No Data",1,IF('Indicator Data imputation'!AG92&lt;&gt;"",1,0))</f>
        <v>0</v>
      </c>
      <c r="AG89" s="171">
        <f>IF('Indicator Data'!AN93="No Data",1,IF('Indicator Data imputation'!AH92&lt;&gt;"",1,0))</f>
        <v>0</v>
      </c>
      <c r="AH89" s="171">
        <f>IF('Indicator Data'!AO93="No Data",1,IF('Indicator Data imputation'!AI92&lt;&gt;"",1,0))</f>
        <v>0</v>
      </c>
      <c r="AI89" s="171">
        <f>IF('Indicator Data'!AP93="No Data",1,IF('Indicator Data imputation'!AJ92&lt;&gt;"",1,0))</f>
        <v>1</v>
      </c>
      <c r="AJ89" s="171">
        <f>IF('Indicator Data'!AQ93="No Data",1,IF('Indicator Data imputation'!AK92&lt;&gt;"",1,0))</f>
        <v>1</v>
      </c>
      <c r="AK89" s="171">
        <f>IF('Indicator Data'!AR93="No Data",1,IF('Indicator Data imputation'!AL92&lt;&gt;"",1,0))</f>
        <v>1</v>
      </c>
      <c r="AL89" s="171">
        <f>IF('Indicator Data'!AS93="No Data",1,IF('Indicator Data imputation'!AM92&lt;&gt;"",1,0))</f>
        <v>0</v>
      </c>
      <c r="AM89" s="171">
        <f>IF('Indicator Data'!AT93="No Data",1,IF('Indicator Data imputation'!AN92&lt;&gt;"",1,0))</f>
        <v>0</v>
      </c>
      <c r="AN89" s="171">
        <f>IF('Indicator Data'!AU93="No Data",1,IF('Indicator Data imputation'!AO92&lt;&gt;"",1,0))</f>
        <v>0</v>
      </c>
      <c r="AO89" s="171">
        <f>IF('Indicator Data'!AV93="No Data",1,IF('Indicator Data imputation'!AP92&lt;&gt;"",1,0))</f>
        <v>0</v>
      </c>
      <c r="AP89" s="171">
        <f>IF('Indicator Data'!AW93="No Data",1,IF('Indicator Data imputation'!AQ92&lt;&gt;"",1,0))</f>
        <v>0</v>
      </c>
      <c r="AQ89" s="171">
        <f>IF('Indicator Data'!AX93="No Data",1,IF('Indicator Data imputation'!AR92&lt;&gt;"",1,0))</f>
        <v>0</v>
      </c>
      <c r="AR89" s="171">
        <f>IF('Indicator Data'!AY93="No Data",1,IF('Indicator Data imputation'!AS92&lt;&gt;"",1,0))</f>
        <v>0</v>
      </c>
      <c r="AS89" s="171">
        <f>IF('Indicator Data'!AZ93="No Data",1,IF('Indicator Data imputation'!AT92&lt;&gt;"",1,0))</f>
        <v>0</v>
      </c>
      <c r="AT89" s="171">
        <f>IF('Indicator Data'!BA93="No Data",1,IF('Indicator Data imputation'!AU92&lt;&gt;"",1,0))</f>
        <v>0</v>
      </c>
      <c r="AU89" s="171">
        <f>IF('Indicator Data'!BB93="No Data",1,IF('Indicator Data imputation'!AV92&lt;&gt;"",1,0))</f>
        <v>0</v>
      </c>
      <c r="AV89" s="171">
        <f>IF('Indicator Data'!BC93="No Data",1,IF('Indicator Data imputation'!AW92&lt;&gt;"",1,0))</f>
        <v>0</v>
      </c>
      <c r="AW89" s="171">
        <f>IF('Indicator Data'!BD93="No Data",1,IF('Indicator Data imputation'!AX92&lt;&gt;"",1,0))</f>
        <v>0</v>
      </c>
      <c r="AX89" s="171">
        <f>IF('Indicator Data'!BE93="No Data",1,IF('Indicator Data imputation'!AY92&lt;&gt;"",1,0))</f>
        <v>0</v>
      </c>
      <c r="AY89" s="171">
        <f>IF('Indicator Data'!BF93="No Data",1,IF('Indicator Data imputation'!AZ92&lt;&gt;"",1,0))</f>
        <v>0</v>
      </c>
      <c r="AZ89" s="171">
        <f>IF('Indicator Data'!BG93="No Data",1,IF('Indicator Data imputation'!BA92&lt;&gt;"",1,0))</f>
        <v>0</v>
      </c>
      <c r="BA89" s="5">
        <f t="shared" si="2"/>
        <v>12</v>
      </c>
      <c r="BB89" s="173">
        <f t="shared" si="3"/>
        <v>0.23529411764705882</v>
      </c>
    </row>
    <row r="90" spans="1:54" x14ac:dyDescent="0.25">
      <c r="A90" s="5" t="s">
        <v>297</v>
      </c>
      <c r="B90" s="171">
        <f>IF('Indicator Data'!I94="No Data",1,IF('Indicator Data imputation'!C93&lt;&gt;"",1,0))</f>
        <v>0</v>
      </c>
      <c r="C90" s="171">
        <f>IF('Indicator Data'!J94="No Data",1,IF('Indicator Data imputation'!D93&lt;&gt;"",1,0))</f>
        <v>0</v>
      </c>
      <c r="D90" s="171">
        <f>IF('Indicator Data'!K94="No Data",1,IF('Indicator Data imputation'!E93&lt;&gt;"",1,0))</f>
        <v>0</v>
      </c>
      <c r="E90" s="171">
        <f>IF('Indicator Data'!L94="No Data",1,IF('Indicator Data imputation'!F93&lt;&gt;"",1,0))</f>
        <v>0</v>
      </c>
      <c r="F90" s="171">
        <f>IF('Indicator Data'!M94="No Data",1,IF('Indicator Data imputation'!G93&lt;&gt;"",1,0))</f>
        <v>0</v>
      </c>
      <c r="G90" s="171">
        <f>IF('Indicator Data'!N94="No Data",1,IF('Indicator Data imputation'!H93&lt;&gt;"",1,0))</f>
        <v>0</v>
      </c>
      <c r="H90" s="171">
        <f>IF('Indicator Data'!O94="No Data",1,IF('Indicator Data imputation'!I93&lt;&gt;"",1,0))</f>
        <v>0</v>
      </c>
      <c r="I90" s="171">
        <f>IF('Indicator Data'!P94="No Data",1,IF('Indicator Data imputation'!J93&lt;&gt;"",1,0))</f>
        <v>0</v>
      </c>
      <c r="J90" s="171">
        <f>IF('Indicator Data'!Q94="No Data",1,IF('Indicator Data imputation'!K93&lt;&gt;"",1,0))</f>
        <v>0</v>
      </c>
      <c r="K90" s="171">
        <f>IF('Indicator Data'!R94="No Data",1,IF('Indicator Data imputation'!L93&lt;&gt;"",1,0))</f>
        <v>1</v>
      </c>
      <c r="L90" s="171">
        <f>IF('Indicator Data'!S94="No Data",1,IF('Indicator Data imputation'!M93&lt;&gt;"",1,0))</f>
        <v>0</v>
      </c>
      <c r="M90" s="171">
        <f>IF('Indicator Data'!T94="No Data",1,IF('Indicator Data imputation'!N93&lt;&gt;"",1,0))</f>
        <v>0</v>
      </c>
      <c r="N90" s="171">
        <f>IF('Indicator Data'!U94="No Data",1,IF('Indicator Data imputation'!O93&lt;&gt;"",1,0))</f>
        <v>0</v>
      </c>
      <c r="O90" s="171">
        <f>IF('Indicator Data'!V94="No Data",1,IF('Indicator Data imputation'!P93&lt;&gt;"",1,0))</f>
        <v>1</v>
      </c>
      <c r="P90" s="171">
        <f>IF('Indicator Data'!W94="No Data",1,IF('Indicator Data imputation'!Q93&lt;&gt;"",1,0))</f>
        <v>0</v>
      </c>
      <c r="Q90" s="171">
        <f>IF('Indicator Data'!X94="No Data",1,IF('Indicator Data imputation'!R93&lt;&gt;"",1,0))</f>
        <v>0</v>
      </c>
      <c r="R90" s="171">
        <f>IF('Indicator Data'!Y94="No Data",1,IF('Indicator Data imputation'!S93&lt;&gt;"",1,0))</f>
        <v>0</v>
      </c>
      <c r="S90" s="171">
        <f>IF('Indicator Data'!Z94="No Data",1,IF('Indicator Data imputation'!T93&lt;&gt;"",1,0))</f>
        <v>0</v>
      </c>
      <c r="T90" s="171">
        <f>IF('Indicator Data'!AA94="No Data",1,IF('Indicator Data imputation'!U93&lt;&gt;"",1,0))</f>
        <v>0</v>
      </c>
      <c r="U90" s="171">
        <f>IF('Indicator Data'!AB94="No Data",1,IF('Indicator Data imputation'!V93&lt;&gt;"",1,0))</f>
        <v>1</v>
      </c>
      <c r="V90" s="171">
        <f>IF('Indicator Data'!AC94="No Data",1,IF('Indicator Data imputation'!W93&lt;&gt;"",1,0))</f>
        <v>0</v>
      </c>
      <c r="W90" s="171">
        <f>IF('Indicator Data'!AD94="No Data",1,IF('Indicator Data imputation'!X93&lt;&gt;"",1,0))</f>
        <v>0</v>
      </c>
      <c r="X90" s="171">
        <f>IF('Indicator Data'!AE94="No Data",1,IF('Indicator Data imputation'!Y93&lt;&gt;"",1,0))</f>
        <v>0</v>
      </c>
      <c r="Y90" s="171">
        <f>IF('Indicator Data'!AF94="No Data",1,IF('Indicator Data imputation'!Z93&lt;&gt;"",1,0))</f>
        <v>0</v>
      </c>
      <c r="Z90" s="171">
        <f>IF('Indicator Data'!AG94="No Data",1,IF('Indicator Data imputation'!AA93&lt;&gt;"",1,0))</f>
        <v>1</v>
      </c>
      <c r="AA90" s="171">
        <f>IF('Indicator Data'!AH94="No Data",1,IF('Indicator Data imputation'!AB93&lt;&gt;"",1,0))</f>
        <v>0</v>
      </c>
      <c r="AB90" s="171">
        <f>IF('Indicator Data'!AI94="No Data",1,IF('Indicator Data imputation'!AC93&lt;&gt;"",1,0))</f>
        <v>0</v>
      </c>
      <c r="AC90" s="171">
        <f>IF('Indicator Data'!AJ94="No Data",1,IF('Indicator Data imputation'!AD93&lt;&gt;"",1,0))</f>
        <v>0</v>
      </c>
      <c r="AD90" s="171">
        <f>IF('Indicator Data'!AK94="No Data",1,IF('Indicator Data imputation'!AE93&lt;&gt;"",1,0))</f>
        <v>0</v>
      </c>
      <c r="AE90" s="171">
        <f>IF('Indicator Data'!AL94="No Data",1,IF('Indicator Data imputation'!AF93&lt;&gt;"",1,0))</f>
        <v>0</v>
      </c>
      <c r="AF90" s="171">
        <f>IF('Indicator Data'!AM94="No Data",1,IF('Indicator Data imputation'!AG93&lt;&gt;"",1,0))</f>
        <v>0</v>
      </c>
      <c r="AG90" s="171">
        <f>IF('Indicator Data'!AN94="No Data",1,IF('Indicator Data imputation'!AH93&lt;&gt;"",1,0))</f>
        <v>0</v>
      </c>
      <c r="AH90" s="171">
        <f>IF('Indicator Data'!AO94="No Data",1,IF('Indicator Data imputation'!AI93&lt;&gt;"",1,0))</f>
        <v>0</v>
      </c>
      <c r="AI90" s="171">
        <f>IF('Indicator Data'!AP94="No Data",1,IF('Indicator Data imputation'!AJ93&lt;&gt;"",1,0))</f>
        <v>0</v>
      </c>
      <c r="AJ90" s="171">
        <f>IF('Indicator Data'!AQ94="No Data",1,IF('Indicator Data imputation'!AK93&lt;&gt;"",1,0))</f>
        <v>0</v>
      </c>
      <c r="AK90" s="171">
        <f>IF('Indicator Data'!AR94="No Data",1,IF('Indicator Data imputation'!AL93&lt;&gt;"",1,0))</f>
        <v>0</v>
      </c>
      <c r="AL90" s="171">
        <f>IF('Indicator Data'!AS94="No Data",1,IF('Indicator Data imputation'!AM93&lt;&gt;"",1,0))</f>
        <v>0</v>
      </c>
      <c r="AM90" s="171">
        <f>IF('Indicator Data'!AT94="No Data",1,IF('Indicator Data imputation'!AN93&lt;&gt;"",1,0))</f>
        <v>0</v>
      </c>
      <c r="AN90" s="171">
        <f>IF('Indicator Data'!AU94="No Data",1,IF('Indicator Data imputation'!AO93&lt;&gt;"",1,0))</f>
        <v>0</v>
      </c>
      <c r="AO90" s="171">
        <f>IF('Indicator Data'!AV94="No Data",1,IF('Indicator Data imputation'!AP93&lt;&gt;"",1,0))</f>
        <v>0</v>
      </c>
      <c r="AP90" s="171">
        <f>IF('Indicator Data'!AW94="No Data",1,IF('Indicator Data imputation'!AQ93&lt;&gt;"",1,0))</f>
        <v>0</v>
      </c>
      <c r="AQ90" s="171">
        <f>IF('Indicator Data'!AX94="No Data",1,IF('Indicator Data imputation'!AR93&lt;&gt;"",1,0))</f>
        <v>0</v>
      </c>
      <c r="AR90" s="171">
        <f>IF('Indicator Data'!AY94="No Data",1,IF('Indicator Data imputation'!AS93&lt;&gt;"",1,0))</f>
        <v>0</v>
      </c>
      <c r="AS90" s="171">
        <f>IF('Indicator Data'!AZ94="No Data",1,IF('Indicator Data imputation'!AT93&lt;&gt;"",1,0))</f>
        <v>0</v>
      </c>
      <c r="AT90" s="171">
        <f>IF('Indicator Data'!BA94="No Data",1,IF('Indicator Data imputation'!AU93&lt;&gt;"",1,0))</f>
        <v>0</v>
      </c>
      <c r="AU90" s="171">
        <f>IF('Indicator Data'!BB94="No Data",1,IF('Indicator Data imputation'!AV93&lt;&gt;"",1,0))</f>
        <v>0</v>
      </c>
      <c r="AV90" s="171">
        <f>IF('Indicator Data'!BC94="No Data",1,IF('Indicator Data imputation'!AW93&lt;&gt;"",1,0))</f>
        <v>0</v>
      </c>
      <c r="AW90" s="171">
        <f>IF('Indicator Data'!BD94="No Data",1,IF('Indicator Data imputation'!AX93&lt;&gt;"",1,0))</f>
        <v>0</v>
      </c>
      <c r="AX90" s="171">
        <f>IF('Indicator Data'!BE94="No Data",1,IF('Indicator Data imputation'!AY93&lt;&gt;"",1,0))</f>
        <v>0</v>
      </c>
      <c r="AY90" s="171">
        <f>IF('Indicator Data'!BF94="No Data",1,IF('Indicator Data imputation'!AZ93&lt;&gt;"",1,0))</f>
        <v>0</v>
      </c>
      <c r="AZ90" s="171">
        <f>IF('Indicator Data'!BG94="No Data",1,IF('Indicator Data imputation'!BA93&lt;&gt;"",1,0))</f>
        <v>0</v>
      </c>
      <c r="BA90" s="5">
        <f t="shared" si="2"/>
        <v>4</v>
      </c>
      <c r="BB90" s="173">
        <f t="shared" si="3"/>
        <v>7.8431372549019607E-2</v>
      </c>
    </row>
    <row r="91" spans="1:54" x14ac:dyDescent="0.25">
      <c r="A91" s="5" t="s">
        <v>167</v>
      </c>
      <c r="B91" s="171">
        <f>IF('Indicator Data'!I95="No Data",1,IF('Indicator Data imputation'!C94&lt;&gt;"",1,0))</f>
        <v>0</v>
      </c>
      <c r="C91" s="171">
        <f>IF('Indicator Data'!J95="No Data",1,IF('Indicator Data imputation'!D94&lt;&gt;"",1,0))</f>
        <v>0</v>
      </c>
      <c r="D91" s="171">
        <f>IF('Indicator Data'!K95="No Data",1,IF('Indicator Data imputation'!E94&lt;&gt;"",1,0))</f>
        <v>0</v>
      </c>
      <c r="E91" s="171">
        <f>IF('Indicator Data'!L95="No Data",1,IF('Indicator Data imputation'!F94&lt;&gt;"",1,0))</f>
        <v>0</v>
      </c>
      <c r="F91" s="171">
        <f>IF('Indicator Data'!M95="No Data",1,IF('Indicator Data imputation'!G94&lt;&gt;"",1,0))</f>
        <v>0</v>
      </c>
      <c r="G91" s="171">
        <f>IF('Indicator Data'!N95="No Data",1,IF('Indicator Data imputation'!H94&lt;&gt;"",1,0))</f>
        <v>0</v>
      </c>
      <c r="H91" s="171">
        <f>IF('Indicator Data'!O95="No Data",1,IF('Indicator Data imputation'!I94&lt;&gt;"",1,0))</f>
        <v>0</v>
      </c>
      <c r="I91" s="171">
        <f>IF('Indicator Data'!P95="No Data",1,IF('Indicator Data imputation'!J94&lt;&gt;"",1,0))</f>
        <v>0</v>
      </c>
      <c r="J91" s="171">
        <f>IF('Indicator Data'!Q95="No Data",1,IF('Indicator Data imputation'!K94&lt;&gt;"",1,0))</f>
        <v>0</v>
      </c>
      <c r="K91" s="171">
        <f>IF('Indicator Data'!R95="No Data",1,IF('Indicator Data imputation'!L94&lt;&gt;"",1,0))</f>
        <v>1</v>
      </c>
      <c r="L91" s="171">
        <f>IF('Indicator Data'!S95="No Data",1,IF('Indicator Data imputation'!M94&lt;&gt;"",1,0))</f>
        <v>0</v>
      </c>
      <c r="M91" s="171">
        <f>IF('Indicator Data'!T95="No Data",1,IF('Indicator Data imputation'!N94&lt;&gt;"",1,0))</f>
        <v>0</v>
      </c>
      <c r="N91" s="171">
        <f>IF('Indicator Data'!U95="No Data",1,IF('Indicator Data imputation'!O94&lt;&gt;"",1,0))</f>
        <v>0</v>
      </c>
      <c r="O91" s="171">
        <f>IF('Indicator Data'!V95="No Data",1,IF('Indicator Data imputation'!P94&lt;&gt;"",1,0))</f>
        <v>1</v>
      </c>
      <c r="P91" s="171">
        <f>IF('Indicator Data'!W95="No Data",1,IF('Indicator Data imputation'!Q94&lt;&gt;"",1,0))</f>
        <v>0</v>
      </c>
      <c r="Q91" s="171">
        <f>IF('Indicator Data'!X95="No Data",1,IF('Indicator Data imputation'!R94&lt;&gt;"",1,0))</f>
        <v>0</v>
      </c>
      <c r="R91" s="171">
        <f>IF('Indicator Data'!Y95="No Data",1,IF('Indicator Data imputation'!S94&lt;&gt;"",1,0))</f>
        <v>0</v>
      </c>
      <c r="S91" s="171">
        <f>IF('Indicator Data'!Z95="No Data",1,IF('Indicator Data imputation'!T94&lt;&gt;"",1,0))</f>
        <v>0</v>
      </c>
      <c r="T91" s="171">
        <f>IF('Indicator Data'!AA95="No Data",1,IF('Indicator Data imputation'!U94&lt;&gt;"",1,0))</f>
        <v>0</v>
      </c>
      <c r="U91" s="171">
        <f>IF('Indicator Data'!AB95="No Data",1,IF('Indicator Data imputation'!V94&lt;&gt;"",1,0))</f>
        <v>1</v>
      </c>
      <c r="V91" s="171">
        <f>IF('Indicator Data'!AC95="No Data",1,IF('Indicator Data imputation'!W94&lt;&gt;"",1,0))</f>
        <v>0</v>
      </c>
      <c r="W91" s="171">
        <f>IF('Indicator Data'!AD95="No Data",1,IF('Indicator Data imputation'!X94&lt;&gt;"",1,0))</f>
        <v>0</v>
      </c>
      <c r="X91" s="171">
        <f>IF('Indicator Data'!AE95="No Data",1,IF('Indicator Data imputation'!Y94&lt;&gt;"",1,0))</f>
        <v>1</v>
      </c>
      <c r="Y91" s="171">
        <f>IF('Indicator Data'!AF95="No Data",1,IF('Indicator Data imputation'!Z94&lt;&gt;"",1,0))</f>
        <v>0</v>
      </c>
      <c r="Z91" s="171">
        <f>IF('Indicator Data'!AG95="No Data",1,IF('Indicator Data imputation'!AA94&lt;&gt;"",1,0))</f>
        <v>1</v>
      </c>
      <c r="AA91" s="171">
        <f>IF('Indicator Data'!AH95="No Data",1,IF('Indicator Data imputation'!AB94&lt;&gt;"",1,0))</f>
        <v>0</v>
      </c>
      <c r="AB91" s="171">
        <f>IF('Indicator Data'!AI95="No Data",1,IF('Indicator Data imputation'!AC94&lt;&gt;"",1,0))</f>
        <v>0</v>
      </c>
      <c r="AC91" s="171">
        <f>IF('Indicator Data'!AJ95="No Data",1,IF('Indicator Data imputation'!AD94&lt;&gt;"",1,0))</f>
        <v>0</v>
      </c>
      <c r="AD91" s="171">
        <f>IF('Indicator Data'!AK95="No Data",1,IF('Indicator Data imputation'!AE94&lt;&gt;"",1,0))</f>
        <v>0</v>
      </c>
      <c r="AE91" s="171">
        <f>IF('Indicator Data'!AL95="No Data",1,IF('Indicator Data imputation'!AF94&lt;&gt;"",1,0))</f>
        <v>0</v>
      </c>
      <c r="AF91" s="171">
        <f>IF('Indicator Data'!AM95="No Data",1,IF('Indicator Data imputation'!AG94&lt;&gt;"",1,0))</f>
        <v>0</v>
      </c>
      <c r="AG91" s="171">
        <f>IF('Indicator Data'!AN95="No Data",1,IF('Indicator Data imputation'!AH94&lt;&gt;"",1,0))</f>
        <v>0</v>
      </c>
      <c r="AH91" s="171">
        <f>IF('Indicator Data'!AO95="No Data",1,IF('Indicator Data imputation'!AI94&lt;&gt;"",1,0))</f>
        <v>0</v>
      </c>
      <c r="AI91" s="171">
        <f>IF('Indicator Data'!AP95="No Data",1,IF('Indicator Data imputation'!AJ94&lt;&gt;"",1,0))</f>
        <v>0</v>
      </c>
      <c r="AJ91" s="171">
        <f>IF('Indicator Data'!AQ95="No Data",1,IF('Indicator Data imputation'!AK94&lt;&gt;"",1,0))</f>
        <v>0</v>
      </c>
      <c r="AK91" s="171">
        <f>IF('Indicator Data'!AR95="No Data",1,IF('Indicator Data imputation'!AL94&lt;&gt;"",1,0))</f>
        <v>1</v>
      </c>
      <c r="AL91" s="171">
        <f>IF('Indicator Data'!AS95="No Data",1,IF('Indicator Data imputation'!AM94&lt;&gt;"",1,0))</f>
        <v>0</v>
      </c>
      <c r="AM91" s="171">
        <f>IF('Indicator Data'!AT95="No Data",1,IF('Indicator Data imputation'!AN94&lt;&gt;"",1,0))</f>
        <v>0</v>
      </c>
      <c r="AN91" s="171">
        <f>IF('Indicator Data'!AU95="No Data",1,IF('Indicator Data imputation'!AO94&lt;&gt;"",1,0))</f>
        <v>0</v>
      </c>
      <c r="AO91" s="171">
        <f>IF('Indicator Data'!AV95="No Data",1,IF('Indicator Data imputation'!AP94&lt;&gt;"",1,0))</f>
        <v>0</v>
      </c>
      <c r="AP91" s="171">
        <f>IF('Indicator Data'!AW95="No Data",1,IF('Indicator Data imputation'!AQ94&lt;&gt;"",1,0))</f>
        <v>0</v>
      </c>
      <c r="AQ91" s="171">
        <f>IF('Indicator Data'!AX95="No Data",1,IF('Indicator Data imputation'!AR94&lt;&gt;"",1,0))</f>
        <v>0</v>
      </c>
      <c r="AR91" s="171">
        <f>IF('Indicator Data'!AY95="No Data",1,IF('Indicator Data imputation'!AS94&lt;&gt;"",1,0))</f>
        <v>0</v>
      </c>
      <c r="AS91" s="171">
        <f>IF('Indicator Data'!AZ95="No Data",1,IF('Indicator Data imputation'!AT94&lt;&gt;"",1,0))</f>
        <v>0</v>
      </c>
      <c r="AT91" s="171">
        <f>IF('Indicator Data'!BA95="No Data",1,IF('Indicator Data imputation'!AU94&lt;&gt;"",1,0))</f>
        <v>0</v>
      </c>
      <c r="AU91" s="171">
        <f>IF('Indicator Data'!BB95="No Data",1,IF('Indicator Data imputation'!AV94&lt;&gt;"",1,0))</f>
        <v>0</v>
      </c>
      <c r="AV91" s="171">
        <f>IF('Indicator Data'!BC95="No Data",1,IF('Indicator Data imputation'!AW94&lt;&gt;"",1,0))</f>
        <v>0</v>
      </c>
      <c r="AW91" s="171">
        <f>IF('Indicator Data'!BD95="No Data",1,IF('Indicator Data imputation'!AX94&lt;&gt;"",1,0))</f>
        <v>0</v>
      </c>
      <c r="AX91" s="171">
        <f>IF('Indicator Data'!BE95="No Data",1,IF('Indicator Data imputation'!AY94&lt;&gt;"",1,0))</f>
        <v>0</v>
      </c>
      <c r="AY91" s="171">
        <f>IF('Indicator Data'!BF95="No Data",1,IF('Indicator Data imputation'!AZ94&lt;&gt;"",1,0))</f>
        <v>0</v>
      </c>
      <c r="AZ91" s="171">
        <f>IF('Indicator Data'!BG95="No Data",1,IF('Indicator Data imputation'!BA94&lt;&gt;"",1,0))</f>
        <v>0</v>
      </c>
      <c r="BA91" s="5">
        <f t="shared" si="2"/>
        <v>6</v>
      </c>
      <c r="BB91" s="173">
        <f t="shared" si="3"/>
        <v>0.11764705882352941</v>
      </c>
    </row>
    <row r="92" spans="1:54" x14ac:dyDescent="0.25">
      <c r="A92" s="5" t="s">
        <v>169</v>
      </c>
      <c r="B92" s="171">
        <f>IF('Indicator Data'!I96="No Data",1,IF('Indicator Data imputation'!C95&lt;&gt;"",1,0))</f>
        <v>0</v>
      </c>
      <c r="C92" s="171">
        <f>IF('Indicator Data'!J96="No Data",1,IF('Indicator Data imputation'!D95&lt;&gt;"",1,0))</f>
        <v>0</v>
      </c>
      <c r="D92" s="171">
        <f>IF('Indicator Data'!K96="No Data",1,IF('Indicator Data imputation'!E95&lt;&gt;"",1,0))</f>
        <v>0</v>
      </c>
      <c r="E92" s="171">
        <f>IF('Indicator Data'!L96="No Data",1,IF('Indicator Data imputation'!F95&lt;&gt;"",1,0))</f>
        <v>0</v>
      </c>
      <c r="F92" s="171">
        <f>IF('Indicator Data'!M96="No Data",1,IF('Indicator Data imputation'!G95&lt;&gt;"",1,0))</f>
        <v>0</v>
      </c>
      <c r="G92" s="171">
        <f>IF('Indicator Data'!N96="No Data",1,IF('Indicator Data imputation'!H95&lt;&gt;"",1,0))</f>
        <v>0</v>
      </c>
      <c r="H92" s="171">
        <f>IF('Indicator Data'!O96="No Data",1,IF('Indicator Data imputation'!I95&lt;&gt;"",1,0))</f>
        <v>0</v>
      </c>
      <c r="I92" s="171">
        <f>IF('Indicator Data'!P96="No Data",1,IF('Indicator Data imputation'!J95&lt;&gt;"",1,0))</f>
        <v>0</v>
      </c>
      <c r="J92" s="171">
        <f>IF('Indicator Data'!Q96="No Data",1,IF('Indicator Data imputation'!K95&lt;&gt;"",1,0))</f>
        <v>0</v>
      </c>
      <c r="K92" s="171">
        <f>IF('Indicator Data'!R96="No Data",1,IF('Indicator Data imputation'!L95&lt;&gt;"",1,0))</f>
        <v>0</v>
      </c>
      <c r="L92" s="171">
        <f>IF('Indicator Data'!S96="No Data",1,IF('Indicator Data imputation'!M95&lt;&gt;"",1,0))</f>
        <v>0</v>
      </c>
      <c r="M92" s="171">
        <f>IF('Indicator Data'!T96="No Data",1,IF('Indicator Data imputation'!N95&lt;&gt;"",1,0))</f>
        <v>0</v>
      </c>
      <c r="N92" s="171">
        <f>IF('Indicator Data'!U96="No Data",1,IF('Indicator Data imputation'!O95&lt;&gt;"",1,0))</f>
        <v>0</v>
      </c>
      <c r="O92" s="171">
        <f>IF('Indicator Data'!V96="No Data",1,IF('Indicator Data imputation'!P95&lt;&gt;"",1,0))</f>
        <v>0</v>
      </c>
      <c r="P92" s="171">
        <f>IF('Indicator Data'!W96="No Data",1,IF('Indicator Data imputation'!Q95&lt;&gt;"",1,0))</f>
        <v>0</v>
      </c>
      <c r="Q92" s="171">
        <f>IF('Indicator Data'!X96="No Data",1,IF('Indicator Data imputation'!R95&lt;&gt;"",1,0))</f>
        <v>0</v>
      </c>
      <c r="R92" s="171">
        <f>IF('Indicator Data'!Y96="No Data",1,IF('Indicator Data imputation'!S95&lt;&gt;"",1,0))</f>
        <v>0</v>
      </c>
      <c r="S92" s="171">
        <f>IF('Indicator Data'!Z96="No Data",1,IF('Indicator Data imputation'!T95&lt;&gt;"",1,0))</f>
        <v>0</v>
      </c>
      <c r="T92" s="171">
        <f>IF('Indicator Data'!AA96="No Data",1,IF('Indicator Data imputation'!U95&lt;&gt;"",1,0))</f>
        <v>0</v>
      </c>
      <c r="U92" s="171">
        <f>IF('Indicator Data'!AB96="No Data",1,IF('Indicator Data imputation'!V95&lt;&gt;"",1,0))</f>
        <v>0</v>
      </c>
      <c r="V92" s="171">
        <f>IF('Indicator Data'!AC96="No Data",1,IF('Indicator Data imputation'!W95&lt;&gt;"",1,0))</f>
        <v>0</v>
      </c>
      <c r="W92" s="171">
        <f>IF('Indicator Data'!AD96="No Data",1,IF('Indicator Data imputation'!X95&lt;&gt;"",1,0))</f>
        <v>0</v>
      </c>
      <c r="X92" s="171">
        <f>IF('Indicator Data'!AE96="No Data",1,IF('Indicator Data imputation'!Y95&lt;&gt;"",1,0))</f>
        <v>0</v>
      </c>
      <c r="Y92" s="171">
        <f>IF('Indicator Data'!AF96="No Data",1,IF('Indicator Data imputation'!Z95&lt;&gt;"",1,0))</f>
        <v>0</v>
      </c>
      <c r="Z92" s="171">
        <f>IF('Indicator Data'!AG96="No Data",1,IF('Indicator Data imputation'!AA95&lt;&gt;"",1,0))</f>
        <v>0</v>
      </c>
      <c r="AA92" s="171">
        <f>IF('Indicator Data'!AH96="No Data",1,IF('Indicator Data imputation'!AB95&lt;&gt;"",1,0))</f>
        <v>0</v>
      </c>
      <c r="AB92" s="171">
        <f>IF('Indicator Data'!AI96="No Data",1,IF('Indicator Data imputation'!AC95&lt;&gt;"",1,0))</f>
        <v>0</v>
      </c>
      <c r="AC92" s="171">
        <f>IF('Indicator Data'!AJ96="No Data",1,IF('Indicator Data imputation'!AD95&lt;&gt;"",1,0))</f>
        <v>0</v>
      </c>
      <c r="AD92" s="171">
        <f>IF('Indicator Data'!AK96="No Data",1,IF('Indicator Data imputation'!AE95&lt;&gt;"",1,0))</f>
        <v>0</v>
      </c>
      <c r="AE92" s="171">
        <f>IF('Indicator Data'!AL96="No Data",1,IF('Indicator Data imputation'!AF95&lt;&gt;"",1,0))</f>
        <v>0</v>
      </c>
      <c r="AF92" s="171">
        <f>IF('Indicator Data'!AM96="No Data",1,IF('Indicator Data imputation'!AG95&lt;&gt;"",1,0))</f>
        <v>0</v>
      </c>
      <c r="AG92" s="171">
        <f>IF('Indicator Data'!AN96="No Data",1,IF('Indicator Data imputation'!AH95&lt;&gt;"",1,0))</f>
        <v>0</v>
      </c>
      <c r="AH92" s="171">
        <f>IF('Indicator Data'!AO96="No Data",1,IF('Indicator Data imputation'!AI95&lt;&gt;"",1,0))</f>
        <v>0</v>
      </c>
      <c r="AI92" s="171">
        <f>IF('Indicator Data'!AP96="No Data",1,IF('Indicator Data imputation'!AJ95&lt;&gt;"",1,0))</f>
        <v>1</v>
      </c>
      <c r="AJ92" s="171">
        <f>IF('Indicator Data'!AQ96="No Data",1,IF('Indicator Data imputation'!AK95&lt;&gt;"",1,0))</f>
        <v>1</v>
      </c>
      <c r="AK92" s="171">
        <f>IF('Indicator Data'!AR96="No Data",1,IF('Indicator Data imputation'!AL95&lt;&gt;"",1,0))</f>
        <v>0</v>
      </c>
      <c r="AL92" s="171">
        <f>IF('Indicator Data'!AS96="No Data",1,IF('Indicator Data imputation'!AM95&lt;&gt;"",1,0))</f>
        <v>0</v>
      </c>
      <c r="AM92" s="171">
        <f>IF('Indicator Data'!AT96="No Data",1,IF('Indicator Data imputation'!AN95&lt;&gt;"",1,0))</f>
        <v>0</v>
      </c>
      <c r="AN92" s="171">
        <f>IF('Indicator Data'!AU96="No Data",1,IF('Indicator Data imputation'!AO95&lt;&gt;"",1,0))</f>
        <v>0</v>
      </c>
      <c r="AO92" s="171">
        <f>IF('Indicator Data'!AV96="No Data",1,IF('Indicator Data imputation'!AP95&lt;&gt;"",1,0))</f>
        <v>0</v>
      </c>
      <c r="AP92" s="171">
        <f>IF('Indicator Data'!AW96="No Data",1,IF('Indicator Data imputation'!AQ95&lt;&gt;"",1,0))</f>
        <v>0</v>
      </c>
      <c r="AQ92" s="171">
        <f>IF('Indicator Data'!AX96="No Data",1,IF('Indicator Data imputation'!AR95&lt;&gt;"",1,0))</f>
        <v>0</v>
      </c>
      <c r="AR92" s="171">
        <f>IF('Indicator Data'!AY96="No Data",1,IF('Indicator Data imputation'!AS95&lt;&gt;"",1,0))</f>
        <v>0</v>
      </c>
      <c r="AS92" s="171">
        <f>IF('Indicator Data'!AZ96="No Data",1,IF('Indicator Data imputation'!AT95&lt;&gt;"",1,0))</f>
        <v>0</v>
      </c>
      <c r="AT92" s="171">
        <f>IF('Indicator Data'!BA96="No Data",1,IF('Indicator Data imputation'!AU95&lt;&gt;"",1,0))</f>
        <v>0</v>
      </c>
      <c r="AU92" s="171">
        <f>IF('Indicator Data'!BB96="No Data",1,IF('Indicator Data imputation'!AV95&lt;&gt;"",1,0))</f>
        <v>0</v>
      </c>
      <c r="AV92" s="171">
        <f>IF('Indicator Data'!BC96="No Data",1,IF('Indicator Data imputation'!AW95&lt;&gt;"",1,0))</f>
        <v>0</v>
      </c>
      <c r="AW92" s="171">
        <f>IF('Indicator Data'!BD96="No Data",1,IF('Indicator Data imputation'!AX95&lt;&gt;"",1,0))</f>
        <v>0</v>
      </c>
      <c r="AX92" s="171">
        <f>IF('Indicator Data'!BE96="No Data",1,IF('Indicator Data imputation'!AY95&lt;&gt;"",1,0))</f>
        <v>0</v>
      </c>
      <c r="AY92" s="171">
        <f>IF('Indicator Data'!BF96="No Data",1,IF('Indicator Data imputation'!AZ95&lt;&gt;"",1,0))</f>
        <v>0</v>
      </c>
      <c r="AZ92" s="171">
        <f>IF('Indicator Data'!BG96="No Data",1,IF('Indicator Data imputation'!BA95&lt;&gt;"",1,0))</f>
        <v>0</v>
      </c>
      <c r="BA92" s="5">
        <f t="shared" si="2"/>
        <v>2</v>
      </c>
      <c r="BB92" s="173">
        <f t="shared" si="3"/>
        <v>3.9215686274509803E-2</v>
      </c>
    </row>
    <row r="93" spans="1:54" x14ac:dyDescent="0.25">
      <c r="A93" s="5" t="s">
        <v>171</v>
      </c>
      <c r="B93" s="171">
        <f>IF('Indicator Data'!I97="No Data",1,IF('Indicator Data imputation'!C96&lt;&gt;"",1,0))</f>
        <v>0</v>
      </c>
      <c r="C93" s="171">
        <f>IF('Indicator Data'!J97="No Data",1,IF('Indicator Data imputation'!D96&lt;&gt;"",1,0))</f>
        <v>0</v>
      </c>
      <c r="D93" s="171">
        <f>IF('Indicator Data'!K97="No Data",1,IF('Indicator Data imputation'!E96&lt;&gt;"",1,0))</f>
        <v>0</v>
      </c>
      <c r="E93" s="171">
        <f>IF('Indicator Data'!L97="No Data",1,IF('Indicator Data imputation'!F96&lt;&gt;"",1,0))</f>
        <v>0</v>
      </c>
      <c r="F93" s="171">
        <f>IF('Indicator Data'!M97="No Data",1,IF('Indicator Data imputation'!G96&lt;&gt;"",1,0))</f>
        <v>0</v>
      </c>
      <c r="G93" s="171">
        <f>IF('Indicator Data'!N97="No Data",1,IF('Indicator Data imputation'!H96&lt;&gt;"",1,0))</f>
        <v>0</v>
      </c>
      <c r="H93" s="171">
        <f>IF('Indicator Data'!O97="No Data",1,IF('Indicator Data imputation'!I96&lt;&gt;"",1,0))</f>
        <v>0</v>
      </c>
      <c r="I93" s="171">
        <f>IF('Indicator Data'!P97="No Data",1,IF('Indicator Data imputation'!J96&lt;&gt;"",1,0))</f>
        <v>0</v>
      </c>
      <c r="J93" s="171">
        <f>IF('Indicator Data'!Q97="No Data",1,IF('Indicator Data imputation'!K96&lt;&gt;"",1,0))</f>
        <v>0</v>
      </c>
      <c r="K93" s="171">
        <f>IF('Indicator Data'!R97="No Data",1,IF('Indicator Data imputation'!L96&lt;&gt;"",1,0))</f>
        <v>0</v>
      </c>
      <c r="L93" s="171">
        <f>IF('Indicator Data'!S97="No Data",1,IF('Indicator Data imputation'!M96&lt;&gt;"",1,0))</f>
        <v>0</v>
      </c>
      <c r="M93" s="171">
        <f>IF('Indicator Data'!T97="No Data",1,IF('Indicator Data imputation'!N96&lt;&gt;"",1,0))</f>
        <v>0</v>
      </c>
      <c r="N93" s="171">
        <f>IF('Indicator Data'!U97="No Data",1,IF('Indicator Data imputation'!O96&lt;&gt;"",1,0))</f>
        <v>0</v>
      </c>
      <c r="O93" s="171">
        <f>IF('Indicator Data'!V97="No Data",1,IF('Indicator Data imputation'!P96&lt;&gt;"",1,0))</f>
        <v>0</v>
      </c>
      <c r="P93" s="171">
        <f>IF('Indicator Data'!W97="No Data",1,IF('Indicator Data imputation'!Q96&lt;&gt;"",1,0))</f>
        <v>0</v>
      </c>
      <c r="Q93" s="171">
        <f>IF('Indicator Data'!X97="No Data",1,IF('Indicator Data imputation'!R96&lt;&gt;"",1,0))</f>
        <v>0</v>
      </c>
      <c r="R93" s="171">
        <f>IF('Indicator Data'!Y97="No Data",1,IF('Indicator Data imputation'!S96&lt;&gt;"",1,0))</f>
        <v>0</v>
      </c>
      <c r="S93" s="171">
        <f>IF('Indicator Data'!Z97="No Data",1,IF('Indicator Data imputation'!T96&lt;&gt;"",1,0))</f>
        <v>0</v>
      </c>
      <c r="T93" s="171">
        <f>IF('Indicator Data'!AA97="No Data",1,IF('Indicator Data imputation'!U96&lt;&gt;"",1,0))</f>
        <v>0</v>
      </c>
      <c r="U93" s="171">
        <f>IF('Indicator Data'!AB97="No Data",1,IF('Indicator Data imputation'!V96&lt;&gt;"",1,0))</f>
        <v>0</v>
      </c>
      <c r="V93" s="171">
        <f>IF('Indicator Data'!AC97="No Data",1,IF('Indicator Data imputation'!W96&lt;&gt;"",1,0))</f>
        <v>0</v>
      </c>
      <c r="W93" s="171">
        <f>IF('Indicator Data'!AD97="No Data",1,IF('Indicator Data imputation'!X96&lt;&gt;"",1,0))</f>
        <v>0</v>
      </c>
      <c r="X93" s="171">
        <f>IF('Indicator Data'!AE97="No Data",1,IF('Indicator Data imputation'!Y96&lt;&gt;"",1,0))</f>
        <v>0</v>
      </c>
      <c r="Y93" s="171">
        <f>IF('Indicator Data'!AF97="No Data",1,IF('Indicator Data imputation'!Z96&lt;&gt;"",1,0))</f>
        <v>0</v>
      </c>
      <c r="Z93" s="171">
        <f>IF('Indicator Data'!AG97="No Data",1,IF('Indicator Data imputation'!AA96&lt;&gt;"",1,0))</f>
        <v>0</v>
      </c>
      <c r="AA93" s="171">
        <f>IF('Indicator Data'!AH97="No Data",1,IF('Indicator Data imputation'!AB96&lt;&gt;"",1,0))</f>
        <v>0</v>
      </c>
      <c r="AB93" s="171">
        <f>IF('Indicator Data'!AI97="No Data",1,IF('Indicator Data imputation'!AC96&lt;&gt;"",1,0))</f>
        <v>0</v>
      </c>
      <c r="AC93" s="171">
        <f>IF('Indicator Data'!AJ97="No Data",1,IF('Indicator Data imputation'!AD96&lt;&gt;"",1,0))</f>
        <v>0</v>
      </c>
      <c r="AD93" s="171">
        <f>IF('Indicator Data'!AK97="No Data",1,IF('Indicator Data imputation'!AE96&lt;&gt;"",1,0))</f>
        <v>0</v>
      </c>
      <c r="AE93" s="171">
        <f>IF('Indicator Data'!AL97="No Data",1,IF('Indicator Data imputation'!AF96&lt;&gt;"",1,0))</f>
        <v>0</v>
      </c>
      <c r="AF93" s="171">
        <f>IF('Indicator Data'!AM97="No Data",1,IF('Indicator Data imputation'!AG96&lt;&gt;"",1,0))</f>
        <v>0</v>
      </c>
      <c r="AG93" s="171">
        <f>IF('Indicator Data'!AN97="No Data",1,IF('Indicator Data imputation'!AH96&lt;&gt;"",1,0))</f>
        <v>0</v>
      </c>
      <c r="AH93" s="171">
        <f>IF('Indicator Data'!AO97="No Data",1,IF('Indicator Data imputation'!AI96&lt;&gt;"",1,0))</f>
        <v>0</v>
      </c>
      <c r="AI93" s="171">
        <f>IF('Indicator Data'!AP97="No Data",1,IF('Indicator Data imputation'!AJ96&lt;&gt;"",1,0))</f>
        <v>0</v>
      </c>
      <c r="AJ93" s="171">
        <f>IF('Indicator Data'!AQ97="No Data",1,IF('Indicator Data imputation'!AK96&lt;&gt;"",1,0))</f>
        <v>0</v>
      </c>
      <c r="AK93" s="171">
        <f>IF('Indicator Data'!AR97="No Data",1,IF('Indicator Data imputation'!AL96&lt;&gt;"",1,0))</f>
        <v>0</v>
      </c>
      <c r="AL93" s="171">
        <f>IF('Indicator Data'!AS97="No Data",1,IF('Indicator Data imputation'!AM96&lt;&gt;"",1,0))</f>
        <v>0</v>
      </c>
      <c r="AM93" s="171">
        <f>IF('Indicator Data'!AT97="No Data",1,IF('Indicator Data imputation'!AN96&lt;&gt;"",1,0))</f>
        <v>0</v>
      </c>
      <c r="AN93" s="171">
        <f>IF('Indicator Data'!AU97="No Data",1,IF('Indicator Data imputation'!AO96&lt;&gt;"",1,0))</f>
        <v>0</v>
      </c>
      <c r="AO93" s="171">
        <f>IF('Indicator Data'!AV97="No Data",1,IF('Indicator Data imputation'!AP96&lt;&gt;"",1,0))</f>
        <v>0</v>
      </c>
      <c r="AP93" s="171">
        <f>IF('Indicator Data'!AW97="No Data",1,IF('Indicator Data imputation'!AQ96&lt;&gt;"",1,0))</f>
        <v>0</v>
      </c>
      <c r="AQ93" s="171">
        <f>IF('Indicator Data'!AX97="No Data",1,IF('Indicator Data imputation'!AR96&lt;&gt;"",1,0))</f>
        <v>0</v>
      </c>
      <c r="AR93" s="171">
        <f>IF('Indicator Data'!AY97="No Data",1,IF('Indicator Data imputation'!AS96&lt;&gt;"",1,0))</f>
        <v>0</v>
      </c>
      <c r="AS93" s="171">
        <f>IF('Indicator Data'!AZ97="No Data",1,IF('Indicator Data imputation'!AT96&lt;&gt;"",1,0))</f>
        <v>0</v>
      </c>
      <c r="AT93" s="171">
        <f>IF('Indicator Data'!BA97="No Data",1,IF('Indicator Data imputation'!AU96&lt;&gt;"",1,0))</f>
        <v>0</v>
      </c>
      <c r="AU93" s="171">
        <f>IF('Indicator Data'!BB97="No Data",1,IF('Indicator Data imputation'!AV96&lt;&gt;"",1,0))</f>
        <v>0</v>
      </c>
      <c r="AV93" s="171">
        <f>IF('Indicator Data'!BC97="No Data",1,IF('Indicator Data imputation'!AW96&lt;&gt;"",1,0))</f>
        <v>0</v>
      </c>
      <c r="AW93" s="171">
        <f>IF('Indicator Data'!BD97="No Data",1,IF('Indicator Data imputation'!AX96&lt;&gt;"",1,0))</f>
        <v>0</v>
      </c>
      <c r="AX93" s="171">
        <f>IF('Indicator Data'!BE97="No Data",1,IF('Indicator Data imputation'!AY96&lt;&gt;"",1,0))</f>
        <v>0</v>
      </c>
      <c r="AY93" s="171">
        <f>IF('Indicator Data'!BF97="No Data",1,IF('Indicator Data imputation'!AZ96&lt;&gt;"",1,0))</f>
        <v>0</v>
      </c>
      <c r="AZ93" s="171">
        <f>IF('Indicator Data'!BG97="No Data",1,IF('Indicator Data imputation'!BA96&lt;&gt;"",1,0))</f>
        <v>0</v>
      </c>
      <c r="BA93" s="5">
        <f t="shared" si="2"/>
        <v>0</v>
      </c>
      <c r="BB93" s="173">
        <f t="shared" si="3"/>
        <v>0</v>
      </c>
    </row>
    <row r="94" spans="1:54" x14ac:dyDescent="0.25">
      <c r="A94" s="5" t="s">
        <v>172</v>
      </c>
      <c r="B94" s="171">
        <f>IF('Indicator Data'!I98="No Data",1,IF('Indicator Data imputation'!C97&lt;&gt;"",1,0))</f>
        <v>0</v>
      </c>
      <c r="C94" s="171">
        <f>IF('Indicator Data'!J98="No Data",1,IF('Indicator Data imputation'!D97&lt;&gt;"",1,0))</f>
        <v>0</v>
      </c>
      <c r="D94" s="171">
        <f>IF('Indicator Data'!K98="No Data",1,IF('Indicator Data imputation'!E97&lt;&gt;"",1,0))</f>
        <v>0</v>
      </c>
      <c r="E94" s="171">
        <f>IF('Indicator Data'!L98="No Data",1,IF('Indicator Data imputation'!F97&lt;&gt;"",1,0))</f>
        <v>0</v>
      </c>
      <c r="F94" s="171">
        <f>IF('Indicator Data'!M98="No Data",1,IF('Indicator Data imputation'!G97&lt;&gt;"",1,0))</f>
        <v>0</v>
      </c>
      <c r="G94" s="171">
        <f>IF('Indicator Data'!N98="No Data",1,IF('Indicator Data imputation'!H97&lt;&gt;"",1,0))</f>
        <v>0</v>
      </c>
      <c r="H94" s="171">
        <f>IF('Indicator Data'!O98="No Data",1,IF('Indicator Data imputation'!I97&lt;&gt;"",1,0))</f>
        <v>0</v>
      </c>
      <c r="I94" s="171">
        <f>IF('Indicator Data'!P98="No Data",1,IF('Indicator Data imputation'!J97&lt;&gt;"",1,0))</f>
        <v>0</v>
      </c>
      <c r="J94" s="171">
        <f>IF('Indicator Data'!Q98="No Data",1,IF('Indicator Data imputation'!K97&lt;&gt;"",1,0))</f>
        <v>0</v>
      </c>
      <c r="K94" s="171">
        <f>IF('Indicator Data'!R98="No Data",1,IF('Indicator Data imputation'!L97&lt;&gt;"",1,0))</f>
        <v>1</v>
      </c>
      <c r="L94" s="171">
        <f>IF('Indicator Data'!S98="No Data",1,IF('Indicator Data imputation'!M97&lt;&gt;"",1,0))</f>
        <v>0</v>
      </c>
      <c r="M94" s="171">
        <f>IF('Indicator Data'!T98="No Data",1,IF('Indicator Data imputation'!N97&lt;&gt;"",1,0))</f>
        <v>0</v>
      </c>
      <c r="N94" s="171">
        <f>IF('Indicator Data'!U98="No Data",1,IF('Indicator Data imputation'!O97&lt;&gt;"",1,0))</f>
        <v>0</v>
      </c>
      <c r="O94" s="171">
        <f>IF('Indicator Data'!V98="No Data",1,IF('Indicator Data imputation'!P97&lt;&gt;"",1,0))</f>
        <v>1</v>
      </c>
      <c r="P94" s="171">
        <f>IF('Indicator Data'!W98="No Data",1,IF('Indicator Data imputation'!Q97&lt;&gt;"",1,0))</f>
        <v>0</v>
      </c>
      <c r="Q94" s="171">
        <f>IF('Indicator Data'!X98="No Data",1,IF('Indicator Data imputation'!R97&lt;&gt;"",1,0))</f>
        <v>1</v>
      </c>
      <c r="R94" s="171">
        <f>IF('Indicator Data'!Y98="No Data",1,IF('Indicator Data imputation'!S97&lt;&gt;"",1,0))</f>
        <v>0</v>
      </c>
      <c r="S94" s="171">
        <f>IF('Indicator Data'!Z98="No Data",1,IF('Indicator Data imputation'!T97&lt;&gt;"",1,0))</f>
        <v>0</v>
      </c>
      <c r="T94" s="171">
        <f>IF('Indicator Data'!AA98="No Data",1,IF('Indicator Data imputation'!U97&lt;&gt;"",1,0))</f>
        <v>0</v>
      </c>
      <c r="U94" s="171">
        <f>IF('Indicator Data'!AB98="No Data",1,IF('Indicator Data imputation'!V97&lt;&gt;"",1,0))</f>
        <v>0</v>
      </c>
      <c r="V94" s="171">
        <f>IF('Indicator Data'!AC98="No Data",1,IF('Indicator Data imputation'!W97&lt;&gt;"",1,0))</f>
        <v>0</v>
      </c>
      <c r="W94" s="171">
        <f>IF('Indicator Data'!AD98="No Data",1,IF('Indicator Data imputation'!X97&lt;&gt;"",1,0))</f>
        <v>0</v>
      </c>
      <c r="X94" s="171">
        <f>IF('Indicator Data'!AE98="No Data",1,IF('Indicator Data imputation'!Y97&lt;&gt;"",1,0))</f>
        <v>1</v>
      </c>
      <c r="Y94" s="171">
        <f>IF('Indicator Data'!AF98="No Data",1,IF('Indicator Data imputation'!Z97&lt;&gt;"",1,0))</f>
        <v>0</v>
      </c>
      <c r="Z94" s="171">
        <f>IF('Indicator Data'!AG98="No Data",1,IF('Indicator Data imputation'!AA97&lt;&gt;"",1,0))</f>
        <v>0</v>
      </c>
      <c r="AA94" s="171">
        <f>IF('Indicator Data'!AH98="No Data",1,IF('Indicator Data imputation'!AB97&lt;&gt;"",1,0))</f>
        <v>0</v>
      </c>
      <c r="AB94" s="171">
        <f>IF('Indicator Data'!AI98="No Data",1,IF('Indicator Data imputation'!AC97&lt;&gt;"",1,0))</f>
        <v>0</v>
      </c>
      <c r="AC94" s="171">
        <f>IF('Indicator Data'!AJ98="No Data",1,IF('Indicator Data imputation'!AD97&lt;&gt;"",1,0))</f>
        <v>0</v>
      </c>
      <c r="AD94" s="171">
        <f>IF('Indicator Data'!AK98="No Data",1,IF('Indicator Data imputation'!AE97&lt;&gt;"",1,0))</f>
        <v>0</v>
      </c>
      <c r="AE94" s="171">
        <f>IF('Indicator Data'!AL98="No Data",1,IF('Indicator Data imputation'!AF97&lt;&gt;"",1,0))</f>
        <v>0</v>
      </c>
      <c r="AF94" s="171">
        <f>IF('Indicator Data'!AM98="No Data",1,IF('Indicator Data imputation'!AG97&lt;&gt;"",1,0))</f>
        <v>0</v>
      </c>
      <c r="AG94" s="171">
        <f>IF('Indicator Data'!AN98="No Data",1,IF('Indicator Data imputation'!AH97&lt;&gt;"",1,0))</f>
        <v>0</v>
      </c>
      <c r="AH94" s="171">
        <f>IF('Indicator Data'!AO98="No Data",1,IF('Indicator Data imputation'!AI97&lt;&gt;"",1,0))</f>
        <v>0</v>
      </c>
      <c r="AI94" s="171">
        <f>IF('Indicator Data'!AP98="No Data",1,IF('Indicator Data imputation'!AJ97&lt;&gt;"",1,0))</f>
        <v>0</v>
      </c>
      <c r="AJ94" s="171">
        <f>IF('Indicator Data'!AQ98="No Data",1,IF('Indicator Data imputation'!AK97&lt;&gt;"",1,0))</f>
        <v>0</v>
      </c>
      <c r="AK94" s="171">
        <f>IF('Indicator Data'!AR98="No Data",1,IF('Indicator Data imputation'!AL97&lt;&gt;"",1,0))</f>
        <v>1</v>
      </c>
      <c r="AL94" s="171">
        <f>IF('Indicator Data'!AS98="No Data",1,IF('Indicator Data imputation'!AM97&lt;&gt;"",1,0))</f>
        <v>0</v>
      </c>
      <c r="AM94" s="171">
        <f>IF('Indicator Data'!AT98="No Data",1,IF('Indicator Data imputation'!AN97&lt;&gt;"",1,0))</f>
        <v>0</v>
      </c>
      <c r="AN94" s="171">
        <f>IF('Indicator Data'!AU98="No Data",1,IF('Indicator Data imputation'!AO97&lt;&gt;"",1,0))</f>
        <v>0</v>
      </c>
      <c r="AO94" s="171">
        <f>IF('Indicator Data'!AV98="No Data",1,IF('Indicator Data imputation'!AP97&lt;&gt;"",1,0))</f>
        <v>0</v>
      </c>
      <c r="AP94" s="171">
        <f>IF('Indicator Data'!AW98="No Data",1,IF('Indicator Data imputation'!AQ97&lt;&gt;"",1,0))</f>
        <v>0</v>
      </c>
      <c r="AQ94" s="171">
        <f>IF('Indicator Data'!AX98="No Data",1,IF('Indicator Data imputation'!AR97&lt;&gt;"",1,0))</f>
        <v>0</v>
      </c>
      <c r="AR94" s="171">
        <f>IF('Indicator Data'!AY98="No Data",1,IF('Indicator Data imputation'!AS97&lt;&gt;"",1,0))</f>
        <v>0</v>
      </c>
      <c r="AS94" s="171">
        <f>IF('Indicator Data'!AZ98="No Data",1,IF('Indicator Data imputation'!AT97&lt;&gt;"",1,0))</f>
        <v>0</v>
      </c>
      <c r="AT94" s="171">
        <f>IF('Indicator Data'!BA98="No Data",1,IF('Indicator Data imputation'!AU97&lt;&gt;"",1,0))</f>
        <v>0</v>
      </c>
      <c r="AU94" s="171">
        <f>IF('Indicator Data'!BB98="No Data",1,IF('Indicator Data imputation'!AV97&lt;&gt;"",1,0))</f>
        <v>0</v>
      </c>
      <c r="AV94" s="171">
        <f>IF('Indicator Data'!BC98="No Data",1,IF('Indicator Data imputation'!AW97&lt;&gt;"",1,0))</f>
        <v>0</v>
      </c>
      <c r="AW94" s="171">
        <f>IF('Indicator Data'!BD98="No Data",1,IF('Indicator Data imputation'!AX97&lt;&gt;"",1,0))</f>
        <v>0</v>
      </c>
      <c r="AX94" s="171">
        <f>IF('Indicator Data'!BE98="No Data",1,IF('Indicator Data imputation'!AY97&lt;&gt;"",1,0))</f>
        <v>0</v>
      </c>
      <c r="AY94" s="171">
        <f>IF('Indicator Data'!BF98="No Data",1,IF('Indicator Data imputation'!AZ97&lt;&gt;"",1,0))</f>
        <v>0</v>
      </c>
      <c r="AZ94" s="171">
        <f>IF('Indicator Data'!BG98="No Data",1,IF('Indicator Data imputation'!BA97&lt;&gt;"",1,0))</f>
        <v>0</v>
      </c>
      <c r="BA94" s="5">
        <f t="shared" si="2"/>
        <v>5</v>
      </c>
      <c r="BB94" s="173">
        <f t="shared" si="3"/>
        <v>9.8039215686274508E-2</v>
      </c>
    </row>
    <row r="95" spans="1:54" x14ac:dyDescent="0.25">
      <c r="A95" s="5" t="s">
        <v>173</v>
      </c>
      <c r="B95" s="171">
        <f>IF('Indicator Data'!I99="No Data",1,IF('Indicator Data imputation'!C98&lt;&gt;"",1,0))</f>
        <v>0</v>
      </c>
      <c r="C95" s="171">
        <f>IF('Indicator Data'!J99="No Data",1,IF('Indicator Data imputation'!D98&lt;&gt;"",1,0))</f>
        <v>0</v>
      </c>
      <c r="D95" s="171">
        <f>IF('Indicator Data'!K99="No Data",1,IF('Indicator Data imputation'!E98&lt;&gt;"",1,0))</f>
        <v>0</v>
      </c>
      <c r="E95" s="171">
        <f>IF('Indicator Data'!L99="No Data",1,IF('Indicator Data imputation'!F98&lt;&gt;"",1,0))</f>
        <v>0</v>
      </c>
      <c r="F95" s="171">
        <f>IF('Indicator Data'!M99="No Data",1,IF('Indicator Data imputation'!G98&lt;&gt;"",1,0))</f>
        <v>0</v>
      </c>
      <c r="G95" s="171">
        <f>IF('Indicator Data'!N99="No Data",1,IF('Indicator Data imputation'!H98&lt;&gt;"",1,0))</f>
        <v>0</v>
      </c>
      <c r="H95" s="171">
        <f>IF('Indicator Data'!O99="No Data",1,IF('Indicator Data imputation'!I98&lt;&gt;"",1,0))</f>
        <v>0</v>
      </c>
      <c r="I95" s="171">
        <f>IF('Indicator Data'!P99="No Data",1,IF('Indicator Data imputation'!J98&lt;&gt;"",1,0))</f>
        <v>0</v>
      </c>
      <c r="J95" s="171">
        <f>IF('Indicator Data'!Q99="No Data",1,IF('Indicator Data imputation'!K98&lt;&gt;"",1,0))</f>
        <v>0</v>
      </c>
      <c r="K95" s="171">
        <f>IF('Indicator Data'!R99="No Data",1,IF('Indicator Data imputation'!L98&lt;&gt;"",1,0))</f>
        <v>1</v>
      </c>
      <c r="L95" s="171">
        <f>IF('Indicator Data'!S99="No Data",1,IF('Indicator Data imputation'!M98&lt;&gt;"",1,0))</f>
        <v>0</v>
      </c>
      <c r="M95" s="171">
        <f>IF('Indicator Data'!T99="No Data",1,IF('Indicator Data imputation'!N98&lt;&gt;"",1,0))</f>
        <v>0</v>
      </c>
      <c r="N95" s="171">
        <f>IF('Indicator Data'!U99="No Data",1,IF('Indicator Data imputation'!O98&lt;&gt;"",1,0))</f>
        <v>0</v>
      </c>
      <c r="O95" s="171">
        <f>IF('Indicator Data'!V99="No Data",1,IF('Indicator Data imputation'!P98&lt;&gt;"",1,0))</f>
        <v>0</v>
      </c>
      <c r="P95" s="171">
        <f>IF('Indicator Data'!W99="No Data",1,IF('Indicator Data imputation'!Q98&lt;&gt;"",1,0))</f>
        <v>0</v>
      </c>
      <c r="Q95" s="171">
        <f>IF('Indicator Data'!X99="No Data",1,IF('Indicator Data imputation'!R98&lt;&gt;"",1,0))</f>
        <v>1</v>
      </c>
      <c r="R95" s="171">
        <f>IF('Indicator Data'!Y99="No Data",1,IF('Indicator Data imputation'!S98&lt;&gt;"",1,0))</f>
        <v>0</v>
      </c>
      <c r="S95" s="171">
        <f>IF('Indicator Data'!Z99="No Data",1,IF('Indicator Data imputation'!T98&lt;&gt;"",1,0))</f>
        <v>0</v>
      </c>
      <c r="T95" s="171">
        <f>IF('Indicator Data'!AA99="No Data",1,IF('Indicator Data imputation'!U98&lt;&gt;"",1,0))</f>
        <v>0</v>
      </c>
      <c r="U95" s="171">
        <f>IF('Indicator Data'!AB99="No Data",1,IF('Indicator Data imputation'!V98&lt;&gt;"",1,0))</f>
        <v>0</v>
      </c>
      <c r="V95" s="171">
        <f>IF('Indicator Data'!AC99="No Data",1,IF('Indicator Data imputation'!W98&lt;&gt;"",1,0))</f>
        <v>0</v>
      </c>
      <c r="W95" s="171">
        <f>IF('Indicator Data'!AD99="No Data",1,IF('Indicator Data imputation'!X98&lt;&gt;"",1,0))</f>
        <v>0</v>
      </c>
      <c r="X95" s="171">
        <f>IF('Indicator Data'!AE99="No Data",1,IF('Indicator Data imputation'!Y98&lt;&gt;"",1,0))</f>
        <v>1</v>
      </c>
      <c r="Y95" s="171">
        <f>IF('Indicator Data'!AF99="No Data",1,IF('Indicator Data imputation'!Z98&lt;&gt;"",1,0))</f>
        <v>0</v>
      </c>
      <c r="Z95" s="171">
        <f>IF('Indicator Data'!AG99="No Data",1,IF('Indicator Data imputation'!AA98&lt;&gt;"",1,0))</f>
        <v>1</v>
      </c>
      <c r="AA95" s="171">
        <f>IF('Indicator Data'!AH99="No Data",1,IF('Indicator Data imputation'!AB98&lt;&gt;"",1,0))</f>
        <v>0</v>
      </c>
      <c r="AB95" s="171">
        <f>IF('Indicator Data'!AI99="No Data",1,IF('Indicator Data imputation'!AC98&lt;&gt;"",1,0))</f>
        <v>0</v>
      </c>
      <c r="AC95" s="171">
        <f>IF('Indicator Data'!AJ99="No Data",1,IF('Indicator Data imputation'!AD98&lt;&gt;"",1,0))</f>
        <v>0</v>
      </c>
      <c r="AD95" s="171">
        <f>IF('Indicator Data'!AK99="No Data",1,IF('Indicator Data imputation'!AE98&lt;&gt;"",1,0))</f>
        <v>0</v>
      </c>
      <c r="AE95" s="171">
        <f>IF('Indicator Data'!AL99="No Data",1,IF('Indicator Data imputation'!AF98&lt;&gt;"",1,0))</f>
        <v>0</v>
      </c>
      <c r="AF95" s="171">
        <f>IF('Indicator Data'!AM99="No Data",1,IF('Indicator Data imputation'!AG98&lt;&gt;"",1,0))</f>
        <v>0</v>
      </c>
      <c r="AG95" s="171">
        <f>IF('Indicator Data'!AN99="No Data",1,IF('Indicator Data imputation'!AH98&lt;&gt;"",1,0))</f>
        <v>0</v>
      </c>
      <c r="AH95" s="171">
        <f>IF('Indicator Data'!AO99="No Data",1,IF('Indicator Data imputation'!AI98&lt;&gt;"",1,0))</f>
        <v>0</v>
      </c>
      <c r="AI95" s="171">
        <f>IF('Indicator Data'!AP99="No Data",1,IF('Indicator Data imputation'!AJ98&lt;&gt;"",1,0))</f>
        <v>1</v>
      </c>
      <c r="AJ95" s="171">
        <f>IF('Indicator Data'!AQ99="No Data",1,IF('Indicator Data imputation'!AK98&lt;&gt;"",1,0))</f>
        <v>1</v>
      </c>
      <c r="AK95" s="171">
        <f>IF('Indicator Data'!AR99="No Data",1,IF('Indicator Data imputation'!AL98&lt;&gt;"",1,0))</f>
        <v>0</v>
      </c>
      <c r="AL95" s="171">
        <f>IF('Indicator Data'!AS99="No Data",1,IF('Indicator Data imputation'!AM98&lt;&gt;"",1,0))</f>
        <v>0</v>
      </c>
      <c r="AM95" s="171">
        <f>IF('Indicator Data'!AT99="No Data",1,IF('Indicator Data imputation'!AN98&lt;&gt;"",1,0))</f>
        <v>0</v>
      </c>
      <c r="AN95" s="171">
        <f>IF('Indicator Data'!AU99="No Data",1,IF('Indicator Data imputation'!AO98&lt;&gt;"",1,0))</f>
        <v>0</v>
      </c>
      <c r="AO95" s="171">
        <f>IF('Indicator Data'!AV99="No Data",1,IF('Indicator Data imputation'!AP98&lt;&gt;"",1,0))</f>
        <v>0</v>
      </c>
      <c r="AP95" s="171">
        <f>IF('Indicator Data'!AW99="No Data",1,IF('Indicator Data imputation'!AQ98&lt;&gt;"",1,0))</f>
        <v>0</v>
      </c>
      <c r="AQ95" s="171">
        <f>IF('Indicator Data'!AX99="No Data",1,IF('Indicator Data imputation'!AR98&lt;&gt;"",1,0))</f>
        <v>0</v>
      </c>
      <c r="AR95" s="171">
        <f>IF('Indicator Data'!AY99="No Data",1,IF('Indicator Data imputation'!AS98&lt;&gt;"",1,0))</f>
        <v>0</v>
      </c>
      <c r="AS95" s="171">
        <f>IF('Indicator Data'!AZ99="No Data",1,IF('Indicator Data imputation'!AT98&lt;&gt;"",1,0))</f>
        <v>0</v>
      </c>
      <c r="AT95" s="171">
        <f>IF('Indicator Data'!BA99="No Data",1,IF('Indicator Data imputation'!AU98&lt;&gt;"",1,0))</f>
        <v>0</v>
      </c>
      <c r="AU95" s="171">
        <f>IF('Indicator Data'!BB99="No Data",1,IF('Indicator Data imputation'!AV98&lt;&gt;"",1,0))</f>
        <v>0</v>
      </c>
      <c r="AV95" s="171">
        <f>IF('Indicator Data'!BC99="No Data",1,IF('Indicator Data imputation'!AW98&lt;&gt;"",1,0))</f>
        <v>0</v>
      </c>
      <c r="AW95" s="171">
        <f>IF('Indicator Data'!BD99="No Data",1,IF('Indicator Data imputation'!AX98&lt;&gt;"",1,0))</f>
        <v>0</v>
      </c>
      <c r="AX95" s="171">
        <f>IF('Indicator Data'!BE99="No Data",1,IF('Indicator Data imputation'!AY98&lt;&gt;"",1,0))</f>
        <v>0</v>
      </c>
      <c r="AY95" s="171">
        <f>IF('Indicator Data'!BF99="No Data",1,IF('Indicator Data imputation'!AZ98&lt;&gt;"",1,0))</f>
        <v>0</v>
      </c>
      <c r="AZ95" s="171">
        <f>IF('Indicator Data'!BG99="No Data",1,IF('Indicator Data imputation'!BA98&lt;&gt;"",1,0))</f>
        <v>0</v>
      </c>
      <c r="BA95" s="5">
        <f t="shared" si="2"/>
        <v>6</v>
      </c>
      <c r="BB95" s="173">
        <f t="shared" si="3"/>
        <v>0.11764705882352941</v>
      </c>
    </row>
    <row r="96" spans="1:54" x14ac:dyDescent="0.25">
      <c r="A96" s="5" t="s">
        <v>175</v>
      </c>
      <c r="B96" s="171">
        <f>IF('Indicator Data'!I100="No Data",1,IF('Indicator Data imputation'!C99&lt;&gt;"",1,0))</f>
        <v>0</v>
      </c>
      <c r="C96" s="171">
        <f>IF('Indicator Data'!J100="No Data",1,IF('Indicator Data imputation'!D99&lt;&gt;"",1,0))</f>
        <v>0</v>
      </c>
      <c r="D96" s="171">
        <f>IF('Indicator Data'!K100="No Data",1,IF('Indicator Data imputation'!E99&lt;&gt;"",1,0))</f>
        <v>0</v>
      </c>
      <c r="E96" s="171">
        <f>IF('Indicator Data'!L100="No Data",1,IF('Indicator Data imputation'!F99&lt;&gt;"",1,0))</f>
        <v>0</v>
      </c>
      <c r="F96" s="171">
        <f>IF('Indicator Data'!M100="No Data",1,IF('Indicator Data imputation'!G99&lt;&gt;"",1,0))</f>
        <v>0</v>
      </c>
      <c r="G96" s="171">
        <f>IF('Indicator Data'!N100="No Data",1,IF('Indicator Data imputation'!H99&lt;&gt;"",1,0))</f>
        <v>0</v>
      </c>
      <c r="H96" s="171">
        <f>IF('Indicator Data'!O100="No Data",1,IF('Indicator Data imputation'!I99&lt;&gt;"",1,0))</f>
        <v>0</v>
      </c>
      <c r="I96" s="171">
        <f>IF('Indicator Data'!P100="No Data",1,IF('Indicator Data imputation'!J99&lt;&gt;"",1,0))</f>
        <v>0</v>
      </c>
      <c r="J96" s="171">
        <f>IF('Indicator Data'!Q100="No Data",1,IF('Indicator Data imputation'!K99&lt;&gt;"",1,0))</f>
        <v>0</v>
      </c>
      <c r="K96" s="171">
        <f>IF('Indicator Data'!R100="No Data",1,IF('Indicator Data imputation'!L99&lt;&gt;"",1,0))</f>
        <v>0</v>
      </c>
      <c r="L96" s="171">
        <f>IF('Indicator Data'!S100="No Data",1,IF('Indicator Data imputation'!M99&lt;&gt;"",1,0))</f>
        <v>0</v>
      </c>
      <c r="M96" s="171">
        <f>IF('Indicator Data'!T100="No Data",1,IF('Indicator Data imputation'!N99&lt;&gt;"",1,0))</f>
        <v>0</v>
      </c>
      <c r="N96" s="171">
        <f>IF('Indicator Data'!U100="No Data",1,IF('Indicator Data imputation'!O99&lt;&gt;"",1,0))</f>
        <v>0</v>
      </c>
      <c r="O96" s="171">
        <f>IF('Indicator Data'!V100="No Data",1,IF('Indicator Data imputation'!P99&lt;&gt;"",1,0))</f>
        <v>0</v>
      </c>
      <c r="P96" s="171">
        <f>IF('Indicator Data'!W100="No Data",1,IF('Indicator Data imputation'!Q99&lt;&gt;"",1,0))</f>
        <v>0</v>
      </c>
      <c r="Q96" s="171">
        <f>IF('Indicator Data'!X100="No Data",1,IF('Indicator Data imputation'!R99&lt;&gt;"",1,0))</f>
        <v>0</v>
      </c>
      <c r="R96" s="171">
        <f>IF('Indicator Data'!Y100="No Data",1,IF('Indicator Data imputation'!S99&lt;&gt;"",1,0))</f>
        <v>1</v>
      </c>
      <c r="S96" s="171">
        <f>IF('Indicator Data'!Z100="No Data",1,IF('Indicator Data imputation'!T99&lt;&gt;"",1,0))</f>
        <v>0</v>
      </c>
      <c r="T96" s="171">
        <f>IF('Indicator Data'!AA100="No Data",1,IF('Indicator Data imputation'!U99&lt;&gt;"",1,0))</f>
        <v>0</v>
      </c>
      <c r="U96" s="171">
        <f>IF('Indicator Data'!AB100="No Data",1,IF('Indicator Data imputation'!V99&lt;&gt;"",1,0))</f>
        <v>0</v>
      </c>
      <c r="V96" s="171">
        <f>IF('Indicator Data'!AC100="No Data",1,IF('Indicator Data imputation'!W99&lt;&gt;"",1,0))</f>
        <v>0</v>
      </c>
      <c r="W96" s="171">
        <f>IF('Indicator Data'!AD100="No Data",1,IF('Indicator Data imputation'!X99&lt;&gt;"",1,0))</f>
        <v>0</v>
      </c>
      <c r="X96" s="171">
        <f>IF('Indicator Data'!AE100="No Data",1,IF('Indicator Data imputation'!Y99&lt;&gt;"",1,0))</f>
        <v>1</v>
      </c>
      <c r="Y96" s="171">
        <f>IF('Indicator Data'!AF100="No Data",1,IF('Indicator Data imputation'!Z99&lt;&gt;"",1,0))</f>
        <v>0</v>
      </c>
      <c r="Z96" s="171">
        <f>IF('Indicator Data'!AG100="No Data",1,IF('Indicator Data imputation'!AA99&lt;&gt;"",1,0))</f>
        <v>0</v>
      </c>
      <c r="AA96" s="171">
        <f>IF('Indicator Data'!AH100="No Data",1,IF('Indicator Data imputation'!AB99&lt;&gt;"",1,0))</f>
        <v>0</v>
      </c>
      <c r="AB96" s="171">
        <f>IF('Indicator Data'!AI100="No Data",1,IF('Indicator Data imputation'!AC99&lt;&gt;"",1,0))</f>
        <v>0</v>
      </c>
      <c r="AC96" s="171">
        <f>IF('Indicator Data'!AJ100="No Data",1,IF('Indicator Data imputation'!AD99&lt;&gt;"",1,0))</f>
        <v>0</v>
      </c>
      <c r="AD96" s="171">
        <f>IF('Indicator Data'!AK100="No Data",1,IF('Indicator Data imputation'!AE99&lt;&gt;"",1,0))</f>
        <v>0</v>
      </c>
      <c r="AE96" s="171">
        <f>IF('Indicator Data'!AL100="No Data",1,IF('Indicator Data imputation'!AF99&lt;&gt;"",1,0))</f>
        <v>0</v>
      </c>
      <c r="AF96" s="171">
        <f>IF('Indicator Data'!AM100="No Data",1,IF('Indicator Data imputation'!AG99&lt;&gt;"",1,0))</f>
        <v>0</v>
      </c>
      <c r="AG96" s="171">
        <f>IF('Indicator Data'!AN100="No Data",1,IF('Indicator Data imputation'!AH99&lt;&gt;"",1,0))</f>
        <v>0</v>
      </c>
      <c r="AH96" s="171">
        <f>IF('Indicator Data'!AO100="No Data",1,IF('Indicator Data imputation'!AI99&lt;&gt;"",1,0))</f>
        <v>0</v>
      </c>
      <c r="AI96" s="171">
        <f>IF('Indicator Data'!AP100="No Data",1,IF('Indicator Data imputation'!AJ99&lt;&gt;"",1,0))</f>
        <v>0</v>
      </c>
      <c r="AJ96" s="171">
        <f>IF('Indicator Data'!AQ100="No Data",1,IF('Indicator Data imputation'!AK99&lt;&gt;"",1,0))</f>
        <v>0</v>
      </c>
      <c r="AK96" s="171">
        <f>IF('Indicator Data'!AR100="No Data",1,IF('Indicator Data imputation'!AL99&lt;&gt;"",1,0))</f>
        <v>0</v>
      </c>
      <c r="AL96" s="171">
        <f>IF('Indicator Data'!AS100="No Data",1,IF('Indicator Data imputation'!AM99&lt;&gt;"",1,0))</f>
        <v>0</v>
      </c>
      <c r="AM96" s="171">
        <f>IF('Indicator Data'!AT100="No Data",1,IF('Indicator Data imputation'!AN99&lt;&gt;"",1,0))</f>
        <v>0</v>
      </c>
      <c r="AN96" s="171">
        <f>IF('Indicator Data'!AU100="No Data",1,IF('Indicator Data imputation'!AO99&lt;&gt;"",1,0))</f>
        <v>0</v>
      </c>
      <c r="AO96" s="171">
        <f>IF('Indicator Data'!AV100="No Data",1,IF('Indicator Data imputation'!AP99&lt;&gt;"",1,0))</f>
        <v>0</v>
      </c>
      <c r="AP96" s="171">
        <f>IF('Indicator Data'!AW100="No Data",1,IF('Indicator Data imputation'!AQ99&lt;&gt;"",1,0))</f>
        <v>0</v>
      </c>
      <c r="AQ96" s="171">
        <f>IF('Indicator Data'!AX100="No Data",1,IF('Indicator Data imputation'!AR99&lt;&gt;"",1,0))</f>
        <v>0</v>
      </c>
      <c r="AR96" s="171">
        <f>IF('Indicator Data'!AY100="No Data",1,IF('Indicator Data imputation'!AS99&lt;&gt;"",1,0))</f>
        <v>0</v>
      </c>
      <c r="AS96" s="171">
        <f>IF('Indicator Data'!AZ100="No Data",1,IF('Indicator Data imputation'!AT99&lt;&gt;"",1,0))</f>
        <v>0</v>
      </c>
      <c r="AT96" s="171">
        <f>IF('Indicator Data'!BA100="No Data",1,IF('Indicator Data imputation'!AU99&lt;&gt;"",1,0))</f>
        <v>0</v>
      </c>
      <c r="AU96" s="171">
        <f>IF('Indicator Data'!BB100="No Data",1,IF('Indicator Data imputation'!AV99&lt;&gt;"",1,0))</f>
        <v>0</v>
      </c>
      <c r="AV96" s="171">
        <f>IF('Indicator Data'!BC100="No Data",1,IF('Indicator Data imputation'!AW99&lt;&gt;"",1,0))</f>
        <v>0</v>
      </c>
      <c r="AW96" s="171">
        <f>IF('Indicator Data'!BD100="No Data",1,IF('Indicator Data imputation'!AX99&lt;&gt;"",1,0))</f>
        <v>0</v>
      </c>
      <c r="AX96" s="171">
        <f>IF('Indicator Data'!BE100="No Data",1,IF('Indicator Data imputation'!AY99&lt;&gt;"",1,0))</f>
        <v>0</v>
      </c>
      <c r="AY96" s="171">
        <f>IF('Indicator Data'!BF100="No Data",1,IF('Indicator Data imputation'!AZ99&lt;&gt;"",1,0))</f>
        <v>0</v>
      </c>
      <c r="AZ96" s="171">
        <f>IF('Indicator Data'!BG100="No Data",1,IF('Indicator Data imputation'!BA99&lt;&gt;"",1,0))</f>
        <v>0</v>
      </c>
      <c r="BA96" s="5">
        <f t="shared" si="2"/>
        <v>2</v>
      </c>
      <c r="BB96" s="173">
        <f t="shared" si="3"/>
        <v>3.9215686274509803E-2</v>
      </c>
    </row>
    <row r="97" spans="1:54" x14ac:dyDescent="0.25">
      <c r="A97" s="5" t="s">
        <v>177</v>
      </c>
      <c r="B97" s="171">
        <f>IF('Indicator Data'!I101="No Data",1,IF('Indicator Data imputation'!C100&lt;&gt;"",1,0))</f>
        <v>0</v>
      </c>
      <c r="C97" s="171">
        <f>IF('Indicator Data'!J101="No Data",1,IF('Indicator Data imputation'!D100&lt;&gt;"",1,0))</f>
        <v>0</v>
      </c>
      <c r="D97" s="171">
        <f>IF('Indicator Data'!K101="No Data",1,IF('Indicator Data imputation'!E100&lt;&gt;"",1,0))</f>
        <v>0</v>
      </c>
      <c r="E97" s="171">
        <f>IF('Indicator Data'!L101="No Data",1,IF('Indicator Data imputation'!F100&lt;&gt;"",1,0))</f>
        <v>0</v>
      </c>
      <c r="F97" s="171">
        <f>IF('Indicator Data'!M101="No Data",1,IF('Indicator Data imputation'!G100&lt;&gt;"",1,0))</f>
        <v>0</v>
      </c>
      <c r="G97" s="171">
        <f>IF('Indicator Data'!N101="No Data",1,IF('Indicator Data imputation'!H100&lt;&gt;"",1,0))</f>
        <v>0</v>
      </c>
      <c r="H97" s="171">
        <f>IF('Indicator Data'!O101="No Data",1,IF('Indicator Data imputation'!I100&lt;&gt;"",1,0))</f>
        <v>0</v>
      </c>
      <c r="I97" s="171">
        <f>IF('Indicator Data'!P101="No Data",1,IF('Indicator Data imputation'!J100&lt;&gt;"",1,0))</f>
        <v>0</v>
      </c>
      <c r="J97" s="171">
        <f>IF('Indicator Data'!Q101="No Data",1,IF('Indicator Data imputation'!K100&lt;&gt;"",1,0))</f>
        <v>0</v>
      </c>
      <c r="K97" s="171">
        <f>IF('Indicator Data'!R101="No Data",1,IF('Indicator Data imputation'!L100&lt;&gt;"",1,0))</f>
        <v>0</v>
      </c>
      <c r="L97" s="171">
        <f>IF('Indicator Data'!S101="No Data",1,IF('Indicator Data imputation'!M100&lt;&gt;"",1,0))</f>
        <v>0</v>
      </c>
      <c r="M97" s="171">
        <f>IF('Indicator Data'!T101="No Data",1,IF('Indicator Data imputation'!N100&lt;&gt;"",1,0))</f>
        <v>0</v>
      </c>
      <c r="N97" s="171">
        <f>IF('Indicator Data'!U101="No Data",1,IF('Indicator Data imputation'!O100&lt;&gt;"",1,0))</f>
        <v>0</v>
      </c>
      <c r="O97" s="171">
        <f>IF('Indicator Data'!V101="No Data",1,IF('Indicator Data imputation'!P100&lt;&gt;"",1,0))</f>
        <v>0</v>
      </c>
      <c r="P97" s="171">
        <f>IF('Indicator Data'!W101="No Data",1,IF('Indicator Data imputation'!Q100&lt;&gt;"",1,0))</f>
        <v>0</v>
      </c>
      <c r="Q97" s="171">
        <f>IF('Indicator Data'!X101="No Data",1,IF('Indicator Data imputation'!R100&lt;&gt;"",1,0))</f>
        <v>0</v>
      </c>
      <c r="R97" s="171">
        <f>IF('Indicator Data'!Y101="No Data",1,IF('Indicator Data imputation'!S100&lt;&gt;"",1,0))</f>
        <v>0</v>
      </c>
      <c r="S97" s="171">
        <f>IF('Indicator Data'!Z101="No Data",1,IF('Indicator Data imputation'!T100&lt;&gt;"",1,0))</f>
        <v>0</v>
      </c>
      <c r="T97" s="171">
        <f>IF('Indicator Data'!AA101="No Data",1,IF('Indicator Data imputation'!U100&lt;&gt;"",1,0))</f>
        <v>0</v>
      </c>
      <c r="U97" s="171">
        <f>IF('Indicator Data'!AB101="No Data",1,IF('Indicator Data imputation'!V100&lt;&gt;"",1,0))</f>
        <v>0</v>
      </c>
      <c r="V97" s="171">
        <f>IF('Indicator Data'!AC101="No Data",1,IF('Indicator Data imputation'!W100&lt;&gt;"",1,0))</f>
        <v>0</v>
      </c>
      <c r="W97" s="171">
        <f>IF('Indicator Data'!AD101="No Data",1,IF('Indicator Data imputation'!X100&lt;&gt;"",1,0))</f>
        <v>0</v>
      </c>
      <c r="X97" s="171">
        <f>IF('Indicator Data'!AE101="No Data",1,IF('Indicator Data imputation'!Y100&lt;&gt;"",1,0))</f>
        <v>0</v>
      </c>
      <c r="Y97" s="171">
        <f>IF('Indicator Data'!AF101="No Data",1,IF('Indicator Data imputation'!Z100&lt;&gt;"",1,0))</f>
        <v>0</v>
      </c>
      <c r="Z97" s="171">
        <f>IF('Indicator Data'!AG101="No Data",1,IF('Indicator Data imputation'!AA100&lt;&gt;"",1,0))</f>
        <v>0</v>
      </c>
      <c r="AA97" s="171">
        <f>IF('Indicator Data'!AH101="No Data",1,IF('Indicator Data imputation'!AB100&lt;&gt;"",1,0))</f>
        <v>0</v>
      </c>
      <c r="AB97" s="171">
        <f>IF('Indicator Data'!AI101="No Data",1,IF('Indicator Data imputation'!AC100&lt;&gt;"",1,0))</f>
        <v>0</v>
      </c>
      <c r="AC97" s="171">
        <f>IF('Indicator Data'!AJ101="No Data",1,IF('Indicator Data imputation'!AD100&lt;&gt;"",1,0))</f>
        <v>0</v>
      </c>
      <c r="AD97" s="171">
        <f>IF('Indicator Data'!AK101="No Data",1,IF('Indicator Data imputation'!AE100&lt;&gt;"",1,0))</f>
        <v>0</v>
      </c>
      <c r="AE97" s="171">
        <f>IF('Indicator Data'!AL101="No Data",1,IF('Indicator Data imputation'!AF100&lt;&gt;"",1,0))</f>
        <v>0</v>
      </c>
      <c r="AF97" s="171">
        <f>IF('Indicator Data'!AM101="No Data",1,IF('Indicator Data imputation'!AG100&lt;&gt;"",1,0))</f>
        <v>0</v>
      </c>
      <c r="AG97" s="171">
        <f>IF('Indicator Data'!AN101="No Data",1,IF('Indicator Data imputation'!AH100&lt;&gt;"",1,0))</f>
        <v>0</v>
      </c>
      <c r="AH97" s="171">
        <f>IF('Indicator Data'!AO101="No Data",1,IF('Indicator Data imputation'!AI100&lt;&gt;"",1,0))</f>
        <v>0</v>
      </c>
      <c r="AI97" s="171">
        <f>IF('Indicator Data'!AP101="No Data",1,IF('Indicator Data imputation'!AJ100&lt;&gt;"",1,0))</f>
        <v>1</v>
      </c>
      <c r="AJ97" s="171">
        <f>IF('Indicator Data'!AQ101="No Data",1,IF('Indicator Data imputation'!AK100&lt;&gt;"",1,0))</f>
        <v>1</v>
      </c>
      <c r="AK97" s="171">
        <f>IF('Indicator Data'!AR101="No Data",1,IF('Indicator Data imputation'!AL100&lt;&gt;"",1,0))</f>
        <v>1</v>
      </c>
      <c r="AL97" s="171">
        <f>IF('Indicator Data'!AS101="No Data",1,IF('Indicator Data imputation'!AM100&lt;&gt;"",1,0))</f>
        <v>0</v>
      </c>
      <c r="AM97" s="171">
        <f>IF('Indicator Data'!AT101="No Data",1,IF('Indicator Data imputation'!AN100&lt;&gt;"",1,0))</f>
        <v>0</v>
      </c>
      <c r="AN97" s="171">
        <f>IF('Indicator Data'!AU101="No Data",1,IF('Indicator Data imputation'!AO100&lt;&gt;"",1,0))</f>
        <v>0</v>
      </c>
      <c r="AO97" s="171">
        <f>IF('Indicator Data'!AV101="No Data",1,IF('Indicator Data imputation'!AP100&lt;&gt;"",1,0))</f>
        <v>0</v>
      </c>
      <c r="AP97" s="171">
        <f>IF('Indicator Data'!AW101="No Data",1,IF('Indicator Data imputation'!AQ100&lt;&gt;"",1,0))</f>
        <v>0</v>
      </c>
      <c r="AQ97" s="171">
        <f>IF('Indicator Data'!AX101="No Data",1,IF('Indicator Data imputation'!AR100&lt;&gt;"",1,0))</f>
        <v>0</v>
      </c>
      <c r="AR97" s="171">
        <f>IF('Indicator Data'!AY101="No Data",1,IF('Indicator Data imputation'!AS100&lt;&gt;"",1,0))</f>
        <v>0</v>
      </c>
      <c r="AS97" s="171">
        <f>IF('Indicator Data'!AZ101="No Data",1,IF('Indicator Data imputation'!AT100&lt;&gt;"",1,0))</f>
        <v>0</v>
      </c>
      <c r="AT97" s="171">
        <f>IF('Indicator Data'!BA101="No Data",1,IF('Indicator Data imputation'!AU100&lt;&gt;"",1,0))</f>
        <v>0</v>
      </c>
      <c r="AU97" s="171">
        <f>IF('Indicator Data'!BB101="No Data",1,IF('Indicator Data imputation'!AV100&lt;&gt;"",1,0))</f>
        <v>0</v>
      </c>
      <c r="AV97" s="171">
        <f>IF('Indicator Data'!BC101="No Data",1,IF('Indicator Data imputation'!AW100&lt;&gt;"",1,0))</f>
        <v>0</v>
      </c>
      <c r="AW97" s="171">
        <f>IF('Indicator Data'!BD101="No Data",1,IF('Indicator Data imputation'!AX100&lt;&gt;"",1,0))</f>
        <v>0</v>
      </c>
      <c r="AX97" s="171">
        <f>IF('Indicator Data'!BE101="No Data",1,IF('Indicator Data imputation'!AY100&lt;&gt;"",1,0))</f>
        <v>0</v>
      </c>
      <c r="AY97" s="171">
        <f>IF('Indicator Data'!BF101="No Data",1,IF('Indicator Data imputation'!AZ100&lt;&gt;"",1,0))</f>
        <v>0</v>
      </c>
      <c r="AZ97" s="171">
        <f>IF('Indicator Data'!BG101="No Data",1,IF('Indicator Data imputation'!BA100&lt;&gt;"",1,0))</f>
        <v>0</v>
      </c>
      <c r="BA97" s="5">
        <f t="shared" si="2"/>
        <v>3</v>
      </c>
      <c r="BB97" s="173">
        <f t="shared" si="3"/>
        <v>5.8823529411764705E-2</v>
      </c>
    </row>
    <row r="98" spans="1:54" x14ac:dyDescent="0.25">
      <c r="A98" s="5" t="s">
        <v>179</v>
      </c>
      <c r="B98" s="171">
        <f>IF('Indicator Data'!I102="No Data",1,IF('Indicator Data imputation'!C101&lt;&gt;"",1,0))</f>
        <v>0</v>
      </c>
      <c r="C98" s="171">
        <f>IF('Indicator Data'!J102="No Data",1,IF('Indicator Data imputation'!D101&lt;&gt;"",1,0))</f>
        <v>0</v>
      </c>
      <c r="D98" s="171">
        <f>IF('Indicator Data'!K102="No Data",1,IF('Indicator Data imputation'!E101&lt;&gt;"",1,0))</f>
        <v>0</v>
      </c>
      <c r="E98" s="171">
        <f>IF('Indicator Data'!L102="No Data",1,IF('Indicator Data imputation'!F101&lt;&gt;"",1,0))</f>
        <v>0</v>
      </c>
      <c r="F98" s="171">
        <f>IF('Indicator Data'!M102="No Data",1,IF('Indicator Data imputation'!G101&lt;&gt;"",1,0))</f>
        <v>0</v>
      </c>
      <c r="G98" s="171">
        <f>IF('Indicator Data'!N102="No Data",1,IF('Indicator Data imputation'!H101&lt;&gt;"",1,0))</f>
        <v>0</v>
      </c>
      <c r="H98" s="171">
        <f>IF('Indicator Data'!O102="No Data",1,IF('Indicator Data imputation'!I101&lt;&gt;"",1,0))</f>
        <v>0</v>
      </c>
      <c r="I98" s="171">
        <f>IF('Indicator Data'!P102="No Data",1,IF('Indicator Data imputation'!J101&lt;&gt;"",1,0))</f>
        <v>0</v>
      </c>
      <c r="J98" s="171">
        <f>IF('Indicator Data'!Q102="No Data",1,IF('Indicator Data imputation'!K101&lt;&gt;"",1,0))</f>
        <v>0</v>
      </c>
      <c r="K98" s="171">
        <f>IF('Indicator Data'!R102="No Data",1,IF('Indicator Data imputation'!L101&lt;&gt;"",1,0))</f>
        <v>0</v>
      </c>
      <c r="L98" s="171">
        <f>IF('Indicator Data'!S102="No Data",1,IF('Indicator Data imputation'!M101&lt;&gt;"",1,0))</f>
        <v>0</v>
      </c>
      <c r="M98" s="171">
        <f>IF('Indicator Data'!T102="No Data",1,IF('Indicator Data imputation'!N101&lt;&gt;"",1,0))</f>
        <v>0</v>
      </c>
      <c r="N98" s="171">
        <f>IF('Indicator Data'!U102="No Data",1,IF('Indicator Data imputation'!O101&lt;&gt;"",1,0))</f>
        <v>0</v>
      </c>
      <c r="O98" s="171">
        <f>IF('Indicator Data'!V102="No Data",1,IF('Indicator Data imputation'!P101&lt;&gt;"",1,0))</f>
        <v>1</v>
      </c>
      <c r="P98" s="171">
        <f>IF('Indicator Data'!W102="No Data",1,IF('Indicator Data imputation'!Q101&lt;&gt;"",1,0))</f>
        <v>0</v>
      </c>
      <c r="Q98" s="171">
        <f>IF('Indicator Data'!X102="No Data",1,IF('Indicator Data imputation'!R101&lt;&gt;"",1,0))</f>
        <v>0</v>
      </c>
      <c r="R98" s="171">
        <f>IF('Indicator Data'!Y102="No Data",1,IF('Indicator Data imputation'!S101&lt;&gt;"",1,0))</f>
        <v>0</v>
      </c>
      <c r="S98" s="171">
        <f>IF('Indicator Data'!Z102="No Data",1,IF('Indicator Data imputation'!T101&lt;&gt;"",1,0))</f>
        <v>0</v>
      </c>
      <c r="T98" s="171">
        <f>IF('Indicator Data'!AA102="No Data",1,IF('Indicator Data imputation'!U101&lt;&gt;"",1,0))</f>
        <v>0</v>
      </c>
      <c r="U98" s="171">
        <f>IF('Indicator Data'!AB102="No Data",1,IF('Indicator Data imputation'!V101&lt;&gt;"",1,0))</f>
        <v>1</v>
      </c>
      <c r="V98" s="171">
        <f>IF('Indicator Data'!AC102="No Data",1,IF('Indicator Data imputation'!W101&lt;&gt;"",1,0))</f>
        <v>0</v>
      </c>
      <c r="W98" s="171">
        <f>IF('Indicator Data'!AD102="No Data",1,IF('Indicator Data imputation'!X101&lt;&gt;"",1,0))</f>
        <v>0</v>
      </c>
      <c r="X98" s="171">
        <f>IF('Indicator Data'!AE102="No Data",1,IF('Indicator Data imputation'!Y101&lt;&gt;"",1,0))</f>
        <v>1</v>
      </c>
      <c r="Y98" s="171">
        <f>IF('Indicator Data'!AF102="No Data",1,IF('Indicator Data imputation'!Z101&lt;&gt;"",1,0))</f>
        <v>0</v>
      </c>
      <c r="Z98" s="171">
        <f>IF('Indicator Data'!AG102="No Data",1,IF('Indicator Data imputation'!AA101&lt;&gt;"",1,0))</f>
        <v>1</v>
      </c>
      <c r="AA98" s="171">
        <f>IF('Indicator Data'!AH102="No Data",1,IF('Indicator Data imputation'!AB101&lt;&gt;"",1,0))</f>
        <v>0</v>
      </c>
      <c r="AB98" s="171">
        <f>IF('Indicator Data'!AI102="No Data",1,IF('Indicator Data imputation'!AC101&lt;&gt;"",1,0))</f>
        <v>0</v>
      </c>
      <c r="AC98" s="171">
        <f>IF('Indicator Data'!AJ102="No Data",1,IF('Indicator Data imputation'!AD101&lt;&gt;"",1,0))</f>
        <v>0</v>
      </c>
      <c r="AD98" s="171">
        <f>IF('Indicator Data'!AK102="No Data",1,IF('Indicator Data imputation'!AE101&lt;&gt;"",1,0))</f>
        <v>0</v>
      </c>
      <c r="AE98" s="171">
        <f>IF('Indicator Data'!AL102="No Data",1,IF('Indicator Data imputation'!AF101&lt;&gt;"",1,0))</f>
        <v>0</v>
      </c>
      <c r="AF98" s="171">
        <f>IF('Indicator Data'!AM102="No Data",1,IF('Indicator Data imputation'!AG101&lt;&gt;"",1,0))</f>
        <v>0</v>
      </c>
      <c r="AG98" s="171">
        <f>IF('Indicator Data'!AN102="No Data",1,IF('Indicator Data imputation'!AH101&lt;&gt;"",1,0))</f>
        <v>0</v>
      </c>
      <c r="AH98" s="171">
        <f>IF('Indicator Data'!AO102="No Data",1,IF('Indicator Data imputation'!AI101&lt;&gt;"",1,0))</f>
        <v>0</v>
      </c>
      <c r="AI98" s="171">
        <f>IF('Indicator Data'!AP102="No Data",1,IF('Indicator Data imputation'!AJ101&lt;&gt;"",1,0))</f>
        <v>1</v>
      </c>
      <c r="AJ98" s="171">
        <f>IF('Indicator Data'!AQ102="No Data",1,IF('Indicator Data imputation'!AK101&lt;&gt;"",1,0))</f>
        <v>1</v>
      </c>
      <c r="AK98" s="171">
        <f>IF('Indicator Data'!AR102="No Data",1,IF('Indicator Data imputation'!AL101&lt;&gt;"",1,0))</f>
        <v>1</v>
      </c>
      <c r="AL98" s="171">
        <f>IF('Indicator Data'!AS102="No Data",1,IF('Indicator Data imputation'!AM101&lt;&gt;"",1,0))</f>
        <v>0</v>
      </c>
      <c r="AM98" s="171">
        <f>IF('Indicator Data'!AT102="No Data",1,IF('Indicator Data imputation'!AN101&lt;&gt;"",1,0))</f>
        <v>1</v>
      </c>
      <c r="AN98" s="171">
        <f>IF('Indicator Data'!AU102="No Data",1,IF('Indicator Data imputation'!AO101&lt;&gt;"",1,0))</f>
        <v>1</v>
      </c>
      <c r="AO98" s="171">
        <f>IF('Indicator Data'!AV102="No Data",1,IF('Indicator Data imputation'!AP101&lt;&gt;"",1,0))</f>
        <v>0</v>
      </c>
      <c r="AP98" s="171">
        <f>IF('Indicator Data'!AW102="No Data",1,IF('Indicator Data imputation'!AQ101&lt;&gt;"",1,0))</f>
        <v>0</v>
      </c>
      <c r="AQ98" s="171">
        <f>IF('Indicator Data'!AX102="No Data",1,IF('Indicator Data imputation'!AR101&lt;&gt;"",1,0))</f>
        <v>0</v>
      </c>
      <c r="AR98" s="171">
        <f>IF('Indicator Data'!AY102="No Data",1,IF('Indicator Data imputation'!AS101&lt;&gt;"",1,0))</f>
        <v>0</v>
      </c>
      <c r="AS98" s="171">
        <f>IF('Indicator Data'!AZ102="No Data",1,IF('Indicator Data imputation'!AT101&lt;&gt;"",1,0))</f>
        <v>0</v>
      </c>
      <c r="AT98" s="171">
        <f>IF('Indicator Data'!BA102="No Data",1,IF('Indicator Data imputation'!AU101&lt;&gt;"",1,0))</f>
        <v>1</v>
      </c>
      <c r="AU98" s="171">
        <f>IF('Indicator Data'!BB102="No Data",1,IF('Indicator Data imputation'!AV101&lt;&gt;"",1,0))</f>
        <v>0</v>
      </c>
      <c r="AV98" s="171">
        <f>IF('Indicator Data'!BC102="No Data",1,IF('Indicator Data imputation'!AW101&lt;&gt;"",1,0))</f>
        <v>0</v>
      </c>
      <c r="AW98" s="171">
        <f>IF('Indicator Data'!BD102="No Data",1,IF('Indicator Data imputation'!AX101&lt;&gt;"",1,0))</f>
        <v>0</v>
      </c>
      <c r="AX98" s="171">
        <f>IF('Indicator Data'!BE102="No Data",1,IF('Indicator Data imputation'!AY101&lt;&gt;"",1,0))</f>
        <v>0</v>
      </c>
      <c r="AY98" s="171">
        <f>IF('Indicator Data'!BF102="No Data",1,IF('Indicator Data imputation'!AZ101&lt;&gt;"",1,0))</f>
        <v>0</v>
      </c>
      <c r="AZ98" s="171">
        <f>IF('Indicator Data'!BG102="No Data",1,IF('Indicator Data imputation'!BA101&lt;&gt;"",1,0))</f>
        <v>0</v>
      </c>
      <c r="BA98" s="5">
        <f t="shared" si="2"/>
        <v>10</v>
      </c>
      <c r="BB98" s="173">
        <f t="shared" si="3"/>
        <v>0.19607843137254902</v>
      </c>
    </row>
    <row r="99" spans="1:54" x14ac:dyDescent="0.25">
      <c r="A99" s="5" t="s">
        <v>181</v>
      </c>
      <c r="B99" s="171">
        <f>IF('Indicator Data'!I103="No Data",1,IF('Indicator Data imputation'!C102&lt;&gt;"",1,0))</f>
        <v>0</v>
      </c>
      <c r="C99" s="171">
        <f>IF('Indicator Data'!J103="No Data",1,IF('Indicator Data imputation'!D102&lt;&gt;"",1,0))</f>
        <v>0</v>
      </c>
      <c r="D99" s="171">
        <f>IF('Indicator Data'!K103="No Data",1,IF('Indicator Data imputation'!E102&lt;&gt;"",1,0))</f>
        <v>0</v>
      </c>
      <c r="E99" s="171">
        <f>IF('Indicator Data'!L103="No Data",1,IF('Indicator Data imputation'!F102&lt;&gt;"",1,0))</f>
        <v>1</v>
      </c>
      <c r="F99" s="171">
        <f>IF('Indicator Data'!M103="No Data",1,IF('Indicator Data imputation'!G102&lt;&gt;"",1,0))</f>
        <v>0</v>
      </c>
      <c r="G99" s="171">
        <f>IF('Indicator Data'!N103="No Data",1,IF('Indicator Data imputation'!H102&lt;&gt;"",1,0))</f>
        <v>0</v>
      </c>
      <c r="H99" s="171">
        <f>IF('Indicator Data'!O103="No Data",1,IF('Indicator Data imputation'!I102&lt;&gt;"",1,0))</f>
        <v>0</v>
      </c>
      <c r="I99" s="171">
        <f>IF('Indicator Data'!P103="No Data",1,IF('Indicator Data imputation'!J102&lt;&gt;"",1,0))</f>
        <v>0</v>
      </c>
      <c r="J99" s="171">
        <f>IF('Indicator Data'!Q103="No Data",1,IF('Indicator Data imputation'!K102&lt;&gt;"",1,0))</f>
        <v>0</v>
      </c>
      <c r="K99" s="171">
        <f>IF('Indicator Data'!R103="No Data",1,IF('Indicator Data imputation'!L102&lt;&gt;"",1,0))</f>
        <v>1</v>
      </c>
      <c r="L99" s="171">
        <f>IF('Indicator Data'!S103="No Data",1,IF('Indicator Data imputation'!M102&lt;&gt;"",1,0))</f>
        <v>0</v>
      </c>
      <c r="M99" s="171">
        <f>IF('Indicator Data'!T103="No Data",1,IF('Indicator Data imputation'!N102&lt;&gt;"",1,0))</f>
        <v>0</v>
      </c>
      <c r="N99" s="171">
        <f>IF('Indicator Data'!U103="No Data",1,IF('Indicator Data imputation'!O102&lt;&gt;"",1,0))</f>
        <v>0</v>
      </c>
      <c r="O99" s="171">
        <f>IF('Indicator Data'!V103="No Data",1,IF('Indicator Data imputation'!P102&lt;&gt;"",1,0))</f>
        <v>1</v>
      </c>
      <c r="P99" s="171">
        <f>IF('Indicator Data'!W103="No Data",1,IF('Indicator Data imputation'!Q102&lt;&gt;"",1,0))</f>
        <v>1</v>
      </c>
      <c r="Q99" s="171">
        <f>IF('Indicator Data'!X103="No Data",1,IF('Indicator Data imputation'!R102&lt;&gt;"",1,0))</f>
        <v>1</v>
      </c>
      <c r="R99" s="171">
        <f>IF('Indicator Data'!Y103="No Data",1,IF('Indicator Data imputation'!S102&lt;&gt;"",1,0))</f>
        <v>1</v>
      </c>
      <c r="S99" s="171">
        <f>IF('Indicator Data'!Z103="No Data",1,IF('Indicator Data imputation'!T102&lt;&gt;"",1,0))</f>
        <v>1</v>
      </c>
      <c r="T99" s="171">
        <f>IF('Indicator Data'!AA103="No Data",1,IF('Indicator Data imputation'!U102&lt;&gt;"",1,0))</f>
        <v>1</v>
      </c>
      <c r="U99" s="171">
        <f>IF('Indicator Data'!AB103="No Data",1,IF('Indicator Data imputation'!V102&lt;&gt;"",1,0))</f>
        <v>1</v>
      </c>
      <c r="V99" s="171">
        <f>IF('Indicator Data'!AC103="No Data",1,IF('Indicator Data imputation'!W102&lt;&gt;"",1,0))</f>
        <v>1</v>
      </c>
      <c r="W99" s="171">
        <f>IF('Indicator Data'!AD103="No Data",1,IF('Indicator Data imputation'!X102&lt;&gt;"",1,0))</f>
        <v>1</v>
      </c>
      <c r="X99" s="171">
        <f>IF('Indicator Data'!AE103="No Data",1,IF('Indicator Data imputation'!Y102&lt;&gt;"",1,0))</f>
        <v>1</v>
      </c>
      <c r="Y99" s="171">
        <f>IF('Indicator Data'!AF103="No Data",1,IF('Indicator Data imputation'!Z102&lt;&gt;"",1,0))</f>
        <v>1</v>
      </c>
      <c r="Z99" s="171">
        <f>IF('Indicator Data'!AG103="No Data",1,IF('Indicator Data imputation'!AA102&lt;&gt;"",1,0))</f>
        <v>1</v>
      </c>
      <c r="AA99" s="171">
        <f>IF('Indicator Data'!AH103="No Data",1,IF('Indicator Data imputation'!AB102&lt;&gt;"",1,0))</f>
        <v>0</v>
      </c>
      <c r="AB99" s="171">
        <f>IF('Indicator Data'!AI103="No Data",1,IF('Indicator Data imputation'!AC102&lt;&gt;"",1,0))</f>
        <v>0</v>
      </c>
      <c r="AC99" s="171">
        <f>IF('Indicator Data'!AJ103="No Data",1,IF('Indicator Data imputation'!AD102&lt;&gt;"",1,0))</f>
        <v>0</v>
      </c>
      <c r="AD99" s="171">
        <f>IF('Indicator Data'!AK103="No Data",1,IF('Indicator Data imputation'!AE102&lt;&gt;"",1,0))</f>
        <v>0</v>
      </c>
      <c r="AE99" s="171">
        <f>IF('Indicator Data'!AL103="No Data",1,IF('Indicator Data imputation'!AF102&lt;&gt;"",1,0))</f>
        <v>0</v>
      </c>
      <c r="AF99" s="171">
        <f>IF('Indicator Data'!AM103="No Data",1,IF('Indicator Data imputation'!AG102&lt;&gt;"",1,0))</f>
        <v>0</v>
      </c>
      <c r="AG99" s="171">
        <f>IF('Indicator Data'!AN103="No Data",1,IF('Indicator Data imputation'!AH102&lt;&gt;"",1,0))</f>
        <v>0</v>
      </c>
      <c r="AH99" s="171">
        <f>IF('Indicator Data'!AO103="No Data",1,IF('Indicator Data imputation'!AI102&lt;&gt;"",1,0))</f>
        <v>0</v>
      </c>
      <c r="AI99" s="171">
        <f>IF('Indicator Data'!AP103="No Data",1,IF('Indicator Data imputation'!AJ102&lt;&gt;"",1,0))</f>
        <v>1</v>
      </c>
      <c r="AJ99" s="171">
        <f>IF('Indicator Data'!AQ103="No Data",1,IF('Indicator Data imputation'!AK102&lt;&gt;"",1,0))</f>
        <v>1</v>
      </c>
      <c r="AK99" s="171">
        <f>IF('Indicator Data'!AR103="No Data",1,IF('Indicator Data imputation'!AL102&lt;&gt;"",1,0))</f>
        <v>1</v>
      </c>
      <c r="AL99" s="171">
        <f>IF('Indicator Data'!AS103="No Data",1,IF('Indicator Data imputation'!AM102&lt;&gt;"",1,0))</f>
        <v>0</v>
      </c>
      <c r="AM99" s="171">
        <f>IF('Indicator Data'!AT103="No Data",1,IF('Indicator Data imputation'!AN102&lt;&gt;"",1,0))</f>
        <v>1</v>
      </c>
      <c r="AN99" s="171">
        <f>IF('Indicator Data'!AU103="No Data",1,IF('Indicator Data imputation'!AO102&lt;&gt;"",1,0))</f>
        <v>0</v>
      </c>
      <c r="AO99" s="171">
        <f>IF('Indicator Data'!AV103="No Data",1,IF('Indicator Data imputation'!AP102&lt;&gt;"",1,0))</f>
        <v>1</v>
      </c>
      <c r="AP99" s="171">
        <f>IF('Indicator Data'!AW103="No Data",1,IF('Indicator Data imputation'!AQ102&lt;&gt;"",1,0))</f>
        <v>0</v>
      </c>
      <c r="AQ99" s="171">
        <f>IF('Indicator Data'!AX103="No Data",1,IF('Indicator Data imputation'!AR102&lt;&gt;"",1,0))</f>
        <v>0</v>
      </c>
      <c r="AR99" s="171">
        <f>IF('Indicator Data'!AY103="No Data",1,IF('Indicator Data imputation'!AS102&lt;&gt;"",1,0))</f>
        <v>0</v>
      </c>
      <c r="AS99" s="171">
        <f>IF('Indicator Data'!AZ103="No Data",1,IF('Indicator Data imputation'!AT102&lt;&gt;"",1,0))</f>
        <v>1</v>
      </c>
      <c r="AT99" s="171">
        <f>IF('Indicator Data'!BA103="No Data",1,IF('Indicator Data imputation'!AU102&lt;&gt;"",1,0))</f>
        <v>1</v>
      </c>
      <c r="AU99" s="171">
        <f>IF('Indicator Data'!BB103="No Data",1,IF('Indicator Data imputation'!AV102&lt;&gt;"",1,0))</f>
        <v>1</v>
      </c>
      <c r="AV99" s="171">
        <f>IF('Indicator Data'!BC103="No Data",1,IF('Indicator Data imputation'!AW102&lt;&gt;"",1,0))</f>
        <v>0</v>
      </c>
      <c r="AW99" s="171">
        <f>IF('Indicator Data'!BD103="No Data",1,IF('Indicator Data imputation'!AX102&lt;&gt;"",1,0))</f>
        <v>0</v>
      </c>
      <c r="AX99" s="171">
        <f>IF('Indicator Data'!BE103="No Data",1,IF('Indicator Data imputation'!AY102&lt;&gt;"",1,0))</f>
        <v>0</v>
      </c>
      <c r="AY99" s="171">
        <f>IF('Indicator Data'!BF103="No Data",1,IF('Indicator Data imputation'!AZ102&lt;&gt;"",1,0))</f>
        <v>0</v>
      </c>
      <c r="AZ99" s="171">
        <f>IF('Indicator Data'!BG103="No Data",1,IF('Indicator Data imputation'!BA102&lt;&gt;"",1,0))</f>
        <v>0</v>
      </c>
      <c r="BA99" s="5">
        <f t="shared" si="2"/>
        <v>22</v>
      </c>
      <c r="BB99" s="173">
        <f t="shared" si="3"/>
        <v>0.43137254901960786</v>
      </c>
    </row>
    <row r="100" spans="1:54" x14ac:dyDescent="0.25">
      <c r="A100" s="5" t="s">
        <v>183</v>
      </c>
      <c r="B100" s="171">
        <f>IF('Indicator Data'!I104="No Data",1,IF('Indicator Data imputation'!C103&lt;&gt;"",1,0))</f>
        <v>0</v>
      </c>
      <c r="C100" s="171">
        <f>IF('Indicator Data'!J104="No Data",1,IF('Indicator Data imputation'!D103&lt;&gt;"",1,0))</f>
        <v>0</v>
      </c>
      <c r="D100" s="171">
        <f>IF('Indicator Data'!K104="No Data",1,IF('Indicator Data imputation'!E103&lt;&gt;"",1,0))</f>
        <v>0</v>
      </c>
      <c r="E100" s="171">
        <f>IF('Indicator Data'!L104="No Data",1,IF('Indicator Data imputation'!F103&lt;&gt;"",1,0))</f>
        <v>0</v>
      </c>
      <c r="F100" s="171">
        <f>IF('Indicator Data'!M104="No Data",1,IF('Indicator Data imputation'!G103&lt;&gt;"",1,0))</f>
        <v>0</v>
      </c>
      <c r="G100" s="171">
        <f>IF('Indicator Data'!N104="No Data",1,IF('Indicator Data imputation'!H103&lt;&gt;"",1,0))</f>
        <v>0</v>
      </c>
      <c r="H100" s="171">
        <f>IF('Indicator Data'!O104="No Data",1,IF('Indicator Data imputation'!I103&lt;&gt;"",1,0))</f>
        <v>0</v>
      </c>
      <c r="I100" s="171">
        <f>IF('Indicator Data'!P104="No Data",1,IF('Indicator Data imputation'!J103&lt;&gt;"",1,0))</f>
        <v>0</v>
      </c>
      <c r="J100" s="171">
        <f>IF('Indicator Data'!Q104="No Data",1,IF('Indicator Data imputation'!K103&lt;&gt;"",1,0))</f>
        <v>0</v>
      </c>
      <c r="K100" s="171">
        <f>IF('Indicator Data'!R104="No Data",1,IF('Indicator Data imputation'!L103&lt;&gt;"",1,0))</f>
        <v>1</v>
      </c>
      <c r="L100" s="171">
        <f>IF('Indicator Data'!S104="No Data",1,IF('Indicator Data imputation'!M103&lt;&gt;"",1,0))</f>
        <v>0</v>
      </c>
      <c r="M100" s="171">
        <f>IF('Indicator Data'!T104="No Data",1,IF('Indicator Data imputation'!N103&lt;&gt;"",1,0))</f>
        <v>0</v>
      </c>
      <c r="N100" s="171">
        <f>IF('Indicator Data'!U104="No Data",1,IF('Indicator Data imputation'!O103&lt;&gt;"",1,0))</f>
        <v>0</v>
      </c>
      <c r="O100" s="171">
        <f>IF('Indicator Data'!V104="No Data",1,IF('Indicator Data imputation'!P103&lt;&gt;"",1,0))</f>
        <v>1</v>
      </c>
      <c r="P100" s="171">
        <f>IF('Indicator Data'!W104="No Data",1,IF('Indicator Data imputation'!Q103&lt;&gt;"",1,0))</f>
        <v>0</v>
      </c>
      <c r="Q100" s="171">
        <f>IF('Indicator Data'!X104="No Data",1,IF('Indicator Data imputation'!R103&lt;&gt;"",1,0))</f>
        <v>1</v>
      </c>
      <c r="R100" s="171">
        <f>IF('Indicator Data'!Y104="No Data",1,IF('Indicator Data imputation'!S103&lt;&gt;"",1,0))</f>
        <v>0</v>
      </c>
      <c r="S100" s="171">
        <f>IF('Indicator Data'!Z104="No Data",1,IF('Indicator Data imputation'!T103&lt;&gt;"",1,0))</f>
        <v>0</v>
      </c>
      <c r="T100" s="171">
        <f>IF('Indicator Data'!AA104="No Data",1,IF('Indicator Data imputation'!U103&lt;&gt;"",1,0))</f>
        <v>0</v>
      </c>
      <c r="U100" s="171">
        <f>IF('Indicator Data'!AB104="No Data",1,IF('Indicator Data imputation'!V103&lt;&gt;"",1,0))</f>
        <v>1</v>
      </c>
      <c r="V100" s="171">
        <f>IF('Indicator Data'!AC104="No Data",1,IF('Indicator Data imputation'!W103&lt;&gt;"",1,0))</f>
        <v>0</v>
      </c>
      <c r="W100" s="171">
        <f>IF('Indicator Data'!AD104="No Data",1,IF('Indicator Data imputation'!X103&lt;&gt;"",1,0))</f>
        <v>0</v>
      </c>
      <c r="X100" s="171">
        <f>IF('Indicator Data'!AE104="No Data",1,IF('Indicator Data imputation'!Y103&lt;&gt;"",1,0))</f>
        <v>1</v>
      </c>
      <c r="Y100" s="171">
        <f>IF('Indicator Data'!AF104="No Data",1,IF('Indicator Data imputation'!Z103&lt;&gt;"",1,0))</f>
        <v>0</v>
      </c>
      <c r="Z100" s="171">
        <f>IF('Indicator Data'!AG104="No Data",1,IF('Indicator Data imputation'!AA103&lt;&gt;"",1,0))</f>
        <v>0</v>
      </c>
      <c r="AA100" s="171">
        <f>IF('Indicator Data'!AH104="No Data",1,IF('Indicator Data imputation'!AB103&lt;&gt;"",1,0))</f>
        <v>0</v>
      </c>
      <c r="AB100" s="171">
        <f>IF('Indicator Data'!AI104="No Data",1,IF('Indicator Data imputation'!AC103&lt;&gt;"",1,0))</f>
        <v>0</v>
      </c>
      <c r="AC100" s="171">
        <f>IF('Indicator Data'!AJ104="No Data",1,IF('Indicator Data imputation'!AD103&lt;&gt;"",1,0))</f>
        <v>0</v>
      </c>
      <c r="AD100" s="171">
        <f>IF('Indicator Data'!AK104="No Data",1,IF('Indicator Data imputation'!AE103&lt;&gt;"",1,0))</f>
        <v>0</v>
      </c>
      <c r="AE100" s="171">
        <f>IF('Indicator Data'!AL104="No Data",1,IF('Indicator Data imputation'!AF103&lt;&gt;"",1,0))</f>
        <v>0</v>
      </c>
      <c r="AF100" s="171">
        <f>IF('Indicator Data'!AM104="No Data",1,IF('Indicator Data imputation'!AG103&lt;&gt;"",1,0))</f>
        <v>0</v>
      </c>
      <c r="AG100" s="171">
        <f>IF('Indicator Data'!AN104="No Data",1,IF('Indicator Data imputation'!AH103&lt;&gt;"",1,0))</f>
        <v>0</v>
      </c>
      <c r="AH100" s="171">
        <f>IF('Indicator Data'!AO104="No Data",1,IF('Indicator Data imputation'!AI103&lt;&gt;"",1,0))</f>
        <v>0</v>
      </c>
      <c r="AI100" s="171">
        <f>IF('Indicator Data'!AP104="No Data",1,IF('Indicator Data imputation'!AJ103&lt;&gt;"",1,0))</f>
        <v>0</v>
      </c>
      <c r="AJ100" s="171">
        <f>IF('Indicator Data'!AQ104="No Data",1,IF('Indicator Data imputation'!AK103&lt;&gt;"",1,0))</f>
        <v>0</v>
      </c>
      <c r="AK100" s="171">
        <f>IF('Indicator Data'!AR104="No Data",1,IF('Indicator Data imputation'!AL103&lt;&gt;"",1,0))</f>
        <v>1</v>
      </c>
      <c r="AL100" s="171">
        <f>IF('Indicator Data'!AS104="No Data",1,IF('Indicator Data imputation'!AM103&lt;&gt;"",1,0))</f>
        <v>0</v>
      </c>
      <c r="AM100" s="171">
        <f>IF('Indicator Data'!AT104="No Data",1,IF('Indicator Data imputation'!AN103&lt;&gt;"",1,0))</f>
        <v>0</v>
      </c>
      <c r="AN100" s="171">
        <f>IF('Indicator Data'!AU104="No Data",1,IF('Indicator Data imputation'!AO103&lt;&gt;"",1,0))</f>
        <v>0</v>
      </c>
      <c r="AO100" s="171">
        <f>IF('Indicator Data'!AV104="No Data",1,IF('Indicator Data imputation'!AP103&lt;&gt;"",1,0))</f>
        <v>0</v>
      </c>
      <c r="AP100" s="171">
        <f>IF('Indicator Data'!AW104="No Data",1,IF('Indicator Data imputation'!AQ103&lt;&gt;"",1,0))</f>
        <v>0</v>
      </c>
      <c r="AQ100" s="171">
        <f>IF('Indicator Data'!AX104="No Data",1,IF('Indicator Data imputation'!AR103&lt;&gt;"",1,0))</f>
        <v>0</v>
      </c>
      <c r="AR100" s="171">
        <f>IF('Indicator Data'!AY104="No Data",1,IF('Indicator Data imputation'!AS103&lt;&gt;"",1,0))</f>
        <v>0</v>
      </c>
      <c r="AS100" s="171">
        <f>IF('Indicator Data'!AZ104="No Data",1,IF('Indicator Data imputation'!AT103&lt;&gt;"",1,0))</f>
        <v>0</v>
      </c>
      <c r="AT100" s="171">
        <f>IF('Indicator Data'!BA104="No Data",1,IF('Indicator Data imputation'!AU103&lt;&gt;"",1,0))</f>
        <v>0</v>
      </c>
      <c r="AU100" s="171">
        <f>IF('Indicator Data'!BB104="No Data",1,IF('Indicator Data imputation'!AV103&lt;&gt;"",1,0))</f>
        <v>0</v>
      </c>
      <c r="AV100" s="171">
        <f>IF('Indicator Data'!BC104="No Data",1,IF('Indicator Data imputation'!AW103&lt;&gt;"",1,0))</f>
        <v>0</v>
      </c>
      <c r="AW100" s="171">
        <f>IF('Indicator Data'!BD104="No Data",1,IF('Indicator Data imputation'!AX103&lt;&gt;"",1,0))</f>
        <v>0</v>
      </c>
      <c r="AX100" s="171">
        <f>IF('Indicator Data'!BE104="No Data",1,IF('Indicator Data imputation'!AY103&lt;&gt;"",1,0))</f>
        <v>0</v>
      </c>
      <c r="AY100" s="171">
        <f>IF('Indicator Data'!BF104="No Data",1,IF('Indicator Data imputation'!AZ103&lt;&gt;"",1,0))</f>
        <v>0</v>
      </c>
      <c r="AZ100" s="171">
        <f>IF('Indicator Data'!BG104="No Data",1,IF('Indicator Data imputation'!BA103&lt;&gt;"",1,0))</f>
        <v>0</v>
      </c>
      <c r="BA100" s="5">
        <f t="shared" si="2"/>
        <v>6</v>
      </c>
      <c r="BB100" s="173">
        <f t="shared" si="3"/>
        <v>0.11764705882352941</v>
      </c>
    </row>
    <row r="101" spans="1:54" x14ac:dyDescent="0.25">
      <c r="A101" s="5" t="s">
        <v>185</v>
      </c>
      <c r="B101" s="171">
        <f>IF('Indicator Data'!I105="No Data",1,IF('Indicator Data imputation'!C104&lt;&gt;"",1,0))</f>
        <v>0</v>
      </c>
      <c r="C101" s="171">
        <f>IF('Indicator Data'!J105="No Data",1,IF('Indicator Data imputation'!D104&lt;&gt;"",1,0))</f>
        <v>0</v>
      </c>
      <c r="D101" s="171">
        <f>IF('Indicator Data'!K105="No Data",1,IF('Indicator Data imputation'!E104&lt;&gt;"",1,0))</f>
        <v>0</v>
      </c>
      <c r="E101" s="171">
        <f>IF('Indicator Data'!L105="No Data",1,IF('Indicator Data imputation'!F104&lt;&gt;"",1,0))</f>
        <v>0</v>
      </c>
      <c r="F101" s="171">
        <f>IF('Indicator Data'!M105="No Data",1,IF('Indicator Data imputation'!G104&lt;&gt;"",1,0))</f>
        <v>0</v>
      </c>
      <c r="G101" s="171">
        <f>IF('Indicator Data'!N105="No Data",1,IF('Indicator Data imputation'!H104&lt;&gt;"",1,0))</f>
        <v>0</v>
      </c>
      <c r="H101" s="171">
        <f>IF('Indicator Data'!O105="No Data",1,IF('Indicator Data imputation'!I104&lt;&gt;"",1,0))</f>
        <v>0</v>
      </c>
      <c r="I101" s="171">
        <f>IF('Indicator Data'!P105="No Data",1,IF('Indicator Data imputation'!J104&lt;&gt;"",1,0))</f>
        <v>0</v>
      </c>
      <c r="J101" s="171">
        <f>IF('Indicator Data'!Q105="No Data",1,IF('Indicator Data imputation'!K104&lt;&gt;"",1,0))</f>
        <v>0</v>
      </c>
      <c r="K101" s="171">
        <f>IF('Indicator Data'!R105="No Data",1,IF('Indicator Data imputation'!L104&lt;&gt;"",1,0))</f>
        <v>1</v>
      </c>
      <c r="L101" s="171">
        <f>IF('Indicator Data'!S105="No Data",1,IF('Indicator Data imputation'!M104&lt;&gt;"",1,0))</f>
        <v>0</v>
      </c>
      <c r="M101" s="171">
        <f>IF('Indicator Data'!T105="No Data",1,IF('Indicator Data imputation'!N104&lt;&gt;"",1,0))</f>
        <v>0</v>
      </c>
      <c r="N101" s="171">
        <f>IF('Indicator Data'!U105="No Data",1,IF('Indicator Data imputation'!O104&lt;&gt;"",1,0))</f>
        <v>0</v>
      </c>
      <c r="O101" s="171">
        <f>IF('Indicator Data'!V105="No Data",1,IF('Indicator Data imputation'!P104&lt;&gt;"",1,0))</f>
        <v>1</v>
      </c>
      <c r="P101" s="171">
        <f>IF('Indicator Data'!W105="No Data",1,IF('Indicator Data imputation'!Q104&lt;&gt;"",1,0))</f>
        <v>0</v>
      </c>
      <c r="Q101" s="171">
        <f>IF('Indicator Data'!X105="No Data",1,IF('Indicator Data imputation'!R104&lt;&gt;"",1,0))</f>
        <v>1</v>
      </c>
      <c r="R101" s="171">
        <f>IF('Indicator Data'!Y105="No Data",1,IF('Indicator Data imputation'!S104&lt;&gt;"",1,0))</f>
        <v>0</v>
      </c>
      <c r="S101" s="171">
        <f>IF('Indicator Data'!Z105="No Data",1,IF('Indicator Data imputation'!T104&lt;&gt;"",1,0))</f>
        <v>0</v>
      </c>
      <c r="T101" s="171">
        <f>IF('Indicator Data'!AA105="No Data",1,IF('Indicator Data imputation'!U104&lt;&gt;"",1,0))</f>
        <v>0</v>
      </c>
      <c r="U101" s="171">
        <f>IF('Indicator Data'!AB105="No Data",1,IF('Indicator Data imputation'!V104&lt;&gt;"",1,0))</f>
        <v>1</v>
      </c>
      <c r="V101" s="171">
        <f>IF('Indicator Data'!AC105="No Data",1,IF('Indicator Data imputation'!W104&lt;&gt;"",1,0))</f>
        <v>0</v>
      </c>
      <c r="W101" s="171">
        <f>IF('Indicator Data'!AD105="No Data",1,IF('Indicator Data imputation'!X104&lt;&gt;"",1,0))</f>
        <v>0</v>
      </c>
      <c r="X101" s="171">
        <f>IF('Indicator Data'!AE105="No Data",1,IF('Indicator Data imputation'!Y104&lt;&gt;"",1,0))</f>
        <v>1</v>
      </c>
      <c r="Y101" s="171">
        <f>IF('Indicator Data'!AF105="No Data",1,IF('Indicator Data imputation'!Z104&lt;&gt;"",1,0))</f>
        <v>0</v>
      </c>
      <c r="Z101" s="171">
        <f>IF('Indicator Data'!AG105="No Data",1,IF('Indicator Data imputation'!AA104&lt;&gt;"",1,0))</f>
        <v>0</v>
      </c>
      <c r="AA101" s="171">
        <f>IF('Indicator Data'!AH105="No Data",1,IF('Indicator Data imputation'!AB104&lt;&gt;"",1,0))</f>
        <v>0</v>
      </c>
      <c r="AB101" s="171">
        <f>IF('Indicator Data'!AI105="No Data",1,IF('Indicator Data imputation'!AC104&lt;&gt;"",1,0))</f>
        <v>0</v>
      </c>
      <c r="AC101" s="171">
        <f>IF('Indicator Data'!AJ105="No Data",1,IF('Indicator Data imputation'!AD104&lt;&gt;"",1,0))</f>
        <v>0</v>
      </c>
      <c r="AD101" s="171">
        <f>IF('Indicator Data'!AK105="No Data",1,IF('Indicator Data imputation'!AE104&lt;&gt;"",1,0))</f>
        <v>0</v>
      </c>
      <c r="AE101" s="171">
        <f>IF('Indicator Data'!AL105="No Data",1,IF('Indicator Data imputation'!AF104&lt;&gt;"",1,0))</f>
        <v>0</v>
      </c>
      <c r="AF101" s="171">
        <f>IF('Indicator Data'!AM105="No Data",1,IF('Indicator Data imputation'!AG104&lt;&gt;"",1,0))</f>
        <v>0</v>
      </c>
      <c r="AG101" s="171">
        <f>IF('Indicator Data'!AN105="No Data",1,IF('Indicator Data imputation'!AH104&lt;&gt;"",1,0))</f>
        <v>0</v>
      </c>
      <c r="AH101" s="171">
        <f>IF('Indicator Data'!AO105="No Data",1,IF('Indicator Data imputation'!AI104&lt;&gt;"",1,0))</f>
        <v>0</v>
      </c>
      <c r="AI101" s="171">
        <f>IF('Indicator Data'!AP105="No Data",1,IF('Indicator Data imputation'!AJ104&lt;&gt;"",1,0))</f>
        <v>0</v>
      </c>
      <c r="AJ101" s="171">
        <f>IF('Indicator Data'!AQ105="No Data",1,IF('Indicator Data imputation'!AK104&lt;&gt;"",1,0))</f>
        <v>0</v>
      </c>
      <c r="AK101" s="171">
        <f>IF('Indicator Data'!AR105="No Data",1,IF('Indicator Data imputation'!AL104&lt;&gt;"",1,0))</f>
        <v>1</v>
      </c>
      <c r="AL101" s="171">
        <f>IF('Indicator Data'!AS105="No Data",1,IF('Indicator Data imputation'!AM104&lt;&gt;"",1,0))</f>
        <v>0</v>
      </c>
      <c r="AM101" s="171">
        <f>IF('Indicator Data'!AT105="No Data",1,IF('Indicator Data imputation'!AN104&lt;&gt;"",1,0))</f>
        <v>0</v>
      </c>
      <c r="AN101" s="171">
        <f>IF('Indicator Data'!AU105="No Data",1,IF('Indicator Data imputation'!AO104&lt;&gt;"",1,0))</f>
        <v>0</v>
      </c>
      <c r="AO101" s="171">
        <f>IF('Indicator Data'!AV105="No Data",1,IF('Indicator Data imputation'!AP104&lt;&gt;"",1,0))</f>
        <v>1</v>
      </c>
      <c r="AP101" s="171">
        <f>IF('Indicator Data'!AW105="No Data",1,IF('Indicator Data imputation'!AQ104&lt;&gt;"",1,0))</f>
        <v>0</v>
      </c>
      <c r="AQ101" s="171">
        <f>IF('Indicator Data'!AX105="No Data",1,IF('Indicator Data imputation'!AR104&lt;&gt;"",1,0))</f>
        <v>0</v>
      </c>
      <c r="AR101" s="171">
        <f>IF('Indicator Data'!AY105="No Data",1,IF('Indicator Data imputation'!AS104&lt;&gt;"",1,0))</f>
        <v>0</v>
      </c>
      <c r="AS101" s="171">
        <f>IF('Indicator Data'!AZ105="No Data",1,IF('Indicator Data imputation'!AT104&lt;&gt;"",1,0))</f>
        <v>0</v>
      </c>
      <c r="AT101" s="171">
        <f>IF('Indicator Data'!BA105="No Data",1,IF('Indicator Data imputation'!AU104&lt;&gt;"",1,0))</f>
        <v>0</v>
      </c>
      <c r="AU101" s="171">
        <f>IF('Indicator Data'!BB105="No Data",1,IF('Indicator Data imputation'!AV104&lt;&gt;"",1,0))</f>
        <v>0</v>
      </c>
      <c r="AV101" s="171">
        <f>IF('Indicator Data'!BC105="No Data",1,IF('Indicator Data imputation'!AW104&lt;&gt;"",1,0))</f>
        <v>0</v>
      </c>
      <c r="AW101" s="171">
        <f>IF('Indicator Data'!BD105="No Data",1,IF('Indicator Data imputation'!AX104&lt;&gt;"",1,0))</f>
        <v>0</v>
      </c>
      <c r="AX101" s="171">
        <f>IF('Indicator Data'!BE105="No Data",1,IF('Indicator Data imputation'!AY104&lt;&gt;"",1,0))</f>
        <v>0</v>
      </c>
      <c r="AY101" s="171">
        <f>IF('Indicator Data'!BF105="No Data",1,IF('Indicator Data imputation'!AZ104&lt;&gt;"",1,0))</f>
        <v>0</v>
      </c>
      <c r="AZ101" s="171">
        <f>IF('Indicator Data'!BG105="No Data",1,IF('Indicator Data imputation'!BA104&lt;&gt;"",1,0))</f>
        <v>0</v>
      </c>
      <c r="BA101" s="5">
        <f t="shared" si="2"/>
        <v>7</v>
      </c>
      <c r="BB101" s="173">
        <f t="shared" si="3"/>
        <v>0.13725490196078433</v>
      </c>
    </row>
    <row r="102" spans="1:54" x14ac:dyDescent="0.25">
      <c r="A102" s="5" t="s">
        <v>188</v>
      </c>
      <c r="B102" s="171">
        <f>IF('Indicator Data'!I106="No Data",1,IF('Indicator Data imputation'!C105&lt;&gt;"",1,0))</f>
        <v>0</v>
      </c>
      <c r="C102" s="171">
        <f>IF('Indicator Data'!J106="No Data",1,IF('Indicator Data imputation'!D105&lt;&gt;"",1,0))</f>
        <v>0</v>
      </c>
      <c r="D102" s="171">
        <f>IF('Indicator Data'!K106="No Data",1,IF('Indicator Data imputation'!E105&lt;&gt;"",1,0))</f>
        <v>0</v>
      </c>
      <c r="E102" s="171">
        <f>IF('Indicator Data'!L106="No Data",1,IF('Indicator Data imputation'!F105&lt;&gt;"",1,0))</f>
        <v>0</v>
      </c>
      <c r="F102" s="171">
        <f>IF('Indicator Data'!M106="No Data",1,IF('Indicator Data imputation'!G105&lt;&gt;"",1,0))</f>
        <v>0</v>
      </c>
      <c r="G102" s="171">
        <f>IF('Indicator Data'!N106="No Data",1,IF('Indicator Data imputation'!H105&lt;&gt;"",1,0))</f>
        <v>0</v>
      </c>
      <c r="H102" s="171">
        <f>IF('Indicator Data'!O106="No Data",1,IF('Indicator Data imputation'!I105&lt;&gt;"",1,0))</f>
        <v>0</v>
      </c>
      <c r="I102" s="171">
        <f>IF('Indicator Data'!P106="No Data",1,IF('Indicator Data imputation'!J105&lt;&gt;"",1,0))</f>
        <v>0</v>
      </c>
      <c r="J102" s="171">
        <f>IF('Indicator Data'!Q106="No Data",1,IF('Indicator Data imputation'!K105&lt;&gt;"",1,0))</f>
        <v>0</v>
      </c>
      <c r="K102" s="171">
        <f>IF('Indicator Data'!R106="No Data",1,IF('Indicator Data imputation'!L105&lt;&gt;"",1,0))</f>
        <v>0</v>
      </c>
      <c r="L102" s="171">
        <f>IF('Indicator Data'!S106="No Data",1,IF('Indicator Data imputation'!M105&lt;&gt;"",1,0))</f>
        <v>0</v>
      </c>
      <c r="M102" s="171">
        <f>IF('Indicator Data'!T106="No Data",1,IF('Indicator Data imputation'!N105&lt;&gt;"",1,0))</f>
        <v>0</v>
      </c>
      <c r="N102" s="171">
        <f>IF('Indicator Data'!U106="No Data",1,IF('Indicator Data imputation'!O105&lt;&gt;"",1,0))</f>
        <v>0</v>
      </c>
      <c r="O102" s="171">
        <f>IF('Indicator Data'!V106="No Data",1,IF('Indicator Data imputation'!P105&lt;&gt;"",1,0))</f>
        <v>0</v>
      </c>
      <c r="P102" s="171">
        <f>IF('Indicator Data'!W106="No Data",1,IF('Indicator Data imputation'!Q105&lt;&gt;"",1,0))</f>
        <v>0</v>
      </c>
      <c r="Q102" s="171">
        <f>IF('Indicator Data'!X106="No Data",1,IF('Indicator Data imputation'!R105&lt;&gt;"",1,0))</f>
        <v>1</v>
      </c>
      <c r="R102" s="171">
        <f>IF('Indicator Data'!Y106="No Data",1,IF('Indicator Data imputation'!S105&lt;&gt;"",1,0))</f>
        <v>0</v>
      </c>
      <c r="S102" s="171">
        <f>IF('Indicator Data'!Z106="No Data",1,IF('Indicator Data imputation'!T105&lt;&gt;"",1,0))</f>
        <v>0</v>
      </c>
      <c r="T102" s="171">
        <f>IF('Indicator Data'!AA106="No Data",1,IF('Indicator Data imputation'!U105&lt;&gt;"",1,0))</f>
        <v>0</v>
      </c>
      <c r="U102" s="171">
        <f>IF('Indicator Data'!AB106="No Data",1,IF('Indicator Data imputation'!V105&lt;&gt;"",1,0))</f>
        <v>0</v>
      </c>
      <c r="V102" s="171">
        <f>IF('Indicator Data'!AC106="No Data",1,IF('Indicator Data imputation'!W105&lt;&gt;"",1,0))</f>
        <v>0</v>
      </c>
      <c r="W102" s="171">
        <f>IF('Indicator Data'!AD106="No Data",1,IF('Indicator Data imputation'!X105&lt;&gt;"",1,0))</f>
        <v>0</v>
      </c>
      <c r="X102" s="171">
        <f>IF('Indicator Data'!AE106="No Data",1,IF('Indicator Data imputation'!Y105&lt;&gt;"",1,0))</f>
        <v>0</v>
      </c>
      <c r="Y102" s="171">
        <f>IF('Indicator Data'!AF106="No Data",1,IF('Indicator Data imputation'!Z105&lt;&gt;"",1,0))</f>
        <v>1</v>
      </c>
      <c r="Z102" s="171">
        <f>IF('Indicator Data'!AG106="No Data",1,IF('Indicator Data imputation'!AA105&lt;&gt;"",1,0))</f>
        <v>0</v>
      </c>
      <c r="AA102" s="171">
        <f>IF('Indicator Data'!AH106="No Data",1,IF('Indicator Data imputation'!AB105&lt;&gt;"",1,0))</f>
        <v>0</v>
      </c>
      <c r="AB102" s="171">
        <f>IF('Indicator Data'!AI106="No Data",1,IF('Indicator Data imputation'!AC105&lt;&gt;"",1,0))</f>
        <v>0</v>
      </c>
      <c r="AC102" s="171">
        <f>IF('Indicator Data'!AJ106="No Data",1,IF('Indicator Data imputation'!AD105&lt;&gt;"",1,0))</f>
        <v>0</v>
      </c>
      <c r="AD102" s="171">
        <f>IF('Indicator Data'!AK106="No Data",1,IF('Indicator Data imputation'!AE105&lt;&gt;"",1,0))</f>
        <v>0</v>
      </c>
      <c r="AE102" s="171">
        <f>IF('Indicator Data'!AL106="No Data",1,IF('Indicator Data imputation'!AF105&lt;&gt;"",1,0))</f>
        <v>0</v>
      </c>
      <c r="AF102" s="171">
        <f>IF('Indicator Data'!AM106="No Data",1,IF('Indicator Data imputation'!AG105&lt;&gt;"",1,0))</f>
        <v>0</v>
      </c>
      <c r="AG102" s="171">
        <f>IF('Indicator Data'!AN106="No Data",1,IF('Indicator Data imputation'!AH105&lt;&gt;"",1,0))</f>
        <v>0</v>
      </c>
      <c r="AH102" s="171">
        <f>IF('Indicator Data'!AO106="No Data",1,IF('Indicator Data imputation'!AI105&lt;&gt;"",1,0))</f>
        <v>0</v>
      </c>
      <c r="AI102" s="171">
        <f>IF('Indicator Data'!AP106="No Data",1,IF('Indicator Data imputation'!AJ105&lt;&gt;"",1,0))</f>
        <v>0</v>
      </c>
      <c r="AJ102" s="171">
        <f>IF('Indicator Data'!AQ106="No Data",1,IF('Indicator Data imputation'!AK105&lt;&gt;"",1,0))</f>
        <v>0</v>
      </c>
      <c r="AK102" s="171">
        <f>IF('Indicator Data'!AR106="No Data",1,IF('Indicator Data imputation'!AL105&lt;&gt;"",1,0))</f>
        <v>0</v>
      </c>
      <c r="AL102" s="171">
        <f>IF('Indicator Data'!AS106="No Data",1,IF('Indicator Data imputation'!AM105&lt;&gt;"",1,0))</f>
        <v>0</v>
      </c>
      <c r="AM102" s="171">
        <f>IF('Indicator Data'!AT106="No Data",1,IF('Indicator Data imputation'!AN105&lt;&gt;"",1,0))</f>
        <v>0</v>
      </c>
      <c r="AN102" s="171">
        <f>IF('Indicator Data'!AU106="No Data",1,IF('Indicator Data imputation'!AO105&lt;&gt;"",1,0))</f>
        <v>0</v>
      </c>
      <c r="AO102" s="171">
        <f>IF('Indicator Data'!AV106="No Data",1,IF('Indicator Data imputation'!AP105&lt;&gt;"",1,0))</f>
        <v>0</v>
      </c>
      <c r="AP102" s="171">
        <f>IF('Indicator Data'!AW106="No Data",1,IF('Indicator Data imputation'!AQ105&lt;&gt;"",1,0))</f>
        <v>0</v>
      </c>
      <c r="AQ102" s="171">
        <f>IF('Indicator Data'!AX106="No Data",1,IF('Indicator Data imputation'!AR105&lt;&gt;"",1,0))</f>
        <v>0</v>
      </c>
      <c r="AR102" s="171">
        <f>IF('Indicator Data'!AY106="No Data",1,IF('Indicator Data imputation'!AS105&lt;&gt;"",1,0))</f>
        <v>0</v>
      </c>
      <c r="AS102" s="171">
        <f>IF('Indicator Data'!AZ106="No Data",1,IF('Indicator Data imputation'!AT105&lt;&gt;"",1,0))</f>
        <v>0</v>
      </c>
      <c r="AT102" s="171">
        <f>IF('Indicator Data'!BA106="No Data",1,IF('Indicator Data imputation'!AU105&lt;&gt;"",1,0))</f>
        <v>0</v>
      </c>
      <c r="AU102" s="171">
        <f>IF('Indicator Data'!BB106="No Data",1,IF('Indicator Data imputation'!AV105&lt;&gt;"",1,0))</f>
        <v>0</v>
      </c>
      <c r="AV102" s="171">
        <f>IF('Indicator Data'!BC106="No Data",1,IF('Indicator Data imputation'!AW105&lt;&gt;"",1,0))</f>
        <v>0</v>
      </c>
      <c r="AW102" s="171">
        <f>IF('Indicator Data'!BD106="No Data",1,IF('Indicator Data imputation'!AX105&lt;&gt;"",1,0))</f>
        <v>0</v>
      </c>
      <c r="AX102" s="171">
        <f>IF('Indicator Data'!BE106="No Data",1,IF('Indicator Data imputation'!AY105&lt;&gt;"",1,0))</f>
        <v>0</v>
      </c>
      <c r="AY102" s="171">
        <f>IF('Indicator Data'!BF106="No Data",1,IF('Indicator Data imputation'!AZ105&lt;&gt;"",1,0))</f>
        <v>0</v>
      </c>
      <c r="AZ102" s="171">
        <f>IF('Indicator Data'!BG106="No Data",1,IF('Indicator Data imputation'!BA105&lt;&gt;"",1,0))</f>
        <v>0</v>
      </c>
      <c r="BA102" s="5">
        <f t="shared" si="2"/>
        <v>2</v>
      </c>
      <c r="BB102" s="173">
        <f t="shared" si="3"/>
        <v>3.9215686274509803E-2</v>
      </c>
    </row>
    <row r="103" spans="1:54" x14ac:dyDescent="0.25">
      <c r="A103" s="5" t="s">
        <v>190</v>
      </c>
      <c r="B103" s="171">
        <f>IF('Indicator Data'!I107="No Data",1,IF('Indicator Data imputation'!C106&lt;&gt;"",1,0))</f>
        <v>0</v>
      </c>
      <c r="C103" s="171">
        <f>IF('Indicator Data'!J107="No Data",1,IF('Indicator Data imputation'!D106&lt;&gt;"",1,0))</f>
        <v>0</v>
      </c>
      <c r="D103" s="171">
        <f>IF('Indicator Data'!K107="No Data",1,IF('Indicator Data imputation'!E106&lt;&gt;"",1,0))</f>
        <v>0</v>
      </c>
      <c r="E103" s="171">
        <f>IF('Indicator Data'!L107="No Data",1,IF('Indicator Data imputation'!F106&lt;&gt;"",1,0))</f>
        <v>0</v>
      </c>
      <c r="F103" s="171">
        <f>IF('Indicator Data'!M107="No Data",1,IF('Indicator Data imputation'!G106&lt;&gt;"",1,0))</f>
        <v>0</v>
      </c>
      <c r="G103" s="171">
        <f>IF('Indicator Data'!N107="No Data",1,IF('Indicator Data imputation'!H106&lt;&gt;"",1,0))</f>
        <v>0</v>
      </c>
      <c r="H103" s="171">
        <f>IF('Indicator Data'!O107="No Data",1,IF('Indicator Data imputation'!I106&lt;&gt;"",1,0))</f>
        <v>0</v>
      </c>
      <c r="I103" s="171">
        <f>IF('Indicator Data'!P107="No Data",1,IF('Indicator Data imputation'!J106&lt;&gt;"",1,0))</f>
        <v>0</v>
      </c>
      <c r="J103" s="171">
        <f>IF('Indicator Data'!Q107="No Data",1,IF('Indicator Data imputation'!K106&lt;&gt;"",1,0))</f>
        <v>0</v>
      </c>
      <c r="K103" s="171">
        <f>IF('Indicator Data'!R107="No Data",1,IF('Indicator Data imputation'!L106&lt;&gt;"",1,0))</f>
        <v>0</v>
      </c>
      <c r="L103" s="171">
        <f>IF('Indicator Data'!S107="No Data",1,IF('Indicator Data imputation'!M106&lt;&gt;"",1,0))</f>
        <v>0</v>
      </c>
      <c r="M103" s="171">
        <f>IF('Indicator Data'!T107="No Data",1,IF('Indicator Data imputation'!N106&lt;&gt;"",1,0))</f>
        <v>0</v>
      </c>
      <c r="N103" s="171">
        <f>IF('Indicator Data'!U107="No Data",1,IF('Indicator Data imputation'!O106&lt;&gt;"",1,0))</f>
        <v>0</v>
      </c>
      <c r="O103" s="171">
        <f>IF('Indicator Data'!V107="No Data",1,IF('Indicator Data imputation'!P106&lt;&gt;"",1,0))</f>
        <v>0</v>
      </c>
      <c r="P103" s="171">
        <f>IF('Indicator Data'!W107="No Data",1,IF('Indicator Data imputation'!Q106&lt;&gt;"",1,0))</f>
        <v>0</v>
      </c>
      <c r="Q103" s="171">
        <f>IF('Indicator Data'!X107="No Data",1,IF('Indicator Data imputation'!R106&lt;&gt;"",1,0))</f>
        <v>0</v>
      </c>
      <c r="R103" s="171">
        <f>IF('Indicator Data'!Y107="No Data",1,IF('Indicator Data imputation'!S106&lt;&gt;"",1,0))</f>
        <v>0</v>
      </c>
      <c r="S103" s="171">
        <f>IF('Indicator Data'!Z107="No Data",1,IF('Indicator Data imputation'!T106&lt;&gt;"",1,0))</f>
        <v>0</v>
      </c>
      <c r="T103" s="171">
        <f>IF('Indicator Data'!AA107="No Data",1,IF('Indicator Data imputation'!U106&lt;&gt;"",1,0))</f>
        <v>0</v>
      </c>
      <c r="U103" s="171">
        <f>IF('Indicator Data'!AB107="No Data",1,IF('Indicator Data imputation'!V106&lt;&gt;"",1,0))</f>
        <v>0</v>
      </c>
      <c r="V103" s="171">
        <f>IF('Indicator Data'!AC107="No Data",1,IF('Indicator Data imputation'!W106&lt;&gt;"",1,0))</f>
        <v>0</v>
      </c>
      <c r="W103" s="171">
        <f>IF('Indicator Data'!AD107="No Data",1,IF('Indicator Data imputation'!X106&lt;&gt;"",1,0))</f>
        <v>0</v>
      </c>
      <c r="X103" s="171">
        <f>IF('Indicator Data'!AE107="No Data",1,IF('Indicator Data imputation'!Y106&lt;&gt;"",1,0))</f>
        <v>0</v>
      </c>
      <c r="Y103" s="171">
        <f>IF('Indicator Data'!AF107="No Data",1,IF('Indicator Data imputation'!Z106&lt;&gt;"",1,0))</f>
        <v>0</v>
      </c>
      <c r="Z103" s="171">
        <f>IF('Indicator Data'!AG107="No Data",1,IF('Indicator Data imputation'!AA106&lt;&gt;"",1,0))</f>
        <v>0</v>
      </c>
      <c r="AA103" s="171">
        <f>IF('Indicator Data'!AH107="No Data",1,IF('Indicator Data imputation'!AB106&lt;&gt;"",1,0))</f>
        <v>0</v>
      </c>
      <c r="AB103" s="171">
        <f>IF('Indicator Data'!AI107="No Data",1,IF('Indicator Data imputation'!AC106&lt;&gt;"",1,0))</f>
        <v>0</v>
      </c>
      <c r="AC103" s="171">
        <f>IF('Indicator Data'!AJ107="No Data",1,IF('Indicator Data imputation'!AD106&lt;&gt;"",1,0))</f>
        <v>0</v>
      </c>
      <c r="AD103" s="171">
        <f>IF('Indicator Data'!AK107="No Data",1,IF('Indicator Data imputation'!AE106&lt;&gt;"",1,0))</f>
        <v>0</v>
      </c>
      <c r="AE103" s="171">
        <f>IF('Indicator Data'!AL107="No Data",1,IF('Indicator Data imputation'!AF106&lt;&gt;"",1,0))</f>
        <v>0</v>
      </c>
      <c r="AF103" s="171">
        <f>IF('Indicator Data'!AM107="No Data",1,IF('Indicator Data imputation'!AG106&lt;&gt;"",1,0))</f>
        <v>0</v>
      </c>
      <c r="AG103" s="171">
        <f>IF('Indicator Data'!AN107="No Data",1,IF('Indicator Data imputation'!AH106&lt;&gt;"",1,0))</f>
        <v>0</v>
      </c>
      <c r="AH103" s="171">
        <f>IF('Indicator Data'!AO107="No Data",1,IF('Indicator Data imputation'!AI106&lt;&gt;"",1,0))</f>
        <v>0</v>
      </c>
      <c r="AI103" s="171">
        <f>IF('Indicator Data'!AP107="No Data",1,IF('Indicator Data imputation'!AJ106&lt;&gt;"",1,0))</f>
        <v>0</v>
      </c>
      <c r="AJ103" s="171">
        <f>IF('Indicator Data'!AQ107="No Data",1,IF('Indicator Data imputation'!AK106&lt;&gt;"",1,0))</f>
        <v>0</v>
      </c>
      <c r="AK103" s="171">
        <f>IF('Indicator Data'!AR107="No Data",1,IF('Indicator Data imputation'!AL106&lt;&gt;"",1,0))</f>
        <v>0</v>
      </c>
      <c r="AL103" s="171">
        <f>IF('Indicator Data'!AS107="No Data",1,IF('Indicator Data imputation'!AM106&lt;&gt;"",1,0))</f>
        <v>0</v>
      </c>
      <c r="AM103" s="171">
        <f>IF('Indicator Data'!AT107="No Data",1,IF('Indicator Data imputation'!AN106&lt;&gt;"",1,0))</f>
        <v>0</v>
      </c>
      <c r="AN103" s="171">
        <f>IF('Indicator Data'!AU107="No Data",1,IF('Indicator Data imputation'!AO106&lt;&gt;"",1,0))</f>
        <v>0</v>
      </c>
      <c r="AO103" s="171">
        <f>IF('Indicator Data'!AV107="No Data",1,IF('Indicator Data imputation'!AP106&lt;&gt;"",1,0))</f>
        <v>0</v>
      </c>
      <c r="AP103" s="171">
        <f>IF('Indicator Data'!AW107="No Data",1,IF('Indicator Data imputation'!AQ106&lt;&gt;"",1,0))</f>
        <v>0</v>
      </c>
      <c r="AQ103" s="171">
        <f>IF('Indicator Data'!AX107="No Data",1,IF('Indicator Data imputation'!AR106&lt;&gt;"",1,0))</f>
        <v>0</v>
      </c>
      <c r="AR103" s="171">
        <f>IF('Indicator Data'!AY107="No Data",1,IF('Indicator Data imputation'!AS106&lt;&gt;"",1,0))</f>
        <v>0</v>
      </c>
      <c r="AS103" s="171">
        <f>IF('Indicator Data'!AZ107="No Data",1,IF('Indicator Data imputation'!AT106&lt;&gt;"",1,0))</f>
        <v>0</v>
      </c>
      <c r="AT103" s="171">
        <f>IF('Indicator Data'!BA107="No Data",1,IF('Indicator Data imputation'!AU106&lt;&gt;"",1,0))</f>
        <v>0</v>
      </c>
      <c r="AU103" s="171">
        <f>IF('Indicator Data'!BB107="No Data",1,IF('Indicator Data imputation'!AV106&lt;&gt;"",1,0))</f>
        <v>0</v>
      </c>
      <c r="AV103" s="171">
        <f>IF('Indicator Data'!BC107="No Data",1,IF('Indicator Data imputation'!AW106&lt;&gt;"",1,0))</f>
        <v>0</v>
      </c>
      <c r="AW103" s="171">
        <f>IF('Indicator Data'!BD107="No Data",1,IF('Indicator Data imputation'!AX106&lt;&gt;"",1,0))</f>
        <v>0</v>
      </c>
      <c r="AX103" s="171">
        <f>IF('Indicator Data'!BE107="No Data",1,IF('Indicator Data imputation'!AY106&lt;&gt;"",1,0))</f>
        <v>0</v>
      </c>
      <c r="AY103" s="171">
        <f>IF('Indicator Data'!BF107="No Data",1,IF('Indicator Data imputation'!AZ106&lt;&gt;"",1,0))</f>
        <v>0</v>
      </c>
      <c r="AZ103" s="171">
        <f>IF('Indicator Data'!BG107="No Data",1,IF('Indicator Data imputation'!BA106&lt;&gt;"",1,0))</f>
        <v>0</v>
      </c>
      <c r="BA103" s="5">
        <f t="shared" si="2"/>
        <v>0</v>
      </c>
      <c r="BB103" s="173">
        <f t="shared" si="3"/>
        <v>0</v>
      </c>
    </row>
    <row r="104" spans="1:54" x14ac:dyDescent="0.25">
      <c r="A104" s="5" t="s">
        <v>192</v>
      </c>
      <c r="B104" s="171">
        <f>IF('Indicator Data'!I108="No Data",1,IF('Indicator Data imputation'!C107&lt;&gt;"",1,0))</f>
        <v>0</v>
      </c>
      <c r="C104" s="171">
        <f>IF('Indicator Data'!J108="No Data",1,IF('Indicator Data imputation'!D107&lt;&gt;"",1,0))</f>
        <v>0</v>
      </c>
      <c r="D104" s="171">
        <f>IF('Indicator Data'!K108="No Data",1,IF('Indicator Data imputation'!E107&lt;&gt;"",1,0))</f>
        <v>0</v>
      </c>
      <c r="E104" s="171">
        <f>IF('Indicator Data'!L108="No Data",1,IF('Indicator Data imputation'!F107&lt;&gt;"",1,0))</f>
        <v>0</v>
      </c>
      <c r="F104" s="171">
        <f>IF('Indicator Data'!M108="No Data",1,IF('Indicator Data imputation'!G107&lt;&gt;"",1,0))</f>
        <v>0</v>
      </c>
      <c r="G104" s="171">
        <f>IF('Indicator Data'!N108="No Data",1,IF('Indicator Data imputation'!H107&lt;&gt;"",1,0))</f>
        <v>0</v>
      </c>
      <c r="H104" s="171">
        <f>IF('Indicator Data'!O108="No Data",1,IF('Indicator Data imputation'!I107&lt;&gt;"",1,0))</f>
        <v>0</v>
      </c>
      <c r="I104" s="171">
        <f>IF('Indicator Data'!P108="No Data",1,IF('Indicator Data imputation'!J107&lt;&gt;"",1,0))</f>
        <v>0</v>
      </c>
      <c r="J104" s="171">
        <f>IF('Indicator Data'!Q108="No Data",1,IF('Indicator Data imputation'!K107&lt;&gt;"",1,0))</f>
        <v>0</v>
      </c>
      <c r="K104" s="171">
        <f>IF('Indicator Data'!R108="No Data",1,IF('Indicator Data imputation'!L107&lt;&gt;"",1,0))</f>
        <v>1</v>
      </c>
      <c r="L104" s="171">
        <f>IF('Indicator Data'!S108="No Data",1,IF('Indicator Data imputation'!M107&lt;&gt;"",1,0))</f>
        <v>0</v>
      </c>
      <c r="M104" s="171">
        <f>IF('Indicator Data'!T108="No Data",1,IF('Indicator Data imputation'!N107&lt;&gt;"",1,0))</f>
        <v>0</v>
      </c>
      <c r="N104" s="171">
        <f>IF('Indicator Data'!U108="No Data",1,IF('Indicator Data imputation'!O107&lt;&gt;"",1,0))</f>
        <v>0</v>
      </c>
      <c r="O104" s="171">
        <f>IF('Indicator Data'!V108="No Data",1,IF('Indicator Data imputation'!P107&lt;&gt;"",1,0))</f>
        <v>0</v>
      </c>
      <c r="P104" s="171">
        <f>IF('Indicator Data'!W108="No Data",1,IF('Indicator Data imputation'!Q107&lt;&gt;"",1,0))</f>
        <v>0</v>
      </c>
      <c r="Q104" s="171">
        <f>IF('Indicator Data'!X108="No Data",1,IF('Indicator Data imputation'!R107&lt;&gt;"",1,0))</f>
        <v>0</v>
      </c>
      <c r="R104" s="171">
        <f>IF('Indicator Data'!Y108="No Data",1,IF('Indicator Data imputation'!S107&lt;&gt;"",1,0))</f>
        <v>0</v>
      </c>
      <c r="S104" s="171">
        <f>IF('Indicator Data'!Z108="No Data",1,IF('Indicator Data imputation'!T107&lt;&gt;"",1,0))</f>
        <v>0</v>
      </c>
      <c r="T104" s="171">
        <f>IF('Indicator Data'!AA108="No Data",1,IF('Indicator Data imputation'!U107&lt;&gt;"",1,0))</f>
        <v>0</v>
      </c>
      <c r="U104" s="171">
        <f>IF('Indicator Data'!AB108="No Data",1,IF('Indicator Data imputation'!V107&lt;&gt;"",1,0))</f>
        <v>0</v>
      </c>
      <c r="V104" s="171">
        <f>IF('Indicator Data'!AC108="No Data",1,IF('Indicator Data imputation'!W107&lt;&gt;"",1,0))</f>
        <v>0</v>
      </c>
      <c r="W104" s="171">
        <f>IF('Indicator Data'!AD108="No Data",1,IF('Indicator Data imputation'!X107&lt;&gt;"",1,0))</f>
        <v>0</v>
      </c>
      <c r="X104" s="171">
        <f>IF('Indicator Data'!AE108="No Data",1,IF('Indicator Data imputation'!Y107&lt;&gt;"",1,0))</f>
        <v>0</v>
      </c>
      <c r="Y104" s="171">
        <f>IF('Indicator Data'!AF108="No Data",1,IF('Indicator Data imputation'!Z107&lt;&gt;"",1,0))</f>
        <v>0</v>
      </c>
      <c r="Z104" s="171">
        <f>IF('Indicator Data'!AG108="No Data",1,IF('Indicator Data imputation'!AA107&lt;&gt;"",1,0))</f>
        <v>0</v>
      </c>
      <c r="AA104" s="171">
        <f>IF('Indicator Data'!AH108="No Data",1,IF('Indicator Data imputation'!AB107&lt;&gt;"",1,0))</f>
        <v>0</v>
      </c>
      <c r="AB104" s="171">
        <f>IF('Indicator Data'!AI108="No Data",1,IF('Indicator Data imputation'!AC107&lt;&gt;"",1,0))</f>
        <v>0</v>
      </c>
      <c r="AC104" s="171">
        <f>IF('Indicator Data'!AJ108="No Data",1,IF('Indicator Data imputation'!AD107&lt;&gt;"",1,0))</f>
        <v>0</v>
      </c>
      <c r="AD104" s="171">
        <f>IF('Indicator Data'!AK108="No Data",1,IF('Indicator Data imputation'!AE107&lt;&gt;"",1,0))</f>
        <v>0</v>
      </c>
      <c r="AE104" s="171">
        <f>IF('Indicator Data'!AL108="No Data",1,IF('Indicator Data imputation'!AF107&lt;&gt;"",1,0))</f>
        <v>0</v>
      </c>
      <c r="AF104" s="171">
        <f>IF('Indicator Data'!AM108="No Data",1,IF('Indicator Data imputation'!AG107&lt;&gt;"",1,0))</f>
        <v>0</v>
      </c>
      <c r="AG104" s="171">
        <f>IF('Indicator Data'!AN108="No Data",1,IF('Indicator Data imputation'!AH107&lt;&gt;"",1,0))</f>
        <v>0</v>
      </c>
      <c r="AH104" s="171">
        <f>IF('Indicator Data'!AO108="No Data",1,IF('Indicator Data imputation'!AI107&lt;&gt;"",1,0))</f>
        <v>0</v>
      </c>
      <c r="AI104" s="171">
        <f>IF('Indicator Data'!AP108="No Data",1,IF('Indicator Data imputation'!AJ107&lt;&gt;"",1,0))</f>
        <v>0</v>
      </c>
      <c r="AJ104" s="171">
        <f>IF('Indicator Data'!AQ108="No Data",1,IF('Indicator Data imputation'!AK107&lt;&gt;"",1,0))</f>
        <v>0</v>
      </c>
      <c r="AK104" s="171">
        <f>IF('Indicator Data'!AR108="No Data",1,IF('Indicator Data imputation'!AL107&lt;&gt;"",1,0))</f>
        <v>0</v>
      </c>
      <c r="AL104" s="171">
        <f>IF('Indicator Data'!AS108="No Data",1,IF('Indicator Data imputation'!AM107&lt;&gt;"",1,0))</f>
        <v>0</v>
      </c>
      <c r="AM104" s="171">
        <f>IF('Indicator Data'!AT108="No Data",1,IF('Indicator Data imputation'!AN107&lt;&gt;"",1,0))</f>
        <v>0</v>
      </c>
      <c r="AN104" s="171">
        <f>IF('Indicator Data'!AU108="No Data",1,IF('Indicator Data imputation'!AO107&lt;&gt;"",1,0))</f>
        <v>0</v>
      </c>
      <c r="AO104" s="171">
        <f>IF('Indicator Data'!AV108="No Data",1,IF('Indicator Data imputation'!AP107&lt;&gt;"",1,0))</f>
        <v>0</v>
      </c>
      <c r="AP104" s="171">
        <f>IF('Indicator Data'!AW108="No Data",1,IF('Indicator Data imputation'!AQ107&lt;&gt;"",1,0))</f>
        <v>0</v>
      </c>
      <c r="AQ104" s="171">
        <f>IF('Indicator Data'!AX108="No Data",1,IF('Indicator Data imputation'!AR107&lt;&gt;"",1,0))</f>
        <v>0</v>
      </c>
      <c r="AR104" s="171">
        <f>IF('Indicator Data'!AY108="No Data",1,IF('Indicator Data imputation'!AS107&lt;&gt;"",1,0))</f>
        <v>0</v>
      </c>
      <c r="AS104" s="171">
        <f>IF('Indicator Data'!AZ108="No Data",1,IF('Indicator Data imputation'!AT107&lt;&gt;"",1,0))</f>
        <v>0</v>
      </c>
      <c r="AT104" s="171">
        <f>IF('Indicator Data'!BA108="No Data",1,IF('Indicator Data imputation'!AU107&lt;&gt;"",1,0))</f>
        <v>0</v>
      </c>
      <c r="AU104" s="171">
        <f>IF('Indicator Data'!BB108="No Data",1,IF('Indicator Data imputation'!AV107&lt;&gt;"",1,0))</f>
        <v>0</v>
      </c>
      <c r="AV104" s="171">
        <f>IF('Indicator Data'!BC108="No Data",1,IF('Indicator Data imputation'!AW107&lt;&gt;"",1,0))</f>
        <v>0</v>
      </c>
      <c r="AW104" s="171">
        <f>IF('Indicator Data'!BD108="No Data",1,IF('Indicator Data imputation'!AX107&lt;&gt;"",1,0))</f>
        <v>0</v>
      </c>
      <c r="AX104" s="171">
        <f>IF('Indicator Data'!BE108="No Data",1,IF('Indicator Data imputation'!AY107&lt;&gt;"",1,0))</f>
        <v>0</v>
      </c>
      <c r="AY104" s="171">
        <f>IF('Indicator Data'!BF108="No Data",1,IF('Indicator Data imputation'!AZ107&lt;&gt;"",1,0))</f>
        <v>0</v>
      </c>
      <c r="AZ104" s="171">
        <f>IF('Indicator Data'!BG108="No Data",1,IF('Indicator Data imputation'!BA107&lt;&gt;"",1,0))</f>
        <v>0</v>
      </c>
      <c r="BA104" s="5">
        <f t="shared" si="2"/>
        <v>1</v>
      </c>
      <c r="BB104" s="173">
        <f t="shared" si="3"/>
        <v>1.9607843137254902E-2</v>
      </c>
    </row>
    <row r="105" spans="1:54" x14ac:dyDescent="0.25">
      <c r="A105" s="5" t="s">
        <v>194</v>
      </c>
      <c r="B105" s="171">
        <f>IF('Indicator Data'!I109="No Data",1,IF('Indicator Data imputation'!C108&lt;&gt;"",1,0))</f>
        <v>0</v>
      </c>
      <c r="C105" s="171">
        <f>IF('Indicator Data'!J109="No Data",1,IF('Indicator Data imputation'!D108&lt;&gt;"",1,0))</f>
        <v>0</v>
      </c>
      <c r="D105" s="171">
        <f>IF('Indicator Data'!K109="No Data",1,IF('Indicator Data imputation'!E108&lt;&gt;"",1,0))</f>
        <v>0</v>
      </c>
      <c r="E105" s="171">
        <f>IF('Indicator Data'!L109="No Data",1,IF('Indicator Data imputation'!F108&lt;&gt;"",1,0))</f>
        <v>1</v>
      </c>
      <c r="F105" s="171">
        <f>IF('Indicator Data'!M109="No Data",1,IF('Indicator Data imputation'!G108&lt;&gt;"",1,0))</f>
        <v>0</v>
      </c>
      <c r="G105" s="171">
        <f>IF('Indicator Data'!N109="No Data",1,IF('Indicator Data imputation'!H108&lt;&gt;"",1,0))</f>
        <v>0</v>
      </c>
      <c r="H105" s="171">
        <f>IF('Indicator Data'!O109="No Data",1,IF('Indicator Data imputation'!I108&lt;&gt;"",1,0))</f>
        <v>0</v>
      </c>
      <c r="I105" s="171">
        <f>IF('Indicator Data'!P109="No Data",1,IF('Indicator Data imputation'!J108&lt;&gt;"",1,0))</f>
        <v>0</v>
      </c>
      <c r="J105" s="171">
        <f>IF('Indicator Data'!Q109="No Data",1,IF('Indicator Data imputation'!K108&lt;&gt;"",1,0))</f>
        <v>0</v>
      </c>
      <c r="K105" s="171">
        <f>IF('Indicator Data'!R109="No Data",1,IF('Indicator Data imputation'!L108&lt;&gt;"",1,0))</f>
        <v>0</v>
      </c>
      <c r="L105" s="171">
        <f>IF('Indicator Data'!S109="No Data",1,IF('Indicator Data imputation'!M108&lt;&gt;"",1,0))</f>
        <v>0</v>
      </c>
      <c r="M105" s="171">
        <f>IF('Indicator Data'!T109="No Data",1,IF('Indicator Data imputation'!N108&lt;&gt;"",1,0))</f>
        <v>0</v>
      </c>
      <c r="N105" s="171">
        <f>IF('Indicator Data'!U109="No Data",1,IF('Indicator Data imputation'!O108&lt;&gt;"",1,0))</f>
        <v>0</v>
      </c>
      <c r="O105" s="171">
        <f>IF('Indicator Data'!V109="No Data",1,IF('Indicator Data imputation'!P108&lt;&gt;"",1,0))</f>
        <v>0</v>
      </c>
      <c r="P105" s="171">
        <f>IF('Indicator Data'!W109="No Data",1,IF('Indicator Data imputation'!Q108&lt;&gt;"",1,0))</f>
        <v>0</v>
      </c>
      <c r="Q105" s="171">
        <f>IF('Indicator Data'!X109="No Data",1,IF('Indicator Data imputation'!R108&lt;&gt;"",1,0))</f>
        <v>0</v>
      </c>
      <c r="R105" s="171">
        <f>IF('Indicator Data'!Y109="No Data",1,IF('Indicator Data imputation'!S108&lt;&gt;"",1,0))</f>
        <v>0</v>
      </c>
      <c r="S105" s="171">
        <f>IF('Indicator Data'!Z109="No Data",1,IF('Indicator Data imputation'!T108&lt;&gt;"",1,0))</f>
        <v>0</v>
      </c>
      <c r="T105" s="171">
        <f>IF('Indicator Data'!AA109="No Data",1,IF('Indicator Data imputation'!U108&lt;&gt;"",1,0))</f>
        <v>0</v>
      </c>
      <c r="U105" s="171">
        <f>IF('Indicator Data'!AB109="No Data",1,IF('Indicator Data imputation'!V108&lt;&gt;"",1,0))</f>
        <v>0</v>
      </c>
      <c r="V105" s="171">
        <f>IF('Indicator Data'!AC109="No Data",1,IF('Indicator Data imputation'!W108&lt;&gt;"",1,0))</f>
        <v>0</v>
      </c>
      <c r="W105" s="171">
        <f>IF('Indicator Data'!AD109="No Data",1,IF('Indicator Data imputation'!X108&lt;&gt;"",1,0))</f>
        <v>0</v>
      </c>
      <c r="X105" s="171">
        <f>IF('Indicator Data'!AE109="No Data",1,IF('Indicator Data imputation'!Y108&lt;&gt;"",1,0))</f>
        <v>1</v>
      </c>
      <c r="Y105" s="171">
        <f>IF('Indicator Data'!AF109="No Data",1,IF('Indicator Data imputation'!Z108&lt;&gt;"",1,0))</f>
        <v>0</v>
      </c>
      <c r="Z105" s="171">
        <f>IF('Indicator Data'!AG109="No Data",1,IF('Indicator Data imputation'!AA108&lt;&gt;"",1,0))</f>
        <v>0</v>
      </c>
      <c r="AA105" s="171">
        <f>IF('Indicator Data'!AH109="No Data",1,IF('Indicator Data imputation'!AB108&lt;&gt;"",1,0))</f>
        <v>0</v>
      </c>
      <c r="AB105" s="171">
        <f>IF('Indicator Data'!AI109="No Data",1,IF('Indicator Data imputation'!AC108&lt;&gt;"",1,0))</f>
        <v>0</v>
      </c>
      <c r="AC105" s="171">
        <f>IF('Indicator Data'!AJ109="No Data",1,IF('Indicator Data imputation'!AD108&lt;&gt;"",1,0))</f>
        <v>0</v>
      </c>
      <c r="AD105" s="171">
        <f>IF('Indicator Data'!AK109="No Data",1,IF('Indicator Data imputation'!AE108&lt;&gt;"",1,0))</f>
        <v>0</v>
      </c>
      <c r="AE105" s="171">
        <f>IF('Indicator Data'!AL109="No Data",1,IF('Indicator Data imputation'!AF108&lt;&gt;"",1,0))</f>
        <v>0</v>
      </c>
      <c r="AF105" s="171">
        <f>IF('Indicator Data'!AM109="No Data",1,IF('Indicator Data imputation'!AG108&lt;&gt;"",1,0))</f>
        <v>0</v>
      </c>
      <c r="AG105" s="171">
        <f>IF('Indicator Data'!AN109="No Data",1,IF('Indicator Data imputation'!AH108&lt;&gt;"",1,0))</f>
        <v>0</v>
      </c>
      <c r="AH105" s="171">
        <f>IF('Indicator Data'!AO109="No Data",1,IF('Indicator Data imputation'!AI108&lt;&gt;"",1,0))</f>
        <v>0</v>
      </c>
      <c r="AI105" s="171">
        <f>IF('Indicator Data'!AP109="No Data",1,IF('Indicator Data imputation'!AJ108&lt;&gt;"",1,0))</f>
        <v>0</v>
      </c>
      <c r="AJ105" s="171">
        <f>IF('Indicator Data'!AQ109="No Data",1,IF('Indicator Data imputation'!AK108&lt;&gt;"",1,0))</f>
        <v>0</v>
      </c>
      <c r="AK105" s="171">
        <f>IF('Indicator Data'!AR109="No Data",1,IF('Indicator Data imputation'!AL108&lt;&gt;"",1,0))</f>
        <v>0</v>
      </c>
      <c r="AL105" s="171">
        <f>IF('Indicator Data'!AS109="No Data",1,IF('Indicator Data imputation'!AM108&lt;&gt;"",1,0))</f>
        <v>0</v>
      </c>
      <c r="AM105" s="171">
        <f>IF('Indicator Data'!AT109="No Data",1,IF('Indicator Data imputation'!AN108&lt;&gt;"",1,0))</f>
        <v>0</v>
      </c>
      <c r="AN105" s="171">
        <f>IF('Indicator Data'!AU109="No Data",1,IF('Indicator Data imputation'!AO108&lt;&gt;"",1,0))</f>
        <v>0</v>
      </c>
      <c r="AO105" s="171">
        <f>IF('Indicator Data'!AV109="No Data",1,IF('Indicator Data imputation'!AP108&lt;&gt;"",1,0))</f>
        <v>0</v>
      </c>
      <c r="AP105" s="171">
        <f>IF('Indicator Data'!AW109="No Data",1,IF('Indicator Data imputation'!AQ108&lt;&gt;"",1,0))</f>
        <v>0</v>
      </c>
      <c r="AQ105" s="171">
        <f>IF('Indicator Data'!AX109="No Data",1,IF('Indicator Data imputation'!AR108&lt;&gt;"",1,0))</f>
        <v>0</v>
      </c>
      <c r="AR105" s="171">
        <f>IF('Indicator Data'!AY109="No Data",1,IF('Indicator Data imputation'!AS108&lt;&gt;"",1,0))</f>
        <v>0</v>
      </c>
      <c r="AS105" s="171">
        <f>IF('Indicator Data'!AZ109="No Data",1,IF('Indicator Data imputation'!AT108&lt;&gt;"",1,0))</f>
        <v>0</v>
      </c>
      <c r="AT105" s="171">
        <f>IF('Indicator Data'!BA109="No Data",1,IF('Indicator Data imputation'!AU108&lt;&gt;"",1,0))</f>
        <v>0</v>
      </c>
      <c r="AU105" s="171">
        <f>IF('Indicator Data'!BB109="No Data",1,IF('Indicator Data imputation'!AV108&lt;&gt;"",1,0))</f>
        <v>0</v>
      </c>
      <c r="AV105" s="171">
        <f>IF('Indicator Data'!BC109="No Data",1,IF('Indicator Data imputation'!AW108&lt;&gt;"",1,0))</f>
        <v>0</v>
      </c>
      <c r="AW105" s="171">
        <f>IF('Indicator Data'!BD109="No Data",1,IF('Indicator Data imputation'!AX108&lt;&gt;"",1,0))</f>
        <v>0</v>
      </c>
      <c r="AX105" s="171">
        <f>IF('Indicator Data'!BE109="No Data",1,IF('Indicator Data imputation'!AY108&lt;&gt;"",1,0))</f>
        <v>0</v>
      </c>
      <c r="AY105" s="171">
        <f>IF('Indicator Data'!BF109="No Data",1,IF('Indicator Data imputation'!AZ108&lt;&gt;"",1,0))</f>
        <v>0</v>
      </c>
      <c r="AZ105" s="171">
        <f>IF('Indicator Data'!BG109="No Data",1,IF('Indicator Data imputation'!BA108&lt;&gt;"",1,0))</f>
        <v>0</v>
      </c>
      <c r="BA105" s="5">
        <f t="shared" si="2"/>
        <v>2</v>
      </c>
      <c r="BB105" s="173">
        <f t="shared" si="3"/>
        <v>3.9215686274509803E-2</v>
      </c>
    </row>
    <row r="106" spans="1:54" x14ac:dyDescent="0.25">
      <c r="A106" s="5" t="s">
        <v>196</v>
      </c>
      <c r="B106" s="171">
        <f>IF('Indicator Data'!I110="No Data",1,IF('Indicator Data imputation'!C109&lt;&gt;"",1,0))</f>
        <v>0</v>
      </c>
      <c r="C106" s="171">
        <f>IF('Indicator Data'!J110="No Data",1,IF('Indicator Data imputation'!D109&lt;&gt;"",1,0))</f>
        <v>0</v>
      </c>
      <c r="D106" s="171">
        <f>IF('Indicator Data'!K110="No Data",1,IF('Indicator Data imputation'!E109&lt;&gt;"",1,0))</f>
        <v>0</v>
      </c>
      <c r="E106" s="171">
        <f>IF('Indicator Data'!L110="No Data",1,IF('Indicator Data imputation'!F109&lt;&gt;"",1,0))</f>
        <v>0</v>
      </c>
      <c r="F106" s="171">
        <f>IF('Indicator Data'!M110="No Data",1,IF('Indicator Data imputation'!G109&lt;&gt;"",1,0))</f>
        <v>0</v>
      </c>
      <c r="G106" s="171">
        <f>IF('Indicator Data'!N110="No Data",1,IF('Indicator Data imputation'!H109&lt;&gt;"",1,0))</f>
        <v>0</v>
      </c>
      <c r="H106" s="171">
        <f>IF('Indicator Data'!O110="No Data",1,IF('Indicator Data imputation'!I109&lt;&gt;"",1,0))</f>
        <v>0</v>
      </c>
      <c r="I106" s="171">
        <f>IF('Indicator Data'!P110="No Data",1,IF('Indicator Data imputation'!J109&lt;&gt;"",1,0))</f>
        <v>0</v>
      </c>
      <c r="J106" s="171">
        <f>IF('Indicator Data'!Q110="No Data",1,IF('Indicator Data imputation'!K109&lt;&gt;"",1,0))</f>
        <v>0</v>
      </c>
      <c r="K106" s="171">
        <f>IF('Indicator Data'!R110="No Data",1,IF('Indicator Data imputation'!L109&lt;&gt;"",1,0))</f>
        <v>0</v>
      </c>
      <c r="L106" s="171">
        <f>IF('Indicator Data'!S110="No Data",1,IF('Indicator Data imputation'!M109&lt;&gt;"",1,0))</f>
        <v>0</v>
      </c>
      <c r="M106" s="171">
        <f>IF('Indicator Data'!T110="No Data",1,IF('Indicator Data imputation'!N109&lt;&gt;"",1,0))</f>
        <v>0</v>
      </c>
      <c r="N106" s="171">
        <f>IF('Indicator Data'!U110="No Data",1,IF('Indicator Data imputation'!O109&lt;&gt;"",1,0))</f>
        <v>0</v>
      </c>
      <c r="O106" s="171">
        <f>IF('Indicator Data'!V110="No Data",1,IF('Indicator Data imputation'!P109&lt;&gt;"",1,0))</f>
        <v>0</v>
      </c>
      <c r="P106" s="171">
        <f>IF('Indicator Data'!W110="No Data",1,IF('Indicator Data imputation'!Q109&lt;&gt;"",1,0))</f>
        <v>0</v>
      </c>
      <c r="Q106" s="171">
        <f>IF('Indicator Data'!X110="No Data",1,IF('Indicator Data imputation'!R109&lt;&gt;"",1,0))</f>
        <v>0</v>
      </c>
      <c r="R106" s="171">
        <f>IF('Indicator Data'!Y110="No Data",1,IF('Indicator Data imputation'!S109&lt;&gt;"",1,0))</f>
        <v>0</v>
      </c>
      <c r="S106" s="171">
        <f>IF('Indicator Data'!Z110="No Data",1,IF('Indicator Data imputation'!T109&lt;&gt;"",1,0))</f>
        <v>0</v>
      </c>
      <c r="T106" s="171">
        <f>IF('Indicator Data'!AA110="No Data",1,IF('Indicator Data imputation'!U109&lt;&gt;"",1,0))</f>
        <v>0</v>
      </c>
      <c r="U106" s="171">
        <f>IF('Indicator Data'!AB110="No Data",1,IF('Indicator Data imputation'!V109&lt;&gt;"",1,0))</f>
        <v>0</v>
      </c>
      <c r="V106" s="171">
        <f>IF('Indicator Data'!AC110="No Data",1,IF('Indicator Data imputation'!W109&lt;&gt;"",1,0))</f>
        <v>0</v>
      </c>
      <c r="W106" s="171">
        <f>IF('Indicator Data'!AD110="No Data",1,IF('Indicator Data imputation'!X109&lt;&gt;"",1,0))</f>
        <v>0</v>
      </c>
      <c r="X106" s="171">
        <f>IF('Indicator Data'!AE110="No Data",1,IF('Indicator Data imputation'!Y109&lt;&gt;"",1,0))</f>
        <v>0</v>
      </c>
      <c r="Y106" s="171">
        <f>IF('Indicator Data'!AF110="No Data",1,IF('Indicator Data imputation'!Z109&lt;&gt;"",1,0))</f>
        <v>0</v>
      </c>
      <c r="Z106" s="171">
        <f>IF('Indicator Data'!AG110="No Data",1,IF('Indicator Data imputation'!AA109&lt;&gt;"",1,0))</f>
        <v>0</v>
      </c>
      <c r="AA106" s="171">
        <f>IF('Indicator Data'!AH110="No Data",1,IF('Indicator Data imputation'!AB109&lt;&gt;"",1,0))</f>
        <v>0</v>
      </c>
      <c r="AB106" s="171">
        <f>IF('Indicator Data'!AI110="No Data",1,IF('Indicator Data imputation'!AC109&lt;&gt;"",1,0))</f>
        <v>0</v>
      </c>
      <c r="AC106" s="171">
        <f>IF('Indicator Data'!AJ110="No Data",1,IF('Indicator Data imputation'!AD109&lt;&gt;"",1,0))</f>
        <v>0</v>
      </c>
      <c r="AD106" s="171">
        <f>IF('Indicator Data'!AK110="No Data",1,IF('Indicator Data imputation'!AE109&lt;&gt;"",1,0))</f>
        <v>0</v>
      </c>
      <c r="AE106" s="171">
        <f>IF('Indicator Data'!AL110="No Data",1,IF('Indicator Data imputation'!AF109&lt;&gt;"",1,0))</f>
        <v>0</v>
      </c>
      <c r="AF106" s="171">
        <f>IF('Indicator Data'!AM110="No Data",1,IF('Indicator Data imputation'!AG109&lt;&gt;"",1,0))</f>
        <v>0</v>
      </c>
      <c r="AG106" s="171">
        <f>IF('Indicator Data'!AN110="No Data",1,IF('Indicator Data imputation'!AH109&lt;&gt;"",1,0))</f>
        <v>0</v>
      </c>
      <c r="AH106" s="171">
        <f>IF('Indicator Data'!AO110="No Data",1,IF('Indicator Data imputation'!AI109&lt;&gt;"",1,0))</f>
        <v>0</v>
      </c>
      <c r="AI106" s="171">
        <f>IF('Indicator Data'!AP110="No Data",1,IF('Indicator Data imputation'!AJ109&lt;&gt;"",1,0))</f>
        <v>0</v>
      </c>
      <c r="AJ106" s="171">
        <f>IF('Indicator Data'!AQ110="No Data",1,IF('Indicator Data imputation'!AK109&lt;&gt;"",1,0))</f>
        <v>0</v>
      </c>
      <c r="AK106" s="171">
        <f>IF('Indicator Data'!AR110="No Data",1,IF('Indicator Data imputation'!AL109&lt;&gt;"",1,0))</f>
        <v>0</v>
      </c>
      <c r="AL106" s="171">
        <f>IF('Indicator Data'!AS110="No Data",1,IF('Indicator Data imputation'!AM109&lt;&gt;"",1,0))</f>
        <v>0</v>
      </c>
      <c r="AM106" s="171">
        <f>IF('Indicator Data'!AT110="No Data",1,IF('Indicator Data imputation'!AN109&lt;&gt;"",1,0))</f>
        <v>0</v>
      </c>
      <c r="AN106" s="171">
        <f>IF('Indicator Data'!AU110="No Data",1,IF('Indicator Data imputation'!AO109&lt;&gt;"",1,0))</f>
        <v>0</v>
      </c>
      <c r="AO106" s="171">
        <f>IF('Indicator Data'!AV110="No Data",1,IF('Indicator Data imputation'!AP109&lt;&gt;"",1,0))</f>
        <v>0</v>
      </c>
      <c r="AP106" s="171">
        <f>IF('Indicator Data'!AW110="No Data",1,IF('Indicator Data imputation'!AQ109&lt;&gt;"",1,0))</f>
        <v>0</v>
      </c>
      <c r="AQ106" s="171">
        <f>IF('Indicator Data'!AX110="No Data",1,IF('Indicator Data imputation'!AR109&lt;&gt;"",1,0))</f>
        <v>0</v>
      </c>
      <c r="AR106" s="171">
        <f>IF('Indicator Data'!AY110="No Data",1,IF('Indicator Data imputation'!AS109&lt;&gt;"",1,0))</f>
        <v>0</v>
      </c>
      <c r="AS106" s="171">
        <f>IF('Indicator Data'!AZ110="No Data",1,IF('Indicator Data imputation'!AT109&lt;&gt;"",1,0))</f>
        <v>0</v>
      </c>
      <c r="AT106" s="171">
        <f>IF('Indicator Data'!BA110="No Data",1,IF('Indicator Data imputation'!AU109&lt;&gt;"",1,0))</f>
        <v>0</v>
      </c>
      <c r="AU106" s="171">
        <f>IF('Indicator Data'!BB110="No Data",1,IF('Indicator Data imputation'!AV109&lt;&gt;"",1,0))</f>
        <v>0</v>
      </c>
      <c r="AV106" s="171">
        <f>IF('Indicator Data'!BC110="No Data",1,IF('Indicator Data imputation'!AW109&lt;&gt;"",1,0))</f>
        <v>0</v>
      </c>
      <c r="AW106" s="171">
        <f>IF('Indicator Data'!BD110="No Data",1,IF('Indicator Data imputation'!AX109&lt;&gt;"",1,0))</f>
        <v>0</v>
      </c>
      <c r="AX106" s="171">
        <f>IF('Indicator Data'!BE110="No Data",1,IF('Indicator Data imputation'!AY109&lt;&gt;"",1,0))</f>
        <v>0</v>
      </c>
      <c r="AY106" s="171">
        <f>IF('Indicator Data'!BF110="No Data",1,IF('Indicator Data imputation'!AZ109&lt;&gt;"",1,0))</f>
        <v>0</v>
      </c>
      <c r="AZ106" s="171">
        <f>IF('Indicator Data'!BG110="No Data",1,IF('Indicator Data imputation'!BA109&lt;&gt;"",1,0))</f>
        <v>0</v>
      </c>
      <c r="BA106" s="5">
        <f t="shared" si="2"/>
        <v>0</v>
      </c>
      <c r="BB106" s="173">
        <f t="shared" si="3"/>
        <v>0</v>
      </c>
    </row>
    <row r="107" spans="1:54" x14ac:dyDescent="0.25">
      <c r="A107" s="5" t="s">
        <v>198</v>
      </c>
      <c r="B107" s="171">
        <f>IF('Indicator Data'!I111="No Data",1,IF('Indicator Data imputation'!C110&lt;&gt;"",1,0))</f>
        <v>0</v>
      </c>
      <c r="C107" s="171">
        <f>IF('Indicator Data'!J111="No Data",1,IF('Indicator Data imputation'!D110&lt;&gt;"",1,0))</f>
        <v>0</v>
      </c>
      <c r="D107" s="171">
        <f>IF('Indicator Data'!K111="No Data",1,IF('Indicator Data imputation'!E110&lt;&gt;"",1,0))</f>
        <v>0</v>
      </c>
      <c r="E107" s="171">
        <f>IF('Indicator Data'!L111="No Data",1,IF('Indicator Data imputation'!F110&lt;&gt;"",1,0))</f>
        <v>0</v>
      </c>
      <c r="F107" s="171">
        <f>IF('Indicator Data'!M111="No Data",1,IF('Indicator Data imputation'!G110&lt;&gt;"",1,0))</f>
        <v>0</v>
      </c>
      <c r="G107" s="171">
        <f>IF('Indicator Data'!N111="No Data",1,IF('Indicator Data imputation'!H110&lt;&gt;"",1,0))</f>
        <v>0</v>
      </c>
      <c r="H107" s="171">
        <f>IF('Indicator Data'!O111="No Data",1,IF('Indicator Data imputation'!I110&lt;&gt;"",1,0))</f>
        <v>0</v>
      </c>
      <c r="I107" s="171">
        <f>IF('Indicator Data'!P111="No Data",1,IF('Indicator Data imputation'!J110&lt;&gt;"",1,0))</f>
        <v>0</v>
      </c>
      <c r="J107" s="171">
        <f>IF('Indicator Data'!Q111="No Data",1,IF('Indicator Data imputation'!K110&lt;&gt;"",1,0))</f>
        <v>0</v>
      </c>
      <c r="K107" s="171">
        <f>IF('Indicator Data'!R111="No Data",1,IF('Indicator Data imputation'!L110&lt;&gt;"",1,0))</f>
        <v>1</v>
      </c>
      <c r="L107" s="171">
        <f>IF('Indicator Data'!S111="No Data",1,IF('Indicator Data imputation'!M110&lt;&gt;"",1,0))</f>
        <v>0</v>
      </c>
      <c r="M107" s="171">
        <f>IF('Indicator Data'!T111="No Data",1,IF('Indicator Data imputation'!N110&lt;&gt;"",1,0))</f>
        <v>0</v>
      </c>
      <c r="N107" s="171">
        <f>IF('Indicator Data'!U111="No Data",1,IF('Indicator Data imputation'!O110&lt;&gt;"",1,0))</f>
        <v>0</v>
      </c>
      <c r="O107" s="171">
        <f>IF('Indicator Data'!V111="No Data",1,IF('Indicator Data imputation'!P110&lt;&gt;"",1,0))</f>
        <v>1</v>
      </c>
      <c r="P107" s="171">
        <f>IF('Indicator Data'!W111="No Data",1,IF('Indicator Data imputation'!Q110&lt;&gt;"",1,0))</f>
        <v>0</v>
      </c>
      <c r="Q107" s="171">
        <f>IF('Indicator Data'!X111="No Data",1,IF('Indicator Data imputation'!R110&lt;&gt;"",1,0))</f>
        <v>1</v>
      </c>
      <c r="R107" s="171">
        <f>IF('Indicator Data'!Y111="No Data",1,IF('Indicator Data imputation'!S110&lt;&gt;"",1,0))</f>
        <v>0</v>
      </c>
      <c r="S107" s="171">
        <f>IF('Indicator Data'!Z111="No Data",1,IF('Indicator Data imputation'!T110&lt;&gt;"",1,0))</f>
        <v>0</v>
      </c>
      <c r="T107" s="171">
        <f>IF('Indicator Data'!AA111="No Data",1,IF('Indicator Data imputation'!U110&lt;&gt;"",1,0))</f>
        <v>0</v>
      </c>
      <c r="U107" s="171">
        <f>IF('Indicator Data'!AB111="No Data",1,IF('Indicator Data imputation'!V110&lt;&gt;"",1,0))</f>
        <v>1</v>
      </c>
      <c r="V107" s="171">
        <f>IF('Indicator Data'!AC111="No Data",1,IF('Indicator Data imputation'!W110&lt;&gt;"",1,0))</f>
        <v>0</v>
      </c>
      <c r="W107" s="171">
        <f>IF('Indicator Data'!AD111="No Data",1,IF('Indicator Data imputation'!X110&lt;&gt;"",1,0))</f>
        <v>0</v>
      </c>
      <c r="X107" s="171">
        <f>IF('Indicator Data'!AE111="No Data",1,IF('Indicator Data imputation'!Y110&lt;&gt;"",1,0))</f>
        <v>1</v>
      </c>
      <c r="Y107" s="171">
        <f>IF('Indicator Data'!AF111="No Data",1,IF('Indicator Data imputation'!Z110&lt;&gt;"",1,0))</f>
        <v>0</v>
      </c>
      <c r="Z107" s="171">
        <f>IF('Indicator Data'!AG111="No Data",1,IF('Indicator Data imputation'!AA110&lt;&gt;"",1,0))</f>
        <v>1</v>
      </c>
      <c r="AA107" s="171">
        <f>IF('Indicator Data'!AH111="No Data",1,IF('Indicator Data imputation'!AB110&lt;&gt;"",1,0))</f>
        <v>0</v>
      </c>
      <c r="AB107" s="171">
        <f>IF('Indicator Data'!AI111="No Data",1,IF('Indicator Data imputation'!AC110&lt;&gt;"",1,0))</f>
        <v>0</v>
      </c>
      <c r="AC107" s="171">
        <f>IF('Indicator Data'!AJ111="No Data",1,IF('Indicator Data imputation'!AD110&lt;&gt;"",1,0))</f>
        <v>0</v>
      </c>
      <c r="AD107" s="171">
        <f>IF('Indicator Data'!AK111="No Data",1,IF('Indicator Data imputation'!AE110&lt;&gt;"",1,0))</f>
        <v>0</v>
      </c>
      <c r="AE107" s="171">
        <f>IF('Indicator Data'!AL111="No Data",1,IF('Indicator Data imputation'!AF110&lt;&gt;"",1,0))</f>
        <v>0</v>
      </c>
      <c r="AF107" s="171">
        <f>IF('Indicator Data'!AM111="No Data",1,IF('Indicator Data imputation'!AG110&lt;&gt;"",1,0))</f>
        <v>0</v>
      </c>
      <c r="AG107" s="171">
        <f>IF('Indicator Data'!AN111="No Data",1,IF('Indicator Data imputation'!AH110&lt;&gt;"",1,0))</f>
        <v>0</v>
      </c>
      <c r="AH107" s="171">
        <f>IF('Indicator Data'!AO111="No Data",1,IF('Indicator Data imputation'!AI110&lt;&gt;"",1,0))</f>
        <v>0</v>
      </c>
      <c r="AI107" s="171">
        <f>IF('Indicator Data'!AP111="No Data",1,IF('Indicator Data imputation'!AJ110&lt;&gt;"",1,0))</f>
        <v>0</v>
      </c>
      <c r="AJ107" s="171">
        <f>IF('Indicator Data'!AQ111="No Data",1,IF('Indicator Data imputation'!AK110&lt;&gt;"",1,0))</f>
        <v>0</v>
      </c>
      <c r="AK107" s="171">
        <f>IF('Indicator Data'!AR111="No Data",1,IF('Indicator Data imputation'!AL110&lt;&gt;"",1,0))</f>
        <v>1</v>
      </c>
      <c r="AL107" s="171">
        <f>IF('Indicator Data'!AS111="No Data",1,IF('Indicator Data imputation'!AM110&lt;&gt;"",1,0))</f>
        <v>0</v>
      </c>
      <c r="AM107" s="171">
        <f>IF('Indicator Data'!AT111="No Data",1,IF('Indicator Data imputation'!AN110&lt;&gt;"",1,0))</f>
        <v>0</v>
      </c>
      <c r="AN107" s="171">
        <f>IF('Indicator Data'!AU111="No Data",1,IF('Indicator Data imputation'!AO110&lt;&gt;"",1,0))</f>
        <v>0</v>
      </c>
      <c r="AO107" s="171">
        <f>IF('Indicator Data'!AV111="No Data",1,IF('Indicator Data imputation'!AP110&lt;&gt;"",1,0))</f>
        <v>0</v>
      </c>
      <c r="AP107" s="171">
        <f>IF('Indicator Data'!AW111="No Data",1,IF('Indicator Data imputation'!AQ110&lt;&gt;"",1,0))</f>
        <v>0</v>
      </c>
      <c r="AQ107" s="171">
        <f>IF('Indicator Data'!AX111="No Data",1,IF('Indicator Data imputation'!AR110&lt;&gt;"",1,0))</f>
        <v>0</v>
      </c>
      <c r="AR107" s="171">
        <f>IF('Indicator Data'!AY111="No Data",1,IF('Indicator Data imputation'!AS110&lt;&gt;"",1,0))</f>
        <v>0</v>
      </c>
      <c r="AS107" s="171">
        <f>IF('Indicator Data'!AZ111="No Data",1,IF('Indicator Data imputation'!AT110&lt;&gt;"",1,0))</f>
        <v>0</v>
      </c>
      <c r="AT107" s="171">
        <f>IF('Indicator Data'!BA111="No Data",1,IF('Indicator Data imputation'!AU110&lt;&gt;"",1,0))</f>
        <v>0</v>
      </c>
      <c r="AU107" s="171">
        <f>IF('Indicator Data'!BB111="No Data",1,IF('Indicator Data imputation'!AV110&lt;&gt;"",1,0))</f>
        <v>0</v>
      </c>
      <c r="AV107" s="171">
        <f>IF('Indicator Data'!BC111="No Data",1,IF('Indicator Data imputation'!AW110&lt;&gt;"",1,0))</f>
        <v>0</v>
      </c>
      <c r="AW107" s="171">
        <f>IF('Indicator Data'!BD111="No Data",1,IF('Indicator Data imputation'!AX110&lt;&gt;"",1,0))</f>
        <v>0</v>
      </c>
      <c r="AX107" s="171">
        <f>IF('Indicator Data'!BE111="No Data",1,IF('Indicator Data imputation'!AY110&lt;&gt;"",1,0))</f>
        <v>0</v>
      </c>
      <c r="AY107" s="171">
        <f>IF('Indicator Data'!BF111="No Data",1,IF('Indicator Data imputation'!AZ110&lt;&gt;"",1,0))</f>
        <v>0</v>
      </c>
      <c r="AZ107" s="171">
        <f>IF('Indicator Data'!BG111="No Data",1,IF('Indicator Data imputation'!BA110&lt;&gt;"",1,0))</f>
        <v>0</v>
      </c>
      <c r="BA107" s="5">
        <f t="shared" si="2"/>
        <v>7</v>
      </c>
      <c r="BB107" s="173">
        <f t="shared" si="3"/>
        <v>0.13725490196078433</v>
      </c>
    </row>
    <row r="108" spans="1:54" x14ac:dyDescent="0.25">
      <c r="A108" s="5" t="s">
        <v>200</v>
      </c>
      <c r="B108" s="171">
        <f>IF('Indicator Data'!I112="No Data",1,IF('Indicator Data imputation'!C111&lt;&gt;"",1,0))</f>
        <v>0</v>
      </c>
      <c r="C108" s="171">
        <f>IF('Indicator Data'!J112="No Data",1,IF('Indicator Data imputation'!D111&lt;&gt;"",1,0))</f>
        <v>0</v>
      </c>
      <c r="D108" s="171">
        <f>IF('Indicator Data'!K112="No Data",1,IF('Indicator Data imputation'!E111&lt;&gt;"",1,0))</f>
        <v>0</v>
      </c>
      <c r="E108" s="171">
        <f>IF('Indicator Data'!L112="No Data",1,IF('Indicator Data imputation'!F111&lt;&gt;"",1,0))</f>
        <v>1</v>
      </c>
      <c r="F108" s="171">
        <f>IF('Indicator Data'!M112="No Data",1,IF('Indicator Data imputation'!G111&lt;&gt;"",1,0))</f>
        <v>0</v>
      </c>
      <c r="G108" s="171">
        <f>IF('Indicator Data'!N112="No Data",1,IF('Indicator Data imputation'!H111&lt;&gt;"",1,0))</f>
        <v>0</v>
      </c>
      <c r="H108" s="171">
        <f>IF('Indicator Data'!O112="No Data",1,IF('Indicator Data imputation'!I111&lt;&gt;"",1,0))</f>
        <v>0</v>
      </c>
      <c r="I108" s="171">
        <f>IF('Indicator Data'!P112="No Data",1,IF('Indicator Data imputation'!J111&lt;&gt;"",1,0))</f>
        <v>0</v>
      </c>
      <c r="J108" s="171">
        <f>IF('Indicator Data'!Q112="No Data",1,IF('Indicator Data imputation'!K111&lt;&gt;"",1,0))</f>
        <v>1</v>
      </c>
      <c r="K108" s="171">
        <f>IF('Indicator Data'!R112="No Data",1,IF('Indicator Data imputation'!L111&lt;&gt;"",1,0))</f>
        <v>1</v>
      </c>
      <c r="L108" s="171">
        <f>IF('Indicator Data'!S112="No Data",1,IF('Indicator Data imputation'!M111&lt;&gt;"",1,0))</f>
        <v>0</v>
      </c>
      <c r="M108" s="171">
        <f>IF('Indicator Data'!T112="No Data",1,IF('Indicator Data imputation'!N111&lt;&gt;"",1,0))</f>
        <v>0</v>
      </c>
      <c r="N108" s="171">
        <f>IF('Indicator Data'!U112="No Data",1,IF('Indicator Data imputation'!O111&lt;&gt;"",1,0))</f>
        <v>0</v>
      </c>
      <c r="O108" s="171">
        <f>IF('Indicator Data'!V112="No Data",1,IF('Indicator Data imputation'!P111&lt;&gt;"",1,0))</f>
        <v>0</v>
      </c>
      <c r="P108" s="171">
        <f>IF('Indicator Data'!W112="No Data",1,IF('Indicator Data imputation'!Q111&lt;&gt;"",1,0))</f>
        <v>1</v>
      </c>
      <c r="Q108" s="171">
        <f>IF('Indicator Data'!X112="No Data",1,IF('Indicator Data imputation'!R111&lt;&gt;"",1,0))</f>
        <v>0</v>
      </c>
      <c r="R108" s="171">
        <f>IF('Indicator Data'!Y112="No Data",1,IF('Indicator Data imputation'!S111&lt;&gt;"",1,0))</f>
        <v>0</v>
      </c>
      <c r="S108" s="171">
        <f>IF('Indicator Data'!Z112="No Data",1,IF('Indicator Data imputation'!T111&lt;&gt;"",1,0))</f>
        <v>0</v>
      </c>
      <c r="T108" s="171">
        <f>IF('Indicator Data'!AA112="No Data",1,IF('Indicator Data imputation'!U111&lt;&gt;"",1,0))</f>
        <v>0</v>
      </c>
      <c r="U108" s="171">
        <f>IF('Indicator Data'!AB112="No Data",1,IF('Indicator Data imputation'!V111&lt;&gt;"",1,0))</f>
        <v>1</v>
      </c>
      <c r="V108" s="171">
        <f>IF('Indicator Data'!AC112="No Data",1,IF('Indicator Data imputation'!W111&lt;&gt;"",1,0))</f>
        <v>0</v>
      </c>
      <c r="W108" s="171">
        <f>IF('Indicator Data'!AD112="No Data",1,IF('Indicator Data imputation'!X111&lt;&gt;"",1,0))</f>
        <v>1</v>
      </c>
      <c r="X108" s="171">
        <f>IF('Indicator Data'!AE112="No Data",1,IF('Indicator Data imputation'!Y111&lt;&gt;"",1,0))</f>
        <v>1</v>
      </c>
      <c r="Y108" s="171">
        <f>IF('Indicator Data'!AF112="No Data",1,IF('Indicator Data imputation'!Z111&lt;&gt;"",1,0))</f>
        <v>1</v>
      </c>
      <c r="Z108" s="171">
        <f>IF('Indicator Data'!AG112="No Data",1,IF('Indicator Data imputation'!AA111&lt;&gt;"",1,0))</f>
        <v>1</v>
      </c>
      <c r="AA108" s="171">
        <f>IF('Indicator Data'!AH112="No Data",1,IF('Indicator Data imputation'!AB111&lt;&gt;"",1,0))</f>
        <v>0</v>
      </c>
      <c r="AB108" s="171">
        <f>IF('Indicator Data'!AI112="No Data",1,IF('Indicator Data imputation'!AC111&lt;&gt;"",1,0))</f>
        <v>0</v>
      </c>
      <c r="AC108" s="171">
        <f>IF('Indicator Data'!AJ112="No Data",1,IF('Indicator Data imputation'!AD111&lt;&gt;"",1,0))</f>
        <v>0</v>
      </c>
      <c r="AD108" s="171">
        <f>IF('Indicator Data'!AK112="No Data",1,IF('Indicator Data imputation'!AE111&lt;&gt;"",1,0))</f>
        <v>0</v>
      </c>
      <c r="AE108" s="171">
        <f>IF('Indicator Data'!AL112="No Data",1,IF('Indicator Data imputation'!AF111&lt;&gt;"",1,0))</f>
        <v>0</v>
      </c>
      <c r="AF108" s="171">
        <f>IF('Indicator Data'!AM112="No Data",1,IF('Indicator Data imputation'!AG111&lt;&gt;"",1,0))</f>
        <v>0</v>
      </c>
      <c r="AG108" s="171">
        <f>IF('Indicator Data'!AN112="No Data",1,IF('Indicator Data imputation'!AH111&lt;&gt;"",1,0))</f>
        <v>0</v>
      </c>
      <c r="AH108" s="171">
        <f>IF('Indicator Data'!AO112="No Data",1,IF('Indicator Data imputation'!AI111&lt;&gt;"",1,0))</f>
        <v>0</v>
      </c>
      <c r="AI108" s="171">
        <f>IF('Indicator Data'!AP112="No Data",1,IF('Indicator Data imputation'!AJ111&lt;&gt;"",1,0))</f>
        <v>1</v>
      </c>
      <c r="AJ108" s="171">
        <f>IF('Indicator Data'!AQ112="No Data",1,IF('Indicator Data imputation'!AK111&lt;&gt;"",1,0))</f>
        <v>1</v>
      </c>
      <c r="AK108" s="171">
        <f>IF('Indicator Data'!AR112="No Data",1,IF('Indicator Data imputation'!AL111&lt;&gt;"",1,0))</f>
        <v>0</v>
      </c>
      <c r="AL108" s="171">
        <f>IF('Indicator Data'!AS112="No Data",1,IF('Indicator Data imputation'!AM111&lt;&gt;"",1,0))</f>
        <v>0</v>
      </c>
      <c r="AM108" s="171">
        <f>IF('Indicator Data'!AT112="No Data",1,IF('Indicator Data imputation'!AN111&lt;&gt;"",1,0))</f>
        <v>1</v>
      </c>
      <c r="AN108" s="171">
        <f>IF('Indicator Data'!AU112="No Data",1,IF('Indicator Data imputation'!AO111&lt;&gt;"",1,0))</f>
        <v>1</v>
      </c>
      <c r="AO108" s="171">
        <f>IF('Indicator Data'!AV112="No Data",1,IF('Indicator Data imputation'!AP111&lt;&gt;"",1,0))</f>
        <v>0</v>
      </c>
      <c r="AP108" s="171">
        <f>IF('Indicator Data'!AW112="No Data",1,IF('Indicator Data imputation'!AQ111&lt;&gt;"",1,0))</f>
        <v>0</v>
      </c>
      <c r="AQ108" s="171">
        <f>IF('Indicator Data'!AX112="No Data",1,IF('Indicator Data imputation'!AR111&lt;&gt;"",1,0))</f>
        <v>0</v>
      </c>
      <c r="AR108" s="171">
        <f>IF('Indicator Data'!AY112="No Data",1,IF('Indicator Data imputation'!AS111&lt;&gt;"",1,0))</f>
        <v>0</v>
      </c>
      <c r="AS108" s="171">
        <f>IF('Indicator Data'!AZ112="No Data",1,IF('Indicator Data imputation'!AT111&lt;&gt;"",1,0))</f>
        <v>0</v>
      </c>
      <c r="AT108" s="171">
        <f>IF('Indicator Data'!BA112="No Data",1,IF('Indicator Data imputation'!AU111&lt;&gt;"",1,0))</f>
        <v>0</v>
      </c>
      <c r="AU108" s="171">
        <f>IF('Indicator Data'!BB112="No Data",1,IF('Indicator Data imputation'!AV111&lt;&gt;"",1,0))</f>
        <v>0</v>
      </c>
      <c r="AV108" s="171">
        <f>IF('Indicator Data'!BC112="No Data",1,IF('Indicator Data imputation'!AW111&lt;&gt;"",1,0))</f>
        <v>0</v>
      </c>
      <c r="AW108" s="171">
        <f>IF('Indicator Data'!BD112="No Data",1,IF('Indicator Data imputation'!AX111&lt;&gt;"",1,0))</f>
        <v>0</v>
      </c>
      <c r="AX108" s="171">
        <f>IF('Indicator Data'!BE112="No Data",1,IF('Indicator Data imputation'!AY111&lt;&gt;"",1,0))</f>
        <v>0</v>
      </c>
      <c r="AY108" s="171">
        <f>IF('Indicator Data'!BF112="No Data",1,IF('Indicator Data imputation'!AZ111&lt;&gt;"",1,0))</f>
        <v>0</v>
      </c>
      <c r="AZ108" s="171">
        <f>IF('Indicator Data'!BG112="No Data",1,IF('Indicator Data imputation'!BA111&lt;&gt;"",1,0))</f>
        <v>0</v>
      </c>
      <c r="BA108" s="5">
        <f t="shared" si="2"/>
        <v>13</v>
      </c>
      <c r="BB108" s="173">
        <f t="shared" si="3"/>
        <v>0.25490196078431371</v>
      </c>
    </row>
    <row r="109" spans="1:54" x14ac:dyDescent="0.25">
      <c r="A109" s="5" t="s">
        <v>202</v>
      </c>
      <c r="B109" s="171">
        <f>IF('Indicator Data'!I113="No Data",1,IF('Indicator Data imputation'!C112&lt;&gt;"",1,0))</f>
        <v>0</v>
      </c>
      <c r="C109" s="171">
        <f>IF('Indicator Data'!J113="No Data",1,IF('Indicator Data imputation'!D112&lt;&gt;"",1,0))</f>
        <v>0</v>
      </c>
      <c r="D109" s="171">
        <f>IF('Indicator Data'!K113="No Data",1,IF('Indicator Data imputation'!E112&lt;&gt;"",1,0))</f>
        <v>0</v>
      </c>
      <c r="E109" s="171">
        <f>IF('Indicator Data'!L113="No Data",1,IF('Indicator Data imputation'!F112&lt;&gt;"",1,0))</f>
        <v>0</v>
      </c>
      <c r="F109" s="171">
        <f>IF('Indicator Data'!M113="No Data",1,IF('Indicator Data imputation'!G112&lt;&gt;"",1,0))</f>
        <v>0</v>
      </c>
      <c r="G109" s="171">
        <f>IF('Indicator Data'!N113="No Data",1,IF('Indicator Data imputation'!H112&lt;&gt;"",1,0))</f>
        <v>0</v>
      </c>
      <c r="H109" s="171">
        <f>IF('Indicator Data'!O113="No Data",1,IF('Indicator Data imputation'!I112&lt;&gt;"",1,0))</f>
        <v>0</v>
      </c>
      <c r="I109" s="171">
        <f>IF('Indicator Data'!P113="No Data",1,IF('Indicator Data imputation'!J112&lt;&gt;"",1,0))</f>
        <v>0</v>
      </c>
      <c r="J109" s="171">
        <f>IF('Indicator Data'!Q113="No Data",1,IF('Indicator Data imputation'!K112&lt;&gt;"",1,0))</f>
        <v>0</v>
      </c>
      <c r="K109" s="171">
        <f>IF('Indicator Data'!R113="No Data",1,IF('Indicator Data imputation'!L112&lt;&gt;"",1,0))</f>
        <v>0</v>
      </c>
      <c r="L109" s="171">
        <f>IF('Indicator Data'!S113="No Data",1,IF('Indicator Data imputation'!M112&lt;&gt;"",1,0))</f>
        <v>0</v>
      </c>
      <c r="M109" s="171">
        <f>IF('Indicator Data'!T113="No Data",1,IF('Indicator Data imputation'!N112&lt;&gt;"",1,0))</f>
        <v>0</v>
      </c>
      <c r="N109" s="171">
        <f>IF('Indicator Data'!U113="No Data",1,IF('Indicator Data imputation'!O112&lt;&gt;"",1,0))</f>
        <v>0</v>
      </c>
      <c r="O109" s="171">
        <f>IF('Indicator Data'!V113="No Data",1,IF('Indicator Data imputation'!P112&lt;&gt;"",1,0))</f>
        <v>0</v>
      </c>
      <c r="P109" s="171">
        <f>IF('Indicator Data'!W113="No Data",1,IF('Indicator Data imputation'!Q112&lt;&gt;"",1,0))</f>
        <v>0</v>
      </c>
      <c r="Q109" s="171">
        <f>IF('Indicator Data'!X113="No Data",1,IF('Indicator Data imputation'!R112&lt;&gt;"",1,0))</f>
        <v>0</v>
      </c>
      <c r="R109" s="171">
        <f>IF('Indicator Data'!Y113="No Data",1,IF('Indicator Data imputation'!S112&lt;&gt;"",1,0))</f>
        <v>0</v>
      </c>
      <c r="S109" s="171">
        <f>IF('Indicator Data'!Z113="No Data",1,IF('Indicator Data imputation'!T112&lt;&gt;"",1,0))</f>
        <v>0</v>
      </c>
      <c r="T109" s="171">
        <f>IF('Indicator Data'!AA113="No Data",1,IF('Indicator Data imputation'!U112&lt;&gt;"",1,0))</f>
        <v>0</v>
      </c>
      <c r="U109" s="171">
        <f>IF('Indicator Data'!AB113="No Data",1,IF('Indicator Data imputation'!V112&lt;&gt;"",1,0))</f>
        <v>0</v>
      </c>
      <c r="V109" s="171">
        <f>IF('Indicator Data'!AC113="No Data",1,IF('Indicator Data imputation'!W112&lt;&gt;"",1,0))</f>
        <v>0</v>
      </c>
      <c r="W109" s="171">
        <f>IF('Indicator Data'!AD113="No Data",1,IF('Indicator Data imputation'!X112&lt;&gt;"",1,0))</f>
        <v>0</v>
      </c>
      <c r="X109" s="171">
        <f>IF('Indicator Data'!AE113="No Data",1,IF('Indicator Data imputation'!Y112&lt;&gt;"",1,0))</f>
        <v>0</v>
      </c>
      <c r="Y109" s="171">
        <f>IF('Indicator Data'!AF113="No Data",1,IF('Indicator Data imputation'!Z112&lt;&gt;"",1,0))</f>
        <v>0</v>
      </c>
      <c r="Z109" s="171">
        <f>IF('Indicator Data'!AG113="No Data",1,IF('Indicator Data imputation'!AA112&lt;&gt;"",1,0))</f>
        <v>0</v>
      </c>
      <c r="AA109" s="171">
        <f>IF('Indicator Data'!AH113="No Data",1,IF('Indicator Data imputation'!AB112&lt;&gt;"",1,0))</f>
        <v>0</v>
      </c>
      <c r="AB109" s="171">
        <f>IF('Indicator Data'!AI113="No Data",1,IF('Indicator Data imputation'!AC112&lt;&gt;"",1,0))</f>
        <v>0</v>
      </c>
      <c r="AC109" s="171">
        <f>IF('Indicator Data'!AJ113="No Data",1,IF('Indicator Data imputation'!AD112&lt;&gt;"",1,0))</f>
        <v>0</v>
      </c>
      <c r="AD109" s="171">
        <f>IF('Indicator Data'!AK113="No Data",1,IF('Indicator Data imputation'!AE112&lt;&gt;"",1,0))</f>
        <v>0</v>
      </c>
      <c r="AE109" s="171">
        <f>IF('Indicator Data'!AL113="No Data",1,IF('Indicator Data imputation'!AF112&lt;&gt;"",1,0))</f>
        <v>0</v>
      </c>
      <c r="AF109" s="171">
        <f>IF('Indicator Data'!AM113="No Data",1,IF('Indicator Data imputation'!AG112&lt;&gt;"",1,0))</f>
        <v>0</v>
      </c>
      <c r="AG109" s="171">
        <f>IF('Indicator Data'!AN113="No Data",1,IF('Indicator Data imputation'!AH112&lt;&gt;"",1,0))</f>
        <v>0</v>
      </c>
      <c r="AH109" s="171">
        <f>IF('Indicator Data'!AO113="No Data",1,IF('Indicator Data imputation'!AI112&lt;&gt;"",1,0))</f>
        <v>0</v>
      </c>
      <c r="AI109" s="171">
        <f>IF('Indicator Data'!AP113="No Data",1,IF('Indicator Data imputation'!AJ112&lt;&gt;"",1,0))</f>
        <v>0</v>
      </c>
      <c r="AJ109" s="171">
        <f>IF('Indicator Data'!AQ113="No Data",1,IF('Indicator Data imputation'!AK112&lt;&gt;"",1,0))</f>
        <v>0</v>
      </c>
      <c r="AK109" s="171">
        <f>IF('Indicator Data'!AR113="No Data",1,IF('Indicator Data imputation'!AL112&lt;&gt;"",1,0))</f>
        <v>0</v>
      </c>
      <c r="AL109" s="171">
        <f>IF('Indicator Data'!AS113="No Data",1,IF('Indicator Data imputation'!AM112&lt;&gt;"",1,0))</f>
        <v>0</v>
      </c>
      <c r="AM109" s="171">
        <f>IF('Indicator Data'!AT113="No Data",1,IF('Indicator Data imputation'!AN112&lt;&gt;"",1,0))</f>
        <v>0</v>
      </c>
      <c r="AN109" s="171">
        <f>IF('Indicator Data'!AU113="No Data",1,IF('Indicator Data imputation'!AO112&lt;&gt;"",1,0))</f>
        <v>0</v>
      </c>
      <c r="AO109" s="171">
        <f>IF('Indicator Data'!AV113="No Data",1,IF('Indicator Data imputation'!AP112&lt;&gt;"",1,0))</f>
        <v>0</v>
      </c>
      <c r="AP109" s="171">
        <f>IF('Indicator Data'!AW113="No Data",1,IF('Indicator Data imputation'!AQ112&lt;&gt;"",1,0))</f>
        <v>0</v>
      </c>
      <c r="AQ109" s="171">
        <f>IF('Indicator Data'!AX113="No Data",1,IF('Indicator Data imputation'!AR112&lt;&gt;"",1,0))</f>
        <v>0</v>
      </c>
      <c r="AR109" s="171">
        <f>IF('Indicator Data'!AY113="No Data",1,IF('Indicator Data imputation'!AS112&lt;&gt;"",1,0))</f>
        <v>0</v>
      </c>
      <c r="AS109" s="171">
        <f>IF('Indicator Data'!AZ113="No Data",1,IF('Indicator Data imputation'!AT112&lt;&gt;"",1,0))</f>
        <v>0</v>
      </c>
      <c r="AT109" s="171">
        <f>IF('Indicator Data'!BA113="No Data",1,IF('Indicator Data imputation'!AU112&lt;&gt;"",1,0))</f>
        <v>0</v>
      </c>
      <c r="AU109" s="171">
        <f>IF('Indicator Data'!BB113="No Data",1,IF('Indicator Data imputation'!AV112&lt;&gt;"",1,0))</f>
        <v>0</v>
      </c>
      <c r="AV109" s="171">
        <f>IF('Indicator Data'!BC113="No Data",1,IF('Indicator Data imputation'!AW112&lt;&gt;"",1,0))</f>
        <v>0</v>
      </c>
      <c r="AW109" s="171">
        <f>IF('Indicator Data'!BD113="No Data",1,IF('Indicator Data imputation'!AX112&lt;&gt;"",1,0))</f>
        <v>0</v>
      </c>
      <c r="AX109" s="171">
        <f>IF('Indicator Data'!BE113="No Data",1,IF('Indicator Data imputation'!AY112&lt;&gt;"",1,0))</f>
        <v>0</v>
      </c>
      <c r="AY109" s="171">
        <f>IF('Indicator Data'!BF113="No Data",1,IF('Indicator Data imputation'!AZ112&lt;&gt;"",1,0))</f>
        <v>0</v>
      </c>
      <c r="AZ109" s="171">
        <f>IF('Indicator Data'!BG113="No Data",1,IF('Indicator Data imputation'!BA112&lt;&gt;"",1,0))</f>
        <v>0</v>
      </c>
      <c r="BA109" s="5">
        <f t="shared" si="2"/>
        <v>0</v>
      </c>
      <c r="BB109" s="173">
        <f t="shared" si="3"/>
        <v>0</v>
      </c>
    </row>
    <row r="110" spans="1:54" x14ac:dyDescent="0.25">
      <c r="A110" s="5" t="s">
        <v>204</v>
      </c>
      <c r="B110" s="171">
        <f>IF('Indicator Data'!I114="No Data",1,IF('Indicator Data imputation'!C113&lt;&gt;"",1,0))</f>
        <v>0</v>
      </c>
      <c r="C110" s="171">
        <f>IF('Indicator Data'!J114="No Data",1,IF('Indicator Data imputation'!D113&lt;&gt;"",1,0))</f>
        <v>0</v>
      </c>
      <c r="D110" s="171">
        <f>IF('Indicator Data'!K114="No Data",1,IF('Indicator Data imputation'!E113&lt;&gt;"",1,0))</f>
        <v>0</v>
      </c>
      <c r="E110" s="171">
        <f>IF('Indicator Data'!L114="No Data",1,IF('Indicator Data imputation'!F113&lt;&gt;"",1,0))</f>
        <v>0</v>
      </c>
      <c r="F110" s="171">
        <f>IF('Indicator Data'!M114="No Data",1,IF('Indicator Data imputation'!G113&lt;&gt;"",1,0))</f>
        <v>0</v>
      </c>
      <c r="G110" s="171">
        <f>IF('Indicator Data'!N114="No Data",1,IF('Indicator Data imputation'!H113&lt;&gt;"",1,0))</f>
        <v>0</v>
      </c>
      <c r="H110" s="171">
        <f>IF('Indicator Data'!O114="No Data",1,IF('Indicator Data imputation'!I113&lt;&gt;"",1,0))</f>
        <v>0</v>
      </c>
      <c r="I110" s="171">
        <f>IF('Indicator Data'!P114="No Data",1,IF('Indicator Data imputation'!J113&lt;&gt;"",1,0))</f>
        <v>0</v>
      </c>
      <c r="J110" s="171">
        <f>IF('Indicator Data'!Q114="No Data",1,IF('Indicator Data imputation'!K113&lt;&gt;"",1,0))</f>
        <v>0</v>
      </c>
      <c r="K110" s="171">
        <f>IF('Indicator Data'!R114="No Data",1,IF('Indicator Data imputation'!L113&lt;&gt;"",1,0))</f>
        <v>1</v>
      </c>
      <c r="L110" s="171">
        <f>IF('Indicator Data'!S114="No Data",1,IF('Indicator Data imputation'!M113&lt;&gt;"",1,0))</f>
        <v>0</v>
      </c>
      <c r="M110" s="171">
        <f>IF('Indicator Data'!T114="No Data",1,IF('Indicator Data imputation'!N113&lt;&gt;"",1,0))</f>
        <v>0</v>
      </c>
      <c r="N110" s="171">
        <f>IF('Indicator Data'!U114="No Data",1,IF('Indicator Data imputation'!O113&lt;&gt;"",1,0))</f>
        <v>0</v>
      </c>
      <c r="O110" s="171">
        <f>IF('Indicator Data'!V114="No Data",1,IF('Indicator Data imputation'!P113&lt;&gt;"",1,0))</f>
        <v>0</v>
      </c>
      <c r="P110" s="171">
        <f>IF('Indicator Data'!W114="No Data",1,IF('Indicator Data imputation'!Q113&lt;&gt;"",1,0))</f>
        <v>0</v>
      </c>
      <c r="Q110" s="171">
        <f>IF('Indicator Data'!X114="No Data",1,IF('Indicator Data imputation'!R113&lt;&gt;"",1,0))</f>
        <v>1</v>
      </c>
      <c r="R110" s="171">
        <f>IF('Indicator Data'!Y114="No Data",1,IF('Indicator Data imputation'!S113&lt;&gt;"",1,0))</f>
        <v>1</v>
      </c>
      <c r="S110" s="171">
        <f>IF('Indicator Data'!Z114="No Data",1,IF('Indicator Data imputation'!T113&lt;&gt;"",1,0))</f>
        <v>0</v>
      </c>
      <c r="T110" s="171">
        <f>IF('Indicator Data'!AA114="No Data",1,IF('Indicator Data imputation'!U113&lt;&gt;"",1,0))</f>
        <v>0</v>
      </c>
      <c r="U110" s="171">
        <f>IF('Indicator Data'!AB114="No Data",1,IF('Indicator Data imputation'!V113&lt;&gt;"",1,0))</f>
        <v>0</v>
      </c>
      <c r="V110" s="171">
        <f>IF('Indicator Data'!AC114="No Data",1,IF('Indicator Data imputation'!W113&lt;&gt;"",1,0))</f>
        <v>0</v>
      </c>
      <c r="W110" s="171">
        <f>IF('Indicator Data'!AD114="No Data",1,IF('Indicator Data imputation'!X113&lt;&gt;"",1,0))</f>
        <v>0</v>
      </c>
      <c r="X110" s="171">
        <f>IF('Indicator Data'!AE114="No Data",1,IF('Indicator Data imputation'!Y113&lt;&gt;"",1,0))</f>
        <v>1</v>
      </c>
      <c r="Y110" s="171">
        <f>IF('Indicator Data'!AF114="No Data",1,IF('Indicator Data imputation'!Z113&lt;&gt;"",1,0))</f>
        <v>0</v>
      </c>
      <c r="Z110" s="171">
        <f>IF('Indicator Data'!AG114="No Data",1,IF('Indicator Data imputation'!AA113&lt;&gt;"",1,0))</f>
        <v>0</v>
      </c>
      <c r="AA110" s="171">
        <f>IF('Indicator Data'!AH114="No Data",1,IF('Indicator Data imputation'!AB113&lt;&gt;"",1,0))</f>
        <v>0</v>
      </c>
      <c r="AB110" s="171">
        <f>IF('Indicator Data'!AI114="No Data",1,IF('Indicator Data imputation'!AC113&lt;&gt;"",1,0))</f>
        <v>0</v>
      </c>
      <c r="AC110" s="171">
        <f>IF('Indicator Data'!AJ114="No Data",1,IF('Indicator Data imputation'!AD113&lt;&gt;"",1,0))</f>
        <v>0</v>
      </c>
      <c r="AD110" s="171">
        <f>IF('Indicator Data'!AK114="No Data",1,IF('Indicator Data imputation'!AE113&lt;&gt;"",1,0))</f>
        <v>0</v>
      </c>
      <c r="AE110" s="171">
        <f>IF('Indicator Data'!AL114="No Data",1,IF('Indicator Data imputation'!AF113&lt;&gt;"",1,0))</f>
        <v>0</v>
      </c>
      <c r="AF110" s="171">
        <f>IF('Indicator Data'!AM114="No Data",1,IF('Indicator Data imputation'!AG113&lt;&gt;"",1,0))</f>
        <v>0</v>
      </c>
      <c r="AG110" s="171">
        <f>IF('Indicator Data'!AN114="No Data",1,IF('Indicator Data imputation'!AH113&lt;&gt;"",1,0))</f>
        <v>0</v>
      </c>
      <c r="AH110" s="171">
        <f>IF('Indicator Data'!AO114="No Data",1,IF('Indicator Data imputation'!AI113&lt;&gt;"",1,0))</f>
        <v>0</v>
      </c>
      <c r="AI110" s="171">
        <f>IF('Indicator Data'!AP114="No Data",1,IF('Indicator Data imputation'!AJ113&lt;&gt;"",1,0))</f>
        <v>0</v>
      </c>
      <c r="AJ110" s="171">
        <f>IF('Indicator Data'!AQ114="No Data",1,IF('Indicator Data imputation'!AK113&lt;&gt;"",1,0))</f>
        <v>0</v>
      </c>
      <c r="AK110" s="171">
        <f>IF('Indicator Data'!AR114="No Data",1,IF('Indicator Data imputation'!AL113&lt;&gt;"",1,0))</f>
        <v>0</v>
      </c>
      <c r="AL110" s="171">
        <f>IF('Indicator Data'!AS114="No Data",1,IF('Indicator Data imputation'!AM113&lt;&gt;"",1,0))</f>
        <v>0</v>
      </c>
      <c r="AM110" s="171">
        <f>IF('Indicator Data'!AT114="No Data",1,IF('Indicator Data imputation'!AN113&lt;&gt;"",1,0))</f>
        <v>0</v>
      </c>
      <c r="AN110" s="171">
        <f>IF('Indicator Data'!AU114="No Data",1,IF('Indicator Data imputation'!AO113&lt;&gt;"",1,0))</f>
        <v>0</v>
      </c>
      <c r="AO110" s="171">
        <f>IF('Indicator Data'!AV114="No Data",1,IF('Indicator Data imputation'!AP113&lt;&gt;"",1,0))</f>
        <v>0</v>
      </c>
      <c r="AP110" s="171">
        <f>IF('Indicator Data'!AW114="No Data",1,IF('Indicator Data imputation'!AQ113&lt;&gt;"",1,0))</f>
        <v>0</v>
      </c>
      <c r="AQ110" s="171">
        <f>IF('Indicator Data'!AX114="No Data",1,IF('Indicator Data imputation'!AR113&lt;&gt;"",1,0))</f>
        <v>0</v>
      </c>
      <c r="AR110" s="171">
        <f>IF('Indicator Data'!AY114="No Data",1,IF('Indicator Data imputation'!AS113&lt;&gt;"",1,0))</f>
        <v>0</v>
      </c>
      <c r="AS110" s="171">
        <f>IF('Indicator Data'!AZ114="No Data",1,IF('Indicator Data imputation'!AT113&lt;&gt;"",1,0))</f>
        <v>0</v>
      </c>
      <c r="AT110" s="171">
        <f>IF('Indicator Data'!BA114="No Data",1,IF('Indicator Data imputation'!AU113&lt;&gt;"",1,0))</f>
        <v>0</v>
      </c>
      <c r="AU110" s="171">
        <f>IF('Indicator Data'!BB114="No Data",1,IF('Indicator Data imputation'!AV113&lt;&gt;"",1,0))</f>
        <v>0</v>
      </c>
      <c r="AV110" s="171">
        <f>IF('Indicator Data'!BC114="No Data",1,IF('Indicator Data imputation'!AW113&lt;&gt;"",1,0))</f>
        <v>0</v>
      </c>
      <c r="AW110" s="171">
        <f>IF('Indicator Data'!BD114="No Data",1,IF('Indicator Data imputation'!AX113&lt;&gt;"",1,0))</f>
        <v>0</v>
      </c>
      <c r="AX110" s="171">
        <f>IF('Indicator Data'!BE114="No Data",1,IF('Indicator Data imputation'!AY113&lt;&gt;"",1,0))</f>
        <v>0</v>
      </c>
      <c r="AY110" s="171">
        <f>IF('Indicator Data'!BF114="No Data",1,IF('Indicator Data imputation'!AZ113&lt;&gt;"",1,0))</f>
        <v>0</v>
      </c>
      <c r="AZ110" s="171">
        <f>IF('Indicator Data'!BG114="No Data",1,IF('Indicator Data imputation'!BA113&lt;&gt;"",1,0))</f>
        <v>0</v>
      </c>
      <c r="BA110" s="5">
        <f t="shared" si="2"/>
        <v>4</v>
      </c>
      <c r="BB110" s="173">
        <f t="shared" si="3"/>
        <v>7.8431372549019607E-2</v>
      </c>
    </row>
    <row r="111" spans="1:54" x14ac:dyDescent="0.25">
      <c r="A111" s="5" t="s">
        <v>206</v>
      </c>
      <c r="B111" s="171">
        <f>IF('Indicator Data'!I115="No Data",1,IF('Indicator Data imputation'!C114&lt;&gt;"",1,0))</f>
        <v>0</v>
      </c>
      <c r="C111" s="171">
        <f>IF('Indicator Data'!J115="No Data",1,IF('Indicator Data imputation'!D114&lt;&gt;"",1,0))</f>
        <v>0</v>
      </c>
      <c r="D111" s="171">
        <f>IF('Indicator Data'!K115="No Data",1,IF('Indicator Data imputation'!E114&lt;&gt;"",1,0))</f>
        <v>0</v>
      </c>
      <c r="E111" s="171">
        <f>IF('Indicator Data'!L115="No Data",1,IF('Indicator Data imputation'!F114&lt;&gt;"",1,0))</f>
        <v>0</v>
      </c>
      <c r="F111" s="171">
        <f>IF('Indicator Data'!M115="No Data",1,IF('Indicator Data imputation'!G114&lt;&gt;"",1,0))</f>
        <v>0</v>
      </c>
      <c r="G111" s="171">
        <f>IF('Indicator Data'!N115="No Data",1,IF('Indicator Data imputation'!H114&lt;&gt;"",1,0))</f>
        <v>0</v>
      </c>
      <c r="H111" s="171">
        <f>IF('Indicator Data'!O115="No Data",1,IF('Indicator Data imputation'!I114&lt;&gt;"",1,0))</f>
        <v>0</v>
      </c>
      <c r="I111" s="171">
        <f>IF('Indicator Data'!P115="No Data",1,IF('Indicator Data imputation'!J114&lt;&gt;"",1,0))</f>
        <v>0</v>
      </c>
      <c r="J111" s="171">
        <f>IF('Indicator Data'!Q115="No Data",1,IF('Indicator Data imputation'!K114&lt;&gt;"",1,0))</f>
        <v>0</v>
      </c>
      <c r="K111" s="171">
        <f>IF('Indicator Data'!R115="No Data",1,IF('Indicator Data imputation'!L114&lt;&gt;"",1,0))</f>
        <v>0</v>
      </c>
      <c r="L111" s="171">
        <f>IF('Indicator Data'!S115="No Data",1,IF('Indicator Data imputation'!M114&lt;&gt;"",1,0))</f>
        <v>0</v>
      </c>
      <c r="M111" s="171">
        <f>IF('Indicator Data'!T115="No Data",1,IF('Indicator Data imputation'!N114&lt;&gt;"",1,0))</f>
        <v>0</v>
      </c>
      <c r="N111" s="171">
        <f>IF('Indicator Data'!U115="No Data",1,IF('Indicator Data imputation'!O114&lt;&gt;"",1,0))</f>
        <v>0</v>
      </c>
      <c r="O111" s="171">
        <f>IF('Indicator Data'!V115="No Data",1,IF('Indicator Data imputation'!P114&lt;&gt;"",1,0))</f>
        <v>0</v>
      </c>
      <c r="P111" s="171">
        <f>IF('Indicator Data'!W115="No Data",1,IF('Indicator Data imputation'!Q114&lt;&gt;"",1,0))</f>
        <v>0</v>
      </c>
      <c r="Q111" s="171">
        <f>IF('Indicator Data'!X115="No Data",1,IF('Indicator Data imputation'!R114&lt;&gt;"",1,0))</f>
        <v>0</v>
      </c>
      <c r="R111" s="171">
        <f>IF('Indicator Data'!Y115="No Data",1,IF('Indicator Data imputation'!S114&lt;&gt;"",1,0))</f>
        <v>0</v>
      </c>
      <c r="S111" s="171">
        <f>IF('Indicator Data'!Z115="No Data",1,IF('Indicator Data imputation'!T114&lt;&gt;"",1,0))</f>
        <v>0</v>
      </c>
      <c r="T111" s="171">
        <f>IF('Indicator Data'!AA115="No Data",1,IF('Indicator Data imputation'!U114&lt;&gt;"",1,0))</f>
        <v>0</v>
      </c>
      <c r="U111" s="171">
        <f>IF('Indicator Data'!AB115="No Data",1,IF('Indicator Data imputation'!V114&lt;&gt;"",1,0))</f>
        <v>0</v>
      </c>
      <c r="V111" s="171">
        <f>IF('Indicator Data'!AC115="No Data",1,IF('Indicator Data imputation'!W114&lt;&gt;"",1,0))</f>
        <v>0</v>
      </c>
      <c r="W111" s="171">
        <f>IF('Indicator Data'!AD115="No Data",1,IF('Indicator Data imputation'!X114&lt;&gt;"",1,0))</f>
        <v>0</v>
      </c>
      <c r="X111" s="171">
        <f>IF('Indicator Data'!AE115="No Data",1,IF('Indicator Data imputation'!Y114&lt;&gt;"",1,0))</f>
        <v>0</v>
      </c>
      <c r="Y111" s="171">
        <f>IF('Indicator Data'!AF115="No Data",1,IF('Indicator Data imputation'!Z114&lt;&gt;"",1,0))</f>
        <v>0</v>
      </c>
      <c r="Z111" s="171">
        <f>IF('Indicator Data'!AG115="No Data",1,IF('Indicator Data imputation'!AA114&lt;&gt;"",1,0))</f>
        <v>0</v>
      </c>
      <c r="AA111" s="171">
        <f>IF('Indicator Data'!AH115="No Data",1,IF('Indicator Data imputation'!AB114&lt;&gt;"",1,0))</f>
        <v>0</v>
      </c>
      <c r="AB111" s="171">
        <f>IF('Indicator Data'!AI115="No Data",1,IF('Indicator Data imputation'!AC114&lt;&gt;"",1,0))</f>
        <v>0</v>
      </c>
      <c r="AC111" s="171">
        <f>IF('Indicator Data'!AJ115="No Data",1,IF('Indicator Data imputation'!AD114&lt;&gt;"",1,0))</f>
        <v>0</v>
      </c>
      <c r="AD111" s="171">
        <f>IF('Indicator Data'!AK115="No Data",1,IF('Indicator Data imputation'!AE114&lt;&gt;"",1,0))</f>
        <v>0</v>
      </c>
      <c r="AE111" s="171">
        <f>IF('Indicator Data'!AL115="No Data",1,IF('Indicator Data imputation'!AF114&lt;&gt;"",1,0))</f>
        <v>0</v>
      </c>
      <c r="AF111" s="171">
        <f>IF('Indicator Data'!AM115="No Data",1,IF('Indicator Data imputation'!AG114&lt;&gt;"",1,0))</f>
        <v>0</v>
      </c>
      <c r="AG111" s="171">
        <f>IF('Indicator Data'!AN115="No Data",1,IF('Indicator Data imputation'!AH114&lt;&gt;"",1,0))</f>
        <v>0</v>
      </c>
      <c r="AH111" s="171">
        <f>IF('Indicator Data'!AO115="No Data",1,IF('Indicator Data imputation'!AI114&lt;&gt;"",1,0))</f>
        <v>0</v>
      </c>
      <c r="AI111" s="171">
        <f>IF('Indicator Data'!AP115="No Data",1,IF('Indicator Data imputation'!AJ114&lt;&gt;"",1,0))</f>
        <v>0</v>
      </c>
      <c r="AJ111" s="171">
        <f>IF('Indicator Data'!AQ115="No Data",1,IF('Indicator Data imputation'!AK114&lt;&gt;"",1,0))</f>
        <v>0</v>
      </c>
      <c r="AK111" s="171">
        <f>IF('Indicator Data'!AR115="No Data",1,IF('Indicator Data imputation'!AL114&lt;&gt;"",1,0))</f>
        <v>0</v>
      </c>
      <c r="AL111" s="171">
        <f>IF('Indicator Data'!AS115="No Data",1,IF('Indicator Data imputation'!AM114&lt;&gt;"",1,0))</f>
        <v>0</v>
      </c>
      <c r="AM111" s="171">
        <f>IF('Indicator Data'!AT115="No Data",1,IF('Indicator Data imputation'!AN114&lt;&gt;"",1,0))</f>
        <v>0</v>
      </c>
      <c r="AN111" s="171">
        <f>IF('Indicator Data'!AU115="No Data",1,IF('Indicator Data imputation'!AO114&lt;&gt;"",1,0))</f>
        <v>0</v>
      </c>
      <c r="AO111" s="171">
        <f>IF('Indicator Data'!AV115="No Data",1,IF('Indicator Data imputation'!AP114&lt;&gt;"",1,0))</f>
        <v>0</v>
      </c>
      <c r="AP111" s="171">
        <f>IF('Indicator Data'!AW115="No Data",1,IF('Indicator Data imputation'!AQ114&lt;&gt;"",1,0))</f>
        <v>0</v>
      </c>
      <c r="AQ111" s="171">
        <f>IF('Indicator Data'!AX115="No Data",1,IF('Indicator Data imputation'!AR114&lt;&gt;"",1,0))</f>
        <v>0</v>
      </c>
      <c r="AR111" s="171">
        <f>IF('Indicator Data'!AY115="No Data",1,IF('Indicator Data imputation'!AS114&lt;&gt;"",1,0))</f>
        <v>0</v>
      </c>
      <c r="AS111" s="171">
        <f>IF('Indicator Data'!AZ115="No Data",1,IF('Indicator Data imputation'!AT114&lt;&gt;"",1,0))</f>
        <v>0</v>
      </c>
      <c r="AT111" s="171">
        <f>IF('Indicator Data'!BA115="No Data",1,IF('Indicator Data imputation'!AU114&lt;&gt;"",1,0))</f>
        <v>0</v>
      </c>
      <c r="AU111" s="171">
        <f>IF('Indicator Data'!BB115="No Data",1,IF('Indicator Data imputation'!AV114&lt;&gt;"",1,0))</f>
        <v>0</v>
      </c>
      <c r="AV111" s="171">
        <f>IF('Indicator Data'!BC115="No Data",1,IF('Indicator Data imputation'!AW114&lt;&gt;"",1,0))</f>
        <v>0</v>
      </c>
      <c r="AW111" s="171">
        <f>IF('Indicator Data'!BD115="No Data",1,IF('Indicator Data imputation'!AX114&lt;&gt;"",1,0))</f>
        <v>0</v>
      </c>
      <c r="AX111" s="171">
        <f>IF('Indicator Data'!BE115="No Data",1,IF('Indicator Data imputation'!AY114&lt;&gt;"",1,0))</f>
        <v>0</v>
      </c>
      <c r="AY111" s="171">
        <f>IF('Indicator Data'!BF115="No Data",1,IF('Indicator Data imputation'!AZ114&lt;&gt;"",1,0))</f>
        <v>0</v>
      </c>
      <c r="AZ111" s="171">
        <f>IF('Indicator Data'!BG115="No Data",1,IF('Indicator Data imputation'!BA114&lt;&gt;"",1,0))</f>
        <v>0</v>
      </c>
      <c r="BA111" s="5">
        <f t="shared" si="2"/>
        <v>0</v>
      </c>
      <c r="BB111" s="173">
        <f t="shared" si="3"/>
        <v>0</v>
      </c>
    </row>
    <row r="112" spans="1:54" x14ac:dyDescent="0.25">
      <c r="A112" s="5" t="s">
        <v>208</v>
      </c>
      <c r="B112" s="171">
        <f>IF('Indicator Data'!I116="No Data",1,IF('Indicator Data imputation'!C115&lt;&gt;"",1,0))</f>
        <v>0</v>
      </c>
      <c r="C112" s="171">
        <f>IF('Indicator Data'!J116="No Data",1,IF('Indicator Data imputation'!D115&lt;&gt;"",1,0))</f>
        <v>0</v>
      </c>
      <c r="D112" s="171">
        <f>IF('Indicator Data'!K116="No Data",1,IF('Indicator Data imputation'!E115&lt;&gt;"",1,0))</f>
        <v>0</v>
      </c>
      <c r="E112" s="171">
        <f>IF('Indicator Data'!L116="No Data",1,IF('Indicator Data imputation'!F115&lt;&gt;"",1,0))</f>
        <v>0</v>
      </c>
      <c r="F112" s="171">
        <f>IF('Indicator Data'!M116="No Data",1,IF('Indicator Data imputation'!G115&lt;&gt;"",1,0))</f>
        <v>0</v>
      </c>
      <c r="G112" s="171">
        <f>IF('Indicator Data'!N116="No Data",1,IF('Indicator Data imputation'!H115&lt;&gt;"",1,0))</f>
        <v>0</v>
      </c>
      <c r="H112" s="171">
        <f>IF('Indicator Data'!O116="No Data",1,IF('Indicator Data imputation'!I115&lt;&gt;"",1,0))</f>
        <v>0</v>
      </c>
      <c r="I112" s="171">
        <f>IF('Indicator Data'!P116="No Data",1,IF('Indicator Data imputation'!J115&lt;&gt;"",1,0))</f>
        <v>0</v>
      </c>
      <c r="J112" s="171">
        <f>IF('Indicator Data'!Q116="No Data",1,IF('Indicator Data imputation'!K115&lt;&gt;"",1,0))</f>
        <v>0</v>
      </c>
      <c r="K112" s="171">
        <f>IF('Indicator Data'!R116="No Data",1,IF('Indicator Data imputation'!L115&lt;&gt;"",1,0))</f>
        <v>1</v>
      </c>
      <c r="L112" s="171">
        <f>IF('Indicator Data'!S116="No Data",1,IF('Indicator Data imputation'!M115&lt;&gt;"",1,0))</f>
        <v>0</v>
      </c>
      <c r="M112" s="171">
        <f>IF('Indicator Data'!T116="No Data",1,IF('Indicator Data imputation'!N115&lt;&gt;"",1,0))</f>
        <v>0</v>
      </c>
      <c r="N112" s="171">
        <f>IF('Indicator Data'!U116="No Data",1,IF('Indicator Data imputation'!O115&lt;&gt;"",1,0))</f>
        <v>0</v>
      </c>
      <c r="O112" s="171">
        <f>IF('Indicator Data'!V116="No Data",1,IF('Indicator Data imputation'!P115&lt;&gt;"",1,0))</f>
        <v>0</v>
      </c>
      <c r="P112" s="171">
        <f>IF('Indicator Data'!W116="No Data",1,IF('Indicator Data imputation'!Q115&lt;&gt;"",1,0))</f>
        <v>0</v>
      </c>
      <c r="Q112" s="171">
        <f>IF('Indicator Data'!X116="No Data",1,IF('Indicator Data imputation'!R115&lt;&gt;"",1,0))</f>
        <v>0</v>
      </c>
      <c r="R112" s="171">
        <f>IF('Indicator Data'!Y116="No Data",1,IF('Indicator Data imputation'!S115&lt;&gt;"",1,0))</f>
        <v>0</v>
      </c>
      <c r="S112" s="171">
        <f>IF('Indicator Data'!Z116="No Data",1,IF('Indicator Data imputation'!T115&lt;&gt;"",1,0))</f>
        <v>0</v>
      </c>
      <c r="T112" s="171">
        <f>IF('Indicator Data'!AA116="No Data",1,IF('Indicator Data imputation'!U115&lt;&gt;"",1,0))</f>
        <v>0</v>
      </c>
      <c r="U112" s="171">
        <f>IF('Indicator Data'!AB116="No Data",1,IF('Indicator Data imputation'!V115&lt;&gt;"",1,0))</f>
        <v>1</v>
      </c>
      <c r="V112" s="171">
        <f>IF('Indicator Data'!AC116="No Data",1,IF('Indicator Data imputation'!W115&lt;&gt;"",1,0))</f>
        <v>0</v>
      </c>
      <c r="W112" s="171">
        <f>IF('Indicator Data'!AD116="No Data",1,IF('Indicator Data imputation'!X115&lt;&gt;"",1,0))</f>
        <v>0</v>
      </c>
      <c r="X112" s="171">
        <f>IF('Indicator Data'!AE116="No Data",1,IF('Indicator Data imputation'!Y115&lt;&gt;"",1,0))</f>
        <v>1</v>
      </c>
      <c r="Y112" s="171">
        <f>IF('Indicator Data'!AF116="No Data",1,IF('Indicator Data imputation'!Z115&lt;&gt;"",1,0))</f>
        <v>1</v>
      </c>
      <c r="Z112" s="171">
        <f>IF('Indicator Data'!AG116="No Data",1,IF('Indicator Data imputation'!AA115&lt;&gt;"",1,0))</f>
        <v>1</v>
      </c>
      <c r="AA112" s="171">
        <f>IF('Indicator Data'!AH116="No Data",1,IF('Indicator Data imputation'!AB115&lt;&gt;"",1,0))</f>
        <v>0</v>
      </c>
      <c r="AB112" s="171">
        <f>IF('Indicator Data'!AI116="No Data",1,IF('Indicator Data imputation'!AC115&lt;&gt;"",1,0))</f>
        <v>0</v>
      </c>
      <c r="AC112" s="171">
        <f>IF('Indicator Data'!AJ116="No Data",1,IF('Indicator Data imputation'!AD115&lt;&gt;"",1,0))</f>
        <v>0</v>
      </c>
      <c r="AD112" s="171">
        <f>IF('Indicator Data'!AK116="No Data",1,IF('Indicator Data imputation'!AE115&lt;&gt;"",1,0))</f>
        <v>0</v>
      </c>
      <c r="AE112" s="171">
        <f>IF('Indicator Data'!AL116="No Data",1,IF('Indicator Data imputation'!AF115&lt;&gt;"",1,0))</f>
        <v>0</v>
      </c>
      <c r="AF112" s="171">
        <f>IF('Indicator Data'!AM116="No Data",1,IF('Indicator Data imputation'!AG115&lt;&gt;"",1,0))</f>
        <v>0</v>
      </c>
      <c r="AG112" s="171">
        <f>IF('Indicator Data'!AN116="No Data",1,IF('Indicator Data imputation'!AH115&lt;&gt;"",1,0))</f>
        <v>0</v>
      </c>
      <c r="AH112" s="171">
        <f>IF('Indicator Data'!AO116="No Data",1,IF('Indicator Data imputation'!AI115&lt;&gt;"",1,0))</f>
        <v>0</v>
      </c>
      <c r="AI112" s="171">
        <f>IF('Indicator Data'!AP116="No Data",1,IF('Indicator Data imputation'!AJ115&lt;&gt;"",1,0))</f>
        <v>1</v>
      </c>
      <c r="AJ112" s="171">
        <f>IF('Indicator Data'!AQ116="No Data",1,IF('Indicator Data imputation'!AK115&lt;&gt;"",1,0))</f>
        <v>1</v>
      </c>
      <c r="AK112" s="171">
        <f>IF('Indicator Data'!AR116="No Data",1,IF('Indicator Data imputation'!AL115&lt;&gt;"",1,0))</f>
        <v>0</v>
      </c>
      <c r="AL112" s="171">
        <f>IF('Indicator Data'!AS116="No Data",1,IF('Indicator Data imputation'!AM115&lt;&gt;"",1,0))</f>
        <v>0</v>
      </c>
      <c r="AM112" s="171">
        <f>IF('Indicator Data'!AT116="No Data",1,IF('Indicator Data imputation'!AN115&lt;&gt;"",1,0))</f>
        <v>1</v>
      </c>
      <c r="AN112" s="171">
        <f>IF('Indicator Data'!AU116="No Data",1,IF('Indicator Data imputation'!AO115&lt;&gt;"",1,0))</f>
        <v>1</v>
      </c>
      <c r="AO112" s="171">
        <f>IF('Indicator Data'!AV116="No Data",1,IF('Indicator Data imputation'!AP115&lt;&gt;"",1,0))</f>
        <v>1</v>
      </c>
      <c r="AP112" s="171">
        <f>IF('Indicator Data'!AW116="No Data",1,IF('Indicator Data imputation'!AQ115&lt;&gt;"",1,0))</f>
        <v>0</v>
      </c>
      <c r="AQ112" s="171">
        <f>IF('Indicator Data'!AX116="No Data",1,IF('Indicator Data imputation'!AR115&lt;&gt;"",1,0))</f>
        <v>0</v>
      </c>
      <c r="AR112" s="171">
        <f>IF('Indicator Data'!AY116="No Data",1,IF('Indicator Data imputation'!AS115&lt;&gt;"",1,0))</f>
        <v>0</v>
      </c>
      <c r="AS112" s="171">
        <f>IF('Indicator Data'!AZ116="No Data",1,IF('Indicator Data imputation'!AT115&lt;&gt;"",1,0))</f>
        <v>0</v>
      </c>
      <c r="AT112" s="171">
        <f>IF('Indicator Data'!BA116="No Data",1,IF('Indicator Data imputation'!AU115&lt;&gt;"",1,0))</f>
        <v>0</v>
      </c>
      <c r="AU112" s="171">
        <f>IF('Indicator Data'!BB116="No Data",1,IF('Indicator Data imputation'!AV115&lt;&gt;"",1,0))</f>
        <v>0</v>
      </c>
      <c r="AV112" s="171">
        <f>IF('Indicator Data'!BC116="No Data",1,IF('Indicator Data imputation'!AW115&lt;&gt;"",1,0))</f>
        <v>0</v>
      </c>
      <c r="AW112" s="171">
        <f>IF('Indicator Data'!BD116="No Data",1,IF('Indicator Data imputation'!AX115&lt;&gt;"",1,0))</f>
        <v>0</v>
      </c>
      <c r="AX112" s="171">
        <f>IF('Indicator Data'!BE116="No Data",1,IF('Indicator Data imputation'!AY115&lt;&gt;"",1,0))</f>
        <v>0</v>
      </c>
      <c r="AY112" s="171">
        <f>IF('Indicator Data'!BF116="No Data",1,IF('Indicator Data imputation'!AZ115&lt;&gt;"",1,0))</f>
        <v>0</v>
      </c>
      <c r="AZ112" s="171">
        <f>IF('Indicator Data'!BG116="No Data",1,IF('Indicator Data imputation'!BA115&lt;&gt;"",1,0))</f>
        <v>0</v>
      </c>
      <c r="BA112" s="5">
        <f t="shared" si="2"/>
        <v>10</v>
      </c>
      <c r="BB112" s="173">
        <f t="shared" si="3"/>
        <v>0.19607843137254902</v>
      </c>
    </row>
    <row r="113" spans="1:54" x14ac:dyDescent="0.25">
      <c r="A113" s="5" t="s">
        <v>209</v>
      </c>
      <c r="B113" s="171">
        <f>IF('Indicator Data'!I117="No Data",1,IF('Indicator Data imputation'!C116&lt;&gt;"",1,0))</f>
        <v>0</v>
      </c>
      <c r="C113" s="171">
        <f>IF('Indicator Data'!J117="No Data",1,IF('Indicator Data imputation'!D116&lt;&gt;"",1,0))</f>
        <v>0</v>
      </c>
      <c r="D113" s="171">
        <f>IF('Indicator Data'!K117="No Data",1,IF('Indicator Data imputation'!E116&lt;&gt;"",1,0))</f>
        <v>0</v>
      </c>
      <c r="E113" s="171">
        <f>IF('Indicator Data'!L117="No Data",1,IF('Indicator Data imputation'!F116&lt;&gt;"",1,0))</f>
        <v>0</v>
      </c>
      <c r="F113" s="171">
        <f>IF('Indicator Data'!M117="No Data",1,IF('Indicator Data imputation'!G116&lt;&gt;"",1,0))</f>
        <v>0</v>
      </c>
      <c r="G113" s="171">
        <f>IF('Indicator Data'!N117="No Data",1,IF('Indicator Data imputation'!H116&lt;&gt;"",1,0))</f>
        <v>0</v>
      </c>
      <c r="H113" s="171">
        <f>IF('Indicator Data'!O117="No Data",1,IF('Indicator Data imputation'!I116&lt;&gt;"",1,0))</f>
        <v>0</v>
      </c>
      <c r="I113" s="171">
        <f>IF('Indicator Data'!P117="No Data",1,IF('Indicator Data imputation'!J116&lt;&gt;"",1,0))</f>
        <v>0</v>
      </c>
      <c r="J113" s="171">
        <f>IF('Indicator Data'!Q117="No Data",1,IF('Indicator Data imputation'!K116&lt;&gt;"",1,0))</f>
        <v>0</v>
      </c>
      <c r="K113" s="171">
        <f>IF('Indicator Data'!R117="No Data",1,IF('Indicator Data imputation'!L116&lt;&gt;"",1,0))</f>
        <v>0</v>
      </c>
      <c r="L113" s="171">
        <f>IF('Indicator Data'!S117="No Data",1,IF('Indicator Data imputation'!M116&lt;&gt;"",1,0))</f>
        <v>0</v>
      </c>
      <c r="M113" s="171">
        <f>IF('Indicator Data'!T117="No Data",1,IF('Indicator Data imputation'!N116&lt;&gt;"",1,0))</f>
        <v>0</v>
      </c>
      <c r="N113" s="171">
        <f>IF('Indicator Data'!U117="No Data",1,IF('Indicator Data imputation'!O116&lt;&gt;"",1,0))</f>
        <v>0</v>
      </c>
      <c r="O113" s="171">
        <f>IF('Indicator Data'!V117="No Data",1,IF('Indicator Data imputation'!P116&lt;&gt;"",1,0))</f>
        <v>0</v>
      </c>
      <c r="P113" s="171">
        <f>IF('Indicator Data'!W117="No Data",1,IF('Indicator Data imputation'!Q116&lt;&gt;"",1,0))</f>
        <v>0</v>
      </c>
      <c r="Q113" s="171">
        <f>IF('Indicator Data'!X117="No Data",1,IF('Indicator Data imputation'!R116&lt;&gt;"",1,0))</f>
        <v>0</v>
      </c>
      <c r="R113" s="171">
        <f>IF('Indicator Data'!Y117="No Data",1,IF('Indicator Data imputation'!S116&lt;&gt;"",1,0))</f>
        <v>0</v>
      </c>
      <c r="S113" s="171">
        <f>IF('Indicator Data'!Z117="No Data",1,IF('Indicator Data imputation'!T116&lt;&gt;"",1,0))</f>
        <v>0</v>
      </c>
      <c r="T113" s="171">
        <f>IF('Indicator Data'!AA117="No Data",1,IF('Indicator Data imputation'!U116&lt;&gt;"",1,0))</f>
        <v>0</v>
      </c>
      <c r="U113" s="171">
        <f>IF('Indicator Data'!AB117="No Data",1,IF('Indicator Data imputation'!V116&lt;&gt;"",1,0))</f>
        <v>0</v>
      </c>
      <c r="V113" s="171">
        <f>IF('Indicator Data'!AC117="No Data",1,IF('Indicator Data imputation'!W116&lt;&gt;"",1,0))</f>
        <v>0</v>
      </c>
      <c r="W113" s="171">
        <f>IF('Indicator Data'!AD117="No Data",1,IF('Indicator Data imputation'!X116&lt;&gt;"",1,0))</f>
        <v>0</v>
      </c>
      <c r="X113" s="171">
        <f>IF('Indicator Data'!AE117="No Data",1,IF('Indicator Data imputation'!Y116&lt;&gt;"",1,0))</f>
        <v>1</v>
      </c>
      <c r="Y113" s="171">
        <f>IF('Indicator Data'!AF117="No Data",1,IF('Indicator Data imputation'!Z116&lt;&gt;"",1,0))</f>
        <v>0</v>
      </c>
      <c r="Z113" s="171">
        <f>IF('Indicator Data'!AG117="No Data",1,IF('Indicator Data imputation'!AA116&lt;&gt;"",1,0))</f>
        <v>0</v>
      </c>
      <c r="AA113" s="171">
        <f>IF('Indicator Data'!AH117="No Data",1,IF('Indicator Data imputation'!AB116&lt;&gt;"",1,0))</f>
        <v>0</v>
      </c>
      <c r="AB113" s="171">
        <f>IF('Indicator Data'!AI117="No Data",1,IF('Indicator Data imputation'!AC116&lt;&gt;"",1,0))</f>
        <v>0</v>
      </c>
      <c r="AC113" s="171">
        <f>IF('Indicator Data'!AJ117="No Data",1,IF('Indicator Data imputation'!AD116&lt;&gt;"",1,0))</f>
        <v>0</v>
      </c>
      <c r="AD113" s="171">
        <f>IF('Indicator Data'!AK117="No Data",1,IF('Indicator Data imputation'!AE116&lt;&gt;"",1,0))</f>
        <v>0</v>
      </c>
      <c r="AE113" s="171">
        <f>IF('Indicator Data'!AL117="No Data",1,IF('Indicator Data imputation'!AF116&lt;&gt;"",1,0))</f>
        <v>0</v>
      </c>
      <c r="AF113" s="171">
        <f>IF('Indicator Data'!AM117="No Data",1,IF('Indicator Data imputation'!AG116&lt;&gt;"",1,0))</f>
        <v>0</v>
      </c>
      <c r="AG113" s="171">
        <f>IF('Indicator Data'!AN117="No Data",1,IF('Indicator Data imputation'!AH116&lt;&gt;"",1,0))</f>
        <v>0</v>
      </c>
      <c r="AH113" s="171">
        <f>IF('Indicator Data'!AO117="No Data",1,IF('Indicator Data imputation'!AI116&lt;&gt;"",1,0))</f>
        <v>0</v>
      </c>
      <c r="AI113" s="171">
        <f>IF('Indicator Data'!AP117="No Data",1,IF('Indicator Data imputation'!AJ116&lt;&gt;"",1,0))</f>
        <v>0</v>
      </c>
      <c r="AJ113" s="171">
        <f>IF('Indicator Data'!AQ117="No Data",1,IF('Indicator Data imputation'!AK116&lt;&gt;"",1,0))</f>
        <v>0</v>
      </c>
      <c r="AK113" s="171">
        <f>IF('Indicator Data'!AR117="No Data",1,IF('Indicator Data imputation'!AL116&lt;&gt;"",1,0))</f>
        <v>0</v>
      </c>
      <c r="AL113" s="171">
        <f>IF('Indicator Data'!AS117="No Data",1,IF('Indicator Data imputation'!AM116&lt;&gt;"",1,0))</f>
        <v>0</v>
      </c>
      <c r="AM113" s="171">
        <f>IF('Indicator Data'!AT117="No Data",1,IF('Indicator Data imputation'!AN116&lt;&gt;"",1,0))</f>
        <v>0</v>
      </c>
      <c r="AN113" s="171">
        <f>IF('Indicator Data'!AU117="No Data",1,IF('Indicator Data imputation'!AO116&lt;&gt;"",1,0))</f>
        <v>0</v>
      </c>
      <c r="AO113" s="171">
        <f>IF('Indicator Data'!AV117="No Data",1,IF('Indicator Data imputation'!AP116&lt;&gt;"",1,0))</f>
        <v>0</v>
      </c>
      <c r="AP113" s="171">
        <f>IF('Indicator Data'!AW117="No Data",1,IF('Indicator Data imputation'!AQ116&lt;&gt;"",1,0))</f>
        <v>0</v>
      </c>
      <c r="AQ113" s="171">
        <f>IF('Indicator Data'!AX117="No Data",1,IF('Indicator Data imputation'!AR116&lt;&gt;"",1,0))</f>
        <v>0</v>
      </c>
      <c r="AR113" s="171">
        <f>IF('Indicator Data'!AY117="No Data",1,IF('Indicator Data imputation'!AS116&lt;&gt;"",1,0))</f>
        <v>0</v>
      </c>
      <c r="AS113" s="171">
        <f>IF('Indicator Data'!AZ117="No Data",1,IF('Indicator Data imputation'!AT116&lt;&gt;"",1,0))</f>
        <v>0</v>
      </c>
      <c r="AT113" s="171">
        <f>IF('Indicator Data'!BA117="No Data",1,IF('Indicator Data imputation'!AU116&lt;&gt;"",1,0))</f>
        <v>0</v>
      </c>
      <c r="AU113" s="171">
        <f>IF('Indicator Data'!BB117="No Data",1,IF('Indicator Data imputation'!AV116&lt;&gt;"",1,0))</f>
        <v>0</v>
      </c>
      <c r="AV113" s="171">
        <f>IF('Indicator Data'!BC117="No Data",1,IF('Indicator Data imputation'!AW116&lt;&gt;"",1,0))</f>
        <v>0</v>
      </c>
      <c r="AW113" s="171">
        <f>IF('Indicator Data'!BD117="No Data",1,IF('Indicator Data imputation'!AX116&lt;&gt;"",1,0))</f>
        <v>0</v>
      </c>
      <c r="AX113" s="171">
        <f>IF('Indicator Data'!BE117="No Data",1,IF('Indicator Data imputation'!AY116&lt;&gt;"",1,0))</f>
        <v>0</v>
      </c>
      <c r="AY113" s="171">
        <f>IF('Indicator Data'!BF117="No Data",1,IF('Indicator Data imputation'!AZ116&lt;&gt;"",1,0))</f>
        <v>0</v>
      </c>
      <c r="AZ113" s="171">
        <f>IF('Indicator Data'!BG117="No Data",1,IF('Indicator Data imputation'!BA116&lt;&gt;"",1,0))</f>
        <v>0</v>
      </c>
      <c r="BA113" s="5">
        <f t="shared" si="2"/>
        <v>1</v>
      </c>
      <c r="BB113" s="173">
        <f t="shared" si="3"/>
        <v>1.9607843137254902E-2</v>
      </c>
    </row>
    <row r="114" spans="1:54" x14ac:dyDescent="0.25">
      <c r="A114" s="5" t="s">
        <v>210</v>
      </c>
      <c r="B114" s="171">
        <f>IF('Indicator Data'!I118="No Data",1,IF('Indicator Data imputation'!C117&lt;&gt;"",1,0))</f>
        <v>0</v>
      </c>
      <c r="C114" s="171">
        <f>IF('Indicator Data'!J118="No Data",1,IF('Indicator Data imputation'!D117&lt;&gt;"",1,0))</f>
        <v>0</v>
      </c>
      <c r="D114" s="171">
        <f>IF('Indicator Data'!K118="No Data",1,IF('Indicator Data imputation'!E117&lt;&gt;"",1,0))</f>
        <v>0</v>
      </c>
      <c r="E114" s="171">
        <f>IF('Indicator Data'!L118="No Data",1,IF('Indicator Data imputation'!F117&lt;&gt;"",1,0))</f>
        <v>0</v>
      </c>
      <c r="F114" s="171">
        <f>IF('Indicator Data'!M118="No Data",1,IF('Indicator Data imputation'!G117&lt;&gt;"",1,0))</f>
        <v>0</v>
      </c>
      <c r="G114" s="171">
        <f>IF('Indicator Data'!N118="No Data",1,IF('Indicator Data imputation'!H117&lt;&gt;"",1,0))</f>
        <v>0</v>
      </c>
      <c r="H114" s="171">
        <f>IF('Indicator Data'!O118="No Data",1,IF('Indicator Data imputation'!I117&lt;&gt;"",1,0))</f>
        <v>0</v>
      </c>
      <c r="I114" s="171">
        <f>IF('Indicator Data'!P118="No Data",1,IF('Indicator Data imputation'!J117&lt;&gt;"",1,0))</f>
        <v>0</v>
      </c>
      <c r="J114" s="171">
        <f>IF('Indicator Data'!Q118="No Data",1,IF('Indicator Data imputation'!K117&lt;&gt;"",1,0))</f>
        <v>0</v>
      </c>
      <c r="K114" s="171">
        <f>IF('Indicator Data'!R118="No Data",1,IF('Indicator Data imputation'!L117&lt;&gt;"",1,0))</f>
        <v>0</v>
      </c>
      <c r="L114" s="171">
        <f>IF('Indicator Data'!S118="No Data",1,IF('Indicator Data imputation'!M117&lt;&gt;"",1,0))</f>
        <v>0</v>
      </c>
      <c r="M114" s="171">
        <f>IF('Indicator Data'!T118="No Data",1,IF('Indicator Data imputation'!N117&lt;&gt;"",1,0))</f>
        <v>0</v>
      </c>
      <c r="N114" s="171">
        <f>IF('Indicator Data'!U118="No Data",1,IF('Indicator Data imputation'!O117&lt;&gt;"",1,0))</f>
        <v>0</v>
      </c>
      <c r="O114" s="171">
        <f>IF('Indicator Data'!V118="No Data",1,IF('Indicator Data imputation'!P117&lt;&gt;"",1,0))</f>
        <v>0</v>
      </c>
      <c r="P114" s="171">
        <f>IF('Indicator Data'!W118="No Data",1,IF('Indicator Data imputation'!Q117&lt;&gt;"",1,0))</f>
        <v>0</v>
      </c>
      <c r="Q114" s="171">
        <f>IF('Indicator Data'!X118="No Data",1,IF('Indicator Data imputation'!R117&lt;&gt;"",1,0))</f>
        <v>0</v>
      </c>
      <c r="R114" s="171">
        <f>IF('Indicator Data'!Y118="No Data",1,IF('Indicator Data imputation'!S117&lt;&gt;"",1,0))</f>
        <v>0</v>
      </c>
      <c r="S114" s="171">
        <f>IF('Indicator Data'!Z118="No Data",1,IF('Indicator Data imputation'!T117&lt;&gt;"",1,0))</f>
        <v>0</v>
      </c>
      <c r="T114" s="171">
        <f>IF('Indicator Data'!AA118="No Data",1,IF('Indicator Data imputation'!U117&lt;&gt;"",1,0))</f>
        <v>0</v>
      </c>
      <c r="U114" s="171">
        <f>IF('Indicator Data'!AB118="No Data",1,IF('Indicator Data imputation'!V117&lt;&gt;"",1,0))</f>
        <v>0</v>
      </c>
      <c r="V114" s="171">
        <f>IF('Indicator Data'!AC118="No Data",1,IF('Indicator Data imputation'!W117&lt;&gt;"",1,0))</f>
        <v>0</v>
      </c>
      <c r="W114" s="171">
        <f>IF('Indicator Data'!AD118="No Data",1,IF('Indicator Data imputation'!X117&lt;&gt;"",1,0))</f>
        <v>0</v>
      </c>
      <c r="X114" s="171">
        <f>IF('Indicator Data'!AE118="No Data",1,IF('Indicator Data imputation'!Y117&lt;&gt;"",1,0))</f>
        <v>1</v>
      </c>
      <c r="Y114" s="171">
        <f>IF('Indicator Data'!AF118="No Data",1,IF('Indicator Data imputation'!Z117&lt;&gt;"",1,0))</f>
        <v>0</v>
      </c>
      <c r="Z114" s="171">
        <f>IF('Indicator Data'!AG118="No Data",1,IF('Indicator Data imputation'!AA117&lt;&gt;"",1,0))</f>
        <v>0</v>
      </c>
      <c r="AA114" s="171">
        <f>IF('Indicator Data'!AH118="No Data",1,IF('Indicator Data imputation'!AB117&lt;&gt;"",1,0))</f>
        <v>0</v>
      </c>
      <c r="AB114" s="171">
        <f>IF('Indicator Data'!AI118="No Data",1,IF('Indicator Data imputation'!AC117&lt;&gt;"",1,0))</f>
        <v>0</v>
      </c>
      <c r="AC114" s="171">
        <f>IF('Indicator Data'!AJ118="No Data",1,IF('Indicator Data imputation'!AD117&lt;&gt;"",1,0))</f>
        <v>0</v>
      </c>
      <c r="AD114" s="171">
        <f>IF('Indicator Data'!AK118="No Data",1,IF('Indicator Data imputation'!AE117&lt;&gt;"",1,0))</f>
        <v>0</v>
      </c>
      <c r="AE114" s="171">
        <f>IF('Indicator Data'!AL118="No Data",1,IF('Indicator Data imputation'!AF117&lt;&gt;"",1,0))</f>
        <v>0</v>
      </c>
      <c r="AF114" s="171">
        <f>IF('Indicator Data'!AM118="No Data",1,IF('Indicator Data imputation'!AG117&lt;&gt;"",1,0))</f>
        <v>0</v>
      </c>
      <c r="AG114" s="171">
        <f>IF('Indicator Data'!AN118="No Data",1,IF('Indicator Data imputation'!AH117&lt;&gt;"",1,0))</f>
        <v>0</v>
      </c>
      <c r="AH114" s="171">
        <f>IF('Indicator Data'!AO118="No Data",1,IF('Indicator Data imputation'!AI117&lt;&gt;"",1,0))</f>
        <v>0</v>
      </c>
      <c r="AI114" s="171">
        <f>IF('Indicator Data'!AP118="No Data",1,IF('Indicator Data imputation'!AJ117&lt;&gt;"",1,0))</f>
        <v>0</v>
      </c>
      <c r="AJ114" s="171">
        <f>IF('Indicator Data'!AQ118="No Data",1,IF('Indicator Data imputation'!AK117&lt;&gt;"",1,0))</f>
        <v>0</v>
      </c>
      <c r="AK114" s="171">
        <f>IF('Indicator Data'!AR118="No Data",1,IF('Indicator Data imputation'!AL117&lt;&gt;"",1,0))</f>
        <v>0</v>
      </c>
      <c r="AL114" s="171">
        <f>IF('Indicator Data'!AS118="No Data",1,IF('Indicator Data imputation'!AM117&lt;&gt;"",1,0))</f>
        <v>0</v>
      </c>
      <c r="AM114" s="171">
        <f>IF('Indicator Data'!AT118="No Data",1,IF('Indicator Data imputation'!AN117&lt;&gt;"",1,0))</f>
        <v>0</v>
      </c>
      <c r="AN114" s="171">
        <f>IF('Indicator Data'!AU118="No Data",1,IF('Indicator Data imputation'!AO117&lt;&gt;"",1,0))</f>
        <v>0</v>
      </c>
      <c r="AO114" s="171">
        <f>IF('Indicator Data'!AV118="No Data",1,IF('Indicator Data imputation'!AP117&lt;&gt;"",1,0))</f>
        <v>0</v>
      </c>
      <c r="AP114" s="171">
        <f>IF('Indicator Data'!AW118="No Data",1,IF('Indicator Data imputation'!AQ117&lt;&gt;"",1,0))</f>
        <v>0</v>
      </c>
      <c r="AQ114" s="171">
        <f>IF('Indicator Data'!AX118="No Data",1,IF('Indicator Data imputation'!AR117&lt;&gt;"",1,0))</f>
        <v>0</v>
      </c>
      <c r="AR114" s="171">
        <f>IF('Indicator Data'!AY118="No Data",1,IF('Indicator Data imputation'!AS117&lt;&gt;"",1,0))</f>
        <v>0</v>
      </c>
      <c r="AS114" s="171">
        <f>IF('Indicator Data'!AZ118="No Data",1,IF('Indicator Data imputation'!AT117&lt;&gt;"",1,0))</f>
        <v>0</v>
      </c>
      <c r="AT114" s="171">
        <f>IF('Indicator Data'!BA118="No Data",1,IF('Indicator Data imputation'!AU117&lt;&gt;"",1,0))</f>
        <v>0</v>
      </c>
      <c r="AU114" s="171">
        <f>IF('Indicator Data'!BB118="No Data",1,IF('Indicator Data imputation'!AV117&lt;&gt;"",1,0))</f>
        <v>0</v>
      </c>
      <c r="AV114" s="171">
        <f>IF('Indicator Data'!BC118="No Data",1,IF('Indicator Data imputation'!AW117&lt;&gt;"",1,0))</f>
        <v>0</v>
      </c>
      <c r="AW114" s="171">
        <f>IF('Indicator Data'!BD118="No Data",1,IF('Indicator Data imputation'!AX117&lt;&gt;"",1,0))</f>
        <v>0</v>
      </c>
      <c r="AX114" s="171">
        <f>IF('Indicator Data'!BE118="No Data",1,IF('Indicator Data imputation'!AY117&lt;&gt;"",1,0))</f>
        <v>0</v>
      </c>
      <c r="AY114" s="171">
        <f>IF('Indicator Data'!BF118="No Data",1,IF('Indicator Data imputation'!AZ117&lt;&gt;"",1,0))</f>
        <v>0</v>
      </c>
      <c r="AZ114" s="171">
        <f>IF('Indicator Data'!BG118="No Data",1,IF('Indicator Data imputation'!BA117&lt;&gt;"",1,0))</f>
        <v>0</v>
      </c>
      <c r="BA114" s="5">
        <f t="shared" si="2"/>
        <v>1</v>
      </c>
      <c r="BB114" s="173">
        <f t="shared" si="3"/>
        <v>1.9607843137254902E-2</v>
      </c>
    </row>
    <row r="115" spans="1:54" x14ac:dyDescent="0.25">
      <c r="A115" s="5" t="s">
        <v>212</v>
      </c>
      <c r="B115" s="171">
        <f>IF('Indicator Data'!I119="No Data",1,IF('Indicator Data imputation'!C118&lt;&gt;"",1,0))</f>
        <v>0</v>
      </c>
      <c r="C115" s="171">
        <f>IF('Indicator Data'!J119="No Data",1,IF('Indicator Data imputation'!D118&lt;&gt;"",1,0))</f>
        <v>0</v>
      </c>
      <c r="D115" s="171">
        <f>IF('Indicator Data'!K119="No Data",1,IF('Indicator Data imputation'!E118&lt;&gt;"",1,0))</f>
        <v>0</v>
      </c>
      <c r="E115" s="171">
        <f>IF('Indicator Data'!L119="No Data",1,IF('Indicator Data imputation'!F118&lt;&gt;"",1,0))</f>
        <v>0</v>
      </c>
      <c r="F115" s="171">
        <f>IF('Indicator Data'!M119="No Data",1,IF('Indicator Data imputation'!G118&lt;&gt;"",1,0))</f>
        <v>0</v>
      </c>
      <c r="G115" s="171">
        <f>IF('Indicator Data'!N119="No Data",1,IF('Indicator Data imputation'!H118&lt;&gt;"",1,0))</f>
        <v>0</v>
      </c>
      <c r="H115" s="171">
        <f>IF('Indicator Data'!O119="No Data",1,IF('Indicator Data imputation'!I118&lt;&gt;"",1,0))</f>
        <v>0</v>
      </c>
      <c r="I115" s="171">
        <f>IF('Indicator Data'!P119="No Data",1,IF('Indicator Data imputation'!J118&lt;&gt;"",1,0))</f>
        <v>0</v>
      </c>
      <c r="J115" s="171">
        <f>IF('Indicator Data'!Q119="No Data",1,IF('Indicator Data imputation'!K118&lt;&gt;"",1,0))</f>
        <v>0</v>
      </c>
      <c r="K115" s="171">
        <f>IF('Indicator Data'!R119="No Data",1,IF('Indicator Data imputation'!L118&lt;&gt;"",1,0))</f>
        <v>0</v>
      </c>
      <c r="L115" s="171">
        <f>IF('Indicator Data'!S119="No Data",1,IF('Indicator Data imputation'!M118&lt;&gt;"",1,0))</f>
        <v>0</v>
      </c>
      <c r="M115" s="171">
        <f>IF('Indicator Data'!T119="No Data",1,IF('Indicator Data imputation'!N118&lt;&gt;"",1,0))</f>
        <v>0</v>
      </c>
      <c r="N115" s="171">
        <f>IF('Indicator Data'!U119="No Data",1,IF('Indicator Data imputation'!O118&lt;&gt;"",1,0))</f>
        <v>0</v>
      </c>
      <c r="O115" s="171">
        <f>IF('Indicator Data'!V119="No Data",1,IF('Indicator Data imputation'!P118&lt;&gt;"",1,0))</f>
        <v>0</v>
      </c>
      <c r="P115" s="171">
        <f>IF('Indicator Data'!W119="No Data",1,IF('Indicator Data imputation'!Q118&lt;&gt;"",1,0))</f>
        <v>0</v>
      </c>
      <c r="Q115" s="171">
        <f>IF('Indicator Data'!X119="No Data",1,IF('Indicator Data imputation'!R118&lt;&gt;"",1,0))</f>
        <v>0</v>
      </c>
      <c r="R115" s="171">
        <f>IF('Indicator Data'!Y119="No Data",1,IF('Indicator Data imputation'!S118&lt;&gt;"",1,0))</f>
        <v>0</v>
      </c>
      <c r="S115" s="171">
        <f>IF('Indicator Data'!Z119="No Data",1,IF('Indicator Data imputation'!T118&lt;&gt;"",1,0))</f>
        <v>0</v>
      </c>
      <c r="T115" s="171">
        <f>IF('Indicator Data'!AA119="No Data",1,IF('Indicator Data imputation'!U118&lt;&gt;"",1,0))</f>
        <v>0</v>
      </c>
      <c r="U115" s="171">
        <f>IF('Indicator Data'!AB119="No Data",1,IF('Indicator Data imputation'!V118&lt;&gt;"",1,0))</f>
        <v>1</v>
      </c>
      <c r="V115" s="171">
        <f>IF('Indicator Data'!AC119="No Data",1,IF('Indicator Data imputation'!W118&lt;&gt;"",1,0))</f>
        <v>0</v>
      </c>
      <c r="W115" s="171">
        <f>IF('Indicator Data'!AD119="No Data",1,IF('Indicator Data imputation'!X118&lt;&gt;"",1,0))</f>
        <v>0</v>
      </c>
      <c r="X115" s="171">
        <f>IF('Indicator Data'!AE119="No Data",1,IF('Indicator Data imputation'!Y118&lt;&gt;"",1,0))</f>
        <v>1</v>
      </c>
      <c r="Y115" s="171">
        <f>IF('Indicator Data'!AF119="No Data",1,IF('Indicator Data imputation'!Z118&lt;&gt;"",1,0))</f>
        <v>0</v>
      </c>
      <c r="Z115" s="171">
        <f>IF('Indicator Data'!AG119="No Data",1,IF('Indicator Data imputation'!AA118&lt;&gt;"",1,0))</f>
        <v>0</v>
      </c>
      <c r="AA115" s="171">
        <f>IF('Indicator Data'!AH119="No Data",1,IF('Indicator Data imputation'!AB118&lt;&gt;"",1,0))</f>
        <v>0</v>
      </c>
      <c r="AB115" s="171">
        <f>IF('Indicator Data'!AI119="No Data",1,IF('Indicator Data imputation'!AC118&lt;&gt;"",1,0))</f>
        <v>0</v>
      </c>
      <c r="AC115" s="171">
        <f>IF('Indicator Data'!AJ119="No Data",1,IF('Indicator Data imputation'!AD118&lt;&gt;"",1,0))</f>
        <v>0</v>
      </c>
      <c r="AD115" s="171">
        <f>IF('Indicator Data'!AK119="No Data",1,IF('Indicator Data imputation'!AE118&lt;&gt;"",1,0))</f>
        <v>0</v>
      </c>
      <c r="AE115" s="171">
        <f>IF('Indicator Data'!AL119="No Data",1,IF('Indicator Data imputation'!AF118&lt;&gt;"",1,0))</f>
        <v>0</v>
      </c>
      <c r="AF115" s="171">
        <f>IF('Indicator Data'!AM119="No Data",1,IF('Indicator Data imputation'!AG118&lt;&gt;"",1,0))</f>
        <v>0</v>
      </c>
      <c r="AG115" s="171">
        <f>IF('Indicator Data'!AN119="No Data",1,IF('Indicator Data imputation'!AH118&lt;&gt;"",1,0))</f>
        <v>0</v>
      </c>
      <c r="AH115" s="171">
        <f>IF('Indicator Data'!AO119="No Data",1,IF('Indicator Data imputation'!AI118&lt;&gt;"",1,0))</f>
        <v>0</v>
      </c>
      <c r="AI115" s="171">
        <f>IF('Indicator Data'!AP119="No Data",1,IF('Indicator Data imputation'!AJ118&lt;&gt;"",1,0))</f>
        <v>0</v>
      </c>
      <c r="AJ115" s="171">
        <f>IF('Indicator Data'!AQ119="No Data",1,IF('Indicator Data imputation'!AK118&lt;&gt;"",1,0))</f>
        <v>1</v>
      </c>
      <c r="AK115" s="171">
        <f>IF('Indicator Data'!AR119="No Data",1,IF('Indicator Data imputation'!AL118&lt;&gt;"",1,0))</f>
        <v>0</v>
      </c>
      <c r="AL115" s="171">
        <f>IF('Indicator Data'!AS119="No Data",1,IF('Indicator Data imputation'!AM118&lt;&gt;"",1,0))</f>
        <v>0</v>
      </c>
      <c r="AM115" s="171">
        <f>IF('Indicator Data'!AT119="No Data",1,IF('Indicator Data imputation'!AN118&lt;&gt;"",1,0))</f>
        <v>0</v>
      </c>
      <c r="AN115" s="171">
        <f>IF('Indicator Data'!AU119="No Data",1,IF('Indicator Data imputation'!AO118&lt;&gt;"",1,0))</f>
        <v>0</v>
      </c>
      <c r="AO115" s="171">
        <f>IF('Indicator Data'!AV119="No Data",1,IF('Indicator Data imputation'!AP118&lt;&gt;"",1,0))</f>
        <v>0</v>
      </c>
      <c r="AP115" s="171">
        <f>IF('Indicator Data'!AW119="No Data",1,IF('Indicator Data imputation'!AQ118&lt;&gt;"",1,0))</f>
        <v>0</v>
      </c>
      <c r="AQ115" s="171">
        <f>IF('Indicator Data'!AX119="No Data",1,IF('Indicator Data imputation'!AR118&lt;&gt;"",1,0))</f>
        <v>0</v>
      </c>
      <c r="AR115" s="171">
        <f>IF('Indicator Data'!AY119="No Data",1,IF('Indicator Data imputation'!AS118&lt;&gt;"",1,0))</f>
        <v>0</v>
      </c>
      <c r="AS115" s="171">
        <f>IF('Indicator Data'!AZ119="No Data",1,IF('Indicator Data imputation'!AT118&lt;&gt;"",1,0))</f>
        <v>0</v>
      </c>
      <c r="AT115" s="171">
        <f>IF('Indicator Data'!BA119="No Data",1,IF('Indicator Data imputation'!AU118&lt;&gt;"",1,0))</f>
        <v>0</v>
      </c>
      <c r="AU115" s="171">
        <f>IF('Indicator Data'!BB119="No Data",1,IF('Indicator Data imputation'!AV118&lt;&gt;"",1,0))</f>
        <v>0</v>
      </c>
      <c r="AV115" s="171">
        <f>IF('Indicator Data'!BC119="No Data",1,IF('Indicator Data imputation'!AW118&lt;&gt;"",1,0))</f>
        <v>0</v>
      </c>
      <c r="AW115" s="171">
        <f>IF('Indicator Data'!BD119="No Data",1,IF('Indicator Data imputation'!AX118&lt;&gt;"",1,0))</f>
        <v>0</v>
      </c>
      <c r="AX115" s="171">
        <f>IF('Indicator Data'!BE119="No Data",1,IF('Indicator Data imputation'!AY118&lt;&gt;"",1,0))</f>
        <v>0</v>
      </c>
      <c r="AY115" s="171">
        <f>IF('Indicator Data'!BF119="No Data",1,IF('Indicator Data imputation'!AZ118&lt;&gt;"",1,0))</f>
        <v>0</v>
      </c>
      <c r="AZ115" s="171">
        <f>IF('Indicator Data'!BG119="No Data",1,IF('Indicator Data imputation'!BA118&lt;&gt;"",1,0))</f>
        <v>0</v>
      </c>
      <c r="BA115" s="5">
        <f t="shared" si="2"/>
        <v>3</v>
      </c>
      <c r="BB115" s="173">
        <f t="shared" si="3"/>
        <v>5.8823529411764705E-2</v>
      </c>
    </row>
    <row r="116" spans="1:54" x14ac:dyDescent="0.25">
      <c r="A116" s="5" t="s">
        <v>214</v>
      </c>
      <c r="B116" s="171">
        <f>IF('Indicator Data'!I120="No Data",1,IF('Indicator Data imputation'!C119&lt;&gt;"",1,0))</f>
        <v>0</v>
      </c>
      <c r="C116" s="171">
        <f>IF('Indicator Data'!J120="No Data",1,IF('Indicator Data imputation'!D119&lt;&gt;"",1,0))</f>
        <v>0</v>
      </c>
      <c r="D116" s="171">
        <f>IF('Indicator Data'!K120="No Data",1,IF('Indicator Data imputation'!E119&lt;&gt;"",1,0))</f>
        <v>0</v>
      </c>
      <c r="E116" s="171">
        <f>IF('Indicator Data'!L120="No Data",1,IF('Indicator Data imputation'!F119&lt;&gt;"",1,0))</f>
        <v>0</v>
      </c>
      <c r="F116" s="171">
        <f>IF('Indicator Data'!M120="No Data",1,IF('Indicator Data imputation'!G119&lt;&gt;"",1,0))</f>
        <v>0</v>
      </c>
      <c r="G116" s="171">
        <f>IF('Indicator Data'!N120="No Data",1,IF('Indicator Data imputation'!H119&lt;&gt;"",1,0))</f>
        <v>0</v>
      </c>
      <c r="H116" s="171">
        <f>IF('Indicator Data'!O120="No Data",1,IF('Indicator Data imputation'!I119&lt;&gt;"",1,0))</f>
        <v>0</v>
      </c>
      <c r="I116" s="171">
        <f>IF('Indicator Data'!P120="No Data",1,IF('Indicator Data imputation'!J119&lt;&gt;"",1,0))</f>
        <v>0</v>
      </c>
      <c r="J116" s="171">
        <f>IF('Indicator Data'!Q120="No Data",1,IF('Indicator Data imputation'!K119&lt;&gt;"",1,0))</f>
        <v>0</v>
      </c>
      <c r="K116" s="171">
        <f>IF('Indicator Data'!R120="No Data",1,IF('Indicator Data imputation'!L119&lt;&gt;"",1,0))</f>
        <v>0</v>
      </c>
      <c r="L116" s="171">
        <f>IF('Indicator Data'!S120="No Data",1,IF('Indicator Data imputation'!M119&lt;&gt;"",1,0))</f>
        <v>0</v>
      </c>
      <c r="M116" s="171">
        <f>IF('Indicator Data'!T120="No Data",1,IF('Indicator Data imputation'!N119&lt;&gt;"",1,0))</f>
        <v>0</v>
      </c>
      <c r="N116" s="171">
        <f>IF('Indicator Data'!U120="No Data",1,IF('Indicator Data imputation'!O119&lt;&gt;"",1,0))</f>
        <v>0</v>
      </c>
      <c r="O116" s="171">
        <f>IF('Indicator Data'!V120="No Data",1,IF('Indicator Data imputation'!P119&lt;&gt;"",1,0))</f>
        <v>0</v>
      </c>
      <c r="P116" s="171">
        <f>IF('Indicator Data'!W120="No Data",1,IF('Indicator Data imputation'!Q119&lt;&gt;"",1,0))</f>
        <v>0</v>
      </c>
      <c r="Q116" s="171">
        <f>IF('Indicator Data'!X120="No Data",1,IF('Indicator Data imputation'!R119&lt;&gt;"",1,0))</f>
        <v>0</v>
      </c>
      <c r="R116" s="171">
        <f>IF('Indicator Data'!Y120="No Data",1,IF('Indicator Data imputation'!S119&lt;&gt;"",1,0))</f>
        <v>0</v>
      </c>
      <c r="S116" s="171">
        <f>IF('Indicator Data'!Z120="No Data",1,IF('Indicator Data imputation'!T119&lt;&gt;"",1,0))</f>
        <v>0</v>
      </c>
      <c r="T116" s="171">
        <f>IF('Indicator Data'!AA120="No Data",1,IF('Indicator Data imputation'!U119&lt;&gt;"",1,0))</f>
        <v>0</v>
      </c>
      <c r="U116" s="171">
        <f>IF('Indicator Data'!AB120="No Data",1,IF('Indicator Data imputation'!V119&lt;&gt;"",1,0))</f>
        <v>0</v>
      </c>
      <c r="V116" s="171">
        <f>IF('Indicator Data'!AC120="No Data",1,IF('Indicator Data imputation'!W119&lt;&gt;"",1,0))</f>
        <v>0</v>
      </c>
      <c r="W116" s="171">
        <f>IF('Indicator Data'!AD120="No Data",1,IF('Indicator Data imputation'!X119&lt;&gt;"",1,0))</f>
        <v>0</v>
      </c>
      <c r="X116" s="171">
        <f>IF('Indicator Data'!AE120="No Data",1,IF('Indicator Data imputation'!Y119&lt;&gt;"",1,0))</f>
        <v>1</v>
      </c>
      <c r="Y116" s="171">
        <f>IF('Indicator Data'!AF120="No Data",1,IF('Indicator Data imputation'!Z119&lt;&gt;"",1,0))</f>
        <v>0</v>
      </c>
      <c r="Z116" s="171">
        <f>IF('Indicator Data'!AG120="No Data",1,IF('Indicator Data imputation'!AA119&lt;&gt;"",1,0))</f>
        <v>0</v>
      </c>
      <c r="AA116" s="171">
        <f>IF('Indicator Data'!AH120="No Data",1,IF('Indicator Data imputation'!AB119&lt;&gt;"",1,0))</f>
        <v>0</v>
      </c>
      <c r="AB116" s="171">
        <f>IF('Indicator Data'!AI120="No Data",1,IF('Indicator Data imputation'!AC119&lt;&gt;"",1,0))</f>
        <v>0</v>
      </c>
      <c r="AC116" s="171">
        <f>IF('Indicator Data'!AJ120="No Data",1,IF('Indicator Data imputation'!AD119&lt;&gt;"",1,0))</f>
        <v>0</v>
      </c>
      <c r="AD116" s="171">
        <f>IF('Indicator Data'!AK120="No Data",1,IF('Indicator Data imputation'!AE119&lt;&gt;"",1,0))</f>
        <v>0</v>
      </c>
      <c r="AE116" s="171">
        <f>IF('Indicator Data'!AL120="No Data",1,IF('Indicator Data imputation'!AF119&lt;&gt;"",1,0))</f>
        <v>0</v>
      </c>
      <c r="AF116" s="171">
        <f>IF('Indicator Data'!AM120="No Data",1,IF('Indicator Data imputation'!AG119&lt;&gt;"",1,0))</f>
        <v>0</v>
      </c>
      <c r="AG116" s="171">
        <f>IF('Indicator Data'!AN120="No Data",1,IF('Indicator Data imputation'!AH119&lt;&gt;"",1,0))</f>
        <v>0</v>
      </c>
      <c r="AH116" s="171">
        <f>IF('Indicator Data'!AO120="No Data",1,IF('Indicator Data imputation'!AI119&lt;&gt;"",1,0))</f>
        <v>0</v>
      </c>
      <c r="AI116" s="171">
        <f>IF('Indicator Data'!AP120="No Data",1,IF('Indicator Data imputation'!AJ119&lt;&gt;"",1,0))</f>
        <v>0</v>
      </c>
      <c r="AJ116" s="171">
        <f>IF('Indicator Data'!AQ120="No Data",1,IF('Indicator Data imputation'!AK119&lt;&gt;"",1,0))</f>
        <v>0</v>
      </c>
      <c r="AK116" s="171">
        <f>IF('Indicator Data'!AR120="No Data",1,IF('Indicator Data imputation'!AL119&lt;&gt;"",1,0))</f>
        <v>0</v>
      </c>
      <c r="AL116" s="171">
        <f>IF('Indicator Data'!AS120="No Data",1,IF('Indicator Data imputation'!AM119&lt;&gt;"",1,0))</f>
        <v>0</v>
      </c>
      <c r="AM116" s="171">
        <f>IF('Indicator Data'!AT120="No Data",1,IF('Indicator Data imputation'!AN119&lt;&gt;"",1,0))</f>
        <v>0</v>
      </c>
      <c r="AN116" s="171">
        <f>IF('Indicator Data'!AU120="No Data",1,IF('Indicator Data imputation'!AO119&lt;&gt;"",1,0))</f>
        <v>0</v>
      </c>
      <c r="AO116" s="171">
        <f>IF('Indicator Data'!AV120="No Data",1,IF('Indicator Data imputation'!AP119&lt;&gt;"",1,0))</f>
        <v>0</v>
      </c>
      <c r="AP116" s="171">
        <f>IF('Indicator Data'!AW120="No Data",1,IF('Indicator Data imputation'!AQ119&lt;&gt;"",1,0))</f>
        <v>0</v>
      </c>
      <c r="AQ116" s="171">
        <f>IF('Indicator Data'!AX120="No Data",1,IF('Indicator Data imputation'!AR119&lt;&gt;"",1,0))</f>
        <v>0</v>
      </c>
      <c r="AR116" s="171">
        <f>IF('Indicator Data'!AY120="No Data",1,IF('Indicator Data imputation'!AS119&lt;&gt;"",1,0))</f>
        <v>0</v>
      </c>
      <c r="AS116" s="171">
        <f>IF('Indicator Data'!AZ120="No Data",1,IF('Indicator Data imputation'!AT119&lt;&gt;"",1,0))</f>
        <v>0</v>
      </c>
      <c r="AT116" s="171">
        <f>IF('Indicator Data'!BA120="No Data",1,IF('Indicator Data imputation'!AU119&lt;&gt;"",1,0))</f>
        <v>0</v>
      </c>
      <c r="AU116" s="171">
        <f>IF('Indicator Data'!BB120="No Data",1,IF('Indicator Data imputation'!AV119&lt;&gt;"",1,0))</f>
        <v>0</v>
      </c>
      <c r="AV116" s="171">
        <f>IF('Indicator Data'!BC120="No Data",1,IF('Indicator Data imputation'!AW119&lt;&gt;"",1,0))</f>
        <v>0</v>
      </c>
      <c r="AW116" s="171">
        <f>IF('Indicator Data'!BD120="No Data",1,IF('Indicator Data imputation'!AX119&lt;&gt;"",1,0))</f>
        <v>0</v>
      </c>
      <c r="AX116" s="171">
        <f>IF('Indicator Data'!BE120="No Data",1,IF('Indicator Data imputation'!AY119&lt;&gt;"",1,0))</f>
        <v>0</v>
      </c>
      <c r="AY116" s="171">
        <f>IF('Indicator Data'!BF120="No Data",1,IF('Indicator Data imputation'!AZ119&lt;&gt;"",1,0))</f>
        <v>0</v>
      </c>
      <c r="AZ116" s="171">
        <f>IF('Indicator Data'!BG120="No Data",1,IF('Indicator Data imputation'!BA119&lt;&gt;"",1,0))</f>
        <v>0</v>
      </c>
      <c r="BA116" s="5">
        <f t="shared" si="2"/>
        <v>1</v>
      </c>
      <c r="BB116" s="173">
        <f t="shared" si="3"/>
        <v>1.9607843137254902E-2</v>
      </c>
    </row>
    <row r="117" spans="1:54" x14ac:dyDescent="0.25">
      <c r="A117" s="5" t="s">
        <v>216</v>
      </c>
      <c r="B117" s="171">
        <f>IF('Indicator Data'!I121="No Data",1,IF('Indicator Data imputation'!C120&lt;&gt;"",1,0))</f>
        <v>0</v>
      </c>
      <c r="C117" s="171">
        <f>IF('Indicator Data'!J121="No Data",1,IF('Indicator Data imputation'!D120&lt;&gt;"",1,0))</f>
        <v>0</v>
      </c>
      <c r="D117" s="171">
        <f>IF('Indicator Data'!K121="No Data",1,IF('Indicator Data imputation'!E120&lt;&gt;"",1,0))</f>
        <v>0</v>
      </c>
      <c r="E117" s="171">
        <f>IF('Indicator Data'!L121="No Data",1,IF('Indicator Data imputation'!F120&lt;&gt;"",1,0))</f>
        <v>0</v>
      </c>
      <c r="F117" s="171">
        <f>IF('Indicator Data'!M121="No Data",1,IF('Indicator Data imputation'!G120&lt;&gt;"",1,0))</f>
        <v>0</v>
      </c>
      <c r="G117" s="171">
        <f>IF('Indicator Data'!N121="No Data",1,IF('Indicator Data imputation'!H120&lt;&gt;"",1,0))</f>
        <v>0</v>
      </c>
      <c r="H117" s="171">
        <f>IF('Indicator Data'!O121="No Data",1,IF('Indicator Data imputation'!I120&lt;&gt;"",1,0))</f>
        <v>0</v>
      </c>
      <c r="I117" s="171">
        <f>IF('Indicator Data'!P121="No Data",1,IF('Indicator Data imputation'!J120&lt;&gt;"",1,0))</f>
        <v>0</v>
      </c>
      <c r="J117" s="171">
        <f>IF('Indicator Data'!Q121="No Data",1,IF('Indicator Data imputation'!K120&lt;&gt;"",1,0))</f>
        <v>0</v>
      </c>
      <c r="K117" s="171">
        <f>IF('Indicator Data'!R121="No Data",1,IF('Indicator Data imputation'!L120&lt;&gt;"",1,0))</f>
        <v>0</v>
      </c>
      <c r="L117" s="171">
        <f>IF('Indicator Data'!S121="No Data",1,IF('Indicator Data imputation'!M120&lt;&gt;"",1,0))</f>
        <v>0</v>
      </c>
      <c r="M117" s="171">
        <f>IF('Indicator Data'!T121="No Data",1,IF('Indicator Data imputation'!N120&lt;&gt;"",1,0))</f>
        <v>0</v>
      </c>
      <c r="N117" s="171">
        <f>IF('Indicator Data'!U121="No Data",1,IF('Indicator Data imputation'!O120&lt;&gt;"",1,0))</f>
        <v>0</v>
      </c>
      <c r="O117" s="171">
        <f>IF('Indicator Data'!V121="No Data",1,IF('Indicator Data imputation'!P120&lt;&gt;"",1,0))</f>
        <v>0</v>
      </c>
      <c r="P117" s="171">
        <f>IF('Indicator Data'!W121="No Data",1,IF('Indicator Data imputation'!Q120&lt;&gt;"",1,0))</f>
        <v>0</v>
      </c>
      <c r="Q117" s="171">
        <f>IF('Indicator Data'!X121="No Data",1,IF('Indicator Data imputation'!R120&lt;&gt;"",1,0))</f>
        <v>0</v>
      </c>
      <c r="R117" s="171">
        <f>IF('Indicator Data'!Y121="No Data",1,IF('Indicator Data imputation'!S120&lt;&gt;"",1,0))</f>
        <v>0</v>
      </c>
      <c r="S117" s="171">
        <f>IF('Indicator Data'!Z121="No Data",1,IF('Indicator Data imputation'!T120&lt;&gt;"",1,0))</f>
        <v>0</v>
      </c>
      <c r="T117" s="171">
        <f>IF('Indicator Data'!AA121="No Data",1,IF('Indicator Data imputation'!U120&lt;&gt;"",1,0))</f>
        <v>0</v>
      </c>
      <c r="U117" s="171">
        <f>IF('Indicator Data'!AB121="No Data",1,IF('Indicator Data imputation'!V120&lt;&gt;"",1,0))</f>
        <v>0</v>
      </c>
      <c r="V117" s="171">
        <f>IF('Indicator Data'!AC121="No Data",1,IF('Indicator Data imputation'!W120&lt;&gt;"",1,0))</f>
        <v>0</v>
      </c>
      <c r="W117" s="171">
        <f>IF('Indicator Data'!AD121="No Data",1,IF('Indicator Data imputation'!X120&lt;&gt;"",1,0))</f>
        <v>0</v>
      </c>
      <c r="X117" s="171">
        <f>IF('Indicator Data'!AE121="No Data",1,IF('Indicator Data imputation'!Y120&lt;&gt;"",1,0))</f>
        <v>0</v>
      </c>
      <c r="Y117" s="171">
        <f>IF('Indicator Data'!AF121="No Data",1,IF('Indicator Data imputation'!Z120&lt;&gt;"",1,0))</f>
        <v>0</v>
      </c>
      <c r="Z117" s="171">
        <f>IF('Indicator Data'!AG121="No Data",1,IF('Indicator Data imputation'!AA120&lt;&gt;"",1,0))</f>
        <v>0</v>
      </c>
      <c r="AA117" s="171">
        <f>IF('Indicator Data'!AH121="No Data",1,IF('Indicator Data imputation'!AB120&lt;&gt;"",1,0))</f>
        <v>0</v>
      </c>
      <c r="AB117" s="171">
        <f>IF('Indicator Data'!AI121="No Data",1,IF('Indicator Data imputation'!AC120&lt;&gt;"",1,0))</f>
        <v>0</v>
      </c>
      <c r="AC117" s="171">
        <f>IF('Indicator Data'!AJ121="No Data",1,IF('Indicator Data imputation'!AD120&lt;&gt;"",1,0))</f>
        <v>0</v>
      </c>
      <c r="AD117" s="171">
        <f>IF('Indicator Data'!AK121="No Data",1,IF('Indicator Data imputation'!AE120&lt;&gt;"",1,0))</f>
        <v>0</v>
      </c>
      <c r="AE117" s="171">
        <f>IF('Indicator Data'!AL121="No Data",1,IF('Indicator Data imputation'!AF120&lt;&gt;"",1,0))</f>
        <v>0</v>
      </c>
      <c r="AF117" s="171">
        <f>IF('Indicator Data'!AM121="No Data",1,IF('Indicator Data imputation'!AG120&lt;&gt;"",1,0))</f>
        <v>0</v>
      </c>
      <c r="AG117" s="171">
        <f>IF('Indicator Data'!AN121="No Data",1,IF('Indicator Data imputation'!AH120&lt;&gt;"",1,0))</f>
        <v>0</v>
      </c>
      <c r="AH117" s="171">
        <f>IF('Indicator Data'!AO121="No Data",1,IF('Indicator Data imputation'!AI120&lt;&gt;"",1,0))</f>
        <v>0</v>
      </c>
      <c r="AI117" s="171">
        <f>IF('Indicator Data'!AP121="No Data",1,IF('Indicator Data imputation'!AJ120&lt;&gt;"",1,0))</f>
        <v>0</v>
      </c>
      <c r="AJ117" s="171">
        <f>IF('Indicator Data'!AQ121="No Data",1,IF('Indicator Data imputation'!AK120&lt;&gt;"",1,0))</f>
        <v>0</v>
      </c>
      <c r="AK117" s="171">
        <f>IF('Indicator Data'!AR121="No Data",1,IF('Indicator Data imputation'!AL120&lt;&gt;"",1,0))</f>
        <v>0</v>
      </c>
      <c r="AL117" s="171">
        <f>IF('Indicator Data'!AS121="No Data",1,IF('Indicator Data imputation'!AM120&lt;&gt;"",1,0))</f>
        <v>0</v>
      </c>
      <c r="AM117" s="171">
        <f>IF('Indicator Data'!AT121="No Data",1,IF('Indicator Data imputation'!AN120&lt;&gt;"",1,0))</f>
        <v>0</v>
      </c>
      <c r="AN117" s="171">
        <f>IF('Indicator Data'!AU121="No Data",1,IF('Indicator Data imputation'!AO120&lt;&gt;"",1,0))</f>
        <v>0</v>
      </c>
      <c r="AO117" s="171">
        <f>IF('Indicator Data'!AV121="No Data",1,IF('Indicator Data imputation'!AP120&lt;&gt;"",1,0))</f>
        <v>0</v>
      </c>
      <c r="AP117" s="171">
        <f>IF('Indicator Data'!AW121="No Data",1,IF('Indicator Data imputation'!AQ120&lt;&gt;"",1,0))</f>
        <v>0</v>
      </c>
      <c r="AQ117" s="171">
        <f>IF('Indicator Data'!AX121="No Data",1,IF('Indicator Data imputation'!AR120&lt;&gt;"",1,0))</f>
        <v>0</v>
      </c>
      <c r="AR117" s="171">
        <f>IF('Indicator Data'!AY121="No Data",1,IF('Indicator Data imputation'!AS120&lt;&gt;"",1,0))</f>
        <v>0</v>
      </c>
      <c r="AS117" s="171">
        <f>IF('Indicator Data'!AZ121="No Data",1,IF('Indicator Data imputation'!AT120&lt;&gt;"",1,0))</f>
        <v>0</v>
      </c>
      <c r="AT117" s="171">
        <f>IF('Indicator Data'!BA121="No Data",1,IF('Indicator Data imputation'!AU120&lt;&gt;"",1,0))</f>
        <v>0</v>
      </c>
      <c r="AU117" s="171">
        <f>IF('Indicator Data'!BB121="No Data",1,IF('Indicator Data imputation'!AV120&lt;&gt;"",1,0))</f>
        <v>0</v>
      </c>
      <c r="AV117" s="171">
        <f>IF('Indicator Data'!BC121="No Data",1,IF('Indicator Data imputation'!AW120&lt;&gt;"",1,0))</f>
        <v>0</v>
      </c>
      <c r="AW117" s="171">
        <f>IF('Indicator Data'!BD121="No Data",1,IF('Indicator Data imputation'!AX120&lt;&gt;"",1,0))</f>
        <v>0</v>
      </c>
      <c r="AX117" s="171">
        <f>IF('Indicator Data'!BE121="No Data",1,IF('Indicator Data imputation'!AY120&lt;&gt;"",1,0))</f>
        <v>0</v>
      </c>
      <c r="AY117" s="171">
        <f>IF('Indicator Data'!BF121="No Data",1,IF('Indicator Data imputation'!AZ120&lt;&gt;"",1,0))</f>
        <v>0</v>
      </c>
      <c r="AZ117" s="171">
        <f>IF('Indicator Data'!BG121="No Data",1,IF('Indicator Data imputation'!BA120&lt;&gt;"",1,0))</f>
        <v>0</v>
      </c>
      <c r="BA117" s="5">
        <f t="shared" si="2"/>
        <v>0</v>
      </c>
      <c r="BB117" s="173">
        <f t="shared" si="3"/>
        <v>0</v>
      </c>
    </row>
    <row r="118" spans="1:54" x14ac:dyDescent="0.25">
      <c r="A118" s="5" t="s">
        <v>218</v>
      </c>
      <c r="B118" s="171">
        <f>IF('Indicator Data'!I122="No Data",1,IF('Indicator Data imputation'!C121&lt;&gt;"",1,0))</f>
        <v>0</v>
      </c>
      <c r="C118" s="171">
        <f>IF('Indicator Data'!J122="No Data",1,IF('Indicator Data imputation'!D121&lt;&gt;"",1,0))</f>
        <v>0</v>
      </c>
      <c r="D118" s="171">
        <f>IF('Indicator Data'!K122="No Data",1,IF('Indicator Data imputation'!E121&lt;&gt;"",1,0))</f>
        <v>0</v>
      </c>
      <c r="E118" s="171">
        <f>IF('Indicator Data'!L122="No Data",1,IF('Indicator Data imputation'!F121&lt;&gt;"",1,0))</f>
        <v>0</v>
      </c>
      <c r="F118" s="171">
        <f>IF('Indicator Data'!M122="No Data",1,IF('Indicator Data imputation'!G121&lt;&gt;"",1,0))</f>
        <v>0</v>
      </c>
      <c r="G118" s="171">
        <f>IF('Indicator Data'!N122="No Data",1,IF('Indicator Data imputation'!H121&lt;&gt;"",1,0))</f>
        <v>0</v>
      </c>
      <c r="H118" s="171">
        <f>IF('Indicator Data'!O122="No Data",1,IF('Indicator Data imputation'!I121&lt;&gt;"",1,0))</f>
        <v>0</v>
      </c>
      <c r="I118" s="171">
        <f>IF('Indicator Data'!P122="No Data",1,IF('Indicator Data imputation'!J121&lt;&gt;"",1,0))</f>
        <v>0</v>
      </c>
      <c r="J118" s="171">
        <f>IF('Indicator Data'!Q122="No Data",1,IF('Indicator Data imputation'!K121&lt;&gt;"",1,0))</f>
        <v>0</v>
      </c>
      <c r="K118" s="171">
        <f>IF('Indicator Data'!R122="No Data",1,IF('Indicator Data imputation'!L121&lt;&gt;"",1,0))</f>
        <v>1</v>
      </c>
      <c r="L118" s="171">
        <f>IF('Indicator Data'!S122="No Data",1,IF('Indicator Data imputation'!M121&lt;&gt;"",1,0))</f>
        <v>0</v>
      </c>
      <c r="M118" s="171">
        <f>IF('Indicator Data'!T122="No Data",1,IF('Indicator Data imputation'!N121&lt;&gt;"",1,0))</f>
        <v>0</v>
      </c>
      <c r="N118" s="171">
        <f>IF('Indicator Data'!U122="No Data",1,IF('Indicator Data imputation'!O121&lt;&gt;"",1,0))</f>
        <v>0</v>
      </c>
      <c r="O118" s="171">
        <f>IF('Indicator Data'!V122="No Data",1,IF('Indicator Data imputation'!P121&lt;&gt;"",1,0))</f>
        <v>0</v>
      </c>
      <c r="P118" s="171">
        <f>IF('Indicator Data'!W122="No Data",1,IF('Indicator Data imputation'!Q121&lt;&gt;"",1,0))</f>
        <v>0</v>
      </c>
      <c r="Q118" s="171">
        <f>IF('Indicator Data'!X122="No Data",1,IF('Indicator Data imputation'!R121&lt;&gt;"",1,0))</f>
        <v>0</v>
      </c>
      <c r="R118" s="171">
        <f>IF('Indicator Data'!Y122="No Data",1,IF('Indicator Data imputation'!S121&lt;&gt;"",1,0))</f>
        <v>0</v>
      </c>
      <c r="S118" s="171">
        <f>IF('Indicator Data'!Z122="No Data",1,IF('Indicator Data imputation'!T121&lt;&gt;"",1,0))</f>
        <v>0</v>
      </c>
      <c r="T118" s="171">
        <f>IF('Indicator Data'!AA122="No Data",1,IF('Indicator Data imputation'!U121&lt;&gt;"",1,0))</f>
        <v>0</v>
      </c>
      <c r="U118" s="171">
        <f>IF('Indicator Data'!AB122="No Data",1,IF('Indicator Data imputation'!V121&lt;&gt;"",1,0))</f>
        <v>0</v>
      </c>
      <c r="V118" s="171">
        <f>IF('Indicator Data'!AC122="No Data",1,IF('Indicator Data imputation'!W121&lt;&gt;"",1,0))</f>
        <v>0</v>
      </c>
      <c r="W118" s="171">
        <f>IF('Indicator Data'!AD122="No Data",1,IF('Indicator Data imputation'!X121&lt;&gt;"",1,0))</f>
        <v>0</v>
      </c>
      <c r="X118" s="171">
        <f>IF('Indicator Data'!AE122="No Data",1,IF('Indicator Data imputation'!Y121&lt;&gt;"",1,0))</f>
        <v>0</v>
      </c>
      <c r="Y118" s="171">
        <f>IF('Indicator Data'!AF122="No Data",1,IF('Indicator Data imputation'!Z121&lt;&gt;"",1,0))</f>
        <v>0</v>
      </c>
      <c r="Z118" s="171">
        <f>IF('Indicator Data'!AG122="No Data",1,IF('Indicator Data imputation'!AA121&lt;&gt;"",1,0))</f>
        <v>1</v>
      </c>
      <c r="AA118" s="171">
        <f>IF('Indicator Data'!AH122="No Data",1,IF('Indicator Data imputation'!AB121&lt;&gt;"",1,0))</f>
        <v>0</v>
      </c>
      <c r="AB118" s="171">
        <f>IF('Indicator Data'!AI122="No Data",1,IF('Indicator Data imputation'!AC121&lt;&gt;"",1,0))</f>
        <v>0</v>
      </c>
      <c r="AC118" s="171">
        <f>IF('Indicator Data'!AJ122="No Data",1,IF('Indicator Data imputation'!AD121&lt;&gt;"",1,0))</f>
        <v>0</v>
      </c>
      <c r="AD118" s="171">
        <f>IF('Indicator Data'!AK122="No Data",1,IF('Indicator Data imputation'!AE121&lt;&gt;"",1,0))</f>
        <v>0</v>
      </c>
      <c r="AE118" s="171">
        <f>IF('Indicator Data'!AL122="No Data",1,IF('Indicator Data imputation'!AF121&lt;&gt;"",1,0))</f>
        <v>0</v>
      </c>
      <c r="AF118" s="171">
        <f>IF('Indicator Data'!AM122="No Data",1,IF('Indicator Data imputation'!AG121&lt;&gt;"",1,0))</f>
        <v>0</v>
      </c>
      <c r="AG118" s="171">
        <f>IF('Indicator Data'!AN122="No Data",1,IF('Indicator Data imputation'!AH121&lt;&gt;"",1,0))</f>
        <v>0</v>
      </c>
      <c r="AH118" s="171">
        <f>IF('Indicator Data'!AO122="No Data",1,IF('Indicator Data imputation'!AI121&lt;&gt;"",1,0))</f>
        <v>0</v>
      </c>
      <c r="AI118" s="171">
        <f>IF('Indicator Data'!AP122="No Data",1,IF('Indicator Data imputation'!AJ121&lt;&gt;"",1,0))</f>
        <v>0</v>
      </c>
      <c r="AJ118" s="171">
        <f>IF('Indicator Data'!AQ122="No Data",1,IF('Indicator Data imputation'!AK121&lt;&gt;"",1,0))</f>
        <v>0</v>
      </c>
      <c r="AK118" s="171">
        <f>IF('Indicator Data'!AR122="No Data",1,IF('Indicator Data imputation'!AL121&lt;&gt;"",1,0))</f>
        <v>0</v>
      </c>
      <c r="AL118" s="171">
        <f>IF('Indicator Data'!AS122="No Data",1,IF('Indicator Data imputation'!AM121&lt;&gt;"",1,0))</f>
        <v>0</v>
      </c>
      <c r="AM118" s="171">
        <f>IF('Indicator Data'!AT122="No Data",1,IF('Indicator Data imputation'!AN121&lt;&gt;"",1,0))</f>
        <v>0</v>
      </c>
      <c r="AN118" s="171">
        <f>IF('Indicator Data'!AU122="No Data",1,IF('Indicator Data imputation'!AO121&lt;&gt;"",1,0))</f>
        <v>0</v>
      </c>
      <c r="AO118" s="171">
        <f>IF('Indicator Data'!AV122="No Data",1,IF('Indicator Data imputation'!AP121&lt;&gt;"",1,0))</f>
        <v>0</v>
      </c>
      <c r="AP118" s="171">
        <f>IF('Indicator Data'!AW122="No Data",1,IF('Indicator Data imputation'!AQ121&lt;&gt;"",1,0))</f>
        <v>0</v>
      </c>
      <c r="AQ118" s="171">
        <f>IF('Indicator Data'!AX122="No Data",1,IF('Indicator Data imputation'!AR121&lt;&gt;"",1,0))</f>
        <v>0</v>
      </c>
      <c r="AR118" s="171">
        <f>IF('Indicator Data'!AY122="No Data",1,IF('Indicator Data imputation'!AS121&lt;&gt;"",1,0))</f>
        <v>0</v>
      </c>
      <c r="AS118" s="171">
        <f>IF('Indicator Data'!AZ122="No Data",1,IF('Indicator Data imputation'!AT121&lt;&gt;"",1,0))</f>
        <v>0</v>
      </c>
      <c r="AT118" s="171">
        <f>IF('Indicator Data'!BA122="No Data",1,IF('Indicator Data imputation'!AU121&lt;&gt;"",1,0))</f>
        <v>0</v>
      </c>
      <c r="AU118" s="171">
        <f>IF('Indicator Data'!BB122="No Data",1,IF('Indicator Data imputation'!AV121&lt;&gt;"",1,0))</f>
        <v>0</v>
      </c>
      <c r="AV118" s="171">
        <f>IF('Indicator Data'!BC122="No Data",1,IF('Indicator Data imputation'!AW121&lt;&gt;"",1,0))</f>
        <v>0</v>
      </c>
      <c r="AW118" s="171">
        <f>IF('Indicator Data'!BD122="No Data",1,IF('Indicator Data imputation'!AX121&lt;&gt;"",1,0))</f>
        <v>0</v>
      </c>
      <c r="AX118" s="171">
        <f>IF('Indicator Data'!BE122="No Data",1,IF('Indicator Data imputation'!AY121&lt;&gt;"",1,0))</f>
        <v>0</v>
      </c>
      <c r="AY118" s="171">
        <f>IF('Indicator Data'!BF122="No Data",1,IF('Indicator Data imputation'!AZ121&lt;&gt;"",1,0))</f>
        <v>0</v>
      </c>
      <c r="AZ118" s="171">
        <f>IF('Indicator Data'!BG122="No Data",1,IF('Indicator Data imputation'!BA121&lt;&gt;"",1,0))</f>
        <v>0</v>
      </c>
      <c r="BA118" s="5">
        <f t="shared" si="2"/>
        <v>2</v>
      </c>
      <c r="BB118" s="173">
        <f t="shared" si="3"/>
        <v>3.9215686274509803E-2</v>
      </c>
    </row>
    <row r="119" spans="1:54" x14ac:dyDescent="0.25">
      <c r="A119" s="5" t="s">
        <v>219</v>
      </c>
      <c r="B119" s="171">
        <f>IF('Indicator Data'!I123="No Data",1,IF('Indicator Data imputation'!C122&lt;&gt;"",1,0))</f>
        <v>0</v>
      </c>
      <c r="C119" s="171">
        <f>IF('Indicator Data'!J123="No Data",1,IF('Indicator Data imputation'!D122&lt;&gt;"",1,0))</f>
        <v>0</v>
      </c>
      <c r="D119" s="171">
        <f>IF('Indicator Data'!K123="No Data",1,IF('Indicator Data imputation'!E122&lt;&gt;"",1,0))</f>
        <v>0</v>
      </c>
      <c r="E119" s="171">
        <f>IF('Indicator Data'!L123="No Data",1,IF('Indicator Data imputation'!F122&lt;&gt;"",1,0))</f>
        <v>0</v>
      </c>
      <c r="F119" s="171">
        <f>IF('Indicator Data'!M123="No Data",1,IF('Indicator Data imputation'!G122&lt;&gt;"",1,0))</f>
        <v>0</v>
      </c>
      <c r="G119" s="171">
        <f>IF('Indicator Data'!N123="No Data",1,IF('Indicator Data imputation'!H122&lt;&gt;"",1,0))</f>
        <v>0</v>
      </c>
      <c r="H119" s="171">
        <f>IF('Indicator Data'!O123="No Data",1,IF('Indicator Data imputation'!I122&lt;&gt;"",1,0))</f>
        <v>0</v>
      </c>
      <c r="I119" s="171">
        <f>IF('Indicator Data'!P123="No Data",1,IF('Indicator Data imputation'!J122&lt;&gt;"",1,0))</f>
        <v>0</v>
      </c>
      <c r="J119" s="171">
        <f>IF('Indicator Data'!Q123="No Data",1,IF('Indicator Data imputation'!K122&lt;&gt;"",1,0))</f>
        <v>0</v>
      </c>
      <c r="K119" s="171">
        <f>IF('Indicator Data'!R123="No Data",1,IF('Indicator Data imputation'!L122&lt;&gt;"",1,0))</f>
        <v>0</v>
      </c>
      <c r="L119" s="171">
        <f>IF('Indicator Data'!S123="No Data",1,IF('Indicator Data imputation'!M122&lt;&gt;"",1,0))</f>
        <v>0</v>
      </c>
      <c r="M119" s="171">
        <f>IF('Indicator Data'!T123="No Data",1,IF('Indicator Data imputation'!N122&lt;&gt;"",1,0))</f>
        <v>0</v>
      </c>
      <c r="N119" s="171">
        <f>IF('Indicator Data'!U123="No Data",1,IF('Indicator Data imputation'!O122&lt;&gt;"",1,0))</f>
        <v>0</v>
      </c>
      <c r="O119" s="171">
        <f>IF('Indicator Data'!V123="No Data",1,IF('Indicator Data imputation'!P122&lt;&gt;"",1,0))</f>
        <v>0</v>
      </c>
      <c r="P119" s="171">
        <f>IF('Indicator Data'!W123="No Data",1,IF('Indicator Data imputation'!Q122&lt;&gt;"",1,0))</f>
        <v>0</v>
      </c>
      <c r="Q119" s="171">
        <f>IF('Indicator Data'!X123="No Data",1,IF('Indicator Data imputation'!R122&lt;&gt;"",1,0))</f>
        <v>0</v>
      </c>
      <c r="R119" s="171">
        <f>IF('Indicator Data'!Y123="No Data",1,IF('Indicator Data imputation'!S122&lt;&gt;"",1,0))</f>
        <v>0</v>
      </c>
      <c r="S119" s="171">
        <f>IF('Indicator Data'!Z123="No Data",1,IF('Indicator Data imputation'!T122&lt;&gt;"",1,0))</f>
        <v>0</v>
      </c>
      <c r="T119" s="171">
        <f>IF('Indicator Data'!AA123="No Data",1,IF('Indicator Data imputation'!U122&lt;&gt;"",1,0))</f>
        <v>0</v>
      </c>
      <c r="U119" s="171">
        <f>IF('Indicator Data'!AB123="No Data",1,IF('Indicator Data imputation'!V122&lt;&gt;"",1,0))</f>
        <v>0</v>
      </c>
      <c r="V119" s="171">
        <f>IF('Indicator Data'!AC123="No Data",1,IF('Indicator Data imputation'!W122&lt;&gt;"",1,0))</f>
        <v>0</v>
      </c>
      <c r="W119" s="171">
        <f>IF('Indicator Data'!AD123="No Data",1,IF('Indicator Data imputation'!X122&lt;&gt;"",1,0))</f>
        <v>0</v>
      </c>
      <c r="X119" s="171">
        <f>IF('Indicator Data'!AE123="No Data",1,IF('Indicator Data imputation'!Y122&lt;&gt;"",1,0))</f>
        <v>0</v>
      </c>
      <c r="Y119" s="171">
        <f>IF('Indicator Data'!AF123="No Data",1,IF('Indicator Data imputation'!Z122&lt;&gt;"",1,0))</f>
        <v>0</v>
      </c>
      <c r="Z119" s="171">
        <f>IF('Indicator Data'!AG123="No Data",1,IF('Indicator Data imputation'!AA122&lt;&gt;"",1,0))</f>
        <v>0</v>
      </c>
      <c r="AA119" s="171">
        <f>IF('Indicator Data'!AH123="No Data",1,IF('Indicator Data imputation'!AB122&lt;&gt;"",1,0))</f>
        <v>0</v>
      </c>
      <c r="AB119" s="171">
        <f>IF('Indicator Data'!AI123="No Data",1,IF('Indicator Data imputation'!AC122&lt;&gt;"",1,0))</f>
        <v>0</v>
      </c>
      <c r="AC119" s="171">
        <f>IF('Indicator Data'!AJ123="No Data",1,IF('Indicator Data imputation'!AD122&lt;&gt;"",1,0))</f>
        <v>0</v>
      </c>
      <c r="AD119" s="171">
        <f>IF('Indicator Data'!AK123="No Data",1,IF('Indicator Data imputation'!AE122&lt;&gt;"",1,0))</f>
        <v>0</v>
      </c>
      <c r="AE119" s="171">
        <f>IF('Indicator Data'!AL123="No Data",1,IF('Indicator Data imputation'!AF122&lt;&gt;"",1,0))</f>
        <v>0</v>
      </c>
      <c r="AF119" s="171">
        <f>IF('Indicator Data'!AM123="No Data",1,IF('Indicator Data imputation'!AG122&lt;&gt;"",1,0))</f>
        <v>0</v>
      </c>
      <c r="AG119" s="171">
        <f>IF('Indicator Data'!AN123="No Data",1,IF('Indicator Data imputation'!AH122&lt;&gt;"",1,0))</f>
        <v>0</v>
      </c>
      <c r="AH119" s="171">
        <f>IF('Indicator Data'!AO123="No Data",1,IF('Indicator Data imputation'!AI122&lt;&gt;"",1,0))</f>
        <v>0</v>
      </c>
      <c r="AI119" s="171">
        <f>IF('Indicator Data'!AP123="No Data",1,IF('Indicator Data imputation'!AJ122&lt;&gt;"",1,0))</f>
        <v>0</v>
      </c>
      <c r="AJ119" s="171">
        <f>IF('Indicator Data'!AQ123="No Data",1,IF('Indicator Data imputation'!AK122&lt;&gt;"",1,0))</f>
        <v>0</v>
      </c>
      <c r="AK119" s="171">
        <f>IF('Indicator Data'!AR123="No Data",1,IF('Indicator Data imputation'!AL122&lt;&gt;"",1,0))</f>
        <v>0</v>
      </c>
      <c r="AL119" s="171">
        <f>IF('Indicator Data'!AS123="No Data",1,IF('Indicator Data imputation'!AM122&lt;&gt;"",1,0))</f>
        <v>0</v>
      </c>
      <c r="AM119" s="171">
        <f>IF('Indicator Data'!AT123="No Data",1,IF('Indicator Data imputation'!AN122&lt;&gt;"",1,0))</f>
        <v>0</v>
      </c>
      <c r="AN119" s="171">
        <f>IF('Indicator Data'!AU123="No Data",1,IF('Indicator Data imputation'!AO122&lt;&gt;"",1,0))</f>
        <v>0</v>
      </c>
      <c r="AO119" s="171">
        <f>IF('Indicator Data'!AV123="No Data",1,IF('Indicator Data imputation'!AP122&lt;&gt;"",1,0))</f>
        <v>0</v>
      </c>
      <c r="AP119" s="171">
        <f>IF('Indicator Data'!AW123="No Data",1,IF('Indicator Data imputation'!AQ122&lt;&gt;"",1,0))</f>
        <v>0</v>
      </c>
      <c r="AQ119" s="171">
        <f>IF('Indicator Data'!AX123="No Data",1,IF('Indicator Data imputation'!AR122&lt;&gt;"",1,0))</f>
        <v>0</v>
      </c>
      <c r="AR119" s="171">
        <f>IF('Indicator Data'!AY123="No Data",1,IF('Indicator Data imputation'!AS122&lt;&gt;"",1,0))</f>
        <v>0</v>
      </c>
      <c r="AS119" s="171">
        <f>IF('Indicator Data'!AZ123="No Data",1,IF('Indicator Data imputation'!AT122&lt;&gt;"",1,0))</f>
        <v>0</v>
      </c>
      <c r="AT119" s="171">
        <f>IF('Indicator Data'!BA123="No Data",1,IF('Indicator Data imputation'!AU122&lt;&gt;"",1,0))</f>
        <v>0</v>
      </c>
      <c r="AU119" s="171">
        <f>IF('Indicator Data'!BB123="No Data",1,IF('Indicator Data imputation'!AV122&lt;&gt;"",1,0))</f>
        <v>0</v>
      </c>
      <c r="AV119" s="171">
        <f>IF('Indicator Data'!BC123="No Data",1,IF('Indicator Data imputation'!AW122&lt;&gt;"",1,0))</f>
        <v>0</v>
      </c>
      <c r="AW119" s="171">
        <f>IF('Indicator Data'!BD123="No Data",1,IF('Indicator Data imputation'!AX122&lt;&gt;"",1,0))</f>
        <v>0</v>
      </c>
      <c r="AX119" s="171">
        <f>IF('Indicator Data'!BE123="No Data",1,IF('Indicator Data imputation'!AY122&lt;&gt;"",1,0))</f>
        <v>0</v>
      </c>
      <c r="AY119" s="171">
        <f>IF('Indicator Data'!BF123="No Data",1,IF('Indicator Data imputation'!AZ122&lt;&gt;"",1,0))</f>
        <v>0</v>
      </c>
      <c r="AZ119" s="171">
        <f>IF('Indicator Data'!BG123="No Data",1,IF('Indicator Data imputation'!BA122&lt;&gt;"",1,0))</f>
        <v>0</v>
      </c>
      <c r="BA119" s="5">
        <f t="shared" si="2"/>
        <v>0</v>
      </c>
      <c r="BB119" s="173">
        <f t="shared" si="3"/>
        <v>0</v>
      </c>
    </row>
    <row r="120" spans="1:54" x14ac:dyDescent="0.25">
      <c r="A120" s="5" t="s">
        <v>221</v>
      </c>
      <c r="B120" s="171">
        <f>IF('Indicator Data'!I124="No Data",1,IF('Indicator Data imputation'!C123&lt;&gt;"",1,0))</f>
        <v>0</v>
      </c>
      <c r="C120" s="171">
        <f>IF('Indicator Data'!J124="No Data",1,IF('Indicator Data imputation'!D123&lt;&gt;"",1,0))</f>
        <v>0</v>
      </c>
      <c r="D120" s="171">
        <f>IF('Indicator Data'!K124="No Data",1,IF('Indicator Data imputation'!E123&lt;&gt;"",1,0))</f>
        <v>0</v>
      </c>
      <c r="E120" s="171">
        <f>IF('Indicator Data'!L124="No Data",1,IF('Indicator Data imputation'!F123&lt;&gt;"",1,0))</f>
        <v>1</v>
      </c>
      <c r="F120" s="171">
        <f>IF('Indicator Data'!M124="No Data",1,IF('Indicator Data imputation'!G123&lt;&gt;"",1,0))</f>
        <v>0</v>
      </c>
      <c r="G120" s="171">
        <f>IF('Indicator Data'!N124="No Data",1,IF('Indicator Data imputation'!H123&lt;&gt;"",1,0))</f>
        <v>0</v>
      </c>
      <c r="H120" s="171">
        <f>IF('Indicator Data'!O124="No Data",1,IF('Indicator Data imputation'!I123&lt;&gt;"",1,0))</f>
        <v>0</v>
      </c>
      <c r="I120" s="171">
        <f>IF('Indicator Data'!P124="No Data",1,IF('Indicator Data imputation'!J123&lt;&gt;"",1,0))</f>
        <v>0</v>
      </c>
      <c r="J120" s="171">
        <f>IF('Indicator Data'!Q124="No Data",1,IF('Indicator Data imputation'!K123&lt;&gt;"",1,0))</f>
        <v>1</v>
      </c>
      <c r="K120" s="171">
        <f>IF('Indicator Data'!R124="No Data",1,IF('Indicator Data imputation'!L123&lt;&gt;"",1,0))</f>
        <v>1</v>
      </c>
      <c r="L120" s="171">
        <f>IF('Indicator Data'!S124="No Data",1,IF('Indicator Data imputation'!M123&lt;&gt;"",1,0))</f>
        <v>0</v>
      </c>
      <c r="M120" s="171">
        <f>IF('Indicator Data'!T124="No Data",1,IF('Indicator Data imputation'!N123&lt;&gt;"",1,0))</f>
        <v>0</v>
      </c>
      <c r="N120" s="171">
        <f>IF('Indicator Data'!U124="No Data",1,IF('Indicator Data imputation'!O123&lt;&gt;"",1,0))</f>
        <v>0</v>
      </c>
      <c r="O120" s="171">
        <f>IF('Indicator Data'!V124="No Data",1,IF('Indicator Data imputation'!P123&lt;&gt;"",1,0))</f>
        <v>0</v>
      </c>
      <c r="P120" s="171">
        <f>IF('Indicator Data'!W124="No Data",1,IF('Indicator Data imputation'!Q123&lt;&gt;"",1,0))</f>
        <v>1</v>
      </c>
      <c r="Q120" s="171">
        <f>IF('Indicator Data'!X124="No Data",1,IF('Indicator Data imputation'!R123&lt;&gt;"",1,0))</f>
        <v>0</v>
      </c>
      <c r="R120" s="171">
        <f>IF('Indicator Data'!Y124="No Data",1,IF('Indicator Data imputation'!S123&lt;&gt;"",1,0))</f>
        <v>0</v>
      </c>
      <c r="S120" s="171">
        <f>IF('Indicator Data'!Z124="No Data",1,IF('Indicator Data imputation'!T123&lt;&gt;"",1,0))</f>
        <v>0</v>
      </c>
      <c r="T120" s="171">
        <f>IF('Indicator Data'!AA124="No Data",1,IF('Indicator Data imputation'!U123&lt;&gt;"",1,0))</f>
        <v>0</v>
      </c>
      <c r="U120" s="171">
        <f>IF('Indicator Data'!AB124="No Data",1,IF('Indicator Data imputation'!V123&lt;&gt;"",1,0))</f>
        <v>1</v>
      </c>
      <c r="V120" s="171">
        <f>IF('Indicator Data'!AC124="No Data",1,IF('Indicator Data imputation'!W123&lt;&gt;"",1,0))</f>
        <v>0</v>
      </c>
      <c r="W120" s="171">
        <f>IF('Indicator Data'!AD124="No Data",1,IF('Indicator Data imputation'!X123&lt;&gt;"",1,0))</f>
        <v>1</v>
      </c>
      <c r="X120" s="171">
        <f>IF('Indicator Data'!AE124="No Data",1,IF('Indicator Data imputation'!Y123&lt;&gt;"",1,0))</f>
        <v>1</v>
      </c>
      <c r="Y120" s="171">
        <f>IF('Indicator Data'!AF124="No Data",1,IF('Indicator Data imputation'!Z123&lt;&gt;"",1,0))</f>
        <v>1</v>
      </c>
      <c r="Z120" s="171">
        <f>IF('Indicator Data'!AG124="No Data",1,IF('Indicator Data imputation'!AA123&lt;&gt;"",1,0))</f>
        <v>1</v>
      </c>
      <c r="AA120" s="171">
        <f>IF('Indicator Data'!AH124="No Data",1,IF('Indicator Data imputation'!AB123&lt;&gt;"",1,0))</f>
        <v>0</v>
      </c>
      <c r="AB120" s="171">
        <f>IF('Indicator Data'!AI124="No Data",1,IF('Indicator Data imputation'!AC123&lt;&gt;"",1,0))</f>
        <v>0</v>
      </c>
      <c r="AC120" s="171">
        <f>IF('Indicator Data'!AJ124="No Data",1,IF('Indicator Data imputation'!AD123&lt;&gt;"",1,0))</f>
        <v>0</v>
      </c>
      <c r="AD120" s="171">
        <f>IF('Indicator Data'!AK124="No Data",1,IF('Indicator Data imputation'!AE123&lt;&gt;"",1,0))</f>
        <v>0</v>
      </c>
      <c r="AE120" s="171">
        <f>IF('Indicator Data'!AL124="No Data",1,IF('Indicator Data imputation'!AF123&lt;&gt;"",1,0))</f>
        <v>0</v>
      </c>
      <c r="AF120" s="171">
        <f>IF('Indicator Data'!AM124="No Data",1,IF('Indicator Data imputation'!AG123&lt;&gt;"",1,0))</f>
        <v>0</v>
      </c>
      <c r="AG120" s="171">
        <f>IF('Indicator Data'!AN124="No Data",1,IF('Indicator Data imputation'!AH123&lt;&gt;"",1,0))</f>
        <v>0</v>
      </c>
      <c r="AH120" s="171">
        <f>IF('Indicator Data'!AO124="No Data",1,IF('Indicator Data imputation'!AI123&lt;&gt;"",1,0))</f>
        <v>0</v>
      </c>
      <c r="AI120" s="171">
        <f>IF('Indicator Data'!AP124="No Data",1,IF('Indicator Data imputation'!AJ123&lt;&gt;"",1,0))</f>
        <v>1</v>
      </c>
      <c r="AJ120" s="171">
        <f>IF('Indicator Data'!AQ124="No Data",1,IF('Indicator Data imputation'!AK123&lt;&gt;"",1,0))</f>
        <v>1</v>
      </c>
      <c r="AK120" s="171">
        <f>IF('Indicator Data'!AR124="No Data",1,IF('Indicator Data imputation'!AL123&lt;&gt;"",1,0))</f>
        <v>0</v>
      </c>
      <c r="AL120" s="171">
        <f>IF('Indicator Data'!AS124="No Data",1,IF('Indicator Data imputation'!AM123&lt;&gt;"",1,0))</f>
        <v>0</v>
      </c>
      <c r="AM120" s="171">
        <f>IF('Indicator Data'!AT124="No Data",1,IF('Indicator Data imputation'!AN123&lt;&gt;"",1,0))</f>
        <v>1</v>
      </c>
      <c r="AN120" s="171">
        <f>IF('Indicator Data'!AU124="No Data",1,IF('Indicator Data imputation'!AO123&lt;&gt;"",1,0))</f>
        <v>1</v>
      </c>
      <c r="AO120" s="171">
        <f>IF('Indicator Data'!AV124="No Data",1,IF('Indicator Data imputation'!AP123&lt;&gt;"",1,0))</f>
        <v>1</v>
      </c>
      <c r="AP120" s="171">
        <f>IF('Indicator Data'!AW124="No Data",1,IF('Indicator Data imputation'!AQ123&lt;&gt;"",1,0))</f>
        <v>0</v>
      </c>
      <c r="AQ120" s="171">
        <f>IF('Indicator Data'!AX124="No Data",1,IF('Indicator Data imputation'!AR123&lt;&gt;"",1,0))</f>
        <v>0</v>
      </c>
      <c r="AR120" s="171">
        <f>IF('Indicator Data'!AY124="No Data",1,IF('Indicator Data imputation'!AS123&lt;&gt;"",1,0))</f>
        <v>0</v>
      </c>
      <c r="AS120" s="171">
        <f>IF('Indicator Data'!AZ124="No Data",1,IF('Indicator Data imputation'!AT123&lt;&gt;"",1,0))</f>
        <v>0</v>
      </c>
      <c r="AT120" s="171">
        <f>IF('Indicator Data'!BA124="No Data",1,IF('Indicator Data imputation'!AU123&lt;&gt;"",1,0))</f>
        <v>0</v>
      </c>
      <c r="AU120" s="171">
        <f>IF('Indicator Data'!BB124="No Data",1,IF('Indicator Data imputation'!AV123&lt;&gt;"",1,0))</f>
        <v>0</v>
      </c>
      <c r="AV120" s="171">
        <f>IF('Indicator Data'!BC124="No Data",1,IF('Indicator Data imputation'!AW123&lt;&gt;"",1,0))</f>
        <v>0</v>
      </c>
      <c r="AW120" s="171">
        <f>IF('Indicator Data'!BD124="No Data",1,IF('Indicator Data imputation'!AX123&lt;&gt;"",1,0))</f>
        <v>0</v>
      </c>
      <c r="AX120" s="171">
        <f>IF('Indicator Data'!BE124="No Data",1,IF('Indicator Data imputation'!AY123&lt;&gt;"",1,0))</f>
        <v>0</v>
      </c>
      <c r="AY120" s="171">
        <f>IF('Indicator Data'!BF124="No Data",1,IF('Indicator Data imputation'!AZ123&lt;&gt;"",1,0))</f>
        <v>0</v>
      </c>
      <c r="AZ120" s="171">
        <f>IF('Indicator Data'!BG124="No Data",1,IF('Indicator Data imputation'!BA123&lt;&gt;"",1,0))</f>
        <v>0</v>
      </c>
      <c r="BA120" s="5">
        <f t="shared" si="2"/>
        <v>14</v>
      </c>
      <c r="BB120" s="173">
        <f t="shared" si="3"/>
        <v>0.27450980392156865</v>
      </c>
    </row>
    <row r="121" spans="1:54" x14ac:dyDescent="0.25">
      <c r="A121" s="5" t="s">
        <v>223</v>
      </c>
      <c r="B121" s="171">
        <f>IF('Indicator Data'!I125="No Data",1,IF('Indicator Data imputation'!C124&lt;&gt;"",1,0))</f>
        <v>0</v>
      </c>
      <c r="C121" s="171">
        <f>IF('Indicator Data'!J125="No Data",1,IF('Indicator Data imputation'!D124&lt;&gt;"",1,0))</f>
        <v>0</v>
      </c>
      <c r="D121" s="171">
        <f>IF('Indicator Data'!K125="No Data",1,IF('Indicator Data imputation'!E124&lt;&gt;"",1,0))</f>
        <v>0</v>
      </c>
      <c r="E121" s="171">
        <f>IF('Indicator Data'!L125="No Data",1,IF('Indicator Data imputation'!F124&lt;&gt;"",1,0))</f>
        <v>0</v>
      </c>
      <c r="F121" s="171">
        <f>IF('Indicator Data'!M125="No Data",1,IF('Indicator Data imputation'!G124&lt;&gt;"",1,0))</f>
        <v>0</v>
      </c>
      <c r="G121" s="171">
        <f>IF('Indicator Data'!N125="No Data",1,IF('Indicator Data imputation'!H124&lt;&gt;"",1,0))</f>
        <v>0</v>
      </c>
      <c r="H121" s="171">
        <f>IF('Indicator Data'!O125="No Data",1,IF('Indicator Data imputation'!I124&lt;&gt;"",1,0))</f>
        <v>0</v>
      </c>
      <c r="I121" s="171">
        <f>IF('Indicator Data'!P125="No Data",1,IF('Indicator Data imputation'!J124&lt;&gt;"",1,0))</f>
        <v>0</v>
      </c>
      <c r="J121" s="171">
        <f>IF('Indicator Data'!Q125="No Data",1,IF('Indicator Data imputation'!K124&lt;&gt;"",1,0))</f>
        <v>0</v>
      </c>
      <c r="K121" s="171">
        <f>IF('Indicator Data'!R125="No Data",1,IF('Indicator Data imputation'!L124&lt;&gt;"",1,0))</f>
        <v>0</v>
      </c>
      <c r="L121" s="171">
        <f>IF('Indicator Data'!S125="No Data",1,IF('Indicator Data imputation'!M124&lt;&gt;"",1,0))</f>
        <v>0</v>
      </c>
      <c r="M121" s="171">
        <f>IF('Indicator Data'!T125="No Data",1,IF('Indicator Data imputation'!N124&lt;&gt;"",1,0))</f>
        <v>0</v>
      </c>
      <c r="N121" s="171">
        <f>IF('Indicator Data'!U125="No Data",1,IF('Indicator Data imputation'!O124&lt;&gt;"",1,0))</f>
        <v>0</v>
      </c>
      <c r="O121" s="171">
        <f>IF('Indicator Data'!V125="No Data",1,IF('Indicator Data imputation'!P124&lt;&gt;"",1,0))</f>
        <v>0</v>
      </c>
      <c r="P121" s="171">
        <f>IF('Indicator Data'!W125="No Data",1,IF('Indicator Data imputation'!Q124&lt;&gt;"",1,0))</f>
        <v>0</v>
      </c>
      <c r="Q121" s="171">
        <f>IF('Indicator Data'!X125="No Data",1,IF('Indicator Data imputation'!R124&lt;&gt;"",1,0))</f>
        <v>0</v>
      </c>
      <c r="R121" s="171">
        <f>IF('Indicator Data'!Y125="No Data",1,IF('Indicator Data imputation'!S124&lt;&gt;"",1,0))</f>
        <v>1</v>
      </c>
      <c r="S121" s="171">
        <f>IF('Indicator Data'!Z125="No Data",1,IF('Indicator Data imputation'!T124&lt;&gt;"",1,0))</f>
        <v>0</v>
      </c>
      <c r="T121" s="171">
        <f>IF('Indicator Data'!AA125="No Data",1,IF('Indicator Data imputation'!U124&lt;&gt;"",1,0))</f>
        <v>0</v>
      </c>
      <c r="U121" s="171">
        <f>IF('Indicator Data'!AB125="No Data",1,IF('Indicator Data imputation'!V124&lt;&gt;"",1,0))</f>
        <v>0</v>
      </c>
      <c r="V121" s="171">
        <f>IF('Indicator Data'!AC125="No Data",1,IF('Indicator Data imputation'!W124&lt;&gt;"",1,0))</f>
        <v>0</v>
      </c>
      <c r="W121" s="171">
        <f>IF('Indicator Data'!AD125="No Data",1,IF('Indicator Data imputation'!X124&lt;&gt;"",1,0))</f>
        <v>0</v>
      </c>
      <c r="X121" s="171">
        <f>IF('Indicator Data'!AE125="No Data",1,IF('Indicator Data imputation'!Y124&lt;&gt;"",1,0))</f>
        <v>0</v>
      </c>
      <c r="Y121" s="171">
        <f>IF('Indicator Data'!AF125="No Data",1,IF('Indicator Data imputation'!Z124&lt;&gt;"",1,0))</f>
        <v>0</v>
      </c>
      <c r="Z121" s="171">
        <f>IF('Indicator Data'!AG125="No Data",1,IF('Indicator Data imputation'!AA124&lt;&gt;"",1,0))</f>
        <v>0</v>
      </c>
      <c r="AA121" s="171">
        <f>IF('Indicator Data'!AH125="No Data",1,IF('Indicator Data imputation'!AB124&lt;&gt;"",1,0))</f>
        <v>0</v>
      </c>
      <c r="AB121" s="171">
        <f>IF('Indicator Data'!AI125="No Data",1,IF('Indicator Data imputation'!AC124&lt;&gt;"",1,0))</f>
        <v>0</v>
      </c>
      <c r="AC121" s="171">
        <f>IF('Indicator Data'!AJ125="No Data",1,IF('Indicator Data imputation'!AD124&lt;&gt;"",1,0))</f>
        <v>0</v>
      </c>
      <c r="AD121" s="171">
        <f>IF('Indicator Data'!AK125="No Data",1,IF('Indicator Data imputation'!AE124&lt;&gt;"",1,0))</f>
        <v>0</v>
      </c>
      <c r="AE121" s="171">
        <f>IF('Indicator Data'!AL125="No Data",1,IF('Indicator Data imputation'!AF124&lt;&gt;"",1,0))</f>
        <v>0</v>
      </c>
      <c r="AF121" s="171">
        <f>IF('Indicator Data'!AM125="No Data",1,IF('Indicator Data imputation'!AG124&lt;&gt;"",1,0))</f>
        <v>0</v>
      </c>
      <c r="AG121" s="171">
        <f>IF('Indicator Data'!AN125="No Data",1,IF('Indicator Data imputation'!AH124&lt;&gt;"",1,0))</f>
        <v>0</v>
      </c>
      <c r="AH121" s="171">
        <f>IF('Indicator Data'!AO125="No Data",1,IF('Indicator Data imputation'!AI124&lt;&gt;"",1,0))</f>
        <v>0</v>
      </c>
      <c r="AI121" s="171">
        <f>IF('Indicator Data'!AP125="No Data",1,IF('Indicator Data imputation'!AJ124&lt;&gt;"",1,0))</f>
        <v>0</v>
      </c>
      <c r="AJ121" s="171">
        <f>IF('Indicator Data'!AQ125="No Data",1,IF('Indicator Data imputation'!AK124&lt;&gt;"",1,0))</f>
        <v>0</v>
      </c>
      <c r="AK121" s="171">
        <f>IF('Indicator Data'!AR125="No Data",1,IF('Indicator Data imputation'!AL124&lt;&gt;"",1,0))</f>
        <v>0</v>
      </c>
      <c r="AL121" s="171">
        <f>IF('Indicator Data'!AS125="No Data",1,IF('Indicator Data imputation'!AM124&lt;&gt;"",1,0))</f>
        <v>0</v>
      </c>
      <c r="AM121" s="171">
        <f>IF('Indicator Data'!AT125="No Data",1,IF('Indicator Data imputation'!AN124&lt;&gt;"",1,0))</f>
        <v>0</v>
      </c>
      <c r="AN121" s="171">
        <f>IF('Indicator Data'!AU125="No Data",1,IF('Indicator Data imputation'!AO124&lt;&gt;"",1,0))</f>
        <v>0</v>
      </c>
      <c r="AO121" s="171">
        <f>IF('Indicator Data'!AV125="No Data",1,IF('Indicator Data imputation'!AP124&lt;&gt;"",1,0))</f>
        <v>0</v>
      </c>
      <c r="AP121" s="171">
        <f>IF('Indicator Data'!AW125="No Data",1,IF('Indicator Data imputation'!AQ124&lt;&gt;"",1,0))</f>
        <v>0</v>
      </c>
      <c r="AQ121" s="171">
        <f>IF('Indicator Data'!AX125="No Data",1,IF('Indicator Data imputation'!AR124&lt;&gt;"",1,0))</f>
        <v>0</v>
      </c>
      <c r="AR121" s="171">
        <f>IF('Indicator Data'!AY125="No Data",1,IF('Indicator Data imputation'!AS124&lt;&gt;"",1,0))</f>
        <v>0</v>
      </c>
      <c r="AS121" s="171">
        <f>IF('Indicator Data'!AZ125="No Data",1,IF('Indicator Data imputation'!AT124&lt;&gt;"",1,0))</f>
        <v>0</v>
      </c>
      <c r="AT121" s="171">
        <f>IF('Indicator Data'!BA125="No Data",1,IF('Indicator Data imputation'!AU124&lt;&gt;"",1,0))</f>
        <v>0</v>
      </c>
      <c r="AU121" s="171">
        <f>IF('Indicator Data'!BB125="No Data",1,IF('Indicator Data imputation'!AV124&lt;&gt;"",1,0))</f>
        <v>0</v>
      </c>
      <c r="AV121" s="171">
        <f>IF('Indicator Data'!BC125="No Data",1,IF('Indicator Data imputation'!AW124&lt;&gt;"",1,0))</f>
        <v>0</v>
      </c>
      <c r="AW121" s="171">
        <f>IF('Indicator Data'!BD125="No Data",1,IF('Indicator Data imputation'!AX124&lt;&gt;"",1,0))</f>
        <v>0</v>
      </c>
      <c r="AX121" s="171">
        <f>IF('Indicator Data'!BE125="No Data",1,IF('Indicator Data imputation'!AY124&lt;&gt;"",1,0))</f>
        <v>0</v>
      </c>
      <c r="AY121" s="171">
        <f>IF('Indicator Data'!BF125="No Data",1,IF('Indicator Data imputation'!AZ124&lt;&gt;"",1,0))</f>
        <v>0</v>
      </c>
      <c r="AZ121" s="171">
        <f>IF('Indicator Data'!BG125="No Data",1,IF('Indicator Data imputation'!BA124&lt;&gt;"",1,0))</f>
        <v>0</v>
      </c>
      <c r="BA121" s="5">
        <f t="shared" si="2"/>
        <v>1</v>
      </c>
      <c r="BB121" s="173">
        <f t="shared" si="3"/>
        <v>1.9607843137254902E-2</v>
      </c>
    </row>
    <row r="122" spans="1:54" x14ac:dyDescent="0.25">
      <c r="A122" s="5" t="s">
        <v>225</v>
      </c>
      <c r="B122" s="171">
        <f>IF('Indicator Data'!I126="No Data",1,IF('Indicator Data imputation'!C125&lt;&gt;"",1,0))</f>
        <v>0</v>
      </c>
      <c r="C122" s="171">
        <f>IF('Indicator Data'!J126="No Data",1,IF('Indicator Data imputation'!D125&lt;&gt;"",1,0))</f>
        <v>0</v>
      </c>
      <c r="D122" s="171">
        <f>IF('Indicator Data'!K126="No Data",1,IF('Indicator Data imputation'!E125&lt;&gt;"",1,0))</f>
        <v>0</v>
      </c>
      <c r="E122" s="171">
        <f>IF('Indicator Data'!L126="No Data",1,IF('Indicator Data imputation'!F125&lt;&gt;"",1,0))</f>
        <v>0</v>
      </c>
      <c r="F122" s="171">
        <f>IF('Indicator Data'!M126="No Data",1,IF('Indicator Data imputation'!G125&lt;&gt;"",1,0))</f>
        <v>0</v>
      </c>
      <c r="G122" s="171">
        <f>IF('Indicator Data'!N126="No Data",1,IF('Indicator Data imputation'!H125&lt;&gt;"",1,0))</f>
        <v>0</v>
      </c>
      <c r="H122" s="171">
        <f>IF('Indicator Data'!O126="No Data",1,IF('Indicator Data imputation'!I125&lt;&gt;"",1,0))</f>
        <v>0</v>
      </c>
      <c r="I122" s="171">
        <f>IF('Indicator Data'!P126="No Data",1,IF('Indicator Data imputation'!J125&lt;&gt;"",1,0))</f>
        <v>0</v>
      </c>
      <c r="J122" s="171">
        <f>IF('Indicator Data'!Q126="No Data",1,IF('Indicator Data imputation'!K125&lt;&gt;"",1,0))</f>
        <v>0</v>
      </c>
      <c r="K122" s="171">
        <f>IF('Indicator Data'!R126="No Data",1,IF('Indicator Data imputation'!L125&lt;&gt;"",1,0))</f>
        <v>1</v>
      </c>
      <c r="L122" s="171">
        <f>IF('Indicator Data'!S126="No Data",1,IF('Indicator Data imputation'!M125&lt;&gt;"",1,0))</f>
        <v>0</v>
      </c>
      <c r="M122" s="171">
        <f>IF('Indicator Data'!T126="No Data",1,IF('Indicator Data imputation'!N125&lt;&gt;"",1,0))</f>
        <v>0</v>
      </c>
      <c r="N122" s="171">
        <f>IF('Indicator Data'!U126="No Data",1,IF('Indicator Data imputation'!O125&lt;&gt;"",1,0))</f>
        <v>0</v>
      </c>
      <c r="O122" s="171">
        <f>IF('Indicator Data'!V126="No Data",1,IF('Indicator Data imputation'!P125&lt;&gt;"",1,0))</f>
        <v>1</v>
      </c>
      <c r="P122" s="171">
        <f>IF('Indicator Data'!W126="No Data",1,IF('Indicator Data imputation'!Q125&lt;&gt;"",1,0))</f>
        <v>0</v>
      </c>
      <c r="Q122" s="171">
        <f>IF('Indicator Data'!X126="No Data",1,IF('Indicator Data imputation'!R125&lt;&gt;"",1,0))</f>
        <v>1</v>
      </c>
      <c r="R122" s="171">
        <f>IF('Indicator Data'!Y126="No Data",1,IF('Indicator Data imputation'!S125&lt;&gt;"",1,0))</f>
        <v>0</v>
      </c>
      <c r="S122" s="171">
        <f>IF('Indicator Data'!Z126="No Data",1,IF('Indicator Data imputation'!T125&lt;&gt;"",1,0))</f>
        <v>0</v>
      </c>
      <c r="T122" s="171">
        <f>IF('Indicator Data'!AA126="No Data",1,IF('Indicator Data imputation'!U125&lt;&gt;"",1,0))</f>
        <v>0</v>
      </c>
      <c r="U122" s="171">
        <f>IF('Indicator Data'!AB126="No Data",1,IF('Indicator Data imputation'!V125&lt;&gt;"",1,0))</f>
        <v>1</v>
      </c>
      <c r="V122" s="171">
        <f>IF('Indicator Data'!AC126="No Data",1,IF('Indicator Data imputation'!W125&lt;&gt;"",1,0))</f>
        <v>0</v>
      </c>
      <c r="W122" s="171">
        <f>IF('Indicator Data'!AD126="No Data",1,IF('Indicator Data imputation'!X125&lt;&gt;"",1,0))</f>
        <v>0</v>
      </c>
      <c r="X122" s="171">
        <f>IF('Indicator Data'!AE126="No Data",1,IF('Indicator Data imputation'!Y125&lt;&gt;"",1,0))</f>
        <v>1</v>
      </c>
      <c r="Y122" s="171">
        <f>IF('Indicator Data'!AF126="No Data",1,IF('Indicator Data imputation'!Z125&lt;&gt;"",1,0))</f>
        <v>0</v>
      </c>
      <c r="Z122" s="171">
        <f>IF('Indicator Data'!AG126="No Data",1,IF('Indicator Data imputation'!AA125&lt;&gt;"",1,0))</f>
        <v>0</v>
      </c>
      <c r="AA122" s="171">
        <f>IF('Indicator Data'!AH126="No Data",1,IF('Indicator Data imputation'!AB125&lt;&gt;"",1,0))</f>
        <v>0</v>
      </c>
      <c r="AB122" s="171">
        <f>IF('Indicator Data'!AI126="No Data",1,IF('Indicator Data imputation'!AC125&lt;&gt;"",1,0))</f>
        <v>0</v>
      </c>
      <c r="AC122" s="171">
        <f>IF('Indicator Data'!AJ126="No Data",1,IF('Indicator Data imputation'!AD125&lt;&gt;"",1,0))</f>
        <v>0</v>
      </c>
      <c r="AD122" s="171">
        <f>IF('Indicator Data'!AK126="No Data",1,IF('Indicator Data imputation'!AE125&lt;&gt;"",1,0))</f>
        <v>0</v>
      </c>
      <c r="AE122" s="171">
        <f>IF('Indicator Data'!AL126="No Data",1,IF('Indicator Data imputation'!AF125&lt;&gt;"",1,0))</f>
        <v>0</v>
      </c>
      <c r="AF122" s="171">
        <f>IF('Indicator Data'!AM126="No Data",1,IF('Indicator Data imputation'!AG125&lt;&gt;"",1,0))</f>
        <v>0</v>
      </c>
      <c r="AG122" s="171">
        <f>IF('Indicator Data'!AN126="No Data",1,IF('Indicator Data imputation'!AH125&lt;&gt;"",1,0))</f>
        <v>0</v>
      </c>
      <c r="AH122" s="171">
        <f>IF('Indicator Data'!AO126="No Data",1,IF('Indicator Data imputation'!AI125&lt;&gt;"",1,0))</f>
        <v>0</v>
      </c>
      <c r="AI122" s="171">
        <f>IF('Indicator Data'!AP126="No Data",1,IF('Indicator Data imputation'!AJ125&lt;&gt;"",1,0))</f>
        <v>0</v>
      </c>
      <c r="AJ122" s="171">
        <f>IF('Indicator Data'!AQ126="No Data",1,IF('Indicator Data imputation'!AK125&lt;&gt;"",1,0))</f>
        <v>0</v>
      </c>
      <c r="AK122" s="171">
        <f>IF('Indicator Data'!AR126="No Data",1,IF('Indicator Data imputation'!AL125&lt;&gt;"",1,0))</f>
        <v>0</v>
      </c>
      <c r="AL122" s="171">
        <f>IF('Indicator Data'!AS126="No Data",1,IF('Indicator Data imputation'!AM125&lt;&gt;"",1,0))</f>
        <v>0</v>
      </c>
      <c r="AM122" s="171">
        <f>IF('Indicator Data'!AT126="No Data",1,IF('Indicator Data imputation'!AN125&lt;&gt;"",1,0))</f>
        <v>0</v>
      </c>
      <c r="AN122" s="171">
        <f>IF('Indicator Data'!AU126="No Data",1,IF('Indicator Data imputation'!AO125&lt;&gt;"",1,0))</f>
        <v>0</v>
      </c>
      <c r="AO122" s="171">
        <f>IF('Indicator Data'!AV126="No Data",1,IF('Indicator Data imputation'!AP125&lt;&gt;"",1,0))</f>
        <v>1</v>
      </c>
      <c r="AP122" s="171">
        <f>IF('Indicator Data'!AW126="No Data",1,IF('Indicator Data imputation'!AQ125&lt;&gt;"",1,0))</f>
        <v>0</v>
      </c>
      <c r="AQ122" s="171">
        <f>IF('Indicator Data'!AX126="No Data",1,IF('Indicator Data imputation'!AR125&lt;&gt;"",1,0))</f>
        <v>0</v>
      </c>
      <c r="AR122" s="171">
        <f>IF('Indicator Data'!AY126="No Data",1,IF('Indicator Data imputation'!AS125&lt;&gt;"",1,0))</f>
        <v>0</v>
      </c>
      <c r="AS122" s="171">
        <f>IF('Indicator Data'!AZ126="No Data",1,IF('Indicator Data imputation'!AT125&lt;&gt;"",1,0))</f>
        <v>0</v>
      </c>
      <c r="AT122" s="171">
        <f>IF('Indicator Data'!BA126="No Data",1,IF('Indicator Data imputation'!AU125&lt;&gt;"",1,0))</f>
        <v>0</v>
      </c>
      <c r="AU122" s="171">
        <f>IF('Indicator Data'!BB126="No Data",1,IF('Indicator Data imputation'!AV125&lt;&gt;"",1,0))</f>
        <v>0</v>
      </c>
      <c r="AV122" s="171">
        <f>IF('Indicator Data'!BC126="No Data",1,IF('Indicator Data imputation'!AW125&lt;&gt;"",1,0))</f>
        <v>0</v>
      </c>
      <c r="AW122" s="171">
        <f>IF('Indicator Data'!BD126="No Data",1,IF('Indicator Data imputation'!AX125&lt;&gt;"",1,0))</f>
        <v>0</v>
      </c>
      <c r="AX122" s="171">
        <f>IF('Indicator Data'!BE126="No Data",1,IF('Indicator Data imputation'!AY125&lt;&gt;"",1,0))</f>
        <v>0</v>
      </c>
      <c r="AY122" s="171">
        <f>IF('Indicator Data'!BF126="No Data",1,IF('Indicator Data imputation'!AZ125&lt;&gt;"",1,0))</f>
        <v>0</v>
      </c>
      <c r="AZ122" s="171">
        <f>IF('Indicator Data'!BG126="No Data",1,IF('Indicator Data imputation'!BA125&lt;&gt;"",1,0))</f>
        <v>0</v>
      </c>
      <c r="BA122" s="5">
        <f t="shared" si="2"/>
        <v>6</v>
      </c>
      <c r="BB122" s="173">
        <f t="shared" si="3"/>
        <v>0.11764705882352941</v>
      </c>
    </row>
    <row r="123" spans="1:54" x14ac:dyDescent="0.25">
      <c r="A123" s="5" t="s">
        <v>227</v>
      </c>
      <c r="B123" s="171">
        <f>IF('Indicator Data'!I127="No Data",1,IF('Indicator Data imputation'!C126&lt;&gt;"",1,0))</f>
        <v>0</v>
      </c>
      <c r="C123" s="171">
        <f>IF('Indicator Data'!J127="No Data",1,IF('Indicator Data imputation'!D126&lt;&gt;"",1,0))</f>
        <v>0</v>
      </c>
      <c r="D123" s="171">
        <f>IF('Indicator Data'!K127="No Data",1,IF('Indicator Data imputation'!E126&lt;&gt;"",1,0))</f>
        <v>0</v>
      </c>
      <c r="E123" s="171">
        <f>IF('Indicator Data'!L127="No Data",1,IF('Indicator Data imputation'!F126&lt;&gt;"",1,0))</f>
        <v>0</v>
      </c>
      <c r="F123" s="171">
        <f>IF('Indicator Data'!M127="No Data",1,IF('Indicator Data imputation'!G126&lt;&gt;"",1,0))</f>
        <v>0</v>
      </c>
      <c r="G123" s="171">
        <f>IF('Indicator Data'!N127="No Data",1,IF('Indicator Data imputation'!H126&lt;&gt;"",1,0))</f>
        <v>0</v>
      </c>
      <c r="H123" s="171">
        <f>IF('Indicator Data'!O127="No Data",1,IF('Indicator Data imputation'!I126&lt;&gt;"",1,0))</f>
        <v>0</v>
      </c>
      <c r="I123" s="171">
        <f>IF('Indicator Data'!P127="No Data",1,IF('Indicator Data imputation'!J126&lt;&gt;"",1,0))</f>
        <v>0</v>
      </c>
      <c r="J123" s="171">
        <f>IF('Indicator Data'!Q127="No Data",1,IF('Indicator Data imputation'!K126&lt;&gt;"",1,0))</f>
        <v>0</v>
      </c>
      <c r="K123" s="171">
        <f>IF('Indicator Data'!R127="No Data",1,IF('Indicator Data imputation'!L126&lt;&gt;"",1,0))</f>
        <v>1</v>
      </c>
      <c r="L123" s="171">
        <f>IF('Indicator Data'!S127="No Data",1,IF('Indicator Data imputation'!M126&lt;&gt;"",1,0))</f>
        <v>0</v>
      </c>
      <c r="M123" s="171">
        <f>IF('Indicator Data'!T127="No Data",1,IF('Indicator Data imputation'!N126&lt;&gt;"",1,0))</f>
        <v>0</v>
      </c>
      <c r="N123" s="171">
        <f>IF('Indicator Data'!U127="No Data",1,IF('Indicator Data imputation'!O126&lt;&gt;"",1,0))</f>
        <v>0</v>
      </c>
      <c r="O123" s="171">
        <f>IF('Indicator Data'!V127="No Data",1,IF('Indicator Data imputation'!P126&lt;&gt;"",1,0))</f>
        <v>1</v>
      </c>
      <c r="P123" s="171">
        <f>IF('Indicator Data'!W127="No Data",1,IF('Indicator Data imputation'!Q126&lt;&gt;"",1,0))</f>
        <v>0</v>
      </c>
      <c r="Q123" s="171">
        <f>IF('Indicator Data'!X127="No Data",1,IF('Indicator Data imputation'!R126&lt;&gt;"",1,0))</f>
        <v>1</v>
      </c>
      <c r="R123" s="171">
        <f>IF('Indicator Data'!Y127="No Data",1,IF('Indicator Data imputation'!S126&lt;&gt;"",1,0))</f>
        <v>0</v>
      </c>
      <c r="S123" s="171">
        <f>IF('Indicator Data'!Z127="No Data",1,IF('Indicator Data imputation'!T126&lt;&gt;"",1,0))</f>
        <v>0</v>
      </c>
      <c r="T123" s="171">
        <f>IF('Indicator Data'!AA127="No Data",1,IF('Indicator Data imputation'!U126&lt;&gt;"",1,0))</f>
        <v>0</v>
      </c>
      <c r="U123" s="171">
        <f>IF('Indicator Data'!AB127="No Data",1,IF('Indicator Data imputation'!V126&lt;&gt;"",1,0))</f>
        <v>1</v>
      </c>
      <c r="V123" s="171">
        <f>IF('Indicator Data'!AC127="No Data",1,IF('Indicator Data imputation'!W126&lt;&gt;"",1,0))</f>
        <v>0</v>
      </c>
      <c r="W123" s="171">
        <f>IF('Indicator Data'!AD127="No Data",1,IF('Indicator Data imputation'!X126&lt;&gt;"",1,0))</f>
        <v>0</v>
      </c>
      <c r="X123" s="171">
        <f>IF('Indicator Data'!AE127="No Data",1,IF('Indicator Data imputation'!Y126&lt;&gt;"",1,0))</f>
        <v>1</v>
      </c>
      <c r="Y123" s="171">
        <f>IF('Indicator Data'!AF127="No Data",1,IF('Indicator Data imputation'!Z126&lt;&gt;"",1,0))</f>
        <v>0</v>
      </c>
      <c r="Z123" s="171">
        <f>IF('Indicator Data'!AG127="No Data",1,IF('Indicator Data imputation'!AA126&lt;&gt;"",1,0))</f>
        <v>1</v>
      </c>
      <c r="AA123" s="171">
        <f>IF('Indicator Data'!AH127="No Data",1,IF('Indicator Data imputation'!AB126&lt;&gt;"",1,0))</f>
        <v>0</v>
      </c>
      <c r="AB123" s="171">
        <f>IF('Indicator Data'!AI127="No Data",1,IF('Indicator Data imputation'!AC126&lt;&gt;"",1,0))</f>
        <v>0</v>
      </c>
      <c r="AC123" s="171">
        <f>IF('Indicator Data'!AJ127="No Data",1,IF('Indicator Data imputation'!AD126&lt;&gt;"",1,0))</f>
        <v>0</v>
      </c>
      <c r="AD123" s="171">
        <f>IF('Indicator Data'!AK127="No Data",1,IF('Indicator Data imputation'!AE126&lt;&gt;"",1,0))</f>
        <v>0</v>
      </c>
      <c r="AE123" s="171">
        <f>IF('Indicator Data'!AL127="No Data",1,IF('Indicator Data imputation'!AF126&lt;&gt;"",1,0))</f>
        <v>0</v>
      </c>
      <c r="AF123" s="171">
        <f>IF('Indicator Data'!AM127="No Data",1,IF('Indicator Data imputation'!AG126&lt;&gt;"",1,0))</f>
        <v>0</v>
      </c>
      <c r="AG123" s="171">
        <f>IF('Indicator Data'!AN127="No Data",1,IF('Indicator Data imputation'!AH126&lt;&gt;"",1,0))</f>
        <v>0</v>
      </c>
      <c r="AH123" s="171">
        <f>IF('Indicator Data'!AO127="No Data",1,IF('Indicator Data imputation'!AI126&lt;&gt;"",1,0))</f>
        <v>0</v>
      </c>
      <c r="AI123" s="171">
        <f>IF('Indicator Data'!AP127="No Data",1,IF('Indicator Data imputation'!AJ126&lt;&gt;"",1,0))</f>
        <v>0</v>
      </c>
      <c r="AJ123" s="171">
        <f>IF('Indicator Data'!AQ127="No Data",1,IF('Indicator Data imputation'!AK126&lt;&gt;"",1,0))</f>
        <v>1</v>
      </c>
      <c r="AK123" s="171">
        <f>IF('Indicator Data'!AR127="No Data",1,IF('Indicator Data imputation'!AL126&lt;&gt;"",1,0))</f>
        <v>0</v>
      </c>
      <c r="AL123" s="171">
        <f>IF('Indicator Data'!AS127="No Data",1,IF('Indicator Data imputation'!AM126&lt;&gt;"",1,0))</f>
        <v>0</v>
      </c>
      <c r="AM123" s="171">
        <f>IF('Indicator Data'!AT127="No Data",1,IF('Indicator Data imputation'!AN126&lt;&gt;"",1,0))</f>
        <v>0</v>
      </c>
      <c r="AN123" s="171">
        <f>IF('Indicator Data'!AU127="No Data",1,IF('Indicator Data imputation'!AO126&lt;&gt;"",1,0))</f>
        <v>0</v>
      </c>
      <c r="AO123" s="171">
        <f>IF('Indicator Data'!AV127="No Data",1,IF('Indicator Data imputation'!AP126&lt;&gt;"",1,0))</f>
        <v>1</v>
      </c>
      <c r="AP123" s="171">
        <f>IF('Indicator Data'!AW127="No Data",1,IF('Indicator Data imputation'!AQ126&lt;&gt;"",1,0))</f>
        <v>0</v>
      </c>
      <c r="AQ123" s="171">
        <f>IF('Indicator Data'!AX127="No Data",1,IF('Indicator Data imputation'!AR126&lt;&gt;"",1,0))</f>
        <v>0</v>
      </c>
      <c r="AR123" s="171">
        <f>IF('Indicator Data'!AY127="No Data",1,IF('Indicator Data imputation'!AS126&lt;&gt;"",1,0))</f>
        <v>0</v>
      </c>
      <c r="AS123" s="171">
        <f>IF('Indicator Data'!AZ127="No Data",1,IF('Indicator Data imputation'!AT126&lt;&gt;"",1,0))</f>
        <v>1</v>
      </c>
      <c r="AT123" s="171">
        <f>IF('Indicator Data'!BA127="No Data",1,IF('Indicator Data imputation'!AU126&lt;&gt;"",1,0))</f>
        <v>0</v>
      </c>
      <c r="AU123" s="171">
        <f>IF('Indicator Data'!BB127="No Data",1,IF('Indicator Data imputation'!AV126&lt;&gt;"",1,0))</f>
        <v>0</v>
      </c>
      <c r="AV123" s="171">
        <f>IF('Indicator Data'!BC127="No Data",1,IF('Indicator Data imputation'!AW126&lt;&gt;"",1,0))</f>
        <v>0</v>
      </c>
      <c r="AW123" s="171">
        <f>IF('Indicator Data'!BD127="No Data",1,IF('Indicator Data imputation'!AX126&lt;&gt;"",1,0))</f>
        <v>0</v>
      </c>
      <c r="AX123" s="171">
        <f>IF('Indicator Data'!BE127="No Data",1,IF('Indicator Data imputation'!AY126&lt;&gt;"",1,0))</f>
        <v>0</v>
      </c>
      <c r="AY123" s="171">
        <f>IF('Indicator Data'!BF127="No Data",1,IF('Indicator Data imputation'!AZ126&lt;&gt;"",1,0))</f>
        <v>0</v>
      </c>
      <c r="AZ123" s="171">
        <f>IF('Indicator Data'!BG127="No Data",1,IF('Indicator Data imputation'!BA126&lt;&gt;"",1,0))</f>
        <v>0</v>
      </c>
      <c r="BA123" s="5">
        <f t="shared" si="2"/>
        <v>9</v>
      </c>
      <c r="BB123" s="173">
        <f t="shared" si="3"/>
        <v>0.17647058823529413</v>
      </c>
    </row>
    <row r="124" spans="1:54" x14ac:dyDescent="0.25">
      <c r="A124" s="5" t="s">
        <v>229</v>
      </c>
      <c r="B124" s="171">
        <f>IF('Indicator Data'!I128="No Data",1,IF('Indicator Data imputation'!C127&lt;&gt;"",1,0))</f>
        <v>0</v>
      </c>
      <c r="C124" s="171">
        <f>IF('Indicator Data'!J128="No Data",1,IF('Indicator Data imputation'!D127&lt;&gt;"",1,0))</f>
        <v>0</v>
      </c>
      <c r="D124" s="171">
        <f>IF('Indicator Data'!K128="No Data",1,IF('Indicator Data imputation'!E127&lt;&gt;"",1,0))</f>
        <v>0</v>
      </c>
      <c r="E124" s="171">
        <f>IF('Indicator Data'!L128="No Data",1,IF('Indicator Data imputation'!F127&lt;&gt;"",1,0))</f>
        <v>0</v>
      </c>
      <c r="F124" s="171">
        <f>IF('Indicator Data'!M128="No Data",1,IF('Indicator Data imputation'!G127&lt;&gt;"",1,0))</f>
        <v>0</v>
      </c>
      <c r="G124" s="171">
        <f>IF('Indicator Data'!N128="No Data",1,IF('Indicator Data imputation'!H127&lt;&gt;"",1,0))</f>
        <v>0</v>
      </c>
      <c r="H124" s="171">
        <f>IF('Indicator Data'!O128="No Data",1,IF('Indicator Data imputation'!I127&lt;&gt;"",1,0))</f>
        <v>0</v>
      </c>
      <c r="I124" s="171">
        <f>IF('Indicator Data'!P128="No Data",1,IF('Indicator Data imputation'!J127&lt;&gt;"",1,0))</f>
        <v>0</v>
      </c>
      <c r="J124" s="171">
        <f>IF('Indicator Data'!Q128="No Data",1,IF('Indicator Data imputation'!K127&lt;&gt;"",1,0))</f>
        <v>0</v>
      </c>
      <c r="K124" s="171">
        <f>IF('Indicator Data'!R128="No Data",1,IF('Indicator Data imputation'!L127&lt;&gt;"",1,0))</f>
        <v>0</v>
      </c>
      <c r="L124" s="171">
        <f>IF('Indicator Data'!S128="No Data",1,IF('Indicator Data imputation'!M127&lt;&gt;"",1,0))</f>
        <v>0</v>
      </c>
      <c r="M124" s="171">
        <f>IF('Indicator Data'!T128="No Data",1,IF('Indicator Data imputation'!N127&lt;&gt;"",1,0))</f>
        <v>0</v>
      </c>
      <c r="N124" s="171">
        <f>IF('Indicator Data'!U128="No Data",1,IF('Indicator Data imputation'!O127&lt;&gt;"",1,0))</f>
        <v>0</v>
      </c>
      <c r="O124" s="171">
        <f>IF('Indicator Data'!V128="No Data",1,IF('Indicator Data imputation'!P127&lt;&gt;"",1,0))</f>
        <v>0</v>
      </c>
      <c r="P124" s="171">
        <f>IF('Indicator Data'!W128="No Data",1,IF('Indicator Data imputation'!Q127&lt;&gt;"",1,0))</f>
        <v>0</v>
      </c>
      <c r="Q124" s="171">
        <f>IF('Indicator Data'!X128="No Data",1,IF('Indicator Data imputation'!R127&lt;&gt;"",1,0))</f>
        <v>0</v>
      </c>
      <c r="R124" s="171">
        <f>IF('Indicator Data'!Y128="No Data",1,IF('Indicator Data imputation'!S127&lt;&gt;"",1,0))</f>
        <v>0</v>
      </c>
      <c r="S124" s="171">
        <f>IF('Indicator Data'!Z128="No Data",1,IF('Indicator Data imputation'!T127&lt;&gt;"",1,0))</f>
        <v>0</v>
      </c>
      <c r="T124" s="171">
        <f>IF('Indicator Data'!AA128="No Data",1,IF('Indicator Data imputation'!U127&lt;&gt;"",1,0))</f>
        <v>0</v>
      </c>
      <c r="U124" s="171">
        <f>IF('Indicator Data'!AB128="No Data",1,IF('Indicator Data imputation'!V127&lt;&gt;"",1,0))</f>
        <v>0</v>
      </c>
      <c r="V124" s="171">
        <f>IF('Indicator Data'!AC128="No Data",1,IF('Indicator Data imputation'!W127&lt;&gt;"",1,0))</f>
        <v>0</v>
      </c>
      <c r="W124" s="171">
        <f>IF('Indicator Data'!AD128="No Data",1,IF('Indicator Data imputation'!X127&lt;&gt;"",1,0))</f>
        <v>0</v>
      </c>
      <c r="X124" s="171">
        <f>IF('Indicator Data'!AE128="No Data",1,IF('Indicator Data imputation'!Y127&lt;&gt;"",1,0))</f>
        <v>0</v>
      </c>
      <c r="Y124" s="171">
        <f>IF('Indicator Data'!AF128="No Data",1,IF('Indicator Data imputation'!Z127&lt;&gt;"",1,0))</f>
        <v>0</v>
      </c>
      <c r="Z124" s="171">
        <f>IF('Indicator Data'!AG128="No Data",1,IF('Indicator Data imputation'!AA127&lt;&gt;"",1,0))</f>
        <v>0</v>
      </c>
      <c r="AA124" s="171">
        <f>IF('Indicator Data'!AH128="No Data",1,IF('Indicator Data imputation'!AB127&lt;&gt;"",1,0))</f>
        <v>0</v>
      </c>
      <c r="AB124" s="171">
        <f>IF('Indicator Data'!AI128="No Data",1,IF('Indicator Data imputation'!AC127&lt;&gt;"",1,0))</f>
        <v>0</v>
      </c>
      <c r="AC124" s="171">
        <f>IF('Indicator Data'!AJ128="No Data",1,IF('Indicator Data imputation'!AD127&lt;&gt;"",1,0))</f>
        <v>0</v>
      </c>
      <c r="AD124" s="171">
        <f>IF('Indicator Data'!AK128="No Data",1,IF('Indicator Data imputation'!AE127&lt;&gt;"",1,0))</f>
        <v>0</v>
      </c>
      <c r="AE124" s="171">
        <f>IF('Indicator Data'!AL128="No Data",1,IF('Indicator Data imputation'!AF127&lt;&gt;"",1,0))</f>
        <v>0</v>
      </c>
      <c r="AF124" s="171">
        <f>IF('Indicator Data'!AM128="No Data",1,IF('Indicator Data imputation'!AG127&lt;&gt;"",1,0))</f>
        <v>0</v>
      </c>
      <c r="AG124" s="171">
        <f>IF('Indicator Data'!AN128="No Data",1,IF('Indicator Data imputation'!AH127&lt;&gt;"",1,0))</f>
        <v>0</v>
      </c>
      <c r="AH124" s="171">
        <f>IF('Indicator Data'!AO128="No Data",1,IF('Indicator Data imputation'!AI127&lt;&gt;"",1,0))</f>
        <v>0</v>
      </c>
      <c r="AI124" s="171">
        <f>IF('Indicator Data'!AP128="No Data",1,IF('Indicator Data imputation'!AJ127&lt;&gt;"",1,0))</f>
        <v>0</v>
      </c>
      <c r="AJ124" s="171">
        <f>IF('Indicator Data'!AQ128="No Data",1,IF('Indicator Data imputation'!AK127&lt;&gt;"",1,0))</f>
        <v>0</v>
      </c>
      <c r="AK124" s="171">
        <f>IF('Indicator Data'!AR128="No Data",1,IF('Indicator Data imputation'!AL127&lt;&gt;"",1,0))</f>
        <v>0</v>
      </c>
      <c r="AL124" s="171">
        <f>IF('Indicator Data'!AS128="No Data",1,IF('Indicator Data imputation'!AM127&lt;&gt;"",1,0))</f>
        <v>0</v>
      </c>
      <c r="AM124" s="171">
        <f>IF('Indicator Data'!AT128="No Data",1,IF('Indicator Data imputation'!AN127&lt;&gt;"",1,0))</f>
        <v>0</v>
      </c>
      <c r="AN124" s="171">
        <f>IF('Indicator Data'!AU128="No Data",1,IF('Indicator Data imputation'!AO127&lt;&gt;"",1,0))</f>
        <v>0</v>
      </c>
      <c r="AO124" s="171">
        <f>IF('Indicator Data'!AV128="No Data",1,IF('Indicator Data imputation'!AP127&lt;&gt;"",1,0))</f>
        <v>0</v>
      </c>
      <c r="AP124" s="171">
        <f>IF('Indicator Data'!AW128="No Data",1,IF('Indicator Data imputation'!AQ127&lt;&gt;"",1,0))</f>
        <v>0</v>
      </c>
      <c r="AQ124" s="171">
        <f>IF('Indicator Data'!AX128="No Data",1,IF('Indicator Data imputation'!AR127&lt;&gt;"",1,0))</f>
        <v>0</v>
      </c>
      <c r="AR124" s="171">
        <f>IF('Indicator Data'!AY128="No Data",1,IF('Indicator Data imputation'!AS127&lt;&gt;"",1,0))</f>
        <v>0</v>
      </c>
      <c r="AS124" s="171">
        <f>IF('Indicator Data'!AZ128="No Data",1,IF('Indicator Data imputation'!AT127&lt;&gt;"",1,0))</f>
        <v>0</v>
      </c>
      <c r="AT124" s="171">
        <f>IF('Indicator Data'!BA128="No Data",1,IF('Indicator Data imputation'!AU127&lt;&gt;"",1,0))</f>
        <v>0</v>
      </c>
      <c r="AU124" s="171">
        <f>IF('Indicator Data'!BB128="No Data",1,IF('Indicator Data imputation'!AV127&lt;&gt;"",1,0))</f>
        <v>0</v>
      </c>
      <c r="AV124" s="171">
        <f>IF('Indicator Data'!BC128="No Data",1,IF('Indicator Data imputation'!AW127&lt;&gt;"",1,0))</f>
        <v>0</v>
      </c>
      <c r="AW124" s="171">
        <f>IF('Indicator Data'!BD128="No Data",1,IF('Indicator Data imputation'!AX127&lt;&gt;"",1,0))</f>
        <v>0</v>
      </c>
      <c r="AX124" s="171">
        <f>IF('Indicator Data'!BE128="No Data",1,IF('Indicator Data imputation'!AY127&lt;&gt;"",1,0))</f>
        <v>0</v>
      </c>
      <c r="AY124" s="171">
        <f>IF('Indicator Data'!BF128="No Data",1,IF('Indicator Data imputation'!AZ127&lt;&gt;"",1,0))</f>
        <v>0</v>
      </c>
      <c r="AZ124" s="171">
        <f>IF('Indicator Data'!BG128="No Data",1,IF('Indicator Data imputation'!BA127&lt;&gt;"",1,0))</f>
        <v>0</v>
      </c>
      <c r="BA124" s="5">
        <f t="shared" si="2"/>
        <v>0</v>
      </c>
      <c r="BB124" s="173">
        <f t="shared" si="3"/>
        <v>0</v>
      </c>
    </row>
    <row r="125" spans="1:54" x14ac:dyDescent="0.25">
      <c r="A125" s="5" t="s">
        <v>231</v>
      </c>
      <c r="B125" s="171">
        <f>IF('Indicator Data'!I129="No Data",1,IF('Indicator Data imputation'!C128&lt;&gt;"",1,0))</f>
        <v>0</v>
      </c>
      <c r="C125" s="171">
        <f>IF('Indicator Data'!J129="No Data",1,IF('Indicator Data imputation'!D128&lt;&gt;"",1,0))</f>
        <v>0</v>
      </c>
      <c r="D125" s="171">
        <f>IF('Indicator Data'!K129="No Data",1,IF('Indicator Data imputation'!E128&lt;&gt;"",1,0))</f>
        <v>0</v>
      </c>
      <c r="E125" s="171">
        <f>IF('Indicator Data'!L129="No Data",1,IF('Indicator Data imputation'!F128&lt;&gt;"",1,0))</f>
        <v>0</v>
      </c>
      <c r="F125" s="171">
        <f>IF('Indicator Data'!M129="No Data",1,IF('Indicator Data imputation'!G128&lt;&gt;"",1,0))</f>
        <v>0</v>
      </c>
      <c r="G125" s="171">
        <f>IF('Indicator Data'!N129="No Data",1,IF('Indicator Data imputation'!H128&lt;&gt;"",1,0))</f>
        <v>0</v>
      </c>
      <c r="H125" s="171">
        <f>IF('Indicator Data'!O129="No Data",1,IF('Indicator Data imputation'!I128&lt;&gt;"",1,0))</f>
        <v>0</v>
      </c>
      <c r="I125" s="171">
        <f>IF('Indicator Data'!P129="No Data",1,IF('Indicator Data imputation'!J128&lt;&gt;"",1,0))</f>
        <v>0</v>
      </c>
      <c r="J125" s="171">
        <f>IF('Indicator Data'!Q129="No Data",1,IF('Indicator Data imputation'!K128&lt;&gt;"",1,0))</f>
        <v>0</v>
      </c>
      <c r="K125" s="171">
        <f>IF('Indicator Data'!R129="No Data",1,IF('Indicator Data imputation'!L128&lt;&gt;"",1,0))</f>
        <v>0</v>
      </c>
      <c r="L125" s="171">
        <f>IF('Indicator Data'!S129="No Data",1,IF('Indicator Data imputation'!M128&lt;&gt;"",1,0))</f>
        <v>0</v>
      </c>
      <c r="M125" s="171">
        <f>IF('Indicator Data'!T129="No Data",1,IF('Indicator Data imputation'!N128&lt;&gt;"",1,0))</f>
        <v>0</v>
      </c>
      <c r="N125" s="171">
        <f>IF('Indicator Data'!U129="No Data",1,IF('Indicator Data imputation'!O128&lt;&gt;"",1,0))</f>
        <v>0</v>
      </c>
      <c r="O125" s="171">
        <f>IF('Indicator Data'!V129="No Data",1,IF('Indicator Data imputation'!P128&lt;&gt;"",1,0))</f>
        <v>0</v>
      </c>
      <c r="P125" s="171">
        <f>IF('Indicator Data'!W129="No Data",1,IF('Indicator Data imputation'!Q128&lt;&gt;"",1,0))</f>
        <v>0</v>
      </c>
      <c r="Q125" s="171">
        <f>IF('Indicator Data'!X129="No Data",1,IF('Indicator Data imputation'!R128&lt;&gt;"",1,0))</f>
        <v>0</v>
      </c>
      <c r="R125" s="171">
        <f>IF('Indicator Data'!Y129="No Data",1,IF('Indicator Data imputation'!S128&lt;&gt;"",1,0))</f>
        <v>0</v>
      </c>
      <c r="S125" s="171">
        <f>IF('Indicator Data'!Z129="No Data",1,IF('Indicator Data imputation'!T128&lt;&gt;"",1,0))</f>
        <v>0</v>
      </c>
      <c r="T125" s="171">
        <f>IF('Indicator Data'!AA129="No Data",1,IF('Indicator Data imputation'!U128&lt;&gt;"",1,0))</f>
        <v>0</v>
      </c>
      <c r="U125" s="171">
        <f>IF('Indicator Data'!AB129="No Data",1,IF('Indicator Data imputation'!V128&lt;&gt;"",1,0))</f>
        <v>0</v>
      </c>
      <c r="V125" s="171">
        <f>IF('Indicator Data'!AC129="No Data",1,IF('Indicator Data imputation'!W128&lt;&gt;"",1,0))</f>
        <v>0</v>
      </c>
      <c r="W125" s="171">
        <f>IF('Indicator Data'!AD129="No Data",1,IF('Indicator Data imputation'!X128&lt;&gt;"",1,0))</f>
        <v>0</v>
      </c>
      <c r="X125" s="171">
        <f>IF('Indicator Data'!AE129="No Data",1,IF('Indicator Data imputation'!Y128&lt;&gt;"",1,0))</f>
        <v>0</v>
      </c>
      <c r="Y125" s="171">
        <f>IF('Indicator Data'!AF129="No Data",1,IF('Indicator Data imputation'!Z128&lt;&gt;"",1,0))</f>
        <v>0</v>
      </c>
      <c r="Z125" s="171">
        <f>IF('Indicator Data'!AG129="No Data",1,IF('Indicator Data imputation'!AA128&lt;&gt;"",1,0))</f>
        <v>0</v>
      </c>
      <c r="AA125" s="171">
        <f>IF('Indicator Data'!AH129="No Data",1,IF('Indicator Data imputation'!AB128&lt;&gt;"",1,0))</f>
        <v>0</v>
      </c>
      <c r="AB125" s="171">
        <f>IF('Indicator Data'!AI129="No Data",1,IF('Indicator Data imputation'!AC128&lt;&gt;"",1,0))</f>
        <v>0</v>
      </c>
      <c r="AC125" s="171">
        <f>IF('Indicator Data'!AJ129="No Data",1,IF('Indicator Data imputation'!AD128&lt;&gt;"",1,0))</f>
        <v>0</v>
      </c>
      <c r="AD125" s="171">
        <f>IF('Indicator Data'!AK129="No Data",1,IF('Indicator Data imputation'!AE128&lt;&gt;"",1,0))</f>
        <v>0</v>
      </c>
      <c r="AE125" s="171">
        <f>IF('Indicator Data'!AL129="No Data",1,IF('Indicator Data imputation'!AF128&lt;&gt;"",1,0))</f>
        <v>0</v>
      </c>
      <c r="AF125" s="171">
        <f>IF('Indicator Data'!AM129="No Data",1,IF('Indicator Data imputation'!AG128&lt;&gt;"",1,0))</f>
        <v>0</v>
      </c>
      <c r="AG125" s="171">
        <f>IF('Indicator Data'!AN129="No Data",1,IF('Indicator Data imputation'!AH128&lt;&gt;"",1,0))</f>
        <v>0</v>
      </c>
      <c r="AH125" s="171">
        <f>IF('Indicator Data'!AO129="No Data",1,IF('Indicator Data imputation'!AI128&lt;&gt;"",1,0))</f>
        <v>0</v>
      </c>
      <c r="AI125" s="171">
        <f>IF('Indicator Data'!AP129="No Data",1,IF('Indicator Data imputation'!AJ128&lt;&gt;"",1,0))</f>
        <v>0</v>
      </c>
      <c r="AJ125" s="171">
        <f>IF('Indicator Data'!AQ129="No Data",1,IF('Indicator Data imputation'!AK128&lt;&gt;"",1,0))</f>
        <v>0</v>
      </c>
      <c r="AK125" s="171">
        <f>IF('Indicator Data'!AR129="No Data",1,IF('Indicator Data imputation'!AL128&lt;&gt;"",1,0))</f>
        <v>0</v>
      </c>
      <c r="AL125" s="171">
        <f>IF('Indicator Data'!AS129="No Data",1,IF('Indicator Data imputation'!AM128&lt;&gt;"",1,0))</f>
        <v>0</v>
      </c>
      <c r="AM125" s="171">
        <f>IF('Indicator Data'!AT129="No Data",1,IF('Indicator Data imputation'!AN128&lt;&gt;"",1,0))</f>
        <v>0</v>
      </c>
      <c r="AN125" s="171">
        <f>IF('Indicator Data'!AU129="No Data",1,IF('Indicator Data imputation'!AO128&lt;&gt;"",1,0))</f>
        <v>0</v>
      </c>
      <c r="AO125" s="171">
        <f>IF('Indicator Data'!AV129="No Data",1,IF('Indicator Data imputation'!AP128&lt;&gt;"",1,0))</f>
        <v>0</v>
      </c>
      <c r="AP125" s="171">
        <f>IF('Indicator Data'!AW129="No Data",1,IF('Indicator Data imputation'!AQ128&lt;&gt;"",1,0))</f>
        <v>0</v>
      </c>
      <c r="AQ125" s="171">
        <f>IF('Indicator Data'!AX129="No Data",1,IF('Indicator Data imputation'!AR128&lt;&gt;"",1,0))</f>
        <v>0</v>
      </c>
      <c r="AR125" s="171">
        <f>IF('Indicator Data'!AY129="No Data",1,IF('Indicator Data imputation'!AS128&lt;&gt;"",1,0))</f>
        <v>0</v>
      </c>
      <c r="AS125" s="171">
        <f>IF('Indicator Data'!AZ129="No Data",1,IF('Indicator Data imputation'!AT128&lt;&gt;"",1,0))</f>
        <v>0</v>
      </c>
      <c r="AT125" s="171">
        <f>IF('Indicator Data'!BA129="No Data",1,IF('Indicator Data imputation'!AU128&lt;&gt;"",1,0))</f>
        <v>0</v>
      </c>
      <c r="AU125" s="171">
        <f>IF('Indicator Data'!BB129="No Data",1,IF('Indicator Data imputation'!AV128&lt;&gt;"",1,0))</f>
        <v>0</v>
      </c>
      <c r="AV125" s="171">
        <f>IF('Indicator Data'!BC129="No Data",1,IF('Indicator Data imputation'!AW128&lt;&gt;"",1,0))</f>
        <v>0</v>
      </c>
      <c r="AW125" s="171">
        <f>IF('Indicator Data'!BD129="No Data",1,IF('Indicator Data imputation'!AX128&lt;&gt;"",1,0))</f>
        <v>0</v>
      </c>
      <c r="AX125" s="171">
        <f>IF('Indicator Data'!BE129="No Data",1,IF('Indicator Data imputation'!AY128&lt;&gt;"",1,0))</f>
        <v>0</v>
      </c>
      <c r="AY125" s="171">
        <f>IF('Indicator Data'!BF129="No Data",1,IF('Indicator Data imputation'!AZ128&lt;&gt;"",1,0))</f>
        <v>0</v>
      </c>
      <c r="AZ125" s="171">
        <f>IF('Indicator Data'!BG129="No Data",1,IF('Indicator Data imputation'!BA128&lt;&gt;"",1,0))</f>
        <v>0</v>
      </c>
      <c r="BA125" s="5">
        <f t="shared" si="2"/>
        <v>0</v>
      </c>
      <c r="BB125" s="173">
        <f t="shared" si="3"/>
        <v>0</v>
      </c>
    </row>
    <row r="126" spans="1:54" x14ac:dyDescent="0.25">
      <c r="A126" s="5" t="s">
        <v>233</v>
      </c>
      <c r="B126" s="171">
        <f>IF('Indicator Data'!I130="No Data",1,IF('Indicator Data imputation'!C129&lt;&gt;"",1,0))</f>
        <v>0</v>
      </c>
      <c r="C126" s="171">
        <f>IF('Indicator Data'!J130="No Data",1,IF('Indicator Data imputation'!D129&lt;&gt;"",1,0))</f>
        <v>0</v>
      </c>
      <c r="D126" s="171">
        <f>IF('Indicator Data'!K130="No Data",1,IF('Indicator Data imputation'!E129&lt;&gt;"",1,0))</f>
        <v>0</v>
      </c>
      <c r="E126" s="171">
        <f>IF('Indicator Data'!L130="No Data",1,IF('Indicator Data imputation'!F129&lt;&gt;"",1,0))</f>
        <v>0</v>
      </c>
      <c r="F126" s="171">
        <f>IF('Indicator Data'!M130="No Data",1,IF('Indicator Data imputation'!G129&lt;&gt;"",1,0))</f>
        <v>0</v>
      </c>
      <c r="G126" s="171">
        <f>IF('Indicator Data'!N130="No Data",1,IF('Indicator Data imputation'!H129&lt;&gt;"",1,0))</f>
        <v>0</v>
      </c>
      <c r="H126" s="171">
        <f>IF('Indicator Data'!O130="No Data",1,IF('Indicator Data imputation'!I129&lt;&gt;"",1,0))</f>
        <v>0</v>
      </c>
      <c r="I126" s="171">
        <f>IF('Indicator Data'!P130="No Data",1,IF('Indicator Data imputation'!J129&lt;&gt;"",1,0))</f>
        <v>0</v>
      </c>
      <c r="J126" s="171">
        <f>IF('Indicator Data'!Q130="No Data",1,IF('Indicator Data imputation'!K129&lt;&gt;"",1,0))</f>
        <v>0</v>
      </c>
      <c r="K126" s="171">
        <f>IF('Indicator Data'!R130="No Data",1,IF('Indicator Data imputation'!L129&lt;&gt;"",1,0))</f>
        <v>0</v>
      </c>
      <c r="L126" s="171">
        <f>IF('Indicator Data'!S130="No Data",1,IF('Indicator Data imputation'!M129&lt;&gt;"",1,0))</f>
        <v>0</v>
      </c>
      <c r="M126" s="171">
        <f>IF('Indicator Data'!T130="No Data",1,IF('Indicator Data imputation'!N129&lt;&gt;"",1,0))</f>
        <v>0</v>
      </c>
      <c r="N126" s="171">
        <f>IF('Indicator Data'!U130="No Data",1,IF('Indicator Data imputation'!O129&lt;&gt;"",1,0))</f>
        <v>0</v>
      </c>
      <c r="O126" s="171">
        <f>IF('Indicator Data'!V130="No Data",1,IF('Indicator Data imputation'!P129&lt;&gt;"",1,0))</f>
        <v>0</v>
      </c>
      <c r="P126" s="171">
        <f>IF('Indicator Data'!W130="No Data",1,IF('Indicator Data imputation'!Q129&lt;&gt;"",1,0))</f>
        <v>0</v>
      </c>
      <c r="Q126" s="171">
        <f>IF('Indicator Data'!X130="No Data",1,IF('Indicator Data imputation'!R129&lt;&gt;"",1,0))</f>
        <v>0</v>
      </c>
      <c r="R126" s="171">
        <f>IF('Indicator Data'!Y130="No Data",1,IF('Indicator Data imputation'!S129&lt;&gt;"",1,0))</f>
        <v>0</v>
      </c>
      <c r="S126" s="171">
        <f>IF('Indicator Data'!Z130="No Data",1,IF('Indicator Data imputation'!T129&lt;&gt;"",1,0))</f>
        <v>0</v>
      </c>
      <c r="T126" s="171">
        <f>IF('Indicator Data'!AA130="No Data",1,IF('Indicator Data imputation'!U129&lt;&gt;"",1,0))</f>
        <v>0</v>
      </c>
      <c r="U126" s="171">
        <f>IF('Indicator Data'!AB130="No Data",1,IF('Indicator Data imputation'!V129&lt;&gt;"",1,0))</f>
        <v>0</v>
      </c>
      <c r="V126" s="171">
        <f>IF('Indicator Data'!AC130="No Data",1,IF('Indicator Data imputation'!W129&lt;&gt;"",1,0))</f>
        <v>0</v>
      </c>
      <c r="W126" s="171">
        <f>IF('Indicator Data'!AD130="No Data",1,IF('Indicator Data imputation'!X129&lt;&gt;"",1,0))</f>
        <v>0</v>
      </c>
      <c r="X126" s="171">
        <f>IF('Indicator Data'!AE130="No Data",1,IF('Indicator Data imputation'!Y129&lt;&gt;"",1,0))</f>
        <v>0</v>
      </c>
      <c r="Y126" s="171">
        <f>IF('Indicator Data'!AF130="No Data",1,IF('Indicator Data imputation'!Z129&lt;&gt;"",1,0))</f>
        <v>1</v>
      </c>
      <c r="Z126" s="171">
        <f>IF('Indicator Data'!AG130="No Data",1,IF('Indicator Data imputation'!AA129&lt;&gt;"",1,0))</f>
        <v>0</v>
      </c>
      <c r="AA126" s="171">
        <f>IF('Indicator Data'!AH130="No Data",1,IF('Indicator Data imputation'!AB129&lt;&gt;"",1,0))</f>
        <v>0</v>
      </c>
      <c r="AB126" s="171">
        <f>IF('Indicator Data'!AI130="No Data",1,IF('Indicator Data imputation'!AC129&lt;&gt;"",1,0))</f>
        <v>0</v>
      </c>
      <c r="AC126" s="171">
        <f>IF('Indicator Data'!AJ130="No Data",1,IF('Indicator Data imputation'!AD129&lt;&gt;"",1,0))</f>
        <v>0</v>
      </c>
      <c r="AD126" s="171">
        <f>IF('Indicator Data'!AK130="No Data",1,IF('Indicator Data imputation'!AE129&lt;&gt;"",1,0))</f>
        <v>0</v>
      </c>
      <c r="AE126" s="171">
        <f>IF('Indicator Data'!AL130="No Data",1,IF('Indicator Data imputation'!AF129&lt;&gt;"",1,0))</f>
        <v>0</v>
      </c>
      <c r="AF126" s="171">
        <f>IF('Indicator Data'!AM130="No Data",1,IF('Indicator Data imputation'!AG129&lt;&gt;"",1,0))</f>
        <v>0</v>
      </c>
      <c r="AG126" s="171">
        <f>IF('Indicator Data'!AN130="No Data",1,IF('Indicator Data imputation'!AH129&lt;&gt;"",1,0))</f>
        <v>0</v>
      </c>
      <c r="AH126" s="171">
        <f>IF('Indicator Data'!AO130="No Data",1,IF('Indicator Data imputation'!AI129&lt;&gt;"",1,0))</f>
        <v>0</v>
      </c>
      <c r="AI126" s="171">
        <f>IF('Indicator Data'!AP130="No Data",1,IF('Indicator Data imputation'!AJ129&lt;&gt;"",1,0))</f>
        <v>0</v>
      </c>
      <c r="AJ126" s="171">
        <f>IF('Indicator Data'!AQ130="No Data",1,IF('Indicator Data imputation'!AK129&lt;&gt;"",1,0))</f>
        <v>0</v>
      </c>
      <c r="AK126" s="171">
        <f>IF('Indicator Data'!AR130="No Data",1,IF('Indicator Data imputation'!AL129&lt;&gt;"",1,0))</f>
        <v>0</v>
      </c>
      <c r="AL126" s="171">
        <f>IF('Indicator Data'!AS130="No Data",1,IF('Indicator Data imputation'!AM129&lt;&gt;"",1,0))</f>
        <v>0</v>
      </c>
      <c r="AM126" s="171">
        <f>IF('Indicator Data'!AT130="No Data",1,IF('Indicator Data imputation'!AN129&lt;&gt;"",1,0))</f>
        <v>0</v>
      </c>
      <c r="AN126" s="171">
        <f>IF('Indicator Data'!AU130="No Data",1,IF('Indicator Data imputation'!AO129&lt;&gt;"",1,0))</f>
        <v>0</v>
      </c>
      <c r="AO126" s="171">
        <f>IF('Indicator Data'!AV130="No Data",1,IF('Indicator Data imputation'!AP129&lt;&gt;"",1,0))</f>
        <v>0</v>
      </c>
      <c r="AP126" s="171">
        <f>IF('Indicator Data'!AW130="No Data",1,IF('Indicator Data imputation'!AQ129&lt;&gt;"",1,0))</f>
        <v>0</v>
      </c>
      <c r="AQ126" s="171">
        <f>IF('Indicator Data'!AX130="No Data",1,IF('Indicator Data imputation'!AR129&lt;&gt;"",1,0))</f>
        <v>0</v>
      </c>
      <c r="AR126" s="171">
        <f>IF('Indicator Data'!AY130="No Data",1,IF('Indicator Data imputation'!AS129&lt;&gt;"",1,0))</f>
        <v>0</v>
      </c>
      <c r="AS126" s="171">
        <f>IF('Indicator Data'!AZ130="No Data",1,IF('Indicator Data imputation'!AT129&lt;&gt;"",1,0))</f>
        <v>0</v>
      </c>
      <c r="AT126" s="171">
        <f>IF('Indicator Data'!BA130="No Data",1,IF('Indicator Data imputation'!AU129&lt;&gt;"",1,0))</f>
        <v>0</v>
      </c>
      <c r="AU126" s="171">
        <f>IF('Indicator Data'!BB130="No Data",1,IF('Indicator Data imputation'!AV129&lt;&gt;"",1,0))</f>
        <v>0</v>
      </c>
      <c r="AV126" s="171">
        <f>IF('Indicator Data'!BC130="No Data",1,IF('Indicator Data imputation'!AW129&lt;&gt;"",1,0))</f>
        <v>0</v>
      </c>
      <c r="AW126" s="171">
        <f>IF('Indicator Data'!BD130="No Data",1,IF('Indicator Data imputation'!AX129&lt;&gt;"",1,0))</f>
        <v>0</v>
      </c>
      <c r="AX126" s="171">
        <f>IF('Indicator Data'!BE130="No Data",1,IF('Indicator Data imputation'!AY129&lt;&gt;"",1,0))</f>
        <v>0</v>
      </c>
      <c r="AY126" s="171">
        <f>IF('Indicator Data'!BF130="No Data",1,IF('Indicator Data imputation'!AZ129&lt;&gt;"",1,0))</f>
        <v>0</v>
      </c>
      <c r="AZ126" s="171">
        <f>IF('Indicator Data'!BG130="No Data",1,IF('Indicator Data imputation'!BA129&lt;&gt;"",1,0))</f>
        <v>0</v>
      </c>
      <c r="BA126" s="5">
        <f t="shared" si="2"/>
        <v>1</v>
      </c>
      <c r="BB126" s="173">
        <f t="shared" si="3"/>
        <v>1.9607843137254902E-2</v>
      </c>
    </row>
    <row r="127" spans="1:54" x14ac:dyDescent="0.25">
      <c r="A127" s="5" t="s">
        <v>235</v>
      </c>
      <c r="B127" s="171">
        <f>IF('Indicator Data'!I131="No Data",1,IF('Indicator Data imputation'!C130&lt;&gt;"",1,0))</f>
        <v>0</v>
      </c>
      <c r="C127" s="171">
        <f>IF('Indicator Data'!J131="No Data",1,IF('Indicator Data imputation'!D130&lt;&gt;"",1,0))</f>
        <v>0</v>
      </c>
      <c r="D127" s="171">
        <f>IF('Indicator Data'!K131="No Data",1,IF('Indicator Data imputation'!E130&lt;&gt;"",1,0))</f>
        <v>0</v>
      </c>
      <c r="E127" s="171">
        <f>IF('Indicator Data'!L131="No Data",1,IF('Indicator Data imputation'!F130&lt;&gt;"",1,0))</f>
        <v>0</v>
      </c>
      <c r="F127" s="171">
        <f>IF('Indicator Data'!M131="No Data",1,IF('Indicator Data imputation'!G130&lt;&gt;"",1,0))</f>
        <v>0</v>
      </c>
      <c r="G127" s="171">
        <f>IF('Indicator Data'!N131="No Data",1,IF('Indicator Data imputation'!H130&lt;&gt;"",1,0))</f>
        <v>0</v>
      </c>
      <c r="H127" s="171">
        <f>IF('Indicator Data'!O131="No Data",1,IF('Indicator Data imputation'!I130&lt;&gt;"",1,0))</f>
        <v>0</v>
      </c>
      <c r="I127" s="171">
        <f>IF('Indicator Data'!P131="No Data",1,IF('Indicator Data imputation'!J130&lt;&gt;"",1,0))</f>
        <v>0</v>
      </c>
      <c r="J127" s="171">
        <f>IF('Indicator Data'!Q131="No Data",1,IF('Indicator Data imputation'!K130&lt;&gt;"",1,0))</f>
        <v>0</v>
      </c>
      <c r="K127" s="171">
        <f>IF('Indicator Data'!R131="No Data",1,IF('Indicator Data imputation'!L130&lt;&gt;"",1,0))</f>
        <v>1</v>
      </c>
      <c r="L127" s="171">
        <f>IF('Indicator Data'!S131="No Data",1,IF('Indicator Data imputation'!M130&lt;&gt;"",1,0))</f>
        <v>0</v>
      </c>
      <c r="M127" s="171">
        <f>IF('Indicator Data'!T131="No Data",1,IF('Indicator Data imputation'!N130&lt;&gt;"",1,0))</f>
        <v>0</v>
      </c>
      <c r="N127" s="171">
        <f>IF('Indicator Data'!U131="No Data",1,IF('Indicator Data imputation'!O130&lt;&gt;"",1,0))</f>
        <v>0</v>
      </c>
      <c r="O127" s="171">
        <f>IF('Indicator Data'!V131="No Data",1,IF('Indicator Data imputation'!P130&lt;&gt;"",1,0))</f>
        <v>1</v>
      </c>
      <c r="P127" s="171">
        <f>IF('Indicator Data'!W131="No Data",1,IF('Indicator Data imputation'!Q130&lt;&gt;"",1,0))</f>
        <v>0</v>
      </c>
      <c r="Q127" s="171">
        <f>IF('Indicator Data'!X131="No Data",1,IF('Indicator Data imputation'!R130&lt;&gt;"",1,0))</f>
        <v>1</v>
      </c>
      <c r="R127" s="171">
        <f>IF('Indicator Data'!Y131="No Data",1,IF('Indicator Data imputation'!S130&lt;&gt;"",1,0))</f>
        <v>0</v>
      </c>
      <c r="S127" s="171">
        <f>IF('Indicator Data'!Z131="No Data",1,IF('Indicator Data imputation'!T130&lt;&gt;"",1,0))</f>
        <v>0</v>
      </c>
      <c r="T127" s="171">
        <f>IF('Indicator Data'!AA131="No Data",1,IF('Indicator Data imputation'!U130&lt;&gt;"",1,0))</f>
        <v>0</v>
      </c>
      <c r="U127" s="171">
        <f>IF('Indicator Data'!AB131="No Data",1,IF('Indicator Data imputation'!V130&lt;&gt;"",1,0))</f>
        <v>0</v>
      </c>
      <c r="V127" s="171">
        <f>IF('Indicator Data'!AC131="No Data",1,IF('Indicator Data imputation'!W130&lt;&gt;"",1,0))</f>
        <v>0</v>
      </c>
      <c r="W127" s="171">
        <f>IF('Indicator Data'!AD131="No Data",1,IF('Indicator Data imputation'!X130&lt;&gt;"",1,0))</f>
        <v>0</v>
      </c>
      <c r="X127" s="171">
        <f>IF('Indicator Data'!AE131="No Data",1,IF('Indicator Data imputation'!Y130&lt;&gt;"",1,0))</f>
        <v>1</v>
      </c>
      <c r="Y127" s="171">
        <f>IF('Indicator Data'!AF131="No Data",1,IF('Indicator Data imputation'!Z130&lt;&gt;"",1,0))</f>
        <v>0</v>
      </c>
      <c r="Z127" s="171">
        <f>IF('Indicator Data'!AG131="No Data",1,IF('Indicator Data imputation'!AA130&lt;&gt;"",1,0))</f>
        <v>0</v>
      </c>
      <c r="AA127" s="171">
        <f>IF('Indicator Data'!AH131="No Data",1,IF('Indicator Data imputation'!AB130&lt;&gt;"",1,0))</f>
        <v>0</v>
      </c>
      <c r="AB127" s="171">
        <f>IF('Indicator Data'!AI131="No Data",1,IF('Indicator Data imputation'!AC130&lt;&gt;"",1,0))</f>
        <v>0</v>
      </c>
      <c r="AC127" s="171">
        <f>IF('Indicator Data'!AJ131="No Data",1,IF('Indicator Data imputation'!AD130&lt;&gt;"",1,0))</f>
        <v>0</v>
      </c>
      <c r="AD127" s="171">
        <f>IF('Indicator Data'!AK131="No Data",1,IF('Indicator Data imputation'!AE130&lt;&gt;"",1,0))</f>
        <v>0</v>
      </c>
      <c r="AE127" s="171">
        <f>IF('Indicator Data'!AL131="No Data",1,IF('Indicator Data imputation'!AF130&lt;&gt;"",1,0))</f>
        <v>0</v>
      </c>
      <c r="AF127" s="171">
        <f>IF('Indicator Data'!AM131="No Data",1,IF('Indicator Data imputation'!AG130&lt;&gt;"",1,0))</f>
        <v>0</v>
      </c>
      <c r="AG127" s="171">
        <f>IF('Indicator Data'!AN131="No Data",1,IF('Indicator Data imputation'!AH130&lt;&gt;"",1,0))</f>
        <v>0</v>
      </c>
      <c r="AH127" s="171">
        <f>IF('Indicator Data'!AO131="No Data",1,IF('Indicator Data imputation'!AI130&lt;&gt;"",1,0))</f>
        <v>0</v>
      </c>
      <c r="AI127" s="171">
        <f>IF('Indicator Data'!AP131="No Data",1,IF('Indicator Data imputation'!AJ130&lt;&gt;"",1,0))</f>
        <v>0</v>
      </c>
      <c r="AJ127" s="171">
        <f>IF('Indicator Data'!AQ131="No Data",1,IF('Indicator Data imputation'!AK130&lt;&gt;"",1,0))</f>
        <v>0</v>
      </c>
      <c r="AK127" s="171">
        <f>IF('Indicator Data'!AR131="No Data",1,IF('Indicator Data imputation'!AL130&lt;&gt;"",1,0))</f>
        <v>0</v>
      </c>
      <c r="AL127" s="171">
        <f>IF('Indicator Data'!AS131="No Data",1,IF('Indicator Data imputation'!AM130&lt;&gt;"",1,0))</f>
        <v>0</v>
      </c>
      <c r="AM127" s="171">
        <f>IF('Indicator Data'!AT131="No Data",1,IF('Indicator Data imputation'!AN130&lt;&gt;"",1,0))</f>
        <v>0</v>
      </c>
      <c r="AN127" s="171">
        <f>IF('Indicator Data'!AU131="No Data",1,IF('Indicator Data imputation'!AO130&lt;&gt;"",1,0))</f>
        <v>0</v>
      </c>
      <c r="AO127" s="171">
        <f>IF('Indicator Data'!AV131="No Data",1,IF('Indicator Data imputation'!AP130&lt;&gt;"",1,0))</f>
        <v>1</v>
      </c>
      <c r="AP127" s="171">
        <f>IF('Indicator Data'!AW131="No Data",1,IF('Indicator Data imputation'!AQ130&lt;&gt;"",1,0))</f>
        <v>0</v>
      </c>
      <c r="AQ127" s="171">
        <f>IF('Indicator Data'!AX131="No Data",1,IF('Indicator Data imputation'!AR130&lt;&gt;"",1,0))</f>
        <v>0</v>
      </c>
      <c r="AR127" s="171">
        <f>IF('Indicator Data'!AY131="No Data",1,IF('Indicator Data imputation'!AS130&lt;&gt;"",1,0))</f>
        <v>0</v>
      </c>
      <c r="AS127" s="171">
        <f>IF('Indicator Data'!AZ131="No Data",1,IF('Indicator Data imputation'!AT130&lt;&gt;"",1,0))</f>
        <v>0</v>
      </c>
      <c r="AT127" s="171">
        <f>IF('Indicator Data'!BA131="No Data",1,IF('Indicator Data imputation'!AU130&lt;&gt;"",1,0))</f>
        <v>0</v>
      </c>
      <c r="AU127" s="171">
        <f>IF('Indicator Data'!BB131="No Data",1,IF('Indicator Data imputation'!AV130&lt;&gt;"",1,0))</f>
        <v>0</v>
      </c>
      <c r="AV127" s="171">
        <f>IF('Indicator Data'!BC131="No Data",1,IF('Indicator Data imputation'!AW130&lt;&gt;"",1,0))</f>
        <v>0</v>
      </c>
      <c r="AW127" s="171">
        <f>IF('Indicator Data'!BD131="No Data",1,IF('Indicator Data imputation'!AX130&lt;&gt;"",1,0))</f>
        <v>0</v>
      </c>
      <c r="AX127" s="171">
        <f>IF('Indicator Data'!BE131="No Data",1,IF('Indicator Data imputation'!AY130&lt;&gt;"",1,0))</f>
        <v>0</v>
      </c>
      <c r="AY127" s="171">
        <f>IF('Indicator Data'!BF131="No Data",1,IF('Indicator Data imputation'!AZ130&lt;&gt;"",1,0))</f>
        <v>0</v>
      </c>
      <c r="AZ127" s="171">
        <f>IF('Indicator Data'!BG131="No Data",1,IF('Indicator Data imputation'!BA130&lt;&gt;"",1,0))</f>
        <v>0</v>
      </c>
      <c r="BA127" s="5">
        <f t="shared" si="2"/>
        <v>5</v>
      </c>
      <c r="BB127" s="173">
        <f t="shared" si="3"/>
        <v>9.8039215686274508E-2</v>
      </c>
    </row>
    <row r="128" spans="1:54" x14ac:dyDescent="0.25">
      <c r="A128" s="5" t="s">
        <v>238</v>
      </c>
      <c r="B128" s="171">
        <f>IF('Indicator Data'!I132="No Data",1,IF('Indicator Data imputation'!C131&lt;&gt;"",1,0))</f>
        <v>0</v>
      </c>
      <c r="C128" s="171">
        <f>IF('Indicator Data'!J132="No Data",1,IF('Indicator Data imputation'!D131&lt;&gt;"",1,0))</f>
        <v>0</v>
      </c>
      <c r="D128" s="171">
        <f>IF('Indicator Data'!K132="No Data",1,IF('Indicator Data imputation'!E131&lt;&gt;"",1,0))</f>
        <v>0</v>
      </c>
      <c r="E128" s="171">
        <f>IF('Indicator Data'!L132="No Data",1,IF('Indicator Data imputation'!F131&lt;&gt;"",1,0))</f>
        <v>0</v>
      </c>
      <c r="F128" s="171">
        <f>IF('Indicator Data'!M132="No Data",1,IF('Indicator Data imputation'!G131&lt;&gt;"",1,0))</f>
        <v>0</v>
      </c>
      <c r="G128" s="171">
        <f>IF('Indicator Data'!N132="No Data",1,IF('Indicator Data imputation'!H131&lt;&gt;"",1,0))</f>
        <v>0</v>
      </c>
      <c r="H128" s="171">
        <f>IF('Indicator Data'!O132="No Data",1,IF('Indicator Data imputation'!I131&lt;&gt;"",1,0))</f>
        <v>0</v>
      </c>
      <c r="I128" s="171">
        <f>IF('Indicator Data'!P132="No Data",1,IF('Indicator Data imputation'!J131&lt;&gt;"",1,0))</f>
        <v>0</v>
      </c>
      <c r="J128" s="171">
        <f>IF('Indicator Data'!Q132="No Data",1,IF('Indicator Data imputation'!K131&lt;&gt;"",1,0))</f>
        <v>0</v>
      </c>
      <c r="K128" s="171">
        <f>IF('Indicator Data'!R132="No Data",1,IF('Indicator Data imputation'!L131&lt;&gt;"",1,0))</f>
        <v>1</v>
      </c>
      <c r="L128" s="171">
        <f>IF('Indicator Data'!S132="No Data",1,IF('Indicator Data imputation'!M131&lt;&gt;"",1,0))</f>
        <v>0</v>
      </c>
      <c r="M128" s="171">
        <f>IF('Indicator Data'!T132="No Data",1,IF('Indicator Data imputation'!N131&lt;&gt;"",1,0))</f>
        <v>0</v>
      </c>
      <c r="N128" s="171">
        <f>IF('Indicator Data'!U132="No Data",1,IF('Indicator Data imputation'!O131&lt;&gt;"",1,0))</f>
        <v>0</v>
      </c>
      <c r="O128" s="171">
        <f>IF('Indicator Data'!V132="No Data",1,IF('Indicator Data imputation'!P131&lt;&gt;"",1,0))</f>
        <v>1</v>
      </c>
      <c r="P128" s="171">
        <f>IF('Indicator Data'!W132="No Data",1,IF('Indicator Data imputation'!Q131&lt;&gt;"",1,0))</f>
        <v>0</v>
      </c>
      <c r="Q128" s="171">
        <f>IF('Indicator Data'!X132="No Data",1,IF('Indicator Data imputation'!R131&lt;&gt;"",1,0))</f>
        <v>0</v>
      </c>
      <c r="R128" s="171">
        <f>IF('Indicator Data'!Y132="No Data",1,IF('Indicator Data imputation'!S131&lt;&gt;"",1,0))</f>
        <v>0</v>
      </c>
      <c r="S128" s="171">
        <f>IF('Indicator Data'!Z132="No Data",1,IF('Indicator Data imputation'!T131&lt;&gt;"",1,0))</f>
        <v>0</v>
      </c>
      <c r="T128" s="171">
        <f>IF('Indicator Data'!AA132="No Data",1,IF('Indicator Data imputation'!U131&lt;&gt;"",1,0))</f>
        <v>0</v>
      </c>
      <c r="U128" s="171">
        <f>IF('Indicator Data'!AB132="No Data",1,IF('Indicator Data imputation'!V131&lt;&gt;"",1,0))</f>
        <v>0</v>
      </c>
      <c r="V128" s="171">
        <f>IF('Indicator Data'!AC132="No Data",1,IF('Indicator Data imputation'!W131&lt;&gt;"",1,0))</f>
        <v>0</v>
      </c>
      <c r="W128" s="171">
        <f>IF('Indicator Data'!AD132="No Data",1,IF('Indicator Data imputation'!X131&lt;&gt;"",1,0))</f>
        <v>0</v>
      </c>
      <c r="X128" s="171">
        <f>IF('Indicator Data'!AE132="No Data",1,IF('Indicator Data imputation'!Y131&lt;&gt;"",1,0))</f>
        <v>1</v>
      </c>
      <c r="Y128" s="171">
        <f>IF('Indicator Data'!AF132="No Data",1,IF('Indicator Data imputation'!Z131&lt;&gt;"",1,0))</f>
        <v>0</v>
      </c>
      <c r="Z128" s="171">
        <f>IF('Indicator Data'!AG132="No Data",1,IF('Indicator Data imputation'!AA131&lt;&gt;"",1,0))</f>
        <v>1</v>
      </c>
      <c r="AA128" s="171">
        <f>IF('Indicator Data'!AH132="No Data",1,IF('Indicator Data imputation'!AB131&lt;&gt;"",1,0))</f>
        <v>0</v>
      </c>
      <c r="AB128" s="171">
        <f>IF('Indicator Data'!AI132="No Data",1,IF('Indicator Data imputation'!AC131&lt;&gt;"",1,0))</f>
        <v>0</v>
      </c>
      <c r="AC128" s="171">
        <f>IF('Indicator Data'!AJ132="No Data",1,IF('Indicator Data imputation'!AD131&lt;&gt;"",1,0))</f>
        <v>0</v>
      </c>
      <c r="AD128" s="171">
        <f>IF('Indicator Data'!AK132="No Data",1,IF('Indicator Data imputation'!AE131&lt;&gt;"",1,0))</f>
        <v>0</v>
      </c>
      <c r="AE128" s="171">
        <f>IF('Indicator Data'!AL132="No Data",1,IF('Indicator Data imputation'!AF131&lt;&gt;"",1,0))</f>
        <v>0</v>
      </c>
      <c r="AF128" s="171">
        <f>IF('Indicator Data'!AM132="No Data",1,IF('Indicator Data imputation'!AG131&lt;&gt;"",1,0))</f>
        <v>0</v>
      </c>
      <c r="AG128" s="171">
        <f>IF('Indicator Data'!AN132="No Data",1,IF('Indicator Data imputation'!AH131&lt;&gt;"",1,0))</f>
        <v>0</v>
      </c>
      <c r="AH128" s="171">
        <f>IF('Indicator Data'!AO132="No Data",1,IF('Indicator Data imputation'!AI131&lt;&gt;"",1,0))</f>
        <v>0</v>
      </c>
      <c r="AI128" s="171">
        <f>IF('Indicator Data'!AP132="No Data",1,IF('Indicator Data imputation'!AJ131&lt;&gt;"",1,0))</f>
        <v>0</v>
      </c>
      <c r="AJ128" s="171">
        <f>IF('Indicator Data'!AQ132="No Data",1,IF('Indicator Data imputation'!AK131&lt;&gt;"",1,0))</f>
        <v>0</v>
      </c>
      <c r="AK128" s="171">
        <f>IF('Indicator Data'!AR132="No Data",1,IF('Indicator Data imputation'!AL131&lt;&gt;"",1,0))</f>
        <v>1</v>
      </c>
      <c r="AL128" s="171">
        <f>IF('Indicator Data'!AS132="No Data",1,IF('Indicator Data imputation'!AM131&lt;&gt;"",1,0))</f>
        <v>0</v>
      </c>
      <c r="AM128" s="171">
        <f>IF('Indicator Data'!AT132="No Data",1,IF('Indicator Data imputation'!AN131&lt;&gt;"",1,0))</f>
        <v>0</v>
      </c>
      <c r="AN128" s="171">
        <f>IF('Indicator Data'!AU132="No Data",1,IF('Indicator Data imputation'!AO131&lt;&gt;"",1,0))</f>
        <v>0</v>
      </c>
      <c r="AO128" s="171">
        <f>IF('Indicator Data'!AV132="No Data",1,IF('Indicator Data imputation'!AP131&lt;&gt;"",1,0))</f>
        <v>0</v>
      </c>
      <c r="AP128" s="171">
        <f>IF('Indicator Data'!AW132="No Data",1,IF('Indicator Data imputation'!AQ131&lt;&gt;"",1,0))</f>
        <v>0</v>
      </c>
      <c r="AQ128" s="171">
        <f>IF('Indicator Data'!AX132="No Data",1,IF('Indicator Data imputation'!AR131&lt;&gt;"",1,0))</f>
        <v>0</v>
      </c>
      <c r="AR128" s="171">
        <f>IF('Indicator Data'!AY132="No Data",1,IF('Indicator Data imputation'!AS131&lt;&gt;"",1,0))</f>
        <v>0</v>
      </c>
      <c r="AS128" s="171">
        <f>IF('Indicator Data'!AZ132="No Data",1,IF('Indicator Data imputation'!AT131&lt;&gt;"",1,0))</f>
        <v>0</v>
      </c>
      <c r="AT128" s="171">
        <f>IF('Indicator Data'!BA132="No Data",1,IF('Indicator Data imputation'!AU131&lt;&gt;"",1,0))</f>
        <v>0</v>
      </c>
      <c r="AU128" s="171">
        <f>IF('Indicator Data'!BB132="No Data",1,IF('Indicator Data imputation'!AV131&lt;&gt;"",1,0))</f>
        <v>0</v>
      </c>
      <c r="AV128" s="171">
        <f>IF('Indicator Data'!BC132="No Data",1,IF('Indicator Data imputation'!AW131&lt;&gt;"",1,0))</f>
        <v>0</v>
      </c>
      <c r="AW128" s="171">
        <f>IF('Indicator Data'!BD132="No Data",1,IF('Indicator Data imputation'!AX131&lt;&gt;"",1,0))</f>
        <v>0</v>
      </c>
      <c r="AX128" s="171">
        <f>IF('Indicator Data'!BE132="No Data",1,IF('Indicator Data imputation'!AY131&lt;&gt;"",1,0))</f>
        <v>0</v>
      </c>
      <c r="AY128" s="171">
        <f>IF('Indicator Data'!BF132="No Data",1,IF('Indicator Data imputation'!AZ131&lt;&gt;"",1,0))</f>
        <v>0</v>
      </c>
      <c r="AZ128" s="171">
        <f>IF('Indicator Data'!BG132="No Data",1,IF('Indicator Data imputation'!BA131&lt;&gt;"",1,0))</f>
        <v>0</v>
      </c>
      <c r="BA128" s="5">
        <f t="shared" si="2"/>
        <v>5</v>
      </c>
      <c r="BB128" s="173">
        <f t="shared" si="3"/>
        <v>9.8039215686274508E-2</v>
      </c>
    </row>
    <row r="129" spans="1:54" x14ac:dyDescent="0.25">
      <c r="A129" s="5" t="s">
        <v>240</v>
      </c>
      <c r="B129" s="171">
        <f>IF('Indicator Data'!I133="No Data",1,IF('Indicator Data imputation'!C132&lt;&gt;"",1,0))</f>
        <v>0</v>
      </c>
      <c r="C129" s="171">
        <f>IF('Indicator Data'!J133="No Data",1,IF('Indicator Data imputation'!D132&lt;&gt;"",1,0))</f>
        <v>0</v>
      </c>
      <c r="D129" s="171">
        <f>IF('Indicator Data'!K133="No Data",1,IF('Indicator Data imputation'!E132&lt;&gt;"",1,0))</f>
        <v>0</v>
      </c>
      <c r="E129" s="171">
        <f>IF('Indicator Data'!L133="No Data",1,IF('Indicator Data imputation'!F132&lt;&gt;"",1,0))</f>
        <v>0</v>
      </c>
      <c r="F129" s="171">
        <f>IF('Indicator Data'!M133="No Data",1,IF('Indicator Data imputation'!G132&lt;&gt;"",1,0))</f>
        <v>0</v>
      </c>
      <c r="G129" s="171">
        <f>IF('Indicator Data'!N133="No Data",1,IF('Indicator Data imputation'!H132&lt;&gt;"",1,0))</f>
        <v>0</v>
      </c>
      <c r="H129" s="171">
        <f>IF('Indicator Data'!O133="No Data",1,IF('Indicator Data imputation'!I132&lt;&gt;"",1,0))</f>
        <v>0</v>
      </c>
      <c r="I129" s="171">
        <f>IF('Indicator Data'!P133="No Data",1,IF('Indicator Data imputation'!J132&lt;&gt;"",1,0))</f>
        <v>0</v>
      </c>
      <c r="J129" s="171">
        <f>IF('Indicator Data'!Q133="No Data",1,IF('Indicator Data imputation'!K132&lt;&gt;"",1,0))</f>
        <v>0</v>
      </c>
      <c r="K129" s="171">
        <f>IF('Indicator Data'!R133="No Data",1,IF('Indicator Data imputation'!L132&lt;&gt;"",1,0))</f>
        <v>0</v>
      </c>
      <c r="L129" s="171">
        <f>IF('Indicator Data'!S133="No Data",1,IF('Indicator Data imputation'!M132&lt;&gt;"",1,0))</f>
        <v>0</v>
      </c>
      <c r="M129" s="171">
        <f>IF('Indicator Data'!T133="No Data",1,IF('Indicator Data imputation'!N132&lt;&gt;"",1,0))</f>
        <v>0</v>
      </c>
      <c r="N129" s="171">
        <f>IF('Indicator Data'!U133="No Data",1,IF('Indicator Data imputation'!O132&lt;&gt;"",1,0))</f>
        <v>0</v>
      </c>
      <c r="O129" s="171">
        <f>IF('Indicator Data'!V133="No Data",1,IF('Indicator Data imputation'!P132&lt;&gt;"",1,0))</f>
        <v>0</v>
      </c>
      <c r="P129" s="171">
        <f>IF('Indicator Data'!W133="No Data",1,IF('Indicator Data imputation'!Q132&lt;&gt;"",1,0))</f>
        <v>0</v>
      </c>
      <c r="Q129" s="171">
        <f>IF('Indicator Data'!X133="No Data",1,IF('Indicator Data imputation'!R132&lt;&gt;"",1,0))</f>
        <v>0</v>
      </c>
      <c r="R129" s="171">
        <f>IF('Indicator Data'!Y133="No Data",1,IF('Indicator Data imputation'!S132&lt;&gt;"",1,0))</f>
        <v>0</v>
      </c>
      <c r="S129" s="171">
        <f>IF('Indicator Data'!Z133="No Data",1,IF('Indicator Data imputation'!T132&lt;&gt;"",1,0))</f>
        <v>0</v>
      </c>
      <c r="T129" s="171">
        <f>IF('Indicator Data'!AA133="No Data",1,IF('Indicator Data imputation'!U132&lt;&gt;"",1,0))</f>
        <v>0</v>
      </c>
      <c r="U129" s="171">
        <f>IF('Indicator Data'!AB133="No Data",1,IF('Indicator Data imputation'!V132&lt;&gt;"",1,0))</f>
        <v>0</v>
      </c>
      <c r="V129" s="171">
        <f>IF('Indicator Data'!AC133="No Data",1,IF('Indicator Data imputation'!W132&lt;&gt;"",1,0))</f>
        <v>0</v>
      </c>
      <c r="W129" s="171">
        <f>IF('Indicator Data'!AD133="No Data",1,IF('Indicator Data imputation'!X132&lt;&gt;"",1,0))</f>
        <v>0</v>
      </c>
      <c r="X129" s="171">
        <f>IF('Indicator Data'!AE133="No Data",1,IF('Indicator Data imputation'!Y132&lt;&gt;"",1,0))</f>
        <v>0</v>
      </c>
      <c r="Y129" s="171">
        <f>IF('Indicator Data'!AF133="No Data",1,IF('Indicator Data imputation'!Z132&lt;&gt;"",1,0))</f>
        <v>0</v>
      </c>
      <c r="Z129" s="171">
        <f>IF('Indicator Data'!AG133="No Data",1,IF('Indicator Data imputation'!AA132&lt;&gt;"",1,0))</f>
        <v>0</v>
      </c>
      <c r="AA129" s="171">
        <f>IF('Indicator Data'!AH133="No Data",1,IF('Indicator Data imputation'!AB132&lt;&gt;"",1,0))</f>
        <v>0</v>
      </c>
      <c r="AB129" s="171">
        <f>IF('Indicator Data'!AI133="No Data",1,IF('Indicator Data imputation'!AC132&lt;&gt;"",1,0))</f>
        <v>0</v>
      </c>
      <c r="AC129" s="171">
        <f>IF('Indicator Data'!AJ133="No Data",1,IF('Indicator Data imputation'!AD132&lt;&gt;"",1,0))</f>
        <v>0</v>
      </c>
      <c r="AD129" s="171">
        <f>IF('Indicator Data'!AK133="No Data",1,IF('Indicator Data imputation'!AE132&lt;&gt;"",1,0))</f>
        <v>0</v>
      </c>
      <c r="AE129" s="171">
        <f>IF('Indicator Data'!AL133="No Data",1,IF('Indicator Data imputation'!AF132&lt;&gt;"",1,0))</f>
        <v>0</v>
      </c>
      <c r="AF129" s="171">
        <f>IF('Indicator Data'!AM133="No Data",1,IF('Indicator Data imputation'!AG132&lt;&gt;"",1,0))</f>
        <v>0</v>
      </c>
      <c r="AG129" s="171">
        <f>IF('Indicator Data'!AN133="No Data",1,IF('Indicator Data imputation'!AH132&lt;&gt;"",1,0))</f>
        <v>0</v>
      </c>
      <c r="AH129" s="171">
        <f>IF('Indicator Data'!AO133="No Data",1,IF('Indicator Data imputation'!AI132&lt;&gt;"",1,0))</f>
        <v>0</v>
      </c>
      <c r="AI129" s="171">
        <f>IF('Indicator Data'!AP133="No Data",1,IF('Indicator Data imputation'!AJ132&lt;&gt;"",1,0))</f>
        <v>0</v>
      </c>
      <c r="AJ129" s="171">
        <f>IF('Indicator Data'!AQ133="No Data",1,IF('Indicator Data imputation'!AK132&lt;&gt;"",1,0))</f>
        <v>0</v>
      </c>
      <c r="AK129" s="171">
        <f>IF('Indicator Data'!AR133="No Data",1,IF('Indicator Data imputation'!AL132&lt;&gt;"",1,0))</f>
        <v>0</v>
      </c>
      <c r="AL129" s="171">
        <f>IF('Indicator Data'!AS133="No Data",1,IF('Indicator Data imputation'!AM132&lt;&gt;"",1,0))</f>
        <v>0</v>
      </c>
      <c r="AM129" s="171">
        <f>IF('Indicator Data'!AT133="No Data",1,IF('Indicator Data imputation'!AN132&lt;&gt;"",1,0))</f>
        <v>0</v>
      </c>
      <c r="AN129" s="171">
        <f>IF('Indicator Data'!AU133="No Data",1,IF('Indicator Data imputation'!AO132&lt;&gt;"",1,0))</f>
        <v>0</v>
      </c>
      <c r="AO129" s="171">
        <f>IF('Indicator Data'!AV133="No Data",1,IF('Indicator Data imputation'!AP132&lt;&gt;"",1,0))</f>
        <v>0</v>
      </c>
      <c r="AP129" s="171">
        <f>IF('Indicator Data'!AW133="No Data",1,IF('Indicator Data imputation'!AQ132&lt;&gt;"",1,0))</f>
        <v>0</v>
      </c>
      <c r="AQ129" s="171">
        <f>IF('Indicator Data'!AX133="No Data",1,IF('Indicator Data imputation'!AR132&lt;&gt;"",1,0))</f>
        <v>0</v>
      </c>
      <c r="AR129" s="171">
        <f>IF('Indicator Data'!AY133="No Data",1,IF('Indicator Data imputation'!AS132&lt;&gt;"",1,0))</f>
        <v>0</v>
      </c>
      <c r="AS129" s="171">
        <f>IF('Indicator Data'!AZ133="No Data",1,IF('Indicator Data imputation'!AT132&lt;&gt;"",1,0))</f>
        <v>0</v>
      </c>
      <c r="AT129" s="171">
        <f>IF('Indicator Data'!BA133="No Data",1,IF('Indicator Data imputation'!AU132&lt;&gt;"",1,0))</f>
        <v>0</v>
      </c>
      <c r="AU129" s="171">
        <f>IF('Indicator Data'!BB133="No Data",1,IF('Indicator Data imputation'!AV132&lt;&gt;"",1,0))</f>
        <v>0</v>
      </c>
      <c r="AV129" s="171">
        <f>IF('Indicator Data'!BC133="No Data",1,IF('Indicator Data imputation'!AW132&lt;&gt;"",1,0))</f>
        <v>0</v>
      </c>
      <c r="AW129" s="171">
        <f>IF('Indicator Data'!BD133="No Data",1,IF('Indicator Data imputation'!AX132&lt;&gt;"",1,0))</f>
        <v>0</v>
      </c>
      <c r="AX129" s="171">
        <f>IF('Indicator Data'!BE133="No Data",1,IF('Indicator Data imputation'!AY132&lt;&gt;"",1,0))</f>
        <v>0</v>
      </c>
      <c r="AY129" s="171">
        <f>IF('Indicator Data'!BF133="No Data",1,IF('Indicator Data imputation'!AZ132&lt;&gt;"",1,0))</f>
        <v>0</v>
      </c>
      <c r="AZ129" s="171">
        <f>IF('Indicator Data'!BG133="No Data",1,IF('Indicator Data imputation'!BA132&lt;&gt;"",1,0))</f>
        <v>0</v>
      </c>
      <c r="BA129" s="5">
        <f t="shared" si="2"/>
        <v>0</v>
      </c>
      <c r="BB129" s="173">
        <f t="shared" si="3"/>
        <v>0</v>
      </c>
    </row>
    <row r="130" spans="1:54" x14ac:dyDescent="0.25">
      <c r="A130" s="5" t="s">
        <v>242</v>
      </c>
      <c r="B130" s="171">
        <f>IF('Indicator Data'!I134="No Data",1,IF('Indicator Data imputation'!C133&lt;&gt;"",1,0))</f>
        <v>0</v>
      </c>
      <c r="C130" s="171">
        <f>IF('Indicator Data'!J134="No Data",1,IF('Indicator Data imputation'!D133&lt;&gt;"",1,0))</f>
        <v>0</v>
      </c>
      <c r="D130" s="171">
        <f>IF('Indicator Data'!K134="No Data",1,IF('Indicator Data imputation'!E133&lt;&gt;"",1,0))</f>
        <v>0</v>
      </c>
      <c r="E130" s="171">
        <f>IF('Indicator Data'!L134="No Data",1,IF('Indicator Data imputation'!F133&lt;&gt;"",1,0))</f>
        <v>0</v>
      </c>
      <c r="F130" s="171">
        <f>IF('Indicator Data'!M134="No Data",1,IF('Indicator Data imputation'!G133&lt;&gt;"",1,0))</f>
        <v>0</v>
      </c>
      <c r="G130" s="171">
        <f>IF('Indicator Data'!N134="No Data",1,IF('Indicator Data imputation'!H133&lt;&gt;"",1,0))</f>
        <v>0</v>
      </c>
      <c r="H130" s="171">
        <f>IF('Indicator Data'!O134="No Data",1,IF('Indicator Data imputation'!I133&lt;&gt;"",1,0))</f>
        <v>0</v>
      </c>
      <c r="I130" s="171">
        <f>IF('Indicator Data'!P134="No Data",1,IF('Indicator Data imputation'!J133&lt;&gt;"",1,0))</f>
        <v>0</v>
      </c>
      <c r="J130" s="171">
        <f>IF('Indicator Data'!Q134="No Data",1,IF('Indicator Data imputation'!K133&lt;&gt;"",1,0))</f>
        <v>0</v>
      </c>
      <c r="K130" s="171">
        <f>IF('Indicator Data'!R134="No Data",1,IF('Indicator Data imputation'!L133&lt;&gt;"",1,0))</f>
        <v>1</v>
      </c>
      <c r="L130" s="171">
        <f>IF('Indicator Data'!S134="No Data",1,IF('Indicator Data imputation'!M133&lt;&gt;"",1,0))</f>
        <v>0</v>
      </c>
      <c r="M130" s="171">
        <f>IF('Indicator Data'!T134="No Data",1,IF('Indicator Data imputation'!N133&lt;&gt;"",1,0))</f>
        <v>0</v>
      </c>
      <c r="N130" s="171">
        <f>IF('Indicator Data'!U134="No Data",1,IF('Indicator Data imputation'!O133&lt;&gt;"",1,0))</f>
        <v>0</v>
      </c>
      <c r="O130" s="171">
        <f>IF('Indicator Data'!V134="No Data",1,IF('Indicator Data imputation'!P133&lt;&gt;"",1,0))</f>
        <v>0</v>
      </c>
      <c r="P130" s="171">
        <f>IF('Indicator Data'!W134="No Data",1,IF('Indicator Data imputation'!Q133&lt;&gt;"",1,0))</f>
        <v>0</v>
      </c>
      <c r="Q130" s="171">
        <f>IF('Indicator Data'!X134="No Data",1,IF('Indicator Data imputation'!R133&lt;&gt;"",1,0))</f>
        <v>0</v>
      </c>
      <c r="R130" s="171">
        <f>IF('Indicator Data'!Y134="No Data",1,IF('Indicator Data imputation'!S133&lt;&gt;"",1,0))</f>
        <v>0</v>
      </c>
      <c r="S130" s="171">
        <f>IF('Indicator Data'!Z134="No Data",1,IF('Indicator Data imputation'!T133&lt;&gt;"",1,0))</f>
        <v>0</v>
      </c>
      <c r="T130" s="171">
        <f>IF('Indicator Data'!AA134="No Data",1,IF('Indicator Data imputation'!U133&lt;&gt;"",1,0))</f>
        <v>0</v>
      </c>
      <c r="U130" s="171">
        <f>IF('Indicator Data'!AB134="No Data",1,IF('Indicator Data imputation'!V133&lt;&gt;"",1,0))</f>
        <v>1</v>
      </c>
      <c r="V130" s="171">
        <f>IF('Indicator Data'!AC134="No Data",1,IF('Indicator Data imputation'!W133&lt;&gt;"",1,0))</f>
        <v>0</v>
      </c>
      <c r="W130" s="171">
        <f>IF('Indicator Data'!AD134="No Data",1,IF('Indicator Data imputation'!X133&lt;&gt;"",1,0))</f>
        <v>1</v>
      </c>
      <c r="X130" s="171">
        <f>IF('Indicator Data'!AE134="No Data",1,IF('Indicator Data imputation'!Y133&lt;&gt;"",1,0))</f>
        <v>1</v>
      </c>
      <c r="Y130" s="171">
        <f>IF('Indicator Data'!AF134="No Data",1,IF('Indicator Data imputation'!Z133&lt;&gt;"",1,0))</f>
        <v>1</v>
      </c>
      <c r="Z130" s="171">
        <f>IF('Indicator Data'!AG134="No Data",1,IF('Indicator Data imputation'!AA133&lt;&gt;"",1,0))</f>
        <v>1</v>
      </c>
      <c r="AA130" s="171">
        <f>IF('Indicator Data'!AH134="No Data",1,IF('Indicator Data imputation'!AB133&lt;&gt;"",1,0))</f>
        <v>0</v>
      </c>
      <c r="AB130" s="171">
        <f>IF('Indicator Data'!AI134="No Data",1,IF('Indicator Data imputation'!AC133&lt;&gt;"",1,0))</f>
        <v>0</v>
      </c>
      <c r="AC130" s="171">
        <f>IF('Indicator Data'!AJ134="No Data",1,IF('Indicator Data imputation'!AD133&lt;&gt;"",1,0))</f>
        <v>0</v>
      </c>
      <c r="AD130" s="171">
        <f>IF('Indicator Data'!AK134="No Data",1,IF('Indicator Data imputation'!AE133&lt;&gt;"",1,0))</f>
        <v>0</v>
      </c>
      <c r="AE130" s="171">
        <f>IF('Indicator Data'!AL134="No Data",1,IF('Indicator Data imputation'!AF133&lt;&gt;"",1,0))</f>
        <v>0</v>
      </c>
      <c r="AF130" s="171">
        <f>IF('Indicator Data'!AM134="No Data",1,IF('Indicator Data imputation'!AG133&lt;&gt;"",1,0))</f>
        <v>0</v>
      </c>
      <c r="AG130" s="171">
        <f>IF('Indicator Data'!AN134="No Data",1,IF('Indicator Data imputation'!AH133&lt;&gt;"",1,0))</f>
        <v>0</v>
      </c>
      <c r="AH130" s="171">
        <f>IF('Indicator Data'!AO134="No Data",1,IF('Indicator Data imputation'!AI133&lt;&gt;"",1,0))</f>
        <v>0</v>
      </c>
      <c r="AI130" s="171">
        <f>IF('Indicator Data'!AP134="No Data",1,IF('Indicator Data imputation'!AJ133&lt;&gt;"",1,0))</f>
        <v>1</v>
      </c>
      <c r="AJ130" s="171">
        <f>IF('Indicator Data'!AQ134="No Data",1,IF('Indicator Data imputation'!AK133&lt;&gt;"",1,0))</f>
        <v>1</v>
      </c>
      <c r="AK130" s="171">
        <f>IF('Indicator Data'!AR134="No Data",1,IF('Indicator Data imputation'!AL133&lt;&gt;"",1,0))</f>
        <v>0</v>
      </c>
      <c r="AL130" s="171">
        <f>IF('Indicator Data'!AS134="No Data",1,IF('Indicator Data imputation'!AM133&lt;&gt;"",1,0))</f>
        <v>0</v>
      </c>
      <c r="AM130" s="171">
        <f>IF('Indicator Data'!AT134="No Data",1,IF('Indicator Data imputation'!AN133&lt;&gt;"",1,0))</f>
        <v>1</v>
      </c>
      <c r="AN130" s="171">
        <f>IF('Indicator Data'!AU134="No Data",1,IF('Indicator Data imputation'!AO133&lt;&gt;"",1,0))</f>
        <v>1</v>
      </c>
      <c r="AO130" s="171">
        <f>IF('Indicator Data'!AV134="No Data",1,IF('Indicator Data imputation'!AP133&lt;&gt;"",1,0))</f>
        <v>0</v>
      </c>
      <c r="AP130" s="171">
        <f>IF('Indicator Data'!AW134="No Data",1,IF('Indicator Data imputation'!AQ133&lt;&gt;"",1,0))</f>
        <v>1</v>
      </c>
      <c r="AQ130" s="171">
        <f>IF('Indicator Data'!AX134="No Data",1,IF('Indicator Data imputation'!AR133&lt;&gt;"",1,0))</f>
        <v>0</v>
      </c>
      <c r="AR130" s="171">
        <f>IF('Indicator Data'!AY134="No Data",1,IF('Indicator Data imputation'!AS133&lt;&gt;"",1,0))</f>
        <v>0</v>
      </c>
      <c r="AS130" s="171">
        <f>IF('Indicator Data'!AZ134="No Data",1,IF('Indicator Data imputation'!AT133&lt;&gt;"",1,0))</f>
        <v>0</v>
      </c>
      <c r="AT130" s="171">
        <f>IF('Indicator Data'!BA134="No Data",1,IF('Indicator Data imputation'!AU133&lt;&gt;"",1,0))</f>
        <v>0</v>
      </c>
      <c r="AU130" s="171">
        <f>IF('Indicator Data'!BB134="No Data",1,IF('Indicator Data imputation'!AV133&lt;&gt;"",1,0))</f>
        <v>0</v>
      </c>
      <c r="AV130" s="171">
        <f>IF('Indicator Data'!BC134="No Data",1,IF('Indicator Data imputation'!AW133&lt;&gt;"",1,0))</f>
        <v>0</v>
      </c>
      <c r="AW130" s="171">
        <f>IF('Indicator Data'!BD134="No Data",1,IF('Indicator Data imputation'!AX133&lt;&gt;"",1,0))</f>
        <v>0</v>
      </c>
      <c r="AX130" s="171">
        <f>IF('Indicator Data'!BE134="No Data",1,IF('Indicator Data imputation'!AY133&lt;&gt;"",1,0))</f>
        <v>0</v>
      </c>
      <c r="AY130" s="171">
        <f>IF('Indicator Data'!BF134="No Data",1,IF('Indicator Data imputation'!AZ133&lt;&gt;"",1,0))</f>
        <v>0</v>
      </c>
      <c r="AZ130" s="171">
        <f>IF('Indicator Data'!BG134="No Data",1,IF('Indicator Data imputation'!BA133&lt;&gt;"",1,0))</f>
        <v>0</v>
      </c>
      <c r="BA130" s="5">
        <f t="shared" si="2"/>
        <v>11</v>
      </c>
      <c r="BB130" s="173">
        <f t="shared" si="3"/>
        <v>0.21568627450980393</v>
      </c>
    </row>
    <row r="131" spans="1:54" x14ac:dyDescent="0.25">
      <c r="A131" s="5" t="s">
        <v>237</v>
      </c>
      <c r="B131" s="171">
        <f>IF('Indicator Data'!I135="No Data",1,IF('Indicator Data imputation'!C134&lt;&gt;"",1,0))</f>
        <v>0</v>
      </c>
      <c r="C131" s="171">
        <f>IF('Indicator Data'!J135="No Data",1,IF('Indicator Data imputation'!D134&lt;&gt;"",1,0))</f>
        <v>0</v>
      </c>
      <c r="D131" s="171">
        <f>IF('Indicator Data'!K135="No Data",1,IF('Indicator Data imputation'!E134&lt;&gt;"",1,0))</f>
        <v>0</v>
      </c>
      <c r="E131" s="171">
        <f>IF('Indicator Data'!L135="No Data",1,IF('Indicator Data imputation'!F134&lt;&gt;"",1,0))</f>
        <v>0</v>
      </c>
      <c r="F131" s="171">
        <f>IF('Indicator Data'!M135="No Data",1,IF('Indicator Data imputation'!G134&lt;&gt;"",1,0))</f>
        <v>0</v>
      </c>
      <c r="G131" s="171">
        <f>IF('Indicator Data'!N135="No Data",1,IF('Indicator Data imputation'!H134&lt;&gt;"",1,0))</f>
        <v>0</v>
      </c>
      <c r="H131" s="171">
        <f>IF('Indicator Data'!O135="No Data",1,IF('Indicator Data imputation'!I134&lt;&gt;"",1,0))</f>
        <v>0</v>
      </c>
      <c r="I131" s="171">
        <f>IF('Indicator Data'!P135="No Data",1,IF('Indicator Data imputation'!J134&lt;&gt;"",1,0))</f>
        <v>0</v>
      </c>
      <c r="J131" s="171">
        <f>IF('Indicator Data'!Q135="No Data",1,IF('Indicator Data imputation'!K134&lt;&gt;"",1,0))</f>
        <v>0</v>
      </c>
      <c r="K131" s="171">
        <f>IF('Indicator Data'!R135="No Data",1,IF('Indicator Data imputation'!L134&lt;&gt;"",1,0))</f>
        <v>0</v>
      </c>
      <c r="L131" s="171">
        <f>IF('Indicator Data'!S135="No Data",1,IF('Indicator Data imputation'!M134&lt;&gt;"",1,0))</f>
        <v>0</v>
      </c>
      <c r="M131" s="171">
        <f>IF('Indicator Data'!T135="No Data",1,IF('Indicator Data imputation'!N134&lt;&gt;"",1,0))</f>
        <v>0</v>
      </c>
      <c r="N131" s="171">
        <f>IF('Indicator Data'!U135="No Data",1,IF('Indicator Data imputation'!O134&lt;&gt;"",1,0))</f>
        <v>0</v>
      </c>
      <c r="O131" s="171">
        <f>IF('Indicator Data'!V135="No Data",1,IF('Indicator Data imputation'!P134&lt;&gt;"",1,0))</f>
        <v>0</v>
      </c>
      <c r="P131" s="171">
        <f>IF('Indicator Data'!W135="No Data",1,IF('Indicator Data imputation'!Q134&lt;&gt;"",1,0))</f>
        <v>0</v>
      </c>
      <c r="Q131" s="171">
        <f>IF('Indicator Data'!X135="No Data",1,IF('Indicator Data imputation'!R134&lt;&gt;"",1,0))</f>
        <v>0</v>
      </c>
      <c r="R131" s="171">
        <f>IF('Indicator Data'!Y135="No Data",1,IF('Indicator Data imputation'!S134&lt;&gt;"",1,0))</f>
        <v>0</v>
      </c>
      <c r="S131" s="171">
        <f>IF('Indicator Data'!Z135="No Data",1,IF('Indicator Data imputation'!T134&lt;&gt;"",1,0))</f>
        <v>0</v>
      </c>
      <c r="T131" s="171">
        <f>IF('Indicator Data'!AA135="No Data",1,IF('Indicator Data imputation'!U134&lt;&gt;"",1,0))</f>
        <v>0</v>
      </c>
      <c r="U131" s="171">
        <f>IF('Indicator Data'!AB135="No Data",1,IF('Indicator Data imputation'!V134&lt;&gt;"",1,0))</f>
        <v>1</v>
      </c>
      <c r="V131" s="171">
        <f>IF('Indicator Data'!AC135="No Data",1,IF('Indicator Data imputation'!W134&lt;&gt;"",1,0))</f>
        <v>1</v>
      </c>
      <c r="W131" s="171">
        <f>IF('Indicator Data'!AD135="No Data",1,IF('Indicator Data imputation'!X134&lt;&gt;"",1,0))</f>
        <v>0</v>
      </c>
      <c r="X131" s="171">
        <f>IF('Indicator Data'!AE135="No Data",1,IF('Indicator Data imputation'!Y134&lt;&gt;"",1,0))</f>
        <v>1</v>
      </c>
      <c r="Y131" s="171">
        <f>IF('Indicator Data'!AF135="No Data",1,IF('Indicator Data imputation'!Z134&lt;&gt;"",1,0))</f>
        <v>1</v>
      </c>
      <c r="Z131" s="171">
        <f>IF('Indicator Data'!AG135="No Data",1,IF('Indicator Data imputation'!AA134&lt;&gt;"",1,0))</f>
        <v>0</v>
      </c>
      <c r="AA131" s="171">
        <f>IF('Indicator Data'!AH135="No Data",1,IF('Indicator Data imputation'!AB134&lt;&gt;"",1,0))</f>
        <v>0</v>
      </c>
      <c r="AB131" s="171">
        <f>IF('Indicator Data'!AI135="No Data",1,IF('Indicator Data imputation'!AC134&lt;&gt;"",1,0))</f>
        <v>0</v>
      </c>
      <c r="AC131" s="171">
        <f>IF('Indicator Data'!AJ135="No Data",1,IF('Indicator Data imputation'!AD134&lt;&gt;"",1,0))</f>
        <v>0</v>
      </c>
      <c r="AD131" s="171">
        <f>IF('Indicator Data'!AK135="No Data",1,IF('Indicator Data imputation'!AE134&lt;&gt;"",1,0))</f>
        <v>0</v>
      </c>
      <c r="AE131" s="171">
        <f>IF('Indicator Data'!AL135="No Data",1,IF('Indicator Data imputation'!AF134&lt;&gt;"",1,0))</f>
        <v>0</v>
      </c>
      <c r="AF131" s="171">
        <f>IF('Indicator Data'!AM135="No Data",1,IF('Indicator Data imputation'!AG134&lt;&gt;"",1,0))</f>
        <v>0</v>
      </c>
      <c r="AG131" s="171">
        <f>IF('Indicator Data'!AN135="No Data",1,IF('Indicator Data imputation'!AH134&lt;&gt;"",1,0))</f>
        <v>0</v>
      </c>
      <c r="AH131" s="171">
        <f>IF('Indicator Data'!AO135="No Data",1,IF('Indicator Data imputation'!AI134&lt;&gt;"",1,0))</f>
        <v>0</v>
      </c>
      <c r="AI131" s="171">
        <f>IF('Indicator Data'!AP135="No Data",1,IF('Indicator Data imputation'!AJ134&lt;&gt;"",1,0))</f>
        <v>1</v>
      </c>
      <c r="AJ131" s="171">
        <f>IF('Indicator Data'!AQ135="No Data",1,IF('Indicator Data imputation'!AK134&lt;&gt;"",1,0))</f>
        <v>1</v>
      </c>
      <c r="AK131" s="171">
        <f>IF('Indicator Data'!AR135="No Data",1,IF('Indicator Data imputation'!AL134&lt;&gt;"",1,0))</f>
        <v>0</v>
      </c>
      <c r="AL131" s="171">
        <f>IF('Indicator Data'!AS135="No Data",1,IF('Indicator Data imputation'!AM134&lt;&gt;"",1,0))</f>
        <v>0</v>
      </c>
      <c r="AM131" s="171">
        <f>IF('Indicator Data'!AT135="No Data",1,IF('Indicator Data imputation'!AN134&lt;&gt;"",1,0))</f>
        <v>1</v>
      </c>
      <c r="AN131" s="171">
        <f>IF('Indicator Data'!AU135="No Data",1,IF('Indicator Data imputation'!AO134&lt;&gt;"",1,0))</f>
        <v>1</v>
      </c>
      <c r="AO131" s="171">
        <f>IF('Indicator Data'!AV135="No Data",1,IF('Indicator Data imputation'!AP134&lt;&gt;"",1,0))</f>
        <v>0</v>
      </c>
      <c r="AP131" s="171">
        <f>IF('Indicator Data'!AW135="No Data",1,IF('Indicator Data imputation'!AQ134&lt;&gt;"",1,0))</f>
        <v>0</v>
      </c>
      <c r="AQ131" s="171">
        <f>IF('Indicator Data'!AX135="No Data",1,IF('Indicator Data imputation'!AR134&lt;&gt;"",1,0))</f>
        <v>0</v>
      </c>
      <c r="AR131" s="171">
        <f>IF('Indicator Data'!AY135="No Data",1,IF('Indicator Data imputation'!AS134&lt;&gt;"",1,0))</f>
        <v>0</v>
      </c>
      <c r="AS131" s="171">
        <f>IF('Indicator Data'!AZ135="No Data",1,IF('Indicator Data imputation'!AT134&lt;&gt;"",1,0))</f>
        <v>0</v>
      </c>
      <c r="AT131" s="171">
        <f>IF('Indicator Data'!BA135="No Data",1,IF('Indicator Data imputation'!AU134&lt;&gt;"",1,0))</f>
        <v>0</v>
      </c>
      <c r="AU131" s="171">
        <f>IF('Indicator Data'!BB135="No Data",1,IF('Indicator Data imputation'!AV134&lt;&gt;"",1,0))</f>
        <v>0</v>
      </c>
      <c r="AV131" s="171">
        <f>IF('Indicator Data'!BC135="No Data",1,IF('Indicator Data imputation'!AW134&lt;&gt;"",1,0))</f>
        <v>0</v>
      </c>
      <c r="AW131" s="171">
        <f>IF('Indicator Data'!BD135="No Data",1,IF('Indicator Data imputation'!AX134&lt;&gt;"",1,0))</f>
        <v>0</v>
      </c>
      <c r="AX131" s="171">
        <f>IF('Indicator Data'!BE135="No Data",1,IF('Indicator Data imputation'!AY134&lt;&gt;"",1,0))</f>
        <v>0</v>
      </c>
      <c r="AY131" s="171">
        <f>IF('Indicator Data'!BF135="No Data",1,IF('Indicator Data imputation'!AZ134&lt;&gt;"",1,0))</f>
        <v>0</v>
      </c>
      <c r="AZ131" s="171">
        <f>IF('Indicator Data'!BG135="No Data",1,IF('Indicator Data imputation'!BA134&lt;&gt;"",1,0))</f>
        <v>0</v>
      </c>
      <c r="BA131" s="5">
        <f t="shared" ref="BA131:BA192" si="4">SUM(B131:AZ131)</f>
        <v>8</v>
      </c>
      <c r="BB131" s="173">
        <f t="shared" ref="BB131:BB192" si="5">BA131/51</f>
        <v>0.15686274509803921</v>
      </c>
    </row>
    <row r="132" spans="1:54" x14ac:dyDescent="0.25">
      <c r="A132" s="5" t="s">
        <v>244</v>
      </c>
      <c r="B132" s="171">
        <f>IF('Indicator Data'!I136="No Data",1,IF('Indicator Data imputation'!C135&lt;&gt;"",1,0))</f>
        <v>0</v>
      </c>
      <c r="C132" s="171">
        <f>IF('Indicator Data'!J136="No Data",1,IF('Indicator Data imputation'!D135&lt;&gt;"",1,0))</f>
        <v>0</v>
      </c>
      <c r="D132" s="171">
        <f>IF('Indicator Data'!K136="No Data",1,IF('Indicator Data imputation'!E135&lt;&gt;"",1,0))</f>
        <v>0</v>
      </c>
      <c r="E132" s="171">
        <f>IF('Indicator Data'!L136="No Data",1,IF('Indicator Data imputation'!F135&lt;&gt;"",1,0))</f>
        <v>0</v>
      </c>
      <c r="F132" s="171">
        <f>IF('Indicator Data'!M136="No Data",1,IF('Indicator Data imputation'!G135&lt;&gt;"",1,0))</f>
        <v>0</v>
      </c>
      <c r="G132" s="171">
        <f>IF('Indicator Data'!N136="No Data",1,IF('Indicator Data imputation'!H135&lt;&gt;"",1,0))</f>
        <v>0</v>
      </c>
      <c r="H132" s="171">
        <f>IF('Indicator Data'!O136="No Data",1,IF('Indicator Data imputation'!I135&lt;&gt;"",1,0))</f>
        <v>0</v>
      </c>
      <c r="I132" s="171">
        <f>IF('Indicator Data'!P136="No Data",1,IF('Indicator Data imputation'!J135&lt;&gt;"",1,0))</f>
        <v>0</v>
      </c>
      <c r="J132" s="171">
        <f>IF('Indicator Data'!Q136="No Data",1,IF('Indicator Data imputation'!K135&lt;&gt;"",1,0))</f>
        <v>0</v>
      </c>
      <c r="K132" s="171">
        <f>IF('Indicator Data'!R136="No Data",1,IF('Indicator Data imputation'!L135&lt;&gt;"",1,0))</f>
        <v>1</v>
      </c>
      <c r="L132" s="171">
        <f>IF('Indicator Data'!S136="No Data",1,IF('Indicator Data imputation'!M135&lt;&gt;"",1,0))</f>
        <v>0</v>
      </c>
      <c r="M132" s="171">
        <f>IF('Indicator Data'!T136="No Data",1,IF('Indicator Data imputation'!N135&lt;&gt;"",1,0))</f>
        <v>0</v>
      </c>
      <c r="N132" s="171">
        <f>IF('Indicator Data'!U136="No Data",1,IF('Indicator Data imputation'!O135&lt;&gt;"",1,0))</f>
        <v>0</v>
      </c>
      <c r="O132" s="171">
        <f>IF('Indicator Data'!V136="No Data",1,IF('Indicator Data imputation'!P135&lt;&gt;"",1,0))</f>
        <v>0</v>
      </c>
      <c r="P132" s="171">
        <f>IF('Indicator Data'!W136="No Data",1,IF('Indicator Data imputation'!Q135&lt;&gt;"",1,0))</f>
        <v>0</v>
      </c>
      <c r="Q132" s="171">
        <f>IF('Indicator Data'!X136="No Data",1,IF('Indicator Data imputation'!R135&lt;&gt;"",1,0))</f>
        <v>0</v>
      </c>
      <c r="R132" s="171">
        <f>IF('Indicator Data'!Y136="No Data",1,IF('Indicator Data imputation'!S135&lt;&gt;"",1,0))</f>
        <v>0</v>
      </c>
      <c r="S132" s="171">
        <f>IF('Indicator Data'!Z136="No Data",1,IF('Indicator Data imputation'!T135&lt;&gt;"",1,0))</f>
        <v>0</v>
      </c>
      <c r="T132" s="171">
        <f>IF('Indicator Data'!AA136="No Data",1,IF('Indicator Data imputation'!U135&lt;&gt;"",1,0))</f>
        <v>0</v>
      </c>
      <c r="U132" s="171">
        <f>IF('Indicator Data'!AB136="No Data",1,IF('Indicator Data imputation'!V135&lt;&gt;"",1,0))</f>
        <v>0</v>
      </c>
      <c r="V132" s="171">
        <f>IF('Indicator Data'!AC136="No Data",1,IF('Indicator Data imputation'!W135&lt;&gt;"",1,0))</f>
        <v>0</v>
      </c>
      <c r="W132" s="171">
        <f>IF('Indicator Data'!AD136="No Data",1,IF('Indicator Data imputation'!X135&lt;&gt;"",1,0))</f>
        <v>0</v>
      </c>
      <c r="X132" s="171">
        <f>IF('Indicator Data'!AE136="No Data",1,IF('Indicator Data imputation'!Y135&lt;&gt;"",1,0))</f>
        <v>0</v>
      </c>
      <c r="Y132" s="171">
        <f>IF('Indicator Data'!AF136="No Data",1,IF('Indicator Data imputation'!Z135&lt;&gt;"",1,0))</f>
        <v>0</v>
      </c>
      <c r="Z132" s="171">
        <f>IF('Indicator Data'!AG136="No Data",1,IF('Indicator Data imputation'!AA135&lt;&gt;"",1,0))</f>
        <v>0</v>
      </c>
      <c r="AA132" s="171">
        <f>IF('Indicator Data'!AH136="No Data",1,IF('Indicator Data imputation'!AB135&lt;&gt;"",1,0))</f>
        <v>0</v>
      </c>
      <c r="AB132" s="171">
        <f>IF('Indicator Data'!AI136="No Data",1,IF('Indicator Data imputation'!AC135&lt;&gt;"",1,0))</f>
        <v>0</v>
      </c>
      <c r="AC132" s="171">
        <f>IF('Indicator Data'!AJ136="No Data",1,IF('Indicator Data imputation'!AD135&lt;&gt;"",1,0))</f>
        <v>0</v>
      </c>
      <c r="AD132" s="171">
        <f>IF('Indicator Data'!AK136="No Data",1,IF('Indicator Data imputation'!AE135&lt;&gt;"",1,0))</f>
        <v>0</v>
      </c>
      <c r="AE132" s="171">
        <f>IF('Indicator Data'!AL136="No Data",1,IF('Indicator Data imputation'!AF135&lt;&gt;"",1,0))</f>
        <v>0</v>
      </c>
      <c r="AF132" s="171">
        <f>IF('Indicator Data'!AM136="No Data",1,IF('Indicator Data imputation'!AG135&lt;&gt;"",1,0))</f>
        <v>0</v>
      </c>
      <c r="AG132" s="171">
        <f>IF('Indicator Data'!AN136="No Data",1,IF('Indicator Data imputation'!AH135&lt;&gt;"",1,0))</f>
        <v>0</v>
      </c>
      <c r="AH132" s="171">
        <f>IF('Indicator Data'!AO136="No Data",1,IF('Indicator Data imputation'!AI135&lt;&gt;"",1,0))</f>
        <v>0</v>
      </c>
      <c r="AI132" s="171">
        <f>IF('Indicator Data'!AP136="No Data",1,IF('Indicator Data imputation'!AJ135&lt;&gt;"",1,0))</f>
        <v>0</v>
      </c>
      <c r="AJ132" s="171">
        <f>IF('Indicator Data'!AQ136="No Data",1,IF('Indicator Data imputation'!AK135&lt;&gt;"",1,0))</f>
        <v>0</v>
      </c>
      <c r="AK132" s="171">
        <f>IF('Indicator Data'!AR136="No Data",1,IF('Indicator Data imputation'!AL135&lt;&gt;"",1,0))</f>
        <v>0</v>
      </c>
      <c r="AL132" s="171">
        <f>IF('Indicator Data'!AS136="No Data",1,IF('Indicator Data imputation'!AM135&lt;&gt;"",1,0))</f>
        <v>0</v>
      </c>
      <c r="AM132" s="171">
        <f>IF('Indicator Data'!AT136="No Data",1,IF('Indicator Data imputation'!AN135&lt;&gt;"",1,0))</f>
        <v>0</v>
      </c>
      <c r="AN132" s="171">
        <f>IF('Indicator Data'!AU136="No Data",1,IF('Indicator Data imputation'!AO135&lt;&gt;"",1,0))</f>
        <v>0</v>
      </c>
      <c r="AO132" s="171">
        <f>IF('Indicator Data'!AV136="No Data",1,IF('Indicator Data imputation'!AP135&lt;&gt;"",1,0))</f>
        <v>0</v>
      </c>
      <c r="AP132" s="171">
        <f>IF('Indicator Data'!AW136="No Data",1,IF('Indicator Data imputation'!AQ135&lt;&gt;"",1,0))</f>
        <v>0</v>
      </c>
      <c r="AQ132" s="171">
        <f>IF('Indicator Data'!AX136="No Data",1,IF('Indicator Data imputation'!AR135&lt;&gt;"",1,0))</f>
        <v>0</v>
      </c>
      <c r="AR132" s="171">
        <f>IF('Indicator Data'!AY136="No Data",1,IF('Indicator Data imputation'!AS135&lt;&gt;"",1,0))</f>
        <v>0</v>
      </c>
      <c r="AS132" s="171">
        <f>IF('Indicator Data'!AZ136="No Data",1,IF('Indicator Data imputation'!AT135&lt;&gt;"",1,0))</f>
        <v>0</v>
      </c>
      <c r="AT132" s="171">
        <f>IF('Indicator Data'!BA136="No Data",1,IF('Indicator Data imputation'!AU135&lt;&gt;"",1,0))</f>
        <v>0</v>
      </c>
      <c r="AU132" s="171">
        <f>IF('Indicator Data'!BB136="No Data",1,IF('Indicator Data imputation'!AV135&lt;&gt;"",1,0))</f>
        <v>0</v>
      </c>
      <c r="AV132" s="171">
        <f>IF('Indicator Data'!BC136="No Data",1,IF('Indicator Data imputation'!AW135&lt;&gt;"",1,0))</f>
        <v>0</v>
      </c>
      <c r="AW132" s="171">
        <f>IF('Indicator Data'!BD136="No Data",1,IF('Indicator Data imputation'!AX135&lt;&gt;"",1,0))</f>
        <v>0</v>
      </c>
      <c r="AX132" s="171">
        <f>IF('Indicator Data'!BE136="No Data",1,IF('Indicator Data imputation'!AY135&lt;&gt;"",1,0))</f>
        <v>0</v>
      </c>
      <c r="AY132" s="171">
        <f>IF('Indicator Data'!BF136="No Data",1,IF('Indicator Data imputation'!AZ135&lt;&gt;"",1,0))</f>
        <v>0</v>
      </c>
      <c r="AZ132" s="171">
        <f>IF('Indicator Data'!BG136="No Data",1,IF('Indicator Data imputation'!BA135&lt;&gt;"",1,0))</f>
        <v>0</v>
      </c>
      <c r="BA132" s="5">
        <f t="shared" si="4"/>
        <v>1</v>
      </c>
      <c r="BB132" s="173">
        <f t="shared" si="5"/>
        <v>1.9607843137254902E-2</v>
      </c>
    </row>
    <row r="133" spans="1:54" x14ac:dyDescent="0.25">
      <c r="A133" s="5" t="s">
        <v>246</v>
      </c>
      <c r="B133" s="171">
        <f>IF('Indicator Data'!I137="No Data",1,IF('Indicator Data imputation'!C136&lt;&gt;"",1,0))</f>
        <v>0</v>
      </c>
      <c r="C133" s="171">
        <f>IF('Indicator Data'!J137="No Data",1,IF('Indicator Data imputation'!D136&lt;&gt;"",1,0))</f>
        <v>0</v>
      </c>
      <c r="D133" s="171">
        <f>IF('Indicator Data'!K137="No Data",1,IF('Indicator Data imputation'!E136&lt;&gt;"",1,0))</f>
        <v>0</v>
      </c>
      <c r="E133" s="171">
        <f>IF('Indicator Data'!L137="No Data",1,IF('Indicator Data imputation'!F136&lt;&gt;"",1,0))</f>
        <v>0</v>
      </c>
      <c r="F133" s="171">
        <f>IF('Indicator Data'!M137="No Data",1,IF('Indicator Data imputation'!G136&lt;&gt;"",1,0))</f>
        <v>0</v>
      </c>
      <c r="G133" s="171">
        <f>IF('Indicator Data'!N137="No Data",1,IF('Indicator Data imputation'!H136&lt;&gt;"",1,0))</f>
        <v>0</v>
      </c>
      <c r="H133" s="171">
        <f>IF('Indicator Data'!O137="No Data",1,IF('Indicator Data imputation'!I136&lt;&gt;"",1,0))</f>
        <v>0</v>
      </c>
      <c r="I133" s="171">
        <f>IF('Indicator Data'!P137="No Data",1,IF('Indicator Data imputation'!J136&lt;&gt;"",1,0))</f>
        <v>0</v>
      </c>
      <c r="J133" s="171">
        <f>IF('Indicator Data'!Q137="No Data",1,IF('Indicator Data imputation'!K136&lt;&gt;"",1,0))</f>
        <v>0</v>
      </c>
      <c r="K133" s="171">
        <f>IF('Indicator Data'!R137="No Data",1,IF('Indicator Data imputation'!L136&lt;&gt;"",1,0))</f>
        <v>1</v>
      </c>
      <c r="L133" s="171">
        <f>IF('Indicator Data'!S137="No Data",1,IF('Indicator Data imputation'!M136&lt;&gt;"",1,0))</f>
        <v>0</v>
      </c>
      <c r="M133" s="171">
        <f>IF('Indicator Data'!T137="No Data",1,IF('Indicator Data imputation'!N136&lt;&gt;"",1,0))</f>
        <v>0</v>
      </c>
      <c r="N133" s="171">
        <f>IF('Indicator Data'!U137="No Data",1,IF('Indicator Data imputation'!O136&lt;&gt;"",1,0))</f>
        <v>0</v>
      </c>
      <c r="O133" s="171">
        <f>IF('Indicator Data'!V137="No Data",1,IF('Indicator Data imputation'!P136&lt;&gt;"",1,0))</f>
        <v>1</v>
      </c>
      <c r="P133" s="171">
        <f>IF('Indicator Data'!W137="No Data",1,IF('Indicator Data imputation'!Q136&lt;&gt;"",1,0))</f>
        <v>0</v>
      </c>
      <c r="Q133" s="171">
        <f>IF('Indicator Data'!X137="No Data",1,IF('Indicator Data imputation'!R136&lt;&gt;"",1,0))</f>
        <v>0</v>
      </c>
      <c r="R133" s="171">
        <f>IF('Indicator Data'!Y137="No Data",1,IF('Indicator Data imputation'!S136&lt;&gt;"",1,0))</f>
        <v>0</v>
      </c>
      <c r="S133" s="171">
        <f>IF('Indicator Data'!Z137="No Data",1,IF('Indicator Data imputation'!T136&lt;&gt;"",1,0))</f>
        <v>0</v>
      </c>
      <c r="T133" s="171">
        <f>IF('Indicator Data'!AA137="No Data",1,IF('Indicator Data imputation'!U136&lt;&gt;"",1,0))</f>
        <v>0</v>
      </c>
      <c r="U133" s="171">
        <f>IF('Indicator Data'!AB137="No Data",1,IF('Indicator Data imputation'!V136&lt;&gt;"",1,0))</f>
        <v>0</v>
      </c>
      <c r="V133" s="171">
        <f>IF('Indicator Data'!AC137="No Data",1,IF('Indicator Data imputation'!W136&lt;&gt;"",1,0))</f>
        <v>0</v>
      </c>
      <c r="W133" s="171">
        <f>IF('Indicator Data'!AD137="No Data",1,IF('Indicator Data imputation'!X136&lt;&gt;"",1,0))</f>
        <v>0</v>
      </c>
      <c r="X133" s="171">
        <f>IF('Indicator Data'!AE137="No Data",1,IF('Indicator Data imputation'!Y136&lt;&gt;"",1,0))</f>
        <v>0</v>
      </c>
      <c r="Y133" s="171">
        <f>IF('Indicator Data'!AF137="No Data",1,IF('Indicator Data imputation'!Z136&lt;&gt;"",1,0))</f>
        <v>0</v>
      </c>
      <c r="Z133" s="171">
        <f>IF('Indicator Data'!AG137="No Data",1,IF('Indicator Data imputation'!AA136&lt;&gt;"",1,0))</f>
        <v>0</v>
      </c>
      <c r="AA133" s="171">
        <f>IF('Indicator Data'!AH137="No Data",1,IF('Indicator Data imputation'!AB136&lt;&gt;"",1,0))</f>
        <v>0</v>
      </c>
      <c r="AB133" s="171">
        <f>IF('Indicator Data'!AI137="No Data",1,IF('Indicator Data imputation'!AC136&lt;&gt;"",1,0))</f>
        <v>0</v>
      </c>
      <c r="AC133" s="171">
        <f>IF('Indicator Data'!AJ137="No Data",1,IF('Indicator Data imputation'!AD136&lt;&gt;"",1,0))</f>
        <v>0</v>
      </c>
      <c r="AD133" s="171">
        <f>IF('Indicator Data'!AK137="No Data",1,IF('Indicator Data imputation'!AE136&lt;&gt;"",1,0))</f>
        <v>0</v>
      </c>
      <c r="AE133" s="171">
        <f>IF('Indicator Data'!AL137="No Data",1,IF('Indicator Data imputation'!AF136&lt;&gt;"",1,0))</f>
        <v>0</v>
      </c>
      <c r="AF133" s="171">
        <f>IF('Indicator Data'!AM137="No Data",1,IF('Indicator Data imputation'!AG136&lt;&gt;"",1,0))</f>
        <v>0</v>
      </c>
      <c r="AG133" s="171">
        <f>IF('Indicator Data'!AN137="No Data",1,IF('Indicator Data imputation'!AH136&lt;&gt;"",1,0))</f>
        <v>0</v>
      </c>
      <c r="AH133" s="171">
        <f>IF('Indicator Data'!AO137="No Data",1,IF('Indicator Data imputation'!AI136&lt;&gt;"",1,0))</f>
        <v>0</v>
      </c>
      <c r="AI133" s="171">
        <f>IF('Indicator Data'!AP137="No Data",1,IF('Indicator Data imputation'!AJ136&lt;&gt;"",1,0))</f>
        <v>1</v>
      </c>
      <c r="AJ133" s="171">
        <f>IF('Indicator Data'!AQ137="No Data",1,IF('Indicator Data imputation'!AK136&lt;&gt;"",1,0))</f>
        <v>1</v>
      </c>
      <c r="AK133" s="171">
        <f>IF('Indicator Data'!AR137="No Data",1,IF('Indicator Data imputation'!AL136&lt;&gt;"",1,0))</f>
        <v>0</v>
      </c>
      <c r="AL133" s="171">
        <f>IF('Indicator Data'!AS137="No Data",1,IF('Indicator Data imputation'!AM136&lt;&gt;"",1,0))</f>
        <v>0</v>
      </c>
      <c r="AM133" s="171">
        <f>IF('Indicator Data'!AT137="No Data",1,IF('Indicator Data imputation'!AN136&lt;&gt;"",1,0))</f>
        <v>1</v>
      </c>
      <c r="AN133" s="171">
        <f>IF('Indicator Data'!AU137="No Data",1,IF('Indicator Data imputation'!AO136&lt;&gt;"",1,0))</f>
        <v>1</v>
      </c>
      <c r="AO133" s="171">
        <f>IF('Indicator Data'!AV137="No Data",1,IF('Indicator Data imputation'!AP136&lt;&gt;"",1,0))</f>
        <v>0</v>
      </c>
      <c r="AP133" s="171">
        <f>IF('Indicator Data'!AW137="No Data",1,IF('Indicator Data imputation'!AQ136&lt;&gt;"",1,0))</f>
        <v>0</v>
      </c>
      <c r="AQ133" s="171">
        <f>IF('Indicator Data'!AX137="No Data",1,IF('Indicator Data imputation'!AR136&lt;&gt;"",1,0))</f>
        <v>0</v>
      </c>
      <c r="AR133" s="171">
        <f>IF('Indicator Data'!AY137="No Data",1,IF('Indicator Data imputation'!AS136&lt;&gt;"",1,0))</f>
        <v>0</v>
      </c>
      <c r="AS133" s="171">
        <f>IF('Indicator Data'!AZ137="No Data",1,IF('Indicator Data imputation'!AT136&lt;&gt;"",1,0))</f>
        <v>0</v>
      </c>
      <c r="AT133" s="171">
        <f>IF('Indicator Data'!BA137="No Data",1,IF('Indicator Data imputation'!AU136&lt;&gt;"",1,0))</f>
        <v>0</v>
      </c>
      <c r="AU133" s="171">
        <f>IF('Indicator Data'!BB137="No Data",1,IF('Indicator Data imputation'!AV136&lt;&gt;"",1,0))</f>
        <v>0</v>
      </c>
      <c r="AV133" s="171">
        <f>IF('Indicator Data'!BC137="No Data",1,IF('Indicator Data imputation'!AW136&lt;&gt;"",1,0))</f>
        <v>0</v>
      </c>
      <c r="AW133" s="171">
        <f>IF('Indicator Data'!BD137="No Data",1,IF('Indicator Data imputation'!AX136&lt;&gt;"",1,0))</f>
        <v>0</v>
      </c>
      <c r="AX133" s="171">
        <f>IF('Indicator Data'!BE137="No Data",1,IF('Indicator Data imputation'!AY136&lt;&gt;"",1,0))</f>
        <v>0</v>
      </c>
      <c r="AY133" s="171">
        <f>IF('Indicator Data'!BF137="No Data",1,IF('Indicator Data imputation'!AZ136&lt;&gt;"",1,0))</f>
        <v>0</v>
      </c>
      <c r="AZ133" s="171">
        <f>IF('Indicator Data'!BG137="No Data",1,IF('Indicator Data imputation'!BA136&lt;&gt;"",1,0))</f>
        <v>0</v>
      </c>
      <c r="BA133" s="5">
        <f t="shared" si="4"/>
        <v>6</v>
      </c>
      <c r="BB133" s="173">
        <f t="shared" si="5"/>
        <v>0.11764705882352941</v>
      </c>
    </row>
    <row r="134" spans="1:54" x14ac:dyDescent="0.25">
      <c r="A134" s="5" t="s">
        <v>248</v>
      </c>
      <c r="B134" s="171">
        <f>IF('Indicator Data'!I138="No Data",1,IF('Indicator Data imputation'!C137&lt;&gt;"",1,0))</f>
        <v>0</v>
      </c>
      <c r="C134" s="171">
        <f>IF('Indicator Data'!J138="No Data",1,IF('Indicator Data imputation'!D137&lt;&gt;"",1,0))</f>
        <v>0</v>
      </c>
      <c r="D134" s="171">
        <f>IF('Indicator Data'!K138="No Data",1,IF('Indicator Data imputation'!E137&lt;&gt;"",1,0))</f>
        <v>0</v>
      </c>
      <c r="E134" s="171">
        <f>IF('Indicator Data'!L138="No Data",1,IF('Indicator Data imputation'!F137&lt;&gt;"",1,0))</f>
        <v>0</v>
      </c>
      <c r="F134" s="171">
        <f>IF('Indicator Data'!M138="No Data",1,IF('Indicator Data imputation'!G137&lt;&gt;"",1,0))</f>
        <v>0</v>
      </c>
      <c r="G134" s="171">
        <f>IF('Indicator Data'!N138="No Data",1,IF('Indicator Data imputation'!H137&lt;&gt;"",1,0))</f>
        <v>0</v>
      </c>
      <c r="H134" s="171">
        <f>IF('Indicator Data'!O138="No Data",1,IF('Indicator Data imputation'!I137&lt;&gt;"",1,0))</f>
        <v>0</v>
      </c>
      <c r="I134" s="171">
        <f>IF('Indicator Data'!P138="No Data",1,IF('Indicator Data imputation'!J137&lt;&gt;"",1,0))</f>
        <v>0</v>
      </c>
      <c r="J134" s="171">
        <f>IF('Indicator Data'!Q138="No Data",1,IF('Indicator Data imputation'!K137&lt;&gt;"",1,0))</f>
        <v>0</v>
      </c>
      <c r="K134" s="171">
        <f>IF('Indicator Data'!R138="No Data",1,IF('Indicator Data imputation'!L137&lt;&gt;"",1,0))</f>
        <v>1</v>
      </c>
      <c r="L134" s="171">
        <f>IF('Indicator Data'!S138="No Data",1,IF('Indicator Data imputation'!M137&lt;&gt;"",1,0))</f>
        <v>0</v>
      </c>
      <c r="M134" s="171">
        <f>IF('Indicator Data'!T138="No Data",1,IF('Indicator Data imputation'!N137&lt;&gt;"",1,0))</f>
        <v>0</v>
      </c>
      <c r="N134" s="171">
        <f>IF('Indicator Data'!U138="No Data",1,IF('Indicator Data imputation'!O137&lt;&gt;"",1,0))</f>
        <v>0</v>
      </c>
      <c r="O134" s="171">
        <f>IF('Indicator Data'!V138="No Data",1,IF('Indicator Data imputation'!P137&lt;&gt;"",1,0))</f>
        <v>0</v>
      </c>
      <c r="P134" s="171">
        <f>IF('Indicator Data'!W138="No Data",1,IF('Indicator Data imputation'!Q137&lt;&gt;"",1,0))</f>
        <v>0</v>
      </c>
      <c r="Q134" s="171">
        <f>IF('Indicator Data'!X138="No Data",1,IF('Indicator Data imputation'!R137&lt;&gt;"",1,0))</f>
        <v>0</v>
      </c>
      <c r="R134" s="171">
        <f>IF('Indicator Data'!Y138="No Data",1,IF('Indicator Data imputation'!S137&lt;&gt;"",1,0))</f>
        <v>0</v>
      </c>
      <c r="S134" s="171">
        <f>IF('Indicator Data'!Z138="No Data",1,IF('Indicator Data imputation'!T137&lt;&gt;"",1,0))</f>
        <v>0</v>
      </c>
      <c r="T134" s="171">
        <f>IF('Indicator Data'!AA138="No Data",1,IF('Indicator Data imputation'!U137&lt;&gt;"",1,0))</f>
        <v>0</v>
      </c>
      <c r="U134" s="171">
        <f>IF('Indicator Data'!AB138="No Data",1,IF('Indicator Data imputation'!V137&lt;&gt;"",1,0))</f>
        <v>0</v>
      </c>
      <c r="V134" s="171">
        <f>IF('Indicator Data'!AC138="No Data",1,IF('Indicator Data imputation'!W137&lt;&gt;"",1,0))</f>
        <v>0</v>
      </c>
      <c r="W134" s="171">
        <f>IF('Indicator Data'!AD138="No Data",1,IF('Indicator Data imputation'!X137&lt;&gt;"",1,0))</f>
        <v>0</v>
      </c>
      <c r="X134" s="171">
        <f>IF('Indicator Data'!AE138="No Data",1,IF('Indicator Data imputation'!Y137&lt;&gt;"",1,0))</f>
        <v>0</v>
      </c>
      <c r="Y134" s="171">
        <f>IF('Indicator Data'!AF138="No Data",1,IF('Indicator Data imputation'!Z137&lt;&gt;"",1,0))</f>
        <v>0</v>
      </c>
      <c r="Z134" s="171">
        <f>IF('Indicator Data'!AG138="No Data",1,IF('Indicator Data imputation'!AA137&lt;&gt;"",1,0))</f>
        <v>0</v>
      </c>
      <c r="AA134" s="171">
        <f>IF('Indicator Data'!AH138="No Data",1,IF('Indicator Data imputation'!AB137&lt;&gt;"",1,0))</f>
        <v>0</v>
      </c>
      <c r="AB134" s="171">
        <f>IF('Indicator Data'!AI138="No Data",1,IF('Indicator Data imputation'!AC137&lt;&gt;"",1,0))</f>
        <v>0</v>
      </c>
      <c r="AC134" s="171">
        <f>IF('Indicator Data'!AJ138="No Data",1,IF('Indicator Data imputation'!AD137&lt;&gt;"",1,0))</f>
        <v>0</v>
      </c>
      <c r="AD134" s="171">
        <f>IF('Indicator Data'!AK138="No Data",1,IF('Indicator Data imputation'!AE137&lt;&gt;"",1,0))</f>
        <v>0</v>
      </c>
      <c r="AE134" s="171">
        <f>IF('Indicator Data'!AL138="No Data",1,IF('Indicator Data imputation'!AF137&lt;&gt;"",1,0))</f>
        <v>0</v>
      </c>
      <c r="AF134" s="171">
        <f>IF('Indicator Data'!AM138="No Data",1,IF('Indicator Data imputation'!AG137&lt;&gt;"",1,0))</f>
        <v>0</v>
      </c>
      <c r="AG134" s="171">
        <f>IF('Indicator Data'!AN138="No Data",1,IF('Indicator Data imputation'!AH137&lt;&gt;"",1,0))</f>
        <v>0</v>
      </c>
      <c r="AH134" s="171">
        <f>IF('Indicator Data'!AO138="No Data",1,IF('Indicator Data imputation'!AI137&lt;&gt;"",1,0))</f>
        <v>0</v>
      </c>
      <c r="AI134" s="171">
        <f>IF('Indicator Data'!AP138="No Data",1,IF('Indicator Data imputation'!AJ137&lt;&gt;"",1,0))</f>
        <v>0</v>
      </c>
      <c r="AJ134" s="171">
        <f>IF('Indicator Data'!AQ138="No Data",1,IF('Indicator Data imputation'!AK137&lt;&gt;"",1,0))</f>
        <v>0</v>
      </c>
      <c r="AK134" s="171">
        <f>IF('Indicator Data'!AR138="No Data",1,IF('Indicator Data imputation'!AL137&lt;&gt;"",1,0))</f>
        <v>0</v>
      </c>
      <c r="AL134" s="171">
        <f>IF('Indicator Data'!AS138="No Data",1,IF('Indicator Data imputation'!AM137&lt;&gt;"",1,0))</f>
        <v>0</v>
      </c>
      <c r="AM134" s="171">
        <f>IF('Indicator Data'!AT138="No Data",1,IF('Indicator Data imputation'!AN137&lt;&gt;"",1,0))</f>
        <v>0</v>
      </c>
      <c r="AN134" s="171">
        <f>IF('Indicator Data'!AU138="No Data",1,IF('Indicator Data imputation'!AO137&lt;&gt;"",1,0))</f>
        <v>0</v>
      </c>
      <c r="AO134" s="171">
        <f>IF('Indicator Data'!AV138="No Data",1,IF('Indicator Data imputation'!AP137&lt;&gt;"",1,0))</f>
        <v>0</v>
      </c>
      <c r="AP134" s="171">
        <f>IF('Indicator Data'!AW138="No Data",1,IF('Indicator Data imputation'!AQ137&lt;&gt;"",1,0))</f>
        <v>0</v>
      </c>
      <c r="AQ134" s="171">
        <f>IF('Indicator Data'!AX138="No Data",1,IF('Indicator Data imputation'!AR137&lt;&gt;"",1,0))</f>
        <v>0</v>
      </c>
      <c r="AR134" s="171">
        <f>IF('Indicator Data'!AY138="No Data",1,IF('Indicator Data imputation'!AS137&lt;&gt;"",1,0))</f>
        <v>0</v>
      </c>
      <c r="AS134" s="171">
        <f>IF('Indicator Data'!AZ138="No Data",1,IF('Indicator Data imputation'!AT137&lt;&gt;"",1,0))</f>
        <v>0</v>
      </c>
      <c r="AT134" s="171">
        <f>IF('Indicator Data'!BA138="No Data",1,IF('Indicator Data imputation'!AU137&lt;&gt;"",1,0))</f>
        <v>0</v>
      </c>
      <c r="AU134" s="171">
        <f>IF('Indicator Data'!BB138="No Data",1,IF('Indicator Data imputation'!AV137&lt;&gt;"",1,0))</f>
        <v>0</v>
      </c>
      <c r="AV134" s="171">
        <f>IF('Indicator Data'!BC138="No Data",1,IF('Indicator Data imputation'!AW137&lt;&gt;"",1,0))</f>
        <v>0</v>
      </c>
      <c r="AW134" s="171">
        <f>IF('Indicator Data'!BD138="No Data",1,IF('Indicator Data imputation'!AX137&lt;&gt;"",1,0))</f>
        <v>0</v>
      </c>
      <c r="AX134" s="171">
        <f>IF('Indicator Data'!BE138="No Data",1,IF('Indicator Data imputation'!AY137&lt;&gt;"",1,0))</f>
        <v>0</v>
      </c>
      <c r="AY134" s="171">
        <f>IF('Indicator Data'!BF138="No Data",1,IF('Indicator Data imputation'!AZ137&lt;&gt;"",1,0))</f>
        <v>0</v>
      </c>
      <c r="AZ134" s="171">
        <f>IF('Indicator Data'!BG138="No Data",1,IF('Indicator Data imputation'!BA137&lt;&gt;"",1,0))</f>
        <v>0</v>
      </c>
      <c r="BA134" s="5">
        <f t="shared" si="4"/>
        <v>1</v>
      </c>
      <c r="BB134" s="173">
        <f t="shared" si="5"/>
        <v>1.9607843137254902E-2</v>
      </c>
    </row>
    <row r="135" spans="1:54" x14ac:dyDescent="0.25">
      <c r="A135" s="5" t="s">
        <v>250</v>
      </c>
      <c r="B135" s="171">
        <f>IF('Indicator Data'!I139="No Data",1,IF('Indicator Data imputation'!C138&lt;&gt;"",1,0))</f>
        <v>0</v>
      </c>
      <c r="C135" s="171">
        <f>IF('Indicator Data'!J139="No Data",1,IF('Indicator Data imputation'!D138&lt;&gt;"",1,0))</f>
        <v>0</v>
      </c>
      <c r="D135" s="171">
        <f>IF('Indicator Data'!K139="No Data",1,IF('Indicator Data imputation'!E138&lt;&gt;"",1,0))</f>
        <v>0</v>
      </c>
      <c r="E135" s="171">
        <f>IF('Indicator Data'!L139="No Data",1,IF('Indicator Data imputation'!F138&lt;&gt;"",1,0))</f>
        <v>0</v>
      </c>
      <c r="F135" s="171">
        <f>IF('Indicator Data'!M139="No Data",1,IF('Indicator Data imputation'!G138&lt;&gt;"",1,0))</f>
        <v>0</v>
      </c>
      <c r="G135" s="171">
        <f>IF('Indicator Data'!N139="No Data",1,IF('Indicator Data imputation'!H138&lt;&gt;"",1,0))</f>
        <v>0</v>
      </c>
      <c r="H135" s="171">
        <f>IF('Indicator Data'!O139="No Data",1,IF('Indicator Data imputation'!I138&lt;&gt;"",1,0))</f>
        <v>0</v>
      </c>
      <c r="I135" s="171">
        <f>IF('Indicator Data'!P139="No Data",1,IF('Indicator Data imputation'!J138&lt;&gt;"",1,0))</f>
        <v>0</v>
      </c>
      <c r="J135" s="171">
        <f>IF('Indicator Data'!Q139="No Data",1,IF('Indicator Data imputation'!K138&lt;&gt;"",1,0))</f>
        <v>0</v>
      </c>
      <c r="K135" s="171">
        <f>IF('Indicator Data'!R139="No Data",1,IF('Indicator Data imputation'!L138&lt;&gt;"",1,0))</f>
        <v>0</v>
      </c>
      <c r="L135" s="171">
        <f>IF('Indicator Data'!S139="No Data",1,IF('Indicator Data imputation'!M138&lt;&gt;"",1,0))</f>
        <v>0</v>
      </c>
      <c r="M135" s="171">
        <f>IF('Indicator Data'!T139="No Data",1,IF('Indicator Data imputation'!N138&lt;&gt;"",1,0))</f>
        <v>0</v>
      </c>
      <c r="N135" s="171">
        <f>IF('Indicator Data'!U139="No Data",1,IF('Indicator Data imputation'!O138&lt;&gt;"",1,0))</f>
        <v>0</v>
      </c>
      <c r="O135" s="171">
        <f>IF('Indicator Data'!V139="No Data",1,IF('Indicator Data imputation'!P138&lt;&gt;"",1,0))</f>
        <v>0</v>
      </c>
      <c r="P135" s="171">
        <f>IF('Indicator Data'!W139="No Data",1,IF('Indicator Data imputation'!Q138&lt;&gt;"",1,0))</f>
        <v>0</v>
      </c>
      <c r="Q135" s="171">
        <f>IF('Indicator Data'!X139="No Data",1,IF('Indicator Data imputation'!R138&lt;&gt;"",1,0))</f>
        <v>0</v>
      </c>
      <c r="R135" s="171">
        <f>IF('Indicator Data'!Y139="No Data",1,IF('Indicator Data imputation'!S138&lt;&gt;"",1,0))</f>
        <v>0</v>
      </c>
      <c r="S135" s="171">
        <f>IF('Indicator Data'!Z139="No Data",1,IF('Indicator Data imputation'!T138&lt;&gt;"",1,0))</f>
        <v>0</v>
      </c>
      <c r="T135" s="171">
        <f>IF('Indicator Data'!AA139="No Data",1,IF('Indicator Data imputation'!U138&lt;&gt;"",1,0))</f>
        <v>0</v>
      </c>
      <c r="U135" s="171">
        <f>IF('Indicator Data'!AB139="No Data",1,IF('Indicator Data imputation'!V138&lt;&gt;"",1,0))</f>
        <v>0</v>
      </c>
      <c r="V135" s="171">
        <f>IF('Indicator Data'!AC139="No Data",1,IF('Indicator Data imputation'!W138&lt;&gt;"",1,0))</f>
        <v>0</v>
      </c>
      <c r="W135" s="171">
        <f>IF('Indicator Data'!AD139="No Data",1,IF('Indicator Data imputation'!X138&lt;&gt;"",1,0))</f>
        <v>0</v>
      </c>
      <c r="X135" s="171">
        <f>IF('Indicator Data'!AE139="No Data",1,IF('Indicator Data imputation'!Y138&lt;&gt;"",1,0))</f>
        <v>0</v>
      </c>
      <c r="Y135" s="171">
        <f>IF('Indicator Data'!AF139="No Data",1,IF('Indicator Data imputation'!Z138&lt;&gt;"",1,0))</f>
        <v>0</v>
      </c>
      <c r="Z135" s="171">
        <f>IF('Indicator Data'!AG139="No Data",1,IF('Indicator Data imputation'!AA138&lt;&gt;"",1,0))</f>
        <v>0</v>
      </c>
      <c r="AA135" s="171">
        <f>IF('Indicator Data'!AH139="No Data",1,IF('Indicator Data imputation'!AB138&lt;&gt;"",1,0))</f>
        <v>0</v>
      </c>
      <c r="AB135" s="171">
        <f>IF('Indicator Data'!AI139="No Data",1,IF('Indicator Data imputation'!AC138&lt;&gt;"",1,0))</f>
        <v>0</v>
      </c>
      <c r="AC135" s="171">
        <f>IF('Indicator Data'!AJ139="No Data",1,IF('Indicator Data imputation'!AD138&lt;&gt;"",1,0))</f>
        <v>0</v>
      </c>
      <c r="AD135" s="171">
        <f>IF('Indicator Data'!AK139="No Data",1,IF('Indicator Data imputation'!AE138&lt;&gt;"",1,0))</f>
        <v>0</v>
      </c>
      <c r="AE135" s="171">
        <f>IF('Indicator Data'!AL139="No Data",1,IF('Indicator Data imputation'!AF138&lt;&gt;"",1,0))</f>
        <v>0</v>
      </c>
      <c r="AF135" s="171">
        <f>IF('Indicator Data'!AM139="No Data",1,IF('Indicator Data imputation'!AG138&lt;&gt;"",1,0))</f>
        <v>0</v>
      </c>
      <c r="AG135" s="171">
        <f>IF('Indicator Data'!AN139="No Data",1,IF('Indicator Data imputation'!AH138&lt;&gt;"",1,0))</f>
        <v>0</v>
      </c>
      <c r="AH135" s="171">
        <f>IF('Indicator Data'!AO139="No Data",1,IF('Indicator Data imputation'!AI138&lt;&gt;"",1,0))</f>
        <v>0</v>
      </c>
      <c r="AI135" s="171">
        <f>IF('Indicator Data'!AP139="No Data",1,IF('Indicator Data imputation'!AJ138&lt;&gt;"",1,0))</f>
        <v>0</v>
      </c>
      <c r="AJ135" s="171">
        <f>IF('Indicator Data'!AQ139="No Data",1,IF('Indicator Data imputation'!AK138&lt;&gt;"",1,0))</f>
        <v>0</v>
      </c>
      <c r="AK135" s="171">
        <f>IF('Indicator Data'!AR139="No Data",1,IF('Indicator Data imputation'!AL138&lt;&gt;"",1,0))</f>
        <v>0</v>
      </c>
      <c r="AL135" s="171">
        <f>IF('Indicator Data'!AS139="No Data",1,IF('Indicator Data imputation'!AM138&lt;&gt;"",1,0))</f>
        <v>0</v>
      </c>
      <c r="AM135" s="171">
        <f>IF('Indicator Data'!AT139="No Data",1,IF('Indicator Data imputation'!AN138&lt;&gt;"",1,0))</f>
        <v>0</v>
      </c>
      <c r="AN135" s="171">
        <f>IF('Indicator Data'!AU139="No Data",1,IF('Indicator Data imputation'!AO138&lt;&gt;"",1,0))</f>
        <v>0</v>
      </c>
      <c r="AO135" s="171">
        <f>IF('Indicator Data'!AV139="No Data",1,IF('Indicator Data imputation'!AP138&lt;&gt;"",1,0))</f>
        <v>0</v>
      </c>
      <c r="AP135" s="171">
        <f>IF('Indicator Data'!AW139="No Data",1,IF('Indicator Data imputation'!AQ138&lt;&gt;"",1,0))</f>
        <v>0</v>
      </c>
      <c r="AQ135" s="171">
        <f>IF('Indicator Data'!AX139="No Data",1,IF('Indicator Data imputation'!AR138&lt;&gt;"",1,0))</f>
        <v>0</v>
      </c>
      <c r="AR135" s="171">
        <f>IF('Indicator Data'!AY139="No Data",1,IF('Indicator Data imputation'!AS138&lt;&gt;"",1,0))</f>
        <v>0</v>
      </c>
      <c r="AS135" s="171">
        <f>IF('Indicator Data'!AZ139="No Data",1,IF('Indicator Data imputation'!AT138&lt;&gt;"",1,0))</f>
        <v>0</v>
      </c>
      <c r="AT135" s="171">
        <f>IF('Indicator Data'!BA139="No Data",1,IF('Indicator Data imputation'!AU138&lt;&gt;"",1,0))</f>
        <v>0</v>
      </c>
      <c r="AU135" s="171">
        <f>IF('Indicator Data'!BB139="No Data",1,IF('Indicator Data imputation'!AV138&lt;&gt;"",1,0))</f>
        <v>0</v>
      </c>
      <c r="AV135" s="171">
        <f>IF('Indicator Data'!BC139="No Data",1,IF('Indicator Data imputation'!AW138&lt;&gt;"",1,0))</f>
        <v>0</v>
      </c>
      <c r="AW135" s="171">
        <f>IF('Indicator Data'!BD139="No Data",1,IF('Indicator Data imputation'!AX138&lt;&gt;"",1,0))</f>
        <v>0</v>
      </c>
      <c r="AX135" s="171">
        <f>IF('Indicator Data'!BE139="No Data",1,IF('Indicator Data imputation'!AY138&lt;&gt;"",1,0))</f>
        <v>0</v>
      </c>
      <c r="AY135" s="171">
        <f>IF('Indicator Data'!BF139="No Data",1,IF('Indicator Data imputation'!AZ138&lt;&gt;"",1,0))</f>
        <v>0</v>
      </c>
      <c r="AZ135" s="171">
        <f>IF('Indicator Data'!BG139="No Data",1,IF('Indicator Data imputation'!BA138&lt;&gt;"",1,0))</f>
        <v>0</v>
      </c>
      <c r="BA135" s="5">
        <f t="shared" si="4"/>
        <v>0</v>
      </c>
      <c r="BB135" s="173">
        <f t="shared" si="5"/>
        <v>0</v>
      </c>
    </row>
    <row r="136" spans="1:54" x14ac:dyDescent="0.25">
      <c r="A136" s="5" t="s">
        <v>252</v>
      </c>
      <c r="B136" s="171">
        <f>IF('Indicator Data'!I140="No Data",1,IF('Indicator Data imputation'!C139&lt;&gt;"",1,0))</f>
        <v>0</v>
      </c>
      <c r="C136" s="171">
        <f>IF('Indicator Data'!J140="No Data",1,IF('Indicator Data imputation'!D139&lt;&gt;"",1,0))</f>
        <v>0</v>
      </c>
      <c r="D136" s="171">
        <f>IF('Indicator Data'!K140="No Data",1,IF('Indicator Data imputation'!E139&lt;&gt;"",1,0))</f>
        <v>0</v>
      </c>
      <c r="E136" s="171">
        <f>IF('Indicator Data'!L140="No Data",1,IF('Indicator Data imputation'!F139&lt;&gt;"",1,0))</f>
        <v>0</v>
      </c>
      <c r="F136" s="171">
        <f>IF('Indicator Data'!M140="No Data",1,IF('Indicator Data imputation'!G139&lt;&gt;"",1,0))</f>
        <v>0</v>
      </c>
      <c r="G136" s="171">
        <f>IF('Indicator Data'!N140="No Data",1,IF('Indicator Data imputation'!H139&lt;&gt;"",1,0))</f>
        <v>0</v>
      </c>
      <c r="H136" s="171">
        <f>IF('Indicator Data'!O140="No Data",1,IF('Indicator Data imputation'!I139&lt;&gt;"",1,0))</f>
        <v>0</v>
      </c>
      <c r="I136" s="171">
        <f>IF('Indicator Data'!P140="No Data",1,IF('Indicator Data imputation'!J139&lt;&gt;"",1,0))</f>
        <v>0</v>
      </c>
      <c r="J136" s="171">
        <f>IF('Indicator Data'!Q140="No Data",1,IF('Indicator Data imputation'!K139&lt;&gt;"",1,0))</f>
        <v>0</v>
      </c>
      <c r="K136" s="171">
        <f>IF('Indicator Data'!R140="No Data",1,IF('Indicator Data imputation'!L139&lt;&gt;"",1,0))</f>
        <v>0</v>
      </c>
      <c r="L136" s="171">
        <f>IF('Indicator Data'!S140="No Data",1,IF('Indicator Data imputation'!M139&lt;&gt;"",1,0))</f>
        <v>0</v>
      </c>
      <c r="M136" s="171">
        <f>IF('Indicator Data'!T140="No Data",1,IF('Indicator Data imputation'!N139&lt;&gt;"",1,0))</f>
        <v>0</v>
      </c>
      <c r="N136" s="171">
        <f>IF('Indicator Data'!U140="No Data",1,IF('Indicator Data imputation'!O139&lt;&gt;"",1,0))</f>
        <v>0</v>
      </c>
      <c r="O136" s="171">
        <f>IF('Indicator Data'!V140="No Data",1,IF('Indicator Data imputation'!P139&lt;&gt;"",1,0))</f>
        <v>0</v>
      </c>
      <c r="P136" s="171">
        <f>IF('Indicator Data'!W140="No Data",1,IF('Indicator Data imputation'!Q139&lt;&gt;"",1,0))</f>
        <v>0</v>
      </c>
      <c r="Q136" s="171">
        <f>IF('Indicator Data'!X140="No Data",1,IF('Indicator Data imputation'!R139&lt;&gt;"",1,0))</f>
        <v>0</v>
      </c>
      <c r="R136" s="171">
        <f>IF('Indicator Data'!Y140="No Data",1,IF('Indicator Data imputation'!S139&lt;&gt;"",1,0))</f>
        <v>1</v>
      </c>
      <c r="S136" s="171">
        <f>IF('Indicator Data'!Z140="No Data",1,IF('Indicator Data imputation'!T139&lt;&gt;"",1,0))</f>
        <v>0</v>
      </c>
      <c r="T136" s="171">
        <f>IF('Indicator Data'!AA140="No Data",1,IF('Indicator Data imputation'!U139&lt;&gt;"",1,0))</f>
        <v>0</v>
      </c>
      <c r="U136" s="171">
        <f>IF('Indicator Data'!AB140="No Data",1,IF('Indicator Data imputation'!V139&lt;&gt;"",1,0))</f>
        <v>0</v>
      </c>
      <c r="V136" s="171">
        <f>IF('Indicator Data'!AC140="No Data",1,IF('Indicator Data imputation'!W139&lt;&gt;"",1,0))</f>
        <v>0</v>
      </c>
      <c r="W136" s="171">
        <f>IF('Indicator Data'!AD140="No Data",1,IF('Indicator Data imputation'!X139&lt;&gt;"",1,0))</f>
        <v>0</v>
      </c>
      <c r="X136" s="171">
        <f>IF('Indicator Data'!AE140="No Data",1,IF('Indicator Data imputation'!Y139&lt;&gt;"",1,0))</f>
        <v>0</v>
      </c>
      <c r="Y136" s="171">
        <f>IF('Indicator Data'!AF140="No Data",1,IF('Indicator Data imputation'!Z139&lt;&gt;"",1,0))</f>
        <v>0</v>
      </c>
      <c r="Z136" s="171">
        <f>IF('Indicator Data'!AG140="No Data",1,IF('Indicator Data imputation'!AA139&lt;&gt;"",1,0))</f>
        <v>0</v>
      </c>
      <c r="AA136" s="171">
        <f>IF('Indicator Data'!AH140="No Data",1,IF('Indicator Data imputation'!AB139&lt;&gt;"",1,0))</f>
        <v>0</v>
      </c>
      <c r="AB136" s="171">
        <f>IF('Indicator Data'!AI140="No Data",1,IF('Indicator Data imputation'!AC139&lt;&gt;"",1,0))</f>
        <v>0</v>
      </c>
      <c r="AC136" s="171">
        <f>IF('Indicator Data'!AJ140="No Data",1,IF('Indicator Data imputation'!AD139&lt;&gt;"",1,0))</f>
        <v>0</v>
      </c>
      <c r="AD136" s="171">
        <f>IF('Indicator Data'!AK140="No Data",1,IF('Indicator Data imputation'!AE139&lt;&gt;"",1,0))</f>
        <v>0</v>
      </c>
      <c r="AE136" s="171">
        <f>IF('Indicator Data'!AL140="No Data",1,IF('Indicator Data imputation'!AF139&lt;&gt;"",1,0))</f>
        <v>0</v>
      </c>
      <c r="AF136" s="171">
        <f>IF('Indicator Data'!AM140="No Data",1,IF('Indicator Data imputation'!AG139&lt;&gt;"",1,0))</f>
        <v>0</v>
      </c>
      <c r="AG136" s="171">
        <f>IF('Indicator Data'!AN140="No Data",1,IF('Indicator Data imputation'!AH139&lt;&gt;"",1,0))</f>
        <v>0</v>
      </c>
      <c r="AH136" s="171">
        <f>IF('Indicator Data'!AO140="No Data",1,IF('Indicator Data imputation'!AI139&lt;&gt;"",1,0))</f>
        <v>0</v>
      </c>
      <c r="AI136" s="171">
        <f>IF('Indicator Data'!AP140="No Data",1,IF('Indicator Data imputation'!AJ139&lt;&gt;"",1,0))</f>
        <v>0</v>
      </c>
      <c r="AJ136" s="171">
        <f>IF('Indicator Data'!AQ140="No Data",1,IF('Indicator Data imputation'!AK139&lt;&gt;"",1,0))</f>
        <v>0</v>
      </c>
      <c r="AK136" s="171">
        <f>IF('Indicator Data'!AR140="No Data",1,IF('Indicator Data imputation'!AL139&lt;&gt;"",1,0))</f>
        <v>0</v>
      </c>
      <c r="AL136" s="171">
        <f>IF('Indicator Data'!AS140="No Data",1,IF('Indicator Data imputation'!AM139&lt;&gt;"",1,0))</f>
        <v>0</v>
      </c>
      <c r="AM136" s="171">
        <f>IF('Indicator Data'!AT140="No Data",1,IF('Indicator Data imputation'!AN139&lt;&gt;"",1,0))</f>
        <v>0</v>
      </c>
      <c r="AN136" s="171">
        <f>IF('Indicator Data'!AU140="No Data",1,IF('Indicator Data imputation'!AO139&lt;&gt;"",1,0))</f>
        <v>0</v>
      </c>
      <c r="AO136" s="171">
        <f>IF('Indicator Data'!AV140="No Data",1,IF('Indicator Data imputation'!AP139&lt;&gt;"",1,0))</f>
        <v>0</v>
      </c>
      <c r="AP136" s="171">
        <f>IF('Indicator Data'!AW140="No Data",1,IF('Indicator Data imputation'!AQ139&lt;&gt;"",1,0))</f>
        <v>0</v>
      </c>
      <c r="AQ136" s="171">
        <f>IF('Indicator Data'!AX140="No Data",1,IF('Indicator Data imputation'!AR139&lt;&gt;"",1,0))</f>
        <v>0</v>
      </c>
      <c r="AR136" s="171">
        <f>IF('Indicator Data'!AY140="No Data",1,IF('Indicator Data imputation'!AS139&lt;&gt;"",1,0))</f>
        <v>0</v>
      </c>
      <c r="AS136" s="171">
        <f>IF('Indicator Data'!AZ140="No Data",1,IF('Indicator Data imputation'!AT139&lt;&gt;"",1,0))</f>
        <v>0</v>
      </c>
      <c r="AT136" s="171">
        <f>IF('Indicator Data'!BA140="No Data",1,IF('Indicator Data imputation'!AU139&lt;&gt;"",1,0))</f>
        <v>0</v>
      </c>
      <c r="AU136" s="171">
        <f>IF('Indicator Data'!BB140="No Data",1,IF('Indicator Data imputation'!AV139&lt;&gt;"",1,0))</f>
        <v>0</v>
      </c>
      <c r="AV136" s="171">
        <f>IF('Indicator Data'!BC140="No Data",1,IF('Indicator Data imputation'!AW139&lt;&gt;"",1,0))</f>
        <v>0</v>
      </c>
      <c r="AW136" s="171">
        <f>IF('Indicator Data'!BD140="No Data",1,IF('Indicator Data imputation'!AX139&lt;&gt;"",1,0))</f>
        <v>0</v>
      </c>
      <c r="AX136" s="171">
        <f>IF('Indicator Data'!BE140="No Data",1,IF('Indicator Data imputation'!AY139&lt;&gt;"",1,0))</f>
        <v>0</v>
      </c>
      <c r="AY136" s="171">
        <f>IF('Indicator Data'!BF140="No Data",1,IF('Indicator Data imputation'!AZ139&lt;&gt;"",1,0))</f>
        <v>0</v>
      </c>
      <c r="AZ136" s="171">
        <f>IF('Indicator Data'!BG140="No Data",1,IF('Indicator Data imputation'!BA139&lt;&gt;"",1,0))</f>
        <v>0</v>
      </c>
      <c r="BA136" s="5">
        <f t="shared" si="4"/>
        <v>1</v>
      </c>
      <c r="BB136" s="173">
        <f t="shared" si="5"/>
        <v>1.9607843137254902E-2</v>
      </c>
    </row>
    <row r="137" spans="1:54" x14ac:dyDescent="0.25">
      <c r="A137" s="5" t="s">
        <v>254</v>
      </c>
      <c r="B137" s="171">
        <f>IF('Indicator Data'!I141="No Data",1,IF('Indicator Data imputation'!C140&lt;&gt;"",1,0))</f>
        <v>0</v>
      </c>
      <c r="C137" s="171">
        <f>IF('Indicator Data'!J141="No Data",1,IF('Indicator Data imputation'!D140&lt;&gt;"",1,0))</f>
        <v>0</v>
      </c>
      <c r="D137" s="171">
        <f>IF('Indicator Data'!K141="No Data",1,IF('Indicator Data imputation'!E140&lt;&gt;"",1,0))</f>
        <v>0</v>
      </c>
      <c r="E137" s="171">
        <f>IF('Indicator Data'!L141="No Data",1,IF('Indicator Data imputation'!F140&lt;&gt;"",1,0))</f>
        <v>0</v>
      </c>
      <c r="F137" s="171">
        <f>IF('Indicator Data'!M141="No Data",1,IF('Indicator Data imputation'!G140&lt;&gt;"",1,0))</f>
        <v>0</v>
      </c>
      <c r="G137" s="171">
        <f>IF('Indicator Data'!N141="No Data",1,IF('Indicator Data imputation'!H140&lt;&gt;"",1,0))</f>
        <v>0</v>
      </c>
      <c r="H137" s="171">
        <f>IF('Indicator Data'!O141="No Data",1,IF('Indicator Data imputation'!I140&lt;&gt;"",1,0))</f>
        <v>0</v>
      </c>
      <c r="I137" s="171">
        <f>IF('Indicator Data'!P141="No Data",1,IF('Indicator Data imputation'!J140&lt;&gt;"",1,0))</f>
        <v>0</v>
      </c>
      <c r="J137" s="171">
        <f>IF('Indicator Data'!Q141="No Data",1,IF('Indicator Data imputation'!K140&lt;&gt;"",1,0))</f>
        <v>0</v>
      </c>
      <c r="K137" s="171">
        <f>IF('Indicator Data'!R141="No Data",1,IF('Indicator Data imputation'!L140&lt;&gt;"",1,0))</f>
        <v>1</v>
      </c>
      <c r="L137" s="171">
        <f>IF('Indicator Data'!S141="No Data",1,IF('Indicator Data imputation'!M140&lt;&gt;"",1,0))</f>
        <v>0</v>
      </c>
      <c r="M137" s="171">
        <f>IF('Indicator Data'!T141="No Data",1,IF('Indicator Data imputation'!N140&lt;&gt;"",1,0))</f>
        <v>0</v>
      </c>
      <c r="N137" s="171">
        <f>IF('Indicator Data'!U141="No Data",1,IF('Indicator Data imputation'!O140&lt;&gt;"",1,0))</f>
        <v>0</v>
      </c>
      <c r="O137" s="171">
        <f>IF('Indicator Data'!V141="No Data",1,IF('Indicator Data imputation'!P140&lt;&gt;"",1,0))</f>
        <v>1</v>
      </c>
      <c r="P137" s="171">
        <f>IF('Indicator Data'!W141="No Data",1,IF('Indicator Data imputation'!Q140&lt;&gt;"",1,0))</f>
        <v>0</v>
      </c>
      <c r="Q137" s="171">
        <f>IF('Indicator Data'!X141="No Data",1,IF('Indicator Data imputation'!R140&lt;&gt;"",1,0))</f>
        <v>1</v>
      </c>
      <c r="R137" s="171">
        <f>IF('Indicator Data'!Y141="No Data",1,IF('Indicator Data imputation'!S140&lt;&gt;"",1,0))</f>
        <v>0</v>
      </c>
      <c r="S137" s="171">
        <f>IF('Indicator Data'!Z141="No Data",1,IF('Indicator Data imputation'!T140&lt;&gt;"",1,0))</f>
        <v>0</v>
      </c>
      <c r="T137" s="171">
        <f>IF('Indicator Data'!AA141="No Data",1,IF('Indicator Data imputation'!U140&lt;&gt;"",1,0))</f>
        <v>0</v>
      </c>
      <c r="U137" s="171">
        <f>IF('Indicator Data'!AB141="No Data",1,IF('Indicator Data imputation'!V140&lt;&gt;"",1,0))</f>
        <v>0</v>
      </c>
      <c r="V137" s="171">
        <f>IF('Indicator Data'!AC141="No Data",1,IF('Indicator Data imputation'!W140&lt;&gt;"",1,0))</f>
        <v>0</v>
      </c>
      <c r="W137" s="171">
        <f>IF('Indicator Data'!AD141="No Data",1,IF('Indicator Data imputation'!X140&lt;&gt;"",1,0))</f>
        <v>0</v>
      </c>
      <c r="X137" s="171">
        <f>IF('Indicator Data'!AE141="No Data",1,IF('Indicator Data imputation'!Y140&lt;&gt;"",1,0))</f>
        <v>1</v>
      </c>
      <c r="Y137" s="171">
        <f>IF('Indicator Data'!AF141="No Data",1,IF('Indicator Data imputation'!Z140&lt;&gt;"",1,0))</f>
        <v>0</v>
      </c>
      <c r="Z137" s="171">
        <f>IF('Indicator Data'!AG141="No Data",1,IF('Indicator Data imputation'!AA140&lt;&gt;"",1,0))</f>
        <v>0</v>
      </c>
      <c r="AA137" s="171">
        <f>IF('Indicator Data'!AH141="No Data",1,IF('Indicator Data imputation'!AB140&lt;&gt;"",1,0))</f>
        <v>0</v>
      </c>
      <c r="AB137" s="171">
        <f>IF('Indicator Data'!AI141="No Data",1,IF('Indicator Data imputation'!AC140&lt;&gt;"",1,0))</f>
        <v>0</v>
      </c>
      <c r="AC137" s="171">
        <f>IF('Indicator Data'!AJ141="No Data",1,IF('Indicator Data imputation'!AD140&lt;&gt;"",1,0))</f>
        <v>0</v>
      </c>
      <c r="AD137" s="171">
        <f>IF('Indicator Data'!AK141="No Data",1,IF('Indicator Data imputation'!AE140&lt;&gt;"",1,0))</f>
        <v>0</v>
      </c>
      <c r="AE137" s="171">
        <f>IF('Indicator Data'!AL141="No Data",1,IF('Indicator Data imputation'!AF140&lt;&gt;"",1,0))</f>
        <v>0</v>
      </c>
      <c r="AF137" s="171">
        <f>IF('Indicator Data'!AM141="No Data",1,IF('Indicator Data imputation'!AG140&lt;&gt;"",1,0))</f>
        <v>0</v>
      </c>
      <c r="AG137" s="171">
        <f>IF('Indicator Data'!AN141="No Data",1,IF('Indicator Data imputation'!AH140&lt;&gt;"",1,0))</f>
        <v>0</v>
      </c>
      <c r="AH137" s="171">
        <f>IF('Indicator Data'!AO141="No Data",1,IF('Indicator Data imputation'!AI140&lt;&gt;"",1,0))</f>
        <v>0</v>
      </c>
      <c r="AI137" s="171">
        <f>IF('Indicator Data'!AP141="No Data",1,IF('Indicator Data imputation'!AJ140&lt;&gt;"",1,0))</f>
        <v>0</v>
      </c>
      <c r="AJ137" s="171">
        <f>IF('Indicator Data'!AQ141="No Data",1,IF('Indicator Data imputation'!AK140&lt;&gt;"",1,0))</f>
        <v>0</v>
      </c>
      <c r="AK137" s="171">
        <f>IF('Indicator Data'!AR141="No Data",1,IF('Indicator Data imputation'!AL140&lt;&gt;"",1,0))</f>
        <v>0</v>
      </c>
      <c r="AL137" s="171">
        <f>IF('Indicator Data'!AS141="No Data",1,IF('Indicator Data imputation'!AM140&lt;&gt;"",1,0))</f>
        <v>0</v>
      </c>
      <c r="AM137" s="171">
        <f>IF('Indicator Data'!AT141="No Data",1,IF('Indicator Data imputation'!AN140&lt;&gt;"",1,0))</f>
        <v>0</v>
      </c>
      <c r="AN137" s="171">
        <f>IF('Indicator Data'!AU141="No Data",1,IF('Indicator Data imputation'!AO140&lt;&gt;"",1,0))</f>
        <v>0</v>
      </c>
      <c r="AO137" s="171">
        <f>IF('Indicator Data'!AV141="No Data",1,IF('Indicator Data imputation'!AP140&lt;&gt;"",1,0))</f>
        <v>0</v>
      </c>
      <c r="AP137" s="171">
        <f>IF('Indicator Data'!AW141="No Data",1,IF('Indicator Data imputation'!AQ140&lt;&gt;"",1,0))</f>
        <v>0</v>
      </c>
      <c r="AQ137" s="171">
        <f>IF('Indicator Data'!AX141="No Data",1,IF('Indicator Data imputation'!AR140&lt;&gt;"",1,0))</f>
        <v>0</v>
      </c>
      <c r="AR137" s="171">
        <f>IF('Indicator Data'!AY141="No Data",1,IF('Indicator Data imputation'!AS140&lt;&gt;"",1,0))</f>
        <v>0</v>
      </c>
      <c r="AS137" s="171">
        <f>IF('Indicator Data'!AZ141="No Data",1,IF('Indicator Data imputation'!AT140&lt;&gt;"",1,0))</f>
        <v>0</v>
      </c>
      <c r="AT137" s="171">
        <f>IF('Indicator Data'!BA141="No Data",1,IF('Indicator Data imputation'!AU140&lt;&gt;"",1,0))</f>
        <v>0</v>
      </c>
      <c r="AU137" s="171">
        <f>IF('Indicator Data'!BB141="No Data",1,IF('Indicator Data imputation'!AV140&lt;&gt;"",1,0))</f>
        <v>0</v>
      </c>
      <c r="AV137" s="171">
        <f>IF('Indicator Data'!BC141="No Data",1,IF('Indicator Data imputation'!AW140&lt;&gt;"",1,0))</f>
        <v>0</v>
      </c>
      <c r="AW137" s="171">
        <f>IF('Indicator Data'!BD141="No Data",1,IF('Indicator Data imputation'!AX140&lt;&gt;"",1,0))</f>
        <v>0</v>
      </c>
      <c r="AX137" s="171">
        <f>IF('Indicator Data'!BE141="No Data",1,IF('Indicator Data imputation'!AY140&lt;&gt;"",1,0))</f>
        <v>0</v>
      </c>
      <c r="AY137" s="171">
        <f>IF('Indicator Data'!BF141="No Data",1,IF('Indicator Data imputation'!AZ140&lt;&gt;"",1,0))</f>
        <v>0</v>
      </c>
      <c r="AZ137" s="171">
        <f>IF('Indicator Data'!BG141="No Data",1,IF('Indicator Data imputation'!BA140&lt;&gt;"",1,0))</f>
        <v>0</v>
      </c>
      <c r="BA137" s="5">
        <f t="shared" si="4"/>
        <v>4</v>
      </c>
      <c r="BB137" s="173">
        <f t="shared" si="5"/>
        <v>7.8431372549019607E-2</v>
      </c>
    </row>
    <row r="138" spans="1:54" x14ac:dyDescent="0.25">
      <c r="A138" s="5" t="s">
        <v>256</v>
      </c>
      <c r="B138" s="171">
        <f>IF('Indicator Data'!I142="No Data",1,IF('Indicator Data imputation'!C141&lt;&gt;"",1,0))</f>
        <v>0</v>
      </c>
      <c r="C138" s="171">
        <f>IF('Indicator Data'!J142="No Data",1,IF('Indicator Data imputation'!D141&lt;&gt;"",1,0))</f>
        <v>0</v>
      </c>
      <c r="D138" s="171">
        <f>IF('Indicator Data'!K142="No Data",1,IF('Indicator Data imputation'!E141&lt;&gt;"",1,0))</f>
        <v>0</v>
      </c>
      <c r="E138" s="171">
        <f>IF('Indicator Data'!L142="No Data",1,IF('Indicator Data imputation'!F141&lt;&gt;"",1,0))</f>
        <v>0</v>
      </c>
      <c r="F138" s="171">
        <f>IF('Indicator Data'!M142="No Data",1,IF('Indicator Data imputation'!G141&lt;&gt;"",1,0))</f>
        <v>0</v>
      </c>
      <c r="G138" s="171">
        <f>IF('Indicator Data'!N142="No Data",1,IF('Indicator Data imputation'!H141&lt;&gt;"",1,0))</f>
        <v>0</v>
      </c>
      <c r="H138" s="171">
        <f>IF('Indicator Data'!O142="No Data",1,IF('Indicator Data imputation'!I141&lt;&gt;"",1,0))</f>
        <v>0</v>
      </c>
      <c r="I138" s="171">
        <f>IF('Indicator Data'!P142="No Data",1,IF('Indicator Data imputation'!J141&lt;&gt;"",1,0))</f>
        <v>0</v>
      </c>
      <c r="J138" s="171">
        <f>IF('Indicator Data'!Q142="No Data",1,IF('Indicator Data imputation'!K141&lt;&gt;"",1,0))</f>
        <v>0</v>
      </c>
      <c r="K138" s="171">
        <f>IF('Indicator Data'!R142="No Data",1,IF('Indicator Data imputation'!L141&lt;&gt;"",1,0))</f>
        <v>1</v>
      </c>
      <c r="L138" s="171">
        <f>IF('Indicator Data'!S142="No Data",1,IF('Indicator Data imputation'!M141&lt;&gt;"",1,0))</f>
        <v>0</v>
      </c>
      <c r="M138" s="171">
        <f>IF('Indicator Data'!T142="No Data",1,IF('Indicator Data imputation'!N141&lt;&gt;"",1,0))</f>
        <v>0</v>
      </c>
      <c r="N138" s="171">
        <f>IF('Indicator Data'!U142="No Data",1,IF('Indicator Data imputation'!O141&lt;&gt;"",1,0))</f>
        <v>0</v>
      </c>
      <c r="O138" s="171">
        <f>IF('Indicator Data'!V142="No Data",1,IF('Indicator Data imputation'!P141&lt;&gt;"",1,0))</f>
        <v>1</v>
      </c>
      <c r="P138" s="171">
        <f>IF('Indicator Data'!W142="No Data",1,IF('Indicator Data imputation'!Q141&lt;&gt;"",1,0))</f>
        <v>0</v>
      </c>
      <c r="Q138" s="171">
        <f>IF('Indicator Data'!X142="No Data",1,IF('Indicator Data imputation'!R141&lt;&gt;"",1,0))</f>
        <v>1</v>
      </c>
      <c r="R138" s="171">
        <f>IF('Indicator Data'!Y142="No Data",1,IF('Indicator Data imputation'!S141&lt;&gt;"",1,0))</f>
        <v>0</v>
      </c>
      <c r="S138" s="171">
        <f>IF('Indicator Data'!Z142="No Data",1,IF('Indicator Data imputation'!T141&lt;&gt;"",1,0))</f>
        <v>0</v>
      </c>
      <c r="T138" s="171">
        <f>IF('Indicator Data'!AA142="No Data",1,IF('Indicator Data imputation'!U141&lt;&gt;"",1,0))</f>
        <v>0</v>
      </c>
      <c r="U138" s="171">
        <f>IF('Indicator Data'!AB142="No Data",1,IF('Indicator Data imputation'!V141&lt;&gt;"",1,0))</f>
        <v>1</v>
      </c>
      <c r="V138" s="171">
        <f>IF('Indicator Data'!AC142="No Data",1,IF('Indicator Data imputation'!W141&lt;&gt;"",1,0))</f>
        <v>0</v>
      </c>
      <c r="W138" s="171">
        <f>IF('Indicator Data'!AD142="No Data",1,IF('Indicator Data imputation'!X141&lt;&gt;"",1,0))</f>
        <v>0</v>
      </c>
      <c r="X138" s="171">
        <f>IF('Indicator Data'!AE142="No Data",1,IF('Indicator Data imputation'!Y141&lt;&gt;"",1,0))</f>
        <v>1</v>
      </c>
      <c r="Y138" s="171">
        <f>IF('Indicator Data'!AF142="No Data",1,IF('Indicator Data imputation'!Z141&lt;&gt;"",1,0))</f>
        <v>0</v>
      </c>
      <c r="Z138" s="171">
        <f>IF('Indicator Data'!AG142="No Data",1,IF('Indicator Data imputation'!AA141&lt;&gt;"",1,0))</f>
        <v>0</v>
      </c>
      <c r="AA138" s="171">
        <f>IF('Indicator Data'!AH142="No Data",1,IF('Indicator Data imputation'!AB141&lt;&gt;"",1,0))</f>
        <v>0</v>
      </c>
      <c r="AB138" s="171">
        <f>IF('Indicator Data'!AI142="No Data",1,IF('Indicator Data imputation'!AC141&lt;&gt;"",1,0))</f>
        <v>0</v>
      </c>
      <c r="AC138" s="171">
        <f>IF('Indicator Data'!AJ142="No Data",1,IF('Indicator Data imputation'!AD141&lt;&gt;"",1,0))</f>
        <v>0</v>
      </c>
      <c r="AD138" s="171">
        <f>IF('Indicator Data'!AK142="No Data",1,IF('Indicator Data imputation'!AE141&lt;&gt;"",1,0))</f>
        <v>0</v>
      </c>
      <c r="AE138" s="171">
        <f>IF('Indicator Data'!AL142="No Data",1,IF('Indicator Data imputation'!AF141&lt;&gt;"",1,0))</f>
        <v>0</v>
      </c>
      <c r="AF138" s="171">
        <f>IF('Indicator Data'!AM142="No Data",1,IF('Indicator Data imputation'!AG141&lt;&gt;"",1,0))</f>
        <v>0</v>
      </c>
      <c r="AG138" s="171">
        <f>IF('Indicator Data'!AN142="No Data",1,IF('Indicator Data imputation'!AH141&lt;&gt;"",1,0))</f>
        <v>0</v>
      </c>
      <c r="AH138" s="171">
        <f>IF('Indicator Data'!AO142="No Data",1,IF('Indicator Data imputation'!AI141&lt;&gt;"",1,0))</f>
        <v>0</v>
      </c>
      <c r="AI138" s="171">
        <f>IF('Indicator Data'!AP142="No Data",1,IF('Indicator Data imputation'!AJ141&lt;&gt;"",1,0))</f>
        <v>0</v>
      </c>
      <c r="AJ138" s="171">
        <f>IF('Indicator Data'!AQ142="No Data",1,IF('Indicator Data imputation'!AK141&lt;&gt;"",1,0))</f>
        <v>0</v>
      </c>
      <c r="AK138" s="171">
        <f>IF('Indicator Data'!AR142="No Data",1,IF('Indicator Data imputation'!AL141&lt;&gt;"",1,0))</f>
        <v>0</v>
      </c>
      <c r="AL138" s="171">
        <f>IF('Indicator Data'!AS142="No Data",1,IF('Indicator Data imputation'!AM141&lt;&gt;"",1,0))</f>
        <v>0</v>
      </c>
      <c r="AM138" s="171">
        <f>IF('Indicator Data'!AT142="No Data",1,IF('Indicator Data imputation'!AN141&lt;&gt;"",1,0))</f>
        <v>0</v>
      </c>
      <c r="AN138" s="171">
        <f>IF('Indicator Data'!AU142="No Data",1,IF('Indicator Data imputation'!AO141&lt;&gt;"",1,0))</f>
        <v>0</v>
      </c>
      <c r="AO138" s="171">
        <f>IF('Indicator Data'!AV142="No Data",1,IF('Indicator Data imputation'!AP141&lt;&gt;"",1,0))</f>
        <v>0</v>
      </c>
      <c r="AP138" s="171">
        <f>IF('Indicator Data'!AW142="No Data",1,IF('Indicator Data imputation'!AQ141&lt;&gt;"",1,0))</f>
        <v>0</v>
      </c>
      <c r="AQ138" s="171">
        <f>IF('Indicator Data'!AX142="No Data",1,IF('Indicator Data imputation'!AR141&lt;&gt;"",1,0))</f>
        <v>0</v>
      </c>
      <c r="AR138" s="171">
        <f>IF('Indicator Data'!AY142="No Data",1,IF('Indicator Data imputation'!AS141&lt;&gt;"",1,0))</f>
        <v>0</v>
      </c>
      <c r="AS138" s="171">
        <f>IF('Indicator Data'!AZ142="No Data",1,IF('Indicator Data imputation'!AT141&lt;&gt;"",1,0))</f>
        <v>0</v>
      </c>
      <c r="AT138" s="171">
        <f>IF('Indicator Data'!BA142="No Data",1,IF('Indicator Data imputation'!AU141&lt;&gt;"",1,0))</f>
        <v>0</v>
      </c>
      <c r="AU138" s="171">
        <f>IF('Indicator Data'!BB142="No Data",1,IF('Indicator Data imputation'!AV141&lt;&gt;"",1,0))</f>
        <v>0</v>
      </c>
      <c r="AV138" s="171">
        <f>IF('Indicator Data'!BC142="No Data",1,IF('Indicator Data imputation'!AW141&lt;&gt;"",1,0))</f>
        <v>0</v>
      </c>
      <c r="AW138" s="171">
        <f>IF('Indicator Data'!BD142="No Data",1,IF('Indicator Data imputation'!AX141&lt;&gt;"",1,0))</f>
        <v>0</v>
      </c>
      <c r="AX138" s="171">
        <f>IF('Indicator Data'!BE142="No Data",1,IF('Indicator Data imputation'!AY141&lt;&gt;"",1,0))</f>
        <v>0</v>
      </c>
      <c r="AY138" s="171">
        <f>IF('Indicator Data'!BF142="No Data",1,IF('Indicator Data imputation'!AZ141&lt;&gt;"",1,0))</f>
        <v>0</v>
      </c>
      <c r="AZ138" s="171">
        <f>IF('Indicator Data'!BG142="No Data",1,IF('Indicator Data imputation'!BA141&lt;&gt;"",1,0))</f>
        <v>0</v>
      </c>
      <c r="BA138" s="5">
        <f t="shared" si="4"/>
        <v>5</v>
      </c>
      <c r="BB138" s="173">
        <f t="shared" si="5"/>
        <v>9.8039215686274508E-2</v>
      </c>
    </row>
    <row r="139" spans="1:54" x14ac:dyDescent="0.25">
      <c r="A139" s="5" t="s">
        <v>258</v>
      </c>
      <c r="B139" s="171">
        <f>IF('Indicator Data'!I143="No Data",1,IF('Indicator Data imputation'!C142&lt;&gt;"",1,0))</f>
        <v>0</v>
      </c>
      <c r="C139" s="171">
        <f>IF('Indicator Data'!J143="No Data",1,IF('Indicator Data imputation'!D142&lt;&gt;"",1,0))</f>
        <v>0</v>
      </c>
      <c r="D139" s="171">
        <f>IF('Indicator Data'!K143="No Data",1,IF('Indicator Data imputation'!E142&lt;&gt;"",1,0))</f>
        <v>0</v>
      </c>
      <c r="E139" s="171">
        <f>IF('Indicator Data'!L143="No Data",1,IF('Indicator Data imputation'!F142&lt;&gt;"",1,0))</f>
        <v>0</v>
      </c>
      <c r="F139" s="171">
        <f>IF('Indicator Data'!M143="No Data",1,IF('Indicator Data imputation'!G142&lt;&gt;"",1,0))</f>
        <v>0</v>
      </c>
      <c r="G139" s="171">
        <f>IF('Indicator Data'!N143="No Data",1,IF('Indicator Data imputation'!H142&lt;&gt;"",1,0))</f>
        <v>0</v>
      </c>
      <c r="H139" s="171">
        <f>IF('Indicator Data'!O143="No Data",1,IF('Indicator Data imputation'!I142&lt;&gt;"",1,0))</f>
        <v>0</v>
      </c>
      <c r="I139" s="171">
        <f>IF('Indicator Data'!P143="No Data",1,IF('Indicator Data imputation'!J142&lt;&gt;"",1,0))</f>
        <v>0</v>
      </c>
      <c r="J139" s="171">
        <f>IF('Indicator Data'!Q143="No Data",1,IF('Indicator Data imputation'!K142&lt;&gt;"",1,0))</f>
        <v>0</v>
      </c>
      <c r="K139" s="171">
        <f>IF('Indicator Data'!R143="No Data",1,IF('Indicator Data imputation'!L142&lt;&gt;"",1,0))</f>
        <v>1</v>
      </c>
      <c r="L139" s="171">
        <f>IF('Indicator Data'!S143="No Data",1,IF('Indicator Data imputation'!M142&lt;&gt;"",1,0))</f>
        <v>0</v>
      </c>
      <c r="M139" s="171">
        <f>IF('Indicator Data'!T143="No Data",1,IF('Indicator Data imputation'!N142&lt;&gt;"",1,0))</f>
        <v>0</v>
      </c>
      <c r="N139" s="171">
        <f>IF('Indicator Data'!U143="No Data",1,IF('Indicator Data imputation'!O142&lt;&gt;"",1,0))</f>
        <v>0</v>
      </c>
      <c r="O139" s="171">
        <f>IF('Indicator Data'!V143="No Data",1,IF('Indicator Data imputation'!P142&lt;&gt;"",1,0))</f>
        <v>1</v>
      </c>
      <c r="P139" s="171">
        <f>IF('Indicator Data'!W143="No Data",1,IF('Indicator Data imputation'!Q142&lt;&gt;"",1,0))</f>
        <v>0</v>
      </c>
      <c r="Q139" s="171">
        <f>IF('Indicator Data'!X143="No Data",1,IF('Indicator Data imputation'!R142&lt;&gt;"",1,0))</f>
        <v>1</v>
      </c>
      <c r="R139" s="171">
        <f>IF('Indicator Data'!Y143="No Data",1,IF('Indicator Data imputation'!S142&lt;&gt;"",1,0))</f>
        <v>0</v>
      </c>
      <c r="S139" s="171">
        <f>IF('Indicator Data'!Z143="No Data",1,IF('Indicator Data imputation'!T142&lt;&gt;"",1,0))</f>
        <v>0</v>
      </c>
      <c r="T139" s="171">
        <f>IF('Indicator Data'!AA143="No Data",1,IF('Indicator Data imputation'!U142&lt;&gt;"",1,0))</f>
        <v>0</v>
      </c>
      <c r="U139" s="171">
        <f>IF('Indicator Data'!AB143="No Data",1,IF('Indicator Data imputation'!V142&lt;&gt;"",1,0))</f>
        <v>1</v>
      </c>
      <c r="V139" s="171">
        <f>IF('Indicator Data'!AC143="No Data",1,IF('Indicator Data imputation'!W142&lt;&gt;"",1,0))</f>
        <v>0</v>
      </c>
      <c r="W139" s="171">
        <f>IF('Indicator Data'!AD143="No Data",1,IF('Indicator Data imputation'!X142&lt;&gt;"",1,0))</f>
        <v>0</v>
      </c>
      <c r="X139" s="171">
        <f>IF('Indicator Data'!AE143="No Data",1,IF('Indicator Data imputation'!Y142&lt;&gt;"",1,0))</f>
        <v>1</v>
      </c>
      <c r="Y139" s="171">
        <f>IF('Indicator Data'!AF143="No Data",1,IF('Indicator Data imputation'!Z142&lt;&gt;"",1,0))</f>
        <v>0</v>
      </c>
      <c r="Z139" s="171">
        <f>IF('Indicator Data'!AG143="No Data",1,IF('Indicator Data imputation'!AA142&lt;&gt;"",1,0))</f>
        <v>1</v>
      </c>
      <c r="AA139" s="171">
        <f>IF('Indicator Data'!AH143="No Data",1,IF('Indicator Data imputation'!AB142&lt;&gt;"",1,0))</f>
        <v>0</v>
      </c>
      <c r="AB139" s="171">
        <f>IF('Indicator Data'!AI143="No Data",1,IF('Indicator Data imputation'!AC142&lt;&gt;"",1,0))</f>
        <v>0</v>
      </c>
      <c r="AC139" s="171">
        <f>IF('Indicator Data'!AJ143="No Data",1,IF('Indicator Data imputation'!AD142&lt;&gt;"",1,0))</f>
        <v>0</v>
      </c>
      <c r="AD139" s="171">
        <f>IF('Indicator Data'!AK143="No Data",1,IF('Indicator Data imputation'!AE142&lt;&gt;"",1,0))</f>
        <v>0</v>
      </c>
      <c r="AE139" s="171">
        <f>IF('Indicator Data'!AL143="No Data",1,IF('Indicator Data imputation'!AF142&lt;&gt;"",1,0))</f>
        <v>0</v>
      </c>
      <c r="AF139" s="171">
        <f>IF('Indicator Data'!AM143="No Data",1,IF('Indicator Data imputation'!AG142&lt;&gt;"",1,0))</f>
        <v>0</v>
      </c>
      <c r="AG139" s="171">
        <f>IF('Indicator Data'!AN143="No Data",1,IF('Indicator Data imputation'!AH142&lt;&gt;"",1,0))</f>
        <v>0</v>
      </c>
      <c r="AH139" s="171">
        <f>IF('Indicator Data'!AO143="No Data",1,IF('Indicator Data imputation'!AI142&lt;&gt;"",1,0))</f>
        <v>0</v>
      </c>
      <c r="AI139" s="171">
        <f>IF('Indicator Data'!AP143="No Data",1,IF('Indicator Data imputation'!AJ142&lt;&gt;"",1,0))</f>
        <v>0</v>
      </c>
      <c r="AJ139" s="171">
        <f>IF('Indicator Data'!AQ143="No Data",1,IF('Indicator Data imputation'!AK142&lt;&gt;"",1,0))</f>
        <v>0</v>
      </c>
      <c r="AK139" s="171">
        <f>IF('Indicator Data'!AR143="No Data",1,IF('Indicator Data imputation'!AL142&lt;&gt;"",1,0))</f>
        <v>0</v>
      </c>
      <c r="AL139" s="171">
        <f>IF('Indicator Data'!AS143="No Data",1,IF('Indicator Data imputation'!AM142&lt;&gt;"",1,0))</f>
        <v>0</v>
      </c>
      <c r="AM139" s="171">
        <f>IF('Indicator Data'!AT143="No Data",1,IF('Indicator Data imputation'!AN142&lt;&gt;"",1,0))</f>
        <v>1</v>
      </c>
      <c r="AN139" s="171">
        <f>IF('Indicator Data'!AU143="No Data",1,IF('Indicator Data imputation'!AO142&lt;&gt;"",1,0))</f>
        <v>1</v>
      </c>
      <c r="AO139" s="171">
        <f>IF('Indicator Data'!AV143="No Data",1,IF('Indicator Data imputation'!AP142&lt;&gt;"",1,0))</f>
        <v>0</v>
      </c>
      <c r="AP139" s="171">
        <f>IF('Indicator Data'!AW143="No Data",1,IF('Indicator Data imputation'!AQ142&lt;&gt;"",1,0))</f>
        <v>0</v>
      </c>
      <c r="AQ139" s="171">
        <f>IF('Indicator Data'!AX143="No Data",1,IF('Indicator Data imputation'!AR142&lt;&gt;"",1,0))</f>
        <v>0</v>
      </c>
      <c r="AR139" s="171">
        <f>IF('Indicator Data'!AY143="No Data",1,IF('Indicator Data imputation'!AS142&lt;&gt;"",1,0))</f>
        <v>0</v>
      </c>
      <c r="AS139" s="171">
        <f>IF('Indicator Data'!AZ143="No Data",1,IF('Indicator Data imputation'!AT142&lt;&gt;"",1,0))</f>
        <v>0</v>
      </c>
      <c r="AT139" s="171">
        <f>IF('Indicator Data'!BA143="No Data",1,IF('Indicator Data imputation'!AU142&lt;&gt;"",1,0))</f>
        <v>0</v>
      </c>
      <c r="AU139" s="171">
        <f>IF('Indicator Data'!BB143="No Data",1,IF('Indicator Data imputation'!AV142&lt;&gt;"",1,0))</f>
        <v>0</v>
      </c>
      <c r="AV139" s="171">
        <f>IF('Indicator Data'!BC143="No Data",1,IF('Indicator Data imputation'!AW142&lt;&gt;"",1,0))</f>
        <v>0</v>
      </c>
      <c r="AW139" s="171">
        <f>IF('Indicator Data'!BD143="No Data",1,IF('Indicator Data imputation'!AX142&lt;&gt;"",1,0))</f>
        <v>0</v>
      </c>
      <c r="AX139" s="171">
        <f>IF('Indicator Data'!BE143="No Data",1,IF('Indicator Data imputation'!AY142&lt;&gt;"",1,0))</f>
        <v>0</v>
      </c>
      <c r="AY139" s="171">
        <f>IF('Indicator Data'!BF143="No Data",1,IF('Indicator Data imputation'!AZ142&lt;&gt;"",1,0))</f>
        <v>0</v>
      </c>
      <c r="AZ139" s="171">
        <f>IF('Indicator Data'!BG143="No Data",1,IF('Indicator Data imputation'!BA142&lt;&gt;"",1,0))</f>
        <v>0</v>
      </c>
      <c r="BA139" s="5">
        <f t="shared" si="4"/>
        <v>8</v>
      </c>
      <c r="BB139" s="173">
        <f t="shared" si="5"/>
        <v>0.15686274509803921</v>
      </c>
    </row>
    <row r="140" spans="1:54" x14ac:dyDescent="0.25">
      <c r="A140" s="5" t="s">
        <v>260</v>
      </c>
      <c r="B140" s="171">
        <f>IF('Indicator Data'!I144="No Data",1,IF('Indicator Data imputation'!C143&lt;&gt;"",1,0))</f>
        <v>0</v>
      </c>
      <c r="C140" s="171">
        <f>IF('Indicator Data'!J144="No Data",1,IF('Indicator Data imputation'!D143&lt;&gt;"",1,0))</f>
        <v>0</v>
      </c>
      <c r="D140" s="171">
        <f>IF('Indicator Data'!K144="No Data",1,IF('Indicator Data imputation'!E143&lt;&gt;"",1,0))</f>
        <v>0</v>
      </c>
      <c r="E140" s="171">
        <f>IF('Indicator Data'!L144="No Data",1,IF('Indicator Data imputation'!F143&lt;&gt;"",1,0))</f>
        <v>0</v>
      </c>
      <c r="F140" s="171">
        <f>IF('Indicator Data'!M144="No Data",1,IF('Indicator Data imputation'!G143&lt;&gt;"",1,0))</f>
        <v>0</v>
      </c>
      <c r="G140" s="171">
        <f>IF('Indicator Data'!N144="No Data",1,IF('Indicator Data imputation'!H143&lt;&gt;"",1,0))</f>
        <v>0</v>
      </c>
      <c r="H140" s="171">
        <f>IF('Indicator Data'!O144="No Data",1,IF('Indicator Data imputation'!I143&lt;&gt;"",1,0))</f>
        <v>0</v>
      </c>
      <c r="I140" s="171">
        <f>IF('Indicator Data'!P144="No Data",1,IF('Indicator Data imputation'!J143&lt;&gt;"",1,0))</f>
        <v>0</v>
      </c>
      <c r="J140" s="171">
        <f>IF('Indicator Data'!Q144="No Data",1,IF('Indicator Data imputation'!K143&lt;&gt;"",1,0))</f>
        <v>0</v>
      </c>
      <c r="K140" s="171">
        <f>IF('Indicator Data'!R144="No Data",1,IF('Indicator Data imputation'!L143&lt;&gt;"",1,0))</f>
        <v>1</v>
      </c>
      <c r="L140" s="171">
        <f>IF('Indicator Data'!S144="No Data",1,IF('Indicator Data imputation'!M143&lt;&gt;"",1,0))</f>
        <v>0</v>
      </c>
      <c r="M140" s="171">
        <f>IF('Indicator Data'!T144="No Data",1,IF('Indicator Data imputation'!N143&lt;&gt;"",1,0))</f>
        <v>0</v>
      </c>
      <c r="N140" s="171">
        <f>IF('Indicator Data'!U144="No Data",1,IF('Indicator Data imputation'!O143&lt;&gt;"",1,0))</f>
        <v>0</v>
      </c>
      <c r="O140" s="171">
        <f>IF('Indicator Data'!V144="No Data",1,IF('Indicator Data imputation'!P143&lt;&gt;"",1,0))</f>
        <v>1</v>
      </c>
      <c r="P140" s="171">
        <f>IF('Indicator Data'!W144="No Data",1,IF('Indicator Data imputation'!Q143&lt;&gt;"",1,0))</f>
        <v>0</v>
      </c>
      <c r="Q140" s="171">
        <f>IF('Indicator Data'!X144="No Data",1,IF('Indicator Data imputation'!R143&lt;&gt;"",1,0))</f>
        <v>1</v>
      </c>
      <c r="R140" s="171">
        <f>IF('Indicator Data'!Y144="No Data",1,IF('Indicator Data imputation'!S143&lt;&gt;"",1,0))</f>
        <v>0</v>
      </c>
      <c r="S140" s="171">
        <f>IF('Indicator Data'!Z144="No Data",1,IF('Indicator Data imputation'!T143&lt;&gt;"",1,0))</f>
        <v>0</v>
      </c>
      <c r="T140" s="171">
        <f>IF('Indicator Data'!AA144="No Data",1,IF('Indicator Data imputation'!U143&lt;&gt;"",1,0))</f>
        <v>0</v>
      </c>
      <c r="U140" s="171">
        <f>IF('Indicator Data'!AB144="No Data",1,IF('Indicator Data imputation'!V143&lt;&gt;"",1,0))</f>
        <v>0</v>
      </c>
      <c r="V140" s="171">
        <f>IF('Indicator Data'!AC144="No Data",1,IF('Indicator Data imputation'!W143&lt;&gt;"",1,0))</f>
        <v>0</v>
      </c>
      <c r="W140" s="171">
        <f>IF('Indicator Data'!AD144="No Data",1,IF('Indicator Data imputation'!X143&lt;&gt;"",1,0))</f>
        <v>0</v>
      </c>
      <c r="X140" s="171">
        <f>IF('Indicator Data'!AE144="No Data",1,IF('Indicator Data imputation'!Y143&lt;&gt;"",1,0))</f>
        <v>1</v>
      </c>
      <c r="Y140" s="171">
        <f>IF('Indicator Data'!AF144="No Data",1,IF('Indicator Data imputation'!Z143&lt;&gt;"",1,0))</f>
        <v>0</v>
      </c>
      <c r="Z140" s="171">
        <f>IF('Indicator Data'!AG144="No Data",1,IF('Indicator Data imputation'!AA143&lt;&gt;"",1,0))</f>
        <v>0</v>
      </c>
      <c r="AA140" s="171">
        <f>IF('Indicator Data'!AH144="No Data",1,IF('Indicator Data imputation'!AB143&lt;&gt;"",1,0))</f>
        <v>0</v>
      </c>
      <c r="AB140" s="171">
        <f>IF('Indicator Data'!AI144="No Data",1,IF('Indicator Data imputation'!AC143&lt;&gt;"",1,0))</f>
        <v>0</v>
      </c>
      <c r="AC140" s="171">
        <f>IF('Indicator Data'!AJ144="No Data",1,IF('Indicator Data imputation'!AD143&lt;&gt;"",1,0))</f>
        <v>0</v>
      </c>
      <c r="AD140" s="171">
        <f>IF('Indicator Data'!AK144="No Data",1,IF('Indicator Data imputation'!AE143&lt;&gt;"",1,0))</f>
        <v>0</v>
      </c>
      <c r="AE140" s="171">
        <f>IF('Indicator Data'!AL144="No Data",1,IF('Indicator Data imputation'!AF143&lt;&gt;"",1,0))</f>
        <v>0</v>
      </c>
      <c r="AF140" s="171">
        <f>IF('Indicator Data'!AM144="No Data",1,IF('Indicator Data imputation'!AG143&lt;&gt;"",1,0))</f>
        <v>0</v>
      </c>
      <c r="AG140" s="171">
        <f>IF('Indicator Data'!AN144="No Data",1,IF('Indicator Data imputation'!AH143&lt;&gt;"",1,0))</f>
        <v>0</v>
      </c>
      <c r="AH140" s="171">
        <f>IF('Indicator Data'!AO144="No Data",1,IF('Indicator Data imputation'!AI143&lt;&gt;"",1,0))</f>
        <v>0</v>
      </c>
      <c r="AI140" s="171">
        <f>IF('Indicator Data'!AP144="No Data",1,IF('Indicator Data imputation'!AJ143&lt;&gt;"",1,0))</f>
        <v>0</v>
      </c>
      <c r="AJ140" s="171">
        <f>IF('Indicator Data'!AQ144="No Data",1,IF('Indicator Data imputation'!AK143&lt;&gt;"",1,0))</f>
        <v>0</v>
      </c>
      <c r="AK140" s="171">
        <f>IF('Indicator Data'!AR144="No Data",1,IF('Indicator Data imputation'!AL143&lt;&gt;"",1,0))</f>
        <v>0</v>
      </c>
      <c r="AL140" s="171">
        <f>IF('Indicator Data'!AS144="No Data",1,IF('Indicator Data imputation'!AM143&lt;&gt;"",1,0))</f>
        <v>0</v>
      </c>
      <c r="AM140" s="171">
        <f>IF('Indicator Data'!AT144="No Data",1,IF('Indicator Data imputation'!AN143&lt;&gt;"",1,0))</f>
        <v>0</v>
      </c>
      <c r="AN140" s="171">
        <f>IF('Indicator Data'!AU144="No Data",1,IF('Indicator Data imputation'!AO143&lt;&gt;"",1,0))</f>
        <v>0</v>
      </c>
      <c r="AO140" s="171">
        <f>IF('Indicator Data'!AV144="No Data",1,IF('Indicator Data imputation'!AP143&lt;&gt;"",1,0))</f>
        <v>0</v>
      </c>
      <c r="AP140" s="171">
        <f>IF('Indicator Data'!AW144="No Data",1,IF('Indicator Data imputation'!AQ143&lt;&gt;"",1,0))</f>
        <v>0</v>
      </c>
      <c r="AQ140" s="171">
        <f>IF('Indicator Data'!AX144="No Data",1,IF('Indicator Data imputation'!AR143&lt;&gt;"",1,0))</f>
        <v>0</v>
      </c>
      <c r="AR140" s="171">
        <f>IF('Indicator Data'!AY144="No Data",1,IF('Indicator Data imputation'!AS143&lt;&gt;"",1,0))</f>
        <v>0</v>
      </c>
      <c r="AS140" s="171">
        <f>IF('Indicator Data'!AZ144="No Data",1,IF('Indicator Data imputation'!AT143&lt;&gt;"",1,0))</f>
        <v>0</v>
      </c>
      <c r="AT140" s="171">
        <f>IF('Indicator Data'!BA144="No Data",1,IF('Indicator Data imputation'!AU143&lt;&gt;"",1,0))</f>
        <v>0</v>
      </c>
      <c r="AU140" s="171">
        <f>IF('Indicator Data'!BB144="No Data",1,IF('Indicator Data imputation'!AV143&lt;&gt;"",1,0))</f>
        <v>0</v>
      </c>
      <c r="AV140" s="171">
        <f>IF('Indicator Data'!BC144="No Data",1,IF('Indicator Data imputation'!AW143&lt;&gt;"",1,0))</f>
        <v>0</v>
      </c>
      <c r="AW140" s="171">
        <f>IF('Indicator Data'!BD144="No Data",1,IF('Indicator Data imputation'!AX143&lt;&gt;"",1,0))</f>
        <v>0</v>
      </c>
      <c r="AX140" s="171">
        <f>IF('Indicator Data'!BE144="No Data",1,IF('Indicator Data imputation'!AY143&lt;&gt;"",1,0))</f>
        <v>0</v>
      </c>
      <c r="AY140" s="171">
        <f>IF('Indicator Data'!BF144="No Data",1,IF('Indicator Data imputation'!AZ143&lt;&gt;"",1,0))</f>
        <v>0</v>
      </c>
      <c r="AZ140" s="171">
        <f>IF('Indicator Data'!BG144="No Data",1,IF('Indicator Data imputation'!BA143&lt;&gt;"",1,0))</f>
        <v>0</v>
      </c>
      <c r="BA140" s="5">
        <f t="shared" si="4"/>
        <v>4</v>
      </c>
      <c r="BB140" s="173">
        <f t="shared" si="5"/>
        <v>7.8431372549019607E-2</v>
      </c>
    </row>
    <row r="141" spans="1:54" x14ac:dyDescent="0.25">
      <c r="A141" s="5" t="s">
        <v>262</v>
      </c>
      <c r="B141" s="171">
        <f>IF('Indicator Data'!I145="No Data",1,IF('Indicator Data imputation'!C144&lt;&gt;"",1,0))</f>
        <v>0</v>
      </c>
      <c r="C141" s="171">
        <f>IF('Indicator Data'!J145="No Data",1,IF('Indicator Data imputation'!D144&lt;&gt;"",1,0))</f>
        <v>0</v>
      </c>
      <c r="D141" s="171">
        <f>IF('Indicator Data'!K145="No Data",1,IF('Indicator Data imputation'!E144&lt;&gt;"",1,0))</f>
        <v>0</v>
      </c>
      <c r="E141" s="171">
        <f>IF('Indicator Data'!L145="No Data",1,IF('Indicator Data imputation'!F144&lt;&gt;"",1,0))</f>
        <v>0</v>
      </c>
      <c r="F141" s="171">
        <f>IF('Indicator Data'!M145="No Data",1,IF('Indicator Data imputation'!G144&lt;&gt;"",1,0))</f>
        <v>0</v>
      </c>
      <c r="G141" s="171">
        <f>IF('Indicator Data'!N145="No Data",1,IF('Indicator Data imputation'!H144&lt;&gt;"",1,0))</f>
        <v>0</v>
      </c>
      <c r="H141" s="171">
        <f>IF('Indicator Data'!O145="No Data",1,IF('Indicator Data imputation'!I144&lt;&gt;"",1,0))</f>
        <v>0</v>
      </c>
      <c r="I141" s="171">
        <f>IF('Indicator Data'!P145="No Data",1,IF('Indicator Data imputation'!J144&lt;&gt;"",1,0))</f>
        <v>0</v>
      </c>
      <c r="J141" s="171">
        <f>IF('Indicator Data'!Q145="No Data",1,IF('Indicator Data imputation'!K144&lt;&gt;"",1,0))</f>
        <v>0</v>
      </c>
      <c r="K141" s="171">
        <f>IF('Indicator Data'!R145="No Data",1,IF('Indicator Data imputation'!L144&lt;&gt;"",1,0))</f>
        <v>1</v>
      </c>
      <c r="L141" s="171">
        <f>IF('Indicator Data'!S145="No Data",1,IF('Indicator Data imputation'!M144&lt;&gt;"",1,0))</f>
        <v>0</v>
      </c>
      <c r="M141" s="171">
        <f>IF('Indicator Data'!T145="No Data",1,IF('Indicator Data imputation'!N144&lt;&gt;"",1,0))</f>
        <v>0</v>
      </c>
      <c r="N141" s="171">
        <f>IF('Indicator Data'!U145="No Data",1,IF('Indicator Data imputation'!O144&lt;&gt;"",1,0))</f>
        <v>0</v>
      </c>
      <c r="O141" s="171">
        <f>IF('Indicator Data'!V145="No Data",1,IF('Indicator Data imputation'!P144&lt;&gt;"",1,0))</f>
        <v>1</v>
      </c>
      <c r="P141" s="171">
        <f>IF('Indicator Data'!W145="No Data",1,IF('Indicator Data imputation'!Q144&lt;&gt;"",1,0))</f>
        <v>0</v>
      </c>
      <c r="Q141" s="171">
        <f>IF('Indicator Data'!X145="No Data",1,IF('Indicator Data imputation'!R144&lt;&gt;"",1,0))</f>
        <v>1</v>
      </c>
      <c r="R141" s="171">
        <f>IF('Indicator Data'!Y145="No Data",1,IF('Indicator Data imputation'!S144&lt;&gt;"",1,0))</f>
        <v>0</v>
      </c>
      <c r="S141" s="171">
        <f>IF('Indicator Data'!Z145="No Data",1,IF('Indicator Data imputation'!T144&lt;&gt;"",1,0))</f>
        <v>0</v>
      </c>
      <c r="T141" s="171">
        <f>IF('Indicator Data'!AA145="No Data",1,IF('Indicator Data imputation'!U144&lt;&gt;"",1,0))</f>
        <v>0</v>
      </c>
      <c r="U141" s="171">
        <f>IF('Indicator Data'!AB145="No Data",1,IF('Indicator Data imputation'!V144&lt;&gt;"",1,0))</f>
        <v>1</v>
      </c>
      <c r="V141" s="171">
        <f>IF('Indicator Data'!AC145="No Data",1,IF('Indicator Data imputation'!W144&lt;&gt;"",1,0))</f>
        <v>0</v>
      </c>
      <c r="W141" s="171">
        <f>IF('Indicator Data'!AD145="No Data",1,IF('Indicator Data imputation'!X144&lt;&gt;"",1,0))</f>
        <v>0</v>
      </c>
      <c r="X141" s="171">
        <f>IF('Indicator Data'!AE145="No Data",1,IF('Indicator Data imputation'!Y144&lt;&gt;"",1,0))</f>
        <v>1</v>
      </c>
      <c r="Y141" s="171">
        <f>IF('Indicator Data'!AF145="No Data",1,IF('Indicator Data imputation'!Z144&lt;&gt;"",1,0))</f>
        <v>0</v>
      </c>
      <c r="Z141" s="171">
        <f>IF('Indicator Data'!AG145="No Data",1,IF('Indicator Data imputation'!AA144&lt;&gt;"",1,0))</f>
        <v>0</v>
      </c>
      <c r="AA141" s="171">
        <f>IF('Indicator Data'!AH145="No Data",1,IF('Indicator Data imputation'!AB144&lt;&gt;"",1,0))</f>
        <v>0</v>
      </c>
      <c r="AB141" s="171">
        <f>IF('Indicator Data'!AI145="No Data",1,IF('Indicator Data imputation'!AC144&lt;&gt;"",1,0))</f>
        <v>0</v>
      </c>
      <c r="AC141" s="171">
        <f>IF('Indicator Data'!AJ145="No Data",1,IF('Indicator Data imputation'!AD144&lt;&gt;"",1,0))</f>
        <v>0</v>
      </c>
      <c r="AD141" s="171">
        <f>IF('Indicator Data'!AK145="No Data",1,IF('Indicator Data imputation'!AE144&lt;&gt;"",1,0))</f>
        <v>0</v>
      </c>
      <c r="AE141" s="171">
        <f>IF('Indicator Data'!AL145="No Data",1,IF('Indicator Data imputation'!AF144&lt;&gt;"",1,0))</f>
        <v>0</v>
      </c>
      <c r="AF141" s="171">
        <f>IF('Indicator Data'!AM145="No Data",1,IF('Indicator Data imputation'!AG144&lt;&gt;"",1,0))</f>
        <v>0</v>
      </c>
      <c r="AG141" s="171">
        <f>IF('Indicator Data'!AN145="No Data",1,IF('Indicator Data imputation'!AH144&lt;&gt;"",1,0))</f>
        <v>0</v>
      </c>
      <c r="AH141" s="171">
        <f>IF('Indicator Data'!AO145="No Data",1,IF('Indicator Data imputation'!AI144&lt;&gt;"",1,0))</f>
        <v>0</v>
      </c>
      <c r="AI141" s="171">
        <f>IF('Indicator Data'!AP145="No Data",1,IF('Indicator Data imputation'!AJ144&lt;&gt;"",1,0))</f>
        <v>0</v>
      </c>
      <c r="AJ141" s="171">
        <f>IF('Indicator Data'!AQ145="No Data",1,IF('Indicator Data imputation'!AK144&lt;&gt;"",1,0))</f>
        <v>0</v>
      </c>
      <c r="AK141" s="171">
        <f>IF('Indicator Data'!AR145="No Data",1,IF('Indicator Data imputation'!AL144&lt;&gt;"",1,0))</f>
        <v>1</v>
      </c>
      <c r="AL141" s="171">
        <f>IF('Indicator Data'!AS145="No Data",1,IF('Indicator Data imputation'!AM144&lt;&gt;"",1,0))</f>
        <v>0</v>
      </c>
      <c r="AM141" s="171">
        <f>IF('Indicator Data'!AT145="No Data",1,IF('Indicator Data imputation'!AN144&lt;&gt;"",1,0))</f>
        <v>0</v>
      </c>
      <c r="AN141" s="171">
        <f>IF('Indicator Data'!AU145="No Data",1,IF('Indicator Data imputation'!AO144&lt;&gt;"",1,0))</f>
        <v>0</v>
      </c>
      <c r="AO141" s="171">
        <f>IF('Indicator Data'!AV145="No Data",1,IF('Indicator Data imputation'!AP144&lt;&gt;"",1,0))</f>
        <v>0</v>
      </c>
      <c r="AP141" s="171">
        <f>IF('Indicator Data'!AW145="No Data",1,IF('Indicator Data imputation'!AQ144&lt;&gt;"",1,0))</f>
        <v>0</v>
      </c>
      <c r="AQ141" s="171">
        <f>IF('Indicator Data'!AX145="No Data",1,IF('Indicator Data imputation'!AR144&lt;&gt;"",1,0))</f>
        <v>0</v>
      </c>
      <c r="AR141" s="171">
        <f>IF('Indicator Data'!AY145="No Data",1,IF('Indicator Data imputation'!AS144&lt;&gt;"",1,0))</f>
        <v>0</v>
      </c>
      <c r="AS141" s="171">
        <f>IF('Indicator Data'!AZ145="No Data",1,IF('Indicator Data imputation'!AT144&lt;&gt;"",1,0))</f>
        <v>0</v>
      </c>
      <c r="AT141" s="171">
        <f>IF('Indicator Data'!BA145="No Data",1,IF('Indicator Data imputation'!AU144&lt;&gt;"",1,0))</f>
        <v>0</v>
      </c>
      <c r="AU141" s="171">
        <f>IF('Indicator Data'!BB145="No Data",1,IF('Indicator Data imputation'!AV144&lt;&gt;"",1,0))</f>
        <v>0</v>
      </c>
      <c r="AV141" s="171">
        <f>IF('Indicator Data'!BC145="No Data",1,IF('Indicator Data imputation'!AW144&lt;&gt;"",1,0))</f>
        <v>0</v>
      </c>
      <c r="AW141" s="171">
        <f>IF('Indicator Data'!BD145="No Data",1,IF('Indicator Data imputation'!AX144&lt;&gt;"",1,0))</f>
        <v>0</v>
      </c>
      <c r="AX141" s="171">
        <f>IF('Indicator Data'!BE145="No Data",1,IF('Indicator Data imputation'!AY144&lt;&gt;"",1,0))</f>
        <v>0</v>
      </c>
      <c r="AY141" s="171">
        <f>IF('Indicator Data'!BF145="No Data",1,IF('Indicator Data imputation'!AZ144&lt;&gt;"",1,0))</f>
        <v>0</v>
      </c>
      <c r="AZ141" s="171">
        <f>IF('Indicator Data'!BG145="No Data",1,IF('Indicator Data imputation'!BA144&lt;&gt;"",1,0))</f>
        <v>0</v>
      </c>
      <c r="BA141" s="5">
        <f t="shared" si="4"/>
        <v>6</v>
      </c>
      <c r="BB141" s="173">
        <f t="shared" si="5"/>
        <v>0.11764705882352941</v>
      </c>
    </row>
    <row r="142" spans="1:54" x14ac:dyDescent="0.25">
      <c r="A142" s="5" t="s">
        <v>263</v>
      </c>
      <c r="B142" s="171">
        <f>IF('Indicator Data'!I146="No Data",1,IF('Indicator Data imputation'!C145&lt;&gt;"",1,0))</f>
        <v>0</v>
      </c>
      <c r="C142" s="171">
        <f>IF('Indicator Data'!J146="No Data",1,IF('Indicator Data imputation'!D145&lt;&gt;"",1,0))</f>
        <v>0</v>
      </c>
      <c r="D142" s="171">
        <f>IF('Indicator Data'!K146="No Data",1,IF('Indicator Data imputation'!E145&lt;&gt;"",1,0))</f>
        <v>0</v>
      </c>
      <c r="E142" s="171">
        <f>IF('Indicator Data'!L146="No Data",1,IF('Indicator Data imputation'!F145&lt;&gt;"",1,0))</f>
        <v>0</v>
      </c>
      <c r="F142" s="171">
        <f>IF('Indicator Data'!M146="No Data",1,IF('Indicator Data imputation'!G145&lt;&gt;"",1,0))</f>
        <v>0</v>
      </c>
      <c r="G142" s="171">
        <f>IF('Indicator Data'!N146="No Data",1,IF('Indicator Data imputation'!H145&lt;&gt;"",1,0))</f>
        <v>0</v>
      </c>
      <c r="H142" s="171">
        <f>IF('Indicator Data'!O146="No Data",1,IF('Indicator Data imputation'!I145&lt;&gt;"",1,0))</f>
        <v>0</v>
      </c>
      <c r="I142" s="171">
        <f>IF('Indicator Data'!P146="No Data",1,IF('Indicator Data imputation'!J145&lt;&gt;"",1,0))</f>
        <v>0</v>
      </c>
      <c r="J142" s="171">
        <f>IF('Indicator Data'!Q146="No Data",1,IF('Indicator Data imputation'!K145&lt;&gt;"",1,0))</f>
        <v>0</v>
      </c>
      <c r="K142" s="171">
        <f>IF('Indicator Data'!R146="No Data",1,IF('Indicator Data imputation'!L145&lt;&gt;"",1,0))</f>
        <v>0</v>
      </c>
      <c r="L142" s="171">
        <f>IF('Indicator Data'!S146="No Data",1,IF('Indicator Data imputation'!M145&lt;&gt;"",1,0))</f>
        <v>0</v>
      </c>
      <c r="M142" s="171">
        <f>IF('Indicator Data'!T146="No Data",1,IF('Indicator Data imputation'!N145&lt;&gt;"",1,0))</f>
        <v>0</v>
      </c>
      <c r="N142" s="171">
        <f>IF('Indicator Data'!U146="No Data",1,IF('Indicator Data imputation'!O145&lt;&gt;"",1,0))</f>
        <v>0</v>
      </c>
      <c r="O142" s="171">
        <f>IF('Indicator Data'!V146="No Data",1,IF('Indicator Data imputation'!P145&lt;&gt;"",1,0))</f>
        <v>0</v>
      </c>
      <c r="P142" s="171">
        <f>IF('Indicator Data'!W146="No Data",1,IF('Indicator Data imputation'!Q145&lt;&gt;"",1,0))</f>
        <v>0</v>
      </c>
      <c r="Q142" s="171">
        <f>IF('Indicator Data'!X146="No Data",1,IF('Indicator Data imputation'!R145&lt;&gt;"",1,0))</f>
        <v>0</v>
      </c>
      <c r="R142" s="171">
        <f>IF('Indicator Data'!Y146="No Data",1,IF('Indicator Data imputation'!S145&lt;&gt;"",1,0))</f>
        <v>0</v>
      </c>
      <c r="S142" s="171">
        <f>IF('Indicator Data'!Z146="No Data",1,IF('Indicator Data imputation'!T145&lt;&gt;"",1,0))</f>
        <v>0</v>
      </c>
      <c r="T142" s="171">
        <f>IF('Indicator Data'!AA146="No Data",1,IF('Indicator Data imputation'!U145&lt;&gt;"",1,0))</f>
        <v>0</v>
      </c>
      <c r="U142" s="171">
        <f>IF('Indicator Data'!AB146="No Data",1,IF('Indicator Data imputation'!V145&lt;&gt;"",1,0))</f>
        <v>0</v>
      </c>
      <c r="V142" s="171">
        <f>IF('Indicator Data'!AC146="No Data",1,IF('Indicator Data imputation'!W145&lt;&gt;"",1,0))</f>
        <v>0</v>
      </c>
      <c r="W142" s="171">
        <f>IF('Indicator Data'!AD146="No Data",1,IF('Indicator Data imputation'!X145&lt;&gt;"",1,0))</f>
        <v>0</v>
      </c>
      <c r="X142" s="171">
        <f>IF('Indicator Data'!AE146="No Data",1,IF('Indicator Data imputation'!Y145&lt;&gt;"",1,0))</f>
        <v>0</v>
      </c>
      <c r="Y142" s="171">
        <f>IF('Indicator Data'!AF146="No Data",1,IF('Indicator Data imputation'!Z145&lt;&gt;"",1,0))</f>
        <v>0</v>
      </c>
      <c r="Z142" s="171">
        <f>IF('Indicator Data'!AG146="No Data",1,IF('Indicator Data imputation'!AA145&lt;&gt;"",1,0))</f>
        <v>0</v>
      </c>
      <c r="AA142" s="171">
        <f>IF('Indicator Data'!AH146="No Data",1,IF('Indicator Data imputation'!AB145&lt;&gt;"",1,0))</f>
        <v>0</v>
      </c>
      <c r="AB142" s="171">
        <f>IF('Indicator Data'!AI146="No Data",1,IF('Indicator Data imputation'!AC145&lt;&gt;"",1,0))</f>
        <v>0</v>
      </c>
      <c r="AC142" s="171">
        <f>IF('Indicator Data'!AJ146="No Data",1,IF('Indicator Data imputation'!AD145&lt;&gt;"",1,0))</f>
        <v>0</v>
      </c>
      <c r="AD142" s="171">
        <f>IF('Indicator Data'!AK146="No Data",1,IF('Indicator Data imputation'!AE145&lt;&gt;"",1,0))</f>
        <v>0</v>
      </c>
      <c r="AE142" s="171">
        <f>IF('Indicator Data'!AL146="No Data",1,IF('Indicator Data imputation'!AF145&lt;&gt;"",1,0))</f>
        <v>0</v>
      </c>
      <c r="AF142" s="171">
        <f>IF('Indicator Data'!AM146="No Data",1,IF('Indicator Data imputation'!AG145&lt;&gt;"",1,0))</f>
        <v>0</v>
      </c>
      <c r="AG142" s="171">
        <f>IF('Indicator Data'!AN146="No Data",1,IF('Indicator Data imputation'!AH145&lt;&gt;"",1,0))</f>
        <v>0</v>
      </c>
      <c r="AH142" s="171">
        <f>IF('Indicator Data'!AO146="No Data",1,IF('Indicator Data imputation'!AI145&lt;&gt;"",1,0))</f>
        <v>0</v>
      </c>
      <c r="AI142" s="171">
        <f>IF('Indicator Data'!AP146="No Data",1,IF('Indicator Data imputation'!AJ145&lt;&gt;"",1,0))</f>
        <v>0</v>
      </c>
      <c r="AJ142" s="171">
        <f>IF('Indicator Data'!AQ146="No Data",1,IF('Indicator Data imputation'!AK145&lt;&gt;"",1,0))</f>
        <v>0</v>
      </c>
      <c r="AK142" s="171">
        <f>IF('Indicator Data'!AR146="No Data",1,IF('Indicator Data imputation'!AL145&lt;&gt;"",1,0))</f>
        <v>0</v>
      </c>
      <c r="AL142" s="171">
        <f>IF('Indicator Data'!AS146="No Data",1,IF('Indicator Data imputation'!AM145&lt;&gt;"",1,0))</f>
        <v>0</v>
      </c>
      <c r="AM142" s="171">
        <f>IF('Indicator Data'!AT146="No Data",1,IF('Indicator Data imputation'!AN145&lt;&gt;"",1,0))</f>
        <v>0</v>
      </c>
      <c r="AN142" s="171">
        <f>IF('Indicator Data'!AU146="No Data",1,IF('Indicator Data imputation'!AO145&lt;&gt;"",1,0))</f>
        <v>0</v>
      </c>
      <c r="AO142" s="171">
        <f>IF('Indicator Data'!AV146="No Data",1,IF('Indicator Data imputation'!AP145&lt;&gt;"",1,0))</f>
        <v>0</v>
      </c>
      <c r="AP142" s="171">
        <f>IF('Indicator Data'!AW146="No Data",1,IF('Indicator Data imputation'!AQ145&lt;&gt;"",1,0))</f>
        <v>0</v>
      </c>
      <c r="AQ142" s="171">
        <f>IF('Indicator Data'!AX146="No Data",1,IF('Indicator Data imputation'!AR145&lt;&gt;"",1,0))</f>
        <v>0</v>
      </c>
      <c r="AR142" s="171">
        <f>IF('Indicator Data'!AY146="No Data",1,IF('Indicator Data imputation'!AS145&lt;&gt;"",1,0))</f>
        <v>0</v>
      </c>
      <c r="AS142" s="171">
        <f>IF('Indicator Data'!AZ146="No Data",1,IF('Indicator Data imputation'!AT145&lt;&gt;"",1,0))</f>
        <v>0</v>
      </c>
      <c r="AT142" s="171">
        <f>IF('Indicator Data'!BA146="No Data",1,IF('Indicator Data imputation'!AU145&lt;&gt;"",1,0))</f>
        <v>0</v>
      </c>
      <c r="AU142" s="171">
        <f>IF('Indicator Data'!BB146="No Data",1,IF('Indicator Data imputation'!AV145&lt;&gt;"",1,0))</f>
        <v>0</v>
      </c>
      <c r="AV142" s="171">
        <f>IF('Indicator Data'!BC146="No Data",1,IF('Indicator Data imputation'!AW145&lt;&gt;"",1,0))</f>
        <v>0</v>
      </c>
      <c r="AW142" s="171">
        <f>IF('Indicator Data'!BD146="No Data",1,IF('Indicator Data imputation'!AX145&lt;&gt;"",1,0))</f>
        <v>0</v>
      </c>
      <c r="AX142" s="171">
        <f>IF('Indicator Data'!BE146="No Data",1,IF('Indicator Data imputation'!AY145&lt;&gt;"",1,0))</f>
        <v>0</v>
      </c>
      <c r="AY142" s="171">
        <f>IF('Indicator Data'!BF146="No Data",1,IF('Indicator Data imputation'!AZ145&lt;&gt;"",1,0))</f>
        <v>0</v>
      </c>
      <c r="AZ142" s="171">
        <f>IF('Indicator Data'!BG146="No Data",1,IF('Indicator Data imputation'!BA145&lt;&gt;"",1,0))</f>
        <v>0</v>
      </c>
      <c r="BA142" s="5">
        <f t="shared" si="4"/>
        <v>0</v>
      </c>
      <c r="BB142" s="173">
        <f t="shared" si="5"/>
        <v>0</v>
      </c>
    </row>
    <row r="143" spans="1:54" x14ac:dyDescent="0.25">
      <c r="A143" s="5" t="s">
        <v>265</v>
      </c>
      <c r="B143" s="171">
        <f>IF('Indicator Data'!I147="No Data",1,IF('Indicator Data imputation'!C146&lt;&gt;"",1,0))</f>
        <v>0</v>
      </c>
      <c r="C143" s="171">
        <f>IF('Indicator Data'!J147="No Data",1,IF('Indicator Data imputation'!D146&lt;&gt;"",1,0))</f>
        <v>0</v>
      </c>
      <c r="D143" s="171">
        <f>IF('Indicator Data'!K147="No Data",1,IF('Indicator Data imputation'!E146&lt;&gt;"",1,0))</f>
        <v>0</v>
      </c>
      <c r="E143" s="171">
        <f>IF('Indicator Data'!L147="No Data",1,IF('Indicator Data imputation'!F146&lt;&gt;"",1,0))</f>
        <v>0</v>
      </c>
      <c r="F143" s="171">
        <f>IF('Indicator Data'!M147="No Data",1,IF('Indicator Data imputation'!G146&lt;&gt;"",1,0))</f>
        <v>0</v>
      </c>
      <c r="G143" s="171">
        <f>IF('Indicator Data'!N147="No Data",1,IF('Indicator Data imputation'!H146&lt;&gt;"",1,0))</f>
        <v>0</v>
      </c>
      <c r="H143" s="171">
        <f>IF('Indicator Data'!O147="No Data",1,IF('Indicator Data imputation'!I146&lt;&gt;"",1,0))</f>
        <v>0</v>
      </c>
      <c r="I143" s="171">
        <f>IF('Indicator Data'!P147="No Data",1,IF('Indicator Data imputation'!J146&lt;&gt;"",1,0))</f>
        <v>0</v>
      </c>
      <c r="J143" s="171">
        <f>IF('Indicator Data'!Q147="No Data",1,IF('Indicator Data imputation'!K146&lt;&gt;"",1,0))</f>
        <v>0</v>
      </c>
      <c r="K143" s="171">
        <f>IF('Indicator Data'!R147="No Data",1,IF('Indicator Data imputation'!L146&lt;&gt;"",1,0))</f>
        <v>1</v>
      </c>
      <c r="L143" s="171">
        <f>IF('Indicator Data'!S147="No Data",1,IF('Indicator Data imputation'!M146&lt;&gt;"",1,0))</f>
        <v>0</v>
      </c>
      <c r="M143" s="171">
        <f>IF('Indicator Data'!T147="No Data",1,IF('Indicator Data imputation'!N146&lt;&gt;"",1,0))</f>
        <v>0</v>
      </c>
      <c r="N143" s="171">
        <f>IF('Indicator Data'!U147="No Data",1,IF('Indicator Data imputation'!O146&lt;&gt;"",1,0))</f>
        <v>0</v>
      </c>
      <c r="O143" s="171">
        <f>IF('Indicator Data'!V147="No Data",1,IF('Indicator Data imputation'!P146&lt;&gt;"",1,0))</f>
        <v>1</v>
      </c>
      <c r="P143" s="171">
        <f>IF('Indicator Data'!W147="No Data",1,IF('Indicator Data imputation'!Q146&lt;&gt;"",1,0))</f>
        <v>0</v>
      </c>
      <c r="Q143" s="171">
        <f>IF('Indicator Data'!X147="No Data",1,IF('Indicator Data imputation'!R146&lt;&gt;"",1,0))</f>
        <v>1</v>
      </c>
      <c r="R143" s="171">
        <f>IF('Indicator Data'!Y147="No Data",1,IF('Indicator Data imputation'!S146&lt;&gt;"",1,0))</f>
        <v>1</v>
      </c>
      <c r="S143" s="171">
        <f>IF('Indicator Data'!Z147="No Data",1,IF('Indicator Data imputation'!T146&lt;&gt;"",1,0))</f>
        <v>0</v>
      </c>
      <c r="T143" s="171">
        <f>IF('Indicator Data'!AA147="No Data",1,IF('Indicator Data imputation'!U146&lt;&gt;"",1,0))</f>
        <v>0</v>
      </c>
      <c r="U143" s="171">
        <f>IF('Indicator Data'!AB147="No Data",1,IF('Indicator Data imputation'!V146&lt;&gt;"",1,0))</f>
        <v>1</v>
      </c>
      <c r="V143" s="171">
        <f>IF('Indicator Data'!AC147="No Data",1,IF('Indicator Data imputation'!W146&lt;&gt;"",1,0))</f>
        <v>0</v>
      </c>
      <c r="W143" s="171">
        <f>IF('Indicator Data'!AD147="No Data",1,IF('Indicator Data imputation'!X146&lt;&gt;"",1,0))</f>
        <v>1</v>
      </c>
      <c r="X143" s="171">
        <f>IF('Indicator Data'!AE147="No Data",1,IF('Indicator Data imputation'!Y146&lt;&gt;"",1,0))</f>
        <v>1</v>
      </c>
      <c r="Y143" s="171">
        <f>IF('Indicator Data'!AF147="No Data",1,IF('Indicator Data imputation'!Z146&lt;&gt;"",1,0))</f>
        <v>1</v>
      </c>
      <c r="Z143" s="171">
        <f>IF('Indicator Data'!AG147="No Data",1,IF('Indicator Data imputation'!AA146&lt;&gt;"",1,0))</f>
        <v>1</v>
      </c>
      <c r="AA143" s="171">
        <f>IF('Indicator Data'!AH147="No Data",1,IF('Indicator Data imputation'!AB146&lt;&gt;"",1,0))</f>
        <v>0</v>
      </c>
      <c r="AB143" s="171">
        <f>IF('Indicator Data'!AI147="No Data",1,IF('Indicator Data imputation'!AC146&lt;&gt;"",1,0))</f>
        <v>0</v>
      </c>
      <c r="AC143" s="171">
        <f>IF('Indicator Data'!AJ147="No Data",1,IF('Indicator Data imputation'!AD146&lt;&gt;"",1,0))</f>
        <v>0</v>
      </c>
      <c r="AD143" s="171">
        <f>IF('Indicator Data'!AK147="No Data",1,IF('Indicator Data imputation'!AE146&lt;&gt;"",1,0))</f>
        <v>0</v>
      </c>
      <c r="AE143" s="171">
        <f>IF('Indicator Data'!AL147="No Data",1,IF('Indicator Data imputation'!AF146&lt;&gt;"",1,0))</f>
        <v>0</v>
      </c>
      <c r="AF143" s="171">
        <f>IF('Indicator Data'!AM147="No Data",1,IF('Indicator Data imputation'!AG146&lt;&gt;"",1,0))</f>
        <v>0</v>
      </c>
      <c r="AG143" s="171">
        <f>IF('Indicator Data'!AN147="No Data",1,IF('Indicator Data imputation'!AH146&lt;&gt;"",1,0))</f>
        <v>0</v>
      </c>
      <c r="AH143" s="171">
        <f>IF('Indicator Data'!AO147="No Data",1,IF('Indicator Data imputation'!AI146&lt;&gt;"",1,0))</f>
        <v>0</v>
      </c>
      <c r="AI143" s="171">
        <f>IF('Indicator Data'!AP147="No Data",1,IF('Indicator Data imputation'!AJ146&lt;&gt;"",1,0))</f>
        <v>0</v>
      </c>
      <c r="AJ143" s="171">
        <f>IF('Indicator Data'!AQ147="No Data",1,IF('Indicator Data imputation'!AK146&lt;&gt;"",1,0))</f>
        <v>1</v>
      </c>
      <c r="AK143" s="171">
        <f>IF('Indicator Data'!AR147="No Data",1,IF('Indicator Data imputation'!AL146&lt;&gt;"",1,0))</f>
        <v>0</v>
      </c>
      <c r="AL143" s="171">
        <f>IF('Indicator Data'!AS147="No Data",1,IF('Indicator Data imputation'!AM146&lt;&gt;"",1,0))</f>
        <v>0</v>
      </c>
      <c r="AM143" s="171">
        <f>IF('Indicator Data'!AT147="No Data",1,IF('Indicator Data imputation'!AN146&lt;&gt;"",1,0))</f>
        <v>1</v>
      </c>
      <c r="AN143" s="171">
        <f>IF('Indicator Data'!AU147="No Data",1,IF('Indicator Data imputation'!AO146&lt;&gt;"",1,0))</f>
        <v>1</v>
      </c>
      <c r="AO143" s="171">
        <f>IF('Indicator Data'!AV147="No Data",1,IF('Indicator Data imputation'!AP146&lt;&gt;"",1,0))</f>
        <v>1</v>
      </c>
      <c r="AP143" s="171">
        <f>IF('Indicator Data'!AW147="No Data",1,IF('Indicator Data imputation'!AQ146&lt;&gt;"",1,0))</f>
        <v>0</v>
      </c>
      <c r="AQ143" s="171">
        <f>IF('Indicator Data'!AX147="No Data",1,IF('Indicator Data imputation'!AR146&lt;&gt;"",1,0))</f>
        <v>0</v>
      </c>
      <c r="AR143" s="171">
        <f>IF('Indicator Data'!AY147="No Data",1,IF('Indicator Data imputation'!AS146&lt;&gt;"",1,0))</f>
        <v>0</v>
      </c>
      <c r="AS143" s="171">
        <f>IF('Indicator Data'!AZ147="No Data",1,IF('Indicator Data imputation'!AT146&lt;&gt;"",1,0))</f>
        <v>0</v>
      </c>
      <c r="AT143" s="171">
        <f>IF('Indicator Data'!BA147="No Data",1,IF('Indicator Data imputation'!AU146&lt;&gt;"",1,0))</f>
        <v>0</v>
      </c>
      <c r="AU143" s="171">
        <f>IF('Indicator Data'!BB147="No Data",1,IF('Indicator Data imputation'!AV146&lt;&gt;"",1,0))</f>
        <v>0</v>
      </c>
      <c r="AV143" s="171">
        <f>IF('Indicator Data'!BC147="No Data",1,IF('Indicator Data imputation'!AW146&lt;&gt;"",1,0))</f>
        <v>0</v>
      </c>
      <c r="AW143" s="171">
        <f>IF('Indicator Data'!BD147="No Data",1,IF('Indicator Data imputation'!AX146&lt;&gt;"",1,0))</f>
        <v>0</v>
      </c>
      <c r="AX143" s="171">
        <f>IF('Indicator Data'!BE147="No Data",1,IF('Indicator Data imputation'!AY146&lt;&gt;"",1,0))</f>
        <v>0</v>
      </c>
      <c r="AY143" s="171">
        <f>IF('Indicator Data'!BF147="No Data",1,IF('Indicator Data imputation'!AZ146&lt;&gt;"",1,0))</f>
        <v>0</v>
      </c>
      <c r="AZ143" s="171">
        <f>IF('Indicator Data'!BG147="No Data",1,IF('Indicator Data imputation'!BA146&lt;&gt;"",1,0))</f>
        <v>0</v>
      </c>
      <c r="BA143" s="5">
        <f t="shared" si="4"/>
        <v>13</v>
      </c>
      <c r="BB143" s="173">
        <f t="shared" si="5"/>
        <v>0.25490196078431371</v>
      </c>
    </row>
    <row r="144" spans="1:54" x14ac:dyDescent="0.25">
      <c r="A144" s="5" t="s">
        <v>267</v>
      </c>
      <c r="B144" s="171">
        <f>IF('Indicator Data'!I148="No Data",1,IF('Indicator Data imputation'!C147&lt;&gt;"",1,0))</f>
        <v>0</v>
      </c>
      <c r="C144" s="171">
        <f>IF('Indicator Data'!J148="No Data",1,IF('Indicator Data imputation'!D147&lt;&gt;"",1,0))</f>
        <v>0</v>
      </c>
      <c r="D144" s="171">
        <f>IF('Indicator Data'!K148="No Data",1,IF('Indicator Data imputation'!E147&lt;&gt;"",1,0))</f>
        <v>0</v>
      </c>
      <c r="E144" s="171">
        <f>IF('Indicator Data'!L148="No Data",1,IF('Indicator Data imputation'!F147&lt;&gt;"",1,0))</f>
        <v>0</v>
      </c>
      <c r="F144" s="171">
        <f>IF('Indicator Data'!M148="No Data",1,IF('Indicator Data imputation'!G147&lt;&gt;"",1,0))</f>
        <v>0</v>
      </c>
      <c r="G144" s="171">
        <f>IF('Indicator Data'!N148="No Data",1,IF('Indicator Data imputation'!H147&lt;&gt;"",1,0))</f>
        <v>0</v>
      </c>
      <c r="H144" s="171">
        <f>IF('Indicator Data'!O148="No Data",1,IF('Indicator Data imputation'!I147&lt;&gt;"",1,0))</f>
        <v>0</v>
      </c>
      <c r="I144" s="171">
        <f>IF('Indicator Data'!P148="No Data",1,IF('Indicator Data imputation'!J147&lt;&gt;"",1,0))</f>
        <v>0</v>
      </c>
      <c r="J144" s="171">
        <f>IF('Indicator Data'!Q148="No Data",1,IF('Indicator Data imputation'!K147&lt;&gt;"",1,0))</f>
        <v>0</v>
      </c>
      <c r="K144" s="171">
        <f>IF('Indicator Data'!R148="No Data",1,IF('Indicator Data imputation'!L147&lt;&gt;"",1,0))</f>
        <v>0</v>
      </c>
      <c r="L144" s="171">
        <f>IF('Indicator Data'!S148="No Data",1,IF('Indicator Data imputation'!M147&lt;&gt;"",1,0))</f>
        <v>0</v>
      </c>
      <c r="M144" s="171">
        <f>IF('Indicator Data'!T148="No Data",1,IF('Indicator Data imputation'!N147&lt;&gt;"",1,0))</f>
        <v>0</v>
      </c>
      <c r="N144" s="171">
        <f>IF('Indicator Data'!U148="No Data",1,IF('Indicator Data imputation'!O147&lt;&gt;"",1,0))</f>
        <v>0</v>
      </c>
      <c r="O144" s="171">
        <f>IF('Indicator Data'!V148="No Data",1,IF('Indicator Data imputation'!P147&lt;&gt;"",1,0))</f>
        <v>0</v>
      </c>
      <c r="P144" s="171">
        <f>IF('Indicator Data'!W148="No Data",1,IF('Indicator Data imputation'!Q147&lt;&gt;"",1,0))</f>
        <v>0</v>
      </c>
      <c r="Q144" s="171">
        <f>IF('Indicator Data'!X148="No Data",1,IF('Indicator Data imputation'!R147&lt;&gt;"",1,0))</f>
        <v>0</v>
      </c>
      <c r="R144" s="171">
        <f>IF('Indicator Data'!Y148="No Data",1,IF('Indicator Data imputation'!S147&lt;&gt;"",1,0))</f>
        <v>0</v>
      </c>
      <c r="S144" s="171">
        <f>IF('Indicator Data'!Z148="No Data",1,IF('Indicator Data imputation'!T147&lt;&gt;"",1,0))</f>
        <v>0</v>
      </c>
      <c r="T144" s="171">
        <f>IF('Indicator Data'!AA148="No Data",1,IF('Indicator Data imputation'!U147&lt;&gt;"",1,0))</f>
        <v>0</v>
      </c>
      <c r="U144" s="171">
        <f>IF('Indicator Data'!AB148="No Data",1,IF('Indicator Data imputation'!V147&lt;&gt;"",1,0))</f>
        <v>1</v>
      </c>
      <c r="V144" s="171">
        <f>IF('Indicator Data'!AC148="No Data",1,IF('Indicator Data imputation'!W147&lt;&gt;"",1,0))</f>
        <v>0</v>
      </c>
      <c r="W144" s="171">
        <f>IF('Indicator Data'!AD148="No Data",1,IF('Indicator Data imputation'!X147&lt;&gt;"",1,0))</f>
        <v>0</v>
      </c>
      <c r="X144" s="171">
        <f>IF('Indicator Data'!AE148="No Data",1,IF('Indicator Data imputation'!Y147&lt;&gt;"",1,0))</f>
        <v>1</v>
      </c>
      <c r="Y144" s="171">
        <f>IF('Indicator Data'!AF148="No Data",1,IF('Indicator Data imputation'!Z147&lt;&gt;"",1,0))</f>
        <v>0</v>
      </c>
      <c r="Z144" s="171">
        <f>IF('Indicator Data'!AG148="No Data",1,IF('Indicator Data imputation'!AA147&lt;&gt;"",1,0))</f>
        <v>1</v>
      </c>
      <c r="AA144" s="171">
        <f>IF('Indicator Data'!AH148="No Data",1,IF('Indicator Data imputation'!AB147&lt;&gt;"",1,0))</f>
        <v>0</v>
      </c>
      <c r="AB144" s="171">
        <f>IF('Indicator Data'!AI148="No Data",1,IF('Indicator Data imputation'!AC147&lt;&gt;"",1,0))</f>
        <v>0</v>
      </c>
      <c r="AC144" s="171">
        <f>IF('Indicator Data'!AJ148="No Data",1,IF('Indicator Data imputation'!AD147&lt;&gt;"",1,0))</f>
        <v>0</v>
      </c>
      <c r="AD144" s="171">
        <f>IF('Indicator Data'!AK148="No Data",1,IF('Indicator Data imputation'!AE147&lt;&gt;"",1,0))</f>
        <v>0</v>
      </c>
      <c r="AE144" s="171">
        <f>IF('Indicator Data'!AL148="No Data",1,IF('Indicator Data imputation'!AF147&lt;&gt;"",1,0))</f>
        <v>0</v>
      </c>
      <c r="AF144" s="171">
        <f>IF('Indicator Data'!AM148="No Data",1,IF('Indicator Data imputation'!AG147&lt;&gt;"",1,0))</f>
        <v>0</v>
      </c>
      <c r="AG144" s="171">
        <f>IF('Indicator Data'!AN148="No Data",1,IF('Indicator Data imputation'!AH147&lt;&gt;"",1,0))</f>
        <v>0</v>
      </c>
      <c r="AH144" s="171">
        <f>IF('Indicator Data'!AO148="No Data",1,IF('Indicator Data imputation'!AI147&lt;&gt;"",1,0))</f>
        <v>0</v>
      </c>
      <c r="AI144" s="171">
        <f>IF('Indicator Data'!AP148="No Data",1,IF('Indicator Data imputation'!AJ147&lt;&gt;"",1,0))</f>
        <v>0</v>
      </c>
      <c r="AJ144" s="171">
        <f>IF('Indicator Data'!AQ148="No Data",1,IF('Indicator Data imputation'!AK147&lt;&gt;"",1,0))</f>
        <v>0</v>
      </c>
      <c r="AK144" s="171">
        <f>IF('Indicator Data'!AR148="No Data",1,IF('Indicator Data imputation'!AL147&lt;&gt;"",1,0))</f>
        <v>0</v>
      </c>
      <c r="AL144" s="171">
        <f>IF('Indicator Data'!AS148="No Data",1,IF('Indicator Data imputation'!AM147&lt;&gt;"",1,0))</f>
        <v>0</v>
      </c>
      <c r="AM144" s="171">
        <f>IF('Indicator Data'!AT148="No Data",1,IF('Indicator Data imputation'!AN147&lt;&gt;"",1,0))</f>
        <v>1</v>
      </c>
      <c r="AN144" s="171">
        <f>IF('Indicator Data'!AU148="No Data",1,IF('Indicator Data imputation'!AO147&lt;&gt;"",1,0))</f>
        <v>1</v>
      </c>
      <c r="AO144" s="171">
        <f>IF('Indicator Data'!AV148="No Data",1,IF('Indicator Data imputation'!AP147&lt;&gt;"",1,0))</f>
        <v>1</v>
      </c>
      <c r="AP144" s="171">
        <f>IF('Indicator Data'!AW148="No Data",1,IF('Indicator Data imputation'!AQ147&lt;&gt;"",1,0))</f>
        <v>0</v>
      </c>
      <c r="AQ144" s="171">
        <f>IF('Indicator Data'!AX148="No Data",1,IF('Indicator Data imputation'!AR147&lt;&gt;"",1,0))</f>
        <v>0</v>
      </c>
      <c r="AR144" s="171">
        <f>IF('Indicator Data'!AY148="No Data",1,IF('Indicator Data imputation'!AS147&lt;&gt;"",1,0))</f>
        <v>0</v>
      </c>
      <c r="AS144" s="171">
        <f>IF('Indicator Data'!AZ148="No Data",1,IF('Indicator Data imputation'!AT147&lt;&gt;"",1,0))</f>
        <v>0</v>
      </c>
      <c r="AT144" s="171">
        <f>IF('Indicator Data'!BA148="No Data",1,IF('Indicator Data imputation'!AU147&lt;&gt;"",1,0))</f>
        <v>0</v>
      </c>
      <c r="AU144" s="171">
        <f>IF('Indicator Data'!BB148="No Data",1,IF('Indicator Data imputation'!AV147&lt;&gt;"",1,0))</f>
        <v>0</v>
      </c>
      <c r="AV144" s="171">
        <f>IF('Indicator Data'!BC148="No Data",1,IF('Indicator Data imputation'!AW147&lt;&gt;"",1,0))</f>
        <v>0</v>
      </c>
      <c r="AW144" s="171">
        <f>IF('Indicator Data'!BD148="No Data",1,IF('Indicator Data imputation'!AX147&lt;&gt;"",1,0))</f>
        <v>0</v>
      </c>
      <c r="AX144" s="171">
        <f>IF('Indicator Data'!BE148="No Data",1,IF('Indicator Data imputation'!AY147&lt;&gt;"",1,0))</f>
        <v>0</v>
      </c>
      <c r="AY144" s="171">
        <f>IF('Indicator Data'!BF148="No Data",1,IF('Indicator Data imputation'!AZ147&lt;&gt;"",1,0))</f>
        <v>0</v>
      </c>
      <c r="AZ144" s="171">
        <f>IF('Indicator Data'!BG148="No Data",1,IF('Indicator Data imputation'!BA147&lt;&gt;"",1,0))</f>
        <v>0</v>
      </c>
      <c r="BA144" s="5">
        <f t="shared" si="4"/>
        <v>6</v>
      </c>
      <c r="BB144" s="173">
        <f t="shared" si="5"/>
        <v>0.11764705882352941</v>
      </c>
    </row>
    <row r="145" spans="1:54" x14ac:dyDescent="0.25">
      <c r="A145" s="5" t="s">
        <v>269</v>
      </c>
      <c r="B145" s="171">
        <f>IF('Indicator Data'!I149="No Data",1,IF('Indicator Data imputation'!C148&lt;&gt;"",1,0))</f>
        <v>0</v>
      </c>
      <c r="C145" s="171">
        <f>IF('Indicator Data'!J149="No Data",1,IF('Indicator Data imputation'!D148&lt;&gt;"",1,0))</f>
        <v>0</v>
      </c>
      <c r="D145" s="171">
        <f>IF('Indicator Data'!K149="No Data",1,IF('Indicator Data imputation'!E148&lt;&gt;"",1,0))</f>
        <v>0</v>
      </c>
      <c r="E145" s="171">
        <f>IF('Indicator Data'!L149="No Data",1,IF('Indicator Data imputation'!F148&lt;&gt;"",1,0))</f>
        <v>1</v>
      </c>
      <c r="F145" s="171">
        <f>IF('Indicator Data'!M149="No Data",1,IF('Indicator Data imputation'!G148&lt;&gt;"",1,0))</f>
        <v>0</v>
      </c>
      <c r="G145" s="171">
        <f>IF('Indicator Data'!N149="No Data",1,IF('Indicator Data imputation'!H148&lt;&gt;"",1,0))</f>
        <v>0</v>
      </c>
      <c r="H145" s="171">
        <f>IF('Indicator Data'!O149="No Data",1,IF('Indicator Data imputation'!I148&lt;&gt;"",1,0))</f>
        <v>0</v>
      </c>
      <c r="I145" s="171">
        <f>IF('Indicator Data'!P149="No Data",1,IF('Indicator Data imputation'!J148&lt;&gt;"",1,0))</f>
        <v>0</v>
      </c>
      <c r="J145" s="171">
        <f>IF('Indicator Data'!Q149="No Data",1,IF('Indicator Data imputation'!K148&lt;&gt;"",1,0))</f>
        <v>0</v>
      </c>
      <c r="K145" s="171">
        <f>IF('Indicator Data'!R149="No Data",1,IF('Indicator Data imputation'!L148&lt;&gt;"",1,0))</f>
        <v>1</v>
      </c>
      <c r="L145" s="171">
        <f>IF('Indicator Data'!S149="No Data",1,IF('Indicator Data imputation'!M148&lt;&gt;"",1,0))</f>
        <v>0</v>
      </c>
      <c r="M145" s="171">
        <f>IF('Indicator Data'!T149="No Data",1,IF('Indicator Data imputation'!N148&lt;&gt;"",1,0))</f>
        <v>0</v>
      </c>
      <c r="N145" s="171">
        <f>IF('Indicator Data'!U149="No Data",1,IF('Indicator Data imputation'!O148&lt;&gt;"",1,0))</f>
        <v>0</v>
      </c>
      <c r="O145" s="171">
        <f>IF('Indicator Data'!V149="No Data",1,IF('Indicator Data imputation'!P148&lt;&gt;"",1,0))</f>
        <v>0</v>
      </c>
      <c r="P145" s="171">
        <f>IF('Indicator Data'!W149="No Data",1,IF('Indicator Data imputation'!Q148&lt;&gt;"",1,0))</f>
        <v>0</v>
      </c>
      <c r="Q145" s="171">
        <f>IF('Indicator Data'!X149="No Data",1,IF('Indicator Data imputation'!R148&lt;&gt;"",1,0))</f>
        <v>1</v>
      </c>
      <c r="R145" s="171">
        <f>IF('Indicator Data'!Y149="No Data",1,IF('Indicator Data imputation'!S148&lt;&gt;"",1,0))</f>
        <v>0</v>
      </c>
      <c r="S145" s="171">
        <f>IF('Indicator Data'!Z149="No Data",1,IF('Indicator Data imputation'!T148&lt;&gt;"",1,0))</f>
        <v>0</v>
      </c>
      <c r="T145" s="171">
        <f>IF('Indicator Data'!AA149="No Data",1,IF('Indicator Data imputation'!U148&lt;&gt;"",1,0))</f>
        <v>0</v>
      </c>
      <c r="U145" s="171">
        <f>IF('Indicator Data'!AB149="No Data",1,IF('Indicator Data imputation'!V148&lt;&gt;"",1,0))</f>
        <v>1</v>
      </c>
      <c r="V145" s="171">
        <f>IF('Indicator Data'!AC149="No Data",1,IF('Indicator Data imputation'!W148&lt;&gt;"",1,0))</f>
        <v>0</v>
      </c>
      <c r="W145" s="171">
        <f>IF('Indicator Data'!AD149="No Data",1,IF('Indicator Data imputation'!X148&lt;&gt;"",1,0))</f>
        <v>0</v>
      </c>
      <c r="X145" s="171">
        <f>IF('Indicator Data'!AE149="No Data",1,IF('Indicator Data imputation'!Y148&lt;&gt;"",1,0))</f>
        <v>1</v>
      </c>
      <c r="Y145" s="171">
        <f>IF('Indicator Data'!AF149="No Data",1,IF('Indicator Data imputation'!Z148&lt;&gt;"",1,0))</f>
        <v>1</v>
      </c>
      <c r="Z145" s="171">
        <f>IF('Indicator Data'!AG149="No Data",1,IF('Indicator Data imputation'!AA148&lt;&gt;"",1,0))</f>
        <v>1</v>
      </c>
      <c r="AA145" s="171">
        <f>IF('Indicator Data'!AH149="No Data",1,IF('Indicator Data imputation'!AB148&lt;&gt;"",1,0))</f>
        <v>0</v>
      </c>
      <c r="AB145" s="171">
        <f>IF('Indicator Data'!AI149="No Data",1,IF('Indicator Data imputation'!AC148&lt;&gt;"",1,0))</f>
        <v>0</v>
      </c>
      <c r="AC145" s="171">
        <f>IF('Indicator Data'!AJ149="No Data",1,IF('Indicator Data imputation'!AD148&lt;&gt;"",1,0))</f>
        <v>0</v>
      </c>
      <c r="AD145" s="171">
        <f>IF('Indicator Data'!AK149="No Data",1,IF('Indicator Data imputation'!AE148&lt;&gt;"",1,0))</f>
        <v>0</v>
      </c>
      <c r="AE145" s="171">
        <f>IF('Indicator Data'!AL149="No Data",1,IF('Indicator Data imputation'!AF148&lt;&gt;"",1,0))</f>
        <v>0</v>
      </c>
      <c r="AF145" s="171">
        <f>IF('Indicator Data'!AM149="No Data",1,IF('Indicator Data imputation'!AG148&lt;&gt;"",1,0))</f>
        <v>0</v>
      </c>
      <c r="AG145" s="171">
        <f>IF('Indicator Data'!AN149="No Data",1,IF('Indicator Data imputation'!AH148&lt;&gt;"",1,0))</f>
        <v>0</v>
      </c>
      <c r="AH145" s="171">
        <f>IF('Indicator Data'!AO149="No Data",1,IF('Indicator Data imputation'!AI148&lt;&gt;"",1,0))</f>
        <v>0</v>
      </c>
      <c r="AI145" s="171">
        <f>IF('Indicator Data'!AP149="No Data",1,IF('Indicator Data imputation'!AJ148&lt;&gt;"",1,0))</f>
        <v>0</v>
      </c>
      <c r="AJ145" s="171">
        <f>IF('Indicator Data'!AQ149="No Data",1,IF('Indicator Data imputation'!AK148&lt;&gt;"",1,0))</f>
        <v>0</v>
      </c>
      <c r="AK145" s="171">
        <f>IF('Indicator Data'!AR149="No Data",1,IF('Indicator Data imputation'!AL148&lt;&gt;"",1,0))</f>
        <v>1</v>
      </c>
      <c r="AL145" s="171">
        <f>IF('Indicator Data'!AS149="No Data",1,IF('Indicator Data imputation'!AM148&lt;&gt;"",1,0))</f>
        <v>0</v>
      </c>
      <c r="AM145" s="171">
        <f>IF('Indicator Data'!AT149="No Data",1,IF('Indicator Data imputation'!AN148&lt;&gt;"",1,0))</f>
        <v>0</v>
      </c>
      <c r="AN145" s="171">
        <f>IF('Indicator Data'!AU149="No Data",1,IF('Indicator Data imputation'!AO148&lt;&gt;"",1,0))</f>
        <v>0</v>
      </c>
      <c r="AO145" s="171">
        <f>IF('Indicator Data'!AV149="No Data",1,IF('Indicator Data imputation'!AP148&lt;&gt;"",1,0))</f>
        <v>1</v>
      </c>
      <c r="AP145" s="171">
        <f>IF('Indicator Data'!AW149="No Data",1,IF('Indicator Data imputation'!AQ148&lt;&gt;"",1,0))</f>
        <v>0</v>
      </c>
      <c r="AQ145" s="171">
        <f>IF('Indicator Data'!AX149="No Data",1,IF('Indicator Data imputation'!AR148&lt;&gt;"",1,0))</f>
        <v>0</v>
      </c>
      <c r="AR145" s="171">
        <f>IF('Indicator Data'!AY149="No Data",1,IF('Indicator Data imputation'!AS148&lt;&gt;"",1,0))</f>
        <v>0</v>
      </c>
      <c r="AS145" s="171">
        <f>IF('Indicator Data'!AZ149="No Data",1,IF('Indicator Data imputation'!AT148&lt;&gt;"",1,0))</f>
        <v>0</v>
      </c>
      <c r="AT145" s="171">
        <f>IF('Indicator Data'!BA149="No Data",1,IF('Indicator Data imputation'!AU148&lt;&gt;"",1,0))</f>
        <v>0</v>
      </c>
      <c r="AU145" s="171">
        <f>IF('Indicator Data'!BB149="No Data",1,IF('Indicator Data imputation'!AV148&lt;&gt;"",1,0))</f>
        <v>0</v>
      </c>
      <c r="AV145" s="171">
        <f>IF('Indicator Data'!BC149="No Data",1,IF('Indicator Data imputation'!AW148&lt;&gt;"",1,0))</f>
        <v>0</v>
      </c>
      <c r="AW145" s="171">
        <f>IF('Indicator Data'!BD149="No Data",1,IF('Indicator Data imputation'!AX148&lt;&gt;"",1,0))</f>
        <v>0</v>
      </c>
      <c r="AX145" s="171">
        <f>IF('Indicator Data'!BE149="No Data",1,IF('Indicator Data imputation'!AY148&lt;&gt;"",1,0))</f>
        <v>0</v>
      </c>
      <c r="AY145" s="171">
        <f>IF('Indicator Data'!BF149="No Data",1,IF('Indicator Data imputation'!AZ148&lt;&gt;"",1,0))</f>
        <v>0</v>
      </c>
      <c r="AZ145" s="171">
        <f>IF('Indicator Data'!BG149="No Data",1,IF('Indicator Data imputation'!BA148&lt;&gt;"",1,0))</f>
        <v>0</v>
      </c>
      <c r="BA145" s="5">
        <f t="shared" si="4"/>
        <v>9</v>
      </c>
      <c r="BB145" s="173">
        <f t="shared" si="5"/>
        <v>0.17647058823529413</v>
      </c>
    </row>
    <row r="146" spans="1:54" x14ac:dyDescent="0.25">
      <c r="A146" s="5" t="s">
        <v>271</v>
      </c>
      <c r="B146" s="171">
        <f>IF('Indicator Data'!I150="No Data",1,IF('Indicator Data imputation'!C149&lt;&gt;"",1,0))</f>
        <v>0</v>
      </c>
      <c r="C146" s="171">
        <f>IF('Indicator Data'!J150="No Data",1,IF('Indicator Data imputation'!D149&lt;&gt;"",1,0))</f>
        <v>0</v>
      </c>
      <c r="D146" s="171">
        <f>IF('Indicator Data'!K150="No Data",1,IF('Indicator Data imputation'!E149&lt;&gt;"",1,0))</f>
        <v>0</v>
      </c>
      <c r="E146" s="171">
        <f>IF('Indicator Data'!L150="No Data",1,IF('Indicator Data imputation'!F149&lt;&gt;"",1,0))</f>
        <v>1</v>
      </c>
      <c r="F146" s="171">
        <f>IF('Indicator Data'!M150="No Data",1,IF('Indicator Data imputation'!G149&lt;&gt;"",1,0))</f>
        <v>0</v>
      </c>
      <c r="G146" s="171">
        <f>IF('Indicator Data'!N150="No Data",1,IF('Indicator Data imputation'!H149&lt;&gt;"",1,0))</f>
        <v>0</v>
      </c>
      <c r="H146" s="171">
        <f>IF('Indicator Data'!O150="No Data",1,IF('Indicator Data imputation'!I149&lt;&gt;"",1,0))</f>
        <v>0</v>
      </c>
      <c r="I146" s="171">
        <f>IF('Indicator Data'!P150="No Data",1,IF('Indicator Data imputation'!J149&lt;&gt;"",1,0))</f>
        <v>0</v>
      </c>
      <c r="J146" s="171">
        <f>IF('Indicator Data'!Q150="No Data",1,IF('Indicator Data imputation'!K149&lt;&gt;"",1,0))</f>
        <v>0</v>
      </c>
      <c r="K146" s="171">
        <f>IF('Indicator Data'!R150="No Data",1,IF('Indicator Data imputation'!L149&lt;&gt;"",1,0))</f>
        <v>1</v>
      </c>
      <c r="L146" s="171">
        <f>IF('Indicator Data'!S150="No Data",1,IF('Indicator Data imputation'!M149&lt;&gt;"",1,0))</f>
        <v>0</v>
      </c>
      <c r="M146" s="171">
        <f>IF('Indicator Data'!T150="No Data",1,IF('Indicator Data imputation'!N149&lt;&gt;"",1,0))</f>
        <v>0</v>
      </c>
      <c r="N146" s="171">
        <f>IF('Indicator Data'!U150="No Data",1,IF('Indicator Data imputation'!O149&lt;&gt;"",1,0))</f>
        <v>0</v>
      </c>
      <c r="O146" s="171">
        <f>IF('Indicator Data'!V150="No Data",1,IF('Indicator Data imputation'!P149&lt;&gt;"",1,0))</f>
        <v>0</v>
      </c>
      <c r="P146" s="171">
        <f>IF('Indicator Data'!W150="No Data",1,IF('Indicator Data imputation'!Q149&lt;&gt;"",1,0))</f>
        <v>0</v>
      </c>
      <c r="Q146" s="171">
        <f>IF('Indicator Data'!X150="No Data",1,IF('Indicator Data imputation'!R149&lt;&gt;"",1,0))</f>
        <v>0</v>
      </c>
      <c r="R146" s="171">
        <f>IF('Indicator Data'!Y150="No Data",1,IF('Indicator Data imputation'!S149&lt;&gt;"",1,0))</f>
        <v>0</v>
      </c>
      <c r="S146" s="171">
        <f>IF('Indicator Data'!Z150="No Data",1,IF('Indicator Data imputation'!T149&lt;&gt;"",1,0))</f>
        <v>0</v>
      </c>
      <c r="T146" s="171">
        <f>IF('Indicator Data'!AA150="No Data",1,IF('Indicator Data imputation'!U149&lt;&gt;"",1,0))</f>
        <v>0</v>
      </c>
      <c r="U146" s="171">
        <f>IF('Indicator Data'!AB150="No Data",1,IF('Indicator Data imputation'!V149&lt;&gt;"",1,0))</f>
        <v>1</v>
      </c>
      <c r="V146" s="171">
        <f>IF('Indicator Data'!AC150="No Data",1,IF('Indicator Data imputation'!W149&lt;&gt;"",1,0))</f>
        <v>0</v>
      </c>
      <c r="W146" s="171">
        <f>IF('Indicator Data'!AD150="No Data",1,IF('Indicator Data imputation'!X149&lt;&gt;"",1,0))</f>
        <v>0</v>
      </c>
      <c r="X146" s="171">
        <f>IF('Indicator Data'!AE150="No Data",1,IF('Indicator Data imputation'!Y149&lt;&gt;"",1,0))</f>
        <v>1</v>
      </c>
      <c r="Y146" s="171">
        <f>IF('Indicator Data'!AF150="No Data",1,IF('Indicator Data imputation'!Z149&lt;&gt;"",1,0))</f>
        <v>0</v>
      </c>
      <c r="Z146" s="171">
        <f>IF('Indicator Data'!AG150="No Data",1,IF('Indicator Data imputation'!AA149&lt;&gt;"",1,0))</f>
        <v>0</v>
      </c>
      <c r="AA146" s="171">
        <f>IF('Indicator Data'!AH150="No Data",1,IF('Indicator Data imputation'!AB149&lt;&gt;"",1,0))</f>
        <v>0</v>
      </c>
      <c r="AB146" s="171">
        <f>IF('Indicator Data'!AI150="No Data",1,IF('Indicator Data imputation'!AC149&lt;&gt;"",1,0))</f>
        <v>0</v>
      </c>
      <c r="AC146" s="171">
        <f>IF('Indicator Data'!AJ150="No Data",1,IF('Indicator Data imputation'!AD149&lt;&gt;"",1,0))</f>
        <v>0</v>
      </c>
      <c r="AD146" s="171">
        <f>IF('Indicator Data'!AK150="No Data",1,IF('Indicator Data imputation'!AE149&lt;&gt;"",1,0))</f>
        <v>0</v>
      </c>
      <c r="AE146" s="171">
        <f>IF('Indicator Data'!AL150="No Data",1,IF('Indicator Data imputation'!AF149&lt;&gt;"",1,0))</f>
        <v>0</v>
      </c>
      <c r="AF146" s="171">
        <f>IF('Indicator Data'!AM150="No Data",1,IF('Indicator Data imputation'!AG149&lt;&gt;"",1,0))</f>
        <v>0</v>
      </c>
      <c r="AG146" s="171">
        <f>IF('Indicator Data'!AN150="No Data",1,IF('Indicator Data imputation'!AH149&lt;&gt;"",1,0))</f>
        <v>0</v>
      </c>
      <c r="AH146" s="171">
        <f>IF('Indicator Data'!AO150="No Data",1,IF('Indicator Data imputation'!AI149&lt;&gt;"",1,0))</f>
        <v>0</v>
      </c>
      <c r="AI146" s="171">
        <f>IF('Indicator Data'!AP150="No Data",1,IF('Indicator Data imputation'!AJ149&lt;&gt;"",1,0))</f>
        <v>1</v>
      </c>
      <c r="AJ146" s="171">
        <f>IF('Indicator Data'!AQ150="No Data",1,IF('Indicator Data imputation'!AK149&lt;&gt;"",1,0))</f>
        <v>1</v>
      </c>
      <c r="AK146" s="171">
        <f>IF('Indicator Data'!AR150="No Data",1,IF('Indicator Data imputation'!AL149&lt;&gt;"",1,0))</f>
        <v>0</v>
      </c>
      <c r="AL146" s="171">
        <f>IF('Indicator Data'!AS150="No Data",1,IF('Indicator Data imputation'!AM149&lt;&gt;"",1,0))</f>
        <v>0</v>
      </c>
      <c r="AM146" s="171">
        <f>IF('Indicator Data'!AT150="No Data",1,IF('Indicator Data imputation'!AN149&lt;&gt;"",1,0))</f>
        <v>0</v>
      </c>
      <c r="AN146" s="171">
        <f>IF('Indicator Data'!AU150="No Data",1,IF('Indicator Data imputation'!AO149&lt;&gt;"",1,0))</f>
        <v>0</v>
      </c>
      <c r="AO146" s="171">
        <f>IF('Indicator Data'!AV150="No Data",1,IF('Indicator Data imputation'!AP149&lt;&gt;"",1,0))</f>
        <v>0</v>
      </c>
      <c r="AP146" s="171">
        <f>IF('Indicator Data'!AW150="No Data",1,IF('Indicator Data imputation'!AQ149&lt;&gt;"",1,0))</f>
        <v>0</v>
      </c>
      <c r="AQ146" s="171">
        <f>IF('Indicator Data'!AX150="No Data",1,IF('Indicator Data imputation'!AR149&lt;&gt;"",1,0))</f>
        <v>0</v>
      </c>
      <c r="AR146" s="171">
        <f>IF('Indicator Data'!AY150="No Data",1,IF('Indicator Data imputation'!AS149&lt;&gt;"",1,0))</f>
        <v>0</v>
      </c>
      <c r="AS146" s="171">
        <f>IF('Indicator Data'!AZ150="No Data",1,IF('Indicator Data imputation'!AT149&lt;&gt;"",1,0))</f>
        <v>0</v>
      </c>
      <c r="AT146" s="171">
        <f>IF('Indicator Data'!BA150="No Data",1,IF('Indicator Data imputation'!AU149&lt;&gt;"",1,0))</f>
        <v>0</v>
      </c>
      <c r="AU146" s="171">
        <f>IF('Indicator Data'!BB150="No Data",1,IF('Indicator Data imputation'!AV149&lt;&gt;"",1,0))</f>
        <v>0</v>
      </c>
      <c r="AV146" s="171">
        <f>IF('Indicator Data'!BC150="No Data",1,IF('Indicator Data imputation'!AW149&lt;&gt;"",1,0))</f>
        <v>0</v>
      </c>
      <c r="AW146" s="171">
        <f>IF('Indicator Data'!BD150="No Data",1,IF('Indicator Data imputation'!AX149&lt;&gt;"",1,0))</f>
        <v>0</v>
      </c>
      <c r="AX146" s="171">
        <f>IF('Indicator Data'!BE150="No Data",1,IF('Indicator Data imputation'!AY149&lt;&gt;"",1,0))</f>
        <v>0</v>
      </c>
      <c r="AY146" s="171">
        <f>IF('Indicator Data'!BF150="No Data",1,IF('Indicator Data imputation'!AZ149&lt;&gt;"",1,0))</f>
        <v>0</v>
      </c>
      <c r="AZ146" s="171">
        <f>IF('Indicator Data'!BG150="No Data",1,IF('Indicator Data imputation'!BA149&lt;&gt;"",1,0))</f>
        <v>0</v>
      </c>
      <c r="BA146" s="5">
        <f t="shared" si="4"/>
        <v>6</v>
      </c>
      <c r="BB146" s="173">
        <f t="shared" si="5"/>
        <v>0.11764705882352941</v>
      </c>
    </row>
    <row r="147" spans="1:54" x14ac:dyDescent="0.25">
      <c r="A147" s="5" t="s">
        <v>273</v>
      </c>
      <c r="B147" s="171">
        <f>IF('Indicator Data'!I151="No Data",1,IF('Indicator Data imputation'!C150&lt;&gt;"",1,0))</f>
        <v>0</v>
      </c>
      <c r="C147" s="171">
        <f>IF('Indicator Data'!J151="No Data",1,IF('Indicator Data imputation'!D150&lt;&gt;"",1,0))</f>
        <v>0</v>
      </c>
      <c r="D147" s="171">
        <f>IF('Indicator Data'!K151="No Data",1,IF('Indicator Data imputation'!E150&lt;&gt;"",1,0))</f>
        <v>0</v>
      </c>
      <c r="E147" s="171">
        <f>IF('Indicator Data'!L151="No Data",1,IF('Indicator Data imputation'!F150&lt;&gt;"",1,0))</f>
        <v>0</v>
      </c>
      <c r="F147" s="171">
        <f>IF('Indicator Data'!M151="No Data",1,IF('Indicator Data imputation'!G150&lt;&gt;"",1,0))</f>
        <v>0</v>
      </c>
      <c r="G147" s="171">
        <f>IF('Indicator Data'!N151="No Data",1,IF('Indicator Data imputation'!H150&lt;&gt;"",1,0))</f>
        <v>0</v>
      </c>
      <c r="H147" s="171">
        <f>IF('Indicator Data'!O151="No Data",1,IF('Indicator Data imputation'!I150&lt;&gt;"",1,0))</f>
        <v>0</v>
      </c>
      <c r="I147" s="171">
        <f>IF('Indicator Data'!P151="No Data",1,IF('Indicator Data imputation'!J150&lt;&gt;"",1,0))</f>
        <v>0</v>
      </c>
      <c r="J147" s="171">
        <f>IF('Indicator Data'!Q151="No Data",1,IF('Indicator Data imputation'!K150&lt;&gt;"",1,0))</f>
        <v>0</v>
      </c>
      <c r="K147" s="171">
        <f>IF('Indicator Data'!R151="No Data",1,IF('Indicator Data imputation'!L150&lt;&gt;"",1,0))</f>
        <v>0</v>
      </c>
      <c r="L147" s="171">
        <f>IF('Indicator Data'!S151="No Data",1,IF('Indicator Data imputation'!M150&lt;&gt;"",1,0))</f>
        <v>0</v>
      </c>
      <c r="M147" s="171">
        <f>IF('Indicator Data'!T151="No Data",1,IF('Indicator Data imputation'!N150&lt;&gt;"",1,0))</f>
        <v>0</v>
      </c>
      <c r="N147" s="171">
        <f>IF('Indicator Data'!U151="No Data",1,IF('Indicator Data imputation'!O150&lt;&gt;"",1,0))</f>
        <v>0</v>
      </c>
      <c r="O147" s="171">
        <f>IF('Indicator Data'!V151="No Data",1,IF('Indicator Data imputation'!P150&lt;&gt;"",1,0))</f>
        <v>0</v>
      </c>
      <c r="P147" s="171">
        <f>IF('Indicator Data'!W151="No Data",1,IF('Indicator Data imputation'!Q150&lt;&gt;"",1,0))</f>
        <v>0</v>
      </c>
      <c r="Q147" s="171">
        <f>IF('Indicator Data'!X151="No Data",1,IF('Indicator Data imputation'!R150&lt;&gt;"",1,0))</f>
        <v>0</v>
      </c>
      <c r="R147" s="171">
        <f>IF('Indicator Data'!Y151="No Data",1,IF('Indicator Data imputation'!S150&lt;&gt;"",1,0))</f>
        <v>1</v>
      </c>
      <c r="S147" s="171">
        <f>IF('Indicator Data'!Z151="No Data",1,IF('Indicator Data imputation'!T150&lt;&gt;"",1,0))</f>
        <v>0</v>
      </c>
      <c r="T147" s="171">
        <f>IF('Indicator Data'!AA151="No Data",1,IF('Indicator Data imputation'!U150&lt;&gt;"",1,0))</f>
        <v>0</v>
      </c>
      <c r="U147" s="171">
        <f>IF('Indicator Data'!AB151="No Data",1,IF('Indicator Data imputation'!V150&lt;&gt;"",1,0))</f>
        <v>0</v>
      </c>
      <c r="V147" s="171">
        <f>IF('Indicator Data'!AC151="No Data",1,IF('Indicator Data imputation'!W150&lt;&gt;"",1,0))</f>
        <v>0</v>
      </c>
      <c r="W147" s="171">
        <f>IF('Indicator Data'!AD151="No Data",1,IF('Indicator Data imputation'!X150&lt;&gt;"",1,0))</f>
        <v>0</v>
      </c>
      <c r="X147" s="171">
        <f>IF('Indicator Data'!AE151="No Data",1,IF('Indicator Data imputation'!Y150&lt;&gt;"",1,0))</f>
        <v>0</v>
      </c>
      <c r="Y147" s="171">
        <f>IF('Indicator Data'!AF151="No Data",1,IF('Indicator Data imputation'!Z150&lt;&gt;"",1,0))</f>
        <v>0</v>
      </c>
      <c r="Z147" s="171">
        <f>IF('Indicator Data'!AG151="No Data",1,IF('Indicator Data imputation'!AA150&lt;&gt;"",1,0))</f>
        <v>0</v>
      </c>
      <c r="AA147" s="171">
        <f>IF('Indicator Data'!AH151="No Data",1,IF('Indicator Data imputation'!AB150&lt;&gt;"",1,0))</f>
        <v>0</v>
      </c>
      <c r="AB147" s="171">
        <f>IF('Indicator Data'!AI151="No Data",1,IF('Indicator Data imputation'!AC150&lt;&gt;"",1,0))</f>
        <v>0</v>
      </c>
      <c r="AC147" s="171">
        <f>IF('Indicator Data'!AJ151="No Data",1,IF('Indicator Data imputation'!AD150&lt;&gt;"",1,0))</f>
        <v>0</v>
      </c>
      <c r="AD147" s="171">
        <f>IF('Indicator Data'!AK151="No Data",1,IF('Indicator Data imputation'!AE150&lt;&gt;"",1,0))</f>
        <v>0</v>
      </c>
      <c r="AE147" s="171">
        <f>IF('Indicator Data'!AL151="No Data",1,IF('Indicator Data imputation'!AF150&lt;&gt;"",1,0))</f>
        <v>0</v>
      </c>
      <c r="AF147" s="171">
        <f>IF('Indicator Data'!AM151="No Data",1,IF('Indicator Data imputation'!AG150&lt;&gt;"",1,0))</f>
        <v>0</v>
      </c>
      <c r="AG147" s="171">
        <f>IF('Indicator Data'!AN151="No Data",1,IF('Indicator Data imputation'!AH150&lt;&gt;"",1,0))</f>
        <v>0</v>
      </c>
      <c r="AH147" s="171">
        <f>IF('Indicator Data'!AO151="No Data",1,IF('Indicator Data imputation'!AI150&lt;&gt;"",1,0))</f>
        <v>0</v>
      </c>
      <c r="AI147" s="171">
        <f>IF('Indicator Data'!AP151="No Data",1,IF('Indicator Data imputation'!AJ150&lt;&gt;"",1,0))</f>
        <v>0</v>
      </c>
      <c r="AJ147" s="171">
        <f>IF('Indicator Data'!AQ151="No Data",1,IF('Indicator Data imputation'!AK150&lt;&gt;"",1,0))</f>
        <v>1</v>
      </c>
      <c r="AK147" s="171">
        <f>IF('Indicator Data'!AR151="No Data",1,IF('Indicator Data imputation'!AL150&lt;&gt;"",1,0))</f>
        <v>1</v>
      </c>
      <c r="AL147" s="171">
        <f>IF('Indicator Data'!AS151="No Data",1,IF('Indicator Data imputation'!AM150&lt;&gt;"",1,0))</f>
        <v>0</v>
      </c>
      <c r="AM147" s="171">
        <f>IF('Indicator Data'!AT151="No Data",1,IF('Indicator Data imputation'!AN150&lt;&gt;"",1,0))</f>
        <v>0</v>
      </c>
      <c r="AN147" s="171">
        <f>IF('Indicator Data'!AU151="No Data",1,IF('Indicator Data imputation'!AO150&lt;&gt;"",1,0))</f>
        <v>0</v>
      </c>
      <c r="AO147" s="171">
        <f>IF('Indicator Data'!AV151="No Data",1,IF('Indicator Data imputation'!AP150&lt;&gt;"",1,0))</f>
        <v>0</v>
      </c>
      <c r="AP147" s="171">
        <f>IF('Indicator Data'!AW151="No Data",1,IF('Indicator Data imputation'!AQ150&lt;&gt;"",1,0))</f>
        <v>0</v>
      </c>
      <c r="AQ147" s="171">
        <f>IF('Indicator Data'!AX151="No Data",1,IF('Indicator Data imputation'!AR150&lt;&gt;"",1,0))</f>
        <v>0</v>
      </c>
      <c r="AR147" s="171">
        <f>IF('Indicator Data'!AY151="No Data",1,IF('Indicator Data imputation'!AS150&lt;&gt;"",1,0))</f>
        <v>0</v>
      </c>
      <c r="AS147" s="171">
        <f>IF('Indicator Data'!AZ151="No Data",1,IF('Indicator Data imputation'!AT150&lt;&gt;"",1,0))</f>
        <v>0</v>
      </c>
      <c r="AT147" s="171">
        <f>IF('Indicator Data'!BA151="No Data",1,IF('Indicator Data imputation'!AU150&lt;&gt;"",1,0))</f>
        <v>0</v>
      </c>
      <c r="AU147" s="171">
        <f>IF('Indicator Data'!BB151="No Data",1,IF('Indicator Data imputation'!AV150&lt;&gt;"",1,0))</f>
        <v>0</v>
      </c>
      <c r="AV147" s="171">
        <f>IF('Indicator Data'!BC151="No Data",1,IF('Indicator Data imputation'!AW150&lt;&gt;"",1,0))</f>
        <v>0</v>
      </c>
      <c r="AW147" s="171">
        <f>IF('Indicator Data'!BD151="No Data",1,IF('Indicator Data imputation'!AX150&lt;&gt;"",1,0))</f>
        <v>0</v>
      </c>
      <c r="AX147" s="171">
        <f>IF('Indicator Data'!BE151="No Data",1,IF('Indicator Data imputation'!AY150&lt;&gt;"",1,0))</f>
        <v>0</v>
      </c>
      <c r="AY147" s="171">
        <f>IF('Indicator Data'!BF151="No Data",1,IF('Indicator Data imputation'!AZ150&lt;&gt;"",1,0))</f>
        <v>0</v>
      </c>
      <c r="AZ147" s="171">
        <f>IF('Indicator Data'!BG151="No Data",1,IF('Indicator Data imputation'!BA150&lt;&gt;"",1,0))</f>
        <v>0</v>
      </c>
      <c r="BA147" s="5">
        <f t="shared" si="4"/>
        <v>3</v>
      </c>
      <c r="BB147" s="173">
        <f t="shared" si="5"/>
        <v>5.8823529411764705E-2</v>
      </c>
    </row>
    <row r="148" spans="1:54" x14ac:dyDescent="0.25">
      <c r="A148" s="5" t="s">
        <v>275</v>
      </c>
      <c r="B148" s="171">
        <f>IF('Indicator Data'!I152="No Data",1,IF('Indicator Data imputation'!C151&lt;&gt;"",1,0))</f>
        <v>0</v>
      </c>
      <c r="C148" s="171">
        <f>IF('Indicator Data'!J152="No Data",1,IF('Indicator Data imputation'!D151&lt;&gt;"",1,0))</f>
        <v>0</v>
      </c>
      <c r="D148" s="171">
        <f>IF('Indicator Data'!K152="No Data",1,IF('Indicator Data imputation'!E151&lt;&gt;"",1,0))</f>
        <v>0</v>
      </c>
      <c r="E148" s="171">
        <f>IF('Indicator Data'!L152="No Data",1,IF('Indicator Data imputation'!F151&lt;&gt;"",1,0))</f>
        <v>0</v>
      </c>
      <c r="F148" s="171">
        <f>IF('Indicator Data'!M152="No Data",1,IF('Indicator Data imputation'!G151&lt;&gt;"",1,0))</f>
        <v>0</v>
      </c>
      <c r="G148" s="171">
        <f>IF('Indicator Data'!N152="No Data",1,IF('Indicator Data imputation'!H151&lt;&gt;"",1,0))</f>
        <v>0</v>
      </c>
      <c r="H148" s="171">
        <f>IF('Indicator Data'!O152="No Data",1,IF('Indicator Data imputation'!I151&lt;&gt;"",1,0))</f>
        <v>0</v>
      </c>
      <c r="I148" s="171">
        <f>IF('Indicator Data'!P152="No Data",1,IF('Indicator Data imputation'!J151&lt;&gt;"",1,0))</f>
        <v>0</v>
      </c>
      <c r="J148" s="171">
        <f>IF('Indicator Data'!Q152="No Data",1,IF('Indicator Data imputation'!K151&lt;&gt;"",1,0))</f>
        <v>0</v>
      </c>
      <c r="K148" s="171">
        <f>IF('Indicator Data'!R152="No Data",1,IF('Indicator Data imputation'!L151&lt;&gt;"",1,0))</f>
        <v>1</v>
      </c>
      <c r="L148" s="171">
        <f>IF('Indicator Data'!S152="No Data",1,IF('Indicator Data imputation'!M151&lt;&gt;"",1,0))</f>
        <v>0</v>
      </c>
      <c r="M148" s="171">
        <f>IF('Indicator Data'!T152="No Data",1,IF('Indicator Data imputation'!N151&lt;&gt;"",1,0))</f>
        <v>0</v>
      </c>
      <c r="N148" s="171">
        <f>IF('Indicator Data'!U152="No Data",1,IF('Indicator Data imputation'!O151&lt;&gt;"",1,0))</f>
        <v>0</v>
      </c>
      <c r="O148" s="171">
        <f>IF('Indicator Data'!V152="No Data",1,IF('Indicator Data imputation'!P151&lt;&gt;"",1,0))</f>
        <v>1</v>
      </c>
      <c r="P148" s="171">
        <f>IF('Indicator Data'!W152="No Data",1,IF('Indicator Data imputation'!Q151&lt;&gt;"",1,0))</f>
        <v>0</v>
      </c>
      <c r="Q148" s="171">
        <f>IF('Indicator Data'!X152="No Data",1,IF('Indicator Data imputation'!R151&lt;&gt;"",1,0))</f>
        <v>0</v>
      </c>
      <c r="R148" s="171">
        <f>IF('Indicator Data'!Y152="No Data",1,IF('Indicator Data imputation'!S151&lt;&gt;"",1,0))</f>
        <v>0</v>
      </c>
      <c r="S148" s="171">
        <f>IF('Indicator Data'!Z152="No Data",1,IF('Indicator Data imputation'!T151&lt;&gt;"",1,0))</f>
        <v>0</v>
      </c>
      <c r="T148" s="171">
        <f>IF('Indicator Data'!AA152="No Data",1,IF('Indicator Data imputation'!U151&lt;&gt;"",1,0))</f>
        <v>0</v>
      </c>
      <c r="U148" s="171">
        <f>IF('Indicator Data'!AB152="No Data",1,IF('Indicator Data imputation'!V151&lt;&gt;"",1,0))</f>
        <v>1</v>
      </c>
      <c r="V148" s="171">
        <f>IF('Indicator Data'!AC152="No Data",1,IF('Indicator Data imputation'!W151&lt;&gt;"",1,0))</f>
        <v>0</v>
      </c>
      <c r="W148" s="171">
        <f>IF('Indicator Data'!AD152="No Data",1,IF('Indicator Data imputation'!X151&lt;&gt;"",1,0))</f>
        <v>0</v>
      </c>
      <c r="X148" s="171">
        <f>IF('Indicator Data'!AE152="No Data",1,IF('Indicator Data imputation'!Y151&lt;&gt;"",1,0))</f>
        <v>0</v>
      </c>
      <c r="Y148" s="171">
        <f>IF('Indicator Data'!AF152="No Data",1,IF('Indicator Data imputation'!Z151&lt;&gt;"",1,0))</f>
        <v>0</v>
      </c>
      <c r="Z148" s="171">
        <f>IF('Indicator Data'!AG152="No Data",1,IF('Indicator Data imputation'!AA151&lt;&gt;"",1,0))</f>
        <v>1</v>
      </c>
      <c r="AA148" s="171">
        <f>IF('Indicator Data'!AH152="No Data",1,IF('Indicator Data imputation'!AB151&lt;&gt;"",1,0))</f>
        <v>0</v>
      </c>
      <c r="AB148" s="171">
        <f>IF('Indicator Data'!AI152="No Data",1,IF('Indicator Data imputation'!AC151&lt;&gt;"",1,0))</f>
        <v>0</v>
      </c>
      <c r="AC148" s="171">
        <f>IF('Indicator Data'!AJ152="No Data",1,IF('Indicator Data imputation'!AD151&lt;&gt;"",1,0))</f>
        <v>0</v>
      </c>
      <c r="AD148" s="171">
        <f>IF('Indicator Data'!AK152="No Data",1,IF('Indicator Data imputation'!AE151&lt;&gt;"",1,0))</f>
        <v>0</v>
      </c>
      <c r="AE148" s="171">
        <f>IF('Indicator Data'!AL152="No Data",1,IF('Indicator Data imputation'!AF151&lt;&gt;"",1,0))</f>
        <v>0</v>
      </c>
      <c r="AF148" s="171">
        <f>IF('Indicator Data'!AM152="No Data",1,IF('Indicator Data imputation'!AG151&lt;&gt;"",1,0))</f>
        <v>0</v>
      </c>
      <c r="AG148" s="171">
        <f>IF('Indicator Data'!AN152="No Data",1,IF('Indicator Data imputation'!AH151&lt;&gt;"",1,0))</f>
        <v>0</v>
      </c>
      <c r="AH148" s="171">
        <f>IF('Indicator Data'!AO152="No Data",1,IF('Indicator Data imputation'!AI151&lt;&gt;"",1,0))</f>
        <v>0</v>
      </c>
      <c r="AI148" s="171">
        <f>IF('Indicator Data'!AP152="No Data",1,IF('Indicator Data imputation'!AJ151&lt;&gt;"",1,0))</f>
        <v>0</v>
      </c>
      <c r="AJ148" s="171">
        <f>IF('Indicator Data'!AQ152="No Data",1,IF('Indicator Data imputation'!AK151&lt;&gt;"",1,0))</f>
        <v>0</v>
      </c>
      <c r="AK148" s="171">
        <f>IF('Indicator Data'!AR152="No Data",1,IF('Indicator Data imputation'!AL151&lt;&gt;"",1,0))</f>
        <v>1</v>
      </c>
      <c r="AL148" s="171">
        <f>IF('Indicator Data'!AS152="No Data",1,IF('Indicator Data imputation'!AM151&lt;&gt;"",1,0))</f>
        <v>0</v>
      </c>
      <c r="AM148" s="171">
        <f>IF('Indicator Data'!AT152="No Data",1,IF('Indicator Data imputation'!AN151&lt;&gt;"",1,0))</f>
        <v>0</v>
      </c>
      <c r="AN148" s="171">
        <f>IF('Indicator Data'!AU152="No Data",1,IF('Indicator Data imputation'!AO151&lt;&gt;"",1,0))</f>
        <v>0</v>
      </c>
      <c r="AO148" s="171">
        <f>IF('Indicator Data'!AV152="No Data",1,IF('Indicator Data imputation'!AP151&lt;&gt;"",1,0))</f>
        <v>0</v>
      </c>
      <c r="AP148" s="171">
        <f>IF('Indicator Data'!AW152="No Data",1,IF('Indicator Data imputation'!AQ151&lt;&gt;"",1,0))</f>
        <v>0</v>
      </c>
      <c r="AQ148" s="171">
        <f>IF('Indicator Data'!AX152="No Data",1,IF('Indicator Data imputation'!AR151&lt;&gt;"",1,0))</f>
        <v>0</v>
      </c>
      <c r="AR148" s="171">
        <f>IF('Indicator Data'!AY152="No Data",1,IF('Indicator Data imputation'!AS151&lt;&gt;"",1,0))</f>
        <v>0</v>
      </c>
      <c r="AS148" s="171">
        <f>IF('Indicator Data'!AZ152="No Data",1,IF('Indicator Data imputation'!AT151&lt;&gt;"",1,0))</f>
        <v>0</v>
      </c>
      <c r="AT148" s="171">
        <f>IF('Indicator Data'!BA152="No Data",1,IF('Indicator Data imputation'!AU151&lt;&gt;"",1,0))</f>
        <v>0</v>
      </c>
      <c r="AU148" s="171">
        <f>IF('Indicator Data'!BB152="No Data",1,IF('Indicator Data imputation'!AV151&lt;&gt;"",1,0))</f>
        <v>0</v>
      </c>
      <c r="AV148" s="171">
        <f>IF('Indicator Data'!BC152="No Data",1,IF('Indicator Data imputation'!AW151&lt;&gt;"",1,0))</f>
        <v>0</v>
      </c>
      <c r="AW148" s="171">
        <f>IF('Indicator Data'!BD152="No Data",1,IF('Indicator Data imputation'!AX151&lt;&gt;"",1,0))</f>
        <v>0</v>
      </c>
      <c r="AX148" s="171">
        <f>IF('Indicator Data'!BE152="No Data",1,IF('Indicator Data imputation'!AY151&lt;&gt;"",1,0))</f>
        <v>0</v>
      </c>
      <c r="AY148" s="171">
        <f>IF('Indicator Data'!BF152="No Data",1,IF('Indicator Data imputation'!AZ151&lt;&gt;"",1,0))</f>
        <v>0</v>
      </c>
      <c r="AZ148" s="171">
        <f>IF('Indicator Data'!BG152="No Data",1,IF('Indicator Data imputation'!BA151&lt;&gt;"",1,0))</f>
        <v>0</v>
      </c>
      <c r="BA148" s="5">
        <f t="shared" si="4"/>
        <v>5</v>
      </c>
      <c r="BB148" s="173">
        <f t="shared" si="5"/>
        <v>9.8039215686274508E-2</v>
      </c>
    </row>
    <row r="149" spans="1:54" x14ac:dyDescent="0.25">
      <c r="A149" s="5" t="s">
        <v>277</v>
      </c>
      <c r="B149" s="171">
        <f>IF('Indicator Data'!I153="No Data",1,IF('Indicator Data imputation'!C152&lt;&gt;"",1,0))</f>
        <v>0</v>
      </c>
      <c r="C149" s="171">
        <f>IF('Indicator Data'!J153="No Data",1,IF('Indicator Data imputation'!D152&lt;&gt;"",1,0))</f>
        <v>0</v>
      </c>
      <c r="D149" s="171">
        <f>IF('Indicator Data'!K153="No Data",1,IF('Indicator Data imputation'!E152&lt;&gt;"",1,0))</f>
        <v>0</v>
      </c>
      <c r="E149" s="171">
        <f>IF('Indicator Data'!L153="No Data",1,IF('Indicator Data imputation'!F152&lt;&gt;"",1,0))</f>
        <v>0</v>
      </c>
      <c r="F149" s="171">
        <f>IF('Indicator Data'!M153="No Data",1,IF('Indicator Data imputation'!G152&lt;&gt;"",1,0))</f>
        <v>0</v>
      </c>
      <c r="G149" s="171">
        <f>IF('Indicator Data'!N153="No Data",1,IF('Indicator Data imputation'!H152&lt;&gt;"",1,0))</f>
        <v>0</v>
      </c>
      <c r="H149" s="171">
        <f>IF('Indicator Data'!O153="No Data",1,IF('Indicator Data imputation'!I152&lt;&gt;"",1,0))</f>
        <v>0</v>
      </c>
      <c r="I149" s="171">
        <f>IF('Indicator Data'!P153="No Data",1,IF('Indicator Data imputation'!J152&lt;&gt;"",1,0))</f>
        <v>0</v>
      </c>
      <c r="J149" s="171">
        <f>IF('Indicator Data'!Q153="No Data",1,IF('Indicator Data imputation'!K152&lt;&gt;"",1,0))</f>
        <v>0</v>
      </c>
      <c r="K149" s="171">
        <f>IF('Indicator Data'!R153="No Data",1,IF('Indicator Data imputation'!L152&lt;&gt;"",1,0))</f>
        <v>0</v>
      </c>
      <c r="L149" s="171">
        <f>IF('Indicator Data'!S153="No Data",1,IF('Indicator Data imputation'!M152&lt;&gt;"",1,0))</f>
        <v>0</v>
      </c>
      <c r="M149" s="171">
        <f>IF('Indicator Data'!T153="No Data",1,IF('Indicator Data imputation'!N152&lt;&gt;"",1,0))</f>
        <v>0</v>
      </c>
      <c r="N149" s="171">
        <f>IF('Indicator Data'!U153="No Data",1,IF('Indicator Data imputation'!O152&lt;&gt;"",1,0))</f>
        <v>0</v>
      </c>
      <c r="O149" s="171">
        <f>IF('Indicator Data'!V153="No Data",1,IF('Indicator Data imputation'!P152&lt;&gt;"",1,0))</f>
        <v>0</v>
      </c>
      <c r="P149" s="171">
        <f>IF('Indicator Data'!W153="No Data",1,IF('Indicator Data imputation'!Q152&lt;&gt;"",1,0))</f>
        <v>0</v>
      </c>
      <c r="Q149" s="171">
        <f>IF('Indicator Data'!X153="No Data",1,IF('Indicator Data imputation'!R152&lt;&gt;"",1,0))</f>
        <v>0</v>
      </c>
      <c r="R149" s="171">
        <f>IF('Indicator Data'!Y153="No Data",1,IF('Indicator Data imputation'!S152&lt;&gt;"",1,0))</f>
        <v>0</v>
      </c>
      <c r="S149" s="171">
        <f>IF('Indicator Data'!Z153="No Data",1,IF('Indicator Data imputation'!T152&lt;&gt;"",1,0))</f>
        <v>0</v>
      </c>
      <c r="T149" s="171">
        <f>IF('Indicator Data'!AA153="No Data",1,IF('Indicator Data imputation'!U152&lt;&gt;"",1,0))</f>
        <v>0</v>
      </c>
      <c r="U149" s="171">
        <f>IF('Indicator Data'!AB153="No Data",1,IF('Indicator Data imputation'!V152&lt;&gt;"",1,0))</f>
        <v>0</v>
      </c>
      <c r="V149" s="171">
        <f>IF('Indicator Data'!AC153="No Data",1,IF('Indicator Data imputation'!W152&lt;&gt;"",1,0))</f>
        <v>0</v>
      </c>
      <c r="W149" s="171">
        <f>IF('Indicator Data'!AD153="No Data",1,IF('Indicator Data imputation'!X152&lt;&gt;"",1,0))</f>
        <v>0</v>
      </c>
      <c r="X149" s="171">
        <f>IF('Indicator Data'!AE153="No Data",1,IF('Indicator Data imputation'!Y152&lt;&gt;"",1,0))</f>
        <v>0</v>
      </c>
      <c r="Y149" s="171">
        <f>IF('Indicator Data'!AF153="No Data",1,IF('Indicator Data imputation'!Z152&lt;&gt;"",1,0))</f>
        <v>0</v>
      </c>
      <c r="Z149" s="171">
        <f>IF('Indicator Data'!AG153="No Data",1,IF('Indicator Data imputation'!AA152&lt;&gt;"",1,0))</f>
        <v>0</v>
      </c>
      <c r="AA149" s="171">
        <f>IF('Indicator Data'!AH153="No Data",1,IF('Indicator Data imputation'!AB152&lt;&gt;"",1,0))</f>
        <v>0</v>
      </c>
      <c r="AB149" s="171">
        <f>IF('Indicator Data'!AI153="No Data",1,IF('Indicator Data imputation'!AC152&lt;&gt;"",1,0))</f>
        <v>0</v>
      </c>
      <c r="AC149" s="171">
        <f>IF('Indicator Data'!AJ153="No Data",1,IF('Indicator Data imputation'!AD152&lt;&gt;"",1,0))</f>
        <v>0</v>
      </c>
      <c r="AD149" s="171">
        <f>IF('Indicator Data'!AK153="No Data",1,IF('Indicator Data imputation'!AE152&lt;&gt;"",1,0))</f>
        <v>0</v>
      </c>
      <c r="AE149" s="171">
        <f>IF('Indicator Data'!AL153="No Data",1,IF('Indicator Data imputation'!AF152&lt;&gt;"",1,0))</f>
        <v>0</v>
      </c>
      <c r="AF149" s="171">
        <f>IF('Indicator Data'!AM153="No Data",1,IF('Indicator Data imputation'!AG152&lt;&gt;"",1,0))</f>
        <v>0</v>
      </c>
      <c r="AG149" s="171">
        <f>IF('Indicator Data'!AN153="No Data",1,IF('Indicator Data imputation'!AH152&lt;&gt;"",1,0))</f>
        <v>0</v>
      </c>
      <c r="AH149" s="171">
        <f>IF('Indicator Data'!AO153="No Data",1,IF('Indicator Data imputation'!AI152&lt;&gt;"",1,0))</f>
        <v>0</v>
      </c>
      <c r="AI149" s="171">
        <f>IF('Indicator Data'!AP153="No Data",1,IF('Indicator Data imputation'!AJ152&lt;&gt;"",1,0))</f>
        <v>0</v>
      </c>
      <c r="AJ149" s="171">
        <f>IF('Indicator Data'!AQ153="No Data",1,IF('Indicator Data imputation'!AK152&lt;&gt;"",1,0))</f>
        <v>0</v>
      </c>
      <c r="AK149" s="171">
        <f>IF('Indicator Data'!AR153="No Data",1,IF('Indicator Data imputation'!AL152&lt;&gt;"",1,0))</f>
        <v>0</v>
      </c>
      <c r="AL149" s="171">
        <f>IF('Indicator Data'!AS153="No Data",1,IF('Indicator Data imputation'!AM152&lt;&gt;"",1,0))</f>
        <v>0</v>
      </c>
      <c r="AM149" s="171">
        <f>IF('Indicator Data'!AT153="No Data",1,IF('Indicator Data imputation'!AN152&lt;&gt;"",1,0))</f>
        <v>0</v>
      </c>
      <c r="AN149" s="171">
        <f>IF('Indicator Data'!AU153="No Data",1,IF('Indicator Data imputation'!AO152&lt;&gt;"",1,0))</f>
        <v>0</v>
      </c>
      <c r="AO149" s="171">
        <f>IF('Indicator Data'!AV153="No Data",1,IF('Indicator Data imputation'!AP152&lt;&gt;"",1,0))</f>
        <v>0</v>
      </c>
      <c r="AP149" s="171">
        <f>IF('Indicator Data'!AW153="No Data",1,IF('Indicator Data imputation'!AQ152&lt;&gt;"",1,0))</f>
        <v>0</v>
      </c>
      <c r="AQ149" s="171">
        <f>IF('Indicator Data'!AX153="No Data",1,IF('Indicator Data imputation'!AR152&lt;&gt;"",1,0))</f>
        <v>0</v>
      </c>
      <c r="AR149" s="171">
        <f>IF('Indicator Data'!AY153="No Data",1,IF('Indicator Data imputation'!AS152&lt;&gt;"",1,0))</f>
        <v>0</v>
      </c>
      <c r="AS149" s="171">
        <f>IF('Indicator Data'!AZ153="No Data",1,IF('Indicator Data imputation'!AT152&lt;&gt;"",1,0))</f>
        <v>0</v>
      </c>
      <c r="AT149" s="171">
        <f>IF('Indicator Data'!BA153="No Data",1,IF('Indicator Data imputation'!AU152&lt;&gt;"",1,0))</f>
        <v>0</v>
      </c>
      <c r="AU149" s="171">
        <f>IF('Indicator Data'!BB153="No Data",1,IF('Indicator Data imputation'!AV152&lt;&gt;"",1,0))</f>
        <v>0</v>
      </c>
      <c r="AV149" s="171">
        <f>IF('Indicator Data'!BC153="No Data",1,IF('Indicator Data imputation'!AW152&lt;&gt;"",1,0))</f>
        <v>0</v>
      </c>
      <c r="AW149" s="171">
        <f>IF('Indicator Data'!BD153="No Data",1,IF('Indicator Data imputation'!AX152&lt;&gt;"",1,0))</f>
        <v>0</v>
      </c>
      <c r="AX149" s="171">
        <f>IF('Indicator Data'!BE153="No Data",1,IF('Indicator Data imputation'!AY152&lt;&gt;"",1,0))</f>
        <v>0</v>
      </c>
      <c r="AY149" s="171">
        <f>IF('Indicator Data'!BF153="No Data",1,IF('Indicator Data imputation'!AZ152&lt;&gt;"",1,0))</f>
        <v>0</v>
      </c>
      <c r="AZ149" s="171">
        <f>IF('Indicator Data'!BG153="No Data",1,IF('Indicator Data imputation'!BA152&lt;&gt;"",1,0))</f>
        <v>0</v>
      </c>
      <c r="BA149" s="5">
        <f t="shared" si="4"/>
        <v>0</v>
      </c>
      <c r="BB149" s="173">
        <f t="shared" si="5"/>
        <v>0</v>
      </c>
    </row>
    <row r="150" spans="1:54" x14ac:dyDescent="0.25">
      <c r="A150" s="5" t="s">
        <v>279</v>
      </c>
      <c r="B150" s="171">
        <f>IF('Indicator Data'!I154="No Data",1,IF('Indicator Data imputation'!C153&lt;&gt;"",1,0))</f>
        <v>0</v>
      </c>
      <c r="C150" s="171">
        <f>IF('Indicator Data'!J154="No Data",1,IF('Indicator Data imputation'!D153&lt;&gt;"",1,0))</f>
        <v>0</v>
      </c>
      <c r="D150" s="171">
        <f>IF('Indicator Data'!K154="No Data",1,IF('Indicator Data imputation'!E153&lt;&gt;"",1,0))</f>
        <v>0</v>
      </c>
      <c r="E150" s="171">
        <f>IF('Indicator Data'!L154="No Data",1,IF('Indicator Data imputation'!F153&lt;&gt;"",1,0))</f>
        <v>0</v>
      </c>
      <c r="F150" s="171">
        <f>IF('Indicator Data'!M154="No Data",1,IF('Indicator Data imputation'!G153&lt;&gt;"",1,0))</f>
        <v>0</v>
      </c>
      <c r="G150" s="171">
        <f>IF('Indicator Data'!N154="No Data",1,IF('Indicator Data imputation'!H153&lt;&gt;"",1,0))</f>
        <v>0</v>
      </c>
      <c r="H150" s="171">
        <f>IF('Indicator Data'!O154="No Data",1,IF('Indicator Data imputation'!I153&lt;&gt;"",1,0))</f>
        <v>0</v>
      </c>
      <c r="I150" s="171">
        <f>IF('Indicator Data'!P154="No Data",1,IF('Indicator Data imputation'!J153&lt;&gt;"",1,0))</f>
        <v>0</v>
      </c>
      <c r="J150" s="171">
        <f>IF('Indicator Data'!Q154="No Data",1,IF('Indicator Data imputation'!K153&lt;&gt;"",1,0))</f>
        <v>0</v>
      </c>
      <c r="K150" s="171">
        <f>IF('Indicator Data'!R154="No Data",1,IF('Indicator Data imputation'!L153&lt;&gt;"",1,0))</f>
        <v>0</v>
      </c>
      <c r="L150" s="171">
        <f>IF('Indicator Data'!S154="No Data",1,IF('Indicator Data imputation'!M153&lt;&gt;"",1,0))</f>
        <v>0</v>
      </c>
      <c r="M150" s="171">
        <f>IF('Indicator Data'!T154="No Data",1,IF('Indicator Data imputation'!N153&lt;&gt;"",1,0))</f>
        <v>0</v>
      </c>
      <c r="N150" s="171">
        <f>IF('Indicator Data'!U154="No Data",1,IF('Indicator Data imputation'!O153&lt;&gt;"",1,0))</f>
        <v>0</v>
      </c>
      <c r="O150" s="171">
        <f>IF('Indicator Data'!V154="No Data",1,IF('Indicator Data imputation'!P153&lt;&gt;"",1,0))</f>
        <v>0</v>
      </c>
      <c r="P150" s="171">
        <f>IF('Indicator Data'!W154="No Data",1,IF('Indicator Data imputation'!Q153&lt;&gt;"",1,0))</f>
        <v>0</v>
      </c>
      <c r="Q150" s="171">
        <f>IF('Indicator Data'!X154="No Data",1,IF('Indicator Data imputation'!R153&lt;&gt;"",1,0))</f>
        <v>0</v>
      </c>
      <c r="R150" s="171">
        <f>IF('Indicator Data'!Y154="No Data",1,IF('Indicator Data imputation'!S153&lt;&gt;"",1,0))</f>
        <v>0</v>
      </c>
      <c r="S150" s="171">
        <f>IF('Indicator Data'!Z154="No Data",1,IF('Indicator Data imputation'!T153&lt;&gt;"",1,0))</f>
        <v>0</v>
      </c>
      <c r="T150" s="171">
        <f>IF('Indicator Data'!AA154="No Data",1,IF('Indicator Data imputation'!U153&lt;&gt;"",1,0))</f>
        <v>0</v>
      </c>
      <c r="U150" s="171">
        <f>IF('Indicator Data'!AB154="No Data",1,IF('Indicator Data imputation'!V153&lt;&gt;"",1,0))</f>
        <v>0</v>
      </c>
      <c r="V150" s="171">
        <f>IF('Indicator Data'!AC154="No Data",1,IF('Indicator Data imputation'!W153&lt;&gt;"",1,0))</f>
        <v>0</v>
      </c>
      <c r="W150" s="171">
        <f>IF('Indicator Data'!AD154="No Data",1,IF('Indicator Data imputation'!X153&lt;&gt;"",1,0))</f>
        <v>0</v>
      </c>
      <c r="X150" s="171">
        <f>IF('Indicator Data'!AE154="No Data",1,IF('Indicator Data imputation'!Y153&lt;&gt;"",1,0))</f>
        <v>1</v>
      </c>
      <c r="Y150" s="171">
        <f>IF('Indicator Data'!AF154="No Data",1,IF('Indicator Data imputation'!Z153&lt;&gt;"",1,0))</f>
        <v>0</v>
      </c>
      <c r="Z150" s="171">
        <f>IF('Indicator Data'!AG154="No Data",1,IF('Indicator Data imputation'!AA153&lt;&gt;"",1,0))</f>
        <v>0</v>
      </c>
      <c r="AA150" s="171">
        <f>IF('Indicator Data'!AH154="No Data",1,IF('Indicator Data imputation'!AB153&lt;&gt;"",1,0))</f>
        <v>0</v>
      </c>
      <c r="AB150" s="171">
        <f>IF('Indicator Data'!AI154="No Data",1,IF('Indicator Data imputation'!AC153&lt;&gt;"",1,0))</f>
        <v>0</v>
      </c>
      <c r="AC150" s="171">
        <f>IF('Indicator Data'!AJ154="No Data",1,IF('Indicator Data imputation'!AD153&lt;&gt;"",1,0))</f>
        <v>0</v>
      </c>
      <c r="AD150" s="171">
        <f>IF('Indicator Data'!AK154="No Data",1,IF('Indicator Data imputation'!AE153&lt;&gt;"",1,0))</f>
        <v>0</v>
      </c>
      <c r="AE150" s="171">
        <f>IF('Indicator Data'!AL154="No Data",1,IF('Indicator Data imputation'!AF153&lt;&gt;"",1,0))</f>
        <v>0</v>
      </c>
      <c r="AF150" s="171">
        <f>IF('Indicator Data'!AM154="No Data",1,IF('Indicator Data imputation'!AG153&lt;&gt;"",1,0))</f>
        <v>0</v>
      </c>
      <c r="AG150" s="171">
        <f>IF('Indicator Data'!AN154="No Data",1,IF('Indicator Data imputation'!AH153&lt;&gt;"",1,0))</f>
        <v>0</v>
      </c>
      <c r="AH150" s="171">
        <f>IF('Indicator Data'!AO154="No Data",1,IF('Indicator Data imputation'!AI153&lt;&gt;"",1,0))</f>
        <v>0</v>
      </c>
      <c r="AI150" s="171">
        <f>IF('Indicator Data'!AP154="No Data",1,IF('Indicator Data imputation'!AJ153&lt;&gt;"",1,0))</f>
        <v>0</v>
      </c>
      <c r="AJ150" s="171">
        <f>IF('Indicator Data'!AQ154="No Data",1,IF('Indicator Data imputation'!AK153&lt;&gt;"",1,0))</f>
        <v>0</v>
      </c>
      <c r="AK150" s="171">
        <f>IF('Indicator Data'!AR154="No Data",1,IF('Indicator Data imputation'!AL153&lt;&gt;"",1,0))</f>
        <v>0</v>
      </c>
      <c r="AL150" s="171">
        <f>IF('Indicator Data'!AS154="No Data",1,IF('Indicator Data imputation'!AM153&lt;&gt;"",1,0))</f>
        <v>0</v>
      </c>
      <c r="AM150" s="171">
        <f>IF('Indicator Data'!AT154="No Data",1,IF('Indicator Data imputation'!AN153&lt;&gt;"",1,0))</f>
        <v>0</v>
      </c>
      <c r="AN150" s="171">
        <f>IF('Indicator Data'!AU154="No Data",1,IF('Indicator Data imputation'!AO153&lt;&gt;"",1,0))</f>
        <v>0</v>
      </c>
      <c r="AO150" s="171">
        <f>IF('Indicator Data'!AV154="No Data",1,IF('Indicator Data imputation'!AP153&lt;&gt;"",1,0))</f>
        <v>0</v>
      </c>
      <c r="AP150" s="171">
        <f>IF('Indicator Data'!AW154="No Data",1,IF('Indicator Data imputation'!AQ153&lt;&gt;"",1,0))</f>
        <v>0</v>
      </c>
      <c r="AQ150" s="171">
        <f>IF('Indicator Data'!AX154="No Data",1,IF('Indicator Data imputation'!AR153&lt;&gt;"",1,0))</f>
        <v>0</v>
      </c>
      <c r="AR150" s="171">
        <f>IF('Indicator Data'!AY154="No Data",1,IF('Indicator Data imputation'!AS153&lt;&gt;"",1,0))</f>
        <v>0</v>
      </c>
      <c r="AS150" s="171">
        <f>IF('Indicator Data'!AZ154="No Data",1,IF('Indicator Data imputation'!AT153&lt;&gt;"",1,0))</f>
        <v>0</v>
      </c>
      <c r="AT150" s="171">
        <f>IF('Indicator Data'!BA154="No Data",1,IF('Indicator Data imputation'!AU153&lt;&gt;"",1,0))</f>
        <v>0</v>
      </c>
      <c r="AU150" s="171">
        <f>IF('Indicator Data'!BB154="No Data",1,IF('Indicator Data imputation'!AV153&lt;&gt;"",1,0))</f>
        <v>0</v>
      </c>
      <c r="AV150" s="171">
        <f>IF('Indicator Data'!BC154="No Data",1,IF('Indicator Data imputation'!AW153&lt;&gt;"",1,0))</f>
        <v>0</v>
      </c>
      <c r="AW150" s="171">
        <f>IF('Indicator Data'!BD154="No Data",1,IF('Indicator Data imputation'!AX153&lt;&gt;"",1,0))</f>
        <v>0</v>
      </c>
      <c r="AX150" s="171">
        <f>IF('Indicator Data'!BE154="No Data",1,IF('Indicator Data imputation'!AY153&lt;&gt;"",1,0))</f>
        <v>0</v>
      </c>
      <c r="AY150" s="171">
        <f>IF('Indicator Data'!BF154="No Data",1,IF('Indicator Data imputation'!AZ153&lt;&gt;"",1,0))</f>
        <v>0</v>
      </c>
      <c r="AZ150" s="171">
        <f>IF('Indicator Data'!BG154="No Data",1,IF('Indicator Data imputation'!BA153&lt;&gt;"",1,0))</f>
        <v>0</v>
      </c>
      <c r="BA150" s="5">
        <f t="shared" si="4"/>
        <v>1</v>
      </c>
      <c r="BB150" s="173">
        <f t="shared" si="5"/>
        <v>1.9607843137254902E-2</v>
      </c>
    </row>
    <row r="151" spans="1:54" x14ac:dyDescent="0.25">
      <c r="A151" s="5" t="s">
        <v>281</v>
      </c>
      <c r="B151" s="171">
        <f>IF('Indicator Data'!I155="No Data",1,IF('Indicator Data imputation'!C154&lt;&gt;"",1,0))</f>
        <v>0</v>
      </c>
      <c r="C151" s="171">
        <f>IF('Indicator Data'!J155="No Data",1,IF('Indicator Data imputation'!D154&lt;&gt;"",1,0))</f>
        <v>0</v>
      </c>
      <c r="D151" s="171">
        <f>IF('Indicator Data'!K155="No Data",1,IF('Indicator Data imputation'!E154&lt;&gt;"",1,0))</f>
        <v>0</v>
      </c>
      <c r="E151" s="171">
        <f>IF('Indicator Data'!L155="No Data",1,IF('Indicator Data imputation'!F154&lt;&gt;"",1,0))</f>
        <v>1</v>
      </c>
      <c r="F151" s="171">
        <f>IF('Indicator Data'!M155="No Data",1,IF('Indicator Data imputation'!G154&lt;&gt;"",1,0))</f>
        <v>0</v>
      </c>
      <c r="G151" s="171">
        <f>IF('Indicator Data'!N155="No Data",1,IF('Indicator Data imputation'!H154&lt;&gt;"",1,0))</f>
        <v>0</v>
      </c>
      <c r="H151" s="171">
        <f>IF('Indicator Data'!O155="No Data",1,IF('Indicator Data imputation'!I154&lt;&gt;"",1,0))</f>
        <v>0</v>
      </c>
      <c r="I151" s="171">
        <f>IF('Indicator Data'!P155="No Data",1,IF('Indicator Data imputation'!J154&lt;&gt;"",1,0))</f>
        <v>0</v>
      </c>
      <c r="J151" s="171">
        <f>IF('Indicator Data'!Q155="No Data",1,IF('Indicator Data imputation'!K154&lt;&gt;"",1,0))</f>
        <v>0</v>
      </c>
      <c r="K151" s="171">
        <f>IF('Indicator Data'!R155="No Data",1,IF('Indicator Data imputation'!L154&lt;&gt;"",1,0))</f>
        <v>1</v>
      </c>
      <c r="L151" s="171">
        <f>IF('Indicator Data'!S155="No Data",1,IF('Indicator Data imputation'!M154&lt;&gt;"",1,0))</f>
        <v>0</v>
      </c>
      <c r="M151" s="171">
        <f>IF('Indicator Data'!T155="No Data",1,IF('Indicator Data imputation'!N154&lt;&gt;"",1,0))</f>
        <v>0</v>
      </c>
      <c r="N151" s="171">
        <f>IF('Indicator Data'!U155="No Data",1,IF('Indicator Data imputation'!O154&lt;&gt;"",1,0))</f>
        <v>0</v>
      </c>
      <c r="O151" s="171">
        <f>IF('Indicator Data'!V155="No Data",1,IF('Indicator Data imputation'!P154&lt;&gt;"",1,0))</f>
        <v>0</v>
      </c>
      <c r="P151" s="171">
        <f>IF('Indicator Data'!W155="No Data",1,IF('Indicator Data imputation'!Q154&lt;&gt;"",1,0))</f>
        <v>0</v>
      </c>
      <c r="Q151" s="171">
        <f>IF('Indicator Data'!X155="No Data",1,IF('Indicator Data imputation'!R154&lt;&gt;"",1,0))</f>
        <v>0</v>
      </c>
      <c r="R151" s="171">
        <f>IF('Indicator Data'!Y155="No Data",1,IF('Indicator Data imputation'!S154&lt;&gt;"",1,0))</f>
        <v>0</v>
      </c>
      <c r="S151" s="171">
        <f>IF('Indicator Data'!Z155="No Data",1,IF('Indicator Data imputation'!T154&lt;&gt;"",1,0))</f>
        <v>0</v>
      </c>
      <c r="T151" s="171">
        <f>IF('Indicator Data'!AA155="No Data",1,IF('Indicator Data imputation'!U154&lt;&gt;"",1,0))</f>
        <v>0</v>
      </c>
      <c r="U151" s="171">
        <f>IF('Indicator Data'!AB155="No Data",1,IF('Indicator Data imputation'!V154&lt;&gt;"",1,0))</f>
        <v>1</v>
      </c>
      <c r="V151" s="171">
        <f>IF('Indicator Data'!AC155="No Data",1,IF('Indicator Data imputation'!W154&lt;&gt;"",1,0))</f>
        <v>0</v>
      </c>
      <c r="W151" s="171">
        <f>IF('Indicator Data'!AD155="No Data",1,IF('Indicator Data imputation'!X154&lt;&gt;"",1,0))</f>
        <v>1</v>
      </c>
      <c r="X151" s="171">
        <f>IF('Indicator Data'!AE155="No Data",1,IF('Indicator Data imputation'!Y154&lt;&gt;"",1,0))</f>
        <v>1</v>
      </c>
      <c r="Y151" s="171">
        <f>IF('Indicator Data'!AF155="No Data",1,IF('Indicator Data imputation'!Z154&lt;&gt;"",1,0))</f>
        <v>1</v>
      </c>
      <c r="Z151" s="171">
        <f>IF('Indicator Data'!AG155="No Data",1,IF('Indicator Data imputation'!AA154&lt;&gt;"",1,0))</f>
        <v>0</v>
      </c>
      <c r="AA151" s="171">
        <f>IF('Indicator Data'!AH155="No Data",1,IF('Indicator Data imputation'!AB154&lt;&gt;"",1,0))</f>
        <v>0</v>
      </c>
      <c r="AB151" s="171">
        <f>IF('Indicator Data'!AI155="No Data",1,IF('Indicator Data imputation'!AC154&lt;&gt;"",1,0))</f>
        <v>0</v>
      </c>
      <c r="AC151" s="171">
        <f>IF('Indicator Data'!AJ155="No Data",1,IF('Indicator Data imputation'!AD154&lt;&gt;"",1,0))</f>
        <v>0</v>
      </c>
      <c r="AD151" s="171">
        <f>IF('Indicator Data'!AK155="No Data",1,IF('Indicator Data imputation'!AE154&lt;&gt;"",1,0))</f>
        <v>0</v>
      </c>
      <c r="AE151" s="171">
        <f>IF('Indicator Data'!AL155="No Data",1,IF('Indicator Data imputation'!AF154&lt;&gt;"",1,0))</f>
        <v>0</v>
      </c>
      <c r="AF151" s="171">
        <f>IF('Indicator Data'!AM155="No Data",1,IF('Indicator Data imputation'!AG154&lt;&gt;"",1,0))</f>
        <v>0</v>
      </c>
      <c r="AG151" s="171">
        <f>IF('Indicator Data'!AN155="No Data",1,IF('Indicator Data imputation'!AH154&lt;&gt;"",1,0))</f>
        <v>0</v>
      </c>
      <c r="AH151" s="171">
        <f>IF('Indicator Data'!AO155="No Data",1,IF('Indicator Data imputation'!AI154&lt;&gt;"",1,0))</f>
        <v>0</v>
      </c>
      <c r="AI151" s="171">
        <f>IF('Indicator Data'!AP155="No Data",1,IF('Indicator Data imputation'!AJ154&lt;&gt;"",1,0))</f>
        <v>0</v>
      </c>
      <c r="AJ151" s="171">
        <f>IF('Indicator Data'!AQ155="No Data",1,IF('Indicator Data imputation'!AK154&lt;&gt;"",1,0))</f>
        <v>0</v>
      </c>
      <c r="AK151" s="171">
        <f>IF('Indicator Data'!AR155="No Data",1,IF('Indicator Data imputation'!AL154&lt;&gt;"",1,0))</f>
        <v>0</v>
      </c>
      <c r="AL151" s="171">
        <f>IF('Indicator Data'!AS155="No Data",1,IF('Indicator Data imputation'!AM154&lt;&gt;"",1,0))</f>
        <v>0</v>
      </c>
      <c r="AM151" s="171">
        <f>IF('Indicator Data'!AT155="No Data",1,IF('Indicator Data imputation'!AN154&lt;&gt;"",1,0))</f>
        <v>1</v>
      </c>
      <c r="AN151" s="171">
        <f>IF('Indicator Data'!AU155="No Data",1,IF('Indicator Data imputation'!AO154&lt;&gt;"",1,0))</f>
        <v>1</v>
      </c>
      <c r="AO151" s="171">
        <f>IF('Indicator Data'!AV155="No Data",1,IF('Indicator Data imputation'!AP154&lt;&gt;"",1,0))</f>
        <v>0</v>
      </c>
      <c r="AP151" s="171">
        <f>IF('Indicator Data'!AW155="No Data",1,IF('Indicator Data imputation'!AQ154&lt;&gt;"",1,0))</f>
        <v>0</v>
      </c>
      <c r="AQ151" s="171">
        <f>IF('Indicator Data'!AX155="No Data",1,IF('Indicator Data imputation'!AR154&lt;&gt;"",1,0))</f>
        <v>0</v>
      </c>
      <c r="AR151" s="171">
        <f>IF('Indicator Data'!AY155="No Data",1,IF('Indicator Data imputation'!AS154&lt;&gt;"",1,0))</f>
        <v>0</v>
      </c>
      <c r="AS151" s="171">
        <f>IF('Indicator Data'!AZ155="No Data",1,IF('Indicator Data imputation'!AT154&lt;&gt;"",1,0))</f>
        <v>0</v>
      </c>
      <c r="AT151" s="171">
        <f>IF('Indicator Data'!BA155="No Data",1,IF('Indicator Data imputation'!AU154&lt;&gt;"",1,0))</f>
        <v>0</v>
      </c>
      <c r="AU151" s="171">
        <f>IF('Indicator Data'!BB155="No Data",1,IF('Indicator Data imputation'!AV154&lt;&gt;"",1,0))</f>
        <v>0</v>
      </c>
      <c r="AV151" s="171">
        <f>IF('Indicator Data'!BC155="No Data",1,IF('Indicator Data imputation'!AW154&lt;&gt;"",1,0))</f>
        <v>0</v>
      </c>
      <c r="AW151" s="171">
        <f>IF('Indicator Data'!BD155="No Data",1,IF('Indicator Data imputation'!AX154&lt;&gt;"",1,0))</f>
        <v>0</v>
      </c>
      <c r="AX151" s="171">
        <f>IF('Indicator Data'!BE155="No Data",1,IF('Indicator Data imputation'!AY154&lt;&gt;"",1,0))</f>
        <v>0</v>
      </c>
      <c r="AY151" s="171">
        <f>IF('Indicator Data'!BF155="No Data",1,IF('Indicator Data imputation'!AZ154&lt;&gt;"",1,0))</f>
        <v>0</v>
      </c>
      <c r="AZ151" s="171">
        <f>IF('Indicator Data'!BG155="No Data",1,IF('Indicator Data imputation'!BA154&lt;&gt;"",1,0))</f>
        <v>0</v>
      </c>
      <c r="BA151" s="5">
        <f t="shared" si="4"/>
        <v>8</v>
      </c>
      <c r="BB151" s="173">
        <f t="shared" si="5"/>
        <v>0.15686274509803921</v>
      </c>
    </row>
    <row r="152" spans="1:54" x14ac:dyDescent="0.25">
      <c r="A152" s="5" t="s">
        <v>283</v>
      </c>
      <c r="B152" s="171">
        <f>IF('Indicator Data'!I156="No Data",1,IF('Indicator Data imputation'!C155&lt;&gt;"",1,0))</f>
        <v>0</v>
      </c>
      <c r="C152" s="171">
        <f>IF('Indicator Data'!J156="No Data",1,IF('Indicator Data imputation'!D155&lt;&gt;"",1,0))</f>
        <v>0</v>
      </c>
      <c r="D152" s="171">
        <f>IF('Indicator Data'!K156="No Data",1,IF('Indicator Data imputation'!E155&lt;&gt;"",1,0))</f>
        <v>0</v>
      </c>
      <c r="E152" s="171">
        <f>IF('Indicator Data'!L156="No Data",1,IF('Indicator Data imputation'!F155&lt;&gt;"",1,0))</f>
        <v>0</v>
      </c>
      <c r="F152" s="171">
        <f>IF('Indicator Data'!M156="No Data",1,IF('Indicator Data imputation'!G155&lt;&gt;"",1,0))</f>
        <v>0</v>
      </c>
      <c r="G152" s="171">
        <f>IF('Indicator Data'!N156="No Data",1,IF('Indicator Data imputation'!H155&lt;&gt;"",1,0))</f>
        <v>0</v>
      </c>
      <c r="H152" s="171">
        <f>IF('Indicator Data'!O156="No Data",1,IF('Indicator Data imputation'!I155&lt;&gt;"",1,0))</f>
        <v>0</v>
      </c>
      <c r="I152" s="171">
        <f>IF('Indicator Data'!P156="No Data",1,IF('Indicator Data imputation'!J155&lt;&gt;"",1,0))</f>
        <v>0</v>
      </c>
      <c r="J152" s="171">
        <f>IF('Indicator Data'!Q156="No Data",1,IF('Indicator Data imputation'!K155&lt;&gt;"",1,0))</f>
        <v>0</v>
      </c>
      <c r="K152" s="171">
        <f>IF('Indicator Data'!R156="No Data",1,IF('Indicator Data imputation'!L155&lt;&gt;"",1,0))</f>
        <v>0</v>
      </c>
      <c r="L152" s="171">
        <f>IF('Indicator Data'!S156="No Data",1,IF('Indicator Data imputation'!M155&lt;&gt;"",1,0))</f>
        <v>0</v>
      </c>
      <c r="M152" s="171">
        <f>IF('Indicator Data'!T156="No Data",1,IF('Indicator Data imputation'!N155&lt;&gt;"",1,0))</f>
        <v>0</v>
      </c>
      <c r="N152" s="171">
        <f>IF('Indicator Data'!U156="No Data",1,IF('Indicator Data imputation'!O155&lt;&gt;"",1,0))</f>
        <v>0</v>
      </c>
      <c r="O152" s="171">
        <f>IF('Indicator Data'!V156="No Data",1,IF('Indicator Data imputation'!P155&lt;&gt;"",1,0))</f>
        <v>0</v>
      </c>
      <c r="P152" s="171">
        <f>IF('Indicator Data'!W156="No Data",1,IF('Indicator Data imputation'!Q155&lt;&gt;"",1,0))</f>
        <v>0</v>
      </c>
      <c r="Q152" s="171">
        <f>IF('Indicator Data'!X156="No Data",1,IF('Indicator Data imputation'!R155&lt;&gt;"",1,0))</f>
        <v>0</v>
      </c>
      <c r="R152" s="171">
        <f>IF('Indicator Data'!Y156="No Data",1,IF('Indicator Data imputation'!S155&lt;&gt;"",1,0))</f>
        <v>0</v>
      </c>
      <c r="S152" s="171">
        <f>IF('Indicator Data'!Z156="No Data",1,IF('Indicator Data imputation'!T155&lt;&gt;"",1,0))</f>
        <v>0</v>
      </c>
      <c r="T152" s="171">
        <f>IF('Indicator Data'!AA156="No Data",1,IF('Indicator Data imputation'!U155&lt;&gt;"",1,0))</f>
        <v>0</v>
      </c>
      <c r="U152" s="171">
        <f>IF('Indicator Data'!AB156="No Data",1,IF('Indicator Data imputation'!V155&lt;&gt;"",1,0))</f>
        <v>0</v>
      </c>
      <c r="V152" s="171">
        <f>IF('Indicator Data'!AC156="No Data",1,IF('Indicator Data imputation'!W155&lt;&gt;"",1,0))</f>
        <v>0</v>
      </c>
      <c r="W152" s="171">
        <f>IF('Indicator Data'!AD156="No Data",1,IF('Indicator Data imputation'!X155&lt;&gt;"",1,0))</f>
        <v>0</v>
      </c>
      <c r="X152" s="171">
        <f>IF('Indicator Data'!AE156="No Data",1,IF('Indicator Data imputation'!Y155&lt;&gt;"",1,0))</f>
        <v>0</v>
      </c>
      <c r="Y152" s="171">
        <f>IF('Indicator Data'!AF156="No Data",1,IF('Indicator Data imputation'!Z155&lt;&gt;"",1,0))</f>
        <v>0</v>
      </c>
      <c r="Z152" s="171">
        <f>IF('Indicator Data'!AG156="No Data",1,IF('Indicator Data imputation'!AA155&lt;&gt;"",1,0))</f>
        <v>0</v>
      </c>
      <c r="AA152" s="171">
        <f>IF('Indicator Data'!AH156="No Data",1,IF('Indicator Data imputation'!AB155&lt;&gt;"",1,0))</f>
        <v>0</v>
      </c>
      <c r="AB152" s="171">
        <f>IF('Indicator Data'!AI156="No Data",1,IF('Indicator Data imputation'!AC155&lt;&gt;"",1,0))</f>
        <v>0</v>
      </c>
      <c r="AC152" s="171">
        <f>IF('Indicator Data'!AJ156="No Data",1,IF('Indicator Data imputation'!AD155&lt;&gt;"",1,0))</f>
        <v>0</v>
      </c>
      <c r="AD152" s="171">
        <f>IF('Indicator Data'!AK156="No Data",1,IF('Indicator Data imputation'!AE155&lt;&gt;"",1,0))</f>
        <v>0</v>
      </c>
      <c r="AE152" s="171">
        <f>IF('Indicator Data'!AL156="No Data",1,IF('Indicator Data imputation'!AF155&lt;&gt;"",1,0))</f>
        <v>0</v>
      </c>
      <c r="AF152" s="171">
        <f>IF('Indicator Data'!AM156="No Data",1,IF('Indicator Data imputation'!AG155&lt;&gt;"",1,0))</f>
        <v>0</v>
      </c>
      <c r="AG152" s="171">
        <f>IF('Indicator Data'!AN156="No Data",1,IF('Indicator Data imputation'!AH155&lt;&gt;"",1,0))</f>
        <v>0</v>
      </c>
      <c r="AH152" s="171">
        <f>IF('Indicator Data'!AO156="No Data",1,IF('Indicator Data imputation'!AI155&lt;&gt;"",1,0))</f>
        <v>0</v>
      </c>
      <c r="AI152" s="171">
        <f>IF('Indicator Data'!AP156="No Data",1,IF('Indicator Data imputation'!AJ155&lt;&gt;"",1,0))</f>
        <v>0</v>
      </c>
      <c r="AJ152" s="171">
        <f>IF('Indicator Data'!AQ156="No Data",1,IF('Indicator Data imputation'!AK155&lt;&gt;"",1,0))</f>
        <v>0</v>
      </c>
      <c r="AK152" s="171">
        <f>IF('Indicator Data'!AR156="No Data",1,IF('Indicator Data imputation'!AL155&lt;&gt;"",1,0))</f>
        <v>0</v>
      </c>
      <c r="AL152" s="171">
        <f>IF('Indicator Data'!AS156="No Data",1,IF('Indicator Data imputation'!AM155&lt;&gt;"",1,0))</f>
        <v>0</v>
      </c>
      <c r="AM152" s="171">
        <f>IF('Indicator Data'!AT156="No Data",1,IF('Indicator Data imputation'!AN155&lt;&gt;"",1,0))</f>
        <v>0</v>
      </c>
      <c r="AN152" s="171">
        <f>IF('Indicator Data'!AU156="No Data",1,IF('Indicator Data imputation'!AO155&lt;&gt;"",1,0))</f>
        <v>0</v>
      </c>
      <c r="AO152" s="171">
        <f>IF('Indicator Data'!AV156="No Data",1,IF('Indicator Data imputation'!AP155&lt;&gt;"",1,0))</f>
        <v>0</v>
      </c>
      <c r="AP152" s="171">
        <f>IF('Indicator Data'!AW156="No Data",1,IF('Indicator Data imputation'!AQ155&lt;&gt;"",1,0))</f>
        <v>0</v>
      </c>
      <c r="AQ152" s="171">
        <f>IF('Indicator Data'!AX156="No Data",1,IF('Indicator Data imputation'!AR155&lt;&gt;"",1,0))</f>
        <v>0</v>
      </c>
      <c r="AR152" s="171">
        <f>IF('Indicator Data'!AY156="No Data",1,IF('Indicator Data imputation'!AS155&lt;&gt;"",1,0))</f>
        <v>0</v>
      </c>
      <c r="AS152" s="171">
        <f>IF('Indicator Data'!AZ156="No Data",1,IF('Indicator Data imputation'!AT155&lt;&gt;"",1,0))</f>
        <v>0</v>
      </c>
      <c r="AT152" s="171">
        <f>IF('Indicator Data'!BA156="No Data",1,IF('Indicator Data imputation'!AU155&lt;&gt;"",1,0))</f>
        <v>0</v>
      </c>
      <c r="AU152" s="171">
        <f>IF('Indicator Data'!BB156="No Data",1,IF('Indicator Data imputation'!AV155&lt;&gt;"",1,0))</f>
        <v>0</v>
      </c>
      <c r="AV152" s="171">
        <f>IF('Indicator Data'!BC156="No Data",1,IF('Indicator Data imputation'!AW155&lt;&gt;"",1,0))</f>
        <v>0</v>
      </c>
      <c r="AW152" s="171">
        <f>IF('Indicator Data'!BD156="No Data",1,IF('Indicator Data imputation'!AX155&lt;&gt;"",1,0))</f>
        <v>0</v>
      </c>
      <c r="AX152" s="171">
        <f>IF('Indicator Data'!BE156="No Data",1,IF('Indicator Data imputation'!AY155&lt;&gt;"",1,0))</f>
        <v>0</v>
      </c>
      <c r="AY152" s="171">
        <f>IF('Indicator Data'!BF156="No Data",1,IF('Indicator Data imputation'!AZ155&lt;&gt;"",1,0))</f>
        <v>0</v>
      </c>
      <c r="AZ152" s="171">
        <f>IF('Indicator Data'!BG156="No Data",1,IF('Indicator Data imputation'!BA155&lt;&gt;"",1,0))</f>
        <v>0</v>
      </c>
      <c r="BA152" s="5">
        <f t="shared" si="4"/>
        <v>0</v>
      </c>
      <c r="BB152" s="173">
        <f t="shared" si="5"/>
        <v>0</v>
      </c>
    </row>
    <row r="153" spans="1:54" x14ac:dyDescent="0.25">
      <c r="A153" s="5" t="s">
        <v>285</v>
      </c>
      <c r="B153" s="171">
        <f>IF('Indicator Data'!I157="No Data",1,IF('Indicator Data imputation'!C156&lt;&gt;"",1,0))</f>
        <v>0</v>
      </c>
      <c r="C153" s="171">
        <f>IF('Indicator Data'!J157="No Data",1,IF('Indicator Data imputation'!D156&lt;&gt;"",1,0))</f>
        <v>0</v>
      </c>
      <c r="D153" s="171">
        <f>IF('Indicator Data'!K157="No Data",1,IF('Indicator Data imputation'!E156&lt;&gt;"",1,0))</f>
        <v>0</v>
      </c>
      <c r="E153" s="171">
        <f>IF('Indicator Data'!L157="No Data",1,IF('Indicator Data imputation'!F156&lt;&gt;"",1,0))</f>
        <v>0</v>
      </c>
      <c r="F153" s="171">
        <f>IF('Indicator Data'!M157="No Data",1,IF('Indicator Data imputation'!G156&lt;&gt;"",1,0))</f>
        <v>0</v>
      </c>
      <c r="G153" s="171">
        <f>IF('Indicator Data'!N157="No Data",1,IF('Indicator Data imputation'!H156&lt;&gt;"",1,0))</f>
        <v>0</v>
      </c>
      <c r="H153" s="171">
        <f>IF('Indicator Data'!O157="No Data",1,IF('Indicator Data imputation'!I156&lt;&gt;"",1,0))</f>
        <v>0</v>
      </c>
      <c r="I153" s="171">
        <f>IF('Indicator Data'!P157="No Data",1,IF('Indicator Data imputation'!J156&lt;&gt;"",1,0))</f>
        <v>0</v>
      </c>
      <c r="J153" s="171">
        <f>IF('Indicator Data'!Q157="No Data",1,IF('Indicator Data imputation'!K156&lt;&gt;"",1,0))</f>
        <v>0</v>
      </c>
      <c r="K153" s="171">
        <f>IF('Indicator Data'!R157="No Data",1,IF('Indicator Data imputation'!L156&lt;&gt;"",1,0))</f>
        <v>1</v>
      </c>
      <c r="L153" s="171">
        <f>IF('Indicator Data'!S157="No Data",1,IF('Indicator Data imputation'!M156&lt;&gt;"",1,0))</f>
        <v>0</v>
      </c>
      <c r="M153" s="171">
        <f>IF('Indicator Data'!T157="No Data",1,IF('Indicator Data imputation'!N156&lt;&gt;"",1,0))</f>
        <v>0</v>
      </c>
      <c r="N153" s="171">
        <f>IF('Indicator Data'!U157="No Data",1,IF('Indicator Data imputation'!O156&lt;&gt;"",1,0))</f>
        <v>0</v>
      </c>
      <c r="O153" s="171">
        <f>IF('Indicator Data'!V157="No Data",1,IF('Indicator Data imputation'!P156&lt;&gt;"",1,0))</f>
        <v>1</v>
      </c>
      <c r="P153" s="171">
        <f>IF('Indicator Data'!W157="No Data",1,IF('Indicator Data imputation'!Q156&lt;&gt;"",1,0))</f>
        <v>0</v>
      </c>
      <c r="Q153" s="171">
        <f>IF('Indicator Data'!X157="No Data",1,IF('Indicator Data imputation'!R156&lt;&gt;"",1,0))</f>
        <v>1</v>
      </c>
      <c r="R153" s="171">
        <f>IF('Indicator Data'!Y157="No Data",1,IF('Indicator Data imputation'!S156&lt;&gt;"",1,0))</f>
        <v>0</v>
      </c>
      <c r="S153" s="171">
        <f>IF('Indicator Data'!Z157="No Data",1,IF('Indicator Data imputation'!T156&lt;&gt;"",1,0))</f>
        <v>0</v>
      </c>
      <c r="T153" s="171">
        <f>IF('Indicator Data'!AA157="No Data",1,IF('Indicator Data imputation'!U156&lt;&gt;"",1,0))</f>
        <v>0</v>
      </c>
      <c r="U153" s="171">
        <f>IF('Indicator Data'!AB157="No Data",1,IF('Indicator Data imputation'!V156&lt;&gt;"",1,0))</f>
        <v>1</v>
      </c>
      <c r="V153" s="171">
        <f>IF('Indicator Data'!AC157="No Data",1,IF('Indicator Data imputation'!W156&lt;&gt;"",1,0))</f>
        <v>0</v>
      </c>
      <c r="W153" s="171">
        <f>IF('Indicator Data'!AD157="No Data",1,IF('Indicator Data imputation'!X156&lt;&gt;"",1,0))</f>
        <v>0</v>
      </c>
      <c r="X153" s="171">
        <f>IF('Indicator Data'!AE157="No Data",1,IF('Indicator Data imputation'!Y156&lt;&gt;"",1,0))</f>
        <v>1</v>
      </c>
      <c r="Y153" s="171">
        <f>IF('Indicator Data'!AF157="No Data",1,IF('Indicator Data imputation'!Z156&lt;&gt;"",1,0))</f>
        <v>0</v>
      </c>
      <c r="Z153" s="171">
        <f>IF('Indicator Data'!AG157="No Data",1,IF('Indicator Data imputation'!AA156&lt;&gt;"",1,0))</f>
        <v>1</v>
      </c>
      <c r="AA153" s="171">
        <f>IF('Indicator Data'!AH157="No Data",1,IF('Indicator Data imputation'!AB156&lt;&gt;"",1,0))</f>
        <v>0</v>
      </c>
      <c r="AB153" s="171">
        <f>IF('Indicator Data'!AI157="No Data",1,IF('Indicator Data imputation'!AC156&lt;&gt;"",1,0))</f>
        <v>0</v>
      </c>
      <c r="AC153" s="171">
        <f>IF('Indicator Data'!AJ157="No Data",1,IF('Indicator Data imputation'!AD156&lt;&gt;"",1,0))</f>
        <v>0</v>
      </c>
      <c r="AD153" s="171">
        <f>IF('Indicator Data'!AK157="No Data",1,IF('Indicator Data imputation'!AE156&lt;&gt;"",1,0))</f>
        <v>0</v>
      </c>
      <c r="AE153" s="171">
        <f>IF('Indicator Data'!AL157="No Data",1,IF('Indicator Data imputation'!AF156&lt;&gt;"",1,0))</f>
        <v>0</v>
      </c>
      <c r="AF153" s="171">
        <f>IF('Indicator Data'!AM157="No Data",1,IF('Indicator Data imputation'!AG156&lt;&gt;"",1,0))</f>
        <v>0</v>
      </c>
      <c r="AG153" s="171">
        <f>IF('Indicator Data'!AN157="No Data",1,IF('Indicator Data imputation'!AH156&lt;&gt;"",1,0))</f>
        <v>0</v>
      </c>
      <c r="AH153" s="171">
        <f>IF('Indicator Data'!AO157="No Data",1,IF('Indicator Data imputation'!AI156&lt;&gt;"",1,0))</f>
        <v>0</v>
      </c>
      <c r="AI153" s="171">
        <f>IF('Indicator Data'!AP157="No Data",1,IF('Indicator Data imputation'!AJ156&lt;&gt;"",1,0))</f>
        <v>0</v>
      </c>
      <c r="AJ153" s="171">
        <f>IF('Indicator Data'!AQ157="No Data",1,IF('Indicator Data imputation'!AK156&lt;&gt;"",1,0))</f>
        <v>0</v>
      </c>
      <c r="AK153" s="171">
        <f>IF('Indicator Data'!AR157="No Data",1,IF('Indicator Data imputation'!AL156&lt;&gt;"",1,0))</f>
        <v>0</v>
      </c>
      <c r="AL153" s="171">
        <f>IF('Indicator Data'!AS157="No Data",1,IF('Indicator Data imputation'!AM156&lt;&gt;"",1,0))</f>
        <v>0</v>
      </c>
      <c r="AM153" s="171">
        <f>IF('Indicator Data'!AT157="No Data",1,IF('Indicator Data imputation'!AN156&lt;&gt;"",1,0))</f>
        <v>1</v>
      </c>
      <c r="AN153" s="171">
        <f>IF('Indicator Data'!AU157="No Data",1,IF('Indicator Data imputation'!AO156&lt;&gt;"",1,0))</f>
        <v>1</v>
      </c>
      <c r="AO153" s="171">
        <f>IF('Indicator Data'!AV157="No Data",1,IF('Indicator Data imputation'!AP156&lt;&gt;"",1,0))</f>
        <v>0</v>
      </c>
      <c r="AP153" s="171">
        <f>IF('Indicator Data'!AW157="No Data",1,IF('Indicator Data imputation'!AQ156&lt;&gt;"",1,0))</f>
        <v>0</v>
      </c>
      <c r="AQ153" s="171">
        <f>IF('Indicator Data'!AX157="No Data",1,IF('Indicator Data imputation'!AR156&lt;&gt;"",1,0))</f>
        <v>0</v>
      </c>
      <c r="AR153" s="171">
        <f>IF('Indicator Data'!AY157="No Data",1,IF('Indicator Data imputation'!AS156&lt;&gt;"",1,0))</f>
        <v>0</v>
      </c>
      <c r="AS153" s="171">
        <f>IF('Indicator Data'!AZ157="No Data",1,IF('Indicator Data imputation'!AT156&lt;&gt;"",1,0))</f>
        <v>0</v>
      </c>
      <c r="AT153" s="171">
        <f>IF('Indicator Data'!BA157="No Data",1,IF('Indicator Data imputation'!AU156&lt;&gt;"",1,0))</f>
        <v>0</v>
      </c>
      <c r="AU153" s="171">
        <f>IF('Indicator Data'!BB157="No Data",1,IF('Indicator Data imputation'!AV156&lt;&gt;"",1,0))</f>
        <v>0</v>
      </c>
      <c r="AV153" s="171">
        <f>IF('Indicator Data'!BC157="No Data",1,IF('Indicator Data imputation'!AW156&lt;&gt;"",1,0))</f>
        <v>0</v>
      </c>
      <c r="AW153" s="171">
        <f>IF('Indicator Data'!BD157="No Data",1,IF('Indicator Data imputation'!AX156&lt;&gt;"",1,0))</f>
        <v>0</v>
      </c>
      <c r="AX153" s="171">
        <f>IF('Indicator Data'!BE157="No Data",1,IF('Indicator Data imputation'!AY156&lt;&gt;"",1,0))</f>
        <v>0</v>
      </c>
      <c r="AY153" s="171">
        <f>IF('Indicator Data'!BF157="No Data",1,IF('Indicator Data imputation'!AZ156&lt;&gt;"",1,0))</f>
        <v>0</v>
      </c>
      <c r="AZ153" s="171">
        <f>IF('Indicator Data'!BG157="No Data",1,IF('Indicator Data imputation'!BA156&lt;&gt;"",1,0))</f>
        <v>0</v>
      </c>
      <c r="BA153" s="5">
        <f t="shared" si="4"/>
        <v>8</v>
      </c>
      <c r="BB153" s="173">
        <f t="shared" si="5"/>
        <v>0.15686274509803921</v>
      </c>
    </row>
    <row r="154" spans="1:54" x14ac:dyDescent="0.25">
      <c r="A154" s="5" t="s">
        <v>287</v>
      </c>
      <c r="B154" s="171">
        <f>IF('Indicator Data'!I158="No Data",1,IF('Indicator Data imputation'!C157&lt;&gt;"",1,0))</f>
        <v>0</v>
      </c>
      <c r="C154" s="171">
        <f>IF('Indicator Data'!J158="No Data",1,IF('Indicator Data imputation'!D157&lt;&gt;"",1,0))</f>
        <v>0</v>
      </c>
      <c r="D154" s="171">
        <f>IF('Indicator Data'!K158="No Data",1,IF('Indicator Data imputation'!E157&lt;&gt;"",1,0))</f>
        <v>0</v>
      </c>
      <c r="E154" s="171">
        <f>IF('Indicator Data'!L158="No Data",1,IF('Indicator Data imputation'!F157&lt;&gt;"",1,0))</f>
        <v>0</v>
      </c>
      <c r="F154" s="171">
        <f>IF('Indicator Data'!M158="No Data",1,IF('Indicator Data imputation'!G157&lt;&gt;"",1,0))</f>
        <v>0</v>
      </c>
      <c r="G154" s="171">
        <f>IF('Indicator Data'!N158="No Data",1,IF('Indicator Data imputation'!H157&lt;&gt;"",1,0))</f>
        <v>0</v>
      </c>
      <c r="H154" s="171">
        <f>IF('Indicator Data'!O158="No Data",1,IF('Indicator Data imputation'!I157&lt;&gt;"",1,0))</f>
        <v>0</v>
      </c>
      <c r="I154" s="171">
        <f>IF('Indicator Data'!P158="No Data",1,IF('Indicator Data imputation'!J157&lt;&gt;"",1,0))</f>
        <v>0</v>
      </c>
      <c r="J154" s="171">
        <f>IF('Indicator Data'!Q158="No Data",1,IF('Indicator Data imputation'!K157&lt;&gt;"",1,0))</f>
        <v>0</v>
      </c>
      <c r="K154" s="171">
        <f>IF('Indicator Data'!R158="No Data",1,IF('Indicator Data imputation'!L157&lt;&gt;"",1,0))</f>
        <v>1</v>
      </c>
      <c r="L154" s="171">
        <f>IF('Indicator Data'!S158="No Data",1,IF('Indicator Data imputation'!M157&lt;&gt;"",1,0))</f>
        <v>0</v>
      </c>
      <c r="M154" s="171">
        <f>IF('Indicator Data'!T158="No Data",1,IF('Indicator Data imputation'!N157&lt;&gt;"",1,0))</f>
        <v>0</v>
      </c>
      <c r="N154" s="171">
        <f>IF('Indicator Data'!U158="No Data",1,IF('Indicator Data imputation'!O157&lt;&gt;"",1,0))</f>
        <v>0</v>
      </c>
      <c r="O154" s="171">
        <f>IF('Indicator Data'!V158="No Data",1,IF('Indicator Data imputation'!P157&lt;&gt;"",1,0))</f>
        <v>1</v>
      </c>
      <c r="P154" s="171">
        <f>IF('Indicator Data'!W158="No Data",1,IF('Indicator Data imputation'!Q157&lt;&gt;"",1,0))</f>
        <v>0</v>
      </c>
      <c r="Q154" s="171">
        <f>IF('Indicator Data'!X158="No Data",1,IF('Indicator Data imputation'!R157&lt;&gt;"",1,0))</f>
        <v>1</v>
      </c>
      <c r="R154" s="171">
        <f>IF('Indicator Data'!Y158="No Data",1,IF('Indicator Data imputation'!S157&lt;&gt;"",1,0))</f>
        <v>0</v>
      </c>
      <c r="S154" s="171">
        <f>IF('Indicator Data'!Z158="No Data",1,IF('Indicator Data imputation'!T157&lt;&gt;"",1,0))</f>
        <v>0</v>
      </c>
      <c r="T154" s="171">
        <f>IF('Indicator Data'!AA158="No Data",1,IF('Indicator Data imputation'!U157&lt;&gt;"",1,0))</f>
        <v>0</v>
      </c>
      <c r="U154" s="171">
        <f>IF('Indicator Data'!AB158="No Data",1,IF('Indicator Data imputation'!V157&lt;&gt;"",1,0))</f>
        <v>0</v>
      </c>
      <c r="V154" s="171">
        <f>IF('Indicator Data'!AC158="No Data",1,IF('Indicator Data imputation'!W157&lt;&gt;"",1,0))</f>
        <v>0</v>
      </c>
      <c r="W154" s="171">
        <f>IF('Indicator Data'!AD158="No Data",1,IF('Indicator Data imputation'!X157&lt;&gt;"",1,0))</f>
        <v>0</v>
      </c>
      <c r="X154" s="171">
        <f>IF('Indicator Data'!AE158="No Data",1,IF('Indicator Data imputation'!Y157&lt;&gt;"",1,0))</f>
        <v>1</v>
      </c>
      <c r="Y154" s="171">
        <f>IF('Indicator Data'!AF158="No Data",1,IF('Indicator Data imputation'!Z157&lt;&gt;"",1,0))</f>
        <v>0</v>
      </c>
      <c r="Z154" s="171">
        <f>IF('Indicator Data'!AG158="No Data",1,IF('Indicator Data imputation'!AA157&lt;&gt;"",1,0))</f>
        <v>0</v>
      </c>
      <c r="AA154" s="171">
        <f>IF('Indicator Data'!AH158="No Data",1,IF('Indicator Data imputation'!AB157&lt;&gt;"",1,0))</f>
        <v>0</v>
      </c>
      <c r="AB154" s="171">
        <f>IF('Indicator Data'!AI158="No Data",1,IF('Indicator Data imputation'!AC157&lt;&gt;"",1,0))</f>
        <v>0</v>
      </c>
      <c r="AC154" s="171">
        <f>IF('Indicator Data'!AJ158="No Data",1,IF('Indicator Data imputation'!AD157&lt;&gt;"",1,0))</f>
        <v>0</v>
      </c>
      <c r="AD154" s="171">
        <f>IF('Indicator Data'!AK158="No Data",1,IF('Indicator Data imputation'!AE157&lt;&gt;"",1,0))</f>
        <v>0</v>
      </c>
      <c r="AE154" s="171">
        <f>IF('Indicator Data'!AL158="No Data",1,IF('Indicator Data imputation'!AF157&lt;&gt;"",1,0))</f>
        <v>0</v>
      </c>
      <c r="AF154" s="171">
        <f>IF('Indicator Data'!AM158="No Data",1,IF('Indicator Data imputation'!AG157&lt;&gt;"",1,0))</f>
        <v>0</v>
      </c>
      <c r="AG154" s="171">
        <f>IF('Indicator Data'!AN158="No Data",1,IF('Indicator Data imputation'!AH157&lt;&gt;"",1,0))</f>
        <v>0</v>
      </c>
      <c r="AH154" s="171">
        <f>IF('Indicator Data'!AO158="No Data",1,IF('Indicator Data imputation'!AI157&lt;&gt;"",1,0))</f>
        <v>0</v>
      </c>
      <c r="AI154" s="171">
        <f>IF('Indicator Data'!AP158="No Data",1,IF('Indicator Data imputation'!AJ157&lt;&gt;"",1,0))</f>
        <v>0</v>
      </c>
      <c r="AJ154" s="171">
        <f>IF('Indicator Data'!AQ158="No Data",1,IF('Indicator Data imputation'!AK157&lt;&gt;"",1,0))</f>
        <v>0</v>
      </c>
      <c r="AK154" s="171">
        <f>IF('Indicator Data'!AR158="No Data",1,IF('Indicator Data imputation'!AL157&lt;&gt;"",1,0))</f>
        <v>0</v>
      </c>
      <c r="AL154" s="171">
        <f>IF('Indicator Data'!AS158="No Data",1,IF('Indicator Data imputation'!AM157&lt;&gt;"",1,0))</f>
        <v>0</v>
      </c>
      <c r="AM154" s="171">
        <f>IF('Indicator Data'!AT158="No Data",1,IF('Indicator Data imputation'!AN157&lt;&gt;"",1,0))</f>
        <v>0</v>
      </c>
      <c r="AN154" s="171">
        <f>IF('Indicator Data'!AU158="No Data",1,IF('Indicator Data imputation'!AO157&lt;&gt;"",1,0))</f>
        <v>0</v>
      </c>
      <c r="AO154" s="171">
        <f>IF('Indicator Data'!AV158="No Data",1,IF('Indicator Data imputation'!AP157&lt;&gt;"",1,0))</f>
        <v>1</v>
      </c>
      <c r="AP154" s="171">
        <f>IF('Indicator Data'!AW158="No Data",1,IF('Indicator Data imputation'!AQ157&lt;&gt;"",1,0))</f>
        <v>0</v>
      </c>
      <c r="AQ154" s="171">
        <f>IF('Indicator Data'!AX158="No Data",1,IF('Indicator Data imputation'!AR157&lt;&gt;"",1,0))</f>
        <v>0</v>
      </c>
      <c r="AR154" s="171">
        <f>IF('Indicator Data'!AY158="No Data",1,IF('Indicator Data imputation'!AS157&lt;&gt;"",1,0))</f>
        <v>0</v>
      </c>
      <c r="AS154" s="171">
        <f>IF('Indicator Data'!AZ158="No Data",1,IF('Indicator Data imputation'!AT157&lt;&gt;"",1,0))</f>
        <v>0</v>
      </c>
      <c r="AT154" s="171">
        <f>IF('Indicator Data'!BA158="No Data",1,IF('Indicator Data imputation'!AU157&lt;&gt;"",1,0))</f>
        <v>0</v>
      </c>
      <c r="AU154" s="171">
        <f>IF('Indicator Data'!BB158="No Data",1,IF('Indicator Data imputation'!AV157&lt;&gt;"",1,0))</f>
        <v>0</v>
      </c>
      <c r="AV154" s="171">
        <f>IF('Indicator Data'!BC158="No Data",1,IF('Indicator Data imputation'!AW157&lt;&gt;"",1,0))</f>
        <v>0</v>
      </c>
      <c r="AW154" s="171">
        <f>IF('Indicator Data'!BD158="No Data",1,IF('Indicator Data imputation'!AX157&lt;&gt;"",1,0))</f>
        <v>0</v>
      </c>
      <c r="AX154" s="171">
        <f>IF('Indicator Data'!BE158="No Data",1,IF('Indicator Data imputation'!AY157&lt;&gt;"",1,0))</f>
        <v>0</v>
      </c>
      <c r="AY154" s="171">
        <f>IF('Indicator Data'!BF158="No Data",1,IF('Indicator Data imputation'!AZ157&lt;&gt;"",1,0))</f>
        <v>0</v>
      </c>
      <c r="AZ154" s="171">
        <f>IF('Indicator Data'!BG158="No Data",1,IF('Indicator Data imputation'!BA157&lt;&gt;"",1,0))</f>
        <v>0</v>
      </c>
      <c r="BA154" s="5">
        <f t="shared" si="4"/>
        <v>5</v>
      </c>
      <c r="BB154" s="173">
        <f t="shared" si="5"/>
        <v>9.8039215686274508E-2</v>
      </c>
    </row>
    <row r="155" spans="1:54" x14ac:dyDescent="0.25">
      <c r="A155" s="5" t="s">
        <v>289</v>
      </c>
      <c r="B155" s="171">
        <f>IF('Indicator Data'!I159="No Data",1,IF('Indicator Data imputation'!C158&lt;&gt;"",1,0))</f>
        <v>0</v>
      </c>
      <c r="C155" s="171">
        <f>IF('Indicator Data'!J159="No Data",1,IF('Indicator Data imputation'!D158&lt;&gt;"",1,0))</f>
        <v>0</v>
      </c>
      <c r="D155" s="171">
        <f>IF('Indicator Data'!K159="No Data",1,IF('Indicator Data imputation'!E158&lt;&gt;"",1,0))</f>
        <v>0</v>
      </c>
      <c r="E155" s="171">
        <f>IF('Indicator Data'!L159="No Data",1,IF('Indicator Data imputation'!F158&lt;&gt;"",1,0))</f>
        <v>0</v>
      </c>
      <c r="F155" s="171">
        <f>IF('Indicator Data'!M159="No Data",1,IF('Indicator Data imputation'!G158&lt;&gt;"",1,0))</f>
        <v>0</v>
      </c>
      <c r="G155" s="171">
        <f>IF('Indicator Data'!N159="No Data",1,IF('Indicator Data imputation'!H158&lt;&gt;"",1,0))</f>
        <v>0</v>
      </c>
      <c r="H155" s="171">
        <f>IF('Indicator Data'!O159="No Data",1,IF('Indicator Data imputation'!I158&lt;&gt;"",1,0))</f>
        <v>0</v>
      </c>
      <c r="I155" s="171">
        <f>IF('Indicator Data'!P159="No Data",1,IF('Indicator Data imputation'!J158&lt;&gt;"",1,0))</f>
        <v>0</v>
      </c>
      <c r="J155" s="171">
        <f>IF('Indicator Data'!Q159="No Data",1,IF('Indicator Data imputation'!K158&lt;&gt;"",1,0))</f>
        <v>0</v>
      </c>
      <c r="K155" s="171">
        <f>IF('Indicator Data'!R159="No Data",1,IF('Indicator Data imputation'!L158&lt;&gt;"",1,0))</f>
        <v>1</v>
      </c>
      <c r="L155" s="171">
        <f>IF('Indicator Data'!S159="No Data",1,IF('Indicator Data imputation'!M158&lt;&gt;"",1,0))</f>
        <v>0</v>
      </c>
      <c r="M155" s="171">
        <f>IF('Indicator Data'!T159="No Data",1,IF('Indicator Data imputation'!N158&lt;&gt;"",1,0))</f>
        <v>0</v>
      </c>
      <c r="N155" s="171">
        <f>IF('Indicator Data'!U159="No Data",1,IF('Indicator Data imputation'!O158&lt;&gt;"",1,0))</f>
        <v>0</v>
      </c>
      <c r="O155" s="171">
        <f>IF('Indicator Data'!V159="No Data",1,IF('Indicator Data imputation'!P158&lt;&gt;"",1,0))</f>
        <v>1</v>
      </c>
      <c r="P155" s="171">
        <f>IF('Indicator Data'!W159="No Data",1,IF('Indicator Data imputation'!Q158&lt;&gt;"",1,0))</f>
        <v>0</v>
      </c>
      <c r="Q155" s="171">
        <f>IF('Indicator Data'!X159="No Data",1,IF('Indicator Data imputation'!R158&lt;&gt;"",1,0))</f>
        <v>1</v>
      </c>
      <c r="R155" s="171">
        <f>IF('Indicator Data'!Y159="No Data",1,IF('Indicator Data imputation'!S158&lt;&gt;"",1,0))</f>
        <v>0</v>
      </c>
      <c r="S155" s="171">
        <f>IF('Indicator Data'!Z159="No Data",1,IF('Indicator Data imputation'!T158&lt;&gt;"",1,0))</f>
        <v>0</v>
      </c>
      <c r="T155" s="171">
        <f>IF('Indicator Data'!AA159="No Data",1,IF('Indicator Data imputation'!U158&lt;&gt;"",1,0))</f>
        <v>0</v>
      </c>
      <c r="U155" s="171">
        <f>IF('Indicator Data'!AB159="No Data",1,IF('Indicator Data imputation'!V158&lt;&gt;"",1,0))</f>
        <v>0</v>
      </c>
      <c r="V155" s="171">
        <f>IF('Indicator Data'!AC159="No Data",1,IF('Indicator Data imputation'!W158&lt;&gt;"",1,0))</f>
        <v>0</v>
      </c>
      <c r="W155" s="171">
        <f>IF('Indicator Data'!AD159="No Data",1,IF('Indicator Data imputation'!X158&lt;&gt;"",1,0))</f>
        <v>0</v>
      </c>
      <c r="X155" s="171">
        <f>IF('Indicator Data'!AE159="No Data",1,IF('Indicator Data imputation'!Y158&lt;&gt;"",1,0))</f>
        <v>1</v>
      </c>
      <c r="Y155" s="171">
        <f>IF('Indicator Data'!AF159="No Data",1,IF('Indicator Data imputation'!Z158&lt;&gt;"",1,0))</f>
        <v>0</v>
      </c>
      <c r="Z155" s="171">
        <f>IF('Indicator Data'!AG159="No Data",1,IF('Indicator Data imputation'!AA158&lt;&gt;"",1,0))</f>
        <v>0</v>
      </c>
      <c r="AA155" s="171">
        <f>IF('Indicator Data'!AH159="No Data",1,IF('Indicator Data imputation'!AB158&lt;&gt;"",1,0))</f>
        <v>0</v>
      </c>
      <c r="AB155" s="171">
        <f>IF('Indicator Data'!AI159="No Data",1,IF('Indicator Data imputation'!AC158&lt;&gt;"",1,0))</f>
        <v>0</v>
      </c>
      <c r="AC155" s="171">
        <f>IF('Indicator Data'!AJ159="No Data",1,IF('Indicator Data imputation'!AD158&lt;&gt;"",1,0))</f>
        <v>0</v>
      </c>
      <c r="AD155" s="171">
        <f>IF('Indicator Data'!AK159="No Data",1,IF('Indicator Data imputation'!AE158&lt;&gt;"",1,0))</f>
        <v>0</v>
      </c>
      <c r="AE155" s="171">
        <f>IF('Indicator Data'!AL159="No Data",1,IF('Indicator Data imputation'!AF158&lt;&gt;"",1,0))</f>
        <v>0</v>
      </c>
      <c r="AF155" s="171">
        <f>IF('Indicator Data'!AM159="No Data",1,IF('Indicator Data imputation'!AG158&lt;&gt;"",1,0))</f>
        <v>0</v>
      </c>
      <c r="AG155" s="171">
        <f>IF('Indicator Data'!AN159="No Data",1,IF('Indicator Data imputation'!AH158&lt;&gt;"",1,0))</f>
        <v>0</v>
      </c>
      <c r="AH155" s="171">
        <f>IF('Indicator Data'!AO159="No Data",1,IF('Indicator Data imputation'!AI158&lt;&gt;"",1,0))</f>
        <v>0</v>
      </c>
      <c r="AI155" s="171">
        <f>IF('Indicator Data'!AP159="No Data",1,IF('Indicator Data imputation'!AJ158&lt;&gt;"",1,0))</f>
        <v>0</v>
      </c>
      <c r="AJ155" s="171">
        <f>IF('Indicator Data'!AQ159="No Data",1,IF('Indicator Data imputation'!AK158&lt;&gt;"",1,0))</f>
        <v>0</v>
      </c>
      <c r="AK155" s="171">
        <f>IF('Indicator Data'!AR159="No Data",1,IF('Indicator Data imputation'!AL158&lt;&gt;"",1,0))</f>
        <v>0</v>
      </c>
      <c r="AL155" s="171">
        <f>IF('Indicator Data'!AS159="No Data",1,IF('Indicator Data imputation'!AM158&lt;&gt;"",1,0))</f>
        <v>0</v>
      </c>
      <c r="AM155" s="171">
        <f>IF('Indicator Data'!AT159="No Data",1,IF('Indicator Data imputation'!AN158&lt;&gt;"",1,0))</f>
        <v>0</v>
      </c>
      <c r="AN155" s="171">
        <f>IF('Indicator Data'!AU159="No Data",1,IF('Indicator Data imputation'!AO158&lt;&gt;"",1,0))</f>
        <v>0</v>
      </c>
      <c r="AO155" s="171">
        <f>IF('Indicator Data'!AV159="No Data",1,IF('Indicator Data imputation'!AP158&lt;&gt;"",1,0))</f>
        <v>0</v>
      </c>
      <c r="AP155" s="171">
        <f>IF('Indicator Data'!AW159="No Data",1,IF('Indicator Data imputation'!AQ158&lt;&gt;"",1,0))</f>
        <v>0</v>
      </c>
      <c r="AQ155" s="171">
        <f>IF('Indicator Data'!AX159="No Data",1,IF('Indicator Data imputation'!AR158&lt;&gt;"",1,0))</f>
        <v>0</v>
      </c>
      <c r="AR155" s="171">
        <f>IF('Indicator Data'!AY159="No Data",1,IF('Indicator Data imputation'!AS158&lt;&gt;"",1,0))</f>
        <v>0</v>
      </c>
      <c r="AS155" s="171">
        <f>IF('Indicator Data'!AZ159="No Data",1,IF('Indicator Data imputation'!AT158&lt;&gt;"",1,0))</f>
        <v>0</v>
      </c>
      <c r="AT155" s="171">
        <f>IF('Indicator Data'!BA159="No Data",1,IF('Indicator Data imputation'!AU158&lt;&gt;"",1,0))</f>
        <v>0</v>
      </c>
      <c r="AU155" s="171">
        <f>IF('Indicator Data'!BB159="No Data",1,IF('Indicator Data imputation'!AV158&lt;&gt;"",1,0))</f>
        <v>0</v>
      </c>
      <c r="AV155" s="171">
        <f>IF('Indicator Data'!BC159="No Data",1,IF('Indicator Data imputation'!AW158&lt;&gt;"",1,0))</f>
        <v>0</v>
      </c>
      <c r="AW155" s="171">
        <f>IF('Indicator Data'!BD159="No Data",1,IF('Indicator Data imputation'!AX158&lt;&gt;"",1,0))</f>
        <v>0</v>
      </c>
      <c r="AX155" s="171">
        <f>IF('Indicator Data'!BE159="No Data",1,IF('Indicator Data imputation'!AY158&lt;&gt;"",1,0))</f>
        <v>0</v>
      </c>
      <c r="AY155" s="171">
        <f>IF('Indicator Data'!BF159="No Data",1,IF('Indicator Data imputation'!AZ158&lt;&gt;"",1,0))</f>
        <v>0</v>
      </c>
      <c r="AZ155" s="171">
        <f>IF('Indicator Data'!BG159="No Data",1,IF('Indicator Data imputation'!BA158&lt;&gt;"",1,0))</f>
        <v>0</v>
      </c>
      <c r="BA155" s="5">
        <f t="shared" si="4"/>
        <v>4</v>
      </c>
      <c r="BB155" s="173">
        <f t="shared" si="5"/>
        <v>7.8431372549019607E-2</v>
      </c>
    </row>
    <row r="156" spans="1:54" x14ac:dyDescent="0.25">
      <c r="A156" s="5" t="s">
        <v>291</v>
      </c>
      <c r="B156" s="171">
        <f>IF('Indicator Data'!I160="No Data",1,IF('Indicator Data imputation'!C159&lt;&gt;"",1,0))</f>
        <v>0</v>
      </c>
      <c r="C156" s="171">
        <f>IF('Indicator Data'!J160="No Data",1,IF('Indicator Data imputation'!D159&lt;&gt;"",1,0))</f>
        <v>0</v>
      </c>
      <c r="D156" s="171">
        <f>IF('Indicator Data'!K160="No Data",1,IF('Indicator Data imputation'!E159&lt;&gt;"",1,0))</f>
        <v>0</v>
      </c>
      <c r="E156" s="171">
        <f>IF('Indicator Data'!L160="No Data",1,IF('Indicator Data imputation'!F159&lt;&gt;"",1,0))</f>
        <v>0</v>
      </c>
      <c r="F156" s="171">
        <f>IF('Indicator Data'!M160="No Data",1,IF('Indicator Data imputation'!G159&lt;&gt;"",1,0))</f>
        <v>0</v>
      </c>
      <c r="G156" s="171">
        <f>IF('Indicator Data'!N160="No Data",1,IF('Indicator Data imputation'!H159&lt;&gt;"",1,0))</f>
        <v>0</v>
      </c>
      <c r="H156" s="171">
        <f>IF('Indicator Data'!O160="No Data",1,IF('Indicator Data imputation'!I159&lt;&gt;"",1,0))</f>
        <v>0</v>
      </c>
      <c r="I156" s="171">
        <f>IF('Indicator Data'!P160="No Data",1,IF('Indicator Data imputation'!J159&lt;&gt;"",1,0))</f>
        <v>0</v>
      </c>
      <c r="J156" s="171">
        <f>IF('Indicator Data'!Q160="No Data",1,IF('Indicator Data imputation'!K159&lt;&gt;"",1,0))</f>
        <v>0</v>
      </c>
      <c r="K156" s="171">
        <f>IF('Indicator Data'!R160="No Data",1,IF('Indicator Data imputation'!L159&lt;&gt;"",1,0))</f>
        <v>1</v>
      </c>
      <c r="L156" s="171">
        <f>IF('Indicator Data'!S160="No Data",1,IF('Indicator Data imputation'!M159&lt;&gt;"",1,0))</f>
        <v>0</v>
      </c>
      <c r="M156" s="171">
        <f>IF('Indicator Data'!T160="No Data",1,IF('Indicator Data imputation'!N159&lt;&gt;"",1,0))</f>
        <v>0</v>
      </c>
      <c r="N156" s="171">
        <f>IF('Indicator Data'!U160="No Data",1,IF('Indicator Data imputation'!O159&lt;&gt;"",1,0))</f>
        <v>0</v>
      </c>
      <c r="O156" s="171">
        <f>IF('Indicator Data'!V160="No Data",1,IF('Indicator Data imputation'!P159&lt;&gt;"",1,0))</f>
        <v>0</v>
      </c>
      <c r="P156" s="171">
        <f>IF('Indicator Data'!W160="No Data",1,IF('Indicator Data imputation'!Q159&lt;&gt;"",1,0))</f>
        <v>0</v>
      </c>
      <c r="Q156" s="171">
        <f>IF('Indicator Data'!X160="No Data",1,IF('Indicator Data imputation'!R159&lt;&gt;"",1,0))</f>
        <v>0</v>
      </c>
      <c r="R156" s="171">
        <f>IF('Indicator Data'!Y160="No Data",1,IF('Indicator Data imputation'!S159&lt;&gt;"",1,0))</f>
        <v>0</v>
      </c>
      <c r="S156" s="171">
        <f>IF('Indicator Data'!Z160="No Data",1,IF('Indicator Data imputation'!T159&lt;&gt;"",1,0))</f>
        <v>0</v>
      </c>
      <c r="T156" s="171">
        <f>IF('Indicator Data'!AA160="No Data",1,IF('Indicator Data imputation'!U159&lt;&gt;"",1,0))</f>
        <v>0</v>
      </c>
      <c r="U156" s="171">
        <f>IF('Indicator Data'!AB160="No Data",1,IF('Indicator Data imputation'!V159&lt;&gt;"",1,0))</f>
        <v>1</v>
      </c>
      <c r="V156" s="171">
        <f>IF('Indicator Data'!AC160="No Data",1,IF('Indicator Data imputation'!W159&lt;&gt;"",1,0))</f>
        <v>0</v>
      </c>
      <c r="W156" s="171">
        <f>IF('Indicator Data'!AD160="No Data",1,IF('Indicator Data imputation'!X159&lt;&gt;"",1,0))</f>
        <v>0</v>
      </c>
      <c r="X156" s="171">
        <f>IF('Indicator Data'!AE160="No Data",1,IF('Indicator Data imputation'!Y159&lt;&gt;"",1,0))</f>
        <v>0</v>
      </c>
      <c r="Y156" s="171">
        <f>IF('Indicator Data'!AF160="No Data",1,IF('Indicator Data imputation'!Z159&lt;&gt;"",1,0))</f>
        <v>1</v>
      </c>
      <c r="Z156" s="171">
        <f>IF('Indicator Data'!AG160="No Data",1,IF('Indicator Data imputation'!AA159&lt;&gt;"",1,0))</f>
        <v>0</v>
      </c>
      <c r="AA156" s="171">
        <f>IF('Indicator Data'!AH160="No Data",1,IF('Indicator Data imputation'!AB159&lt;&gt;"",1,0))</f>
        <v>0</v>
      </c>
      <c r="AB156" s="171">
        <f>IF('Indicator Data'!AI160="No Data",1,IF('Indicator Data imputation'!AC159&lt;&gt;"",1,0))</f>
        <v>0</v>
      </c>
      <c r="AC156" s="171">
        <f>IF('Indicator Data'!AJ160="No Data",1,IF('Indicator Data imputation'!AD159&lt;&gt;"",1,0))</f>
        <v>0</v>
      </c>
      <c r="AD156" s="171">
        <f>IF('Indicator Data'!AK160="No Data",1,IF('Indicator Data imputation'!AE159&lt;&gt;"",1,0))</f>
        <v>0</v>
      </c>
      <c r="AE156" s="171">
        <f>IF('Indicator Data'!AL160="No Data",1,IF('Indicator Data imputation'!AF159&lt;&gt;"",1,0))</f>
        <v>0</v>
      </c>
      <c r="AF156" s="171">
        <f>IF('Indicator Data'!AM160="No Data",1,IF('Indicator Data imputation'!AG159&lt;&gt;"",1,0))</f>
        <v>0</v>
      </c>
      <c r="AG156" s="171">
        <f>IF('Indicator Data'!AN160="No Data",1,IF('Indicator Data imputation'!AH159&lt;&gt;"",1,0))</f>
        <v>0</v>
      </c>
      <c r="AH156" s="171">
        <f>IF('Indicator Data'!AO160="No Data",1,IF('Indicator Data imputation'!AI159&lt;&gt;"",1,0))</f>
        <v>0</v>
      </c>
      <c r="AI156" s="171">
        <f>IF('Indicator Data'!AP160="No Data",1,IF('Indicator Data imputation'!AJ159&lt;&gt;"",1,0))</f>
        <v>1</v>
      </c>
      <c r="AJ156" s="171">
        <f>IF('Indicator Data'!AQ160="No Data",1,IF('Indicator Data imputation'!AK159&lt;&gt;"",1,0))</f>
        <v>1</v>
      </c>
      <c r="AK156" s="171">
        <f>IF('Indicator Data'!AR160="No Data",1,IF('Indicator Data imputation'!AL159&lt;&gt;"",1,0))</f>
        <v>0</v>
      </c>
      <c r="AL156" s="171">
        <f>IF('Indicator Data'!AS160="No Data",1,IF('Indicator Data imputation'!AM159&lt;&gt;"",1,0))</f>
        <v>0</v>
      </c>
      <c r="AM156" s="171">
        <f>IF('Indicator Data'!AT160="No Data",1,IF('Indicator Data imputation'!AN159&lt;&gt;"",1,0))</f>
        <v>0</v>
      </c>
      <c r="AN156" s="171">
        <f>IF('Indicator Data'!AU160="No Data",1,IF('Indicator Data imputation'!AO159&lt;&gt;"",1,0))</f>
        <v>0</v>
      </c>
      <c r="AO156" s="171">
        <f>IF('Indicator Data'!AV160="No Data",1,IF('Indicator Data imputation'!AP159&lt;&gt;"",1,0))</f>
        <v>1</v>
      </c>
      <c r="AP156" s="171">
        <f>IF('Indicator Data'!AW160="No Data",1,IF('Indicator Data imputation'!AQ159&lt;&gt;"",1,0))</f>
        <v>0</v>
      </c>
      <c r="AQ156" s="171">
        <f>IF('Indicator Data'!AX160="No Data",1,IF('Indicator Data imputation'!AR159&lt;&gt;"",1,0))</f>
        <v>0</v>
      </c>
      <c r="AR156" s="171">
        <f>IF('Indicator Data'!AY160="No Data",1,IF('Indicator Data imputation'!AS159&lt;&gt;"",1,0))</f>
        <v>0</v>
      </c>
      <c r="AS156" s="171">
        <f>IF('Indicator Data'!AZ160="No Data",1,IF('Indicator Data imputation'!AT159&lt;&gt;"",1,0))</f>
        <v>0</v>
      </c>
      <c r="AT156" s="171">
        <f>IF('Indicator Data'!BA160="No Data",1,IF('Indicator Data imputation'!AU159&lt;&gt;"",1,0))</f>
        <v>0</v>
      </c>
      <c r="AU156" s="171">
        <f>IF('Indicator Data'!BB160="No Data",1,IF('Indicator Data imputation'!AV159&lt;&gt;"",1,0))</f>
        <v>0</v>
      </c>
      <c r="AV156" s="171">
        <f>IF('Indicator Data'!BC160="No Data",1,IF('Indicator Data imputation'!AW159&lt;&gt;"",1,0))</f>
        <v>0</v>
      </c>
      <c r="AW156" s="171">
        <f>IF('Indicator Data'!BD160="No Data",1,IF('Indicator Data imputation'!AX159&lt;&gt;"",1,0))</f>
        <v>0</v>
      </c>
      <c r="AX156" s="171">
        <f>IF('Indicator Data'!BE160="No Data",1,IF('Indicator Data imputation'!AY159&lt;&gt;"",1,0))</f>
        <v>0</v>
      </c>
      <c r="AY156" s="171">
        <f>IF('Indicator Data'!BF160="No Data",1,IF('Indicator Data imputation'!AZ159&lt;&gt;"",1,0))</f>
        <v>0</v>
      </c>
      <c r="AZ156" s="171">
        <f>IF('Indicator Data'!BG160="No Data",1,IF('Indicator Data imputation'!BA159&lt;&gt;"",1,0))</f>
        <v>0</v>
      </c>
      <c r="BA156" s="5">
        <f t="shared" si="4"/>
        <v>6</v>
      </c>
      <c r="BB156" s="173">
        <f t="shared" si="5"/>
        <v>0.11764705882352941</v>
      </c>
    </row>
    <row r="157" spans="1:54" x14ac:dyDescent="0.25">
      <c r="A157" s="5" t="s">
        <v>293</v>
      </c>
      <c r="B157" s="171">
        <f>IF('Indicator Data'!I161="No Data",1,IF('Indicator Data imputation'!C160&lt;&gt;"",1,0))</f>
        <v>0</v>
      </c>
      <c r="C157" s="171">
        <f>IF('Indicator Data'!J161="No Data",1,IF('Indicator Data imputation'!D160&lt;&gt;"",1,0))</f>
        <v>0</v>
      </c>
      <c r="D157" s="171">
        <f>IF('Indicator Data'!K161="No Data",1,IF('Indicator Data imputation'!E160&lt;&gt;"",1,0))</f>
        <v>0</v>
      </c>
      <c r="E157" s="171">
        <f>IF('Indicator Data'!L161="No Data",1,IF('Indicator Data imputation'!F160&lt;&gt;"",1,0))</f>
        <v>0</v>
      </c>
      <c r="F157" s="171">
        <f>IF('Indicator Data'!M161="No Data",1,IF('Indicator Data imputation'!G160&lt;&gt;"",1,0))</f>
        <v>0</v>
      </c>
      <c r="G157" s="171">
        <f>IF('Indicator Data'!N161="No Data",1,IF('Indicator Data imputation'!H160&lt;&gt;"",1,0))</f>
        <v>0</v>
      </c>
      <c r="H157" s="171">
        <f>IF('Indicator Data'!O161="No Data",1,IF('Indicator Data imputation'!I160&lt;&gt;"",1,0))</f>
        <v>0</v>
      </c>
      <c r="I157" s="171">
        <f>IF('Indicator Data'!P161="No Data",1,IF('Indicator Data imputation'!J160&lt;&gt;"",1,0))</f>
        <v>0</v>
      </c>
      <c r="J157" s="171">
        <f>IF('Indicator Data'!Q161="No Data",1,IF('Indicator Data imputation'!K160&lt;&gt;"",1,0))</f>
        <v>1</v>
      </c>
      <c r="K157" s="171">
        <f>IF('Indicator Data'!R161="No Data",1,IF('Indicator Data imputation'!L160&lt;&gt;"",1,0))</f>
        <v>0</v>
      </c>
      <c r="L157" s="171">
        <f>IF('Indicator Data'!S161="No Data",1,IF('Indicator Data imputation'!M160&lt;&gt;"",1,0))</f>
        <v>0</v>
      </c>
      <c r="M157" s="171">
        <f>IF('Indicator Data'!T161="No Data",1,IF('Indicator Data imputation'!N160&lt;&gt;"",1,0))</f>
        <v>0</v>
      </c>
      <c r="N157" s="171">
        <f>IF('Indicator Data'!U161="No Data",1,IF('Indicator Data imputation'!O160&lt;&gt;"",1,0))</f>
        <v>0</v>
      </c>
      <c r="O157" s="171">
        <f>IF('Indicator Data'!V161="No Data",1,IF('Indicator Data imputation'!P160&lt;&gt;"",1,0))</f>
        <v>0</v>
      </c>
      <c r="P157" s="171">
        <f>IF('Indicator Data'!W161="No Data",1,IF('Indicator Data imputation'!Q160&lt;&gt;"",1,0))</f>
        <v>1</v>
      </c>
      <c r="Q157" s="171">
        <f>IF('Indicator Data'!X161="No Data",1,IF('Indicator Data imputation'!R160&lt;&gt;"",1,0))</f>
        <v>0</v>
      </c>
      <c r="R157" s="171">
        <f>IF('Indicator Data'!Y161="No Data",1,IF('Indicator Data imputation'!S160&lt;&gt;"",1,0))</f>
        <v>0</v>
      </c>
      <c r="S157" s="171">
        <f>IF('Indicator Data'!Z161="No Data",1,IF('Indicator Data imputation'!T160&lt;&gt;"",1,0))</f>
        <v>0</v>
      </c>
      <c r="T157" s="171">
        <f>IF('Indicator Data'!AA161="No Data",1,IF('Indicator Data imputation'!U160&lt;&gt;"",1,0))</f>
        <v>0</v>
      </c>
      <c r="U157" s="171">
        <f>IF('Indicator Data'!AB161="No Data",1,IF('Indicator Data imputation'!V160&lt;&gt;"",1,0))</f>
        <v>0</v>
      </c>
      <c r="V157" s="171">
        <f>IF('Indicator Data'!AC161="No Data",1,IF('Indicator Data imputation'!W160&lt;&gt;"",1,0))</f>
        <v>1</v>
      </c>
      <c r="W157" s="171">
        <f>IF('Indicator Data'!AD161="No Data",1,IF('Indicator Data imputation'!X160&lt;&gt;"",1,0))</f>
        <v>0</v>
      </c>
      <c r="X157" s="171">
        <f>IF('Indicator Data'!AE161="No Data",1,IF('Indicator Data imputation'!Y160&lt;&gt;"",1,0))</f>
        <v>0</v>
      </c>
      <c r="Y157" s="171">
        <f>IF('Indicator Data'!AF161="No Data",1,IF('Indicator Data imputation'!Z160&lt;&gt;"",1,0))</f>
        <v>0</v>
      </c>
      <c r="Z157" s="171">
        <f>IF('Indicator Data'!AG161="No Data",1,IF('Indicator Data imputation'!AA160&lt;&gt;"",1,0))</f>
        <v>1</v>
      </c>
      <c r="AA157" s="171">
        <f>IF('Indicator Data'!AH161="No Data",1,IF('Indicator Data imputation'!AB160&lt;&gt;"",1,0))</f>
        <v>0</v>
      </c>
      <c r="AB157" s="171">
        <f>IF('Indicator Data'!AI161="No Data",1,IF('Indicator Data imputation'!AC160&lt;&gt;"",1,0))</f>
        <v>0</v>
      </c>
      <c r="AC157" s="171">
        <f>IF('Indicator Data'!AJ161="No Data",1,IF('Indicator Data imputation'!AD160&lt;&gt;"",1,0))</f>
        <v>0</v>
      </c>
      <c r="AD157" s="171">
        <f>IF('Indicator Data'!AK161="No Data",1,IF('Indicator Data imputation'!AE160&lt;&gt;"",1,0))</f>
        <v>0</v>
      </c>
      <c r="AE157" s="171">
        <f>IF('Indicator Data'!AL161="No Data",1,IF('Indicator Data imputation'!AF160&lt;&gt;"",1,0))</f>
        <v>0</v>
      </c>
      <c r="AF157" s="171">
        <f>IF('Indicator Data'!AM161="No Data",1,IF('Indicator Data imputation'!AG160&lt;&gt;"",1,0))</f>
        <v>0</v>
      </c>
      <c r="AG157" s="171">
        <f>IF('Indicator Data'!AN161="No Data",1,IF('Indicator Data imputation'!AH160&lt;&gt;"",1,0))</f>
        <v>0</v>
      </c>
      <c r="AH157" s="171">
        <f>IF('Indicator Data'!AO161="No Data",1,IF('Indicator Data imputation'!AI160&lt;&gt;"",1,0))</f>
        <v>0</v>
      </c>
      <c r="AI157" s="171">
        <f>IF('Indicator Data'!AP161="No Data",1,IF('Indicator Data imputation'!AJ160&lt;&gt;"",1,0))</f>
        <v>1</v>
      </c>
      <c r="AJ157" s="171">
        <f>IF('Indicator Data'!AQ161="No Data",1,IF('Indicator Data imputation'!AK160&lt;&gt;"",1,0))</f>
        <v>1</v>
      </c>
      <c r="AK157" s="171">
        <f>IF('Indicator Data'!AR161="No Data",1,IF('Indicator Data imputation'!AL160&lt;&gt;"",1,0))</f>
        <v>1</v>
      </c>
      <c r="AL157" s="171">
        <f>IF('Indicator Data'!AS161="No Data",1,IF('Indicator Data imputation'!AM160&lt;&gt;"",1,0))</f>
        <v>0</v>
      </c>
      <c r="AM157" s="171">
        <f>IF('Indicator Data'!AT161="No Data",1,IF('Indicator Data imputation'!AN160&lt;&gt;"",1,0))</f>
        <v>1</v>
      </c>
      <c r="AN157" s="171">
        <f>IF('Indicator Data'!AU161="No Data",1,IF('Indicator Data imputation'!AO160&lt;&gt;"",1,0))</f>
        <v>1</v>
      </c>
      <c r="AO157" s="171">
        <f>IF('Indicator Data'!AV161="No Data",1,IF('Indicator Data imputation'!AP160&lt;&gt;"",1,0))</f>
        <v>1</v>
      </c>
      <c r="AP157" s="171">
        <f>IF('Indicator Data'!AW161="No Data",1,IF('Indicator Data imputation'!AQ160&lt;&gt;"",1,0))</f>
        <v>0</v>
      </c>
      <c r="AQ157" s="171">
        <f>IF('Indicator Data'!AX161="No Data",1,IF('Indicator Data imputation'!AR160&lt;&gt;"",1,0))</f>
        <v>0</v>
      </c>
      <c r="AR157" s="171">
        <f>IF('Indicator Data'!AY161="No Data",1,IF('Indicator Data imputation'!AS160&lt;&gt;"",1,0))</f>
        <v>0</v>
      </c>
      <c r="AS157" s="171">
        <f>IF('Indicator Data'!AZ161="No Data",1,IF('Indicator Data imputation'!AT160&lt;&gt;"",1,0))</f>
        <v>0</v>
      </c>
      <c r="AT157" s="171">
        <f>IF('Indicator Data'!BA161="No Data",1,IF('Indicator Data imputation'!AU160&lt;&gt;"",1,0))</f>
        <v>0</v>
      </c>
      <c r="AU157" s="171">
        <f>IF('Indicator Data'!BB161="No Data",1,IF('Indicator Data imputation'!AV160&lt;&gt;"",1,0))</f>
        <v>0</v>
      </c>
      <c r="AV157" s="171">
        <f>IF('Indicator Data'!BC161="No Data",1,IF('Indicator Data imputation'!AW160&lt;&gt;"",1,0))</f>
        <v>0</v>
      </c>
      <c r="AW157" s="171">
        <f>IF('Indicator Data'!BD161="No Data",1,IF('Indicator Data imputation'!AX160&lt;&gt;"",1,0))</f>
        <v>0</v>
      </c>
      <c r="AX157" s="171">
        <f>IF('Indicator Data'!BE161="No Data",1,IF('Indicator Data imputation'!AY160&lt;&gt;"",1,0))</f>
        <v>0</v>
      </c>
      <c r="AY157" s="171">
        <f>IF('Indicator Data'!BF161="No Data",1,IF('Indicator Data imputation'!AZ160&lt;&gt;"",1,0))</f>
        <v>0</v>
      </c>
      <c r="AZ157" s="171">
        <f>IF('Indicator Data'!BG161="No Data",1,IF('Indicator Data imputation'!BA160&lt;&gt;"",1,0))</f>
        <v>0</v>
      </c>
      <c r="BA157" s="5">
        <f t="shared" si="4"/>
        <v>10</v>
      </c>
      <c r="BB157" s="173">
        <f t="shared" si="5"/>
        <v>0.19607843137254902</v>
      </c>
    </row>
    <row r="158" spans="1:54" x14ac:dyDescent="0.25">
      <c r="A158" s="5" t="s">
        <v>295</v>
      </c>
      <c r="B158" s="171">
        <f>IF('Indicator Data'!I162="No Data",1,IF('Indicator Data imputation'!C161&lt;&gt;"",1,0))</f>
        <v>0</v>
      </c>
      <c r="C158" s="171">
        <f>IF('Indicator Data'!J162="No Data",1,IF('Indicator Data imputation'!D161&lt;&gt;"",1,0))</f>
        <v>0</v>
      </c>
      <c r="D158" s="171">
        <f>IF('Indicator Data'!K162="No Data",1,IF('Indicator Data imputation'!E161&lt;&gt;"",1,0))</f>
        <v>0</v>
      </c>
      <c r="E158" s="171">
        <f>IF('Indicator Data'!L162="No Data",1,IF('Indicator Data imputation'!F161&lt;&gt;"",1,0))</f>
        <v>0</v>
      </c>
      <c r="F158" s="171">
        <f>IF('Indicator Data'!M162="No Data",1,IF('Indicator Data imputation'!G161&lt;&gt;"",1,0))</f>
        <v>0</v>
      </c>
      <c r="G158" s="171">
        <f>IF('Indicator Data'!N162="No Data",1,IF('Indicator Data imputation'!H161&lt;&gt;"",1,0))</f>
        <v>0</v>
      </c>
      <c r="H158" s="171">
        <f>IF('Indicator Data'!O162="No Data",1,IF('Indicator Data imputation'!I161&lt;&gt;"",1,0))</f>
        <v>0</v>
      </c>
      <c r="I158" s="171">
        <f>IF('Indicator Data'!P162="No Data",1,IF('Indicator Data imputation'!J161&lt;&gt;"",1,0))</f>
        <v>0</v>
      </c>
      <c r="J158" s="171">
        <f>IF('Indicator Data'!Q162="No Data",1,IF('Indicator Data imputation'!K161&lt;&gt;"",1,0))</f>
        <v>0</v>
      </c>
      <c r="K158" s="171">
        <f>IF('Indicator Data'!R162="No Data",1,IF('Indicator Data imputation'!L161&lt;&gt;"",1,0))</f>
        <v>0</v>
      </c>
      <c r="L158" s="171">
        <f>IF('Indicator Data'!S162="No Data",1,IF('Indicator Data imputation'!M161&lt;&gt;"",1,0))</f>
        <v>0</v>
      </c>
      <c r="M158" s="171">
        <f>IF('Indicator Data'!T162="No Data",1,IF('Indicator Data imputation'!N161&lt;&gt;"",1,0))</f>
        <v>0</v>
      </c>
      <c r="N158" s="171">
        <f>IF('Indicator Data'!U162="No Data",1,IF('Indicator Data imputation'!O161&lt;&gt;"",1,0))</f>
        <v>0</v>
      </c>
      <c r="O158" s="171">
        <f>IF('Indicator Data'!V162="No Data",1,IF('Indicator Data imputation'!P161&lt;&gt;"",1,0))</f>
        <v>0</v>
      </c>
      <c r="P158" s="171">
        <f>IF('Indicator Data'!W162="No Data",1,IF('Indicator Data imputation'!Q161&lt;&gt;"",1,0))</f>
        <v>0</v>
      </c>
      <c r="Q158" s="171">
        <f>IF('Indicator Data'!X162="No Data",1,IF('Indicator Data imputation'!R161&lt;&gt;"",1,0))</f>
        <v>0</v>
      </c>
      <c r="R158" s="171">
        <f>IF('Indicator Data'!Y162="No Data",1,IF('Indicator Data imputation'!S161&lt;&gt;"",1,0))</f>
        <v>0</v>
      </c>
      <c r="S158" s="171">
        <f>IF('Indicator Data'!Z162="No Data",1,IF('Indicator Data imputation'!T161&lt;&gt;"",1,0))</f>
        <v>0</v>
      </c>
      <c r="T158" s="171">
        <f>IF('Indicator Data'!AA162="No Data",1,IF('Indicator Data imputation'!U161&lt;&gt;"",1,0))</f>
        <v>0</v>
      </c>
      <c r="U158" s="171">
        <f>IF('Indicator Data'!AB162="No Data",1,IF('Indicator Data imputation'!V161&lt;&gt;"",1,0))</f>
        <v>0</v>
      </c>
      <c r="V158" s="171">
        <f>IF('Indicator Data'!AC162="No Data",1,IF('Indicator Data imputation'!W161&lt;&gt;"",1,0))</f>
        <v>0</v>
      </c>
      <c r="W158" s="171">
        <f>IF('Indicator Data'!AD162="No Data",1,IF('Indicator Data imputation'!X161&lt;&gt;"",1,0))</f>
        <v>0</v>
      </c>
      <c r="X158" s="171">
        <f>IF('Indicator Data'!AE162="No Data",1,IF('Indicator Data imputation'!Y161&lt;&gt;"",1,0))</f>
        <v>0</v>
      </c>
      <c r="Y158" s="171">
        <f>IF('Indicator Data'!AF162="No Data",1,IF('Indicator Data imputation'!Z161&lt;&gt;"",1,0))</f>
        <v>0</v>
      </c>
      <c r="Z158" s="171">
        <f>IF('Indicator Data'!AG162="No Data",1,IF('Indicator Data imputation'!AA161&lt;&gt;"",1,0))</f>
        <v>0</v>
      </c>
      <c r="AA158" s="171">
        <f>IF('Indicator Data'!AH162="No Data",1,IF('Indicator Data imputation'!AB161&lt;&gt;"",1,0))</f>
        <v>0</v>
      </c>
      <c r="AB158" s="171">
        <f>IF('Indicator Data'!AI162="No Data",1,IF('Indicator Data imputation'!AC161&lt;&gt;"",1,0))</f>
        <v>0</v>
      </c>
      <c r="AC158" s="171">
        <f>IF('Indicator Data'!AJ162="No Data",1,IF('Indicator Data imputation'!AD161&lt;&gt;"",1,0))</f>
        <v>0</v>
      </c>
      <c r="AD158" s="171">
        <f>IF('Indicator Data'!AK162="No Data",1,IF('Indicator Data imputation'!AE161&lt;&gt;"",1,0))</f>
        <v>0</v>
      </c>
      <c r="AE158" s="171">
        <f>IF('Indicator Data'!AL162="No Data",1,IF('Indicator Data imputation'!AF161&lt;&gt;"",1,0))</f>
        <v>0</v>
      </c>
      <c r="AF158" s="171">
        <f>IF('Indicator Data'!AM162="No Data",1,IF('Indicator Data imputation'!AG161&lt;&gt;"",1,0))</f>
        <v>0</v>
      </c>
      <c r="AG158" s="171">
        <f>IF('Indicator Data'!AN162="No Data",1,IF('Indicator Data imputation'!AH161&lt;&gt;"",1,0))</f>
        <v>0</v>
      </c>
      <c r="AH158" s="171">
        <f>IF('Indicator Data'!AO162="No Data",1,IF('Indicator Data imputation'!AI161&lt;&gt;"",1,0))</f>
        <v>0</v>
      </c>
      <c r="AI158" s="171">
        <f>IF('Indicator Data'!AP162="No Data",1,IF('Indicator Data imputation'!AJ161&lt;&gt;"",1,0))</f>
        <v>0</v>
      </c>
      <c r="AJ158" s="171">
        <f>IF('Indicator Data'!AQ162="No Data",1,IF('Indicator Data imputation'!AK161&lt;&gt;"",1,0))</f>
        <v>0</v>
      </c>
      <c r="AK158" s="171">
        <f>IF('Indicator Data'!AR162="No Data",1,IF('Indicator Data imputation'!AL161&lt;&gt;"",1,0))</f>
        <v>0</v>
      </c>
      <c r="AL158" s="171">
        <f>IF('Indicator Data'!AS162="No Data",1,IF('Indicator Data imputation'!AM161&lt;&gt;"",1,0))</f>
        <v>0</v>
      </c>
      <c r="AM158" s="171">
        <f>IF('Indicator Data'!AT162="No Data",1,IF('Indicator Data imputation'!AN161&lt;&gt;"",1,0))</f>
        <v>0</v>
      </c>
      <c r="AN158" s="171">
        <f>IF('Indicator Data'!AU162="No Data",1,IF('Indicator Data imputation'!AO161&lt;&gt;"",1,0))</f>
        <v>0</v>
      </c>
      <c r="AO158" s="171">
        <f>IF('Indicator Data'!AV162="No Data",1,IF('Indicator Data imputation'!AP161&lt;&gt;"",1,0))</f>
        <v>0</v>
      </c>
      <c r="AP158" s="171">
        <f>IF('Indicator Data'!AW162="No Data",1,IF('Indicator Data imputation'!AQ161&lt;&gt;"",1,0))</f>
        <v>0</v>
      </c>
      <c r="AQ158" s="171">
        <f>IF('Indicator Data'!AX162="No Data",1,IF('Indicator Data imputation'!AR161&lt;&gt;"",1,0))</f>
        <v>0</v>
      </c>
      <c r="AR158" s="171">
        <f>IF('Indicator Data'!AY162="No Data",1,IF('Indicator Data imputation'!AS161&lt;&gt;"",1,0))</f>
        <v>0</v>
      </c>
      <c r="AS158" s="171">
        <f>IF('Indicator Data'!AZ162="No Data",1,IF('Indicator Data imputation'!AT161&lt;&gt;"",1,0))</f>
        <v>0</v>
      </c>
      <c r="AT158" s="171">
        <f>IF('Indicator Data'!BA162="No Data",1,IF('Indicator Data imputation'!AU161&lt;&gt;"",1,0))</f>
        <v>0</v>
      </c>
      <c r="AU158" s="171">
        <f>IF('Indicator Data'!BB162="No Data",1,IF('Indicator Data imputation'!AV161&lt;&gt;"",1,0))</f>
        <v>0</v>
      </c>
      <c r="AV158" s="171">
        <f>IF('Indicator Data'!BC162="No Data",1,IF('Indicator Data imputation'!AW161&lt;&gt;"",1,0))</f>
        <v>0</v>
      </c>
      <c r="AW158" s="171">
        <f>IF('Indicator Data'!BD162="No Data",1,IF('Indicator Data imputation'!AX161&lt;&gt;"",1,0))</f>
        <v>0</v>
      </c>
      <c r="AX158" s="171">
        <f>IF('Indicator Data'!BE162="No Data",1,IF('Indicator Data imputation'!AY161&lt;&gt;"",1,0))</f>
        <v>0</v>
      </c>
      <c r="AY158" s="171">
        <f>IF('Indicator Data'!BF162="No Data",1,IF('Indicator Data imputation'!AZ161&lt;&gt;"",1,0))</f>
        <v>0</v>
      </c>
      <c r="AZ158" s="171">
        <f>IF('Indicator Data'!BG162="No Data",1,IF('Indicator Data imputation'!BA161&lt;&gt;"",1,0))</f>
        <v>0</v>
      </c>
      <c r="BA158" s="5">
        <f t="shared" si="4"/>
        <v>0</v>
      </c>
      <c r="BB158" s="173">
        <f t="shared" si="5"/>
        <v>0</v>
      </c>
    </row>
    <row r="159" spans="1:54" x14ac:dyDescent="0.25">
      <c r="A159" s="5" t="s">
        <v>298</v>
      </c>
      <c r="B159" s="171">
        <f>IF('Indicator Data'!I163="No Data",1,IF('Indicator Data imputation'!C162&lt;&gt;"",1,0))</f>
        <v>0</v>
      </c>
      <c r="C159" s="171">
        <f>IF('Indicator Data'!J163="No Data",1,IF('Indicator Data imputation'!D162&lt;&gt;"",1,0))</f>
        <v>0</v>
      </c>
      <c r="D159" s="171">
        <f>IF('Indicator Data'!K163="No Data",1,IF('Indicator Data imputation'!E162&lt;&gt;"",1,0))</f>
        <v>0</v>
      </c>
      <c r="E159" s="171">
        <f>IF('Indicator Data'!L163="No Data",1,IF('Indicator Data imputation'!F162&lt;&gt;"",1,0))</f>
        <v>0</v>
      </c>
      <c r="F159" s="171">
        <f>IF('Indicator Data'!M163="No Data",1,IF('Indicator Data imputation'!G162&lt;&gt;"",1,0))</f>
        <v>0</v>
      </c>
      <c r="G159" s="171">
        <f>IF('Indicator Data'!N163="No Data",1,IF('Indicator Data imputation'!H162&lt;&gt;"",1,0))</f>
        <v>0</v>
      </c>
      <c r="H159" s="171">
        <f>IF('Indicator Data'!O163="No Data",1,IF('Indicator Data imputation'!I162&lt;&gt;"",1,0))</f>
        <v>0</v>
      </c>
      <c r="I159" s="171">
        <f>IF('Indicator Data'!P163="No Data",1,IF('Indicator Data imputation'!J162&lt;&gt;"",1,0))</f>
        <v>0</v>
      </c>
      <c r="J159" s="171">
        <f>IF('Indicator Data'!Q163="No Data",1,IF('Indicator Data imputation'!K162&lt;&gt;"",1,0))</f>
        <v>0</v>
      </c>
      <c r="K159" s="171">
        <f>IF('Indicator Data'!R163="No Data",1,IF('Indicator Data imputation'!L162&lt;&gt;"",1,0))</f>
        <v>0</v>
      </c>
      <c r="L159" s="171">
        <f>IF('Indicator Data'!S163="No Data",1,IF('Indicator Data imputation'!M162&lt;&gt;"",1,0))</f>
        <v>0</v>
      </c>
      <c r="M159" s="171">
        <f>IF('Indicator Data'!T163="No Data",1,IF('Indicator Data imputation'!N162&lt;&gt;"",1,0))</f>
        <v>0</v>
      </c>
      <c r="N159" s="171">
        <f>IF('Indicator Data'!U163="No Data",1,IF('Indicator Data imputation'!O162&lt;&gt;"",1,0))</f>
        <v>0</v>
      </c>
      <c r="O159" s="171">
        <f>IF('Indicator Data'!V163="No Data",1,IF('Indicator Data imputation'!P162&lt;&gt;"",1,0))</f>
        <v>0</v>
      </c>
      <c r="P159" s="171">
        <f>IF('Indicator Data'!W163="No Data",1,IF('Indicator Data imputation'!Q162&lt;&gt;"",1,0))</f>
        <v>0</v>
      </c>
      <c r="Q159" s="171">
        <f>IF('Indicator Data'!X163="No Data",1,IF('Indicator Data imputation'!R162&lt;&gt;"",1,0))</f>
        <v>0</v>
      </c>
      <c r="R159" s="171">
        <f>IF('Indicator Data'!Y163="No Data",1,IF('Indicator Data imputation'!S162&lt;&gt;"",1,0))</f>
        <v>1</v>
      </c>
      <c r="S159" s="171">
        <f>IF('Indicator Data'!Z163="No Data",1,IF('Indicator Data imputation'!T162&lt;&gt;"",1,0))</f>
        <v>0</v>
      </c>
      <c r="T159" s="171">
        <f>IF('Indicator Data'!AA163="No Data",1,IF('Indicator Data imputation'!U162&lt;&gt;"",1,0))</f>
        <v>0</v>
      </c>
      <c r="U159" s="171">
        <f>IF('Indicator Data'!AB163="No Data",1,IF('Indicator Data imputation'!V162&lt;&gt;"",1,0))</f>
        <v>0</v>
      </c>
      <c r="V159" s="171">
        <f>IF('Indicator Data'!AC163="No Data",1,IF('Indicator Data imputation'!W162&lt;&gt;"",1,0))</f>
        <v>0</v>
      </c>
      <c r="W159" s="171">
        <f>IF('Indicator Data'!AD163="No Data",1,IF('Indicator Data imputation'!X162&lt;&gt;"",1,0))</f>
        <v>0</v>
      </c>
      <c r="X159" s="171">
        <f>IF('Indicator Data'!AE163="No Data",1,IF('Indicator Data imputation'!Y162&lt;&gt;"",1,0))</f>
        <v>0</v>
      </c>
      <c r="Y159" s="171">
        <f>IF('Indicator Data'!AF163="No Data",1,IF('Indicator Data imputation'!Z162&lt;&gt;"",1,0))</f>
        <v>1</v>
      </c>
      <c r="Z159" s="171">
        <f>IF('Indicator Data'!AG163="No Data",1,IF('Indicator Data imputation'!AA162&lt;&gt;"",1,0))</f>
        <v>1</v>
      </c>
      <c r="AA159" s="171">
        <f>IF('Indicator Data'!AH163="No Data",1,IF('Indicator Data imputation'!AB162&lt;&gt;"",1,0))</f>
        <v>0</v>
      </c>
      <c r="AB159" s="171">
        <f>IF('Indicator Data'!AI163="No Data",1,IF('Indicator Data imputation'!AC162&lt;&gt;"",1,0))</f>
        <v>0</v>
      </c>
      <c r="AC159" s="171">
        <f>IF('Indicator Data'!AJ163="No Data",1,IF('Indicator Data imputation'!AD162&lt;&gt;"",1,0))</f>
        <v>0</v>
      </c>
      <c r="AD159" s="171">
        <f>IF('Indicator Data'!AK163="No Data",1,IF('Indicator Data imputation'!AE162&lt;&gt;"",1,0))</f>
        <v>0</v>
      </c>
      <c r="AE159" s="171">
        <f>IF('Indicator Data'!AL163="No Data",1,IF('Indicator Data imputation'!AF162&lt;&gt;"",1,0))</f>
        <v>0</v>
      </c>
      <c r="AF159" s="171">
        <f>IF('Indicator Data'!AM163="No Data",1,IF('Indicator Data imputation'!AG162&lt;&gt;"",1,0))</f>
        <v>0</v>
      </c>
      <c r="AG159" s="171">
        <f>IF('Indicator Data'!AN163="No Data",1,IF('Indicator Data imputation'!AH162&lt;&gt;"",1,0))</f>
        <v>0</v>
      </c>
      <c r="AH159" s="171">
        <f>IF('Indicator Data'!AO163="No Data",1,IF('Indicator Data imputation'!AI162&lt;&gt;"",1,0))</f>
        <v>0</v>
      </c>
      <c r="AI159" s="171">
        <f>IF('Indicator Data'!AP163="No Data",1,IF('Indicator Data imputation'!AJ162&lt;&gt;"",1,0))</f>
        <v>1</v>
      </c>
      <c r="AJ159" s="171">
        <f>IF('Indicator Data'!AQ163="No Data",1,IF('Indicator Data imputation'!AK162&lt;&gt;"",1,0))</f>
        <v>1</v>
      </c>
      <c r="AK159" s="171">
        <f>IF('Indicator Data'!AR163="No Data",1,IF('Indicator Data imputation'!AL162&lt;&gt;"",1,0))</f>
        <v>1</v>
      </c>
      <c r="AL159" s="171">
        <f>IF('Indicator Data'!AS163="No Data",1,IF('Indicator Data imputation'!AM162&lt;&gt;"",1,0))</f>
        <v>0</v>
      </c>
      <c r="AM159" s="171">
        <f>IF('Indicator Data'!AT163="No Data",1,IF('Indicator Data imputation'!AN162&lt;&gt;"",1,0))</f>
        <v>1</v>
      </c>
      <c r="AN159" s="171">
        <f>IF('Indicator Data'!AU163="No Data",1,IF('Indicator Data imputation'!AO162&lt;&gt;"",1,0))</f>
        <v>1</v>
      </c>
      <c r="AO159" s="171">
        <f>IF('Indicator Data'!AV163="No Data",1,IF('Indicator Data imputation'!AP162&lt;&gt;"",1,0))</f>
        <v>0</v>
      </c>
      <c r="AP159" s="171">
        <f>IF('Indicator Data'!AW163="No Data",1,IF('Indicator Data imputation'!AQ162&lt;&gt;"",1,0))</f>
        <v>0</v>
      </c>
      <c r="AQ159" s="171">
        <f>IF('Indicator Data'!AX163="No Data",1,IF('Indicator Data imputation'!AR162&lt;&gt;"",1,0))</f>
        <v>0</v>
      </c>
      <c r="AR159" s="171">
        <f>IF('Indicator Data'!AY163="No Data",1,IF('Indicator Data imputation'!AS162&lt;&gt;"",1,0))</f>
        <v>0</v>
      </c>
      <c r="AS159" s="171">
        <f>IF('Indicator Data'!AZ163="No Data",1,IF('Indicator Data imputation'!AT162&lt;&gt;"",1,0))</f>
        <v>0</v>
      </c>
      <c r="AT159" s="171">
        <f>IF('Indicator Data'!BA163="No Data",1,IF('Indicator Data imputation'!AU162&lt;&gt;"",1,0))</f>
        <v>0</v>
      </c>
      <c r="AU159" s="171">
        <f>IF('Indicator Data'!BB163="No Data",1,IF('Indicator Data imputation'!AV162&lt;&gt;"",1,0))</f>
        <v>0</v>
      </c>
      <c r="AV159" s="171">
        <f>IF('Indicator Data'!BC163="No Data",1,IF('Indicator Data imputation'!AW162&lt;&gt;"",1,0))</f>
        <v>0</v>
      </c>
      <c r="AW159" s="171">
        <f>IF('Indicator Data'!BD163="No Data",1,IF('Indicator Data imputation'!AX162&lt;&gt;"",1,0))</f>
        <v>0</v>
      </c>
      <c r="AX159" s="171">
        <f>IF('Indicator Data'!BE163="No Data",1,IF('Indicator Data imputation'!AY162&lt;&gt;"",1,0))</f>
        <v>0</v>
      </c>
      <c r="AY159" s="171">
        <f>IF('Indicator Data'!BF163="No Data",1,IF('Indicator Data imputation'!AZ162&lt;&gt;"",1,0))</f>
        <v>0</v>
      </c>
      <c r="AZ159" s="171">
        <f>IF('Indicator Data'!BG163="No Data",1,IF('Indicator Data imputation'!BA162&lt;&gt;"",1,0))</f>
        <v>0</v>
      </c>
      <c r="BA159" s="5">
        <f t="shared" si="4"/>
        <v>8</v>
      </c>
      <c r="BB159" s="173">
        <f t="shared" si="5"/>
        <v>0.15686274509803921</v>
      </c>
    </row>
    <row r="160" spans="1:54" x14ac:dyDescent="0.25">
      <c r="A160" s="5" t="s">
        <v>300</v>
      </c>
      <c r="B160" s="171">
        <f>IF('Indicator Data'!I164="No Data",1,IF('Indicator Data imputation'!C163&lt;&gt;"",1,0))</f>
        <v>0</v>
      </c>
      <c r="C160" s="171">
        <f>IF('Indicator Data'!J164="No Data",1,IF('Indicator Data imputation'!D163&lt;&gt;"",1,0))</f>
        <v>0</v>
      </c>
      <c r="D160" s="171">
        <f>IF('Indicator Data'!K164="No Data",1,IF('Indicator Data imputation'!E163&lt;&gt;"",1,0))</f>
        <v>0</v>
      </c>
      <c r="E160" s="171">
        <f>IF('Indicator Data'!L164="No Data",1,IF('Indicator Data imputation'!F163&lt;&gt;"",1,0))</f>
        <v>0</v>
      </c>
      <c r="F160" s="171">
        <f>IF('Indicator Data'!M164="No Data",1,IF('Indicator Data imputation'!G163&lt;&gt;"",1,0))</f>
        <v>0</v>
      </c>
      <c r="G160" s="171">
        <f>IF('Indicator Data'!N164="No Data",1,IF('Indicator Data imputation'!H163&lt;&gt;"",1,0))</f>
        <v>0</v>
      </c>
      <c r="H160" s="171">
        <f>IF('Indicator Data'!O164="No Data",1,IF('Indicator Data imputation'!I163&lt;&gt;"",1,0))</f>
        <v>0</v>
      </c>
      <c r="I160" s="171">
        <f>IF('Indicator Data'!P164="No Data",1,IF('Indicator Data imputation'!J163&lt;&gt;"",1,0))</f>
        <v>0</v>
      </c>
      <c r="J160" s="171">
        <f>IF('Indicator Data'!Q164="No Data",1,IF('Indicator Data imputation'!K163&lt;&gt;"",1,0))</f>
        <v>0</v>
      </c>
      <c r="K160" s="171">
        <f>IF('Indicator Data'!R164="No Data",1,IF('Indicator Data imputation'!L163&lt;&gt;"",1,0))</f>
        <v>1</v>
      </c>
      <c r="L160" s="171">
        <f>IF('Indicator Data'!S164="No Data",1,IF('Indicator Data imputation'!M163&lt;&gt;"",1,0))</f>
        <v>0</v>
      </c>
      <c r="M160" s="171">
        <f>IF('Indicator Data'!T164="No Data",1,IF('Indicator Data imputation'!N163&lt;&gt;"",1,0))</f>
        <v>0</v>
      </c>
      <c r="N160" s="171">
        <f>IF('Indicator Data'!U164="No Data",1,IF('Indicator Data imputation'!O163&lt;&gt;"",1,0))</f>
        <v>0</v>
      </c>
      <c r="O160" s="171">
        <f>IF('Indicator Data'!V164="No Data",1,IF('Indicator Data imputation'!P163&lt;&gt;"",1,0))</f>
        <v>1</v>
      </c>
      <c r="P160" s="171">
        <f>IF('Indicator Data'!W164="No Data",1,IF('Indicator Data imputation'!Q163&lt;&gt;"",1,0))</f>
        <v>0</v>
      </c>
      <c r="Q160" s="171">
        <f>IF('Indicator Data'!X164="No Data",1,IF('Indicator Data imputation'!R163&lt;&gt;"",1,0))</f>
        <v>1</v>
      </c>
      <c r="R160" s="171">
        <f>IF('Indicator Data'!Y164="No Data",1,IF('Indicator Data imputation'!S163&lt;&gt;"",1,0))</f>
        <v>0</v>
      </c>
      <c r="S160" s="171">
        <f>IF('Indicator Data'!Z164="No Data",1,IF('Indicator Data imputation'!T163&lt;&gt;"",1,0))</f>
        <v>0</v>
      </c>
      <c r="T160" s="171">
        <f>IF('Indicator Data'!AA164="No Data",1,IF('Indicator Data imputation'!U163&lt;&gt;"",1,0))</f>
        <v>0</v>
      </c>
      <c r="U160" s="171">
        <f>IF('Indicator Data'!AB164="No Data",1,IF('Indicator Data imputation'!V163&lt;&gt;"",1,0))</f>
        <v>0</v>
      </c>
      <c r="V160" s="171">
        <f>IF('Indicator Data'!AC164="No Data",1,IF('Indicator Data imputation'!W163&lt;&gt;"",1,0))</f>
        <v>0</v>
      </c>
      <c r="W160" s="171">
        <f>IF('Indicator Data'!AD164="No Data",1,IF('Indicator Data imputation'!X163&lt;&gt;"",1,0))</f>
        <v>0</v>
      </c>
      <c r="X160" s="171">
        <f>IF('Indicator Data'!AE164="No Data",1,IF('Indicator Data imputation'!Y163&lt;&gt;"",1,0))</f>
        <v>1</v>
      </c>
      <c r="Y160" s="171">
        <f>IF('Indicator Data'!AF164="No Data",1,IF('Indicator Data imputation'!Z163&lt;&gt;"",1,0))</f>
        <v>0</v>
      </c>
      <c r="Z160" s="171">
        <f>IF('Indicator Data'!AG164="No Data",1,IF('Indicator Data imputation'!AA163&lt;&gt;"",1,0))</f>
        <v>0</v>
      </c>
      <c r="AA160" s="171">
        <f>IF('Indicator Data'!AH164="No Data",1,IF('Indicator Data imputation'!AB163&lt;&gt;"",1,0))</f>
        <v>0</v>
      </c>
      <c r="AB160" s="171">
        <f>IF('Indicator Data'!AI164="No Data",1,IF('Indicator Data imputation'!AC163&lt;&gt;"",1,0))</f>
        <v>0</v>
      </c>
      <c r="AC160" s="171">
        <f>IF('Indicator Data'!AJ164="No Data",1,IF('Indicator Data imputation'!AD163&lt;&gt;"",1,0))</f>
        <v>0</v>
      </c>
      <c r="AD160" s="171">
        <f>IF('Indicator Data'!AK164="No Data",1,IF('Indicator Data imputation'!AE163&lt;&gt;"",1,0))</f>
        <v>0</v>
      </c>
      <c r="AE160" s="171">
        <f>IF('Indicator Data'!AL164="No Data",1,IF('Indicator Data imputation'!AF163&lt;&gt;"",1,0))</f>
        <v>0</v>
      </c>
      <c r="AF160" s="171">
        <f>IF('Indicator Data'!AM164="No Data",1,IF('Indicator Data imputation'!AG163&lt;&gt;"",1,0))</f>
        <v>0</v>
      </c>
      <c r="AG160" s="171">
        <f>IF('Indicator Data'!AN164="No Data",1,IF('Indicator Data imputation'!AH163&lt;&gt;"",1,0))</f>
        <v>0</v>
      </c>
      <c r="AH160" s="171">
        <f>IF('Indicator Data'!AO164="No Data",1,IF('Indicator Data imputation'!AI163&lt;&gt;"",1,0))</f>
        <v>0</v>
      </c>
      <c r="AI160" s="171">
        <f>IF('Indicator Data'!AP164="No Data",1,IF('Indicator Data imputation'!AJ163&lt;&gt;"",1,0))</f>
        <v>0</v>
      </c>
      <c r="AJ160" s="171">
        <f>IF('Indicator Data'!AQ164="No Data",1,IF('Indicator Data imputation'!AK163&lt;&gt;"",1,0))</f>
        <v>0</v>
      </c>
      <c r="AK160" s="171">
        <f>IF('Indicator Data'!AR164="No Data",1,IF('Indicator Data imputation'!AL163&lt;&gt;"",1,0))</f>
        <v>0</v>
      </c>
      <c r="AL160" s="171">
        <f>IF('Indicator Data'!AS164="No Data",1,IF('Indicator Data imputation'!AM163&lt;&gt;"",1,0))</f>
        <v>0</v>
      </c>
      <c r="AM160" s="171">
        <f>IF('Indicator Data'!AT164="No Data",1,IF('Indicator Data imputation'!AN163&lt;&gt;"",1,0))</f>
        <v>0</v>
      </c>
      <c r="AN160" s="171">
        <f>IF('Indicator Data'!AU164="No Data",1,IF('Indicator Data imputation'!AO163&lt;&gt;"",1,0))</f>
        <v>0</v>
      </c>
      <c r="AO160" s="171">
        <f>IF('Indicator Data'!AV164="No Data",1,IF('Indicator Data imputation'!AP163&lt;&gt;"",1,0))</f>
        <v>0</v>
      </c>
      <c r="AP160" s="171">
        <f>IF('Indicator Data'!AW164="No Data",1,IF('Indicator Data imputation'!AQ163&lt;&gt;"",1,0))</f>
        <v>0</v>
      </c>
      <c r="AQ160" s="171">
        <f>IF('Indicator Data'!AX164="No Data",1,IF('Indicator Data imputation'!AR163&lt;&gt;"",1,0))</f>
        <v>0</v>
      </c>
      <c r="AR160" s="171">
        <f>IF('Indicator Data'!AY164="No Data",1,IF('Indicator Data imputation'!AS163&lt;&gt;"",1,0))</f>
        <v>0</v>
      </c>
      <c r="AS160" s="171">
        <f>IF('Indicator Data'!AZ164="No Data",1,IF('Indicator Data imputation'!AT163&lt;&gt;"",1,0))</f>
        <v>0</v>
      </c>
      <c r="AT160" s="171">
        <f>IF('Indicator Data'!BA164="No Data",1,IF('Indicator Data imputation'!AU163&lt;&gt;"",1,0))</f>
        <v>0</v>
      </c>
      <c r="AU160" s="171">
        <f>IF('Indicator Data'!BB164="No Data",1,IF('Indicator Data imputation'!AV163&lt;&gt;"",1,0))</f>
        <v>0</v>
      </c>
      <c r="AV160" s="171">
        <f>IF('Indicator Data'!BC164="No Data",1,IF('Indicator Data imputation'!AW163&lt;&gt;"",1,0))</f>
        <v>0</v>
      </c>
      <c r="AW160" s="171">
        <f>IF('Indicator Data'!BD164="No Data",1,IF('Indicator Data imputation'!AX163&lt;&gt;"",1,0))</f>
        <v>0</v>
      </c>
      <c r="AX160" s="171">
        <f>IF('Indicator Data'!BE164="No Data",1,IF('Indicator Data imputation'!AY163&lt;&gt;"",1,0))</f>
        <v>0</v>
      </c>
      <c r="AY160" s="171">
        <f>IF('Indicator Data'!BF164="No Data",1,IF('Indicator Data imputation'!AZ163&lt;&gt;"",1,0))</f>
        <v>0</v>
      </c>
      <c r="AZ160" s="171">
        <f>IF('Indicator Data'!BG164="No Data",1,IF('Indicator Data imputation'!BA163&lt;&gt;"",1,0))</f>
        <v>0</v>
      </c>
      <c r="BA160" s="5">
        <f t="shared" si="4"/>
        <v>4</v>
      </c>
      <c r="BB160" s="173">
        <f t="shared" si="5"/>
        <v>7.8431372549019607E-2</v>
      </c>
    </row>
    <row r="161" spans="1:54" x14ac:dyDescent="0.25">
      <c r="A161" s="5" t="s">
        <v>302</v>
      </c>
      <c r="B161" s="171">
        <f>IF('Indicator Data'!I165="No Data",1,IF('Indicator Data imputation'!C164&lt;&gt;"",1,0))</f>
        <v>0</v>
      </c>
      <c r="C161" s="171">
        <f>IF('Indicator Data'!J165="No Data",1,IF('Indicator Data imputation'!D164&lt;&gt;"",1,0))</f>
        <v>0</v>
      </c>
      <c r="D161" s="171">
        <f>IF('Indicator Data'!K165="No Data",1,IF('Indicator Data imputation'!E164&lt;&gt;"",1,0))</f>
        <v>0</v>
      </c>
      <c r="E161" s="171">
        <f>IF('Indicator Data'!L165="No Data",1,IF('Indicator Data imputation'!F164&lt;&gt;"",1,0))</f>
        <v>0</v>
      </c>
      <c r="F161" s="171">
        <f>IF('Indicator Data'!M165="No Data",1,IF('Indicator Data imputation'!G164&lt;&gt;"",1,0))</f>
        <v>0</v>
      </c>
      <c r="G161" s="171">
        <f>IF('Indicator Data'!N165="No Data",1,IF('Indicator Data imputation'!H164&lt;&gt;"",1,0))</f>
        <v>0</v>
      </c>
      <c r="H161" s="171">
        <f>IF('Indicator Data'!O165="No Data",1,IF('Indicator Data imputation'!I164&lt;&gt;"",1,0))</f>
        <v>0</v>
      </c>
      <c r="I161" s="171">
        <f>IF('Indicator Data'!P165="No Data",1,IF('Indicator Data imputation'!J164&lt;&gt;"",1,0))</f>
        <v>0</v>
      </c>
      <c r="J161" s="171">
        <f>IF('Indicator Data'!Q165="No Data",1,IF('Indicator Data imputation'!K164&lt;&gt;"",1,0))</f>
        <v>0</v>
      </c>
      <c r="K161" s="171">
        <f>IF('Indicator Data'!R165="No Data",1,IF('Indicator Data imputation'!L164&lt;&gt;"",1,0))</f>
        <v>1</v>
      </c>
      <c r="L161" s="171">
        <f>IF('Indicator Data'!S165="No Data",1,IF('Indicator Data imputation'!M164&lt;&gt;"",1,0))</f>
        <v>0</v>
      </c>
      <c r="M161" s="171">
        <f>IF('Indicator Data'!T165="No Data",1,IF('Indicator Data imputation'!N164&lt;&gt;"",1,0))</f>
        <v>0</v>
      </c>
      <c r="N161" s="171">
        <f>IF('Indicator Data'!U165="No Data",1,IF('Indicator Data imputation'!O164&lt;&gt;"",1,0))</f>
        <v>0</v>
      </c>
      <c r="O161" s="171">
        <f>IF('Indicator Data'!V165="No Data",1,IF('Indicator Data imputation'!P164&lt;&gt;"",1,0))</f>
        <v>0</v>
      </c>
      <c r="P161" s="171">
        <f>IF('Indicator Data'!W165="No Data",1,IF('Indicator Data imputation'!Q164&lt;&gt;"",1,0))</f>
        <v>0</v>
      </c>
      <c r="Q161" s="171">
        <f>IF('Indicator Data'!X165="No Data",1,IF('Indicator Data imputation'!R164&lt;&gt;"",1,0))</f>
        <v>0</v>
      </c>
      <c r="R161" s="171">
        <f>IF('Indicator Data'!Y165="No Data",1,IF('Indicator Data imputation'!S164&lt;&gt;"",1,0))</f>
        <v>0</v>
      </c>
      <c r="S161" s="171">
        <f>IF('Indicator Data'!Z165="No Data",1,IF('Indicator Data imputation'!T164&lt;&gt;"",1,0))</f>
        <v>0</v>
      </c>
      <c r="T161" s="171">
        <f>IF('Indicator Data'!AA165="No Data",1,IF('Indicator Data imputation'!U164&lt;&gt;"",1,0))</f>
        <v>0</v>
      </c>
      <c r="U161" s="171">
        <f>IF('Indicator Data'!AB165="No Data",1,IF('Indicator Data imputation'!V164&lt;&gt;"",1,0))</f>
        <v>0</v>
      </c>
      <c r="V161" s="171">
        <f>IF('Indicator Data'!AC165="No Data",1,IF('Indicator Data imputation'!W164&lt;&gt;"",1,0))</f>
        <v>0</v>
      </c>
      <c r="W161" s="171">
        <f>IF('Indicator Data'!AD165="No Data",1,IF('Indicator Data imputation'!X164&lt;&gt;"",1,0))</f>
        <v>0</v>
      </c>
      <c r="X161" s="171">
        <f>IF('Indicator Data'!AE165="No Data",1,IF('Indicator Data imputation'!Y164&lt;&gt;"",1,0))</f>
        <v>0</v>
      </c>
      <c r="Y161" s="171">
        <f>IF('Indicator Data'!AF165="No Data",1,IF('Indicator Data imputation'!Z164&lt;&gt;"",1,0))</f>
        <v>0</v>
      </c>
      <c r="Z161" s="171">
        <f>IF('Indicator Data'!AG165="No Data",1,IF('Indicator Data imputation'!AA164&lt;&gt;"",1,0))</f>
        <v>0</v>
      </c>
      <c r="AA161" s="171">
        <f>IF('Indicator Data'!AH165="No Data",1,IF('Indicator Data imputation'!AB164&lt;&gt;"",1,0))</f>
        <v>0</v>
      </c>
      <c r="AB161" s="171">
        <f>IF('Indicator Data'!AI165="No Data",1,IF('Indicator Data imputation'!AC164&lt;&gt;"",1,0))</f>
        <v>0</v>
      </c>
      <c r="AC161" s="171">
        <f>IF('Indicator Data'!AJ165="No Data",1,IF('Indicator Data imputation'!AD164&lt;&gt;"",1,0))</f>
        <v>0</v>
      </c>
      <c r="AD161" s="171">
        <f>IF('Indicator Data'!AK165="No Data",1,IF('Indicator Data imputation'!AE164&lt;&gt;"",1,0))</f>
        <v>0</v>
      </c>
      <c r="AE161" s="171">
        <f>IF('Indicator Data'!AL165="No Data",1,IF('Indicator Data imputation'!AF164&lt;&gt;"",1,0))</f>
        <v>0</v>
      </c>
      <c r="AF161" s="171">
        <f>IF('Indicator Data'!AM165="No Data",1,IF('Indicator Data imputation'!AG164&lt;&gt;"",1,0))</f>
        <v>0</v>
      </c>
      <c r="AG161" s="171">
        <f>IF('Indicator Data'!AN165="No Data",1,IF('Indicator Data imputation'!AH164&lt;&gt;"",1,0))</f>
        <v>0</v>
      </c>
      <c r="AH161" s="171">
        <f>IF('Indicator Data'!AO165="No Data",1,IF('Indicator Data imputation'!AI164&lt;&gt;"",1,0))</f>
        <v>0</v>
      </c>
      <c r="AI161" s="171">
        <f>IF('Indicator Data'!AP165="No Data",1,IF('Indicator Data imputation'!AJ164&lt;&gt;"",1,0))</f>
        <v>0</v>
      </c>
      <c r="AJ161" s="171">
        <f>IF('Indicator Data'!AQ165="No Data",1,IF('Indicator Data imputation'!AK164&lt;&gt;"",1,0))</f>
        <v>0</v>
      </c>
      <c r="AK161" s="171">
        <f>IF('Indicator Data'!AR165="No Data",1,IF('Indicator Data imputation'!AL164&lt;&gt;"",1,0))</f>
        <v>0</v>
      </c>
      <c r="AL161" s="171">
        <f>IF('Indicator Data'!AS165="No Data",1,IF('Indicator Data imputation'!AM164&lt;&gt;"",1,0))</f>
        <v>0</v>
      </c>
      <c r="AM161" s="171">
        <f>IF('Indicator Data'!AT165="No Data",1,IF('Indicator Data imputation'!AN164&lt;&gt;"",1,0))</f>
        <v>0</v>
      </c>
      <c r="AN161" s="171">
        <f>IF('Indicator Data'!AU165="No Data",1,IF('Indicator Data imputation'!AO164&lt;&gt;"",1,0))</f>
        <v>0</v>
      </c>
      <c r="AO161" s="171">
        <f>IF('Indicator Data'!AV165="No Data",1,IF('Indicator Data imputation'!AP164&lt;&gt;"",1,0))</f>
        <v>0</v>
      </c>
      <c r="AP161" s="171">
        <f>IF('Indicator Data'!AW165="No Data",1,IF('Indicator Data imputation'!AQ164&lt;&gt;"",1,0))</f>
        <v>0</v>
      </c>
      <c r="AQ161" s="171">
        <f>IF('Indicator Data'!AX165="No Data",1,IF('Indicator Data imputation'!AR164&lt;&gt;"",1,0))</f>
        <v>0</v>
      </c>
      <c r="AR161" s="171">
        <f>IF('Indicator Data'!AY165="No Data",1,IF('Indicator Data imputation'!AS164&lt;&gt;"",1,0))</f>
        <v>0</v>
      </c>
      <c r="AS161" s="171">
        <f>IF('Indicator Data'!AZ165="No Data",1,IF('Indicator Data imputation'!AT164&lt;&gt;"",1,0))</f>
        <v>0</v>
      </c>
      <c r="AT161" s="171">
        <f>IF('Indicator Data'!BA165="No Data",1,IF('Indicator Data imputation'!AU164&lt;&gt;"",1,0))</f>
        <v>0</v>
      </c>
      <c r="AU161" s="171">
        <f>IF('Indicator Data'!BB165="No Data",1,IF('Indicator Data imputation'!AV164&lt;&gt;"",1,0))</f>
        <v>0</v>
      </c>
      <c r="AV161" s="171">
        <f>IF('Indicator Data'!BC165="No Data",1,IF('Indicator Data imputation'!AW164&lt;&gt;"",1,0))</f>
        <v>0</v>
      </c>
      <c r="AW161" s="171">
        <f>IF('Indicator Data'!BD165="No Data",1,IF('Indicator Data imputation'!AX164&lt;&gt;"",1,0))</f>
        <v>0</v>
      </c>
      <c r="AX161" s="171">
        <f>IF('Indicator Data'!BE165="No Data",1,IF('Indicator Data imputation'!AY164&lt;&gt;"",1,0))</f>
        <v>0</v>
      </c>
      <c r="AY161" s="171">
        <f>IF('Indicator Data'!BF165="No Data",1,IF('Indicator Data imputation'!AZ164&lt;&gt;"",1,0))</f>
        <v>0</v>
      </c>
      <c r="AZ161" s="171">
        <f>IF('Indicator Data'!BG165="No Data",1,IF('Indicator Data imputation'!BA164&lt;&gt;"",1,0))</f>
        <v>0</v>
      </c>
      <c r="BA161" s="5">
        <f t="shared" si="4"/>
        <v>1</v>
      </c>
      <c r="BB161" s="173">
        <f t="shared" si="5"/>
        <v>1.9607843137254902E-2</v>
      </c>
    </row>
    <row r="162" spans="1:54" x14ac:dyDescent="0.25">
      <c r="A162" s="5" t="s">
        <v>304</v>
      </c>
      <c r="B162" s="171">
        <f>IF('Indicator Data'!I166="No Data",1,IF('Indicator Data imputation'!C165&lt;&gt;"",1,0))</f>
        <v>0</v>
      </c>
      <c r="C162" s="171">
        <f>IF('Indicator Data'!J166="No Data",1,IF('Indicator Data imputation'!D165&lt;&gt;"",1,0))</f>
        <v>0</v>
      </c>
      <c r="D162" s="171">
        <f>IF('Indicator Data'!K166="No Data",1,IF('Indicator Data imputation'!E165&lt;&gt;"",1,0))</f>
        <v>0</v>
      </c>
      <c r="E162" s="171">
        <f>IF('Indicator Data'!L166="No Data",1,IF('Indicator Data imputation'!F165&lt;&gt;"",1,0))</f>
        <v>0</v>
      </c>
      <c r="F162" s="171">
        <f>IF('Indicator Data'!M166="No Data",1,IF('Indicator Data imputation'!G165&lt;&gt;"",1,0))</f>
        <v>0</v>
      </c>
      <c r="G162" s="171">
        <f>IF('Indicator Data'!N166="No Data",1,IF('Indicator Data imputation'!H165&lt;&gt;"",1,0))</f>
        <v>0</v>
      </c>
      <c r="H162" s="171">
        <f>IF('Indicator Data'!O166="No Data",1,IF('Indicator Data imputation'!I165&lt;&gt;"",1,0))</f>
        <v>0</v>
      </c>
      <c r="I162" s="171">
        <f>IF('Indicator Data'!P166="No Data",1,IF('Indicator Data imputation'!J165&lt;&gt;"",1,0))</f>
        <v>0</v>
      </c>
      <c r="J162" s="171">
        <f>IF('Indicator Data'!Q166="No Data",1,IF('Indicator Data imputation'!K165&lt;&gt;"",1,0))</f>
        <v>0</v>
      </c>
      <c r="K162" s="171">
        <f>IF('Indicator Data'!R166="No Data",1,IF('Indicator Data imputation'!L165&lt;&gt;"",1,0))</f>
        <v>0</v>
      </c>
      <c r="L162" s="171">
        <f>IF('Indicator Data'!S166="No Data",1,IF('Indicator Data imputation'!M165&lt;&gt;"",1,0))</f>
        <v>0</v>
      </c>
      <c r="M162" s="171">
        <f>IF('Indicator Data'!T166="No Data",1,IF('Indicator Data imputation'!N165&lt;&gt;"",1,0))</f>
        <v>0</v>
      </c>
      <c r="N162" s="171">
        <f>IF('Indicator Data'!U166="No Data",1,IF('Indicator Data imputation'!O165&lt;&gt;"",1,0))</f>
        <v>0</v>
      </c>
      <c r="O162" s="171">
        <f>IF('Indicator Data'!V166="No Data",1,IF('Indicator Data imputation'!P165&lt;&gt;"",1,0))</f>
        <v>0</v>
      </c>
      <c r="P162" s="171">
        <f>IF('Indicator Data'!W166="No Data",1,IF('Indicator Data imputation'!Q165&lt;&gt;"",1,0))</f>
        <v>0</v>
      </c>
      <c r="Q162" s="171">
        <f>IF('Indicator Data'!X166="No Data",1,IF('Indicator Data imputation'!R165&lt;&gt;"",1,0))</f>
        <v>0</v>
      </c>
      <c r="R162" s="171">
        <f>IF('Indicator Data'!Y166="No Data",1,IF('Indicator Data imputation'!S165&lt;&gt;"",1,0))</f>
        <v>0</v>
      </c>
      <c r="S162" s="171">
        <f>IF('Indicator Data'!Z166="No Data",1,IF('Indicator Data imputation'!T165&lt;&gt;"",1,0))</f>
        <v>0</v>
      </c>
      <c r="T162" s="171">
        <f>IF('Indicator Data'!AA166="No Data",1,IF('Indicator Data imputation'!U165&lt;&gt;"",1,0))</f>
        <v>0</v>
      </c>
      <c r="U162" s="171">
        <f>IF('Indicator Data'!AB166="No Data",1,IF('Indicator Data imputation'!V165&lt;&gt;"",1,0))</f>
        <v>0</v>
      </c>
      <c r="V162" s="171">
        <f>IF('Indicator Data'!AC166="No Data",1,IF('Indicator Data imputation'!W165&lt;&gt;"",1,0))</f>
        <v>0</v>
      </c>
      <c r="W162" s="171">
        <f>IF('Indicator Data'!AD166="No Data",1,IF('Indicator Data imputation'!X165&lt;&gt;"",1,0))</f>
        <v>0</v>
      </c>
      <c r="X162" s="171">
        <f>IF('Indicator Data'!AE166="No Data",1,IF('Indicator Data imputation'!Y165&lt;&gt;"",1,0))</f>
        <v>0</v>
      </c>
      <c r="Y162" s="171">
        <f>IF('Indicator Data'!AF166="No Data",1,IF('Indicator Data imputation'!Z165&lt;&gt;"",1,0))</f>
        <v>0</v>
      </c>
      <c r="Z162" s="171">
        <f>IF('Indicator Data'!AG166="No Data",1,IF('Indicator Data imputation'!AA165&lt;&gt;"",1,0))</f>
        <v>0</v>
      </c>
      <c r="AA162" s="171">
        <f>IF('Indicator Data'!AH166="No Data",1,IF('Indicator Data imputation'!AB165&lt;&gt;"",1,0))</f>
        <v>0</v>
      </c>
      <c r="AB162" s="171">
        <f>IF('Indicator Data'!AI166="No Data",1,IF('Indicator Data imputation'!AC165&lt;&gt;"",1,0))</f>
        <v>0</v>
      </c>
      <c r="AC162" s="171">
        <f>IF('Indicator Data'!AJ166="No Data",1,IF('Indicator Data imputation'!AD165&lt;&gt;"",1,0))</f>
        <v>0</v>
      </c>
      <c r="AD162" s="171">
        <f>IF('Indicator Data'!AK166="No Data",1,IF('Indicator Data imputation'!AE165&lt;&gt;"",1,0))</f>
        <v>0</v>
      </c>
      <c r="AE162" s="171">
        <f>IF('Indicator Data'!AL166="No Data",1,IF('Indicator Data imputation'!AF165&lt;&gt;"",1,0))</f>
        <v>0</v>
      </c>
      <c r="AF162" s="171">
        <f>IF('Indicator Data'!AM166="No Data",1,IF('Indicator Data imputation'!AG165&lt;&gt;"",1,0))</f>
        <v>0</v>
      </c>
      <c r="AG162" s="171">
        <f>IF('Indicator Data'!AN166="No Data",1,IF('Indicator Data imputation'!AH165&lt;&gt;"",1,0))</f>
        <v>0</v>
      </c>
      <c r="AH162" s="171">
        <f>IF('Indicator Data'!AO166="No Data",1,IF('Indicator Data imputation'!AI165&lt;&gt;"",1,0))</f>
        <v>0</v>
      </c>
      <c r="AI162" s="171">
        <f>IF('Indicator Data'!AP166="No Data",1,IF('Indicator Data imputation'!AJ165&lt;&gt;"",1,0))</f>
        <v>1</v>
      </c>
      <c r="AJ162" s="171">
        <f>IF('Indicator Data'!AQ166="No Data",1,IF('Indicator Data imputation'!AK165&lt;&gt;"",1,0))</f>
        <v>1</v>
      </c>
      <c r="AK162" s="171">
        <f>IF('Indicator Data'!AR166="No Data",1,IF('Indicator Data imputation'!AL165&lt;&gt;"",1,0))</f>
        <v>0</v>
      </c>
      <c r="AL162" s="171">
        <f>IF('Indicator Data'!AS166="No Data",1,IF('Indicator Data imputation'!AM165&lt;&gt;"",1,0))</f>
        <v>0</v>
      </c>
      <c r="AM162" s="171">
        <f>IF('Indicator Data'!AT166="No Data",1,IF('Indicator Data imputation'!AN165&lt;&gt;"",1,0))</f>
        <v>1</v>
      </c>
      <c r="AN162" s="171">
        <f>IF('Indicator Data'!AU166="No Data",1,IF('Indicator Data imputation'!AO165&lt;&gt;"",1,0))</f>
        <v>1</v>
      </c>
      <c r="AO162" s="171">
        <f>IF('Indicator Data'!AV166="No Data",1,IF('Indicator Data imputation'!AP165&lt;&gt;"",1,0))</f>
        <v>0</v>
      </c>
      <c r="AP162" s="171">
        <f>IF('Indicator Data'!AW166="No Data",1,IF('Indicator Data imputation'!AQ165&lt;&gt;"",1,0))</f>
        <v>0</v>
      </c>
      <c r="AQ162" s="171">
        <f>IF('Indicator Data'!AX166="No Data",1,IF('Indicator Data imputation'!AR165&lt;&gt;"",1,0))</f>
        <v>0</v>
      </c>
      <c r="AR162" s="171">
        <f>IF('Indicator Data'!AY166="No Data",1,IF('Indicator Data imputation'!AS165&lt;&gt;"",1,0))</f>
        <v>0</v>
      </c>
      <c r="AS162" s="171">
        <f>IF('Indicator Data'!AZ166="No Data",1,IF('Indicator Data imputation'!AT165&lt;&gt;"",1,0))</f>
        <v>0</v>
      </c>
      <c r="AT162" s="171">
        <f>IF('Indicator Data'!BA166="No Data",1,IF('Indicator Data imputation'!AU165&lt;&gt;"",1,0))</f>
        <v>0</v>
      </c>
      <c r="AU162" s="171">
        <f>IF('Indicator Data'!BB166="No Data",1,IF('Indicator Data imputation'!AV165&lt;&gt;"",1,0))</f>
        <v>0</v>
      </c>
      <c r="AV162" s="171">
        <f>IF('Indicator Data'!BC166="No Data",1,IF('Indicator Data imputation'!AW165&lt;&gt;"",1,0))</f>
        <v>0</v>
      </c>
      <c r="AW162" s="171">
        <f>IF('Indicator Data'!BD166="No Data",1,IF('Indicator Data imputation'!AX165&lt;&gt;"",1,0))</f>
        <v>0</v>
      </c>
      <c r="AX162" s="171">
        <f>IF('Indicator Data'!BE166="No Data",1,IF('Indicator Data imputation'!AY165&lt;&gt;"",1,0))</f>
        <v>0</v>
      </c>
      <c r="AY162" s="171">
        <f>IF('Indicator Data'!BF166="No Data",1,IF('Indicator Data imputation'!AZ165&lt;&gt;"",1,0))</f>
        <v>0</v>
      </c>
      <c r="AZ162" s="171">
        <f>IF('Indicator Data'!BG166="No Data",1,IF('Indicator Data imputation'!BA165&lt;&gt;"",1,0))</f>
        <v>0</v>
      </c>
      <c r="BA162" s="5">
        <f t="shared" si="4"/>
        <v>4</v>
      </c>
      <c r="BB162" s="173">
        <f t="shared" si="5"/>
        <v>7.8431372549019607E-2</v>
      </c>
    </row>
    <row r="163" spans="1:54" x14ac:dyDescent="0.25">
      <c r="A163" s="5" t="s">
        <v>306</v>
      </c>
      <c r="B163" s="171">
        <f>IF('Indicator Data'!I167="No Data",1,IF('Indicator Data imputation'!C166&lt;&gt;"",1,0))</f>
        <v>0</v>
      </c>
      <c r="C163" s="171">
        <f>IF('Indicator Data'!J167="No Data",1,IF('Indicator Data imputation'!D166&lt;&gt;"",1,0))</f>
        <v>0</v>
      </c>
      <c r="D163" s="171">
        <f>IF('Indicator Data'!K167="No Data",1,IF('Indicator Data imputation'!E166&lt;&gt;"",1,0))</f>
        <v>0</v>
      </c>
      <c r="E163" s="171">
        <f>IF('Indicator Data'!L167="No Data",1,IF('Indicator Data imputation'!F166&lt;&gt;"",1,0))</f>
        <v>0</v>
      </c>
      <c r="F163" s="171">
        <f>IF('Indicator Data'!M167="No Data",1,IF('Indicator Data imputation'!G166&lt;&gt;"",1,0))</f>
        <v>0</v>
      </c>
      <c r="G163" s="171">
        <f>IF('Indicator Data'!N167="No Data",1,IF('Indicator Data imputation'!H166&lt;&gt;"",1,0))</f>
        <v>0</v>
      </c>
      <c r="H163" s="171">
        <f>IF('Indicator Data'!O167="No Data",1,IF('Indicator Data imputation'!I166&lt;&gt;"",1,0))</f>
        <v>0</v>
      </c>
      <c r="I163" s="171">
        <f>IF('Indicator Data'!P167="No Data",1,IF('Indicator Data imputation'!J166&lt;&gt;"",1,0))</f>
        <v>0</v>
      </c>
      <c r="J163" s="171">
        <f>IF('Indicator Data'!Q167="No Data",1,IF('Indicator Data imputation'!K166&lt;&gt;"",1,0))</f>
        <v>0</v>
      </c>
      <c r="K163" s="171">
        <f>IF('Indicator Data'!R167="No Data",1,IF('Indicator Data imputation'!L166&lt;&gt;"",1,0))</f>
        <v>0</v>
      </c>
      <c r="L163" s="171">
        <f>IF('Indicator Data'!S167="No Data",1,IF('Indicator Data imputation'!M166&lt;&gt;"",1,0))</f>
        <v>0</v>
      </c>
      <c r="M163" s="171">
        <f>IF('Indicator Data'!T167="No Data",1,IF('Indicator Data imputation'!N166&lt;&gt;"",1,0))</f>
        <v>0</v>
      </c>
      <c r="N163" s="171">
        <f>IF('Indicator Data'!U167="No Data",1,IF('Indicator Data imputation'!O166&lt;&gt;"",1,0))</f>
        <v>0</v>
      </c>
      <c r="O163" s="171">
        <f>IF('Indicator Data'!V167="No Data",1,IF('Indicator Data imputation'!P166&lt;&gt;"",1,0))</f>
        <v>0</v>
      </c>
      <c r="P163" s="171">
        <f>IF('Indicator Data'!W167="No Data",1,IF('Indicator Data imputation'!Q166&lt;&gt;"",1,0))</f>
        <v>0</v>
      </c>
      <c r="Q163" s="171">
        <f>IF('Indicator Data'!X167="No Data",1,IF('Indicator Data imputation'!R166&lt;&gt;"",1,0))</f>
        <v>0</v>
      </c>
      <c r="R163" s="171">
        <f>IF('Indicator Data'!Y167="No Data",1,IF('Indicator Data imputation'!S166&lt;&gt;"",1,0))</f>
        <v>0</v>
      </c>
      <c r="S163" s="171">
        <f>IF('Indicator Data'!Z167="No Data",1,IF('Indicator Data imputation'!T166&lt;&gt;"",1,0))</f>
        <v>0</v>
      </c>
      <c r="T163" s="171">
        <f>IF('Indicator Data'!AA167="No Data",1,IF('Indicator Data imputation'!U166&lt;&gt;"",1,0))</f>
        <v>0</v>
      </c>
      <c r="U163" s="171">
        <f>IF('Indicator Data'!AB167="No Data",1,IF('Indicator Data imputation'!V166&lt;&gt;"",1,0))</f>
        <v>0</v>
      </c>
      <c r="V163" s="171">
        <f>IF('Indicator Data'!AC167="No Data",1,IF('Indicator Data imputation'!W166&lt;&gt;"",1,0))</f>
        <v>0</v>
      </c>
      <c r="W163" s="171">
        <f>IF('Indicator Data'!AD167="No Data",1,IF('Indicator Data imputation'!X166&lt;&gt;"",1,0))</f>
        <v>0</v>
      </c>
      <c r="X163" s="171">
        <f>IF('Indicator Data'!AE167="No Data",1,IF('Indicator Data imputation'!Y166&lt;&gt;"",1,0))</f>
        <v>0</v>
      </c>
      <c r="Y163" s="171">
        <f>IF('Indicator Data'!AF167="No Data",1,IF('Indicator Data imputation'!Z166&lt;&gt;"",1,0))</f>
        <v>0</v>
      </c>
      <c r="Z163" s="171">
        <f>IF('Indicator Data'!AG167="No Data",1,IF('Indicator Data imputation'!AA166&lt;&gt;"",1,0))</f>
        <v>1</v>
      </c>
      <c r="AA163" s="171">
        <f>IF('Indicator Data'!AH167="No Data",1,IF('Indicator Data imputation'!AB166&lt;&gt;"",1,0))</f>
        <v>0</v>
      </c>
      <c r="AB163" s="171">
        <f>IF('Indicator Data'!AI167="No Data",1,IF('Indicator Data imputation'!AC166&lt;&gt;"",1,0))</f>
        <v>0</v>
      </c>
      <c r="AC163" s="171">
        <f>IF('Indicator Data'!AJ167="No Data",1,IF('Indicator Data imputation'!AD166&lt;&gt;"",1,0))</f>
        <v>0</v>
      </c>
      <c r="AD163" s="171">
        <f>IF('Indicator Data'!AK167="No Data",1,IF('Indicator Data imputation'!AE166&lt;&gt;"",1,0))</f>
        <v>0</v>
      </c>
      <c r="AE163" s="171">
        <f>IF('Indicator Data'!AL167="No Data",1,IF('Indicator Data imputation'!AF166&lt;&gt;"",1,0))</f>
        <v>0</v>
      </c>
      <c r="AF163" s="171">
        <f>IF('Indicator Data'!AM167="No Data",1,IF('Indicator Data imputation'!AG166&lt;&gt;"",1,0))</f>
        <v>0</v>
      </c>
      <c r="AG163" s="171">
        <f>IF('Indicator Data'!AN167="No Data",1,IF('Indicator Data imputation'!AH166&lt;&gt;"",1,0))</f>
        <v>0</v>
      </c>
      <c r="AH163" s="171">
        <f>IF('Indicator Data'!AO167="No Data",1,IF('Indicator Data imputation'!AI166&lt;&gt;"",1,0))</f>
        <v>0</v>
      </c>
      <c r="AI163" s="171">
        <f>IF('Indicator Data'!AP167="No Data",1,IF('Indicator Data imputation'!AJ166&lt;&gt;"",1,0))</f>
        <v>0</v>
      </c>
      <c r="AJ163" s="171">
        <f>IF('Indicator Data'!AQ167="No Data",1,IF('Indicator Data imputation'!AK166&lt;&gt;"",1,0))</f>
        <v>0</v>
      </c>
      <c r="AK163" s="171">
        <f>IF('Indicator Data'!AR167="No Data",1,IF('Indicator Data imputation'!AL166&lt;&gt;"",1,0))</f>
        <v>1</v>
      </c>
      <c r="AL163" s="171">
        <f>IF('Indicator Data'!AS167="No Data",1,IF('Indicator Data imputation'!AM166&lt;&gt;"",1,0))</f>
        <v>0</v>
      </c>
      <c r="AM163" s="171">
        <f>IF('Indicator Data'!AT167="No Data",1,IF('Indicator Data imputation'!AN166&lt;&gt;"",1,0))</f>
        <v>0</v>
      </c>
      <c r="AN163" s="171">
        <f>IF('Indicator Data'!AU167="No Data",1,IF('Indicator Data imputation'!AO166&lt;&gt;"",1,0))</f>
        <v>0</v>
      </c>
      <c r="AO163" s="171">
        <f>IF('Indicator Data'!AV167="No Data",1,IF('Indicator Data imputation'!AP166&lt;&gt;"",1,0))</f>
        <v>0</v>
      </c>
      <c r="AP163" s="171">
        <f>IF('Indicator Data'!AW167="No Data",1,IF('Indicator Data imputation'!AQ166&lt;&gt;"",1,0))</f>
        <v>0</v>
      </c>
      <c r="AQ163" s="171">
        <f>IF('Indicator Data'!AX167="No Data",1,IF('Indicator Data imputation'!AR166&lt;&gt;"",1,0))</f>
        <v>0</v>
      </c>
      <c r="AR163" s="171">
        <f>IF('Indicator Data'!AY167="No Data",1,IF('Indicator Data imputation'!AS166&lt;&gt;"",1,0))</f>
        <v>0</v>
      </c>
      <c r="AS163" s="171">
        <f>IF('Indicator Data'!AZ167="No Data",1,IF('Indicator Data imputation'!AT166&lt;&gt;"",1,0))</f>
        <v>0</v>
      </c>
      <c r="AT163" s="171">
        <f>IF('Indicator Data'!BA167="No Data",1,IF('Indicator Data imputation'!AU166&lt;&gt;"",1,0))</f>
        <v>0</v>
      </c>
      <c r="AU163" s="171">
        <f>IF('Indicator Data'!BB167="No Data",1,IF('Indicator Data imputation'!AV166&lt;&gt;"",1,0))</f>
        <v>0</v>
      </c>
      <c r="AV163" s="171">
        <f>IF('Indicator Data'!BC167="No Data",1,IF('Indicator Data imputation'!AW166&lt;&gt;"",1,0))</f>
        <v>0</v>
      </c>
      <c r="AW163" s="171">
        <f>IF('Indicator Data'!BD167="No Data",1,IF('Indicator Data imputation'!AX166&lt;&gt;"",1,0))</f>
        <v>0</v>
      </c>
      <c r="AX163" s="171">
        <f>IF('Indicator Data'!BE167="No Data",1,IF('Indicator Data imputation'!AY166&lt;&gt;"",1,0))</f>
        <v>0</v>
      </c>
      <c r="AY163" s="171">
        <f>IF('Indicator Data'!BF167="No Data",1,IF('Indicator Data imputation'!AZ166&lt;&gt;"",1,0))</f>
        <v>0</v>
      </c>
      <c r="AZ163" s="171">
        <f>IF('Indicator Data'!BG167="No Data",1,IF('Indicator Data imputation'!BA166&lt;&gt;"",1,0))</f>
        <v>0</v>
      </c>
      <c r="BA163" s="5">
        <f t="shared" si="4"/>
        <v>2</v>
      </c>
      <c r="BB163" s="173">
        <f t="shared" si="5"/>
        <v>3.9215686274509803E-2</v>
      </c>
    </row>
    <row r="164" spans="1:54" x14ac:dyDescent="0.25">
      <c r="A164" s="5" t="s">
        <v>308</v>
      </c>
      <c r="B164" s="171">
        <f>IF('Indicator Data'!I168="No Data",1,IF('Indicator Data imputation'!C167&lt;&gt;"",1,0))</f>
        <v>0</v>
      </c>
      <c r="C164" s="171">
        <f>IF('Indicator Data'!J168="No Data",1,IF('Indicator Data imputation'!D167&lt;&gt;"",1,0))</f>
        <v>0</v>
      </c>
      <c r="D164" s="171">
        <f>IF('Indicator Data'!K168="No Data",1,IF('Indicator Data imputation'!E167&lt;&gt;"",1,0))</f>
        <v>0</v>
      </c>
      <c r="E164" s="171">
        <f>IF('Indicator Data'!L168="No Data",1,IF('Indicator Data imputation'!F167&lt;&gt;"",1,0))</f>
        <v>0</v>
      </c>
      <c r="F164" s="171">
        <f>IF('Indicator Data'!M168="No Data",1,IF('Indicator Data imputation'!G167&lt;&gt;"",1,0))</f>
        <v>0</v>
      </c>
      <c r="G164" s="171">
        <f>IF('Indicator Data'!N168="No Data",1,IF('Indicator Data imputation'!H167&lt;&gt;"",1,0))</f>
        <v>0</v>
      </c>
      <c r="H164" s="171">
        <f>IF('Indicator Data'!O168="No Data",1,IF('Indicator Data imputation'!I167&lt;&gt;"",1,0))</f>
        <v>0</v>
      </c>
      <c r="I164" s="171">
        <f>IF('Indicator Data'!P168="No Data",1,IF('Indicator Data imputation'!J167&lt;&gt;"",1,0))</f>
        <v>0</v>
      </c>
      <c r="J164" s="171">
        <f>IF('Indicator Data'!Q168="No Data",1,IF('Indicator Data imputation'!K167&lt;&gt;"",1,0))</f>
        <v>0</v>
      </c>
      <c r="K164" s="171">
        <f>IF('Indicator Data'!R168="No Data",1,IF('Indicator Data imputation'!L167&lt;&gt;"",1,0))</f>
        <v>0</v>
      </c>
      <c r="L164" s="171">
        <f>IF('Indicator Data'!S168="No Data",1,IF('Indicator Data imputation'!M167&lt;&gt;"",1,0))</f>
        <v>0</v>
      </c>
      <c r="M164" s="171">
        <f>IF('Indicator Data'!T168="No Data",1,IF('Indicator Data imputation'!N167&lt;&gt;"",1,0))</f>
        <v>0</v>
      </c>
      <c r="N164" s="171">
        <f>IF('Indicator Data'!U168="No Data",1,IF('Indicator Data imputation'!O167&lt;&gt;"",1,0))</f>
        <v>0</v>
      </c>
      <c r="O164" s="171">
        <f>IF('Indicator Data'!V168="No Data",1,IF('Indicator Data imputation'!P167&lt;&gt;"",1,0))</f>
        <v>0</v>
      </c>
      <c r="P164" s="171">
        <f>IF('Indicator Data'!W168="No Data",1,IF('Indicator Data imputation'!Q167&lt;&gt;"",1,0))</f>
        <v>0</v>
      </c>
      <c r="Q164" s="171">
        <f>IF('Indicator Data'!X168="No Data",1,IF('Indicator Data imputation'!R167&lt;&gt;"",1,0))</f>
        <v>0</v>
      </c>
      <c r="R164" s="171">
        <f>IF('Indicator Data'!Y168="No Data",1,IF('Indicator Data imputation'!S167&lt;&gt;"",1,0))</f>
        <v>0</v>
      </c>
      <c r="S164" s="171">
        <f>IF('Indicator Data'!Z168="No Data",1,IF('Indicator Data imputation'!T167&lt;&gt;"",1,0))</f>
        <v>0</v>
      </c>
      <c r="T164" s="171">
        <f>IF('Indicator Data'!AA168="No Data",1,IF('Indicator Data imputation'!U167&lt;&gt;"",1,0))</f>
        <v>0</v>
      </c>
      <c r="U164" s="171">
        <f>IF('Indicator Data'!AB168="No Data",1,IF('Indicator Data imputation'!V167&lt;&gt;"",1,0))</f>
        <v>0</v>
      </c>
      <c r="V164" s="171">
        <f>IF('Indicator Data'!AC168="No Data",1,IF('Indicator Data imputation'!W167&lt;&gt;"",1,0))</f>
        <v>0</v>
      </c>
      <c r="W164" s="171">
        <f>IF('Indicator Data'!AD168="No Data",1,IF('Indicator Data imputation'!X167&lt;&gt;"",1,0))</f>
        <v>0</v>
      </c>
      <c r="X164" s="171">
        <f>IF('Indicator Data'!AE168="No Data",1,IF('Indicator Data imputation'!Y167&lt;&gt;"",1,0))</f>
        <v>0</v>
      </c>
      <c r="Y164" s="171">
        <f>IF('Indicator Data'!AF168="No Data",1,IF('Indicator Data imputation'!Z167&lt;&gt;"",1,0))</f>
        <v>0</v>
      </c>
      <c r="Z164" s="171">
        <f>IF('Indicator Data'!AG168="No Data",1,IF('Indicator Data imputation'!AA167&lt;&gt;"",1,0))</f>
        <v>0</v>
      </c>
      <c r="AA164" s="171">
        <f>IF('Indicator Data'!AH168="No Data",1,IF('Indicator Data imputation'!AB167&lt;&gt;"",1,0))</f>
        <v>0</v>
      </c>
      <c r="AB164" s="171">
        <f>IF('Indicator Data'!AI168="No Data",1,IF('Indicator Data imputation'!AC167&lt;&gt;"",1,0))</f>
        <v>0</v>
      </c>
      <c r="AC164" s="171">
        <f>IF('Indicator Data'!AJ168="No Data",1,IF('Indicator Data imputation'!AD167&lt;&gt;"",1,0))</f>
        <v>0</v>
      </c>
      <c r="AD164" s="171">
        <f>IF('Indicator Data'!AK168="No Data",1,IF('Indicator Data imputation'!AE167&lt;&gt;"",1,0))</f>
        <v>0</v>
      </c>
      <c r="AE164" s="171">
        <f>IF('Indicator Data'!AL168="No Data",1,IF('Indicator Data imputation'!AF167&lt;&gt;"",1,0))</f>
        <v>0</v>
      </c>
      <c r="AF164" s="171">
        <f>IF('Indicator Data'!AM168="No Data",1,IF('Indicator Data imputation'!AG167&lt;&gt;"",1,0))</f>
        <v>0</v>
      </c>
      <c r="AG164" s="171">
        <f>IF('Indicator Data'!AN168="No Data",1,IF('Indicator Data imputation'!AH167&lt;&gt;"",1,0))</f>
        <v>0</v>
      </c>
      <c r="AH164" s="171">
        <f>IF('Indicator Data'!AO168="No Data",1,IF('Indicator Data imputation'!AI167&lt;&gt;"",1,0))</f>
        <v>0</v>
      </c>
      <c r="AI164" s="171">
        <f>IF('Indicator Data'!AP168="No Data",1,IF('Indicator Data imputation'!AJ167&lt;&gt;"",1,0))</f>
        <v>1</v>
      </c>
      <c r="AJ164" s="171">
        <f>IF('Indicator Data'!AQ168="No Data",1,IF('Indicator Data imputation'!AK167&lt;&gt;"",1,0))</f>
        <v>1</v>
      </c>
      <c r="AK164" s="171">
        <f>IF('Indicator Data'!AR168="No Data",1,IF('Indicator Data imputation'!AL167&lt;&gt;"",1,0))</f>
        <v>0</v>
      </c>
      <c r="AL164" s="171">
        <f>IF('Indicator Data'!AS168="No Data",1,IF('Indicator Data imputation'!AM167&lt;&gt;"",1,0))</f>
        <v>0</v>
      </c>
      <c r="AM164" s="171">
        <f>IF('Indicator Data'!AT168="No Data",1,IF('Indicator Data imputation'!AN167&lt;&gt;"",1,0))</f>
        <v>0</v>
      </c>
      <c r="AN164" s="171">
        <f>IF('Indicator Data'!AU168="No Data",1,IF('Indicator Data imputation'!AO167&lt;&gt;"",1,0))</f>
        <v>0</v>
      </c>
      <c r="AO164" s="171">
        <f>IF('Indicator Data'!AV168="No Data",1,IF('Indicator Data imputation'!AP167&lt;&gt;"",1,0))</f>
        <v>0</v>
      </c>
      <c r="AP164" s="171">
        <f>IF('Indicator Data'!AW168="No Data",1,IF('Indicator Data imputation'!AQ167&lt;&gt;"",1,0))</f>
        <v>0</v>
      </c>
      <c r="AQ164" s="171">
        <f>IF('Indicator Data'!AX168="No Data",1,IF('Indicator Data imputation'!AR167&lt;&gt;"",1,0))</f>
        <v>0</v>
      </c>
      <c r="AR164" s="171">
        <f>IF('Indicator Data'!AY168="No Data",1,IF('Indicator Data imputation'!AS167&lt;&gt;"",1,0))</f>
        <v>0</v>
      </c>
      <c r="AS164" s="171">
        <f>IF('Indicator Data'!AZ168="No Data",1,IF('Indicator Data imputation'!AT167&lt;&gt;"",1,0))</f>
        <v>0</v>
      </c>
      <c r="AT164" s="171">
        <f>IF('Indicator Data'!BA168="No Data",1,IF('Indicator Data imputation'!AU167&lt;&gt;"",1,0))</f>
        <v>0</v>
      </c>
      <c r="AU164" s="171">
        <f>IF('Indicator Data'!BB168="No Data",1,IF('Indicator Data imputation'!AV167&lt;&gt;"",1,0))</f>
        <v>0</v>
      </c>
      <c r="AV164" s="171">
        <f>IF('Indicator Data'!BC168="No Data",1,IF('Indicator Data imputation'!AW167&lt;&gt;"",1,0))</f>
        <v>0</v>
      </c>
      <c r="AW164" s="171">
        <f>IF('Indicator Data'!BD168="No Data",1,IF('Indicator Data imputation'!AX167&lt;&gt;"",1,0))</f>
        <v>0</v>
      </c>
      <c r="AX164" s="171">
        <f>IF('Indicator Data'!BE168="No Data",1,IF('Indicator Data imputation'!AY167&lt;&gt;"",1,0))</f>
        <v>0</v>
      </c>
      <c r="AY164" s="171">
        <f>IF('Indicator Data'!BF168="No Data",1,IF('Indicator Data imputation'!AZ167&lt;&gt;"",1,0))</f>
        <v>0</v>
      </c>
      <c r="AZ164" s="171">
        <f>IF('Indicator Data'!BG168="No Data",1,IF('Indicator Data imputation'!BA167&lt;&gt;"",1,0))</f>
        <v>0</v>
      </c>
      <c r="BA164" s="5">
        <f t="shared" si="4"/>
        <v>2</v>
      </c>
      <c r="BB164" s="173">
        <f t="shared" si="5"/>
        <v>3.9215686274509803E-2</v>
      </c>
    </row>
    <row r="165" spans="1:54" x14ac:dyDescent="0.25">
      <c r="A165" s="5" t="s">
        <v>310</v>
      </c>
      <c r="B165" s="171">
        <f>IF('Indicator Data'!I169="No Data",1,IF('Indicator Data imputation'!C168&lt;&gt;"",1,0))</f>
        <v>0</v>
      </c>
      <c r="C165" s="171">
        <f>IF('Indicator Data'!J169="No Data",1,IF('Indicator Data imputation'!D168&lt;&gt;"",1,0))</f>
        <v>0</v>
      </c>
      <c r="D165" s="171">
        <f>IF('Indicator Data'!K169="No Data",1,IF('Indicator Data imputation'!E168&lt;&gt;"",1,0))</f>
        <v>0</v>
      </c>
      <c r="E165" s="171">
        <f>IF('Indicator Data'!L169="No Data",1,IF('Indicator Data imputation'!F168&lt;&gt;"",1,0))</f>
        <v>0</v>
      </c>
      <c r="F165" s="171">
        <f>IF('Indicator Data'!M169="No Data",1,IF('Indicator Data imputation'!G168&lt;&gt;"",1,0))</f>
        <v>0</v>
      </c>
      <c r="G165" s="171">
        <f>IF('Indicator Data'!N169="No Data",1,IF('Indicator Data imputation'!H168&lt;&gt;"",1,0))</f>
        <v>0</v>
      </c>
      <c r="H165" s="171">
        <f>IF('Indicator Data'!O169="No Data",1,IF('Indicator Data imputation'!I168&lt;&gt;"",1,0))</f>
        <v>0</v>
      </c>
      <c r="I165" s="171">
        <f>IF('Indicator Data'!P169="No Data",1,IF('Indicator Data imputation'!J168&lt;&gt;"",1,0))</f>
        <v>0</v>
      </c>
      <c r="J165" s="171">
        <f>IF('Indicator Data'!Q169="No Data",1,IF('Indicator Data imputation'!K168&lt;&gt;"",1,0))</f>
        <v>0</v>
      </c>
      <c r="K165" s="171">
        <f>IF('Indicator Data'!R169="No Data",1,IF('Indicator Data imputation'!L168&lt;&gt;"",1,0))</f>
        <v>1</v>
      </c>
      <c r="L165" s="171">
        <f>IF('Indicator Data'!S169="No Data",1,IF('Indicator Data imputation'!M168&lt;&gt;"",1,0))</f>
        <v>0</v>
      </c>
      <c r="M165" s="171">
        <f>IF('Indicator Data'!T169="No Data",1,IF('Indicator Data imputation'!N168&lt;&gt;"",1,0))</f>
        <v>0</v>
      </c>
      <c r="N165" s="171">
        <f>IF('Indicator Data'!U169="No Data",1,IF('Indicator Data imputation'!O168&lt;&gt;"",1,0))</f>
        <v>0</v>
      </c>
      <c r="O165" s="171">
        <f>IF('Indicator Data'!V169="No Data",1,IF('Indicator Data imputation'!P168&lt;&gt;"",1,0))</f>
        <v>1</v>
      </c>
      <c r="P165" s="171">
        <f>IF('Indicator Data'!W169="No Data",1,IF('Indicator Data imputation'!Q168&lt;&gt;"",1,0))</f>
        <v>0</v>
      </c>
      <c r="Q165" s="171">
        <f>IF('Indicator Data'!X169="No Data",1,IF('Indicator Data imputation'!R168&lt;&gt;"",1,0))</f>
        <v>1</v>
      </c>
      <c r="R165" s="171">
        <f>IF('Indicator Data'!Y169="No Data",1,IF('Indicator Data imputation'!S168&lt;&gt;"",1,0))</f>
        <v>0</v>
      </c>
      <c r="S165" s="171">
        <f>IF('Indicator Data'!Z169="No Data",1,IF('Indicator Data imputation'!T168&lt;&gt;"",1,0))</f>
        <v>0</v>
      </c>
      <c r="T165" s="171">
        <f>IF('Indicator Data'!AA169="No Data",1,IF('Indicator Data imputation'!U168&lt;&gt;"",1,0))</f>
        <v>0</v>
      </c>
      <c r="U165" s="171">
        <f>IF('Indicator Data'!AB169="No Data",1,IF('Indicator Data imputation'!V168&lt;&gt;"",1,0))</f>
        <v>0</v>
      </c>
      <c r="V165" s="171">
        <f>IF('Indicator Data'!AC169="No Data",1,IF('Indicator Data imputation'!W168&lt;&gt;"",1,0))</f>
        <v>0</v>
      </c>
      <c r="W165" s="171">
        <f>IF('Indicator Data'!AD169="No Data",1,IF('Indicator Data imputation'!X168&lt;&gt;"",1,0))</f>
        <v>0</v>
      </c>
      <c r="X165" s="171">
        <f>IF('Indicator Data'!AE169="No Data",1,IF('Indicator Data imputation'!Y168&lt;&gt;"",1,0))</f>
        <v>1</v>
      </c>
      <c r="Y165" s="171">
        <f>IF('Indicator Data'!AF169="No Data",1,IF('Indicator Data imputation'!Z168&lt;&gt;"",1,0))</f>
        <v>0</v>
      </c>
      <c r="Z165" s="171">
        <f>IF('Indicator Data'!AG169="No Data",1,IF('Indicator Data imputation'!AA168&lt;&gt;"",1,0))</f>
        <v>0</v>
      </c>
      <c r="AA165" s="171">
        <f>IF('Indicator Data'!AH169="No Data",1,IF('Indicator Data imputation'!AB168&lt;&gt;"",1,0))</f>
        <v>0</v>
      </c>
      <c r="AB165" s="171">
        <f>IF('Indicator Data'!AI169="No Data",1,IF('Indicator Data imputation'!AC168&lt;&gt;"",1,0))</f>
        <v>0</v>
      </c>
      <c r="AC165" s="171">
        <f>IF('Indicator Data'!AJ169="No Data",1,IF('Indicator Data imputation'!AD168&lt;&gt;"",1,0))</f>
        <v>0</v>
      </c>
      <c r="AD165" s="171">
        <f>IF('Indicator Data'!AK169="No Data",1,IF('Indicator Data imputation'!AE168&lt;&gt;"",1,0))</f>
        <v>0</v>
      </c>
      <c r="AE165" s="171">
        <f>IF('Indicator Data'!AL169="No Data",1,IF('Indicator Data imputation'!AF168&lt;&gt;"",1,0))</f>
        <v>0</v>
      </c>
      <c r="AF165" s="171">
        <f>IF('Indicator Data'!AM169="No Data",1,IF('Indicator Data imputation'!AG168&lt;&gt;"",1,0))</f>
        <v>0</v>
      </c>
      <c r="AG165" s="171">
        <f>IF('Indicator Data'!AN169="No Data",1,IF('Indicator Data imputation'!AH168&lt;&gt;"",1,0))</f>
        <v>0</v>
      </c>
      <c r="AH165" s="171">
        <f>IF('Indicator Data'!AO169="No Data",1,IF('Indicator Data imputation'!AI168&lt;&gt;"",1,0))</f>
        <v>0</v>
      </c>
      <c r="AI165" s="171">
        <f>IF('Indicator Data'!AP169="No Data",1,IF('Indicator Data imputation'!AJ168&lt;&gt;"",1,0))</f>
        <v>0</v>
      </c>
      <c r="AJ165" s="171">
        <f>IF('Indicator Data'!AQ169="No Data",1,IF('Indicator Data imputation'!AK168&lt;&gt;"",1,0))</f>
        <v>0</v>
      </c>
      <c r="AK165" s="171">
        <f>IF('Indicator Data'!AR169="No Data",1,IF('Indicator Data imputation'!AL168&lt;&gt;"",1,0))</f>
        <v>0</v>
      </c>
      <c r="AL165" s="171">
        <f>IF('Indicator Data'!AS169="No Data",1,IF('Indicator Data imputation'!AM168&lt;&gt;"",1,0))</f>
        <v>0</v>
      </c>
      <c r="AM165" s="171">
        <f>IF('Indicator Data'!AT169="No Data",1,IF('Indicator Data imputation'!AN168&lt;&gt;"",1,0))</f>
        <v>0</v>
      </c>
      <c r="AN165" s="171">
        <f>IF('Indicator Data'!AU169="No Data",1,IF('Indicator Data imputation'!AO168&lt;&gt;"",1,0))</f>
        <v>0</v>
      </c>
      <c r="AO165" s="171">
        <f>IF('Indicator Data'!AV169="No Data",1,IF('Indicator Data imputation'!AP168&lt;&gt;"",1,0))</f>
        <v>1</v>
      </c>
      <c r="AP165" s="171">
        <f>IF('Indicator Data'!AW169="No Data",1,IF('Indicator Data imputation'!AQ168&lt;&gt;"",1,0))</f>
        <v>0</v>
      </c>
      <c r="AQ165" s="171">
        <f>IF('Indicator Data'!AX169="No Data",1,IF('Indicator Data imputation'!AR168&lt;&gt;"",1,0))</f>
        <v>0</v>
      </c>
      <c r="AR165" s="171">
        <f>IF('Indicator Data'!AY169="No Data",1,IF('Indicator Data imputation'!AS168&lt;&gt;"",1,0))</f>
        <v>0</v>
      </c>
      <c r="AS165" s="171">
        <f>IF('Indicator Data'!AZ169="No Data",1,IF('Indicator Data imputation'!AT168&lt;&gt;"",1,0))</f>
        <v>0</v>
      </c>
      <c r="AT165" s="171">
        <f>IF('Indicator Data'!BA169="No Data",1,IF('Indicator Data imputation'!AU168&lt;&gt;"",1,0))</f>
        <v>0</v>
      </c>
      <c r="AU165" s="171">
        <f>IF('Indicator Data'!BB169="No Data",1,IF('Indicator Data imputation'!AV168&lt;&gt;"",1,0))</f>
        <v>0</v>
      </c>
      <c r="AV165" s="171">
        <f>IF('Indicator Data'!BC169="No Data",1,IF('Indicator Data imputation'!AW168&lt;&gt;"",1,0))</f>
        <v>0</v>
      </c>
      <c r="AW165" s="171">
        <f>IF('Indicator Data'!BD169="No Data",1,IF('Indicator Data imputation'!AX168&lt;&gt;"",1,0))</f>
        <v>0</v>
      </c>
      <c r="AX165" s="171">
        <f>IF('Indicator Data'!BE169="No Data",1,IF('Indicator Data imputation'!AY168&lt;&gt;"",1,0))</f>
        <v>0</v>
      </c>
      <c r="AY165" s="171">
        <f>IF('Indicator Data'!BF169="No Data",1,IF('Indicator Data imputation'!AZ168&lt;&gt;"",1,0))</f>
        <v>0</v>
      </c>
      <c r="AZ165" s="171">
        <f>IF('Indicator Data'!BG169="No Data",1,IF('Indicator Data imputation'!BA168&lt;&gt;"",1,0))</f>
        <v>0</v>
      </c>
      <c r="BA165" s="5">
        <f t="shared" si="4"/>
        <v>5</v>
      </c>
      <c r="BB165" s="173">
        <f t="shared" si="5"/>
        <v>9.8039215686274508E-2</v>
      </c>
    </row>
    <row r="166" spans="1:54" x14ac:dyDescent="0.25">
      <c r="A166" s="5" t="s">
        <v>312</v>
      </c>
      <c r="B166" s="171">
        <f>IF('Indicator Data'!I170="No Data",1,IF('Indicator Data imputation'!C169&lt;&gt;"",1,0))</f>
        <v>0</v>
      </c>
      <c r="C166" s="171">
        <f>IF('Indicator Data'!J170="No Data",1,IF('Indicator Data imputation'!D169&lt;&gt;"",1,0))</f>
        <v>0</v>
      </c>
      <c r="D166" s="171">
        <f>IF('Indicator Data'!K170="No Data",1,IF('Indicator Data imputation'!E169&lt;&gt;"",1,0))</f>
        <v>0</v>
      </c>
      <c r="E166" s="171">
        <f>IF('Indicator Data'!L170="No Data",1,IF('Indicator Data imputation'!F169&lt;&gt;"",1,0))</f>
        <v>0</v>
      </c>
      <c r="F166" s="171">
        <f>IF('Indicator Data'!M170="No Data",1,IF('Indicator Data imputation'!G169&lt;&gt;"",1,0))</f>
        <v>0</v>
      </c>
      <c r="G166" s="171">
        <f>IF('Indicator Data'!N170="No Data",1,IF('Indicator Data imputation'!H169&lt;&gt;"",1,0))</f>
        <v>0</v>
      </c>
      <c r="H166" s="171">
        <f>IF('Indicator Data'!O170="No Data",1,IF('Indicator Data imputation'!I169&lt;&gt;"",1,0))</f>
        <v>0</v>
      </c>
      <c r="I166" s="171">
        <f>IF('Indicator Data'!P170="No Data",1,IF('Indicator Data imputation'!J169&lt;&gt;"",1,0))</f>
        <v>0</v>
      </c>
      <c r="J166" s="171">
        <f>IF('Indicator Data'!Q170="No Data",1,IF('Indicator Data imputation'!K169&lt;&gt;"",1,0))</f>
        <v>0</v>
      </c>
      <c r="K166" s="171">
        <f>IF('Indicator Data'!R170="No Data",1,IF('Indicator Data imputation'!L169&lt;&gt;"",1,0))</f>
        <v>1</v>
      </c>
      <c r="L166" s="171">
        <f>IF('Indicator Data'!S170="No Data",1,IF('Indicator Data imputation'!M169&lt;&gt;"",1,0))</f>
        <v>0</v>
      </c>
      <c r="M166" s="171">
        <f>IF('Indicator Data'!T170="No Data",1,IF('Indicator Data imputation'!N169&lt;&gt;"",1,0))</f>
        <v>0</v>
      </c>
      <c r="N166" s="171">
        <f>IF('Indicator Data'!U170="No Data",1,IF('Indicator Data imputation'!O169&lt;&gt;"",1,0))</f>
        <v>0</v>
      </c>
      <c r="O166" s="171">
        <f>IF('Indicator Data'!V170="No Data",1,IF('Indicator Data imputation'!P169&lt;&gt;"",1,0))</f>
        <v>1</v>
      </c>
      <c r="P166" s="171">
        <f>IF('Indicator Data'!W170="No Data",1,IF('Indicator Data imputation'!Q169&lt;&gt;"",1,0))</f>
        <v>0</v>
      </c>
      <c r="Q166" s="171">
        <f>IF('Indicator Data'!X170="No Data",1,IF('Indicator Data imputation'!R169&lt;&gt;"",1,0))</f>
        <v>1</v>
      </c>
      <c r="R166" s="171">
        <f>IF('Indicator Data'!Y170="No Data",1,IF('Indicator Data imputation'!S169&lt;&gt;"",1,0))</f>
        <v>0</v>
      </c>
      <c r="S166" s="171">
        <f>IF('Indicator Data'!Z170="No Data",1,IF('Indicator Data imputation'!T169&lt;&gt;"",1,0))</f>
        <v>0</v>
      </c>
      <c r="T166" s="171">
        <f>IF('Indicator Data'!AA170="No Data",1,IF('Indicator Data imputation'!U169&lt;&gt;"",1,0))</f>
        <v>0</v>
      </c>
      <c r="U166" s="171">
        <f>IF('Indicator Data'!AB170="No Data",1,IF('Indicator Data imputation'!V169&lt;&gt;"",1,0))</f>
        <v>0</v>
      </c>
      <c r="V166" s="171">
        <f>IF('Indicator Data'!AC170="No Data",1,IF('Indicator Data imputation'!W169&lt;&gt;"",1,0))</f>
        <v>0</v>
      </c>
      <c r="W166" s="171">
        <f>IF('Indicator Data'!AD170="No Data",1,IF('Indicator Data imputation'!X169&lt;&gt;"",1,0))</f>
        <v>0</v>
      </c>
      <c r="X166" s="171">
        <f>IF('Indicator Data'!AE170="No Data",1,IF('Indicator Data imputation'!Y169&lt;&gt;"",1,0))</f>
        <v>1</v>
      </c>
      <c r="Y166" s="171">
        <f>IF('Indicator Data'!AF170="No Data",1,IF('Indicator Data imputation'!Z169&lt;&gt;"",1,0))</f>
        <v>0</v>
      </c>
      <c r="Z166" s="171">
        <f>IF('Indicator Data'!AG170="No Data",1,IF('Indicator Data imputation'!AA169&lt;&gt;"",1,0))</f>
        <v>0</v>
      </c>
      <c r="AA166" s="171">
        <f>IF('Indicator Data'!AH170="No Data",1,IF('Indicator Data imputation'!AB169&lt;&gt;"",1,0))</f>
        <v>0</v>
      </c>
      <c r="AB166" s="171">
        <f>IF('Indicator Data'!AI170="No Data",1,IF('Indicator Data imputation'!AC169&lt;&gt;"",1,0))</f>
        <v>0</v>
      </c>
      <c r="AC166" s="171">
        <f>IF('Indicator Data'!AJ170="No Data",1,IF('Indicator Data imputation'!AD169&lt;&gt;"",1,0))</f>
        <v>0</v>
      </c>
      <c r="AD166" s="171">
        <f>IF('Indicator Data'!AK170="No Data",1,IF('Indicator Data imputation'!AE169&lt;&gt;"",1,0))</f>
        <v>0</v>
      </c>
      <c r="AE166" s="171">
        <f>IF('Indicator Data'!AL170="No Data",1,IF('Indicator Data imputation'!AF169&lt;&gt;"",1,0))</f>
        <v>0</v>
      </c>
      <c r="AF166" s="171">
        <f>IF('Indicator Data'!AM170="No Data",1,IF('Indicator Data imputation'!AG169&lt;&gt;"",1,0))</f>
        <v>0</v>
      </c>
      <c r="AG166" s="171">
        <f>IF('Indicator Data'!AN170="No Data",1,IF('Indicator Data imputation'!AH169&lt;&gt;"",1,0))</f>
        <v>0</v>
      </c>
      <c r="AH166" s="171">
        <f>IF('Indicator Data'!AO170="No Data",1,IF('Indicator Data imputation'!AI169&lt;&gt;"",1,0))</f>
        <v>0</v>
      </c>
      <c r="AI166" s="171">
        <f>IF('Indicator Data'!AP170="No Data",1,IF('Indicator Data imputation'!AJ169&lt;&gt;"",1,0))</f>
        <v>0</v>
      </c>
      <c r="AJ166" s="171">
        <f>IF('Indicator Data'!AQ170="No Data",1,IF('Indicator Data imputation'!AK169&lt;&gt;"",1,0))</f>
        <v>0</v>
      </c>
      <c r="AK166" s="171">
        <f>IF('Indicator Data'!AR170="No Data",1,IF('Indicator Data imputation'!AL169&lt;&gt;"",1,0))</f>
        <v>0</v>
      </c>
      <c r="AL166" s="171">
        <f>IF('Indicator Data'!AS170="No Data",1,IF('Indicator Data imputation'!AM169&lt;&gt;"",1,0))</f>
        <v>0</v>
      </c>
      <c r="AM166" s="171">
        <f>IF('Indicator Data'!AT170="No Data",1,IF('Indicator Data imputation'!AN169&lt;&gt;"",1,0))</f>
        <v>0</v>
      </c>
      <c r="AN166" s="171">
        <f>IF('Indicator Data'!AU170="No Data",1,IF('Indicator Data imputation'!AO169&lt;&gt;"",1,0))</f>
        <v>0</v>
      </c>
      <c r="AO166" s="171">
        <f>IF('Indicator Data'!AV170="No Data",1,IF('Indicator Data imputation'!AP169&lt;&gt;"",1,0))</f>
        <v>1</v>
      </c>
      <c r="AP166" s="171">
        <f>IF('Indicator Data'!AW170="No Data",1,IF('Indicator Data imputation'!AQ169&lt;&gt;"",1,0))</f>
        <v>0</v>
      </c>
      <c r="AQ166" s="171">
        <f>IF('Indicator Data'!AX170="No Data",1,IF('Indicator Data imputation'!AR169&lt;&gt;"",1,0))</f>
        <v>0</v>
      </c>
      <c r="AR166" s="171">
        <f>IF('Indicator Data'!AY170="No Data",1,IF('Indicator Data imputation'!AS169&lt;&gt;"",1,0))</f>
        <v>0</v>
      </c>
      <c r="AS166" s="171">
        <f>IF('Indicator Data'!AZ170="No Data",1,IF('Indicator Data imputation'!AT169&lt;&gt;"",1,0))</f>
        <v>0</v>
      </c>
      <c r="AT166" s="171">
        <f>IF('Indicator Data'!BA170="No Data",1,IF('Indicator Data imputation'!AU169&lt;&gt;"",1,0))</f>
        <v>0</v>
      </c>
      <c r="AU166" s="171">
        <f>IF('Indicator Data'!BB170="No Data",1,IF('Indicator Data imputation'!AV169&lt;&gt;"",1,0))</f>
        <v>0</v>
      </c>
      <c r="AV166" s="171">
        <f>IF('Indicator Data'!BC170="No Data",1,IF('Indicator Data imputation'!AW169&lt;&gt;"",1,0))</f>
        <v>0</v>
      </c>
      <c r="AW166" s="171">
        <f>IF('Indicator Data'!BD170="No Data",1,IF('Indicator Data imputation'!AX169&lt;&gt;"",1,0))</f>
        <v>0</v>
      </c>
      <c r="AX166" s="171">
        <f>IF('Indicator Data'!BE170="No Data",1,IF('Indicator Data imputation'!AY169&lt;&gt;"",1,0))</f>
        <v>0</v>
      </c>
      <c r="AY166" s="171">
        <f>IF('Indicator Data'!BF170="No Data",1,IF('Indicator Data imputation'!AZ169&lt;&gt;"",1,0))</f>
        <v>0</v>
      </c>
      <c r="AZ166" s="171">
        <f>IF('Indicator Data'!BG170="No Data",1,IF('Indicator Data imputation'!BA169&lt;&gt;"",1,0))</f>
        <v>0</v>
      </c>
      <c r="BA166" s="5">
        <f t="shared" si="4"/>
        <v>5</v>
      </c>
      <c r="BB166" s="173">
        <f t="shared" si="5"/>
        <v>9.8039215686274508E-2</v>
      </c>
    </row>
    <row r="167" spans="1:54" x14ac:dyDescent="0.25">
      <c r="A167" s="5" t="s">
        <v>314</v>
      </c>
      <c r="B167" s="171">
        <f>IF('Indicator Data'!I171="No Data",1,IF('Indicator Data imputation'!C170&lt;&gt;"",1,0))</f>
        <v>0</v>
      </c>
      <c r="C167" s="171">
        <f>IF('Indicator Data'!J171="No Data",1,IF('Indicator Data imputation'!D170&lt;&gt;"",1,0))</f>
        <v>0</v>
      </c>
      <c r="D167" s="171">
        <f>IF('Indicator Data'!K171="No Data",1,IF('Indicator Data imputation'!E170&lt;&gt;"",1,0))</f>
        <v>0</v>
      </c>
      <c r="E167" s="171">
        <f>IF('Indicator Data'!L171="No Data",1,IF('Indicator Data imputation'!F170&lt;&gt;"",1,0))</f>
        <v>0</v>
      </c>
      <c r="F167" s="171">
        <f>IF('Indicator Data'!M171="No Data",1,IF('Indicator Data imputation'!G170&lt;&gt;"",1,0))</f>
        <v>0</v>
      </c>
      <c r="G167" s="171">
        <f>IF('Indicator Data'!N171="No Data",1,IF('Indicator Data imputation'!H170&lt;&gt;"",1,0))</f>
        <v>0</v>
      </c>
      <c r="H167" s="171">
        <f>IF('Indicator Data'!O171="No Data",1,IF('Indicator Data imputation'!I170&lt;&gt;"",1,0))</f>
        <v>0</v>
      </c>
      <c r="I167" s="171">
        <f>IF('Indicator Data'!P171="No Data",1,IF('Indicator Data imputation'!J170&lt;&gt;"",1,0))</f>
        <v>0</v>
      </c>
      <c r="J167" s="171">
        <f>IF('Indicator Data'!Q171="No Data",1,IF('Indicator Data imputation'!K170&lt;&gt;"",1,0))</f>
        <v>0</v>
      </c>
      <c r="K167" s="171">
        <f>IF('Indicator Data'!R171="No Data",1,IF('Indicator Data imputation'!L170&lt;&gt;"",1,0))</f>
        <v>0</v>
      </c>
      <c r="L167" s="171">
        <f>IF('Indicator Data'!S171="No Data",1,IF('Indicator Data imputation'!M170&lt;&gt;"",1,0))</f>
        <v>0</v>
      </c>
      <c r="M167" s="171">
        <f>IF('Indicator Data'!T171="No Data",1,IF('Indicator Data imputation'!N170&lt;&gt;"",1,0))</f>
        <v>0</v>
      </c>
      <c r="N167" s="171">
        <f>IF('Indicator Data'!U171="No Data",1,IF('Indicator Data imputation'!O170&lt;&gt;"",1,0))</f>
        <v>0</v>
      </c>
      <c r="O167" s="171">
        <f>IF('Indicator Data'!V171="No Data",1,IF('Indicator Data imputation'!P170&lt;&gt;"",1,0))</f>
        <v>1</v>
      </c>
      <c r="P167" s="171">
        <f>IF('Indicator Data'!W171="No Data",1,IF('Indicator Data imputation'!Q170&lt;&gt;"",1,0))</f>
        <v>0</v>
      </c>
      <c r="Q167" s="171">
        <f>IF('Indicator Data'!X171="No Data",1,IF('Indicator Data imputation'!R170&lt;&gt;"",1,0))</f>
        <v>0</v>
      </c>
      <c r="R167" s="171">
        <f>IF('Indicator Data'!Y171="No Data",1,IF('Indicator Data imputation'!S170&lt;&gt;"",1,0))</f>
        <v>0</v>
      </c>
      <c r="S167" s="171">
        <f>IF('Indicator Data'!Z171="No Data",1,IF('Indicator Data imputation'!T170&lt;&gt;"",1,0))</f>
        <v>0</v>
      </c>
      <c r="T167" s="171">
        <f>IF('Indicator Data'!AA171="No Data",1,IF('Indicator Data imputation'!U170&lt;&gt;"",1,0))</f>
        <v>0</v>
      </c>
      <c r="U167" s="171">
        <f>IF('Indicator Data'!AB171="No Data",1,IF('Indicator Data imputation'!V170&lt;&gt;"",1,0))</f>
        <v>0</v>
      </c>
      <c r="V167" s="171">
        <f>IF('Indicator Data'!AC171="No Data",1,IF('Indicator Data imputation'!W170&lt;&gt;"",1,0))</f>
        <v>0</v>
      </c>
      <c r="W167" s="171">
        <f>IF('Indicator Data'!AD171="No Data",1,IF('Indicator Data imputation'!X170&lt;&gt;"",1,0))</f>
        <v>0</v>
      </c>
      <c r="X167" s="171">
        <f>IF('Indicator Data'!AE171="No Data",1,IF('Indicator Data imputation'!Y170&lt;&gt;"",1,0))</f>
        <v>1</v>
      </c>
      <c r="Y167" s="171">
        <f>IF('Indicator Data'!AF171="No Data",1,IF('Indicator Data imputation'!Z170&lt;&gt;"",1,0))</f>
        <v>0</v>
      </c>
      <c r="Z167" s="171">
        <f>IF('Indicator Data'!AG171="No Data",1,IF('Indicator Data imputation'!AA170&lt;&gt;"",1,0))</f>
        <v>0</v>
      </c>
      <c r="AA167" s="171">
        <f>IF('Indicator Data'!AH171="No Data",1,IF('Indicator Data imputation'!AB170&lt;&gt;"",1,0))</f>
        <v>0</v>
      </c>
      <c r="AB167" s="171">
        <f>IF('Indicator Data'!AI171="No Data",1,IF('Indicator Data imputation'!AC170&lt;&gt;"",1,0))</f>
        <v>0</v>
      </c>
      <c r="AC167" s="171">
        <f>IF('Indicator Data'!AJ171="No Data",1,IF('Indicator Data imputation'!AD170&lt;&gt;"",1,0))</f>
        <v>0</v>
      </c>
      <c r="AD167" s="171">
        <f>IF('Indicator Data'!AK171="No Data",1,IF('Indicator Data imputation'!AE170&lt;&gt;"",1,0))</f>
        <v>0</v>
      </c>
      <c r="AE167" s="171">
        <f>IF('Indicator Data'!AL171="No Data",1,IF('Indicator Data imputation'!AF170&lt;&gt;"",1,0))</f>
        <v>0</v>
      </c>
      <c r="AF167" s="171">
        <f>IF('Indicator Data'!AM171="No Data",1,IF('Indicator Data imputation'!AG170&lt;&gt;"",1,0))</f>
        <v>0</v>
      </c>
      <c r="AG167" s="171">
        <f>IF('Indicator Data'!AN171="No Data",1,IF('Indicator Data imputation'!AH170&lt;&gt;"",1,0))</f>
        <v>0</v>
      </c>
      <c r="AH167" s="171">
        <f>IF('Indicator Data'!AO171="No Data",1,IF('Indicator Data imputation'!AI170&lt;&gt;"",1,0))</f>
        <v>0</v>
      </c>
      <c r="AI167" s="171">
        <f>IF('Indicator Data'!AP171="No Data",1,IF('Indicator Data imputation'!AJ170&lt;&gt;"",1,0))</f>
        <v>1</v>
      </c>
      <c r="AJ167" s="171">
        <f>IF('Indicator Data'!AQ171="No Data",1,IF('Indicator Data imputation'!AK170&lt;&gt;"",1,0))</f>
        <v>1</v>
      </c>
      <c r="AK167" s="171">
        <f>IF('Indicator Data'!AR171="No Data",1,IF('Indicator Data imputation'!AL170&lt;&gt;"",1,0))</f>
        <v>0</v>
      </c>
      <c r="AL167" s="171">
        <f>IF('Indicator Data'!AS171="No Data",1,IF('Indicator Data imputation'!AM170&lt;&gt;"",1,0))</f>
        <v>0</v>
      </c>
      <c r="AM167" s="171">
        <f>IF('Indicator Data'!AT171="No Data",1,IF('Indicator Data imputation'!AN170&lt;&gt;"",1,0))</f>
        <v>1</v>
      </c>
      <c r="AN167" s="171">
        <f>IF('Indicator Data'!AU171="No Data",1,IF('Indicator Data imputation'!AO170&lt;&gt;"",1,0))</f>
        <v>1</v>
      </c>
      <c r="AO167" s="171">
        <f>IF('Indicator Data'!AV171="No Data",1,IF('Indicator Data imputation'!AP170&lt;&gt;"",1,0))</f>
        <v>0</v>
      </c>
      <c r="AP167" s="171">
        <f>IF('Indicator Data'!AW171="No Data",1,IF('Indicator Data imputation'!AQ170&lt;&gt;"",1,0))</f>
        <v>0</v>
      </c>
      <c r="AQ167" s="171">
        <f>IF('Indicator Data'!AX171="No Data",1,IF('Indicator Data imputation'!AR170&lt;&gt;"",1,0))</f>
        <v>0</v>
      </c>
      <c r="AR167" s="171">
        <f>IF('Indicator Data'!AY171="No Data",1,IF('Indicator Data imputation'!AS170&lt;&gt;"",1,0))</f>
        <v>0</v>
      </c>
      <c r="AS167" s="171">
        <f>IF('Indicator Data'!AZ171="No Data",1,IF('Indicator Data imputation'!AT170&lt;&gt;"",1,0))</f>
        <v>0</v>
      </c>
      <c r="AT167" s="171">
        <f>IF('Indicator Data'!BA171="No Data",1,IF('Indicator Data imputation'!AU170&lt;&gt;"",1,0))</f>
        <v>0</v>
      </c>
      <c r="AU167" s="171">
        <f>IF('Indicator Data'!BB171="No Data",1,IF('Indicator Data imputation'!AV170&lt;&gt;"",1,0))</f>
        <v>0</v>
      </c>
      <c r="AV167" s="171">
        <f>IF('Indicator Data'!BC171="No Data",1,IF('Indicator Data imputation'!AW170&lt;&gt;"",1,0))</f>
        <v>0</v>
      </c>
      <c r="AW167" s="171">
        <f>IF('Indicator Data'!BD171="No Data",1,IF('Indicator Data imputation'!AX170&lt;&gt;"",1,0))</f>
        <v>0</v>
      </c>
      <c r="AX167" s="171">
        <f>IF('Indicator Data'!BE171="No Data",1,IF('Indicator Data imputation'!AY170&lt;&gt;"",1,0))</f>
        <v>0</v>
      </c>
      <c r="AY167" s="171">
        <f>IF('Indicator Data'!BF171="No Data",1,IF('Indicator Data imputation'!AZ170&lt;&gt;"",1,0))</f>
        <v>0</v>
      </c>
      <c r="AZ167" s="171">
        <f>IF('Indicator Data'!BG171="No Data",1,IF('Indicator Data imputation'!BA170&lt;&gt;"",1,0))</f>
        <v>0</v>
      </c>
      <c r="BA167" s="5">
        <f t="shared" si="4"/>
        <v>6</v>
      </c>
      <c r="BB167" s="173">
        <f t="shared" si="5"/>
        <v>0.11764705882352941</v>
      </c>
    </row>
    <row r="168" spans="1:54" x14ac:dyDescent="0.25">
      <c r="A168" s="5" t="s">
        <v>316</v>
      </c>
      <c r="B168" s="171">
        <f>IF('Indicator Data'!I172="No Data",1,IF('Indicator Data imputation'!C171&lt;&gt;"",1,0))</f>
        <v>0</v>
      </c>
      <c r="C168" s="171">
        <f>IF('Indicator Data'!J172="No Data",1,IF('Indicator Data imputation'!D171&lt;&gt;"",1,0))</f>
        <v>0</v>
      </c>
      <c r="D168" s="171">
        <f>IF('Indicator Data'!K172="No Data",1,IF('Indicator Data imputation'!E171&lt;&gt;"",1,0))</f>
        <v>0</v>
      </c>
      <c r="E168" s="171">
        <f>IF('Indicator Data'!L172="No Data",1,IF('Indicator Data imputation'!F171&lt;&gt;"",1,0))</f>
        <v>0</v>
      </c>
      <c r="F168" s="171">
        <f>IF('Indicator Data'!M172="No Data",1,IF('Indicator Data imputation'!G171&lt;&gt;"",1,0))</f>
        <v>0</v>
      </c>
      <c r="G168" s="171">
        <f>IF('Indicator Data'!N172="No Data",1,IF('Indicator Data imputation'!H171&lt;&gt;"",1,0))</f>
        <v>0</v>
      </c>
      <c r="H168" s="171">
        <f>IF('Indicator Data'!O172="No Data",1,IF('Indicator Data imputation'!I171&lt;&gt;"",1,0))</f>
        <v>0</v>
      </c>
      <c r="I168" s="171">
        <f>IF('Indicator Data'!P172="No Data",1,IF('Indicator Data imputation'!J171&lt;&gt;"",1,0))</f>
        <v>0</v>
      </c>
      <c r="J168" s="171">
        <f>IF('Indicator Data'!Q172="No Data",1,IF('Indicator Data imputation'!K171&lt;&gt;"",1,0))</f>
        <v>0</v>
      </c>
      <c r="K168" s="171">
        <f>IF('Indicator Data'!R172="No Data",1,IF('Indicator Data imputation'!L171&lt;&gt;"",1,0))</f>
        <v>0</v>
      </c>
      <c r="L168" s="171">
        <f>IF('Indicator Data'!S172="No Data",1,IF('Indicator Data imputation'!M171&lt;&gt;"",1,0))</f>
        <v>0</v>
      </c>
      <c r="M168" s="171">
        <f>IF('Indicator Data'!T172="No Data",1,IF('Indicator Data imputation'!N171&lt;&gt;"",1,0))</f>
        <v>0</v>
      </c>
      <c r="N168" s="171">
        <f>IF('Indicator Data'!U172="No Data",1,IF('Indicator Data imputation'!O171&lt;&gt;"",1,0))</f>
        <v>0</v>
      </c>
      <c r="O168" s="171">
        <f>IF('Indicator Data'!V172="No Data",1,IF('Indicator Data imputation'!P171&lt;&gt;"",1,0))</f>
        <v>0</v>
      </c>
      <c r="P168" s="171">
        <f>IF('Indicator Data'!W172="No Data",1,IF('Indicator Data imputation'!Q171&lt;&gt;"",1,0))</f>
        <v>0</v>
      </c>
      <c r="Q168" s="171">
        <f>IF('Indicator Data'!X172="No Data",1,IF('Indicator Data imputation'!R171&lt;&gt;"",1,0))</f>
        <v>0</v>
      </c>
      <c r="R168" s="171">
        <f>IF('Indicator Data'!Y172="No Data",1,IF('Indicator Data imputation'!S171&lt;&gt;"",1,0))</f>
        <v>0</v>
      </c>
      <c r="S168" s="171">
        <f>IF('Indicator Data'!Z172="No Data",1,IF('Indicator Data imputation'!T171&lt;&gt;"",1,0))</f>
        <v>0</v>
      </c>
      <c r="T168" s="171">
        <f>IF('Indicator Data'!AA172="No Data",1,IF('Indicator Data imputation'!U171&lt;&gt;"",1,0))</f>
        <v>0</v>
      </c>
      <c r="U168" s="171">
        <f>IF('Indicator Data'!AB172="No Data",1,IF('Indicator Data imputation'!V171&lt;&gt;"",1,0))</f>
        <v>0</v>
      </c>
      <c r="V168" s="171">
        <f>IF('Indicator Data'!AC172="No Data",1,IF('Indicator Data imputation'!W171&lt;&gt;"",1,0))</f>
        <v>0</v>
      </c>
      <c r="W168" s="171">
        <f>IF('Indicator Data'!AD172="No Data",1,IF('Indicator Data imputation'!X171&lt;&gt;"",1,0))</f>
        <v>0</v>
      </c>
      <c r="X168" s="171">
        <f>IF('Indicator Data'!AE172="No Data",1,IF('Indicator Data imputation'!Y171&lt;&gt;"",1,0))</f>
        <v>0</v>
      </c>
      <c r="Y168" s="171">
        <f>IF('Indicator Data'!AF172="No Data",1,IF('Indicator Data imputation'!Z171&lt;&gt;"",1,0))</f>
        <v>0</v>
      </c>
      <c r="Z168" s="171">
        <f>IF('Indicator Data'!AG172="No Data",1,IF('Indicator Data imputation'!AA171&lt;&gt;"",1,0))</f>
        <v>0</v>
      </c>
      <c r="AA168" s="171">
        <f>IF('Indicator Data'!AH172="No Data",1,IF('Indicator Data imputation'!AB171&lt;&gt;"",1,0))</f>
        <v>0</v>
      </c>
      <c r="AB168" s="171">
        <f>IF('Indicator Data'!AI172="No Data",1,IF('Indicator Data imputation'!AC171&lt;&gt;"",1,0))</f>
        <v>0</v>
      </c>
      <c r="AC168" s="171">
        <f>IF('Indicator Data'!AJ172="No Data",1,IF('Indicator Data imputation'!AD171&lt;&gt;"",1,0))</f>
        <v>0</v>
      </c>
      <c r="AD168" s="171">
        <f>IF('Indicator Data'!AK172="No Data",1,IF('Indicator Data imputation'!AE171&lt;&gt;"",1,0))</f>
        <v>0</v>
      </c>
      <c r="AE168" s="171">
        <f>IF('Indicator Data'!AL172="No Data",1,IF('Indicator Data imputation'!AF171&lt;&gt;"",1,0))</f>
        <v>0</v>
      </c>
      <c r="AF168" s="171">
        <f>IF('Indicator Data'!AM172="No Data",1,IF('Indicator Data imputation'!AG171&lt;&gt;"",1,0))</f>
        <v>0</v>
      </c>
      <c r="AG168" s="171">
        <f>IF('Indicator Data'!AN172="No Data",1,IF('Indicator Data imputation'!AH171&lt;&gt;"",1,0))</f>
        <v>0</v>
      </c>
      <c r="AH168" s="171">
        <f>IF('Indicator Data'!AO172="No Data",1,IF('Indicator Data imputation'!AI171&lt;&gt;"",1,0))</f>
        <v>0</v>
      </c>
      <c r="AI168" s="171">
        <f>IF('Indicator Data'!AP172="No Data",1,IF('Indicator Data imputation'!AJ171&lt;&gt;"",1,0))</f>
        <v>1</v>
      </c>
      <c r="AJ168" s="171">
        <f>IF('Indicator Data'!AQ172="No Data",1,IF('Indicator Data imputation'!AK171&lt;&gt;"",1,0))</f>
        <v>1</v>
      </c>
      <c r="AK168" s="171">
        <f>IF('Indicator Data'!AR172="No Data",1,IF('Indicator Data imputation'!AL171&lt;&gt;"",1,0))</f>
        <v>0</v>
      </c>
      <c r="AL168" s="171">
        <f>IF('Indicator Data'!AS172="No Data",1,IF('Indicator Data imputation'!AM171&lt;&gt;"",1,0))</f>
        <v>0</v>
      </c>
      <c r="AM168" s="171">
        <f>IF('Indicator Data'!AT172="No Data",1,IF('Indicator Data imputation'!AN171&lt;&gt;"",1,0))</f>
        <v>0</v>
      </c>
      <c r="AN168" s="171">
        <f>IF('Indicator Data'!AU172="No Data",1,IF('Indicator Data imputation'!AO171&lt;&gt;"",1,0))</f>
        <v>0</v>
      </c>
      <c r="AO168" s="171">
        <f>IF('Indicator Data'!AV172="No Data",1,IF('Indicator Data imputation'!AP171&lt;&gt;"",1,0))</f>
        <v>0</v>
      </c>
      <c r="AP168" s="171">
        <f>IF('Indicator Data'!AW172="No Data",1,IF('Indicator Data imputation'!AQ171&lt;&gt;"",1,0))</f>
        <v>0</v>
      </c>
      <c r="AQ168" s="171">
        <f>IF('Indicator Data'!AX172="No Data",1,IF('Indicator Data imputation'!AR171&lt;&gt;"",1,0))</f>
        <v>0</v>
      </c>
      <c r="AR168" s="171">
        <f>IF('Indicator Data'!AY172="No Data",1,IF('Indicator Data imputation'!AS171&lt;&gt;"",1,0))</f>
        <v>0</v>
      </c>
      <c r="AS168" s="171">
        <f>IF('Indicator Data'!AZ172="No Data",1,IF('Indicator Data imputation'!AT171&lt;&gt;"",1,0))</f>
        <v>0</v>
      </c>
      <c r="AT168" s="171">
        <f>IF('Indicator Data'!BA172="No Data",1,IF('Indicator Data imputation'!AU171&lt;&gt;"",1,0))</f>
        <v>0</v>
      </c>
      <c r="AU168" s="171">
        <f>IF('Indicator Data'!BB172="No Data",1,IF('Indicator Data imputation'!AV171&lt;&gt;"",1,0))</f>
        <v>0</v>
      </c>
      <c r="AV168" s="171">
        <f>IF('Indicator Data'!BC172="No Data",1,IF('Indicator Data imputation'!AW171&lt;&gt;"",1,0))</f>
        <v>0</v>
      </c>
      <c r="AW168" s="171">
        <f>IF('Indicator Data'!BD172="No Data",1,IF('Indicator Data imputation'!AX171&lt;&gt;"",1,0))</f>
        <v>0</v>
      </c>
      <c r="AX168" s="171">
        <f>IF('Indicator Data'!BE172="No Data",1,IF('Indicator Data imputation'!AY171&lt;&gt;"",1,0))</f>
        <v>0</v>
      </c>
      <c r="AY168" s="171">
        <f>IF('Indicator Data'!BF172="No Data",1,IF('Indicator Data imputation'!AZ171&lt;&gt;"",1,0))</f>
        <v>0</v>
      </c>
      <c r="AZ168" s="171">
        <f>IF('Indicator Data'!BG172="No Data",1,IF('Indicator Data imputation'!BA171&lt;&gt;"",1,0))</f>
        <v>0</v>
      </c>
      <c r="BA168" s="5">
        <f t="shared" si="4"/>
        <v>2</v>
      </c>
      <c r="BB168" s="173">
        <f t="shared" si="5"/>
        <v>3.9215686274509803E-2</v>
      </c>
    </row>
    <row r="169" spans="1:54" x14ac:dyDescent="0.25">
      <c r="A169" s="5" t="s">
        <v>318</v>
      </c>
      <c r="B169" s="171">
        <f>IF('Indicator Data'!I173="No Data",1,IF('Indicator Data imputation'!C172&lt;&gt;"",1,0))</f>
        <v>0</v>
      </c>
      <c r="C169" s="171">
        <f>IF('Indicator Data'!J173="No Data",1,IF('Indicator Data imputation'!D172&lt;&gt;"",1,0))</f>
        <v>0</v>
      </c>
      <c r="D169" s="171">
        <f>IF('Indicator Data'!K173="No Data",1,IF('Indicator Data imputation'!E172&lt;&gt;"",1,0))</f>
        <v>0</v>
      </c>
      <c r="E169" s="171">
        <f>IF('Indicator Data'!L173="No Data",1,IF('Indicator Data imputation'!F172&lt;&gt;"",1,0))</f>
        <v>0</v>
      </c>
      <c r="F169" s="171">
        <f>IF('Indicator Data'!M173="No Data",1,IF('Indicator Data imputation'!G172&lt;&gt;"",1,0))</f>
        <v>0</v>
      </c>
      <c r="G169" s="171">
        <f>IF('Indicator Data'!N173="No Data",1,IF('Indicator Data imputation'!H172&lt;&gt;"",1,0))</f>
        <v>0</v>
      </c>
      <c r="H169" s="171">
        <f>IF('Indicator Data'!O173="No Data",1,IF('Indicator Data imputation'!I172&lt;&gt;"",1,0))</f>
        <v>0</v>
      </c>
      <c r="I169" s="171">
        <f>IF('Indicator Data'!P173="No Data",1,IF('Indicator Data imputation'!J172&lt;&gt;"",1,0))</f>
        <v>0</v>
      </c>
      <c r="J169" s="171">
        <f>IF('Indicator Data'!Q173="No Data",1,IF('Indicator Data imputation'!K172&lt;&gt;"",1,0))</f>
        <v>0</v>
      </c>
      <c r="K169" s="171">
        <f>IF('Indicator Data'!R173="No Data",1,IF('Indicator Data imputation'!L172&lt;&gt;"",1,0))</f>
        <v>0</v>
      </c>
      <c r="L169" s="171">
        <f>IF('Indicator Data'!S173="No Data",1,IF('Indicator Data imputation'!M172&lt;&gt;"",1,0))</f>
        <v>0</v>
      </c>
      <c r="M169" s="171">
        <f>IF('Indicator Data'!T173="No Data",1,IF('Indicator Data imputation'!N172&lt;&gt;"",1,0))</f>
        <v>0</v>
      </c>
      <c r="N169" s="171">
        <f>IF('Indicator Data'!U173="No Data",1,IF('Indicator Data imputation'!O172&lt;&gt;"",1,0))</f>
        <v>0</v>
      </c>
      <c r="O169" s="171">
        <f>IF('Indicator Data'!V173="No Data",1,IF('Indicator Data imputation'!P172&lt;&gt;"",1,0))</f>
        <v>0</v>
      </c>
      <c r="P169" s="171">
        <f>IF('Indicator Data'!W173="No Data",1,IF('Indicator Data imputation'!Q172&lt;&gt;"",1,0))</f>
        <v>0</v>
      </c>
      <c r="Q169" s="171">
        <f>IF('Indicator Data'!X173="No Data",1,IF('Indicator Data imputation'!R172&lt;&gt;"",1,0))</f>
        <v>0</v>
      </c>
      <c r="R169" s="171">
        <f>IF('Indicator Data'!Y173="No Data",1,IF('Indicator Data imputation'!S172&lt;&gt;"",1,0))</f>
        <v>0</v>
      </c>
      <c r="S169" s="171">
        <f>IF('Indicator Data'!Z173="No Data",1,IF('Indicator Data imputation'!T172&lt;&gt;"",1,0))</f>
        <v>0</v>
      </c>
      <c r="T169" s="171">
        <f>IF('Indicator Data'!AA173="No Data",1,IF('Indicator Data imputation'!U172&lt;&gt;"",1,0))</f>
        <v>0</v>
      </c>
      <c r="U169" s="171">
        <f>IF('Indicator Data'!AB173="No Data",1,IF('Indicator Data imputation'!V172&lt;&gt;"",1,0))</f>
        <v>0</v>
      </c>
      <c r="V169" s="171">
        <f>IF('Indicator Data'!AC173="No Data",1,IF('Indicator Data imputation'!W172&lt;&gt;"",1,0))</f>
        <v>0</v>
      </c>
      <c r="W169" s="171">
        <f>IF('Indicator Data'!AD173="No Data",1,IF('Indicator Data imputation'!X172&lt;&gt;"",1,0))</f>
        <v>0</v>
      </c>
      <c r="X169" s="171">
        <f>IF('Indicator Data'!AE173="No Data",1,IF('Indicator Data imputation'!Y172&lt;&gt;"",1,0))</f>
        <v>0</v>
      </c>
      <c r="Y169" s="171">
        <f>IF('Indicator Data'!AF173="No Data",1,IF('Indicator Data imputation'!Z172&lt;&gt;"",1,0))</f>
        <v>0</v>
      </c>
      <c r="Z169" s="171">
        <f>IF('Indicator Data'!AG173="No Data",1,IF('Indicator Data imputation'!AA172&lt;&gt;"",1,0))</f>
        <v>0</v>
      </c>
      <c r="AA169" s="171">
        <f>IF('Indicator Data'!AH173="No Data",1,IF('Indicator Data imputation'!AB172&lt;&gt;"",1,0))</f>
        <v>0</v>
      </c>
      <c r="AB169" s="171">
        <f>IF('Indicator Data'!AI173="No Data",1,IF('Indicator Data imputation'!AC172&lt;&gt;"",1,0))</f>
        <v>0</v>
      </c>
      <c r="AC169" s="171">
        <f>IF('Indicator Data'!AJ173="No Data",1,IF('Indicator Data imputation'!AD172&lt;&gt;"",1,0))</f>
        <v>0</v>
      </c>
      <c r="AD169" s="171">
        <f>IF('Indicator Data'!AK173="No Data",1,IF('Indicator Data imputation'!AE172&lt;&gt;"",1,0))</f>
        <v>0</v>
      </c>
      <c r="AE169" s="171">
        <f>IF('Indicator Data'!AL173="No Data",1,IF('Indicator Data imputation'!AF172&lt;&gt;"",1,0))</f>
        <v>0</v>
      </c>
      <c r="AF169" s="171">
        <f>IF('Indicator Data'!AM173="No Data",1,IF('Indicator Data imputation'!AG172&lt;&gt;"",1,0))</f>
        <v>0</v>
      </c>
      <c r="AG169" s="171">
        <f>IF('Indicator Data'!AN173="No Data",1,IF('Indicator Data imputation'!AH172&lt;&gt;"",1,0))</f>
        <v>0</v>
      </c>
      <c r="AH169" s="171">
        <f>IF('Indicator Data'!AO173="No Data",1,IF('Indicator Data imputation'!AI172&lt;&gt;"",1,0))</f>
        <v>0</v>
      </c>
      <c r="AI169" s="171">
        <f>IF('Indicator Data'!AP173="No Data",1,IF('Indicator Data imputation'!AJ172&lt;&gt;"",1,0))</f>
        <v>0</v>
      </c>
      <c r="AJ169" s="171">
        <f>IF('Indicator Data'!AQ173="No Data",1,IF('Indicator Data imputation'!AK172&lt;&gt;"",1,0))</f>
        <v>0</v>
      </c>
      <c r="AK169" s="171">
        <f>IF('Indicator Data'!AR173="No Data",1,IF('Indicator Data imputation'!AL172&lt;&gt;"",1,0))</f>
        <v>0</v>
      </c>
      <c r="AL169" s="171">
        <f>IF('Indicator Data'!AS173="No Data",1,IF('Indicator Data imputation'!AM172&lt;&gt;"",1,0))</f>
        <v>0</v>
      </c>
      <c r="AM169" s="171">
        <f>IF('Indicator Data'!AT173="No Data",1,IF('Indicator Data imputation'!AN172&lt;&gt;"",1,0))</f>
        <v>0</v>
      </c>
      <c r="AN169" s="171">
        <f>IF('Indicator Data'!AU173="No Data",1,IF('Indicator Data imputation'!AO172&lt;&gt;"",1,0))</f>
        <v>0</v>
      </c>
      <c r="AO169" s="171">
        <f>IF('Indicator Data'!AV173="No Data",1,IF('Indicator Data imputation'!AP172&lt;&gt;"",1,0))</f>
        <v>0</v>
      </c>
      <c r="AP169" s="171">
        <f>IF('Indicator Data'!AW173="No Data",1,IF('Indicator Data imputation'!AQ172&lt;&gt;"",1,0))</f>
        <v>0</v>
      </c>
      <c r="AQ169" s="171">
        <f>IF('Indicator Data'!AX173="No Data",1,IF('Indicator Data imputation'!AR172&lt;&gt;"",1,0))</f>
        <v>0</v>
      </c>
      <c r="AR169" s="171">
        <f>IF('Indicator Data'!AY173="No Data",1,IF('Indicator Data imputation'!AS172&lt;&gt;"",1,0))</f>
        <v>0</v>
      </c>
      <c r="AS169" s="171">
        <f>IF('Indicator Data'!AZ173="No Data",1,IF('Indicator Data imputation'!AT172&lt;&gt;"",1,0))</f>
        <v>0</v>
      </c>
      <c r="AT169" s="171">
        <f>IF('Indicator Data'!BA173="No Data",1,IF('Indicator Data imputation'!AU172&lt;&gt;"",1,0))</f>
        <v>0</v>
      </c>
      <c r="AU169" s="171">
        <f>IF('Indicator Data'!BB173="No Data",1,IF('Indicator Data imputation'!AV172&lt;&gt;"",1,0))</f>
        <v>0</v>
      </c>
      <c r="AV169" s="171">
        <f>IF('Indicator Data'!BC173="No Data",1,IF('Indicator Data imputation'!AW172&lt;&gt;"",1,0))</f>
        <v>0</v>
      </c>
      <c r="AW169" s="171">
        <f>IF('Indicator Data'!BD173="No Data",1,IF('Indicator Data imputation'!AX172&lt;&gt;"",1,0))</f>
        <v>0</v>
      </c>
      <c r="AX169" s="171">
        <f>IF('Indicator Data'!BE173="No Data",1,IF('Indicator Data imputation'!AY172&lt;&gt;"",1,0))</f>
        <v>0</v>
      </c>
      <c r="AY169" s="171">
        <f>IF('Indicator Data'!BF173="No Data",1,IF('Indicator Data imputation'!AZ172&lt;&gt;"",1,0))</f>
        <v>0</v>
      </c>
      <c r="AZ169" s="171">
        <f>IF('Indicator Data'!BG173="No Data",1,IF('Indicator Data imputation'!BA172&lt;&gt;"",1,0))</f>
        <v>0</v>
      </c>
      <c r="BA169" s="5">
        <f t="shared" si="4"/>
        <v>0</v>
      </c>
      <c r="BB169" s="173">
        <f t="shared" si="5"/>
        <v>0</v>
      </c>
    </row>
    <row r="170" spans="1:54" x14ac:dyDescent="0.25">
      <c r="A170" s="5" t="s">
        <v>319</v>
      </c>
      <c r="B170" s="171">
        <f>IF('Indicator Data'!I174="No Data",1,IF('Indicator Data imputation'!C173&lt;&gt;"",1,0))</f>
        <v>0</v>
      </c>
      <c r="C170" s="171">
        <f>IF('Indicator Data'!J174="No Data",1,IF('Indicator Data imputation'!D173&lt;&gt;"",1,0))</f>
        <v>0</v>
      </c>
      <c r="D170" s="171">
        <f>IF('Indicator Data'!K174="No Data",1,IF('Indicator Data imputation'!E173&lt;&gt;"",1,0))</f>
        <v>0</v>
      </c>
      <c r="E170" s="171">
        <f>IF('Indicator Data'!L174="No Data",1,IF('Indicator Data imputation'!F173&lt;&gt;"",1,0))</f>
        <v>0</v>
      </c>
      <c r="F170" s="171">
        <f>IF('Indicator Data'!M174="No Data",1,IF('Indicator Data imputation'!G173&lt;&gt;"",1,0))</f>
        <v>0</v>
      </c>
      <c r="G170" s="171">
        <f>IF('Indicator Data'!N174="No Data",1,IF('Indicator Data imputation'!H173&lt;&gt;"",1,0))</f>
        <v>0</v>
      </c>
      <c r="H170" s="171">
        <f>IF('Indicator Data'!O174="No Data",1,IF('Indicator Data imputation'!I173&lt;&gt;"",1,0))</f>
        <v>0</v>
      </c>
      <c r="I170" s="171">
        <f>IF('Indicator Data'!P174="No Data",1,IF('Indicator Data imputation'!J173&lt;&gt;"",1,0))</f>
        <v>0</v>
      </c>
      <c r="J170" s="171">
        <f>IF('Indicator Data'!Q174="No Data",1,IF('Indicator Data imputation'!K173&lt;&gt;"",1,0))</f>
        <v>0</v>
      </c>
      <c r="K170" s="171">
        <f>IF('Indicator Data'!R174="No Data",1,IF('Indicator Data imputation'!L173&lt;&gt;"",1,0))</f>
        <v>0</v>
      </c>
      <c r="L170" s="171">
        <f>IF('Indicator Data'!S174="No Data",1,IF('Indicator Data imputation'!M173&lt;&gt;"",1,0))</f>
        <v>0</v>
      </c>
      <c r="M170" s="171">
        <f>IF('Indicator Data'!T174="No Data",1,IF('Indicator Data imputation'!N173&lt;&gt;"",1,0))</f>
        <v>0</v>
      </c>
      <c r="N170" s="171">
        <f>IF('Indicator Data'!U174="No Data",1,IF('Indicator Data imputation'!O173&lt;&gt;"",1,0))</f>
        <v>0</v>
      </c>
      <c r="O170" s="171">
        <f>IF('Indicator Data'!V174="No Data",1,IF('Indicator Data imputation'!P173&lt;&gt;"",1,0))</f>
        <v>0</v>
      </c>
      <c r="P170" s="171">
        <f>IF('Indicator Data'!W174="No Data",1,IF('Indicator Data imputation'!Q173&lt;&gt;"",1,0))</f>
        <v>0</v>
      </c>
      <c r="Q170" s="171">
        <f>IF('Indicator Data'!X174="No Data",1,IF('Indicator Data imputation'!R173&lt;&gt;"",1,0))</f>
        <v>0</v>
      </c>
      <c r="R170" s="171">
        <f>IF('Indicator Data'!Y174="No Data",1,IF('Indicator Data imputation'!S173&lt;&gt;"",1,0))</f>
        <v>0</v>
      </c>
      <c r="S170" s="171">
        <f>IF('Indicator Data'!Z174="No Data",1,IF('Indicator Data imputation'!T173&lt;&gt;"",1,0))</f>
        <v>0</v>
      </c>
      <c r="T170" s="171">
        <f>IF('Indicator Data'!AA174="No Data",1,IF('Indicator Data imputation'!U173&lt;&gt;"",1,0))</f>
        <v>0</v>
      </c>
      <c r="U170" s="171">
        <f>IF('Indicator Data'!AB174="No Data",1,IF('Indicator Data imputation'!V173&lt;&gt;"",1,0))</f>
        <v>0</v>
      </c>
      <c r="V170" s="171">
        <f>IF('Indicator Data'!AC174="No Data",1,IF('Indicator Data imputation'!W173&lt;&gt;"",1,0))</f>
        <v>0</v>
      </c>
      <c r="W170" s="171">
        <f>IF('Indicator Data'!AD174="No Data",1,IF('Indicator Data imputation'!X173&lt;&gt;"",1,0))</f>
        <v>0</v>
      </c>
      <c r="X170" s="171">
        <f>IF('Indicator Data'!AE174="No Data",1,IF('Indicator Data imputation'!Y173&lt;&gt;"",1,0))</f>
        <v>0</v>
      </c>
      <c r="Y170" s="171">
        <f>IF('Indicator Data'!AF174="No Data",1,IF('Indicator Data imputation'!Z173&lt;&gt;"",1,0))</f>
        <v>0</v>
      </c>
      <c r="Z170" s="171">
        <f>IF('Indicator Data'!AG174="No Data",1,IF('Indicator Data imputation'!AA173&lt;&gt;"",1,0))</f>
        <v>0</v>
      </c>
      <c r="AA170" s="171">
        <f>IF('Indicator Data'!AH174="No Data",1,IF('Indicator Data imputation'!AB173&lt;&gt;"",1,0))</f>
        <v>0</v>
      </c>
      <c r="AB170" s="171">
        <f>IF('Indicator Data'!AI174="No Data",1,IF('Indicator Data imputation'!AC173&lt;&gt;"",1,0))</f>
        <v>0</v>
      </c>
      <c r="AC170" s="171">
        <f>IF('Indicator Data'!AJ174="No Data",1,IF('Indicator Data imputation'!AD173&lt;&gt;"",1,0))</f>
        <v>0</v>
      </c>
      <c r="AD170" s="171">
        <f>IF('Indicator Data'!AK174="No Data",1,IF('Indicator Data imputation'!AE173&lt;&gt;"",1,0))</f>
        <v>0</v>
      </c>
      <c r="AE170" s="171">
        <f>IF('Indicator Data'!AL174="No Data",1,IF('Indicator Data imputation'!AF173&lt;&gt;"",1,0))</f>
        <v>0</v>
      </c>
      <c r="AF170" s="171">
        <f>IF('Indicator Data'!AM174="No Data",1,IF('Indicator Data imputation'!AG173&lt;&gt;"",1,0))</f>
        <v>0</v>
      </c>
      <c r="AG170" s="171">
        <f>IF('Indicator Data'!AN174="No Data",1,IF('Indicator Data imputation'!AH173&lt;&gt;"",1,0))</f>
        <v>0</v>
      </c>
      <c r="AH170" s="171">
        <f>IF('Indicator Data'!AO174="No Data",1,IF('Indicator Data imputation'!AI173&lt;&gt;"",1,0))</f>
        <v>0</v>
      </c>
      <c r="AI170" s="171">
        <f>IF('Indicator Data'!AP174="No Data",1,IF('Indicator Data imputation'!AJ173&lt;&gt;"",1,0))</f>
        <v>0</v>
      </c>
      <c r="AJ170" s="171">
        <f>IF('Indicator Data'!AQ174="No Data",1,IF('Indicator Data imputation'!AK173&lt;&gt;"",1,0))</f>
        <v>0</v>
      </c>
      <c r="AK170" s="171">
        <f>IF('Indicator Data'!AR174="No Data",1,IF('Indicator Data imputation'!AL173&lt;&gt;"",1,0))</f>
        <v>0</v>
      </c>
      <c r="AL170" s="171">
        <f>IF('Indicator Data'!AS174="No Data",1,IF('Indicator Data imputation'!AM173&lt;&gt;"",1,0))</f>
        <v>0</v>
      </c>
      <c r="AM170" s="171">
        <f>IF('Indicator Data'!AT174="No Data",1,IF('Indicator Data imputation'!AN173&lt;&gt;"",1,0))</f>
        <v>0</v>
      </c>
      <c r="AN170" s="171">
        <f>IF('Indicator Data'!AU174="No Data",1,IF('Indicator Data imputation'!AO173&lt;&gt;"",1,0))</f>
        <v>0</v>
      </c>
      <c r="AO170" s="171">
        <f>IF('Indicator Data'!AV174="No Data",1,IF('Indicator Data imputation'!AP173&lt;&gt;"",1,0))</f>
        <v>0</v>
      </c>
      <c r="AP170" s="171">
        <f>IF('Indicator Data'!AW174="No Data",1,IF('Indicator Data imputation'!AQ173&lt;&gt;"",1,0))</f>
        <v>0</v>
      </c>
      <c r="AQ170" s="171">
        <f>IF('Indicator Data'!AX174="No Data",1,IF('Indicator Data imputation'!AR173&lt;&gt;"",1,0))</f>
        <v>0</v>
      </c>
      <c r="AR170" s="171">
        <f>IF('Indicator Data'!AY174="No Data",1,IF('Indicator Data imputation'!AS173&lt;&gt;"",1,0))</f>
        <v>0</v>
      </c>
      <c r="AS170" s="171">
        <f>IF('Indicator Data'!AZ174="No Data",1,IF('Indicator Data imputation'!AT173&lt;&gt;"",1,0))</f>
        <v>0</v>
      </c>
      <c r="AT170" s="171">
        <f>IF('Indicator Data'!BA174="No Data",1,IF('Indicator Data imputation'!AU173&lt;&gt;"",1,0))</f>
        <v>0</v>
      </c>
      <c r="AU170" s="171">
        <f>IF('Indicator Data'!BB174="No Data",1,IF('Indicator Data imputation'!AV173&lt;&gt;"",1,0))</f>
        <v>0</v>
      </c>
      <c r="AV170" s="171">
        <f>IF('Indicator Data'!BC174="No Data",1,IF('Indicator Data imputation'!AW173&lt;&gt;"",1,0))</f>
        <v>0</v>
      </c>
      <c r="AW170" s="171">
        <f>IF('Indicator Data'!BD174="No Data",1,IF('Indicator Data imputation'!AX173&lt;&gt;"",1,0))</f>
        <v>0</v>
      </c>
      <c r="AX170" s="171">
        <f>IF('Indicator Data'!BE174="No Data",1,IF('Indicator Data imputation'!AY173&lt;&gt;"",1,0))</f>
        <v>0</v>
      </c>
      <c r="AY170" s="171">
        <f>IF('Indicator Data'!BF174="No Data",1,IF('Indicator Data imputation'!AZ173&lt;&gt;"",1,0))</f>
        <v>0</v>
      </c>
      <c r="AZ170" s="171">
        <f>IF('Indicator Data'!BG174="No Data",1,IF('Indicator Data imputation'!BA173&lt;&gt;"",1,0))</f>
        <v>0</v>
      </c>
      <c r="BA170" s="5">
        <f t="shared" si="4"/>
        <v>0</v>
      </c>
      <c r="BB170" s="173">
        <f t="shared" si="5"/>
        <v>0</v>
      </c>
    </row>
    <row r="171" spans="1:54" x14ac:dyDescent="0.25">
      <c r="A171" s="5" t="s">
        <v>187</v>
      </c>
      <c r="B171" s="171">
        <f>IF('Indicator Data'!I175="No Data",1,IF('Indicator Data imputation'!C174&lt;&gt;"",1,0))</f>
        <v>0</v>
      </c>
      <c r="C171" s="171">
        <f>IF('Indicator Data'!J175="No Data",1,IF('Indicator Data imputation'!D174&lt;&gt;"",1,0))</f>
        <v>0</v>
      </c>
      <c r="D171" s="171">
        <f>IF('Indicator Data'!K175="No Data",1,IF('Indicator Data imputation'!E174&lt;&gt;"",1,0))</f>
        <v>0</v>
      </c>
      <c r="E171" s="171">
        <f>IF('Indicator Data'!L175="No Data",1,IF('Indicator Data imputation'!F174&lt;&gt;"",1,0))</f>
        <v>0</v>
      </c>
      <c r="F171" s="171">
        <f>IF('Indicator Data'!M175="No Data",1,IF('Indicator Data imputation'!G174&lt;&gt;"",1,0))</f>
        <v>0</v>
      </c>
      <c r="G171" s="171">
        <f>IF('Indicator Data'!N175="No Data",1,IF('Indicator Data imputation'!H174&lt;&gt;"",1,0))</f>
        <v>0</v>
      </c>
      <c r="H171" s="171">
        <f>IF('Indicator Data'!O175="No Data",1,IF('Indicator Data imputation'!I174&lt;&gt;"",1,0))</f>
        <v>0</v>
      </c>
      <c r="I171" s="171">
        <f>IF('Indicator Data'!P175="No Data",1,IF('Indicator Data imputation'!J174&lt;&gt;"",1,0))</f>
        <v>0</v>
      </c>
      <c r="J171" s="171">
        <f>IF('Indicator Data'!Q175="No Data",1,IF('Indicator Data imputation'!K174&lt;&gt;"",1,0))</f>
        <v>0</v>
      </c>
      <c r="K171" s="171">
        <f>IF('Indicator Data'!R175="No Data",1,IF('Indicator Data imputation'!L174&lt;&gt;"",1,0))</f>
        <v>0</v>
      </c>
      <c r="L171" s="171">
        <f>IF('Indicator Data'!S175="No Data",1,IF('Indicator Data imputation'!M174&lt;&gt;"",1,0))</f>
        <v>0</v>
      </c>
      <c r="M171" s="171">
        <f>IF('Indicator Data'!T175="No Data",1,IF('Indicator Data imputation'!N174&lt;&gt;"",1,0))</f>
        <v>0</v>
      </c>
      <c r="N171" s="171">
        <f>IF('Indicator Data'!U175="No Data",1,IF('Indicator Data imputation'!O174&lt;&gt;"",1,0))</f>
        <v>0</v>
      </c>
      <c r="O171" s="171">
        <f>IF('Indicator Data'!V175="No Data",1,IF('Indicator Data imputation'!P174&lt;&gt;"",1,0))</f>
        <v>0</v>
      </c>
      <c r="P171" s="171">
        <f>IF('Indicator Data'!W175="No Data",1,IF('Indicator Data imputation'!Q174&lt;&gt;"",1,0))</f>
        <v>0</v>
      </c>
      <c r="Q171" s="171">
        <f>IF('Indicator Data'!X175="No Data",1,IF('Indicator Data imputation'!R174&lt;&gt;"",1,0))</f>
        <v>0</v>
      </c>
      <c r="R171" s="171">
        <f>IF('Indicator Data'!Y175="No Data",1,IF('Indicator Data imputation'!S174&lt;&gt;"",1,0))</f>
        <v>0</v>
      </c>
      <c r="S171" s="171">
        <f>IF('Indicator Data'!Z175="No Data",1,IF('Indicator Data imputation'!T174&lt;&gt;"",1,0))</f>
        <v>0</v>
      </c>
      <c r="T171" s="171">
        <f>IF('Indicator Data'!AA175="No Data",1,IF('Indicator Data imputation'!U174&lt;&gt;"",1,0))</f>
        <v>0</v>
      </c>
      <c r="U171" s="171">
        <f>IF('Indicator Data'!AB175="No Data",1,IF('Indicator Data imputation'!V174&lt;&gt;"",1,0))</f>
        <v>0</v>
      </c>
      <c r="V171" s="171">
        <f>IF('Indicator Data'!AC175="No Data",1,IF('Indicator Data imputation'!W174&lt;&gt;"",1,0))</f>
        <v>0</v>
      </c>
      <c r="W171" s="171">
        <f>IF('Indicator Data'!AD175="No Data",1,IF('Indicator Data imputation'!X174&lt;&gt;"",1,0))</f>
        <v>0</v>
      </c>
      <c r="X171" s="171">
        <f>IF('Indicator Data'!AE175="No Data",1,IF('Indicator Data imputation'!Y174&lt;&gt;"",1,0))</f>
        <v>1</v>
      </c>
      <c r="Y171" s="171">
        <f>IF('Indicator Data'!AF175="No Data",1,IF('Indicator Data imputation'!Z174&lt;&gt;"",1,0))</f>
        <v>0</v>
      </c>
      <c r="Z171" s="171">
        <f>IF('Indicator Data'!AG175="No Data",1,IF('Indicator Data imputation'!AA174&lt;&gt;"",1,0))</f>
        <v>0</v>
      </c>
      <c r="AA171" s="171">
        <f>IF('Indicator Data'!AH175="No Data",1,IF('Indicator Data imputation'!AB174&lt;&gt;"",1,0))</f>
        <v>0</v>
      </c>
      <c r="AB171" s="171">
        <f>IF('Indicator Data'!AI175="No Data",1,IF('Indicator Data imputation'!AC174&lt;&gt;"",1,0))</f>
        <v>0</v>
      </c>
      <c r="AC171" s="171">
        <f>IF('Indicator Data'!AJ175="No Data",1,IF('Indicator Data imputation'!AD174&lt;&gt;"",1,0))</f>
        <v>0</v>
      </c>
      <c r="AD171" s="171">
        <f>IF('Indicator Data'!AK175="No Data",1,IF('Indicator Data imputation'!AE174&lt;&gt;"",1,0))</f>
        <v>0</v>
      </c>
      <c r="AE171" s="171">
        <f>IF('Indicator Data'!AL175="No Data",1,IF('Indicator Data imputation'!AF174&lt;&gt;"",1,0))</f>
        <v>0</v>
      </c>
      <c r="AF171" s="171">
        <f>IF('Indicator Data'!AM175="No Data",1,IF('Indicator Data imputation'!AG174&lt;&gt;"",1,0))</f>
        <v>0</v>
      </c>
      <c r="AG171" s="171">
        <f>IF('Indicator Data'!AN175="No Data",1,IF('Indicator Data imputation'!AH174&lt;&gt;"",1,0))</f>
        <v>0</v>
      </c>
      <c r="AH171" s="171">
        <f>IF('Indicator Data'!AO175="No Data",1,IF('Indicator Data imputation'!AI174&lt;&gt;"",1,0))</f>
        <v>0</v>
      </c>
      <c r="AI171" s="171">
        <f>IF('Indicator Data'!AP175="No Data",1,IF('Indicator Data imputation'!AJ174&lt;&gt;"",1,0))</f>
        <v>0</v>
      </c>
      <c r="AJ171" s="171">
        <f>IF('Indicator Data'!AQ175="No Data",1,IF('Indicator Data imputation'!AK174&lt;&gt;"",1,0))</f>
        <v>0</v>
      </c>
      <c r="AK171" s="171">
        <f>IF('Indicator Data'!AR175="No Data",1,IF('Indicator Data imputation'!AL174&lt;&gt;"",1,0))</f>
        <v>0</v>
      </c>
      <c r="AL171" s="171">
        <f>IF('Indicator Data'!AS175="No Data",1,IF('Indicator Data imputation'!AM174&lt;&gt;"",1,0))</f>
        <v>0</v>
      </c>
      <c r="AM171" s="171">
        <f>IF('Indicator Data'!AT175="No Data",1,IF('Indicator Data imputation'!AN174&lt;&gt;"",1,0))</f>
        <v>0</v>
      </c>
      <c r="AN171" s="171">
        <f>IF('Indicator Data'!AU175="No Data",1,IF('Indicator Data imputation'!AO174&lt;&gt;"",1,0))</f>
        <v>0</v>
      </c>
      <c r="AO171" s="171">
        <f>IF('Indicator Data'!AV175="No Data",1,IF('Indicator Data imputation'!AP174&lt;&gt;"",1,0))</f>
        <v>0</v>
      </c>
      <c r="AP171" s="171">
        <f>IF('Indicator Data'!AW175="No Data",1,IF('Indicator Data imputation'!AQ174&lt;&gt;"",1,0))</f>
        <v>0</v>
      </c>
      <c r="AQ171" s="171">
        <f>IF('Indicator Data'!AX175="No Data",1,IF('Indicator Data imputation'!AR174&lt;&gt;"",1,0))</f>
        <v>0</v>
      </c>
      <c r="AR171" s="171">
        <f>IF('Indicator Data'!AY175="No Data",1,IF('Indicator Data imputation'!AS174&lt;&gt;"",1,0))</f>
        <v>0</v>
      </c>
      <c r="AS171" s="171">
        <f>IF('Indicator Data'!AZ175="No Data",1,IF('Indicator Data imputation'!AT174&lt;&gt;"",1,0))</f>
        <v>0</v>
      </c>
      <c r="AT171" s="171">
        <f>IF('Indicator Data'!BA175="No Data",1,IF('Indicator Data imputation'!AU174&lt;&gt;"",1,0))</f>
        <v>0</v>
      </c>
      <c r="AU171" s="171">
        <f>IF('Indicator Data'!BB175="No Data",1,IF('Indicator Data imputation'!AV174&lt;&gt;"",1,0))</f>
        <v>0</v>
      </c>
      <c r="AV171" s="171">
        <f>IF('Indicator Data'!BC175="No Data",1,IF('Indicator Data imputation'!AW174&lt;&gt;"",1,0))</f>
        <v>0</v>
      </c>
      <c r="AW171" s="171">
        <f>IF('Indicator Data'!BD175="No Data",1,IF('Indicator Data imputation'!AX174&lt;&gt;"",1,0))</f>
        <v>0</v>
      </c>
      <c r="AX171" s="171">
        <f>IF('Indicator Data'!BE175="No Data",1,IF('Indicator Data imputation'!AY174&lt;&gt;"",1,0))</f>
        <v>0</v>
      </c>
      <c r="AY171" s="171">
        <f>IF('Indicator Data'!BF175="No Data",1,IF('Indicator Data imputation'!AZ174&lt;&gt;"",1,0))</f>
        <v>0</v>
      </c>
      <c r="AZ171" s="171">
        <f>IF('Indicator Data'!BG175="No Data",1,IF('Indicator Data imputation'!BA174&lt;&gt;"",1,0))</f>
        <v>0</v>
      </c>
      <c r="BA171" s="5">
        <f t="shared" si="4"/>
        <v>1</v>
      </c>
      <c r="BB171" s="173">
        <f t="shared" si="5"/>
        <v>1.9607843137254902E-2</v>
      </c>
    </row>
    <row r="172" spans="1:54" x14ac:dyDescent="0.25">
      <c r="A172" s="5" t="s">
        <v>91</v>
      </c>
      <c r="B172" s="171">
        <f>IF('Indicator Data'!I176="No Data",1,IF('Indicator Data imputation'!C175&lt;&gt;"",1,0))</f>
        <v>0</v>
      </c>
      <c r="C172" s="171">
        <f>IF('Indicator Data'!J176="No Data",1,IF('Indicator Data imputation'!D175&lt;&gt;"",1,0))</f>
        <v>0</v>
      </c>
      <c r="D172" s="171">
        <f>IF('Indicator Data'!K176="No Data",1,IF('Indicator Data imputation'!E175&lt;&gt;"",1,0))</f>
        <v>0</v>
      </c>
      <c r="E172" s="171">
        <f>IF('Indicator Data'!L176="No Data",1,IF('Indicator Data imputation'!F175&lt;&gt;"",1,0))</f>
        <v>0</v>
      </c>
      <c r="F172" s="171">
        <f>IF('Indicator Data'!M176="No Data",1,IF('Indicator Data imputation'!G175&lt;&gt;"",1,0))</f>
        <v>0</v>
      </c>
      <c r="G172" s="171">
        <f>IF('Indicator Data'!N176="No Data",1,IF('Indicator Data imputation'!H175&lt;&gt;"",1,0))</f>
        <v>0</v>
      </c>
      <c r="H172" s="171">
        <f>IF('Indicator Data'!O176="No Data",1,IF('Indicator Data imputation'!I175&lt;&gt;"",1,0))</f>
        <v>0</v>
      </c>
      <c r="I172" s="171">
        <f>IF('Indicator Data'!P176="No Data",1,IF('Indicator Data imputation'!J175&lt;&gt;"",1,0))</f>
        <v>0</v>
      </c>
      <c r="J172" s="171">
        <f>IF('Indicator Data'!Q176="No Data",1,IF('Indicator Data imputation'!K175&lt;&gt;"",1,0))</f>
        <v>0</v>
      </c>
      <c r="K172" s="171">
        <f>IF('Indicator Data'!R176="No Data",1,IF('Indicator Data imputation'!L175&lt;&gt;"",1,0))</f>
        <v>0</v>
      </c>
      <c r="L172" s="171">
        <f>IF('Indicator Data'!S176="No Data",1,IF('Indicator Data imputation'!M175&lt;&gt;"",1,0))</f>
        <v>0</v>
      </c>
      <c r="M172" s="171">
        <f>IF('Indicator Data'!T176="No Data",1,IF('Indicator Data imputation'!N175&lt;&gt;"",1,0))</f>
        <v>0</v>
      </c>
      <c r="N172" s="171">
        <f>IF('Indicator Data'!U176="No Data",1,IF('Indicator Data imputation'!O175&lt;&gt;"",1,0))</f>
        <v>0</v>
      </c>
      <c r="O172" s="171">
        <f>IF('Indicator Data'!V176="No Data",1,IF('Indicator Data imputation'!P175&lt;&gt;"",1,0))</f>
        <v>0</v>
      </c>
      <c r="P172" s="171">
        <f>IF('Indicator Data'!W176="No Data",1,IF('Indicator Data imputation'!Q175&lt;&gt;"",1,0))</f>
        <v>0</v>
      </c>
      <c r="Q172" s="171">
        <f>IF('Indicator Data'!X176="No Data",1,IF('Indicator Data imputation'!R175&lt;&gt;"",1,0))</f>
        <v>0</v>
      </c>
      <c r="R172" s="171">
        <f>IF('Indicator Data'!Y176="No Data",1,IF('Indicator Data imputation'!S175&lt;&gt;"",1,0))</f>
        <v>0</v>
      </c>
      <c r="S172" s="171">
        <f>IF('Indicator Data'!Z176="No Data",1,IF('Indicator Data imputation'!T175&lt;&gt;"",1,0))</f>
        <v>0</v>
      </c>
      <c r="T172" s="171">
        <f>IF('Indicator Data'!AA176="No Data",1,IF('Indicator Data imputation'!U175&lt;&gt;"",1,0))</f>
        <v>0</v>
      </c>
      <c r="U172" s="171">
        <f>IF('Indicator Data'!AB176="No Data",1,IF('Indicator Data imputation'!V175&lt;&gt;"",1,0))</f>
        <v>1</v>
      </c>
      <c r="V172" s="171">
        <f>IF('Indicator Data'!AC176="No Data",1,IF('Indicator Data imputation'!W175&lt;&gt;"",1,0))</f>
        <v>0</v>
      </c>
      <c r="W172" s="171">
        <f>IF('Indicator Data'!AD176="No Data",1,IF('Indicator Data imputation'!X175&lt;&gt;"",1,0))</f>
        <v>0</v>
      </c>
      <c r="X172" s="171">
        <f>IF('Indicator Data'!AE176="No Data",1,IF('Indicator Data imputation'!Y175&lt;&gt;"",1,0))</f>
        <v>0</v>
      </c>
      <c r="Y172" s="171">
        <f>IF('Indicator Data'!AF176="No Data",1,IF('Indicator Data imputation'!Z175&lt;&gt;"",1,0))</f>
        <v>1</v>
      </c>
      <c r="Z172" s="171">
        <f>IF('Indicator Data'!AG176="No Data",1,IF('Indicator Data imputation'!AA175&lt;&gt;"",1,0))</f>
        <v>0</v>
      </c>
      <c r="AA172" s="171">
        <f>IF('Indicator Data'!AH176="No Data",1,IF('Indicator Data imputation'!AB175&lt;&gt;"",1,0))</f>
        <v>0</v>
      </c>
      <c r="AB172" s="171">
        <f>IF('Indicator Data'!AI176="No Data",1,IF('Indicator Data imputation'!AC175&lt;&gt;"",1,0))</f>
        <v>0</v>
      </c>
      <c r="AC172" s="171">
        <f>IF('Indicator Data'!AJ176="No Data",1,IF('Indicator Data imputation'!AD175&lt;&gt;"",1,0))</f>
        <v>0</v>
      </c>
      <c r="AD172" s="171">
        <f>IF('Indicator Data'!AK176="No Data",1,IF('Indicator Data imputation'!AE175&lt;&gt;"",1,0))</f>
        <v>0</v>
      </c>
      <c r="AE172" s="171">
        <f>IF('Indicator Data'!AL176="No Data",1,IF('Indicator Data imputation'!AF175&lt;&gt;"",1,0))</f>
        <v>0</v>
      </c>
      <c r="AF172" s="171">
        <f>IF('Indicator Data'!AM176="No Data",1,IF('Indicator Data imputation'!AG175&lt;&gt;"",1,0))</f>
        <v>0</v>
      </c>
      <c r="AG172" s="171">
        <f>IF('Indicator Data'!AN176="No Data",1,IF('Indicator Data imputation'!AH175&lt;&gt;"",1,0))</f>
        <v>0</v>
      </c>
      <c r="AH172" s="171">
        <f>IF('Indicator Data'!AO176="No Data",1,IF('Indicator Data imputation'!AI175&lt;&gt;"",1,0))</f>
        <v>0</v>
      </c>
      <c r="AI172" s="171">
        <f>IF('Indicator Data'!AP176="No Data",1,IF('Indicator Data imputation'!AJ175&lt;&gt;"",1,0))</f>
        <v>1</v>
      </c>
      <c r="AJ172" s="171">
        <f>IF('Indicator Data'!AQ176="No Data",1,IF('Indicator Data imputation'!AK175&lt;&gt;"",1,0))</f>
        <v>1</v>
      </c>
      <c r="AK172" s="171">
        <f>IF('Indicator Data'!AR176="No Data",1,IF('Indicator Data imputation'!AL175&lt;&gt;"",1,0))</f>
        <v>0</v>
      </c>
      <c r="AL172" s="171">
        <f>IF('Indicator Data'!AS176="No Data",1,IF('Indicator Data imputation'!AM175&lt;&gt;"",1,0))</f>
        <v>0</v>
      </c>
      <c r="AM172" s="171">
        <f>IF('Indicator Data'!AT176="No Data",1,IF('Indicator Data imputation'!AN175&lt;&gt;"",1,0))</f>
        <v>0</v>
      </c>
      <c r="AN172" s="171">
        <f>IF('Indicator Data'!AU176="No Data",1,IF('Indicator Data imputation'!AO175&lt;&gt;"",1,0))</f>
        <v>0</v>
      </c>
      <c r="AO172" s="171">
        <f>IF('Indicator Data'!AV176="No Data",1,IF('Indicator Data imputation'!AP175&lt;&gt;"",1,0))</f>
        <v>0</v>
      </c>
      <c r="AP172" s="171">
        <f>IF('Indicator Data'!AW176="No Data",1,IF('Indicator Data imputation'!AQ175&lt;&gt;"",1,0))</f>
        <v>0</v>
      </c>
      <c r="AQ172" s="171">
        <f>IF('Indicator Data'!AX176="No Data",1,IF('Indicator Data imputation'!AR175&lt;&gt;"",1,0))</f>
        <v>0</v>
      </c>
      <c r="AR172" s="171">
        <f>IF('Indicator Data'!AY176="No Data",1,IF('Indicator Data imputation'!AS175&lt;&gt;"",1,0))</f>
        <v>0</v>
      </c>
      <c r="AS172" s="171">
        <f>IF('Indicator Data'!AZ176="No Data",1,IF('Indicator Data imputation'!AT175&lt;&gt;"",1,0))</f>
        <v>0</v>
      </c>
      <c r="AT172" s="171">
        <f>IF('Indicator Data'!BA176="No Data",1,IF('Indicator Data imputation'!AU175&lt;&gt;"",1,0))</f>
        <v>0</v>
      </c>
      <c r="AU172" s="171">
        <f>IF('Indicator Data'!BB176="No Data",1,IF('Indicator Data imputation'!AV175&lt;&gt;"",1,0))</f>
        <v>0</v>
      </c>
      <c r="AV172" s="171">
        <f>IF('Indicator Data'!BC176="No Data",1,IF('Indicator Data imputation'!AW175&lt;&gt;"",1,0))</f>
        <v>0</v>
      </c>
      <c r="AW172" s="171">
        <f>IF('Indicator Data'!BD176="No Data",1,IF('Indicator Data imputation'!AX175&lt;&gt;"",1,0))</f>
        <v>0</v>
      </c>
      <c r="AX172" s="171">
        <f>IF('Indicator Data'!BE176="No Data",1,IF('Indicator Data imputation'!AY175&lt;&gt;"",1,0))</f>
        <v>0</v>
      </c>
      <c r="AY172" s="171">
        <f>IF('Indicator Data'!BF176="No Data",1,IF('Indicator Data imputation'!AZ175&lt;&gt;"",1,0))</f>
        <v>0</v>
      </c>
      <c r="AZ172" s="171">
        <f>IF('Indicator Data'!BG176="No Data",1,IF('Indicator Data imputation'!BA175&lt;&gt;"",1,0))</f>
        <v>0</v>
      </c>
      <c r="BA172" s="5">
        <f t="shared" si="4"/>
        <v>4</v>
      </c>
      <c r="BB172" s="173">
        <f t="shared" si="5"/>
        <v>7.8431372549019607E-2</v>
      </c>
    </row>
    <row r="173" spans="1:54" x14ac:dyDescent="0.25">
      <c r="A173" s="5" t="s">
        <v>321</v>
      </c>
      <c r="B173" s="171">
        <f>IF('Indicator Data'!I177="No Data",1,IF('Indicator Data imputation'!C176&lt;&gt;"",1,0))</f>
        <v>0</v>
      </c>
      <c r="C173" s="171">
        <f>IF('Indicator Data'!J177="No Data",1,IF('Indicator Data imputation'!D176&lt;&gt;"",1,0))</f>
        <v>0</v>
      </c>
      <c r="D173" s="171">
        <f>IF('Indicator Data'!K177="No Data",1,IF('Indicator Data imputation'!E176&lt;&gt;"",1,0))</f>
        <v>0</v>
      </c>
      <c r="E173" s="171">
        <f>IF('Indicator Data'!L177="No Data",1,IF('Indicator Data imputation'!F176&lt;&gt;"",1,0))</f>
        <v>0</v>
      </c>
      <c r="F173" s="171">
        <f>IF('Indicator Data'!M177="No Data",1,IF('Indicator Data imputation'!G176&lt;&gt;"",1,0))</f>
        <v>0</v>
      </c>
      <c r="G173" s="171">
        <f>IF('Indicator Data'!N177="No Data",1,IF('Indicator Data imputation'!H176&lt;&gt;"",1,0))</f>
        <v>0</v>
      </c>
      <c r="H173" s="171">
        <f>IF('Indicator Data'!O177="No Data",1,IF('Indicator Data imputation'!I176&lt;&gt;"",1,0))</f>
        <v>0</v>
      </c>
      <c r="I173" s="171">
        <f>IF('Indicator Data'!P177="No Data",1,IF('Indicator Data imputation'!J176&lt;&gt;"",1,0))</f>
        <v>0</v>
      </c>
      <c r="J173" s="171">
        <f>IF('Indicator Data'!Q177="No Data",1,IF('Indicator Data imputation'!K176&lt;&gt;"",1,0))</f>
        <v>0</v>
      </c>
      <c r="K173" s="171">
        <f>IF('Indicator Data'!R177="No Data",1,IF('Indicator Data imputation'!L176&lt;&gt;"",1,0))</f>
        <v>0</v>
      </c>
      <c r="L173" s="171">
        <f>IF('Indicator Data'!S177="No Data",1,IF('Indicator Data imputation'!M176&lt;&gt;"",1,0))</f>
        <v>0</v>
      </c>
      <c r="M173" s="171">
        <f>IF('Indicator Data'!T177="No Data",1,IF('Indicator Data imputation'!N176&lt;&gt;"",1,0))</f>
        <v>0</v>
      </c>
      <c r="N173" s="171">
        <f>IF('Indicator Data'!U177="No Data",1,IF('Indicator Data imputation'!O176&lt;&gt;"",1,0))</f>
        <v>0</v>
      </c>
      <c r="O173" s="171">
        <f>IF('Indicator Data'!V177="No Data",1,IF('Indicator Data imputation'!P176&lt;&gt;"",1,0))</f>
        <v>0</v>
      </c>
      <c r="P173" s="171">
        <f>IF('Indicator Data'!W177="No Data",1,IF('Indicator Data imputation'!Q176&lt;&gt;"",1,0))</f>
        <v>0</v>
      </c>
      <c r="Q173" s="171">
        <f>IF('Indicator Data'!X177="No Data",1,IF('Indicator Data imputation'!R176&lt;&gt;"",1,0))</f>
        <v>0</v>
      </c>
      <c r="R173" s="171">
        <f>IF('Indicator Data'!Y177="No Data",1,IF('Indicator Data imputation'!S176&lt;&gt;"",1,0))</f>
        <v>0</v>
      </c>
      <c r="S173" s="171">
        <f>IF('Indicator Data'!Z177="No Data",1,IF('Indicator Data imputation'!T176&lt;&gt;"",1,0))</f>
        <v>0</v>
      </c>
      <c r="T173" s="171">
        <f>IF('Indicator Data'!AA177="No Data",1,IF('Indicator Data imputation'!U176&lt;&gt;"",1,0))</f>
        <v>0</v>
      </c>
      <c r="U173" s="171">
        <f>IF('Indicator Data'!AB177="No Data",1,IF('Indicator Data imputation'!V176&lt;&gt;"",1,0))</f>
        <v>0</v>
      </c>
      <c r="V173" s="171">
        <f>IF('Indicator Data'!AC177="No Data",1,IF('Indicator Data imputation'!W176&lt;&gt;"",1,0))</f>
        <v>0</v>
      </c>
      <c r="W173" s="171">
        <f>IF('Indicator Data'!AD177="No Data",1,IF('Indicator Data imputation'!X176&lt;&gt;"",1,0))</f>
        <v>0</v>
      </c>
      <c r="X173" s="171">
        <f>IF('Indicator Data'!AE177="No Data",1,IF('Indicator Data imputation'!Y176&lt;&gt;"",1,0))</f>
        <v>0</v>
      </c>
      <c r="Y173" s="171">
        <f>IF('Indicator Data'!AF177="No Data",1,IF('Indicator Data imputation'!Z176&lt;&gt;"",1,0))</f>
        <v>0</v>
      </c>
      <c r="Z173" s="171">
        <f>IF('Indicator Data'!AG177="No Data",1,IF('Indicator Data imputation'!AA176&lt;&gt;"",1,0))</f>
        <v>0</v>
      </c>
      <c r="AA173" s="171">
        <f>IF('Indicator Data'!AH177="No Data",1,IF('Indicator Data imputation'!AB176&lt;&gt;"",1,0))</f>
        <v>0</v>
      </c>
      <c r="AB173" s="171">
        <f>IF('Indicator Data'!AI177="No Data",1,IF('Indicator Data imputation'!AC176&lt;&gt;"",1,0))</f>
        <v>0</v>
      </c>
      <c r="AC173" s="171">
        <f>IF('Indicator Data'!AJ177="No Data",1,IF('Indicator Data imputation'!AD176&lt;&gt;"",1,0))</f>
        <v>0</v>
      </c>
      <c r="AD173" s="171">
        <f>IF('Indicator Data'!AK177="No Data",1,IF('Indicator Data imputation'!AE176&lt;&gt;"",1,0))</f>
        <v>0</v>
      </c>
      <c r="AE173" s="171">
        <f>IF('Indicator Data'!AL177="No Data",1,IF('Indicator Data imputation'!AF176&lt;&gt;"",1,0))</f>
        <v>0</v>
      </c>
      <c r="AF173" s="171">
        <f>IF('Indicator Data'!AM177="No Data",1,IF('Indicator Data imputation'!AG176&lt;&gt;"",1,0))</f>
        <v>0</v>
      </c>
      <c r="AG173" s="171">
        <f>IF('Indicator Data'!AN177="No Data",1,IF('Indicator Data imputation'!AH176&lt;&gt;"",1,0))</f>
        <v>0</v>
      </c>
      <c r="AH173" s="171">
        <f>IF('Indicator Data'!AO177="No Data",1,IF('Indicator Data imputation'!AI176&lt;&gt;"",1,0))</f>
        <v>0</v>
      </c>
      <c r="AI173" s="171">
        <f>IF('Indicator Data'!AP177="No Data",1,IF('Indicator Data imputation'!AJ176&lt;&gt;"",1,0))</f>
        <v>0</v>
      </c>
      <c r="AJ173" s="171">
        <f>IF('Indicator Data'!AQ177="No Data",1,IF('Indicator Data imputation'!AK176&lt;&gt;"",1,0))</f>
        <v>0</v>
      </c>
      <c r="AK173" s="171">
        <f>IF('Indicator Data'!AR177="No Data",1,IF('Indicator Data imputation'!AL176&lt;&gt;"",1,0))</f>
        <v>0</v>
      </c>
      <c r="AL173" s="171">
        <f>IF('Indicator Data'!AS177="No Data",1,IF('Indicator Data imputation'!AM176&lt;&gt;"",1,0))</f>
        <v>0</v>
      </c>
      <c r="AM173" s="171">
        <f>IF('Indicator Data'!AT177="No Data",1,IF('Indicator Data imputation'!AN176&lt;&gt;"",1,0))</f>
        <v>0</v>
      </c>
      <c r="AN173" s="171">
        <f>IF('Indicator Data'!AU177="No Data",1,IF('Indicator Data imputation'!AO176&lt;&gt;"",1,0))</f>
        <v>0</v>
      </c>
      <c r="AO173" s="171">
        <f>IF('Indicator Data'!AV177="No Data",1,IF('Indicator Data imputation'!AP176&lt;&gt;"",1,0))</f>
        <v>0</v>
      </c>
      <c r="AP173" s="171">
        <f>IF('Indicator Data'!AW177="No Data",1,IF('Indicator Data imputation'!AQ176&lt;&gt;"",1,0))</f>
        <v>0</v>
      </c>
      <c r="AQ173" s="171">
        <f>IF('Indicator Data'!AX177="No Data",1,IF('Indicator Data imputation'!AR176&lt;&gt;"",1,0))</f>
        <v>0</v>
      </c>
      <c r="AR173" s="171">
        <f>IF('Indicator Data'!AY177="No Data",1,IF('Indicator Data imputation'!AS176&lt;&gt;"",1,0))</f>
        <v>0</v>
      </c>
      <c r="AS173" s="171">
        <f>IF('Indicator Data'!AZ177="No Data",1,IF('Indicator Data imputation'!AT176&lt;&gt;"",1,0))</f>
        <v>0</v>
      </c>
      <c r="AT173" s="171">
        <f>IF('Indicator Data'!BA177="No Data",1,IF('Indicator Data imputation'!AU176&lt;&gt;"",1,0))</f>
        <v>0</v>
      </c>
      <c r="AU173" s="171">
        <f>IF('Indicator Data'!BB177="No Data",1,IF('Indicator Data imputation'!AV176&lt;&gt;"",1,0))</f>
        <v>0</v>
      </c>
      <c r="AV173" s="171">
        <f>IF('Indicator Data'!BC177="No Data",1,IF('Indicator Data imputation'!AW176&lt;&gt;"",1,0))</f>
        <v>0</v>
      </c>
      <c r="AW173" s="171">
        <f>IF('Indicator Data'!BD177="No Data",1,IF('Indicator Data imputation'!AX176&lt;&gt;"",1,0))</f>
        <v>0</v>
      </c>
      <c r="AX173" s="171">
        <f>IF('Indicator Data'!BE177="No Data",1,IF('Indicator Data imputation'!AY176&lt;&gt;"",1,0))</f>
        <v>0</v>
      </c>
      <c r="AY173" s="171">
        <f>IF('Indicator Data'!BF177="No Data",1,IF('Indicator Data imputation'!AZ176&lt;&gt;"",1,0))</f>
        <v>0</v>
      </c>
      <c r="AZ173" s="171">
        <f>IF('Indicator Data'!BG177="No Data",1,IF('Indicator Data imputation'!BA176&lt;&gt;"",1,0))</f>
        <v>0</v>
      </c>
      <c r="BA173" s="5">
        <f t="shared" si="4"/>
        <v>0</v>
      </c>
      <c r="BB173" s="173">
        <f t="shared" si="5"/>
        <v>0</v>
      </c>
    </row>
    <row r="174" spans="1:54" x14ac:dyDescent="0.25">
      <c r="A174" s="5" t="s">
        <v>323</v>
      </c>
      <c r="B174" s="171">
        <f>IF('Indicator Data'!I178="No Data",1,IF('Indicator Data imputation'!C177&lt;&gt;"",1,0))</f>
        <v>0</v>
      </c>
      <c r="C174" s="171">
        <f>IF('Indicator Data'!J178="No Data",1,IF('Indicator Data imputation'!D177&lt;&gt;"",1,0))</f>
        <v>0</v>
      </c>
      <c r="D174" s="171">
        <f>IF('Indicator Data'!K178="No Data",1,IF('Indicator Data imputation'!E177&lt;&gt;"",1,0))</f>
        <v>0</v>
      </c>
      <c r="E174" s="171">
        <f>IF('Indicator Data'!L178="No Data",1,IF('Indicator Data imputation'!F177&lt;&gt;"",1,0))</f>
        <v>1</v>
      </c>
      <c r="F174" s="171">
        <f>IF('Indicator Data'!M178="No Data",1,IF('Indicator Data imputation'!G177&lt;&gt;"",1,0))</f>
        <v>0</v>
      </c>
      <c r="G174" s="171">
        <f>IF('Indicator Data'!N178="No Data",1,IF('Indicator Data imputation'!H177&lt;&gt;"",1,0))</f>
        <v>0</v>
      </c>
      <c r="H174" s="171">
        <f>IF('Indicator Data'!O178="No Data",1,IF('Indicator Data imputation'!I177&lt;&gt;"",1,0))</f>
        <v>0</v>
      </c>
      <c r="I174" s="171">
        <f>IF('Indicator Data'!P178="No Data",1,IF('Indicator Data imputation'!J177&lt;&gt;"",1,0))</f>
        <v>0</v>
      </c>
      <c r="J174" s="171">
        <f>IF('Indicator Data'!Q178="No Data",1,IF('Indicator Data imputation'!K177&lt;&gt;"",1,0))</f>
        <v>0</v>
      </c>
      <c r="K174" s="171">
        <f>IF('Indicator Data'!R178="No Data",1,IF('Indicator Data imputation'!L177&lt;&gt;"",1,0))</f>
        <v>1</v>
      </c>
      <c r="L174" s="171">
        <f>IF('Indicator Data'!S178="No Data",1,IF('Indicator Data imputation'!M177&lt;&gt;"",1,0))</f>
        <v>0</v>
      </c>
      <c r="M174" s="171">
        <f>IF('Indicator Data'!T178="No Data",1,IF('Indicator Data imputation'!N177&lt;&gt;"",1,0))</f>
        <v>0</v>
      </c>
      <c r="N174" s="171">
        <f>IF('Indicator Data'!U178="No Data",1,IF('Indicator Data imputation'!O177&lt;&gt;"",1,0))</f>
        <v>0</v>
      </c>
      <c r="O174" s="171">
        <f>IF('Indicator Data'!V178="No Data",1,IF('Indicator Data imputation'!P177&lt;&gt;"",1,0))</f>
        <v>0</v>
      </c>
      <c r="P174" s="171">
        <f>IF('Indicator Data'!W178="No Data",1,IF('Indicator Data imputation'!Q177&lt;&gt;"",1,0))</f>
        <v>0</v>
      </c>
      <c r="Q174" s="171">
        <f>IF('Indicator Data'!X178="No Data",1,IF('Indicator Data imputation'!R177&lt;&gt;"",1,0))</f>
        <v>0</v>
      </c>
      <c r="R174" s="171">
        <f>IF('Indicator Data'!Y178="No Data",1,IF('Indicator Data imputation'!S177&lt;&gt;"",1,0))</f>
        <v>0</v>
      </c>
      <c r="S174" s="171">
        <f>IF('Indicator Data'!Z178="No Data",1,IF('Indicator Data imputation'!T177&lt;&gt;"",1,0))</f>
        <v>0</v>
      </c>
      <c r="T174" s="171">
        <f>IF('Indicator Data'!AA178="No Data",1,IF('Indicator Data imputation'!U177&lt;&gt;"",1,0))</f>
        <v>0</v>
      </c>
      <c r="U174" s="171">
        <f>IF('Indicator Data'!AB178="No Data",1,IF('Indicator Data imputation'!V177&lt;&gt;"",1,0))</f>
        <v>1</v>
      </c>
      <c r="V174" s="171">
        <f>IF('Indicator Data'!AC178="No Data",1,IF('Indicator Data imputation'!W177&lt;&gt;"",1,0))</f>
        <v>0</v>
      </c>
      <c r="W174" s="171">
        <f>IF('Indicator Data'!AD178="No Data",1,IF('Indicator Data imputation'!X177&lt;&gt;"",1,0))</f>
        <v>0</v>
      </c>
      <c r="X174" s="171">
        <f>IF('Indicator Data'!AE178="No Data",1,IF('Indicator Data imputation'!Y177&lt;&gt;"",1,0))</f>
        <v>1</v>
      </c>
      <c r="Y174" s="171">
        <f>IF('Indicator Data'!AF178="No Data",1,IF('Indicator Data imputation'!Z177&lt;&gt;"",1,0))</f>
        <v>0</v>
      </c>
      <c r="Z174" s="171">
        <f>IF('Indicator Data'!AG178="No Data",1,IF('Indicator Data imputation'!AA177&lt;&gt;"",1,0))</f>
        <v>0</v>
      </c>
      <c r="AA174" s="171">
        <f>IF('Indicator Data'!AH178="No Data",1,IF('Indicator Data imputation'!AB177&lt;&gt;"",1,0))</f>
        <v>0</v>
      </c>
      <c r="AB174" s="171">
        <f>IF('Indicator Data'!AI178="No Data",1,IF('Indicator Data imputation'!AC177&lt;&gt;"",1,0))</f>
        <v>0</v>
      </c>
      <c r="AC174" s="171">
        <f>IF('Indicator Data'!AJ178="No Data",1,IF('Indicator Data imputation'!AD177&lt;&gt;"",1,0))</f>
        <v>0</v>
      </c>
      <c r="AD174" s="171">
        <f>IF('Indicator Data'!AK178="No Data",1,IF('Indicator Data imputation'!AE177&lt;&gt;"",1,0))</f>
        <v>0</v>
      </c>
      <c r="AE174" s="171">
        <f>IF('Indicator Data'!AL178="No Data",1,IF('Indicator Data imputation'!AF177&lt;&gt;"",1,0))</f>
        <v>0</v>
      </c>
      <c r="AF174" s="171">
        <f>IF('Indicator Data'!AM178="No Data",1,IF('Indicator Data imputation'!AG177&lt;&gt;"",1,0))</f>
        <v>0</v>
      </c>
      <c r="AG174" s="171">
        <f>IF('Indicator Data'!AN178="No Data",1,IF('Indicator Data imputation'!AH177&lt;&gt;"",1,0))</f>
        <v>0</v>
      </c>
      <c r="AH174" s="171">
        <f>IF('Indicator Data'!AO178="No Data",1,IF('Indicator Data imputation'!AI177&lt;&gt;"",1,0))</f>
        <v>0</v>
      </c>
      <c r="AI174" s="171">
        <f>IF('Indicator Data'!AP178="No Data",1,IF('Indicator Data imputation'!AJ177&lt;&gt;"",1,0))</f>
        <v>1</v>
      </c>
      <c r="AJ174" s="171">
        <f>IF('Indicator Data'!AQ178="No Data",1,IF('Indicator Data imputation'!AK177&lt;&gt;"",1,0))</f>
        <v>1</v>
      </c>
      <c r="AK174" s="171">
        <f>IF('Indicator Data'!AR178="No Data",1,IF('Indicator Data imputation'!AL177&lt;&gt;"",1,0))</f>
        <v>0</v>
      </c>
      <c r="AL174" s="171">
        <f>IF('Indicator Data'!AS178="No Data",1,IF('Indicator Data imputation'!AM177&lt;&gt;"",1,0))</f>
        <v>0</v>
      </c>
      <c r="AM174" s="171">
        <f>IF('Indicator Data'!AT178="No Data",1,IF('Indicator Data imputation'!AN177&lt;&gt;"",1,0))</f>
        <v>1</v>
      </c>
      <c r="AN174" s="171">
        <f>IF('Indicator Data'!AU178="No Data",1,IF('Indicator Data imputation'!AO177&lt;&gt;"",1,0))</f>
        <v>1</v>
      </c>
      <c r="AO174" s="171">
        <f>IF('Indicator Data'!AV178="No Data",1,IF('Indicator Data imputation'!AP177&lt;&gt;"",1,0))</f>
        <v>0</v>
      </c>
      <c r="AP174" s="171">
        <f>IF('Indicator Data'!AW178="No Data",1,IF('Indicator Data imputation'!AQ177&lt;&gt;"",1,0))</f>
        <v>0</v>
      </c>
      <c r="AQ174" s="171">
        <f>IF('Indicator Data'!AX178="No Data",1,IF('Indicator Data imputation'!AR177&lt;&gt;"",1,0))</f>
        <v>0</v>
      </c>
      <c r="AR174" s="171">
        <f>IF('Indicator Data'!AY178="No Data",1,IF('Indicator Data imputation'!AS177&lt;&gt;"",1,0))</f>
        <v>0</v>
      </c>
      <c r="AS174" s="171">
        <f>IF('Indicator Data'!AZ178="No Data",1,IF('Indicator Data imputation'!AT177&lt;&gt;"",1,0))</f>
        <v>0</v>
      </c>
      <c r="AT174" s="171">
        <f>IF('Indicator Data'!BA178="No Data",1,IF('Indicator Data imputation'!AU177&lt;&gt;"",1,0))</f>
        <v>0</v>
      </c>
      <c r="AU174" s="171">
        <f>IF('Indicator Data'!BB178="No Data",1,IF('Indicator Data imputation'!AV177&lt;&gt;"",1,0))</f>
        <v>0</v>
      </c>
      <c r="AV174" s="171">
        <f>IF('Indicator Data'!BC178="No Data",1,IF('Indicator Data imputation'!AW177&lt;&gt;"",1,0))</f>
        <v>0</v>
      </c>
      <c r="AW174" s="171">
        <f>IF('Indicator Data'!BD178="No Data",1,IF('Indicator Data imputation'!AX177&lt;&gt;"",1,0))</f>
        <v>0</v>
      </c>
      <c r="AX174" s="171">
        <f>IF('Indicator Data'!BE178="No Data",1,IF('Indicator Data imputation'!AY177&lt;&gt;"",1,0))</f>
        <v>0</v>
      </c>
      <c r="AY174" s="171">
        <f>IF('Indicator Data'!BF178="No Data",1,IF('Indicator Data imputation'!AZ177&lt;&gt;"",1,0))</f>
        <v>0</v>
      </c>
      <c r="AZ174" s="171">
        <f>IF('Indicator Data'!BG178="No Data",1,IF('Indicator Data imputation'!BA177&lt;&gt;"",1,0))</f>
        <v>0</v>
      </c>
      <c r="BA174" s="5">
        <f t="shared" si="4"/>
        <v>8</v>
      </c>
      <c r="BB174" s="173">
        <f t="shared" si="5"/>
        <v>0.15686274509803921</v>
      </c>
    </row>
    <row r="175" spans="1:54" x14ac:dyDescent="0.25">
      <c r="A175" s="5" t="s">
        <v>325</v>
      </c>
      <c r="B175" s="171">
        <f>IF('Indicator Data'!I179="No Data",1,IF('Indicator Data imputation'!C178&lt;&gt;"",1,0))</f>
        <v>0</v>
      </c>
      <c r="C175" s="171">
        <f>IF('Indicator Data'!J179="No Data",1,IF('Indicator Data imputation'!D178&lt;&gt;"",1,0))</f>
        <v>0</v>
      </c>
      <c r="D175" s="171">
        <f>IF('Indicator Data'!K179="No Data",1,IF('Indicator Data imputation'!E178&lt;&gt;"",1,0))</f>
        <v>0</v>
      </c>
      <c r="E175" s="171">
        <f>IF('Indicator Data'!L179="No Data",1,IF('Indicator Data imputation'!F178&lt;&gt;"",1,0))</f>
        <v>0</v>
      </c>
      <c r="F175" s="171">
        <f>IF('Indicator Data'!M179="No Data",1,IF('Indicator Data imputation'!G178&lt;&gt;"",1,0))</f>
        <v>0</v>
      </c>
      <c r="G175" s="171">
        <f>IF('Indicator Data'!N179="No Data",1,IF('Indicator Data imputation'!H178&lt;&gt;"",1,0))</f>
        <v>0</v>
      </c>
      <c r="H175" s="171">
        <f>IF('Indicator Data'!O179="No Data",1,IF('Indicator Data imputation'!I178&lt;&gt;"",1,0))</f>
        <v>0</v>
      </c>
      <c r="I175" s="171">
        <f>IF('Indicator Data'!P179="No Data",1,IF('Indicator Data imputation'!J178&lt;&gt;"",1,0))</f>
        <v>0</v>
      </c>
      <c r="J175" s="171">
        <f>IF('Indicator Data'!Q179="No Data",1,IF('Indicator Data imputation'!K178&lt;&gt;"",1,0))</f>
        <v>0</v>
      </c>
      <c r="K175" s="171">
        <f>IF('Indicator Data'!R179="No Data",1,IF('Indicator Data imputation'!L178&lt;&gt;"",1,0))</f>
        <v>0</v>
      </c>
      <c r="L175" s="171">
        <f>IF('Indicator Data'!S179="No Data",1,IF('Indicator Data imputation'!M178&lt;&gt;"",1,0))</f>
        <v>0</v>
      </c>
      <c r="M175" s="171">
        <f>IF('Indicator Data'!T179="No Data",1,IF('Indicator Data imputation'!N178&lt;&gt;"",1,0))</f>
        <v>0</v>
      </c>
      <c r="N175" s="171">
        <f>IF('Indicator Data'!U179="No Data",1,IF('Indicator Data imputation'!O178&lt;&gt;"",1,0))</f>
        <v>0</v>
      </c>
      <c r="O175" s="171">
        <f>IF('Indicator Data'!V179="No Data",1,IF('Indicator Data imputation'!P178&lt;&gt;"",1,0))</f>
        <v>1</v>
      </c>
      <c r="P175" s="171">
        <f>IF('Indicator Data'!W179="No Data",1,IF('Indicator Data imputation'!Q178&lt;&gt;"",1,0))</f>
        <v>0</v>
      </c>
      <c r="Q175" s="171">
        <f>IF('Indicator Data'!X179="No Data",1,IF('Indicator Data imputation'!R178&lt;&gt;"",1,0))</f>
        <v>1</v>
      </c>
      <c r="R175" s="171">
        <f>IF('Indicator Data'!Y179="No Data",1,IF('Indicator Data imputation'!S178&lt;&gt;"",1,0))</f>
        <v>0</v>
      </c>
      <c r="S175" s="171">
        <f>IF('Indicator Data'!Z179="No Data",1,IF('Indicator Data imputation'!T178&lt;&gt;"",1,0))</f>
        <v>0</v>
      </c>
      <c r="T175" s="171">
        <f>IF('Indicator Data'!AA179="No Data",1,IF('Indicator Data imputation'!U178&lt;&gt;"",1,0))</f>
        <v>0</v>
      </c>
      <c r="U175" s="171">
        <f>IF('Indicator Data'!AB179="No Data",1,IF('Indicator Data imputation'!V178&lt;&gt;"",1,0))</f>
        <v>0</v>
      </c>
      <c r="V175" s="171">
        <f>IF('Indicator Data'!AC179="No Data",1,IF('Indicator Data imputation'!W178&lt;&gt;"",1,0))</f>
        <v>0</v>
      </c>
      <c r="W175" s="171">
        <f>IF('Indicator Data'!AD179="No Data",1,IF('Indicator Data imputation'!X178&lt;&gt;"",1,0))</f>
        <v>0</v>
      </c>
      <c r="X175" s="171">
        <f>IF('Indicator Data'!AE179="No Data",1,IF('Indicator Data imputation'!Y178&lt;&gt;"",1,0))</f>
        <v>1</v>
      </c>
      <c r="Y175" s="171">
        <f>IF('Indicator Data'!AF179="No Data",1,IF('Indicator Data imputation'!Z178&lt;&gt;"",1,0))</f>
        <v>0</v>
      </c>
      <c r="Z175" s="171">
        <f>IF('Indicator Data'!AG179="No Data",1,IF('Indicator Data imputation'!AA178&lt;&gt;"",1,0))</f>
        <v>1</v>
      </c>
      <c r="AA175" s="171">
        <f>IF('Indicator Data'!AH179="No Data",1,IF('Indicator Data imputation'!AB178&lt;&gt;"",1,0))</f>
        <v>0</v>
      </c>
      <c r="AB175" s="171">
        <f>IF('Indicator Data'!AI179="No Data",1,IF('Indicator Data imputation'!AC178&lt;&gt;"",1,0))</f>
        <v>0</v>
      </c>
      <c r="AC175" s="171">
        <f>IF('Indicator Data'!AJ179="No Data",1,IF('Indicator Data imputation'!AD178&lt;&gt;"",1,0))</f>
        <v>0</v>
      </c>
      <c r="AD175" s="171">
        <f>IF('Indicator Data'!AK179="No Data",1,IF('Indicator Data imputation'!AE178&lt;&gt;"",1,0))</f>
        <v>0</v>
      </c>
      <c r="AE175" s="171">
        <f>IF('Indicator Data'!AL179="No Data",1,IF('Indicator Data imputation'!AF178&lt;&gt;"",1,0))</f>
        <v>0</v>
      </c>
      <c r="AF175" s="171">
        <f>IF('Indicator Data'!AM179="No Data",1,IF('Indicator Data imputation'!AG178&lt;&gt;"",1,0))</f>
        <v>0</v>
      </c>
      <c r="AG175" s="171">
        <f>IF('Indicator Data'!AN179="No Data",1,IF('Indicator Data imputation'!AH178&lt;&gt;"",1,0))</f>
        <v>0</v>
      </c>
      <c r="AH175" s="171">
        <f>IF('Indicator Data'!AO179="No Data",1,IF('Indicator Data imputation'!AI178&lt;&gt;"",1,0))</f>
        <v>0</v>
      </c>
      <c r="AI175" s="171">
        <f>IF('Indicator Data'!AP179="No Data",1,IF('Indicator Data imputation'!AJ178&lt;&gt;"",1,0))</f>
        <v>0</v>
      </c>
      <c r="AJ175" s="171">
        <f>IF('Indicator Data'!AQ179="No Data",1,IF('Indicator Data imputation'!AK178&lt;&gt;"",1,0))</f>
        <v>0</v>
      </c>
      <c r="AK175" s="171">
        <f>IF('Indicator Data'!AR179="No Data",1,IF('Indicator Data imputation'!AL178&lt;&gt;"",1,0))</f>
        <v>0</v>
      </c>
      <c r="AL175" s="171">
        <f>IF('Indicator Data'!AS179="No Data",1,IF('Indicator Data imputation'!AM178&lt;&gt;"",1,0))</f>
        <v>0</v>
      </c>
      <c r="AM175" s="171">
        <f>IF('Indicator Data'!AT179="No Data",1,IF('Indicator Data imputation'!AN178&lt;&gt;"",1,0))</f>
        <v>0</v>
      </c>
      <c r="AN175" s="171">
        <f>IF('Indicator Data'!AU179="No Data",1,IF('Indicator Data imputation'!AO178&lt;&gt;"",1,0))</f>
        <v>0</v>
      </c>
      <c r="AO175" s="171">
        <f>IF('Indicator Data'!AV179="No Data",1,IF('Indicator Data imputation'!AP178&lt;&gt;"",1,0))</f>
        <v>0</v>
      </c>
      <c r="AP175" s="171">
        <f>IF('Indicator Data'!AW179="No Data",1,IF('Indicator Data imputation'!AQ178&lt;&gt;"",1,0))</f>
        <v>0</v>
      </c>
      <c r="AQ175" s="171">
        <f>IF('Indicator Data'!AX179="No Data",1,IF('Indicator Data imputation'!AR178&lt;&gt;"",1,0))</f>
        <v>0</v>
      </c>
      <c r="AR175" s="171">
        <f>IF('Indicator Data'!AY179="No Data",1,IF('Indicator Data imputation'!AS178&lt;&gt;"",1,0))</f>
        <v>0</v>
      </c>
      <c r="AS175" s="171">
        <f>IF('Indicator Data'!AZ179="No Data",1,IF('Indicator Data imputation'!AT178&lt;&gt;"",1,0))</f>
        <v>0</v>
      </c>
      <c r="AT175" s="171">
        <f>IF('Indicator Data'!BA179="No Data",1,IF('Indicator Data imputation'!AU178&lt;&gt;"",1,0))</f>
        <v>0</v>
      </c>
      <c r="AU175" s="171">
        <f>IF('Indicator Data'!BB179="No Data",1,IF('Indicator Data imputation'!AV178&lt;&gt;"",1,0))</f>
        <v>0</v>
      </c>
      <c r="AV175" s="171">
        <f>IF('Indicator Data'!BC179="No Data",1,IF('Indicator Data imputation'!AW178&lt;&gt;"",1,0))</f>
        <v>0</v>
      </c>
      <c r="AW175" s="171">
        <f>IF('Indicator Data'!BD179="No Data",1,IF('Indicator Data imputation'!AX178&lt;&gt;"",1,0))</f>
        <v>0</v>
      </c>
      <c r="AX175" s="171">
        <f>IF('Indicator Data'!BE179="No Data",1,IF('Indicator Data imputation'!AY178&lt;&gt;"",1,0))</f>
        <v>0</v>
      </c>
      <c r="AY175" s="171">
        <f>IF('Indicator Data'!BF179="No Data",1,IF('Indicator Data imputation'!AZ178&lt;&gt;"",1,0))</f>
        <v>0</v>
      </c>
      <c r="AZ175" s="171">
        <f>IF('Indicator Data'!BG179="No Data",1,IF('Indicator Data imputation'!BA178&lt;&gt;"",1,0))</f>
        <v>0</v>
      </c>
      <c r="BA175" s="5">
        <f t="shared" si="4"/>
        <v>4</v>
      </c>
      <c r="BB175" s="173">
        <f t="shared" si="5"/>
        <v>7.8431372549019607E-2</v>
      </c>
    </row>
    <row r="176" spans="1:54" x14ac:dyDescent="0.25">
      <c r="A176" s="5" t="s">
        <v>327</v>
      </c>
      <c r="B176" s="171">
        <f>IF('Indicator Data'!I180="No Data",1,IF('Indicator Data imputation'!C179&lt;&gt;"",1,0))</f>
        <v>0</v>
      </c>
      <c r="C176" s="171">
        <f>IF('Indicator Data'!J180="No Data",1,IF('Indicator Data imputation'!D179&lt;&gt;"",1,0))</f>
        <v>0</v>
      </c>
      <c r="D176" s="171">
        <f>IF('Indicator Data'!K180="No Data",1,IF('Indicator Data imputation'!E179&lt;&gt;"",1,0))</f>
        <v>0</v>
      </c>
      <c r="E176" s="171">
        <f>IF('Indicator Data'!L180="No Data",1,IF('Indicator Data imputation'!F179&lt;&gt;"",1,0))</f>
        <v>0</v>
      </c>
      <c r="F176" s="171">
        <f>IF('Indicator Data'!M180="No Data",1,IF('Indicator Data imputation'!G179&lt;&gt;"",1,0))</f>
        <v>0</v>
      </c>
      <c r="G176" s="171">
        <f>IF('Indicator Data'!N180="No Data",1,IF('Indicator Data imputation'!H179&lt;&gt;"",1,0))</f>
        <v>0</v>
      </c>
      <c r="H176" s="171">
        <f>IF('Indicator Data'!O180="No Data",1,IF('Indicator Data imputation'!I179&lt;&gt;"",1,0))</f>
        <v>0</v>
      </c>
      <c r="I176" s="171">
        <f>IF('Indicator Data'!P180="No Data",1,IF('Indicator Data imputation'!J179&lt;&gt;"",1,0))</f>
        <v>0</v>
      </c>
      <c r="J176" s="171">
        <f>IF('Indicator Data'!Q180="No Data",1,IF('Indicator Data imputation'!K179&lt;&gt;"",1,0))</f>
        <v>0</v>
      </c>
      <c r="K176" s="171">
        <f>IF('Indicator Data'!R180="No Data",1,IF('Indicator Data imputation'!L179&lt;&gt;"",1,0))</f>
        <v>0</v>
      </c>
      <c r="L176" s="171">
        <f>IF('Indicator Data'!S180="No Data",1,IF('Indicator Data imputation'!M179&lt;&gt;"",1,0))</f>
        <v>0</v>
      </c>
      <c r="M176" s="171">
        <f>IF('Indicator Data'!T180="No Data",1,IF('Indicator Data imputation'!N179&lt;&gt;"",1,0))</f>
        <v>0</v>
      </c>
      <c r="N176" s="171">
        <f>IF('Indicator Data'!U180="No Data",1,IF('Indicator Data imputation'!O179&lt;&gt;"",1,0))</f>
        <v>0</v>
      </c>
      <c r="O176" s="171">
        <f>IF('Indicator Data'!V180="No Data",1,IF('Indicator Data imputation'!P179&lt;&gt;"",1,0))</f>
        <v>0</v>
      </c>
      <c r="P176" s="171">
        <f>IF('Indicator Data'!W180="No Data",1,IF('Indicator Data imputation'!Q179&lt;&gt;"",1,0))</f>
        <v>0</v>
      </c>
      <c r="Q176" s="171">
        <f>IF('Indicator Data'!X180="No Data",1,IF('Indicator Data imputation'!R179&lt;&gt;"",1,0))</f>
        <v>0</v>
      </c>
      <c r="R176" s="171">
        <f>IF('Indicator Data'!Y180="No Data",1,IF('Indicator Data imputation'!S179&lt;&gt;"",1,0))</f>
        <v>0</v>
      </c>
      <c r="S176" s="171">
        <f>IF('Indicator Data'!Z180="No Data",1,IF('Indicator Data imputation'!T179&lt;&gt;"",1,0))</f>
        <v>0</v>
      </c>
      <c r="T176" s="171">
        <f>IF('Indicator Data'!AA180="No Data",1,IF('Indicator Data imputation'!U179&lt;&gt;"",1,0))</f>
        <v>0</v>
      </c>
      <c r="U176" s="171">
        <f>IF('Indicator Data'!AB180="No Data",1,IF('Indicator Data imputation'!V179&lt;&gt;"",1,0))</f>
        <v>0</v>
      </c>
      <c r="V176" s="171">
        <f>IF('Indicator Data'!AC180="No Data",1,IF('Indicator Data imputation'!W179&lt;&gt;"",1,0))</f>
        <v>0</v>
      </c>
      <c r="W176" s="171">
        <f>IF('Indicator Data'!AD180="No Data",1,IF('Indicator Data imputation'!X179&lt;&gt;"",1,0))</f>
        <v>0</v>
      </c>
      <c r="X176" s="171">
        <f>IF('Indicator Data'!AE180="No Data",1,IF('Indicator Data imputation'!Y179&lt;&gt;"",1,0))</f>
        <v>1</v>
      </c>
      <c r="Y176" s="171">
        <f>IF('Indicator Data'!AF180="No Data",1,IF('Indicator Data imputation'!Z179&lt;&gt;"",1,0))</f>
        <v>0</v>
      </c>
      <c r="Z176" s="171">
        <f>IF('Indicator Data'!AG180="No Data",1,IF('Indicator Data imputation'!AA179&lt;&gt;"",1,0))</f>
        <v>0</v>
      </c>
      <c r="AA176" s="171">
        <f>IF('Indicator Data'!AH180="No Data",1,IF('Indicator Data imputation'!AB179&lt;&gt;"",1,0))</f>
        <v>0</v>
      </c>
      <c r="AB176" s="171">
        <f>IF('Indicator Data'!AI180="No Data",1,IF('Indicator Data imputation'!AC179&lt;&gt;"",1,0))</f>
        <v>0</v>
      </c>
      <c r="AC176" s="171">
        <f>IF('Indicator Data'!AJ180="No Data",1,IF('Indicator Data imputation'!AD179&lt;&gt;"",1,0))</f>
        <v>0</v>
      </c>
      <c r="AD176" s="171">
        <f>IF('Indicator Data'!AK180="No Data",1,IF('Indicator Data imputation'!AE179&lt;&gt;"",1,0))</f>
        <v>0</v>
      </c>
      <c r="AE176" s="171">
        <f>IF('Indicator Data'!AL180="No Data",1,IF('Indicator Data imputation'!AF179&lt;&gt;"",1,0))</f>
        <v>0</v>
      </c>
      <c r="AF176" s="171">
        <f>IF('Indicator Data'!AM180="No Data",1,IF('Indicator Data imputation'!AG179&lt;&gt;"",1,0))</f>
        <v>0</v>
      </c>
      <c r="AG176" s="171">
        <f>IF('Indicator Data'!AN180="No Data",1,IF('Indicator Data imputation'!AH179&lt;&gt;"",1,0))</f>
        <v>0</v>
      </c>
      <c r="AH176" s="171">
        <f>IF('Indicator Data'!AO180="No Data",1,IF('Indicator Data imputation'!AI179&lt;&gt;"",1,0))</f>
        <v>0</v>
      </c>
      <c r="AI176" s="171">
        <f>IF('Indicator Data'!AP180="No Data",1,IF('Indicator Data imputation'!AJ179&lt;&gt;"",1,0))</f>
        <v>0</v>
      </c>
      <c r="AJ176" s="171">
        <f>IF('Indicator Data'!AQ180="No Data",1,IF('Indicator Data imputation'!AK179&lt;&gt;"",1,0))</f>
        <v>0</v>
      </c>
      <c r="AK176" s="171">
        <f>IF('Indicator Data'!AR180="No Data",1,IF('Indicator Data imputation'!AL179&lt;&gt;"",1,0))</f>
        <v>0</v>
      </c>
      <c r="AL176" s="171">
        <f>IF('Indicator Data'!AS180="No Data",1,IF('Indicator Data imputation'!AM179&lt;&gt;"",1,0))</f>
        <v>0</v>
      </c>
      <c r="AM176" s="171">
        <f>IF('Indicator Data'!AT180="No Data",1,IF('Indicator Data imputation'!AN179&lt;&gt;"",1,0))</f>
        <v>0</v>
      </c>
      <c r="AN176" s="171">
        <f>IF('Indicator Data'!AU180="No Data",1,IF('Indicator Data imputation'!AO179&lt;&gt;"",1,0))</f>
        <v>0</v>
      </c>
      <c r="AO176" s="171">
        <f>IF('Indicator Data'!AV180="No Data",1,IF('Indicator Data imputation'!AP179&lt;&gt;"",1,0))</f>
        <v>0</v>
      </c>
      <c r="AP176" s="171">
        <f>IF('Indicator Data'!AW180="No Data",1,IF('Indicator Data imputation'!AQ179&lt;&gt;"",1,0))</f>
        <v>0</v>
      </c>
      <c r="AQ176" s="171">
        <f>IF('Indicator Data'!AX180="No Data",1,IF('Indicator Data imputation'!AR179&lt;&gt;"",1,0))</f>
        <v>0</v>
      </c>
      <c r="AR176" s="171">
        <f>IF('Indicator Data'!AY180="No Data",1,IF('Indicator Data imputation'!AS179&lt;&gt;"",1,0))</f>
        <v>0</v>
      </c>
      <c r="AS176" s="171">
        <f>IF('Indicator Data'!AZ180="No Data",1,IF('Indicator Data imputation'!AT179&lt;&gt;"",1,0))</f>
        <v>0</v>
      </c>
      <c r="AT176" s="171">
        <f>IF('Indicator Data'!BA180="No Data",1,IF('Indicator Data imputation'!AU179&lt;&gt;"",1,0))</f>
        <v>0</v>
      </c>
      <c r="AU176" s="171">
        <f>IF('Indicator Data'!BB180="No Data",1,IF('Indicator Data imputation'!AV179&lt;&gt;"",1,0))</f>
        <v>0</v>
      </c>
      <c r="AV176" s="171">
        <f>IF('Indicator Data'!BC180="No Data",1,IF('Indicator Data imputation'!AW179&lt;&gt;"",1,0))</f>
        <v>0</v>
      </c>
      <c r="AW176" s="171">
        <f>IF('Indicator Data'!BD180="No Data",1,IF('Indicator Data imputation'!AX179&lt;&gt;"",1,0))</f>
        <v>0</v>
      </c>
      <c r="AX176" s="171">
        <f>IF('Indicator Data'!BE180="No Data",1,IF('Indicator Data imputation'!AY179&lt;&gt;"",1,0))</f>
        <v>0</v>
      </c>
      <c r="AY176" s="171">
        <f>IF('Indicator Data'!BF180="No Data",1,IF('Indicator Data imputation'!AZ179&lt;&gt;"",1,0))</f>
        <v>0</v>
      </c>
      <c r="AZ176" s="171">
        <f>IF('Indicator Data'!BG180="No Data",1,IF('Indicator Data imputation'!BA179&lt;&gt;"",1,0))</f>
        <v>0</v>
      </c>
      <c r="BA176" s="5">
        <f t="shared" si="4"/>
        <v>1</v>
      </c>
      <c r="BB176" s="173">
        <f t="shared" si="5"/>
        <v>1.9607843137254902E-2</v>
      </c>
    </row>
    <row r="177" spans="1:54" x14ac:dyDescent="0.25">
      <c r="A177" s="5" t="s">
        <v>329</v>
      </c>
      <c r="B177" s="171">
        <f>IF('Indicator Data'!I181="No Data",1,IF('Indicator Data imputation'!C180&lt;&gt;"",1,0))</f>
        <v>0</v>
      </c>
      <c r="C177" s="171">
        <f>IF('Indicator Data'!J181="No Data",1,IF('Indicator Data imputation'!D180&lt;&gt;"",1,0))</f>
        <v>0</v>
      </c>
      <c r="D177" s="171">
        <f>IF('Indicator Data'!K181="No Data",1,IF('Indicator Data imputation'!E180&lt;&gt;"",1,0))</f>
        <v>0</v>
      </c>
      <c r="E177" s="171">
        <f>IF('Indicator Data'!L181="No Data",1,IF('Indicator Data imputation'!F180&lt;&gt;"",1,0))</f>
        <v>0</v>
      </c>
      <c r="F177" s="171">
        <f>IF('Indicator Data'!M181="No Data",1,IF('Indicator Data imputation'!G180&lt;&gt;"",1,0))</f>
        <v>0</v>
      </c>
      <c r="G177" s="171">
        <f>IF('Indicator Data'!N181="No Data",1,IF('Indicator Data imputation'!H180&lt;&gt;"",1,0))</f>
        <v>0</v>
      </c>
      <c r="H177" s="171">
        <f>IF('Indicator Data'!O181="No Data",1,IF('Indicator Data imputation'!I180&lt;&gt;"",1,0))</f>
        <v>0</v>
      </c>
      <c r="I177" s="171">
        <f>IF('Indicator Data'!P181="No Data",1,IF('Indicator Data imputation'!J180&lt;&gt;"",1,0))</f>
        <v>0</v>
      </c>
      <c r="J177" s="171">
        <f>IF('Indicator Data'!Q181="No Data",1,IF('Indicator Data imputation'!K180&lt;&gt;"",1,0))</f>
        <v>0</v>
      </c>
      <c r="K177" s="171">
        <f>IF('Indicator Data'!R181="No Data",1,IF('Indicator Data imputation'!L180&lt;&gt;"",1,0))</f>
        <v>1</v>
      </c>
      <c r="L177" s="171">
        <f>IF('Indicator Data'!S181="No Data",1,IF('Indicator Data imputation'!M180&lt;&gt;"",1,0))</f>
        <v>0</v>
      </c>
      <c r="M177" s="171">
        <f>IF('Indicator Data'!T181="No Data",1,IF('Indicator Data imputation'!N180&lt;&gt;"",1,0))</f>
        <v>0</v>
      </c>
      <c r="N177" s="171">
        <f>IF('Indicator Data'!U181="No Data",1,IF('Indicator Data imputation'!O180&lt;&gt;"",1,0))</f>
        <v>0</v>
      </c>
      <c r="O177" s="171">
        <f>IF('Indicator Data'!V181="No Data",1,IF('Indicator Data imputation'!P180&lt;&gt;"",1,0))</f>
        <v>0</v>
      </c>
      <c r="P177" s="171">
        <f>IF('Indicator Data'!W181="No Data",1,IF('Indicator Data imputation'!Q180&lt;&gt;"",1,0))</f>
        <v>0</v>
      </c>
      <c r="Q177" s="171">
        <f>IF('Indicator Data'!X181="No Data",1,IF('Indicator Data imputation'!R180&lt;&gt;"",1,0))</f>
        <v>0</v>
      </c>
      <c r="R177" s="171">
        <f>IF('Indicator Data'!Y181="No Data",1,IF('Indicator Data imputation'!S180&lt;&gt;"",1,0))</f>
        <v>0</v>
      </c>
      <c r="S177" s="171">
        <f>IF('Indicator Data'!Z181="No Data",1,IF('Indicator Data imputation'!T180&lt;&gt;"",1,0))</f>
        <v>0</v>
      </c>
      <c r="T177" s="171">
        <f>IF('Indicator Data'!AA181="No Data",1,IF('Indicator Data imputation'!U180&lt;&gt;"",1,0))</f>
        <v>0</v>
      </c>
      <c r="U177" s="171">
        <f>IF('Indicator Data'!AB181="No Data",1,IF('Indicator Data imputation'!V180&lt;&gt;"",1,0))</f>
        <v>1</v>
      </c>
      <c r="V177" s="171">
        <f>IF('Indicator Data'!AC181="No Data",1,IF('Indicator Data imputation'!W180&lt;&gt;"",1,0))</f>
        <v>0</v>
      </c>
      <c r="W177" s="171">
        <f>IF('Indicator Data'!AD181="No Data",1,IF('Indicator Data imputation'!X180&lt;&gt;"",1,0))</f>
        <v>0</v>
      </c>
      <c r="X177" s="171">
        <f>IF('Indicator Data'!AE181="No Data",1,IF('Indicator Data imputation'!Y180&lt;&gt;"",1,0))</f>
        <v>0</v>
      </c>
      <c r="Y177" s="171">
        <f>IF('Indicator Data'!AF181="No Data",1,IF('Indicator Data imputation'!Z180&lt;&gt;"",1,0))</f>
        <v>0</v>
      </c>
      <c r="Z177" s="171">
        <f>IF('Indicator Data'!AG181="No Data",1,IF('Indicator Data imputation'!AA180&lt;&gt;"",1,0))</f>
        <v>0</v>
      </c>
      <c r="AA177" s="171">
        <f>IF('Indicator Data'!AH181="No Data",1,IF('Indicator Data imputation'!AB180&lt;&gt;"",1,0))</f>
        <v>0</v>
      </c>
      <c r="AB177" s="171">
        <f>IF('Indicator Data'!AI181="No Data",1,IF('Indicator Data imputation'!AC180&lt;&gt;"",1,0))</f>
        <v>0</v>
      </c>
      <c r="AC177" s="171">
        <f>IF('Indicator Data'!AJ181="No Data",1,IF('Indicator Data imputation'!AD180&lt;&gt;"",1,0))</f>
        <v>0</v>
      </c>
      <c r="AD177" s="171">
        <f>IF('Indicator Data'!AK181="No Data",1,IF('Indicator Data imputation'!AE180&lt;&gt;"",1,0))</f>
        <v>0</v>
      </c>
      <c r="AE177" s="171">
        <f>IF('Indicator Data'!AL181="No Data",1,IF('Indicator Data imputation'!AF180&lt;&gt;"",1,0))</f>
        <v>0</v>
      </c>
      <c r="AF177" s="171">
        <f>IF('Indicator Data'!AM181="No Data",1,IF('Indicator Data imputation'!AG180&lt;&gt;"",1,0))</f>
        <v>0</v>
      </c>
      <c r="AG177" s="171">
        <f>IF('Indicator Data'!AN181="No Data",1,IF('Indicator Data imputation'!AH180&lt;&gt;"",1,0))</f>
        <v>0</v>
      </c>
      <c r="AH177" s="171">
        <f>IF('Indicator Data'!AO181="No Data",1,IF('Indicator Data imputation'!AI180&lt;&gt;"",1,0))</f>
        <v>0</v>
      </c>
      <c r="AI177" s="171">
        <f>IF('Indicator Data'!AP181="No Data",1,IF('Indicator Data imputation'!AJ180&lt;&gt;"",1,0))</f>
        <v>0</v>
      </c>
      <c r="AJ177" s="171">
        <f>IF('Indicator Data'!AQ181="No Data",1,IF('Indicator Data imputation'!AK180&lt;&gt;"",1,0))</f>
        <v>0</v>
      </c>
      <c r="AK177" s="171">
        <f>IF('Indicator Data'!AR181="No Data",1,IF('Indicator Data imputation'!AL180&lt;&gt;"",1,0))</f>
        <v>0</v>
      </c>
      <c r="AL177" s="171">
        <f>IF('Indicator Data'!AS181="No Data",1,IF('Indicator Data imputation'!AM180&lt;&gt;"",1,0))</f>
        <v>0</v>
      </c>
      <c r="AM177" s="171">
        <f>IF('Indicator Data'!AT181="No Data",1,IF('Indicator Data imputation'!AN180&lt;&gt;"",1,0))</f>
        <v>0</v>
      </c>
      <c r="AN177" s="171">
        <f>IF('Indicator Data'!AU181="No Data",1,IF('Indicator Data imputation'!AO180&lt;&gt;"",1,0))</f>
        <v>0</v>
      </c>
      <c r="AO177" s="171">
        <f>IF('Indicator Data'!AV181="No Data",1,IF('Indicator Data imputation'!AP180&lt;&gt;"",1,0))</f>
        <v>0</v>
      </c>
      <c r="AP177" s="171">
        <f>IF('Indicator Data'!AW181="No Data",1,IF('Indicator Data imputation'!AQ180&lt;&gt;"",1,0))</f>
        <v>0</v>
      </c>
      <c r="AQ177" s="171">
        <f>IF('Indicator Data'!AX181="No Data",1,IF('Indicator Data imputation'!AR180&lt;&gt;"",1,0))</f>
        <v>0</v>
      </c>
      <c r="AR177" s="171">
        <f>IF('Indicator Data'!AY181="No Data",1,IF('Indicator Data imputation'!AS180&lt;&gt;"",1,0))</f>
        <v>0</v>
      </c>
      <c r="AS177" s="171">
        <f>IF('Indicator Data'!AZ181="No Data",1,IF('Indicator Data imputation'!AT180&lt;&gt;"",1,0))</f>
        <v>0</v>
      </c>
      <c r="AT177" s="171">
        <f>IF('Indicator Data'!BA181="No Data",1,IF('Indicator Data imputation'!AU180&lt;&gt;"",1,0))</f>
        <v>0</v>
      </c>
      <c r="AU177" s="171">
        <f>IF('Indicator Data'!BB181="No Data",1,IF('Indicator Data imputation'!AV180&lt;&gt;"",1,0))</f>
        <v>0</v>
      </c>
      <c r="AV177" s="171">
        <f>IF('Indicator Data'!BC181="No Data",1,IF('Indicator Data imputation'!AW180&lt;&gt;"",1,0))</f>
        <v>0</v>
      </c>
      <c r="AW177" s="171">
        <f>IF('Indicator Data'!BD181="No Data",1,IF('Indicator Data imputation'!AX180&lt;&gt;"",1,0))</f>
        <v>0</v>
      </c>
      <c r="AX177" s="171">
        <f>IF('Indicator Data'!BE181="No Data",1,IF('Indicator Data imputation'!AY180&lt;&gt;"",1,0))</f>
        <v>0</v>
      </c>
      <c r="AY177" s="171">
        <f>IF('Indicator Data'!BF181="No Data",1,IF('Indicator Data imputation'!AZ180&lt;&gt;"",1,0))</f>
        <v>0</v>
      </c>
      <c r="AZ177" s="171">
        <f>IF('Indicator Data'!BG181="No Data",1,IF('Indicator Data imputation'!BA180&lt;&gt;"",1,0))</f>
        <v>0</v>
      </c>
      <c r="BA177" s="5">
        <f t="shared" si="4"/>
        <v>2</v>
      </c>
      <c r="BB177" s="173">
        <f t="shared" si="5"/>
        <v>3.9215686274509803E-2</v>
      </c>
    </row>
    <row r="178" spans="1:54" x14ac:dyDescent="0.25">
      <c r="A178" s="5" t="s">
        <v>331</v>
      </c>
      <c r="B178" s="171">
        <f>IF('Indicator Data'!I182="No Data",1,IF('Indicator Data imputation'!C181&lt;&gt;"",1,0))</f>
        <v>0</v>
      </c>
      <c r="C178" s="171">
        <f>IF('Indicator Data'!J182="No Data",1,IF('Indicator Data imputation'!D181&lt;&gt;"",1,0))</f>
        <v>0</v>
      </c>
      <c r="D178" s="171">
        <f>IF('Indicator Data'!K182="No Data",1,IF('Indicator Data imputation'!E181&lt;&gt;"",1,0))</f>
        <v>0</v>
      </c>
      <c r="E178" s="171">
        <f>IF('Indicator Data'!L182="No Data",1,IF('Indicator Data imputation'!F181&lt;&gt;"",1,0))</f>
        <v>0</v>
      </c>
      <c r="F178" s="171">
        <f>IF('Indicator Data'!M182="No Data",1,IF('Indicator Data imputation'!G181&lt;&gt;"",1,0))</f>
        <v>0</v>
      </c>
      <c r="G178" s="171">
        <f>IF('Indicator Data'!N182="No Data",1,IF('Indicator Data imputation'!H181&lt;&gt;"",1,0))</f>
        <v>0</v>
      </c>
      <c r="H178" s="171">
        <f>IF('Indicator Data'!O182="No Data",1,IF('Indicator Data imputation'!I181&lt;&gt;"",1,0))</f>
        <v>0</v>
      </c>
      <c r="I178" s="171">
        <f>IF('Indicator Data'!P182="No Data",1,IF('Indicator Data imputation'!J181&lt;&gt;"",1,0))</f>
        <v>0</v>
      </c>
      <c r="J178" s="171">
        <f>IF('Indicator Data'!Q182="No Data",1,IF('Indicator Data imputation'!K181&lt;&gt;"",1,0))</f>
        <v>0</v>
      </c>
      <c r="K178" s="171">
        <f>IF('Indicator Data'!R182="No Data",1,IF('Indicator Data imputation'!L181&lt;&gt;"",1,0))</f>
        <v>0</v>
      </c>
      <c r="L178" s="171">
        <f>IF('Indicator Data'!S182="No Data",1,IF('Indicator Data imputation'!M181&lt;&gt;"",1,0))</f>
        <v>0</v>
      </c>
      <c r="M178" s="171">
        <f>IF('Indicator Data'!T182="No Data",1,IF('Indicator Data imputation'!N181&lt;&gt;"",1,0))</f>
        <v>0</v>
      </c>
      <c r="N178" s="171">
        <f>IF('Indicator Data'!U182="No Data",1,IF('Indicator Data imputation'!O181&lt;&gt;"",1,0))</f>
        <v>0</v>
      </c>
      <c r="O178" s="171">
        <f>IF('Indicator Data'!V182="No Data",1,IF('Indicator Data imputation'!P181&lt;&gt;"",1,0))</f>
        <v>0</v>
      </c>
      <c r="P178" s="171">
        <f>IF('Indicator Data'!W182="No Data",1,IF('Indicator Data imputation'!Q181&lt;&gt;"",1,0))</f>
        <v>0</v>
      </c>
      <c r="Q178" s="171">
        <f>IF('Indicator Data'!X182="No Data",1,IF('Indicator Data imputation'!R181&lt;&gt;"",1,0))</f>
        <v>1</v>
      </c>
      <c r="R178" s="171">
        <f>IF('Indicator Data'!Y182="No Data",1,IF('Indicator Data imputation'!S181&lt;&gt;"",1,0))</f>
        <v>0</v>
      </c>
      <c r="S178" s="171">
        <f>IF('Indicator Data'!Z182="No Data",1,IF('Indicator Data imputation'!T181&lt;&gt;"",1,0))</f>
        <v>0</v>
      </c>
      <c r="T178" s="171">
        <f>IF('Indicator Data'!AA182="No Data",1,IF('Indicator Data imputation'!U181&lt;&gt;"",1,0))</f>
        <v>0</v>
      </c>
      <c r="U178" s="171">
        <f>IF('Indicator Data'!AB182="No Data",1,IF('Indicator Data imputation'!V181&lt;&gt;"",1,0))</f>
        <v>1</v>
      </c>
      <c r="V178" s="171">
        <f>IF('Indicator Data'!AC182="No Data",1,IF('Indicator Data imputation'!W181&lt;&gt;"",1,0))</f>
        <v>0</v>
      </c>
      <c r="W178" s="171">
        <f>IF('Indicator Data'!AD182="No Data",1,IF('Indicator Data imputation'!X181&lt;&gt;"",1,0))</f>
        <v>0</v>
      </c>
      <c r="X178" s="171">
        <f>IF('Indicator Data'!AE182="No Data",1,IF('Indicator Data imputation'!Y181&lt;&gt;"",1,0))</f>
        <v>1</v>
      </c>
      <c r="Y178" s="171">
        <f>IF('Indicator Data'!AF182="No Data",1,IF('Indicator Data imputation'!Z181&lt;&gt;"",1,0))</f>
        <v>1</v>
      </c>
      <c r="Z178" s="171">
        <f>IF('Indicator Data'!AG182="No Data",1,IF('Indicator Data imputation'!AA181&lt;&gt;"",1,0))</f>
        <v>1</v>
      </c>
      <c r="AA178" s="171">
        <f>IF('Indicator Data'!AH182="No Data",1,IF('Indicator Data imputation'!AB181&lt;&gt;"",1,0))</f>
        <v>0</v>
      </c>
      <c r="AB178" s="171">
        <f>IF('Indicator Data'!AI182="No Data",1,IF('Indicator Data imputation'!AC181&lt;&gt;"",1,0))</f>
        <v>0</v>
      </c>
      <c r="AC178" s="171">
        <f>IF('Indicator Data'!AJ182="No Data",1,IF('Indicator Data imputation'!AD181&lt;&gt;"",1,0))</f>
        <v>0</v>
      </c>
      <c r="AD178" s="171">
        <f>IF('Indicator Data'!AK182="No Data",1,IF('Indicator Data imputation'!AE181&lt;&gt;"",1,0))</f>
        <v>0</v>
      </c>
      <c r="AE178" s="171">
        <f>IF('Indicator Data'!AL182="No Data",1,IF('Indicator Data imputation'!AF181&lt;&gt;"",1,0))</f>
        <v>0</v>
      </c>
      <c r="AF178" s="171">
        <f>IF('Indicator Data'!AM182="No Data",1,IF('Indicator Data imputation'!AG181&lt;&gt;"",1,0))</f>
        <v>0</v>
      </c>
      <c r="AG178" s="171">
        <f>IF('Indicator Data'!AN182="No Data",1,IF('Indicator Data imputation'!AH181&lt;&gt;"",1,0))</f>
        <v>0</v>
      </c>
      <c r="AH178" s="171">
        <f>IF('Indicator Data'!AO182="No Data",1,IF('Indicator Data imputation'!AI181&lt;&gt;"",1,0))</f>
        <v>0</v>
      </c>
      <c r="AI178" s="171">
        <f>IF('Indicator Data'!AP182="No Data",1,IF('Indicator Data imputation'!AJ181&lt;&gt;"",1,0))</f>
        <v>1</v>
      </c>
      <c r="AJ178" s="171">
        <f>IF('Indicator Data'!AQ182="No Data",1,IF('Indicator Data imputation'!AK181&lt;&gt;"",1,0))</f>
        <v>1</v>
      </c>
      <c r="AK178" s="171">
        <f>IF('Indicator Data'!AR182="No Data",1,IF('Indicator Data imputation'!AL181&lt;&gt;"",1,0))</f>
        <v>1</v>
      </c>
      <c r="AL178" s="171">
        <f>IF('Indicator Data'!AS182="No Data",1,IF('Indicator Data imputation'!AM181&lt;&gt;"",1,0))</f>
        <v>0</v>
      </c>
      <c r="AM178" s="171">
        <f>IF('Indicator Data'!AT182="No Data",1,IF('Indicator Data imputation'!AN181&lt;&gt;"",1,0))</f>
        <v>0</v>
      </c>
      <c r="AN178" s="171">
        <f>IF('Indicator Data'!AU182="No Data",1,IF('Indicator Data imputation'!AO181&lt;&gt;"",1,0))</f>
        <v>0</v>
      </c>
      <c r="AO178" s="171">
        <f>IF('Indicator Data'!AV182="No Data",1,IF('Indicator Data imputation'!AP181&lt;&gt;"",1,0))</f>
        <v>0</v>
      </c>
      <c r="AP178" s="171">
        <f>IF('Indicator Data'!AW182="No Data",1,IF('Indicator Data imputation'!AQ181&lt;&gt;"",1,0))</f>
        <v>0</v>
      </c>
      <c r="AQ178" s="171">
        <f>IF('Indicator Data'!AX182="No Data",1,IF('Indicator Data imputation'!AR181&lt;&gt;"",1,0))</f>
        <v>0</v>
      </c>
      <c r="AR178" s="171">
        <f>IF('Indicator Data'!AY182="No Data",1,IF('Indicator Data imputation'!AS181&lt;&gt;"",1,0))</f>
        <v>0</v>
      </c>
      <c r="AS178" s="171">
        <f>IF('Indicator Data'!AZ182="No Data",1,IF('Indicator Data imputation'!AT181&lt;&gt;"",1,0))</f>
        <v>0</v>
      </c>
      <c r="AT178" s="171">
        <f>IF('Indicator Data'!BA182="No Data",1,IF('Indicator Data imputation'!AU181&lt;&gt;"",1,0))</f>
        <v>0</v>
      </c>
      <c r="AU178" s="171">
        <f>IF('Indicator Data'!BB182="No Data",1,IF('Indicator Data imputation'!AV181&lt;&gt;"",1,0))</f>
        <v>0</v>
      </c>
      <c r="AV178" s="171">
        <f>IF('Indicator Data'!BC182="No Data",1,IF('Indicator Data imputation'!AW181&lt;&gt;"",1,0))</f>
        <v>0</v>
      </c>
      <c r="AW178" s="171">
        <f>IF('Indicator Data'!BD182="No Data",1,IF('Indicator Data imputation'!AX181&lt;&gt;"",1,0))</f>
        <v>0</v>
      </c>
      <c r="AX178" s="171">
        <f>IF('Indicator Data'!BE182="No Data",1,IF('Indicator Data imputation'!AY181&lt;&gt;"",1,0))</f>
        <v>0</v>
      </c>
      <c r="AY178" s="171">
        <f>IF('Indicator Data'!BF182="No Data",1,IF('Indicator Data imputation'!AZ181&lt;&gt;"",1,0))</f>
        <v>0</v>
      </c>
      <c r="AZ178" s="171">
        <f>IF('Indicator Data'!BG182="No Data",1,IF('Indicator Data imputation'!BA181&lt;&gt;"",1,0))</f>
        <v>0</v>
      </c>
      <c r="BA178" s="5">
        <f t="shared" si="4"/>
        <v>8</v>
      </c>
      <c r="BB178" s="173">
        <f t="shared" si="5"/>
        <v>0.15686274509803921</v>
      </c>
    </row>
    <row r="179" spans="1:54" x14ac:dyDescent="0.25">
      <c r="A179" s="5" t="s">
        <v>333</v>
      </c>
      <c r="B179" s="171">
        <f>IF('Indicator Data'!I183="No Data",1,IF('Indicator Data imputation'!C182&lt;&gt;"",1,0))</f>
        <v>0</v>
      </c>
      <c r="C179" s="171">
        <f>IF('Indicator Data'!J183="No Data",1,IF('Indicator Data imputation'!D182&lt;&gt;"",1,0))</f>
        <v>0</v>
      </c>
      <c r="D179" s="171">
        <f>IF('Indicator Data'!K183="No Data",1,IF('Indicator Data imputation'!E182&lt;&gt;"",1,0))</f>
        <v>0</v>
      </c>
      <c r="E179" s="171">
        <f>IF('Indicator Data'!L183="No Data",1,IF('Indicator Data imputation'!F182&lt;&gt;"",1,0))</f>
        <v>1</v>
      </c>
      <c r="F179" s="171">
        <f>IF('Indicator Data'!M183="No Data",1,IF('Indicator Data imputation'!G182&lt;&gt;"",1,0))</f>
        <v>0</v>
      </c>
      <c r="G179" s="171">
        <f>IF('Indicator Data'!N183="No Data",1,IF('Indicator Data imputation'!H182&lt;&gt;"",1,0))</f>
        <v>0</v>
      </c>
      <c r="H179" s="171">
        <f>IF('Indicator Data'!O183="No Data",1,IF('Indicator Data imputation'!I182&lt;&gt;"",1,0))</f>
        <v>0</v>
      </c>
      <c r="I179" s="171">
        <f>IF('Indicator Data'!P183="No Data",1,IF('Indicator Data imputation'!J182&lt;&gt;"",1,0))</f>
        <v>0</v>
      </c>
      <c r="J179" s="171">
        <f>IF('Indicator Data'!Q183="No Data",1,IF('Indicator Data imputation'!K182&lt;&gt;"",1,0))</f>
        <v>1</v>
      </c>
      <c r="K179" s="171">
        <f>IF('Indicator Data'!R183="No Data",1,IF('Indicator Data imputation'!L182&lt;&gt;"",1,0))</f>
        <v>1</v>
      </c>
      <c r="L179" s="171">
        <f>IF('Indicator Data'!S183="No Data",1,IF('Indicator Data imputation'!M182&lt;&gt;"",1,0))</f>
        <v>0</v>
      </c>
      <c r="M179" s="171">
        <f>IF('Indicator Data'!T183="No Data",1,IF('Indicator Data imputation'!N182&lt;&gt;"",1,0))</f>
        <v>0</v>
      </c>
      <c r="N179" s="171">
        <f>IF('Indicator Data'!U183="No Data",1,IF('Indicator Data imputation'!O182&lt;&gt;"",1,0))</f>
        <v>0</v>
      </c>
      <c r="O179" s="171">
        <f>IF('Indicator Data'!V183="No Data",1,IF('Indicator Data imputation'!P182&lt;&gt;"",1,0))</f>
        <v>0</v>
      </c>
      <c r="P179" s="171">
        <f>IF('Indicator Data'!W183="No Data",1,IF('Indicator Data imputation'!Q182&lt;&gt;"",1,0))</f>
        <v>1</v>
      </c>
      <c r="Q179" s="171">
        <f>IF('Indicator Data'!X183="No Data",1,IF('Indicator Data imputation'!R182&lt;&gt;"",1,0))</f>
        <v>0</v>
      </c>
      <c r="R179" s="171">
        <f>IF('Indicator Data'!Y183="No Data",1,IF('Indicator Data imputation'!S182&lt;&gt;"",1,0))</f>
        <v>0</v>
      </c>
      <c r="S179" s="171">
        <f>IF('Indicator Data'!Z183="No Data",1,IF('Indicator Data imputation'!T182&lt;&gt;"",1,0))</f>
        <v>0</v>
      </c>
      <c r="T179" s="171">
        <f>IF('Indicator Data'!AA183="No Data",1,IF('Indicator Data imputation'!U182&lt;&gt;"",1,0))</f>
        <v>0</v>
      </c>
      <c r="U179" s="171">
        <f>IF('Indicator Data'!AB183="No Data",1,IF('Indicator Data imputation'!V182&lt;&gt;"",1,0))</f>
        <v>1</v>
      </c>
      <c r="V179" s="171">
        <f>IF('Indicator Data'!AC183="No Data",1,IF('Indicator Data imputation'!W182&lt;&gt;"",1,0))</f>
        <v>0</v>
      </c>
      <c r="W179" s="171">
        <f>IF('Indicator Data'!AD183="No Data",1,IF('Indicator Data imputation'!X182&lt;&gt;"",1,0))</f>
        <v>1</v>
      </c>
      <c r="X179" s="171">
        <f>IF('Indicator Data'!AE183="No Data",1,IF('Indicator Data imputation'!Y182&lt;&gt;"",1,0))</f>
        <v>1</v>
      </c>
      <c r="Y179" s="171">
        <f>IF('Indicator Data'!AF183="No Data",1,IF('Indicator Data imputation'!Z182&lt;&gt;"",1,0))</f>
        <v>1</v>
      </c>
      <c r="Z179" s="171">
        <f>IF('Indicator Data'!AG183="No Data",1,IF('Indicator Data imputation'!AA182&lt;&gt;"",1,0))</f>
        <v>1</v>
      </c>
      <c r="AA179" s="171">
        <f>IF('Indicator Data'!AH183="No Data",1,IF('Indicator Data imputation'!AB182&lt;&gt;"",1,0))</f>
        <v>0</v>
      </c>
      <c r="AB179" s="171">
        <f>IF('Indicator Data'!AI183="No Data",1,IF('Indicator Data imputation'!AC182&lt;&gt;"",1,0))</f>
        <v>0</v>
      </c>
      <c r="AC179" s="171">
        <f>IF('Indicator Data'!AJ183="No Data",1,IF('Indicator Data imputation'!AD182&lt;&gt;"",1,0))</f>
        <v>0</v>
      </c>
      <c r="AD179" s="171">
        <f>IF('Indicator Data'!AK183="No Data",1,IF('Indicator Data imputation'!AE182&lt;&gt;"",1,0))</f>
        <v>0</v>
      </c>
      <c r="AE179" s="171">
        <f>IF('Indicator Data'!AL183="No Data",1,IF('Indicator Data imputation'!AF182&lt;&gt;"",1,0))</f>
        <v>0</v>
      </c>
      <c r="AF179" s="171">
        <f>IF('Indicator Data'!AM183="No Data",1,IF('Indicator Data imputation'!AG182&lt;&gt;"",1,0))</f>
        <v>0</v>
      </c>
      <c r="AG179" s="171">
        <f>IF('Indicator Data'!AN183="No Data",1,IF('Indicator Data imputation'!AH182&lt;&gt;"",1,0))</f>
        <v>0</v>
      </c>
      <c r="AH179" s="171">
        <f>IF('Indicator Data'!AO183="No Data",1,IF('Indicator Data imputation'!AI182&lt;&gt;"",1,0))</f>
        <v>0</v>
      </c>
      <c r="AI179" s="171">
        <f>IF('Indicator Data'!AP183="No Data",1,IF('Indicator Data imputation'!AJ182&lt;&gt;"",1,0))</f>
        <v>1</v>
      </c>
      <c r="AJ179" s="171">
        <f>IF('Indicator Data'!AQ183="No Data",1,IF('Indicator Data imputation'!AK182&lt;&gt;"",1,0))</f>
        <v>1</v>
      </c>
      <c r="AK179" s="171">
        <f>IF('Indicator Data'!AR183="No Data",1,IF('Indicator Data imputation'!AL182&lt;&gt;"",1,0))</f>
        <v>1</v>
      </c>
      <c r="AL179" s="171">
        <f>IF('Indicator Data'!AS183="No Data",1,IF('Indicator Data imputation'!AM182&lt;&gt;"",1,0))</f>
        <v>0</v>
      </c>
      <c r="AM179" s="171">
        <f>IF('Indicator Data'!AT183="No Data",1,IF('Indicator Data imputation'!AN182&lt;&gt;"",1,0))</f>
        <v>1</v>
      </c>
      <c r="AN179" s="171">
        <f>IF('Indicator Data'!AU183="No Data",1,IF('Indicator Data imputation'!AO182&lt;&gt;"",1,0))</f>
        <v>1</v>
      </c>
      <c r="AO179" s="171">
        <f>IF('Indicator Data'!AV183="No Data",1,IF('Indicator Data imputation'!AP182&lt;&gt;"",1,0))</f>
        <v>1</v>
      </c>
      <c r="AP179" s="171">
        <f>IF('Indicator Data'!AW183="No Data",1,IF('Indicator Data imputation'!AQ182&lt;&gt;"",1,0))</f>
        <v>0</v>
      </c>
      <c r="AQ179" s="171">
        <f>IF('Indicator Data'!AX183="No Data",1,IF('Indicator Data imputation'!AR182&lt;&gt;"",1,0))</f>
        <v>0</v>
      </c>
      <c r="AR179" s="171">
        <f>IF('Indicator Data'!AY183="No Data",1,IF('Indicator Data imputation'!AS182&lt;&gt;"",1,0))</f>
        <v>0</v>
      </c>
      <c r="AS179" s="171">
        <f>IF('Indicator Data'!AZ183="No Data",1,IF('Indicator Data imputation'!AT182&lt;&gt;"",1,0))</f>
        <v>0</v>
      </c>
      <c r="AT179" s="171">
        <f>IF('Indicator Data'!BA183="No Data",1,IF('Indicator Data imputation'!AU182&lt;&gt;"",1,0))</f>
        <v>0</v>
      </c>
      <c r="AU179" s="171">
        <f>IF('Indicator Data'!BB183="No Data",1,IF('Indicator Data imputation'!AV182&lt;&gt;"",1,0))</f>
        <v>0</v>
      </c>
      <c r="AV179" s="171">
        <f>IF('Indicator Data'!BC183="No Data",1,IF('Indicator Data imputation'!AW182&lt;&gt;"",1,0))</f>
        <v>0</v>
      </c>
      <c r="AW179" s="171">
        <f>IF('Indicator Data'!BD183="No Data",1,IF('Indicator Data imputation'!AX182&lt;&gt;"",1,0))</f>
        <v>0</v>
      </c>
      <c r="AX179" s="171">
        <f>IF('Indicator Data'!BE183="No Data",1,IF('Indicator Data imputation'!AY182&lt;&gt;"",1,0))</f>
        <v>0</v>
      </c>
      <c r="AY179" s="171">
        <f>IF('Indicator Data'!BF183="No Data",1,IF('Indicator Data imputation'!AZ182&lt;&gt;"",1,0))</f>
        <v>0</v>
      </c>
      <c r="AZ179" s="171">
        <f>IF('Indicator Data'!BG183="No Data",1,IF('Indicator Data imputation'!BA182&lt;&gt;"",1,0))</f>
        <v>0</v>
      </c>
      <c r="BA179" s="5">
        <f t="shared" si="4"/>
        <v>15</v>
      </c>
      <c r="BB179" s="173">
        <f t="shared" si="5"/>
        <v>0.29411764705882354</v>
      </c>
    </row>
    <row r="180" spans="1:54" x14ac:dyDescent="0.25">
      <c r="A180" s="5" t="s">
        <v>335</v>
      </c>
      <c r="B180" s="171">
        <f>IF('Indicator Data'!I184="No Data",1,IF('Indicator Data imputation'!C183&lt;&gt;"",1,0))</f>
        <v>0</v>
      </c>
      <c r="C180" s="171">
        <f>IF('Indicator Data'!J184="No Data",1,IF('Indicator Data imputation'!D183&lt;&gt;"",1,0))</f>
        <v>0</v>
      </c>
      <c r="D180" s="171">
        <f>IF('Indicator Data'!K184="No Data",1,IF('Indicator Data imputation'!E183&lt;&gt;"",1,0))</f>
        <v>0</v>
      </c>
      <c r="E180" s="171">
        <f>IF('Indicator Data'!L184="No Data",1,IF('Indicator Data imputation'!F183&lt;&gt;"",1,0))</f>
        <v>0</v>
      </c>
      <c r="F180" s="171">
        <f>IF('Indicator Data'!M184="No Data",1,IF('Indicator Data imputation'!G183&lt;&gt;"",1,0))</f>
        <v>0</v>
      </c>
      <c r="G180" s="171">
        <f>IF('Indicator Data'!N184="No Data",1,IF('Indicator Data imputation'!H183&lt;&gt;"",1,0))</f>
        <v>0</v>
      </c>
      <c r="H180" s="171">
        <f>IF('Indicator Data'!O184="No Data",1,IF('Indicator Data imputation'!I183&lt;&gt;"",1,0))</f>
        <v>0</v>
      </c>
      <c r="I180" s="171">
        <f>IF('Indicator Data'!P184="No Data",1,IF('Indicator Data imputation'!J183&lt;&gt;"",1,0))</f>
        <v>0</v>
      </c>
      <c r="J180" s="171">
        <f>IF('Indicator Data'!Q184="No Data",1,IF('Indicator Data imputation'!K183&lt;&gt;"",1,0))</f>
        <v>0</v>
      </c>
      <c r="K180" s="171">
        <f>IF('Indicator Data'!R184="No Data",1,IF('Indicator Data imputation'!L183&lt;&gt;"",1,0))</f>
        <v>0</v>
      </c>
      <c r="L180" s="171">
        <f>IF('Indicator Data'!S184="No Data",1,IF('Indicator Data imputation'!M183&lt;&gt;"",1,0))</f>
        <v>0</v>
      </c>
      <c r="M180" s="171">
        <f>IF('Indicator Data'!T184="No Data",1,IF('Indicator Data imputation'!N183&lt;&gt;"",1,0))</f>
        <v>0</v>
      </c>
      <c r="N180" s="171">
        <f>IF('Indicator Data'!U184="No Data",1,IF('Indicator Data imputation'!O183&lt;&gt;"",1,0))</f>
        <v>0</v>
      </c>
      <c r="O180" s="171">
        <f>IF('Indicator Data'!V184="No Data",1,IF('Indicator Data imputation'!P183&lt;&gt;"",1,0))</f>
        <v>0</v>
      </c>
      <c r="P180" s="171">
        <f>IF('Indicator Data'!W184="No Data",1,IF('Indicator Data imputation'!Q183&lt;&gt;"",1,0))</f>
        <v>0</v>
      </c>
      <c r="Q180" s="171">
        <f>IF('Indicator Data'!X184="No Data",1,IF('Indicator Data imputation'!R183&lt;&gt;"",1,0))</f>
        <v>0</v>
      </c>
      <c r="R180" s="171">
        <f>IF('Indicator Data'!Y184="No Data",1,IF('Indicator Data imputation'!S183&lt;&gt;"",1,0))</f>
        <v>0</v>
      </c>
      <c r="S180" s="171">
        <f>IF('Indicator Data'!Z184="No Data",1,IF('Indicator Data imputation'!T183&lt;&gt;"",1,0))</f>
        <v>0</v>
      </c>
      <c r="T180" s="171">
        <f>IF('Indicator Data'!AA184="No Data",1,IF('Indicator Data imputation'!U183&lt;&gt;"",1,0))</f>
        <v>0</v>
      </c>
      <c r="U180" s="171">
        <f>IF('Indicator Data'!AB184="No Data",1,IF('Indicator Data imputation'!V183&lt;&gt;"",1,0))</f>
        <v>0</v>
      </c>
      <c r="V180" s="171">
        <f>IF('Indicator Data'!AC184="No Data",1,IF('Indicator Data imputation'!W183&lt;&gt;"",1,0))</f>
        <v>0</v>
      </c>
      <c r="W180" s="171">
        <f>IF('Indicator Data'!AD184="No Data",1,IF('Indicator Data imputation'!X183&lt;&gt;"",1,0))</f>
        <v>0</v>
      </c>
      <c r="X180" s="171">
        <f>IF('Indicator Data'!AE184="No Data",1,IF('Indicator Data imputation'!Y183&lt;&gt;"",1,0))</f>
        <v>0</v>
      </c>
      <c r="Y180" s="171">
        <f>IF('Indicator Data'!AF184="No Data",1,IF('Indicator Data imputation'!Z183&lt;&gt;"",1,0))</f>
        <v>0</v>
      </c>
      <c r="Z180" s="171">
        <f>IF('Indicator Data'!AG184="No Data",1,IF('Indicator Data imputation'!AA183&lt;&gt;"",1,0))</f>
        <v>0</v>
      </c>
      <c r="AA180" s="171">
        <f>IF('Indicator Data'!AH184="No Data",1,IF('Indicator Data imputation'!AB183&lt;&gt;"",1,0))</f>
        <v>0</v>
      </c>
      <c r="AB180" s="171">
        <f>IF('Indicator Data'!AI184="No Data",1,IF('Indicator Data imputation'!AC183&lt;&gt;"",1,0))</f>
        <v>0</v>
      </c>
      <c r="AC180" s="171">
        <f>IF('Indicator Data'!AJ184="No Data",1,IF('Indicator Data imputation'!AD183&lt;&gt;"",1,0))</f>
        <v>0</v>
      </c>
      <c r="AD180" s="171">
        <f>IF('Indicator Data'!AK184="No Data",1,IF('Indicator Data imputation'!AE183&lt;&gt;"",1,0))</f>
        <v>0</v>
      </c>
      <c r="AE180" s="171">
        <f>IF('Indicator Data'!AL184="No Data",1,IF('Indicator Data imputation'!AF183&lt;&gt;"",1,0))</f>
        <v>0</v>
      </c>
      <c r="AF180" s="171">
        <f>IF('Indicator Data'!AM184="No Data",1,IF('Indicator Data imputation'!AG183&lt;&gt;"",1,0))</f>
        <v>0</v>
      </c>
      <c r="AG180" s="171">
        <f>IF('Indicator Data'!AN184="No Data",1,IF('Indicator Data imputation'!AH183&lt;&gt;"",1,0))</f>
        <v>0</v>
      </c>
      <c r="AH180" s="171">
        <f>IF('Indicator Data'!AO184="No Data",1,IF('Indicator Data imputation'!AI183&lt;&gt;"",1,0))</f>
        <v>0</v>
      </c>
      <c r="AI180" s="171">
        <f>IF('Indicator Data'!AP184="No Data",1,IF('Indicator Data imputation'!AJ183&lt;&gt;"",1,0))</f>
        <v>0</v>
      </c>
      <c r="AJ180" s="171">
        <f>IF('Indicator Data'!AQ184="No Data",1,IF('Indicator Data imputation'!AK183&lt;&gt;"",1,0))</f>
        <v>0</v>
      </c>
      <c r="AK180" s="171">
        <f>IF('Indicator Data'!AR184="No Data",1,IF('Indicator Data imputation'!AL183&lt;&gt;"",1,0))</f>
        <v>1</v>
      </c>
      <c r="AL180" s="171">
        <f>IF('Indicator Data'!AS184="No Data",1,IF('Indicator Data imputation'!AM183&lt;&gt;"",1,0))</f>
        <v>0</v>
      </c>
      <c r="AM180" s="171">
        <f>IF('Indicator Data'!AT184="No Data",1,IF('Indicator Data imputation'!AN183&lt;&gt;"",1,0))</f>
        <v>0</v>
      </c>
      <c r="AN180" s="171">
        <f>IF('Indicator Data'!AU184="No Data",1,IF('Indicator Data imputation'!AO183&lt;&gt;"",1,0))</f>
        <v>0</v>
      </c>
      <c r="AO180" s="171">
        <f>IF('Indicator Data'!AV184="No Data",1,IF('Indicator Data imputation'!AP183&lt;&gt;"",1,0))</f>
        <v>0</v>
      </c>
      <c r="AP180" s="171">
        <f>IF('Indicator Data'!AW184="No Data",1,IF('Indicator Data imputation'!AQ183&lt;&gt;"",1,0))</f>
        <v>0</v>
      </c>
      <c r="AQ180" s="171">
        <f>IF('Indicator Data'!AX184="No Data",1,IF('Indicator Data imputation'!AR183&lt;&gt;"",1,0))</f>
        <v>0</v>
      </c>
      <c r="AR180" s="171">
        <f>IF('Indicator Data'!AY184="No Data",1,IF('Indicator Data imputation'!AS183&lt;&gt;"",1,0))</f>
        <v>0</v>
      </c>
      <c r="AS180" s="171">
        <f>IF('Indicator Data'!AZ184="No Data",1,IF('Indicator Data imputation'!AT183&lt;&gt;"",1,0))</f>
        <v>0</v>
      </c>
      <c r="AT180" s="171">
        <f>IF('Indicator Data'!BA184="No Data",1,IF('Indicator Data imputation'!AU183&lt;&gt;"",1,0))</f>
        <v>0</v>
      </c>
      <c r="AU180" s="171">
        <f>IF('Indicator Data'!BB184="No Data",1,IF('Indicator Data imputation'!AV183&lt;&gt;"",1,0))</f>
        <v>0</v>
      </c>
      <c r="AV180" s="171">
        <f>IF('Indicator Data'!BC184="No Data",1,IF('Indicator Data imputation'!AW183&lt;&gt;"",1,0))</f>
        <v>0</v>
      </c>
      <c r="AW180" s="171">
        <f>IF('Indicator Data'!BD184="No Data",1,IF('Indicator Data imputation'!AX183&lt;&gt;"",1,0))</f>
        <v>0</v>
      </c>
      <c r="AX180" s="171">
        <f>IF('Indicator Data'!BE184="No Data",1,IF('Indicator Data imputation'!AY183&lt;&gt;"",1,0))</f>
        <v>0</v>
      </c>
      <c r="AY180" s="171">
        <f>IF('Indicator Data'!BF184="No Data",1,IF('Indicator Data imputation'!AZ183&lt;&gt;"",1,0))</f>
        <v>0</v>
      </c>
      <c r="AZ180" s="171">
        <f>IF('Indicator Data'!BG184="No Data",1,IF('Indicator Data imputation'!BA183&lt;&gt;"",1,0))</f>
        <v>0</v>
      </c>
      <c r="BA180" s="5">
        <f t="shared" si="4"/>
        <v>1</v>
      </c>
      <c r="BB180" s="173">
        <f t="shared" si="5"/>
        <v>1.9607843137254902E-2</v>
      </c>
    </row>
    <row r="181" spans="1:54" x14ac:dyDescent="0.25">
      <c r="A181" s="5" t="s">
        <v>337</v>
      </c>
      <c r="B181" s="171">
        <f>IF('Indicator Data'!I185="No Data",1,IF('Indicator Data imputation'!C184&lt;&gt;"",1,0))</f>
        <v>0</v>
      </c>
      <c r="C181" s="171">
        <f>IF('Indicator Data'!J185="No Data",1,IF('Indicator Data imputation'!D184&lt;&gt;"",1,0))</f>
        <v>0</v>
      </c>
      <c r="D181" s="171">
        <f>IF('Indicator Data'!K185="No Data",1,IF('Indicator Data imputation'!E184&lt;&gt;"",1,0))</f>
        <v>0</v>
      </c>
      <c r="E181" s="171">
        <f>IF('Indicator Data'!L185="No Data",1,IF('Indicator Data imputation'!F184&lt;&gt;"",1,0))</f>
        <v>0</v>
      </c>
      <c r="F181" s="171">
        <f>IF('Indicator Data'!M185="No Data",1,IF('Indicator Data imputation'!G184&lt;&gt;"",1,0))</f>
        <v>0</v>
      </c>
      <c r="G181" s="171">
        <f>IF('Indicator Data'!N185="No Data",1,IF('Indicator Data imputation'!H184&lt;&gt;"",1,0))</f>
        <v>0</v>
      </c>
      <c r="H181" s="171">
        <f>IF('Indicator Data'!O185="No Data",1,IF('Indicator Data imputation'!I184&lt;&gt;"",1,0))</f>
        <v>0</v>
      </c>
      <c r="I181" s="171">
        <f>IF('Indicator Data'!P185="No Data",1,IF('Indicator Data imputation'!J184&lt;&gt;"",1,0))</f>
        <v>0</v>
      </c>
      <c r="J181" s="171">
        <f>IF('Indicator Data'!Q185="No Data",1,IF('Indicator Data imputation'!K184&lt;&gt;"",1,0))</f>
        <v>0</v>
      </c>
      <c r="K181" s="171">
        <f>IF('Indicator Data'!R185="No Data",1,IF('Indicator Data imputation'!L184&lt;&gt;"",1,0))</f>
        <v>0</v>
      </c>
      <c r="L181" s="171">
        <f>IF('Indicator Data'!S185="No Data",1,IF('Indicator Data imputation'!M184&lt;&gt;"",1,0))</f>
        <v>0</v>
      </c>
      <c r="M181" s="171">
        <f>IF('Indicator Data'!T185="No Data",1,IF('Indicator Data imputation'!N184&lt;&gt;"",1,0))</f>
        <v>0</v>
      </c>
      <c r="N181" s="171">
        <f>IF('Indicator Data'!U185="No Data",1,IF('Indicator Data imputation'!O184&lt;&gt;"",1,0))</f>
        <v>0</v>
      </c>
      <c r="O181" s="171">
        <f>IF('Indicator Data'!V185="No Data",1,IF('Indicator Data imputation'!P184&lt;&gt;"",1,0))</f>
        <v>0</v>
      </c>
      <c r="P181" s="171">
        <f>IF('Indicator Data'!W185="No Data",1,IF('Indicator Data imputation'!Q184&lt;&gt;"",1,0))</f>
        <v>0</v>
      </c>
      <c r="Q181" s="171">
        <f>IF('Indicator Data'!X185="No Data",1,IF('Indicator Data imputation'!R184&lt;&gt;"",1,0))</f>
        <v>1</v>
      </c>
      <c r="R181" s="171">
        <f>IF('Indicator Data'!Y185="No Data",1,IF('Indicator Data imputation'!S184&lt;&gt;"",1,0))</f>
        <v>0</v>
      </c>
      <c r="S181" s="171">
        <f>IF('Indicator Data'!Z185="No Data",1,IF('Indicator Data imputation'!T184&lt;&gt;"",1,0))</f>
        <v>0</v>
      </c>
      <c r="T181" s="171">
        <f>IF('Indicator Data'!AA185="No Data",1,IF('Indicator Data imputation'!U184&lt;&gt;"",1,0))</f>
        <v>0</v>
      </c>
      <c r="U181" s="171">
        <f>IF('Indicator Data'!AB185="No Data",1,IF('Indicator Data imputation'!V184&lt;&gt;"",1,0))</f>
        <v>0</v>
      </c>
      <c r="V181" s="171">
        <f>IF('Indicator Data'!AC185="No Data",1,IF('Indicator Data imputation'!W184&lt;&gt;"",1,0))</f>
        <v>0</v>
      </c>
      <c r="W181" s="171">
        <f>IF('Indicator Data'!AD185="No Data",1,IF('Indicator Data imputation'!X184&lt;&gt;"",1,0))</f>
        <v>0</v>
      </c>
      <c r="X181" s="171">
        <f>IF('Indicator Data'!AE185="No Data",1,IF('Indicator Data imputation'!Y184&lt;&gt;"",1,0))</f>
        <v>1</v>
      </c>
      <c r="Y181" s="171">
        <f>IF('Indicator Data'!AF185="No Data",1,IF('Indicator Data imputation'!Z184&lt;&gt;"",1,0))</f>
        <v>0</v>
      </c>
      <c r="Z181" s="171">
        <f>IF('Indicator Data'!AG185="No Data",1,IF('Indicator Data imputation'!AA184&lt;&gt;"",1,0))</f>
        <v>0</v>
      </c>
      <c r="AA181" s="171">
        <f>IF('Indicator Data'!AH185="No Data",1,IF('Indicator Data imputation'!AB184&lt;&gt;"",1,0))</f>
        <v>0</v>
      </c>
      <c r="AB181" s="171">
        <f>IF('Indicator Data'!AI185="No Data",1,IF('Indicator Data imputation'!AC184&lt;&gt;"",1,0))</f>
        <v>0</v>
      </c>
      <c r="AC181" s="171">
        <f>IF('Indicator Data'!AJ185="No Data",1,IF('Indicator Data imputation'!AD184&lt;&gt;"",1,0))</f>
        <v>0</v>
      </c>
      <c r="AD181" s="171">
        <f>IF('Indicator Data'!AK185="No Data",1,IF('Indicator Data imputation'!AE184&lt;&gt;"",1,0))</f>
        <v>0</v>
      </c>
      <c r="AE181" s="171">
        <f>IF('Indicator Data'!AL185="No Data",1,IF('Indicator Data imputation'!AF184&lt;&gt;"",1,0))</f>
        <v>0</v>
      </c>
      <c r="AF181" s="171">
        <f>IF('Indicator Data'!AM185="No Data",1,IF('Indicator Data imputation'!AG184&lt;&gt;"",1,0))</f>
        <v>0</v>
      </c>
      <c r="AG181" s="171">
        <f>IF('Indicator Data'!AN185="No Data",1,IF('Indicator Data imputation'!AH184&lt;&gt;"",1,0))</f>
        <v>0</v>
      </c>
      <c r="AH181" s="171">
        <f>IF('Indicator Data'!AO185="No Data",1,IF('Indicator Data imputation'!AI184&lt;&gt;"",1,0))</f>
        <v>0</v>
      </c>
      <c r="AI181" s="171">
        <f>IF('Indicator Data'!AP185="No Data",1,IF('Indicator Data imputation'!AJ184&lt;&gt;"",1,0))</f>
        <v>0</v>
      </c>
      <c r="AJ181" s="171">
        <f>IF('Indicator Data'!AQ185="No Data",1,IF('Indicator Data imputation'!AK184&lt;&gt;"",1,0))</f>
        <v>0</v>
      </c>
      <c r="AK181" s="171">
        <f>IF('Indicator Data'!AR185="No Data",1,IF('Indicator Data imputation'!AL184&lt;&gt;"",1,0))</f>
        <v>1</v>
      </c>
      <c r="AL181" s="171">
        <f>IF('Indicator Data'!AS185="No Data",1,IF('Indicator Data imputation'!AM184&lt;&gt;"",1,0))</f>
        <v>0</v>
      </c>
      <c r="AM181" s="171">
        <f>IF('Indicator Data'!AT185="No Data",1,IF('Indicator Data imputation'!AN184&lt;&gt;"",1,0))</f>
        <v>0</v>
      </c>
      <c r="AN181" s="171">
        <f>IF('Indicator Data'!AU185="No Data",1,IF('Indicator Data imputation'!AO184&lt;&gt;"",1,0))</f>
        <v>0</v>
      </c>
      <c r="AO181" s="171">
        <f>IF('Indicator Data'!AV185="No Data",1,IF('Indicator Data imputation'!AP184&lt;&gt;"",1,0))</f>
        <v>0</v>
      </c>
      <c r="AP181" s="171">
        <f>IF('Indicator Data'!AW185="No Data",1,IF('Indicator Data imputation'!AQ184&lt;&gt;"",1,0))</f>
        <v>0</v>
      </c>
      <c r="AQ181" s="171">
        <f>IF('Indicator Data'!AX185="No Data",1,IF('Indicator Data imputation'!AR184&lt;&gt;"",1,0))</f>
        <v>0</v>
      </c>
      <c r="AR181" s="171">
        <f>IF('Indicator Data'!AY185="No Data",1,IF('Indicator Data imputation'!AS184&lt;&gt;"",1,0))</f>
        <v>0</v>
      </c>
      <c r="AS181" s="171">
        <f>IF('Indicator Data'!AZ185="No Data",1,IF('Indicator Data imputation'!AT184&lt;&gt;"",1,0))</f>
        <v>0</v>
      </c>
      <c r="AT181" s="171">
        <f>IF('Indicator Data'!BA185="No Data",1,IF('Indicator Data imputation'!AU184&lt;&gt;"",1,0))</f>
        <v>0</v>
      </c>
      <c r="AU181" s="171">
        <f>IF('Indicator Data'!BB185="No Data",1,IF('Indicator Data imputation'!AV184&lt;&gt;"",1,0))</f>
        <v>0</v>
      </c>
      <c r="AV181" s="171">
        <f>IF('Indicator Data'!BC185="No Data",1,IF('Indicator Data imputation'!AW184&lt;&gt;"",1,0))</f>
        <v>0</v>
      </c>
      <c r="AW181" s="171">
        <f>IF('Indicator Data'!BD185="No Data",1,IF('Indicator Data imputation'!AX184&lt;&gt;"",1,0))</f>
        <v>0</v>
      </c>
      <c r="AX181" s="171">
        <f>IF('Indicator Data'!BE185="No Data",1,IF('Indicator Data imputation'!AY184&lt;&gt;"",1,0))</f>
        <v>0</v>
      </c>
      <c r="AY181" s="171">
        <f>IF('Indicator Data'!BF185="No Data",1,IF('Indicator Data imputation'!AZ184&lt;&gt;"",1,0))</f>
        <v>0</v>
      </c>
      <c r="AZ181" s="171">
        <f>IF('Indicator Data'!BG185="No Data",1,IF('Indicator Data imputation'!BA184&lt;&gt;"",1,0))</f>
        <v>0</v>
      </c>
      <c r="BA181" s="5">
        <f t="shared" si="4"/>
        <v>3</v>
      </c>
      <c r="BB181" s="173">
        <f t="shared" si="5"/>
        <v>5.8823529411764705E-2</v>
      </c>
    </row>
    <row r="182" spans="1:54" x14ac:dyDescent="0.25">
      <c r="A182" s="5" t="s">
        <v>339</v>
      </c>
      <c r="B182" s="171">
        <f>IF('Indicator Data'!I186="No Data",1,IF('Indicator Data imputation'!C185&lt;&gt;"",1,0))</f>
        <v>0</v>
      </c>
      <c r="C182" s="171">
        <f>IF('Indicator Data'!J186="No Data",1,IF('Indicator Data imputation'!D185&lt;&gt;"",1,0))</f>
        <v>0</v>
      </c>
      <c r="D182" s="171">
        <f>IF('Indicator Data'!K186="No Data",1,IF('Indicator Data imputation'!E185&lt;&gt;"",1,0))</f>
        <v>0</v>
      </c>
      <c r="E182" s="171">
        <f>IF('Indicator Data'!L186="No Data",1,IF('Indicator Data imputation'!F185&lt;&gt;"",1,0))</f>
        <v>0</v>
      </c>
      <c r="F182" s="171">
        <f>IF('Indicator Data'!M186="No Data",1,IF('Indicator Data imputation'!G185&lt;&gt;"",1,0))</f>
        <v>0</v>
      </c>
      <c r="G182" s="171">
        <f>IF('Indicator Data'!N186="No Data",1,IF('Indicator Data imputation'!H185&lt;&gt;"",1,0))</f>
        <v>0</v>
      </c>
      <c r="H182" s="171">
        <f>IF('Indicator Data'!O186="No Data",1,IF('Indicator Data imputation'!I185&lt;&gt;"",1,0))</f>
        <v>0</v>
      </c>
      <c r="I182" s="171">
        <f>IF('Indicator Data'!P186="No Data",1,IF('Indicator Data imputation'!J185&lt;&gt;"",1,0))</f>
        <v>0</v>
      </c>
      <c r="J182" s="171">
        <f>IF('Indicator Data'!Q186="No Data",1,IF('Indicator Data imputation'!K185&lt;&gt;"",1,0))</f>
        <v>0</v>
      </c>
      <c r="K182" s="171">
        <f>IF('Indicator Data'!R186="No Data",1,IF('Indicator Data imputation'!L185&lt;&gt;"",1,0))</f>
        <v>1</v>
      </c>
      <c r="L182" s="171">
        <f>IF('Indicator Data'!S186="No Data",1,IF('Indicator Data imputation'!M185&lt;&gt;"",1,0))</f>
        <v>0</v>
      </c>
      <c r="M182" s="171">
        <f>IF('Indicator Data'!T186="No Data",1,IF('Indicator Data imputation'!N185&lt;&gt;"",1,0))</f>
        <v>0</v>
      </c>
      <c r="N182" s="171">
        <f>IF('Indicator Data'!U186="No Data",1,IF('Indicator Data imputation'!O185&lt;&gt;"",1,0))</f>
        <v>0</v>
      </c>
      <c r="O182" s="171">
        <f>IF('Indicator Data'!V186="No Data",1,IF('Indicator Data imputation'!P185&lt;&gt;"",1,0))</f>
        <v>1</v>
      </c>
      <c r="P182" s="171">
        <f>IF('Indicator Data'!W186="No Data",1,IF('Indicator Data imputation'!Q185&lt;&gt;"",1,0))</f>
        <v>0</v>
      </c>
      <c r="Q182" s="171">
        <f>IF('Indicator Data'!X186="No Data",1,IF('Indicator Data imputation'!R185&lt;&gt;"",1,0))</f>
        <v>1</v>
      </c>
      <c r="R182" s="171">
        <f>IF('Indicator Data'!Y186="No Data",1,IF('Indicator Data imputation'!S185&lt;&gt;"",1,0))</f>
        <v>0</v>
      </c>
      <c r="S182" s="171">
        <f>IF('Indicator Data'!Z186="No Data",1,IF('Indicator Data imputation'!T185&lt;&gt;"",1,0))</f>
        <v>0</v>
      </c>
      <c r="T182" s="171">
        <f>IF('Indicator Data'!AA186="No Data",1,IF('Indicator Data imputation'!U185&lt;&gt;"",1,0))</f>
        <v>0</v>
      </c>
      <c r="U182" s="171">
        <f>IF('Indicator Data'!AB186="No Data",1,IF('Indicator Data imputation'!V185&lt;&gt;"",1,0))</f>
        <v>1</v>
      </c>
      <c r="V182" s="171">
        <f>IF('Indicator Data'!AC186="No Data",1,IF('Indicator Data imputation'!W185&lt;&gt;"",1,0))</f>
        <v>0</v>
      </c>
      <c r="W182" s="171">
        <f>IF('Indicator Data'!AD186="No Data",1,IF('Indicator Data imputation'!X185&lt;&gt;"",1,0))</f>
        <v>0</v>
      </c>
      <c r="X182" s="171">
        <f>IF('Indicator Data'!AE186="No Data",1,IF('Indicator Data imputation'!Y185&lt;&gt;"",1,0))</f>
        <v>1</v>
      </c>
      <c r="Y182" s="171">
        <f>IF('Indicator Data'!AF186="No Data",1,IF('Indicator Data imputation'!Z185&lt;&gt;"",1,0))</f>
        <v>0</v>
      </c>
      <c r="Z182" s="171">
        <f>IF('Indicator Data'!AG186="No Data",1,IF('Indicator Data imputation'!AA185&lt;&gt;"",1,0))</f>
        <v>1</v>
      </c>
      <c r="AA182" s="171">
        <f>IF('Indicator Data'!AH186="No Data",1,IF('Indicator Data imputation'!AB185&lt;&gt;"",1,0))</f>
        <v>0</v>
      </c>
      <c r="AB182" s="171">
        <f>IF('Indicator Data'!AI186="No Data",1,IF('Indicator Data imputation'!AC185&lt;&gt;"",1,0))</f>
        <v>0</v>
      </c>
      <c r="AC182" s="171">
        <f>IF('Indicator Data'!AJ186="No Data",1,IF('Indicator Data imputation'!AD185&lt;&gt;"",1,0))</f>
        <v>0</v>
      </c>
      <c r="AD182" s="171">
        <f>IF('Indicator Data'!AK186="No Data",1,IF('Indicator Data imputation'!AE185&lt;&gt;"",1,0))</f>
        <v>0</v>
      </c>
      <c r="AE182" s="171">
        <f>IF('Indicator Data'!AL186="No Data",1,IF('Indicator Data imputation'!AF185&lt;&gt;"",1,0))</f>
        <v>0</v>
      </c>
      <c r="AF182" s="171">
        <f>IF('Indicator Data'!AM186="No Data",1,IF('Indicator Data imputation'!AG185&lt;&gt;"",1,0))</f>
        <v>0</v>
      </c>
      <c r="AG182" s="171">
        <f>IF('Indicator Data'!AN186="No Data",1,IF('Indicator Data imputation'!AH185&lt;&gt;"",1,0))</f>
        <v>0</v>
      </c>
      <c r="AH182" s="171">
        <f>IF('Indicator Data'!AO186="No Data",1,IF('Indicator Data imputation'!AI185&lt;&gt;"",1,0))</f>
        <v>0</v>
      </c>
      <c r="AI182" s="171">
        <f>IF('Indicator Data'!AP186="No Data",1,IF('Indicator Data imputation'!AJ185&lt;&gt;"",1,0))</f>
        <v>1</v>
      </c>
      <c r="AJ182" s="171">
        <f>IF('Indicator Data'!AQ186="No Data",1,IF('Indicator Data imputation'!AK185&lt;&gt;"",1,0))</f>
        <v>1</v>
      </c>
      <c r="AK182" s="171">
        <f>IF('Indicator Data'!AR186="No Data",1,IF('Indicator Data imputation'!AL185&lt;&gt;"",1,0))</f>
        <v>0</v>
      </c>
      <c r="AL182" s="171">
        <f>IF('Indicator Data'!AS186="No Data",1,IF('Indicator Data imputation'!AM185&lt;&gt;"",1,0))</f>
        <v>0</v>
      </c>
      <c r="AM182" s="171">
        <f>IF('Indicator Data'!AT186="No Data",1,IF('Indicator Data imputation'!AN185&lt;&gt;"",1,0))</f>
        <v>0</v>
      </c>
      <c r="AN182" s="171">
        <f>IF('Indicator Data'!AU186="No Data",1,IF('Indicator Data imputation'!AO185&lt;&gt;"",1,0))</f>
        <v>0</v>
      </c>
      <c r="AO182" s="171">
        <f>IF('Indicator Data'!AV186="No Data",1,IF('Indicator Data imputation'!AP185&lt;&gt;"",1,0))</f>
        <v>0</v>
      </c>
      <c r="AP182" s="171">
        <f>IF('Indicator Data'!AW186="No Data",1,IF('Indicator Data imputation'!AQ185&lt;&gt;"",1,0))</f>
        <v>0</v>
      </c>
      <c r="AQ182" s="171">
        <f>IF('Indicator Data'!AX186="No Data",1,IF('Indicator Data imputation'!AR185&lt;&gt;"",1,0))</f>
        <v>0</v>
      </c>
      <c r="AR182" s="171">
        <f>IF('Indicator Data'!AY186="No Data",1,IF('Indicator Data imputation'!AS185&lt;&gt;"",1,0))</f>
        <v>0</v>
      </c>
      <c r="AS182" s="171">
        <f>IF('Indicator Data'!AZ186="No Data",1,IF('Indicator Data imputation'!AT185&lt;&gt;"",1,0))</f>
        <v>0</v>
      </c>
      <c r="AT182" s="171">
        <f>IF('Indicator Data'!BA186="No Data",1,IF('Indicator Data imputation'!AU185&lt;&gt;"",1,0))</f>
        <v>0</v>
      </c>
      <c r="AU182" s="171">
        <f>IF('Indicator Data'!BB186="No Data",1,IF('Indicator Data imputation'!AV185&lt;&gt;"",1,0))</f>
        <v>0</v>
      </c>
      <c r="AV182" s="171">
        <f>IF('Indicator Data'!BC186="No Data",1,IF('Indicator Data imputation'!AW185&lt;&gt;"",1,0))</f>
        <v>0</v>
      </c>
      <c r="AW182" s="171">
        <f>IF('Indicator Data'!BD186="No Data",1,IF('Indicator Data imputation'!AX185&lt;&gt;"",1,0))</f>
        <v>0</v>
      </c>
      <c r="AX182" s="171">
        <f>IF('Indicator Data'!BE186="No Data",1,IF('Indicator Data imputation'!AY185&lt;&gt;"",1,0))</f>
        <v>0</v>
      </c>
      <c r="AY182" s="171">
        <f>IF('Indicator Data'!BF186="No Data",1,IF('Indicator Data imputation'!AZ185&lt;&gt;"",1,0))</f>
        <v>0</v>
      </c>
      <c r="AZ182" s="171">
        <f>IF('Indicator Data'!BG186="No Data",1,IF('Indicator Data imputation'!BA185&lt;&gt;"",1,0))</f>
        <v>0</v>
      </c>
      <c r="BA182" s="5">
        <f t="shared" si="4"/>
        <v>8</v>
      </c>
      <c r="BB182" s="173">
        <f t="shared" si="5"/>
        <v>0.15686274509803921</v>
      </c>
    </row>
    <row r="183" spans="1:54" x14ac:dyDescent="0.25">
      <c r="A183" s="5" t="s">
        <v>341</v>
      </c>
      <c r="B183" s="171">
        <f>IF('Indicator Data'!I187="No Data",1,IF('Indicator Data imputation'!C186&lt;&gt;"",1,0))</f>
        <v>0</v>
      </c>
      <c r="C183" s="171">
        <f>IF('Indicator Data'!J187="No Data",1,IF('Indicator Data imputation'!D186&lt;&gt;"",1,0))</f>
        <v>0</v>
      </c>
      <c r="D183" s="171">
        <f>IF('Indicator Data'!K187="No Data",1,IF('Indicator Data imputation'!E186&lt;&gt;"",1,0))</f>
        <v>0</v>
      </c>
      <c r="E183" s="171">
        <f>IF('Indicator Data'!L187="No Data",1,IF('Indicator Data imputation'!F186&lt;&gt;"",1,0))</f>
        <v>0</v>
      </c>
      <c r="F183" s="171">
        <f>IF('Indicator Data'!M187="No Data",1,IF('Indicator Data imputation'!G186&lt;&gt;"",1,0))</f>
        <v>0</v>
      </c>
      <c r="G183" s="171">
        <f>IF('Indicator Data'!N187="No Data",1,IF('Indicator Data imputation'!H186&lt;&gt;"",1,0))</f>
        <v>0</v>
      </c>
      <c r="H183" s="171">
        <f>IF('Indicator Data'!O187="No Data",1,IF('Indicator Data imputation'!I186&lt;&gt;"",1,0))</f>
        <v>0</v>
      </c>
      <c r="I183" s="171">
        <f>IF('Indicator Data'!P187="No Data",1,IF('Indicator Data imputation'!J186&lt;&gt;"",1,0))</f>
        <v>0</v>
      </c>
      <c r="J183" s="171">
        <f>IF('Indicator Data'!Q187="No Data",1,IF('Indicator Data imputation'!K186&lt;&gt;"",1,0))</f>
        <v>0</v>
      </c>
      <c r="K183" s="171">
        <f>IF('Indicator Data'!R187="No Data",1,IF('Indicator Data imputation'!L186&lt;&gt;"",1,0))</f>
        <v>1</v>
      </c>
      <c r="L183" s="171">
        <f>IF('Indicator Data'!S187="No Data",1,IF('Indicator Data imputation'!M186&lt;&gt;"",1,0))</f>
        <v>0</v>
      </c>
      <c r="M183" s="171">
        <f>IF('Indicator Data'!T187="No Data",1,IF('Indicator Data imputation'!N186&lt;&gt;"",1,0))</f>
        <v>0</v>
      </c>
      <c r="N183" s="171">
        <f>IF('Indicator Data'!U187="No Data",1,IF('Indicator Data imputation'!O186&lt;&gt;"",1,0))</f>
        <v>0</v>
      </c>
      <c r="O183" s="171">
        <f>IF('Indicator Data'!V187="No Data",1,IF('Indicator Data imputation'!P186&lt;&gt;"",1,0))</f>
        <v>1</v>
      </c>
      <c r="P183" s="171">
        <f>IF('Indicator Data'!W187="No Data",1,IF('Indicator Data imputation'!Q186&lt;&gt;"",1,0))</f>
        <v>0</v>
      </c>
      <c r="Q183" s="171">
        <f>IF('Indicator Data'!X187="No Data",1,IF('Indicator Data imputation'!R186&lt;&gt;"",1,0))</f>
        <v>1</v>
      </c>
      <c r="R183" s="171">
        <f>IF('Indicator Data'!Y187="No Data",1,IF('Indicator Data imputation'!S186&lt;&gt;"",1,0))</f>
        <v>0</v>
      </c>
      <c r="S183" s="171">
        <f>IF('Indicator Data'!Z187="No Data",1,IF('Indicator Data imputation'!T186&lt;&gt;"",1,0))</f>
        <v>0</v>
      </c>
      <c r="T183" s="171">
        <f>IF('Indicator Data'!AA187="No Data",1,IF('Indicator Data imputation'!U186&lt;&gt;"",1,0))</f>
        <v>0</v>
      </c>
      <c r="U183" s="171">
        <f>IF('Indicator Data'!AB187="No Data",1,IF('Indicator Data imputation'!V186&lt;&gt;"",1,0))</f>
        <v>0</v>
      </c>
      <c r="V183" s="171">
        <f>IF('Indicator Data'!AC187="No Data",1,IF('Indicator Data imputation'!W186&lt;&gt;"",1,0))</f>
        <v>0</v>
      </c>
      <c r="W183" s="171">
        <f>IF('Indicator Data'!AD187="No Data",1,IF('Indicator Data imputation'!X186&lt;&gt;"",1,0))</f>
        <v>0</v>
      </c>
      <c r="X183" s="171">
        <f>IF('Indicator Data'!AE187="No Data",1,IF('Indicator Data imputation'!Y186&lt;&gt;"",1,0))</f>
        <v>1</v>
      </c>
      <c r="Y183" s="171">
        <f>IF('Indicator Data'!AF187="No Data",1,IF('Indicator Data imputation'!Z186&lt;&gt;"",1,0))</f>
        <v>0</v>
      </c>
      <c r="Z183" s="171">
        <f>IF('Indicator Data'!AG187="No Data",1,IF('Indicator Data imputation'!AA186&lt;&gt;"",1,0))</f>
        <v>0</v>
      </c>
      <c r="AA183" s="171">
        <f>IF('Indicator Data'!AH187="No Data",1,IF('Indicator Data imputation'!AB186&lt;&gt;"",1,0))</f>
        <v>0</v>
      </c>
      <c r="AB183" s="171">
        <f>IF('Indicator Data'!AI187="No Data",1,IF('Indicator Data imputation'!AC186&lt;&gt;"",1,0))</f>
        <v>0</v>
      </c>
      <c r="AC183" s="171">
        <f>IF('Indicator Data'!AJ187="No Data",1,IF('Indicator Data imputation'!AD186&lt;&gt;"",1,0))</f>
        <v>0</v>
      </c>
      <c r="AD183" s="171">
        <f>IF('Indicator Data'!AK187="No Data",1,IF('Indicator Data imputation'!AE186&lt;&gt;"",1,0))</f>
        <v>0</v>
      </c>
      <c r="AE183" s="171">
        <f>IF('Indicator Data'!AL187="No Data",1,IF('Indicator Data imputation'!AF186&lt;&gt;"",1,0))</f>
        <v>0</v>
      </c>
      <c r="AF183" s="171">
        <f>IF('Indicator Data'!AM187="No Data",1,IF('Indicator Data imputation'!AG186&lt;&gt;"",1,0))</f>
        <v>0</v>
      </c>
      <c r="AG183" s="171">
        <f>IF('Indicator Data'!AN187="No Data",1,IF('Indicator Data imputation'!AH186&lt;&gt;"",1,0))</f>
        <v>0</v>
      </c>
      <c r="AH183" s="171">
        <f>IF('Indicator Data'!AO187="No Data",1,IF('Indicator Data imputation'!AI186&lt;&gt;"",1,0))</f>
        <v>0</v>
      </c>
      <c r="AI183" s="171">
        <f>IF('Indicator Data'!AP187="No Data",1,IF('Indicator Data imputation'!AJ186&lt;&gt;"",1,0))</f>
        <v>0</v>
      </c>
      <c r="AJ183" s="171">
        <f>IF('Indicator Data'!AQ187="No Data",1,IF('Indicator Data imputation'!AK186&lt;&gt;"",1,0))</f>
        <v>0</v>
      </c>
      <c r="AK183" s="171">
        <f>IF('Indicator Data'!AR187="No Data",1,IF('Indicator Data imputation'!AL186&lt;&gt;"",1,0))</f>
        <v>0</v>
      </c>
      <c r="AL183" s="171">
        <f>IF('Indicator Data'!AS187="No Data",1,IF('Indicator Data imputation'!AM186&lt;&gt;"",1,0))</f>
        <v>0</v>
      </c>
      <c r="AM183" s="171">
        <f>IF('Indicator Data'!AT187="No Data",1,IF('Indicator Data imputation'!AN186&lt;&gt;"",1,0))</f>
        <v>0</v>
      </c>
      <c r="AN183" s="171">
        <f>IF('Indicator Data'!AU187="No Data",1,IF('Indicator Data imputation'!AO186&lt;&gt;"",1,0))</f>
        <v>0</v>
      </c>
      <c r="AO183" s="171">
        <f>IF('Indicator Data'!AV187="No Data",1,IF('Indicator Data imputation'!AP186&lt;&gt;"",1,0))</f>
        <v>1</v>
      </c>
      <c r="AP183" s="171">
        <f>IF('Indicator Data'!AW187="No Data",1,IF('Indicator Data imputation'!AQ186&lt;&gt;"",1,0))</f>
        <v>0</v>
      </c>
      <c r="AQ183" s="171">
        <f>IF('Indicator Data'!AX187="No Data",1,IF('Indicator Data imputation'!AR186&lt;&gt;"",1,0))</f>
        <v>0</v>
      </c>
      <c r="AR183" s="171">
        <f>IF('Indicator Data'!AY187="No Data",1,IF('Indicator Data imputation'!AS186&lt;&gt;"",1,0))</f>
        <v>0</v>
      </c>
      <c r="AS183" s="171">
        <f>IF('Indicator Data'!AZ187="No Data",1,IF('Indicator Data imputation'!AT186&lt;&gt;"",1,0))</f>
        <v>0</v>
      </c>
      <c r="AT183" s="171">
        <f>IF('Indicator Data'!BA187="No Data",1,IF('Indicator Data imputation'!AU186&lt;&gt;"",1,0))</f>
        <v>0</v>
      </c>
      <c r="AU183" s="171">
        <f>IF('Indicator Data'!BB187="No Data",1,IF('Indicator Data imputation'!AV186&lt;&gt;"",1,0))</f>
        <v>0</v>
      </c>
      <c r="AV183" s="171">
        <f>IF('Indicator Data'!BC187="No Data",1,IF('Indicator Data imputation'!AW186&lt;&gt;"",1,0))</f>
        <v>0</v>
      </c>
      <c r="AW183" s="171">
        <f>IF('Indicator Data'!BD187="No Data",1,IF('Indicator Data imputation'!AX186&lt;&gt;"",1,0))</f>
        <v>0</v>
      </c>
      <c r="AX183" s="171">
        <f>IF('Indicator Data'!BE187="No Data",1,IF('Indicator Data imputation'!AY186&lt;&gt;"",1,0))</f>
        <v>0</v>
      </c>
      <c r="AY183" s="171">
        <f>IF('Indicator Data'!BF187="No Data",1,IF('Indicator Data imputation'!AZ186&lt;&gt;"",1,0))</f>
        <v>0</v>
      </c>
      <c r="AZ183" s="171">
        <f>IF('Indicator Data'!BG187="No Data",1,IF('Indicator Data imputation'!BA186&lt;&gt;"",1,0))</f>
        <v>0</v>
      </c>
      <c r="BA183" s="5">
        <f t="shared" si="4"/>
        <v>5</v>
      </c>
      <c r="BB183" s="173">
        <f t="shared" si="5"/>
        <v>9.8039215686274508E-2</v>
      </c>
    </row>
    <row r="184" spans="1:54" x14ac:dyDescent="0.25">
      <c r="A184" s="5" t="s">
        <v>342</v>
      </c>
      <c r="B184" s="171">
        <f>IF('Indicator Data'!I188="No Data",1,IF('Indicator Data imputation'!C187&lt;&gt;"",1,0))</f>
        <v>0</v>
      </c>
      <c r="C184" s="171">
        <f>IF('Indicator Data'!J188="No Data",1,IF('Indicator Data imputation'!D187&lt;&gt;"",1,0))</f>
        <v>0</v>
      </c>
      <c r="D184" s="171">
        <f>IF('Indicator Data'!K188="No Data",1,IF('Indicator Data imputation'!E187&lt;&gt;"",1,0))</f>
        <v>0</v>
      </c>
      <c r="E184" s="171">
        <f>IF('Indicator Data'!L188="No Data",1,IF('Indicator Data imputation'!F187&lt;&gt;"",1,0))</f>
        <v>0</v>
      </c>
      <c r="F184" s="171">
        <f>IF('Indicator Data'!M188="No Data",1,IF('Indicator Data imputation'!G187&lt;&gt;"",1,0))</f>
        <v>0</v>
      </c>
      <c r="G184" s="171">
        <f>IF('Indicator Data'!N188="No Data",1,IF('Indicator Data imputation'!H187&lt;&gt;"",1,0))</f>
        <v>0</v>
      </c>
      <c r="H184" s="171">
        <f>IF('Indicator Data'!O188="No Data",1,IF('Indicator Data imputation'!I187&lt;&gt;"",1,0))</f>
        <v>0</v>
      </c>
      <c r="I184" s="171">
        <f>IF('Indicator Data'!P188="No Data",1,IF('Indicator Data imputation'!J187&lt;&gt;"",1,0))</f>
        <v>0</v>
      </c>
      <c r="J184" s="171">
        <f>IF('Indicator Data'!Q188="No Data",1,IF('Indicator Data imputation'!K187&lt;&gt;"",1,0))</f>
        <v>0</v>
      </c>
      <c r="K184" s="171">
        <f>IF('Indicator Data'!R188="No Data",1,IF('Indicator Data imputation'!L187&lt;&gt;"",1,0))</f>
        <v>1</v>
      </c>
      <c r="L184" s="171">
        <f>IF('Indicator Data'!S188="No Data",1,IF('Indicator Data imputation'!M187&lt;&gt;"",1,0))</f>
        <v>0</v>
      </c>
      <c r="M184" s="171">
        <f>IF('Indicator Data'!T188="No Data",1,IF('Indicator Data imputation'!N187&lt;&gt;"",1,0))</f>
        <v>0</v>
      </c>
      <c r="N184" s="171">
        <f>IF('Indicator Data'!U188="No Data",1,IF('Indicator Data imputation'!O187&lt;&gt;"",1,0))</f>
        <v>0</v>
      </c>
      <c r="O184" s="171">
        <f>IF('Indicator Data'!V188="No Data",1,IF('Indicator Data imputation'!P187&lt;&gt;"",1,0))</f>
        <v>1</v>
      </c>
      <c r="P184" s="171">
        <f>IF('Indicator Data'!W188="No Data",1,IF('Indicator Data imputation'!Q187&lt;&gt;"",1,0))</f>
        <v>0</v>
      </c>
      <c r="Q184" s="171">
        <f>IF('Indicator Data'!X188="No Data",1,IF('Indicator Data imputation'!R187&lt;&gt;"",1,0))</f>
        <v>0</v>
      </c>
      <c r="R184" s="171">
        <f>IF('Indicator Data'!Y188="No Data",1,IF('Indicator Data imputation'!S187&lt;&gt;"",1,0))</f>
        <v>0</v>
      </c>
      <c r="S184" s="171">
        <f>IF('Indicator Data'!Z188="No Data",1,IF('Indicator Data imputation'!T187&lt;&gt;"",1,0))</f>
        <v>0</v>
      </c>
      <c r="T184" s="171">
        <f>IF('Indicator Data'!AA188="No Data",1,IF('Indicator Data imputation'!U187&lt;&gt;"",1,0))</f>
        <v>0</v>
      </c>
      <c r="U184" s="171">
        <f>IF('Indicator Data'!AB188="No Data",1,IF('Indicator Data imputation'!V187&lt;&gt;"",1,0))</f>
        <v>1</v>
      </c>
      <c r="V184" s="171">
        <f>IF('Indicator Data'!AC188="No Data",1,IF('Indicator Data imputation'!W187&lt;&gt;"",1,0))</f>
        <v>0</v>
      </c>
      <c r="W184" s="171">
        <f>IF('Indicator Data'!AD188="No Data",1,IF('Indicator Data imputation'!X187&lt;&gt;"",1,0))</f>
        <v>0</v>
      </c>
      <c r="X184" s="171">
        <f>IF('Indicator Data'!AE188="No Data",1,IF('Indicator Data imputation'!Y187&lt;&gt;"",1,0))</f>
        <v>1</v>
      </c>
      <c r="Y184" s="171">
        <f>IF('Indicator Data'!AF188="No Data",1,IF('Indicator Data imputation'!Z187&lt;&gt;"",1,0))</f>
        <v>0</v>
      </c>
      <c r="Z184" s="171">
        <f>IF('Indicator Data'!AG188="No Data",1,IF('Indicator Data imputation'!AA187&lt;&gt;"",1,0))</f>
        <v>0</v>
      </c>
      <c r="AA184" s="171">
        <f>IF('Indicator Data'!AH188="No Data",1,IF('Indicator Data imputation'!AB187&lt;&gt;"",1,0))</f>
        <v>0</v>
      </c>
      <c r="AB184" s="171">
        <f>IF('Indicator Data'!AI188="No Data",1,IF('Indicator Data imputation'!AC187&lt;&gt;"",1,0))</f>
        <v>0</v>
      </c>
      <c r="AC184" s="171">
        <f>IF('Indicator Data'!AJ188="No Data",1,IF('Indicator Data imputation'!AD187&lt;&gt;"",1,0))</f>
        <v>0</v>
      </c>
      <c r="AD184" s="171">
        <f>IF('Indicator Data'!AK188="No Data",1,IF('Indicator Data imputation'!AE187&lt;&gt;"",1,0))</f>
        <v>0</v>
      </c>
      <c r="AE184" s="171">
        <f>IF('Indicator Data'!AL188="No Data",1,IF('Indicator Data imputation'!AF187&lt;&gt;"",1,0))</f>
        <v>0</v>
      </c>
      <c r="AF184" s="171">
        <f>IF('Indicator Data'!AM188="No Data",1,IF('Indicator Data imputation'!AG187&lt;&gt;"",1,0))</f>
        <v>0</v>
      </c>
      <c r="AG184" s="171">
        <f>IF('Indicator Data'!AN188="No Data",1,IF('Indicator Data imputation'!AH187&lt;&gt;"",1,0))</f>
        <v>0</v>
      </c>
      <c r="AH184" s="171">
        <f>IF('Indicator Data'!AO188="No Data",1,IF('Indicator Data imputation'!AI187&lt;&gt;"",1,0))</f>
        <v>0</v>
      </c>
      <c r="AI184" s="171">
        <f>IF('Indicator Data'!AP188="No Data",1,IF('Indicator Data imputation'!AJ187&lt;&gt;"",1,0))</f>
        <v>0</v>
      </c>
      <c r="AJ184" s="171">
        <f>IF('Indicator Data'!AQ188="No Data",1,IF('Indicator Data imputation'!AK187&lt;&gt;"",1,0))</f>
        <v>0</v>
      </c>
      <c r="AK184" s="171">
        <f>IF('Indicator Data'!AR188="No Data",1,IF('Indicator Data imputation'!AL187&lt;&gt;"",1,0))</f>
        <v>0</v>
      </c>
      <c r="AL184" s="171">
        <f>IF('Indicator Data'!AS188="No Data",1,IF('Indicator Data imputation'!AM187&lt;&gt;"",1,0))</f>
        <v>0</v>
      </c>
      <c r="AM184" s="171">
        <f>IF('Indicator Data'!AT188="No Data",1,IF('Indicator Data imputation'!AN187&lt;&gt;"",1,0))</f>
        <v>0</v>
      </c>
      <c r="AN184" s="171">
        <f>IF('Indicator Data'!AU188="No Data",1,IF('Indicator Data imputation'!AO187&lt;&gt;"",1,0))</f>
        <v>0</v>
      </c>
      <c r="AO184" s="171">
        <f>IF('Indicator Data'!AV188="No Data",1,IF('Indicator Data imputation'!AP187&lt;&gt;"",1,0))</f>
        <v>1</v>
      </c>
      <c r="AP184" s="171">
        <f>IF('Indicator Data'!AW188="No Data",1,IF('Indicator Data imputation'!AQ187&lt;&gt;"",1,0))</f>
        <v>0</v>
      </c>
      <c r="AQ184" s="171">
        <f>IF('Indicator Data'!AX188="No Data",1,IF('Indicator Data imputation'!AR187&lt;&gt;"",1,0))</f>
        <v>0</v>
      </c>
      <c r="AR184" s="171">
        <f>IF('Indicator Data'!AY188="No Data",1,IF('Indicator Data imputation'!AS187&lt;&gt;"",1,0))</f>
        <v>0</v>
      </c>
      <c r="AS184" s="171">
        <f>IF('Indicator Data'!AZ188="No Data",1,IF('Indicator Data imputation'!AT187&lt;&gt;"",1,0))</f>
        <v>0</v>
      </c>
      <c r="AT184" s="171">
        <f>IF('Indicator Data'!BA188="No Data",1,IF('Indicator Data imputation'!AU187&lt;&gt;"",1,0))</f>
        <v>0</v>
      </c>
      <c r="AU184" s="171">
        <f>IF('Indicator Data'!BB188="No Data",1,IF('Indicator Data imputation'!AV187&lt;&gt;"",1,0))</f>
        <v>0</v>
      </c>
      <c r="AV184" s="171">
        <f>IF('Indicator Data'!BC188="No Data",1,IF('Indicator Data imputation'!AW187&lt;&gt;"",1,0))</f>
        <v>0</v>
      </c>
      <c r="AW184" s="171">
        <f>IF('Indicator Data'!BD188="No Data",1,IF('Indicator Data imputation'!AX187&lt;&gt;"",1,0))</f>
        <v>0</v>
      </c>
      <c r="AX184" s="171">
        <f>IF('Indicator Data'!BE188="No Data",1,IF('Indicator Data imputation'!AY187&lt;&gt;"",1,0))</f>
        <v>0</v>
      </c>
      <c r="AY184" s="171">
        <f>IF('Indicator Data'!BF188="No Data",1,IF('Indicator Data imputation'!AZ187&lt;&gt;"",1,0))</f>
        <v>0</v>
      </c>
      <c r="AZ184" s="171">
        <f>IF('Indicator Data'!BG188="No Data",1,IF('Indicator Data imputation'!BA187&lt;&gt;"",1,0))</f>
        <v>0</v>
      </c>
      <c r="BA184" s="5">
        <f t="shared" si="4"/>
        <v>5</v>
      </c>
      <c r="BB184" s="173">
        <f t="shared" si="5"/>
        <v>9.8039215686274508E-2</v>
      </c>
    </row>
    <row r="185" spans="1:54" x14ac:dyDescent="0.25">
      <c r="A185" s="5" t="s">
        <v>344</v>
      </c>
      <c r="B185" s="171">
        <f>IF('Indicator Data'!I189="No Data",1,IF('Indicator Data imputation'!C188&lt;&gt;"",1,0))</f>
        <v>0</v>
      </c>
      <c r="C185" s="171">
        <f>IF('Indicator Data'!J189="No Data",1,IF('Indicator Data imputation'!D188&lt;&gt;"",1,0))</f>
        <v>0</v>
      </c>
      <c r="D185" s="171">
        <f>IF('Indicator Data'!K189="No Data",1,IF('Indicator Data imputation'!E188&lt;&gt;"",1,0))</f>
        <v>0</v>
      </c>
      <c r="E185" s="171">
        <f>IF('Indicator Data'!L189="No Data",1,IF('Indicator Data imputation'!F188&lt;&gt;"",1,0))</f>
        <v>0</v>
      </c>
      <c r="F185" s="171">
        <f>IF('Indicator Data'!M189="No Data",1,IF('Indicator Data imputation'!G188&lt;&gt;"",1,0))</f>
        <v>0</v>
      </c>
      <c r="G185" s="171">
        <f>IF('Indicator Data'!N189="No Data",1,IF('Indicator Data imputation'!H188&lt;&gt;"",1,0))</f>
        <v>0</v>
      </c>
      <c r="H185" s="171">
        <f>IF('Indicator Data'!O189="No Data",1,IF('Indicator Data imputation'!I188&lt;&gt;"",1,0))</f>
        <v>0</v>
      </c>
      <c r="I185" s="171">
        <f>IF('Indicator Data'!P189="No Data",1,IF('Indicator Data imputation'!J188&lt;&gt;"",1,0))</f>
        <v>0</v>
      </c>
      <c r="J185" s="171">
        <f>IF('Indicator Data'!Q189="No Data",1,IF('Indicator Data imputation'!K188&lt;&gt;"",1,0))</f>
        <v>0</v>
      </c>
      <c r="K185" s="171">
        <f>IF('Indicator Data'!R189="No Data",1,IF('Indicator Data imputation'!L188&lt;&gt;"",1,0))</f>
        <v>1</v>
      </c>
      <c r="L185" s="171">
        <f>IF('Indicator Data'!S189="No Data",1,IF('Indicator Data imputation'!M188&lt;&gt;"",1,0))</f>
        <v>0</v>
      </c>
      <c r="M185" s="171">
        <f>IF('Indicator Data'!T189="No Data",1,IF('Indicator Data imputation'!N188&lt;&gt;"",1,0))</f>
        <v>0</v>
      </c>
      <c r="N185" s="171">
        <f>IF('Indicator Data'!U189="No Data",1,IF('Indicator Data imputation'!O188&lt;&gt;"",1,0))</f>
        <v>0</v>
      </c>
      <c r="O185" s="171">
        <f>IF('Indicator Data'!V189="No Data",1,IF('Indicator Data imputation'!P188&lt;&gt;"",1,0))</f>
        <v>0</v>
      </c>
      <c r="P185" s="171">
        <f>IF('Indicator Data'!W189="No Data",1,IF('Indicator Data imputation'!Q188&lt;&gt;"",1,0))</f>
        <v>0</v>
      </c>
      <c r="Q185" s="171">
        <f>IF('Indicator Data'!X189="No Data",1,IF('Indicator Data imputation'!R188&lt;&gt;"",1,0))</f>
        <v>0</v>
      </c>
      <c r="R185" s="171">
        <f>IF('Indicator Data'!Y189="No Data",1,IF('Indicator Data imputation'!S188&lt;&gt;"",1,0))</f>
        <v>0</v>
      </c>
      <c r="S185" s="171">
        <f>IF('Indicator Data'!Z189="No Data",1,IF('Indicator Data imputation'!T188&lt;&gt;"",1,0))</f>
        <v>0</v>
      </c>
      <c r="T185" s="171">
        <f>IF('Indicator Data'!AA189="No Data",1,IF('Indicator Data imputation'!U188&lt;&gt;"",1,0))</f>
        <v>0</v>
      </c>
      <c r="U185" s="171">
        <f>IF('Indicator Data'!AB189="No Data",1,IF('Indicator Data imputation'!V188&lt;&gt;"",1,0))</f>
        <v>0</v>
      </c>
      <c r="V185" s="171">
        <f>IF('Indicator Data'!AC189="No Data",1,IF('Indicator Data imputation'!W188&lt;&gt;"",1,0))</f>
        <v>0</v>
      </c>
      <c r="W185" s="171">
        <f>IF('Indicator Data'!AD189="No Data",1,IF('Indicator Data imputation'!X188&lt;&gt;"",1,0))</f>
        <v>0</v>
      </c>
      <c r="X185" s="171">
        <f>IF('Indicator Data'!AE189="No Data",1,IF('Indicator Data imputation'!Y188&lt;&gt;"",1,0))</f>
        <v>1</v>
      </c>
      <c r="Y185" s="171">
        <f>IF('Indicator Data'!AF189="No Data",1,IF('Indicator Data imputation'!Z188&lt;&gt;"",1,0))</f>
        <v>0</v>
      </c>
      <c r="Z185" s="171">
        <f>IF('Indicator Data'!AG189="No Data",1,IF('Indicator Data imputation'!AA188&lt;&gt;"",1,0))</f>
        <v>0</v>
      </c>
      <c r="AA185" s="171">
        <f>IF('Indicator Data'!AH189="No Data",1,IF('Indicator Data imputation'!AB188&lt;&gt;"",1,0))</f>
        <v>0</v>
      </c>
      <c r="AB185" s="171">
        <f>IF('Indicator Data'!AI189="No Data",1,IF('Indicator Data imputation'!AC188&lt;&gt;"",1,0))</f>
        <v>0</v>
      </c>
      <c r="AC185" s="171">
        <f>IF('Indicator Data'!AJ189="No Data",1,IF('Indicator Data imputation'!AD188&lt;&gt;"",1,0))</f>
        <v>0</v>
      </c>
      <c r="AD185" s="171">
        <f>IF('Indicator Data'!AK189="No Data",1,IF('Indicator Data imputation'!AE188&lt;&gt;"",1,0))</f>
        <v>0</v>
      </c>
      <c r="AE185" s="171">
        <f>IF('Indicator Data'!AL189="No Data",1,IF('Indicator Data imputation'!AF188&lt;&gt;"",1,0))</f>
        <v>0</v>
      </c>
      <c r="AF185" s="171">
        <f>IF('Indicator Data'!AM189="No Data",1,IF('Indicator Data imputation'!AG188&lt;&gt;"",1,0))</f>
        <v>0</v>
      </c>
      <c r="AG185" s="171">
        <f>IF('Indicator Data'!AN189="No Data",1,IF('Indicator Data imputation'!AH188&lt;&gt;"",1,0))</f>
        <v>0</v>
      </c>
      <c r="AH185" s="171">
        <f>IF('Indicator Data'!AO189="No Data",1,IF('Indicator Data imputation'!AI188&lt;&gt;"",1,0))</f>
        <v>0</v>
      </c>
      <c r="AI185" s="171">
        <f>IF('Indicator Data'!AP189="No Data",1,IF('Indicator Data imputation'!AJ188&lt;&gt;"",1,0))</f>
        <v>0</v>
      </c>
      <c r="AJ185" s="171">
        <f>IF('Indicator Data'!AQ189="No Data",1,IF('Indicator Data imputation'!AK188&lt;&gt;"",1,0))</f>
        <v>0</v>
      </c>
      <c r="AK185" s="171">
        <f>IF('Indicator Data'!AR189="No Data",1,IF('Indicator Data imputation'!AL188&lt;&gt;"",1,0))</f>
        <v>0</v>
      </c>
      <c r="AL185" s="171">
        <f>IF('Indicator Data'!AS189="No Data",1,IF('Indicator Data imputation'!AM188&lt;&gt;"",1,0))</f>
        <v>0</v>
      </c>
      <c r="AM185" s="171">
        <f>IF('Indicator Data'!AT189="No Data",1,IF('Indicator Data imputation'!AN188&lt;&gt;"",1,0))</f>
        <v>0</v>
      </c>
      <c r="AN185" s="171">
        <f>IF('Indicator Data'!AU189="No Data",1,IF('Indicator Data imputation'!AO188&lt;&gt;"",1,0))</f>
        <v>0</v>
      </c>
      <c r="AO185" s="171">
        <f>IF('Indicator Data'!AV189="No Data",1,IF('Indicator Data imputation'!AP188&lt;&gt;"",1,0))</f>
        <v>0</v>
      </c>
      <c r="AP185" s="171">
        <f>IF('Indicator Data'!AW189="No Data",1,IF('Indicator Data imputation'!AQ188&lt;&gt;"",1,0))</f>
        <v>0</v>
      </c>
      <c r="AQ185" s="171">
        <f>IF('Indicator Data'!AX189="No Data",1,IF('Indicator Data imputation'!AR188&lt;&gt;"",1,0))</f>
        <v>0</v>
      </c>
      <c r="AR185" s="171">
        <f>IF('Indicator Data'!AY189="No Data",1,IF('Indicator Data imputation'!AS188&lt;&gt;"",1,0))</f>
        <v>0</v>
      </c>
      <c r="AS185" s="171">
        <f>IF('Indicator Data'!AZ189="No Data",1,IF('Indicator Data imputation'!AT188&lt;&gt;"",1,0))</f>
        <v>0</v>
      </c>
      <c r="AT185" s="171">
        <f>IF('Indicator Data'!BA189="No Data",1,IF('Indicator Data imputation'!AU188&lt;&gt;"",1,0))</f>
        <v>0</v>
      </c>
      <c r="AU185" s="171">
        <f>IF('Indicator Data'!BB189="No Data",1,IF('Indicator Data imputation'!AV188&lt;&gt;"",1,0))</f>
        <v>0</v>
      </c>
      <c r="AV185" s="171">
        <f>IF('Indicator Data'!BC189="No Data",1,IF('Indicator Data imputation'!AW188&lt;&gt;"",1,0))</f>
        <v>0</v>
      </c>
      <c r="AW185" s="171">
        <f>IF('Indicator Data'!BD189="No Data",1,IF('Indicator Data imputation'!AX188&lt;&gt;"",1,0))</f>
        <v>0</v>
      </c>
      <c r="AX185" s="171">
        <f>IF('Indicator Data'!BE189="No Data",1,IF('Indicator Data imputation'!AY188&lt;&gt;"",1,0))</f>
        <v>0</v>
      </c>
      <c r="AY185" s="171">
        <f>IF('Indicator Data'!BF189="No Data",1,IF('Indicator Data imputation'!AZ188&lt;&gt;"",1,0))</f>
        <v>0</v>
      </c>
      <c r="AZ185" s="171">
        <f>IF('Indicator Data'!BG189="No Data",1,IF('Indicator Data imputation'!BA188&lt;&gt;"",1,0))</f>
        <v>0</v>
      </c>
      <c r="BA185" s="5">
        <f t="shared" si="4"/>
        <v>2</v>
      </c>
      <c r="BB185" s="173">
        <f t="shared" si="5"/>
        <v>3.9215686274509803E-2</v>
      </c>
    </row>
    <row r="186" spans="1:54" x14ac:dyDescent="0.25">
      <c r="A186" s="5" t="s">
        <v>346</v>
      </c>
      <c r="B186" s="171">
        <f>IF('Indicator Data'!I190="No Data",1,IF('Indicator Data imputation'!C189&lt;&gt;"",1,0))</f>
        <v>0</v>
      </c>
      <c r="C186" s="171">
        <f>IF('Indicator Data'!J190="No Data",1,IF('Indicator Data imputation'!D189&lt;&gt;"",1,0))</f>
        <v>0</v>
      </c>
      <c r="D186" s="171">
        <f>IF('Indicator Data'!K190="No Data",1,IF('Indicator Data imputation'!E189&lt;&gt;"",1,0))</f>
        <v>0</v>
      </c>
      <c r="E186" s="171">
        <f>IF('Indicator Data'!L190="No Data",1,IF('Indicator Data imputation'!F189&lt;&gt;"",1,0))</f>
        <v>0</v>
      </c>
      <c r="F186" s="171">
        <f>IF('Indicator Data'!M190="No Data",1,IF('Indicator Data imputation'!G189&lt;&gt;"",1,0))</f>
        <v>0</v>
      </c>
      <c r="G186" s="171">
        <f>IF('Indicator Data'!N190="No Data",1,IF('Indicator Data imputation'!H189&lt;&gt;"",1,0))</f>
        <v>0</v>
      </c>
      <c r="H186" s="171">
        <f>IF('Indicator Data'!O190="No Data",1,IF('Indicator Data imputation'!I189&lt;&gt;"",1,0))</f>
        <v>0</v>
      </c>
      <c r="I186" s="171">
        <f>IF('Indicator Data'!P190="No Data",1,IF('Indicator Data imputation'!J189&lt;&gt;"",1,0))</f>
        <v>0</v>
      </c>
      <c r="J186" s="171">
        <f>IF('Indicator Data'!Q190="No Data",1,IF('Indicator Data imputation'!K189&lt;&gt;"",1,0))</f>
        <v>0</v>
      </c>
      <c r="K186" s="171">
        <f>IF('Indicator Data'!R190="No Data",1,IF('Indicator Data imputation'!L189&lt;&gt;"",1,0))</f>
        <v>0</v>
      </c>
      <c r="L186" s="171">
        <f>IF('Indicator Data'!S190="No Data",1,IF('Indicator Data imputation'!M189&lt;&gt;"",1,0))</f>
        <v>0</v>
      </c>
      <c r="M186" s="171">
        <f>IF('Indicator Data'!T190="No Data",1,IF('Indicator Data imputation'!N189&lt;&gt;"",1,0))</f>
        <v>0</v>
      </c>
      <c r="N186" s="171">
        <f>IF('Indicator Data'!U190="No Data",1,IF('Indicator Data imputation'!O189&lt;&gt;"",1,0))</f>
        <v>0</v>
      </c>
      <c r="O186" s="171">
        <f>IF('Indicator Data'!V190="No Data",1,IF('Indicator Data imputation'!P189&lt;&gt;"",1,0))</f>
        <v>0</v>
      </c>
      <c r="P186" s="171">
        <f>IF('Indicator Data'!W190="No Data",1,IF('Indicator Data imputation'!Q189&lt;&gt;"",1,0))</f>
        <v>0</v>
      </c>
      <c r="Q186" s="171">
        <f>IF('Indicator Data'!X190="No Data",1,IF('Indicator Data imputation'!R189&lt;&gt;"",1,0))</f>
        <v>0</v>
      </c>
      <c r="R186" s="171">
        <f>IF('Indicator Data'!Y190="No Data",1,IF('Indicator Data imputation'!S189&lt;&gt;"",1,0))</f>
        <v>0</v>
      </c>
      <c r="S186" s="171">
        <f>IF('Indicator Data'!Z190="No Data",1,IF('Indicator Data imputation'!T189&lt;&gt;"",1,0))</f>
        <v>0</v>
      </c>
      <c r="T186" s="171">
        <f>IF('Indicator Data'!AA190="No Data",1,IF('Indicator Data imputation'!U189&lt;&gt;"",1,0))</f>
        <v>0</v>
      </c>
      <c r="U186" s="171">
        <f>IF('Indicator Data'!AB190="No Data",1,IF('Indicator Data imputation'!V189&lt;&gt;"",1,0))</f>
        <v>0</v>
      </c>
      <c r="V186" s="171">
        <f>IF('Indicator Data'!AC190="No Data",1,IF('Indicator Data imputation'!W189&lt;&gt;"",1,0))</f>
        <v>0</v>
      </c>
      <c r="W186" s="171">
        <f>IF('Indicator Data'!AD190="No Data",1,IF('Indicator Data imputation'!X189&lt;&gt;"",1,0))</f>
        <v>0</v>
      </c>
      <c r="X186" s="171">
        <f>IF('Indicator Data'!AE190="No Data",1,IF('Indicator Data imputation'!Y189&lt;&gt;"",1,0))</f>
        <v>1</v>
      </c>
      <c r="Y186" s="171">
        <f>IF('Indicator Data'!AF190="No Data",1,IF('Indicator Data imputation'!Z189&lt;&gt;"",1,0))</f>
        <v>0</v>
      </c>
      <c r="Z186" s="171">
        <f>IF('Indicator Data'!AG190="No Data",1,IF('Indicator Data imputation'!AA189&lt;&gt;"",1,0))</f>
        <v>0</v>
      </c>
      <c r="AA186" s="171">
        <f>IF('Indicator Data'!AH190="No Data",1,IF('Indicator Data imputation'!AB189&lt;&gt;"",1,0))</f>
        <v>0</v>
      </c>
      <c r="AB186" s="171">
        <f>IF('Indicator Data'!AI190="No Data",1,IF('Indicator Data imputation'!AC189&lt;&gt;"",1,0))</f>
        <v>0</v>
      </c>
      <c r="AC186" s="171">
        <f>IF('Indicator Data'!AJ190="No Data",1,IF('Indicator Data imputation'!AD189&lt;&gt;"",1,0))</f>
        <v>0</v>
      </c>
      <c r="AD186" s="171">
        <f>IF('Indicator Data'!AK190="No Data",1,IF('Indicator Data imputation'!AE189&lt;&gt;"",1,0))</f>
        <v>0</v>
      </c>
      <c r="AE186" s="171">
        <f>IF('Indicator Data'!AL190="No Data",1,IF('Indicator Data imputation'!AF189&lt;&gt;"",1,0))</f>
        <v>0</v>
      </c>
      <c r="AF186" s="171">
        <f>IF('Indicator Data'!AM190="No Data",1,IF('Indicator Data imputation'!AG189&lt;&gt;"",1,0))</f>
        <v>0</v>
      </c>
      <c r="AG186" s="171">
        <f>IF('Indicator Data'!AN190="No Data",1,IF('Indicator Data imputation'!AH189&lt;&gt;"",1,0))</f>
        <v>0</v>
      </c>
      <c r="AH186" s="171">
        <f>IF('Indicator Data'!AO190="No Data",1,IF('Indicator Data imputation'!AI189&lt;&gt;"",1,0))</f>
        <v>0</v>
      </c>
      <c r="AI186" s="171">
        <f>IF('Indicator Data'!AP190="No Data",1,IF('Indicator Data imputation'!AJ189&lt;&gt;"",1,0))</f>
        <v>1</v>
      </c>
      <c r="AJ186" s="171">
        <f>IF('Indicator Data'!AQ190="No Data",1,IF('Indicator Data imputation'!AK189&lt;&gt;"",1,0))</f>
        <v>1</v>
      </c>
      <c r="AK186" s="171">
        <f>IF('Indicator Data'!AR190="No Data",1,IF('Indicator Data imputation'!AL189&lt;&gt;"",1,0))</f>
        <v>0</v>
      </c>
      <c r="AL186" s="171">
        <f>IF('Indicator Data'!AS190="No Data",1,IF('Indicator Data imputation'!AM189&lt;&gt;"",1,0))</f>
        <v>0</v>
      </c>
      <c r="AM186" s="171">
        <f>IF('Indicator Data'!AT190="No Data",1,IF('Indicator Data imputation'!AN189&lt;&gt;"",1,0))</f>
        <v>0</v>
      </c>
      <c r="AN186" s="171">
        <f>IF('Indicator Data'!AU190="No Data",1,IF('Indicator Data imputation'!AO189&lt;&gt;"",1,0))</f>
        <v>0</v>
      </c>
      <c r="AO186" s="171">
        <f>IF('Indicator Data'!AV190="No Data",1,IF('Indicator Data imputation'!AP189&lt;&gt;"",1,0))</f>
        <v>0</v>
      </c>
      <c r="AP186" s="171">
        <f>IF('Indicator Data'!AW190="No Data",1,IF('Indicator Data imputation'!AQ189&lt;&gt;"",1,0))</f>
        <v>0</v>
      </c>
      <c r="AQ186" s="171">
        <f>IF('Indicator Data'!AX190="No Data",1,IF('Indicator Data imputation'!AR189&lt;&gt;"",1,0))</f>
        <v>0</v>
      </c>
      <c r="AR186" s="171">
        <f>IF('Indicator Data'!AY190="No Data",1,IF('Indicator Data imputation'!AS189&lt;&gt;"",1,0))</f>
        <v>0</v>
      </c>
      <c r="AS186" s="171">
        <f>IF('Indicator Data'!AZ190="No Data",1,IF('Indicator Data imputation'!AT189&lt;&gt;"",1,0))</f>
        <v>0</v>
      </c>
      <c r="AT186" s="171">
        <f>IF('Indicator Data'!BA190="No Data",1,IF('Indicator Data imputation'!AU189&lt;&gt;"",1,0))</f>
        <v>0</v>
      </c>
      <c r="AU186" s="171">
        <f>IF('Indicator Data'!BB190="No Data",1,IF('Indicator Data imputation'!AV189&lt;&gt;"",1,0))</f>
        <v>0</v>
      </c>
      <c r="AV186" s="171">
        <f>IF('Indicator Data'!BC190="No Data",1,IF('Indicator Data imputation'!AW189&lt;&gt;"",1,0))</f>
        <v>0</v>
      </c>
      <c r="AW186" s="171">
        <f>IF('Indicator Data'!BD190="No Data",1,IF('Indicator Data imputation'!AX189&lt;&gt;"",1,0))</f>
        <v>0</v>
      </c>
      <c r="AX186" s="171">
        <f>IF('Indicator Data'!BE190="No Data",1,IF('Indicator Data imputation'!AY189&lt;&gt;"",1,0))</f>
        <v>0</v>
      </c>
      <c r="AY186" s="171">
        <f>IF('Indicator Data'!BF190="No Data",1,IF('Indicator Data imputation'!AZ189&lt;&gt;"",1,0))</f>
        <v>0</v>
      </c>
      <c r="AZ186" s="171">
        <f>IF('Indicator Data'!BG190="No Data",1,IF('Indicator Data imputation'!BA189&lt;&gt;"",1,0))</f>
        <v>0</v>
      </c>
      <c r="BA186" s="5">
        <f t="shared" si="4"/>
        <v>3</v>
      </c>
      <c r="BB186" s="173">
        <f t="shared" si="5"/>
        <v>5.8823529411764705E-2</v>
      </c>
    </row>
    <row r="187" spans="1:54" x14ac:dyDescent="0.25">
      <c r="A187" s="5" t="s">
        <v>348</v>
      </c>
      <c r="B187" s="171">
        <f>IF('Indicator Data'!I191="No Data",1,IF('Indicator Data imputation'!C190&lt;&gt;"",1,0))</f>
        <v>0</v>
      </c>
      <c r="C187" s="171">
        <f>IF('Indicator Data'!J191="No Data",1,IF('Indicator Data imputation'!D190&lt;&gt;"",1,0))</f>
        <v>0</v>
      </c>
      <c r="D187" s="171">
        <f>IF('Indicator Data'!K191="No Data",1,IF('Indicator Data imputation'!E190&lt;&gt;"",1,0))</f>
        <v>0</v>
      </c>
      <c r="E187" s="171">
        <f>IF('Indicator Data'!L191="No Data",1,IF('Indicator Data imputation'!F190&lt;&gt;"",1,0))</f>
        <v>0</v>
      </c>
      <c r="F187" s="171">
        <f>IF('Indicator Data'!M191="No Data",1,IF('Indicator Data imputation'!G190&lt;&gt;"",1,0))</f>
        <v>0</v>
      </c>
      <c r="G187" s="171">
        <f>IF('Indicator Data'!N191="No Data",1,IF('Indicator Data imputation'!H190&lt;&gt;"",1,0))</f>
        <v>0</v>
      </c>
      <c r="H187" s="171">
        <f>IF('Indicator Data'!O191="No Data",1,IF('Indicator Data imputation'!I190&lt;&gt;"",1,0))</f>
        <v>0</v>
      </c>
      <c r="I187" s="171">
        <f>IF('Indicator Data'!P191="No Data",1,IF('Indicator Data imputation'!J190&lt;&gt;"",1,0))</f>
        <v>0</v>
      </c>
      <c r="J187" s="171">
        <f>IF('Indicator Data'!Q191="No Data",1,IF('Indicator Data imputation'!K190&lt;&gt;"",1,0))</f>
        <v>0</v>
      </c>
      <c r="K187" s="171">
        <f>IF('Indicator Data'!R191="No Data",1,IF('Indicator Data imputation'!L190&lt;&gt;"",1,0))</f>
        <v>0</v>
      </c>
      <c r="L187" s="171">
        <f>IF('Indicator Data'!S191="No Data",1,IF('Indicator Data imputation'!M190&lt;&gt;"",1,0))</f>
        <v>0</v>
      </c>
      <c r="M187" s="171">
        <f>IF('Indicator Data'!T191="No Data",1,IF('Indicator Data imputation'!N190&lt;&gt;"",1,0))</f>
        <v>0</v>
      </c>
      <c r="N187" s="171">
        <f>IF('Indicator Data'!U191="No Data",1,IF('Indicator Data imputation'!O190&lt;&gt;"",1,0))</f>
        <v>0</v>
      </c>
      <c r="O187" s="171">
        <f>IF('Indicator Data'!V191="No Data",1,IF('Indicator Data imputation'!P190&lt;&gt;"",1,0))</f>
        <v>1</v>
      </c>
      <c r="P187" s="171">
        <f>IF('Indicator Data'!W191="No Data",1,IF('Indicator Data imputation'!Q190&lt;&gt;"",1,0))</f>
        <v>0</v>
      </c>
      <c r="Q187" s="171">
        <f>IF('Indicator Data'!X191="No Data",1,IF('Indicator Data imputation'!R190&lt;&gt;"",1,0))</f>
        <v>0</v>
      </c>
      <c r="R187" s="171">
        <f>IF('Indicator Data'!Y191="No Data",1,IF('Indicator Data imputation'!S190&lt;&gt;"",1,0))</f>
        <v>0</v>
      </c>
      <c r="S187" s="171">
        <f>IF('Indicator Data'!Z191="No Data",1,IF('Indicator Data imputation'!T190&lt;&gt;"",1,0))</f>
        <v>0</v>
      </c>
      <c r="T187" s="171">
        <f>IF('Indicator Data'!AA191="No Data",1,IF('Indicator Data imputation'!U190&lt;&gt;"",1,0))</f>
        <v>0</v>
      </c>
      <c r="U187" s="171">
        <f>IF('Indicator Data'!AB191="No Data",1,IF('Indicator Data imputation'!V190&lt;&gt;"",1,0))</f>
        <v>1</v>
      </c>
      <c r="V187" s="171">
        <f>IF('Indicator Data'!AC191="No Data",1,IF('Indicator Data imputation'!W190&lt;&gt;"",1,0))</f>
        <v>0</v>
      </c>
      <c r="W187" s="171">
        <f>IF('Indicator Data'!AD191="No Data",1,IF('Indicator Data imputation'!X190&lt;&gt;"",1,0))</f>
        <v>0</v>
      </c>
      <c r="X187" s="171">
        <f>IF('Indicator Data'!AE191="No Data",1,IF('Indicator Data imputation'!Y190&lt;&gt;"",1,0))</f>
        <v>0</v>
      </c>
      <c r="Y187" s="171">
        <f>IF('Indicator Data'!AF191="No Data",1,IF('Indicator Data imputation'!Z190&lt;&gt;"",1,0))</f>
        <v>1</v>
      </c>
      <c r="Z187" s="171">
        <f>IF('Indicator Data'!AG191="No Data",1,IF('Indicator Data imputation'!AA190&lt;&gt;"",1,0))</f>
        <v>0</v>
      </c>
      <c r="AA187" s="171">
        <f>IF('Indicator Data'!AH191="No Data",1,IF('Indicator Data imputation'!AB190&lt;&gt;"",1,0))</f>
        <v>0</v>
      </c>
      <c r="AB187" s="171">
        <f>IF('Indicator Data'!AI191="No Data",1,IF('Indicator Data imputation'!AC190&lt;&gt;"",1,0))</f>
        <v>0</v>
      </c>
      <c r="AC187" s="171">
        <f>IF('Indicator Data'!AJ191="No Data",1,IF('Indicator Data imputation'!AD190&lt;&gt;"",1,0))</f>
        <v>0</v>
      </c>
      <c r="AD187" s="171">
        <f>IF('Indicator Data'!AK191="No Data",1,IF('Indicator Data imputation'!AE190&lt;&gt;"",1,0))</f>
        <v>0</v>
      </c>
      <c r="AE187" s="171">
        <f>IF('Indicator Data'!AL191="No Data",1,IF('Indicator Data imputation'!AF190&lt;&gt;"",1,0))</f>
        <v>0</v>
      </c>
      <c r="AF187" s="171">
        <f>IF('Indicator Data'!AM191="No Data",1,IF('Indicator Data imputation'!AG190&lt;&gt;"",1,0))</f>
        <v>0</v>
      </c>
      <c r="AG187" s="171">
        <f>IF('Indicator Data'!AN191="No Data",1,IF('Indicator Data imputation'!AH190&lt;&gt;"",1,0))</f>
        <v>0</v>
      </c>
      <c r="AH187" s="171">
        <f>IF('Indicator Data'!AO191="No Data",1,IF('Indicator Data imputation'!AI190&lt;&gt;"",1,0))</f>
        <v>0</v>
      </c>
      <c r="AI187" s="171">
        <f>IF('Indicator Data'!AP191="No Data",1,IF('Indicator Data imputation'!AJ190&lt;&gt;"",1,0))</f>
        <v>1</v>
      </c>
      <c r="AJ187" s="171">
        <f>IF('Indicator Data'!AQ191="No Data",1,IF('Indicator Data imputation'!AK190&lt;&gt;"",1,0))</f>
        <v>1</v>
      </c>
      <c r="AK187" s="171">
        <f>IF('Indicator Data'!AR191="No Data",1,IF('Indicator Data imputation'!AL190&lt;&gt;"",1,0))</f>
        <v>0</v>
      </c>
      <c r="AL187" s="171">
        <f>IF('Indicator Data'!AS191="No Data",1,IF('Indicator Data imputation'!AM190&lt;&gt;"",1,0))</f>
        <v>0</v>
      </c>
      <c r="AM187" s="171">
        <f>IF('Indicator Data'!AT191="No Data",1,IF('Indicator Data imputation'!AN190&lt;&gt;"",1,0))</f>
        <v>1</v>
      </c>
      <c r="AN187" s="171">
        <f>IF('Indicator Data'!AU191="No Data",1,IF('Indicator Data imputation'!AO190&lt;&gt;"",1,0))</f>
        <v>0</v>
      </c>
      <c r="AO187" s="171">
        <f>IF('Indicator Data'!AV191="No Data",1,IF('Indicator Data imputation'!AP190&lt;&gt;"",1,0))</f>
        <v>0</v>
      </c>
      <c r="AP187" s="171">
        <f>IF('Indicator Data'!AW191="No Data",1,IF('Indicator Data imputation'!AQ190&lt;&gt;"",1,0))</f>
        <v>0</v>
      </c>
      <c r="AQ187" s="171">
        <f>IF('Indicator Data'!AX191="No Data",1,IF('Indicator Data imputation'!AR190&lt;&gt;"",1,0))</f>
        <v>0</v>
      </c>
      <c r="AR187" s="171">
        <f>IF('Indicator Data'!AY191="No Data",1,IF('Indicator Data imputation'!AS190&lt;&gt;"",1,0))</f>
        <v>0</v>
      </c>
      <c r="AS187" s="171">
        <f>IF('Indicator Data'!AZ191="No Data",1,IF('Indicator Data imputation'!AT190&lt;&gt;"",1,0))</f>
        <v>0</v>
      </c>
      <c r="AT187" s="171">
        <f>IF('Indicator Data'!BA191="No Data",1,IF('Indicator Data imputation'!AU190&lt;&gt;"",1,0))</f>
        <v>0</v>
      </c>
      <c r="AU187" s="171">
        <f>IF('Indicator Data'!BB191="No Data",1,IF('Indicator Data imputation'!AV190&lt;&gt;"",1,0))</f>
        <v>0</v>
      </c>
      <c r="AV187" s="171">
        <f>IF('Indicator Data'!BC191="No Data",1,IF('Indicator Data imputation'!AW190&lt;&gt;"",1,0))</f>
        <v>0</v>
      </c>
      <c r="AW187" s="171">
        <f>IF('Indicator Data'!BD191="No Data",1,IF('Indicator Data imputation'!AX190&lt;&gt;"",1,0))</f>
        <v>0</v>
      </c>
      <c r="AX187" s="171">
        <f>IF('Indicator Data'!BE191="No Data",1,IF('Indicator Data imputation'!AY190&lt;&gt;"",1,0))</f>
        <v>0</v>
      </c>
      <c r="AY187" s="171">
        <f>IF('Indicator Data'!BF191="No Data",1,IF('Indicator Data imputation'!AZ190&lt;&gt;"",1,0))</f>
        <v>0</v>
      </c>
      <c r="AZ187" s="171">
        <f>IF('Indicator Data'!BG191="No Data",1,IF('Indicator Data imputation'!BA190&lt;&gt;"",1,0))</f>
        <v>0</v>
      </c>
      <c r="BA187" s="5">
        <f t="shared" si="4"/>
        <v>6</v>
      </c>
      <c r="BB187" s="173">
        <f t="shared" si="5"/>
        <v>0.11764705882352941</v>
      </c>
    </row>
    <row r="188" spans="1:54" x14ac:dyDescent="0.25">
      <c r="A188" s="5" t="s">
        <v>350</v>
      </c>
      <c r="B188" s="171">
        <f>IF('Indicator Data'!I192="No Data",1,IF('Indicator Data imputation'!C191&lt;&gt;"",1,0))</f>
        <v>0</v>
      </c>
      <c r="C188" s="171">
        <f>IF('Indicator Data'!J192="No Data",1,IF('Indicator Data imputation'!D191&lt;&gt;"",1,0))</f>
        <v>0</v>
      </c>
      <c r="D188" s="171">
        <f>IF('Indicator Data'!K192="No Data",1,IF('Indicator Data imputation'!E191&lt;&gt;"",1,0))</f>
        <v>0</v>
      </c>
      <c r="E188" s="171">
        <f>IF('Indicator Data'!L192="No Data",1,IF('Indicator Data imputation'!F191&lt;&gt;"",1,0))</f>
        <v>0</v>
      </c>
      <c r="F188" s="171">
        <f>IF('Indicator Data'!M192="No Data",1,IF('Indicator Data imputation'!G191&lt;&gt;"",1,0))</f>
        <v>0</v>
      </c>
      <c r="G188" s="171">
        <f>IF('Indicator Data'!N192="No Data",1,IF('Indicator Data imputation'!H191&lt;&gt;"",1,0))</f>
        <v>0</v>
      </c>
      <c r="H188" s="171">
        <f>IF('Indicator Data'!O192="No Data",1,IF('Indicator Data imputation'!I191&lt;&gt;"",1,0))</f>
        <v>0</v>
      </c>
      <c r="I188" s="171">
        <f>IF('Indicator Data'!P192="No Data",1,IF('Indicator Data imputation'!J191&lt;&gt;"",1,0))</f>
        <v>0</v>
      </c>
      <c r="J188" s="171">
        <f>IF('Indicator Data'!Q192="No Data",1,IF('Indicator Data imputation'!K191&lt;&gt;"",1,0))</f>
        <v>0</v>
      </c>
      <c r="K188" s="171">
        <f>IF('Indicator Data'!R192="No Data",1,IF('Indicator Data imputation'!L191&lt;&gt;"",1,0))</f>
        <v>1</v>
      </c>
      <c r="L188" s="171">
        <f>IF('Indicator Data'!S192="No Data",1,IF('Indicator Data imputation'!M191&lt;&gt;"",1,0))</f>
        <v>0</v>
      </c>
      <c r="M188" s="171">
        <f>IF('Indicator Data'!T192="No Data",1,IF('Indicator Data imputation'!N191&lt;&gt;"",1,0))</f>
        <v>0</v>
      </c>
      <c r="N188" s="171">
        <f>IF('Indicator Data'!U192="No Data",1,IF('Indicator Data imputation'!O191&lt;&gt;"",1,0))</f>
        <v>0</v>
      </c>
      <c r="O188" s="171">
        <f>IF('Indicator Data'!V192="No Data",1,IF('Indicator Data imputation'!P191&lt;&gt;"",1,0))</f>
        <v>1</v>
      </c>
      <c r="P188" s="171">
        <f>IF('Indicator Data'!W192="No Data",1,IF('Indicator Data imputation'!Q191&lt;&gt;"",1,0))</f>
        <v>0</v>
      </c>
      <c r="Q188" s="171">
        <f>IF('Indicator Data'!X192="No Data",1,IF('Indicator Data imputation'!R191&lt;&gt;"",1,0))</f>
        <v>0</v>
      </c>
      <c r="R188" s="171">
        <f>IF('Indicator Data'!Y192="No Data",1,IF('Indicator Data imputation'!S191&lt;&gt;"",1,0))</f>
        <v>1</v>
      </c>
      <c r="S188" s="171">
        <f>IF('Indicator Data'!Z192="No Data",1,IF('Indicator Data imputation'!T191&lt;&gt;"",1,0))</f>
        <v>0</v>
      </c>
      <c r="T188" s="171">
        <f>IF('Indicator Data'!AA192="No Data",1,IF('Indicator Data imputation'!U191&lt;&gt;"",1,0))</f>
        <v>0</v>
      </c>
      <c r="U188" s="171">
        <f>IF('Indicator Data'!AB192="No Data",1,IF('Indicator Data imputation'!V191&lt;&gt;"",1,0))</f>
        <v>0</v>
      </c>
      <c r="V188" s="171">
        <f>IF('Indicator Data'!AC192="No Data",1,IF('Indicator Data imputation'!W191&lt;&gt;"",1,0))</f>
        <v>0</v>
      </c>
      <c r="W188" s="171">
        <f>IF('Indicator Data'!AD192="No Data",1,IF('Indicator Data imputation'!X191&lt;&gt;"",1,0))</f>
        <v>0</v>
      </c>
      <c r="X188" s="171">
        <f>IF('Indicator Data'!AE192="No Data",1,IF('Indicator Data imputation'!Y191&lt;&gt;"",1,0))</f>
        <v>0</v>
      </c>
      <c r="Y188" s="171">
        <f>IF('Indicator Data'!AF192="No Data",1,IF('Indicator Data imputation'!Z191&lt;&gt;"",1,0))</f>
        <v>0</v>
      </c>
      <c r="Z188" s="171">
        <f>IF('Indicator Data'!AG192="No Data",1,IF('Indicator Data imputation'!AA191&lt;&gt;"",1,0))</f>
        <v>0</v>
      </c>
      <c r="AA188" s="171">
        <f>IF('Indicator Data'!AH192="No Data",1,IF('Indicator Data imputation'!AB191&lt;&gt;"",1,0))</f>
        <v>0</v>
      </c>
      <c r="AB188" s="171">
        <f>IF('Indicator Data'!AI192="No Data",1,IF('Indicator Data imputation'!AC191&lt;&gt;"",1,0))</f>
        <v>0</v>
      </c>
      <c r="AC188" s="171">
        <f>IF('Indicator Data'!AJ192="No Data",1,IF('Indicator Data imputation'!AD191&lt;&gt;"",1,0))</f>
        <v>0</v>
      </c>
      <c r="AD188" s="171">
        <f>IF('Indicator Data'!AK192="No Data",1,IF('Indicator Data imputation'!AE191&lt;&gt;"",1,0))</f>
        <v>0</v>
      </c>
      <c r="AE188" s="171">
        <f>IF('Indicator Data'!AL192="No Data",1,IF('Indicator Data imputation'!AF191&lt;&gt;"",1,0))</f>
        <v>0</v>
      </c>
      <c r="AF188" s="171">
        <f>IF('Indicator Data'!AM192="No Data",1,IF('Indicator Data imputation'!AG191&lt;&gt;"",1,0))</f>
        <v>0</v>
      </c>
      <c r="AG188" s="171">
        <f>IF('Indicator Data'!AN192="No Data",1,IF('Indicator Data imputation'!AH191&lt;&gt;"",1,0))</f>
        <v>0</v>
      </c>
      <c r="AH188" s="171">
        <f>IF('Indicator Data'!AO192="No Data",1,IF('Indicator Data imputation'!AI191&lt;&gt;"",1,0))</f>
        <v>0</v>
      </c>
      <c r="AI188" s="171">
        <f>IF('Indicator Data'!AP192="No Data",1,IF('Indicator Data imputation'!AJ191&lt;&gt;"",1,0))</f>
        <v>0</v>
      </c>
      <c r="AJ188" s="171">
        <f>IF('Indicator Data'!AQ192="No Data",1,IF('Indicator Data imputation'!AK191&lt;&gt;"",1,0))</f>
        <v>0</v>
      </c>
      <c r="AK188" s="171">
        <f>IF('Indicator Data'!AR192="No Data",1,IF('Indicator Data imputation'!AL191&lt;&gt;"",1,0))</f>
        <v>0</v>
      </c>
      <c r="AL188" s="171">
        <f>IF('Indicator Data'!AS192="No Data",1,IF('Indicator Data imputation'!AM191&lt;&gt;"",1,0))</f>
        <v>0</v>
      </c>
      <c r="AM188" s="171">
        <f>IF('Indicator Data'!AT192="No Data",1,IF('Indicator Data imputation'!AN191&lt;&gt;"",1,0))</f>
        <v>0</v>
      </c>
      <c r="AN188" s="171">
        <f>IF('Indicator Data'!AU192="No Data",1,IF('Indicator Data imputation'!AO191&lt;&gt;"",1,0))</f>
        <v>0</v>
      </c>
      <c r="AO188" s="171">
        <f>IF('Indicator Data'!AV192="No Data",1,IF('Indicator Data imputation'!AP191&lt;&gt;"",1,0))</f>
        <v>0</v>
      </c>
      <c r="AP188" s="171">
        <f>IF('Indicator Data'!AW192="No Data",1,IF('Indicator Data imputation'!AQ191&lt;&gt;"",1,0))</f>
        <v>0</v>
      </c>
      <c r="AQ188" s="171">
        <f>IF('Indicator Data'!AX192="No Data",1,IF('Indicator Data imputation'!AR191&lt;&gt;"",1,0))</f>
        <v>0</v>
      </c>
      <c r="AR188" s="171">
        <f>IF('Indicator Data'!AY192="No Data",1,IF('Indicator Data imputation'!AS191&lt;&gt;"",1,0))</f>
        <v>0</v>
      </c>
      <c r="AS188" s="171">
        <f>IF('Indicator Data'!AZ192="No Data",1,IF('Indicator Data imputation'!AT191&lt;&gt;"",1,0))</f>
        <v>0</v>
      </c>
      <c r="AT188" s="171">
        <f>IF('Indicator Data'!BA192="No Data",1,IF('Indicator Data imputation'!AU191&lt;&gt;"",1,0))</f>
        <v>0</v>
      </c>
      <c r="AU188" s="171">
        <f>IF('Indicator Data'!BB192="No Data",1,IF('Indicator Data imputation'!AV191&lt;&gt;"",1,0))</f>
        <v>0</v>
      </c>
      <c r="AV188" s="171">
        <f>IF('Indicator Data'!BC192="No Data",1,IF('Indicator Data imputation'!AW191&lt;&gt;"",1,0))</f>
        <v>0</v>
      </c>
      <c r="AW188" s="171">
        <f>IF('Indicator Data'!BD192="No Data",1,IF('Indicator Data imputation'!AX191&lt;&gt;"",1,0))</f>
        <v>0</v>
      </c>
      <c r="AX188" s="171">
        <f>IF('Indicator Data'!BE192="No Data",1,IF('Indicator Data imputation'!AY191&lt;&gt;"",1,0))</f>
        <v>0</v>
      </c>
      <c r="AY188" s="171">
        <f>IF('Indicator Data'!BF192="No Data",1,IF('Indicator Data imputation'!AZ191&lt;&gt;"",1,0))</f>
        <v>0</v>
      </c>
      <c r="AZ188" s="171">
        <f>IF('Indicator Data'!BG192="No Data",1,IF('Indicator Data imputation'!BA191&lt;&gt;"",1,0))</f>
        <v>0</v>
      </c>
      <c r="BA188" s="5">
        <f t="shared" si="4"/>
        <v>3</v>
      </c>
      <c r="BB188" s="173">
        <f t="shared" si="5"/>
        <v>5.8823529411764705E-2</v>
      </c>
    </row>
    <row r="189" spans="1:54" x14ac:dyDescent="0.25">
      <c r="A189" s="5" t="s">
        <v>351</v>
      </c>
      <c r="B189" s="171">
        <f>IF('Indicator Data'!I193="No Data",1,IF('Indicator Data imputation'!C192&lt;&gt;"",1,0))</f>
        <v>0</v>
      </c>
      <c r="C189" s="171">
        <f>IF('Indicator Data'!J193="No Data",1,IF('Indicator Data imputation'!D192&lt;&gt;"",1,0))</f>
        <v>0</v>
      </c>
      <c r="D189" s="171">
        <f>IF('Indicator Data'!K193="No Data",1,IF('Indicator Data imputation'!E192&lt;&gt;"",1,0))</f>
        <v>0</v>
      </c>
      <c r="E189" s="171">
        <f>IF('Indicator Data'!L193="No Data",1,IF('Indicator Data imputation'!F192&lt;&gt;"",1,0))</f>
        <v>0</v>
      </c>
      <c r="F189" s="171">
        <f>IF('Indicator Data'!M193="No Data",1,IF('Indicator Data imputation'!G192&lt;&gt;"",1,0))</f>
        <v>0</v>
      </c>
      <c r="G189" s="171">
        <f>IF('Indicator Data'!N193="No Data",1,IF('Indicator Data imputation'!H192&lt;&gt;"",1,0))</f>
        <v>0</v>
      </c>
      <c r="H189" s="171">
        <f>IF('Indicator Data'!O193="No Data",1,IF('Indicator Data imputation'!I192&lt;&gt;"",1,0))</f>
        <v>0</v>
      </c>
      <c r="I189" s="171">
        <f>IF('Indicator Data'!P193="No Data",1,IF('Indicator Data imputation'!J192&lt;&gt;"",1,0))</f>
        <v>0</v>
      </c>
      <c r="J189" s="171">
        <f>IF('Indicator Data'!Q193="No Data",1,IF('Indicator Data imputation'!K192&lt;&gt;"",1,0))</f>
        <v>0</v>
      </c>
      <c r="K189" s="171">
        <f>IF('Indicator Data'!R193="No Data",1,IF('Indicator Data imputation'!L192&lt;&gt;"",1,0))</f>
        <v>0</v>
      </c>
      <c r="L189" s="171">
        <f>IF('Indicator Data'!S193="No Data",1,IF('Indicator Data imputation'!M192&lt;&gt;"",1,0))</f>
        <v>0</v>
      </c>
      <c r="M189" s="171">
        <f>IF('Indicator Data'!T193="No Data",1,IF('Indicator Data imputation'!N192&lt;&gt;"",1,0))</f>
        <v>0</v>
      </c>
      <c r="N189" s="171">
        <f>IF('Indicator Data'!U193="No Data",1,IF('Indicator Data imputation'!O192&lt;&gt;"",1,0))</f>
        <v>0</v>
      </c>
      <c r="O189" s="171">
        <f>IF('Indicator Data'!V193="No Data",1,IF('Indicator Data imputation'!P192&lt;&gt;"",1,0))</f>
        <v>0</v>
      </c>
      <c r="P189" s="171">
        <f>IF('Indicator Data'!W193="No Data",1,IF('Indicator Data imputation'!Q192&lt;&gt;"",1,0))</f>
        <v>0</v>
      </c>
      <c r="Q189" s="171">
        <f>IF('Indicator Data'!X193="No Data",1,IF('Indicator Data imputation'!R192&lt;&gt;"",1,0))</f>
        <v>0</v>
      </c>
      <c r="R189" s="171">
        <f>IF('Indicator Data'!Y193="No Data",1,IF('Indicator Data imputation'!S192&lt;&gt;"",1,0))</f>
        <v>0</v>
      </c>
      <c r="S189" s="171">
        <f>IF('Indicator Data'!Z193="No Data",1,IF('Indicator Data imputation'!T192&lt;&gt;"",1,0))</f>
        <v>0</v>
      </c>
      <c r="T189" s="171">
        <f>IF('Indicator Data'!AA193="No Data",1,IF('Indicator Data imputation'!U192&lt;&gt;"",1,0))</f>
        <v>0</v>
      </c>
      <c r="U189" s="171">
        <f>IF('Indicator Data'!AB193="No Data",1,IF('Indicator Data imputation'!V192&lt;&gt;"",1,0))</f>
        <v>0</v>
      </c>
      <c r="V189" s="171">
        <f>IF('Indicator Data'!AC193="No Data",1,IF('Indicator Data imputation'!W192&lt;&gt;"",1,0))</f>
        <v>0</v>
      </c>
      <c r="W189" s="171">
        <f>IF('Indicator Data'!AD193="No Data",1,IF('Indicator Data imputation'!X192&lt;&gt;"",1,0))</f>
        <v>0</v>
      </c>
      <c r="X189" s="171">
        <f>IF('Indicator Data'!AE193="No Data",1,IF('Indicator Data imputation'!Y192&lt;&gt;"",1,0))</f>
        <v>0</v>
      </c>
      <c r="Y189" s="171">
        <f>IF('Indicator Data'!AF193="No Data",1,IF('Indicator Data imputation'!Z192&lt;&gt;"",1,0))</f>
        <v>0</v>
      </c>
      <c r="Z189" s="171">
        <f>IF('Indicator Data'!AG193="No Data",1,IF('Indicator Data imputation'!AA192&lt;&gt;"",1,0))</f>
        <v>0</v>
      </c>
      <c r="AA189" s="171">
        <f>IF('Indicator Data'!AH193="No Data",1,IF('Indicator Data imputation'!AB192&lt;&gt;"",1,0))</f>
        <v>0</v>
      </c>
      <c r="AB189" s="171">
        <f>IF('Indicator Data'!AI193="No Data",1,IF('Indicator Data imputation'!AC192&lt;&gt;"",1,0))</f>
        <v>0</v>
      </c>
      <c r="AC189" s="171">
        <f>IF('Indicator Data'!AJ193="No Data",1,IF('Indicator Data imputation'!AD192&lt;&gt;"",1,0))</f>
        <v>0</v>
      </c>
      <c r="AD189" s="171">
        <f>IF('Indicator Data'!AK193="No Data",1,IF('Indicator Data imputation'!AE192&lt;&gt;"",1,0))</f>
        <v>0</v>
      </c>
      <c r="AE189" s="171">
        <f>IF('Indicator Data'!AL193="No Data",1,IF('Indicator Data imputation'!AF192&lt;&gt;"",1,0))</f>
        <v>0</v>
      </c>
      <c r="AF189" s="171">
        <f>IF('Indicator Data'!AM193="No Data",1,IF('Indicator Data imputation'!AG192&lt;&gt;"",1,0))</f>
        <v>0</v>
      </c>
      <c r="AG189" s="171">
        <f>IF('Indicator Data'!AN193="No Data",1,IF('Indicator Data imputation'!AH192&lt;&gt;"",1,0))</f>
        <v>0</v>
      </c>
      <c r="AH189" s="171">
        <f>IF('Indicator Data'!AO193="No Data",1,IF('Indicator Data imputation'!AI192&lt;&gt;"",1,0))</f>
        <v>0</v>
      </c>
      <c r="AI189" s="171">
        <f>IF('Indicator Data'!AP193="No Data",1,IF('Indicator Data imputation'!AJ192&lt;&gt;"",1,0))</f>
        <v>1</v>
      </c>
      <c r="AJ189" s="171">
        <f>IF('Indicator Data'!AQ193="No Data",1,IF('Indicator Data imputation'!AK192&lt;&gt;"",1,0))</f>
        <v>1</v>
      </c>
      <c r="AK189" s="171">
        <f>IF('Indicator Data'!AR193="No Data",1,IF('Indicator Data imputation'!AL192&lt;&gt;"",1,0))</f>
        <v>0</v>
      </c>
      <c r="AL189" s="171">
        <f>IF('Indicator Data'!AS193="No Data",1,IF('Indicator Data imputation'!AM192&lt;&gt;"",1,0))</f>
        <v>0</v>
      </c>
      <c r="AM189" s="171">
        <f>IF('Indicator Data'!AT193="No Data",1,IF('Indicator Data imputation'!AN192&lt;&gt;"",1,0))</f>
        <v>0</v>
      </c>
      <c r="AN189" s="171">
        <f>IF('Indicator Data'!AU193="No Data",1,IF('Indicator Data imputation'!AO192&lt;&gt;"",1,0))</f>
        <v>0</v>
      </c>
      <c r="AO189" s="171">
        <f>IF('Indicator Data'!AV193="No Data",1,IF('Indicator Data imputation'!AP192&lt;&gt;"",1,0))</f>
        <v>0</v>
      </c>
      <c r="AP189" s="171">
        <f>IF('Indicator Data'!AW193="No Data",1,IF('Indicator Data imputation'!AQ192&lt;&gt;"",1,0))</f>
        <v>0</v>
      </c>
      <c r="AQ189" s="171">
        <f>IF('Indicator Data'!AX193="No Data",1,IF('Indicator Data imputation'!AR192&lt;&gt;"",1,0))</f>
        <v>0</v>
      </c>
      <c r="AR189" s="171">
        <f>IF('Indicator Data'!AY193="No Data",1,IF('Indicator Data imputation'!AS192&lt;&gt;"",1,0))</f>
        <v>0</v>
      </c>
      <c r="AS189" s="171">
        <f>IF('Indicator Data'!AZ193="No Data",1,IF('Indicator Data imputation'!AT192&lt;&gt;"",1,0))</f>
        <v>0</v>
      </c>
      <c r="AT189" s="171">
        <f>IF('Indicator Data'!BA193="No Data",1,IF('Indicator Data imputation'!AU192&lt;&gt;"",1,0))</f>
        <v>0</v>
      </c>
      <c r="AU189" s="171">
        <f>IF('Indicator Data'!BB193="No Data",1,IF('Indicator Data imputation'!AV192&lt;&gt;"",1,0))</f>
        <v>0</v>
      </c>
      <c r="AV189" s="171">
        <f>IF('Indicator Data'!BC193="No Data",1,IF('Indicator Data imputation'!AW192&lt;&gt;"",1,0))</f>
        <v>0</v>
      </c>
      <c r="AW189" s="171">
        <f>IF('Indicator Data'!BD193="No Data",1,IF('Indicator Data imputation'!AX192&lt;&gt;"",1,0))</f>
        <v>0</v>
      </c>
      <c r="AX189" s="171">
        <f>IF('Indicator Data'!BE193="No Data",1,IF('Indicator Data imputation'!AY192&lt;&gt;"",1,0))</f>
        <v>0</v>
      </c>
      <c r="AY189" s="171">
        <f>IF('Indicator Data'!BF193="No Data",1,IF('Indicator Data imputation'!AZ192&lt;&gt;"",1,0))</f>
        <v>0</v>
      </c>
      <c r="AZ189" s="171">
        <f>IF('Indicator Data'!BG193="No Data",1,IF('Indicator Data imputation'!BA192&lt;&gt;"",1,0))</f>
        <v>0</v>
      </c>
      <c r="BA189" s="5">
        <f t="shared" si="4"/>
        <v>2</v>
      </c>
      <c r="BB189" s="173">
        <f t="shared" si="5"/>
        <v>3.9215686274509803E-2</v>
      </c>
    </row>
    <row r="190" spans="1:54" x14ac:dyDescent="0.25">
      <c r="A190" s="5" t="s">
        <v>352</v>
      </c>
      <c r="B190" s="171">
        <f>IF('Indicator Data'!I194="No Data",1,IF('Indicator Data imputation'!C193&lt;&gt;"",1,0))</f>
        <v>0</v>
      </c>
      <c r="C190" s="171">
        <f>IF('Indicator Data'!J194="No Data",1,IF('Indicator Data imputation'!D193&lt;&gt;"",1,0))</f>
        <v>0</v>
      </c>
      <c r="D190" s="171">
        <f>IF('Indicator Data'!K194="No Data",1,IF('Indicator Data imputation'!E193&lt;&gt;"",1,0))</f>
        <v>0</v>
      </c>
      <c r="E190" s="171">
        <f>IF('Indicator Data'!L194="No Data",1,IF('Indicator Data imputation'!F193&lt;&gt;"",1,0))</f>
        <v>0</v>
      </c>
      <c r="F190" s="171">
        <f>IF('Indicator Data'!M194="No Data",1,IF('Indicator Data imputation'!G193&lt;&gt;"",1,0))</f>
        <v>0</v>
      </c>
      <c r="G190" s="171">
        <f>IF('Indicator Data'!N194="No Data",1,IF('Indicator Data imputation'!H193&lt;&gt;"",1,0))</f>
        <v>0</v>
      </c>
      <c r="H190" s="171">
        <f>IF('Indicator Data'!O194="No Data",1,IF('Indicator Data imputation'!I193&lt;&gt;"",1,0))</f>
        <v>0</v>
      </c>
      <c r="I190" s="171">
        <f>IF('Indicator Data'!P194="No Data",1,IF('Indicator Data imputation'!J193&lt;&gt;"",1,0))</f>
        <v>0</v>
      </c>
      <c r="J190" s="171">
        <f>IF('Indicator Data'!Q194="No Data",1,IF('Indicator Data imputation'!K193&lt;&gt;"",1,0))</f>
        <v>0</v>
      </c>
      <c r="K190" s="171">
        <f>IF('Indicator Data'!R194="No Data",1,IF('Indicator Data imputation'!L193&lt;&gt;"",1,0))</f>
        <v>0</v>
      </c>
      <c r="L190" s="171">
        <f>IF('Indicator Data'!S194="No Data",1,IF('Indicator Data imputation'!M193&lt;&gt;"",1,0))</f>
        <v>0</v>
      </c>
      <c r="M190" s="171">
        <f>IF('Indicator Data'!T194="No Data",1,IF('Indicator Data imputation'!N193&lt;&gt;"",1,0))</f>
        <v>0</v>
      </c>
      <c r="N190" s="171">
        <f>IF('Indicator Data'!U194="No Data",1,IF('Indicator Data imputation'!O193&lt;&gt;"",1,0))</f>
        <v>0</v>
      </c>
      <c r="O190" s="171">
        <f>IF('Indicator Data'!V194="No Data",1,IF('Indicator Data imputation'!P193&lt;&gt;"",1,0))</f>
        <v>0</v>
      </c>
      <c r="P190" s="171">
        <f>IF('Indicator Data'!W194="No Data",1,IF('Indicator Data imputation'!Q193&lt;&gt;"",1,0))</f>
        <v>0</v>
      </c>
      <c r="Q190" s="171">
        <f>IF('Indicator Data'!X194="No Data",1,IF('Indicator Data imputation'!R193&lt;&gt;"",1,0))</f>
        <v>0</v>
      </c>
      <c r="R190" s="171">
        <f>IF('Indicator Data'!Y194="No Data",1,IF('Indicator Data imputation'!S193&lt;&gt;"",1,0))</f>
        <v>0</v>
      </c>
      <c r="S190" s="171">
        <f>IF('Indicator Data'!Z194="No Data",1,IF('Indicator Data imputation'!T193&lt;&gt;"",1,0))</f>
        <v>0</v>
      </c>
      <c r="T190" s="171">
        <f>IF('Indicator Data'!AA194="No Data",1,IF('Indicator Data imputation'!U193&lt;&gt;"",1,0))</f>
        <v>0</v>
      </c>
      <c r="U190" s="171">
        <f>IF('Indicator Data'!AB194="No Data",1,IF('Indicator Data imputation'!V193&lt;&gt;"",1,0))</f>
        <v>0</v>
      </c>
      <c r="V190" s="171">
        <f>IF('Indicator Data'!AC194="No Data",1,IF('Indicator Data imputation'!W193&lt;&gt;"",1,0))</f>
        <v>0</v>
      </c>
      <c r="W190" s="171">
        <f>IF('Indicator Data'!AD194="No Data",1,IF('Indicator Data imputation'!X193&lt;&gt;"",1,0))</f>
        <v>0</v>
      </c>
      <c r="X190" s="171">
        <f>IF('Indicator Data'!AE194="No Data",1,IF('Indicator Data imputation'!Y193&lt;&gt;"",1,0))</f>
        <v>0</v>
      </c>
      <c r="Y190" s="171">
        <f>IF('Indicator Data'!AF194="No Data",1,IF('Indicator Data imputation'!Z193&lt;&gt;"",1,0))</f>
        <v>0</v>
      </c>
      <c r="Z190" s="171">
        <f>IF('Indicator Data'!AG194="No Data",1,IF('Indicator Data imputation'!AA193&lt;&gt;"",1,0))</f>
        <v>0</v>
      </c>
      <c r="AA190" s="171">
        <f>IF('Indicator Data'!AH194="No Data",1,IF('Indicator Data imputation'!AB193&lt;&gt;"",1,0))</f>
        <v>0</v>
      </c>
      <c r="AB190" s="171">
        <f>IF('Indicator Data'!AI194="No Data",1,IF('Indicator Data imputation'!AC193&lt;&gt;"",1,0))</f>
        <v>0</v>
      </c>
      <c r="AC190" s="171">
        <f>IF('Indicator Data'!AJ194="No Data",1,IF('Indicator Data imputation'!AD193&lt;&gt;"",1,0))</f>
        <v>0</v>
      </c>
      <c r="AD190" s="171">
        <f>IF('Indicator Data'!AK194="No Data",1,IF('Indicator Data imputation'!AE193&lt;&gt;"",1,0))</f>
        <v>0</v>
      </c>
      <c r="AE190" s="171">
        <f>IF('Indicator Data'!AL194="No Data",1,IF('Indicator Data imputation'!AF193&lt;&gt;"",1,0))</f>
        <v>0</v>
      </c>
      <c r="AF190" s="171">
        <f>IF('Indicator Data'!AM194="No Data",1,IF('Indicator Data imputation'!AG193&lt;&gt;"",1,0))</f>
        <v>0</v>
      </c>
      <c r="AG190" s="171">
        <f>IF('Indicator Data'!AN194="No Data",1,IF('Indicator Data imputation'!AH193&lt;&gt;"",1,0))</f>
        <v>0</v>
      </c>
      <c r="AH190" s="171">
        <f>IF('Indicator Data'!AO194="No Data",1,IF('Indicator Data imputation'!AI193&lt;&gt;"",1,0))</f>
        <v>0</v>
      </c>
      <c r="AI190" s="171">
        <f>IF('Indicator Data'!AP194="No Data",1,IF('Indicator Data imputation'!AJ193&lt;&gt;"",1,0))</f>
        <v>0</v>
      </c>
      <c r="AJ190" s="171">
        <f>IF('Indicator Data'!AQ194="No Data",1,IF('Indicator Data imputation'!AK193&lt;&gt;"",1,0))</f>
        <v>0</v>
      </c>
      <c r="AK190" s="171">
        <f>IF('Indicator Data'!AR194="No Data",1,IF('Indicator Data imputation'!AL193&lt;&gt;"",1,0))</f>
        <v>0</v>
      </c>
      <c r="AL190" s="171">
        <f>IF('Indicator Data'!AS194="No Data",1,IF('Indicator Data imputation'!AM193&lt;&gt;"",1,0))</f>
        <v>0</v>
      </c>
      <c r="AM190" s="171">
        <f>IF('Indicator Data'!AT194="No Data",1,IF('Indicator Data imputation'!AN193&lt;&gt;"",1,0))</f>
        <v>0</v>
      </c>
      <c r="AN190" s="171">
        <f>IF('Indicator Data'!AU194="No Data",1,IF('Indicator Data imputation'!AO193&lt;&gt;"",1,0))</f>
        <v>0</v>
      </c>
      <c r="AO190" s="171">
        <f>IF('Indicator Data'!AV194="No Data",1,IF('Indicator Data imputation'!AP193&lt;&gt;"",1,0))</f>
        <v>0</v>
      </c>
      <c r="AP190" s="171">
        <f>IF('Indicator Data'!AW194="No Data",1,IF('Indicator Data imputation'!AQ193&lt;&gt;"",1,0))</f>
        <v>0</v>
      </c>
      <c r="AQ190" s="171">
        <f>IF('Indicator Data'!AX194="No Data",1,IF('Indicator Data imputation'!AR193&lt;&gt;"",1,0))</f>
        <v>0</v>
      </c>
      <c r="AR190" s="171">
        <f>IF('Indicator Data'!AY194="No Data",1,IF('Indicator Data imputation'!AS193&lt;&gt;"",1,0))</f>
        <v>0</v>
      </c>
      <c r="AS190" s="171">
        <f>IF('Indicator Data'!AZ194="No Data",1,IF('Indicator Data imputation'!AT193&lt;&gt;"",1,0))</f>
        <v>0</v>
      </c>
      <c r="AT190" s="171">
        <f>IF('Indicator Data'!BA194="No Data",1,IF('Indicator Data imputation'!AU193&lt;&gt;"",1,0))</f>
        <v>0</v>
      </c>
      <c r="AU190" s="171">
        <f>IF('Indicator Data'!BB194="No Data",1,IF('Indicator Data imputation'!AV193&lt;&gt;"",1,0))</f>
        <v>0</v>
      </c>
      <c r="AV190" s="171">
        <f>IF('Indicator Data'!BC194="No Data",1,IF('Indicator Data imputation'!AW193&lt;&gt;"",1,0))</f>
        <v>0</v>
      </c>
      <c r="AW190" s="171">
        <f>IF('Indicator Data'!BD194="No Data",1,IF('Indicator Data imputation'!AX193&lt;&gt;"",1,0))</f>
        <v>0</v>
      </c>
      <c r="AX190" s="171">
        <f>IF('Indicator Data'!BE194="No Data",1,IF('Indicator Data imputation'!AY193&lt;&gt;"",1,0))</f>
        <v>0</v>
      </c>
      <c r="AY190" s="171">
        <f>IF('Indicator Data'!BF194="No Data",1,IF('Indicator Data imputation'!AZ193&lt;&gt;"",1,0))</f>
        <v>0</v>
      </c>
      <c r="AZ190" s="171">
        <f>IF('Indicator Data'!BG194="No Data",1,IF('Indicator Data imputation'!BA193&lt;&gt;"",1,0))</f>
        <v>0</v>
      </c>
      <c r="BA190" s="5">
        <f t="shared" si="4"/>
        <v>0</v>
      </c>
      <c r="BB190" s="173">
        <f t="shared" si="5"/>
        <v>0</v>
      </c>
    </row>
    <row r="191" spans="1:54" x14ac:dyDescent="0.25">
      <c r="A191" s="5" t="s">
        <v>354</v>
      </c>
      <c r="B191" s="171">
        <f>IF('Indicator Data'!I195="No Data",1,IF('Indicator Data imputation'!C194&lt;&gt;"",1,0))</f>
        <v>0</v>
      </c>
      <c r="C191" s="171">
        <f>IF('Indicator Data'!J195="No Data",1,IF('Indicator Data imputation'!D194&lt;&gt;"",1,0))</f>
        <v>0</v>
      </c>
      <c r="D191" s="171">
        <f>IF('Indicator Data'!K195="No Data",1,IF('Indicator Data imputation'!E194&lt;&gt;"",1,0))</f>
        <v>0</v>
      </c>
      <c r="E191" s="171">
        <f>IF('Indicator Data'!L195="No Data",1,IF('Indicator Data imputation'!F194&lt;&gt;"",1,0))</f>
        <v>0</v>
      </c>
      <c r="F191" s="171">
        <f>IF('Indicator Data'!M195="No Data",1,IF('Indicator Data imputation'!G194&lt;&gt;"",1,0))</f>
        <v>0</v>
      </c>
      <c r="G191" s="171">
        <f>IF('Indicator Data'!N195="No Data",1,IF('Indicator Data imputation'!H194&lt;&gt;"",1,0))</f>
        <v>0</v>
      </c>
      <c r="H191" s="171">
        <f>IF('Indicator Data'!O195="No Data",1,IF('Indicator Data imputation'!I194&lt;&gt;"",1,0))</f>
        <v>0</v>
      </c>
      <c r="I191" s="171">
        <f>IF('Indicator Data'!P195="No Data",1,IF('Indicator Data imputation'!J194&lt;&gt;"",1,0))</f>
        <v>0</v>
      </c>
      <c r="J191" s="171">
        <f>IF('Indicator Data'!Q195="No Data",1,IF('Indicator Data imputation'!K194&lt;&gt;"",1,0))</f>
        <v>0</v>
      </c>
      <c r="K191" s="171">
        <f>IF('Indicator Data'!R195="No Data",1,IF('Indicator Data imputation'!L194&lt;&gt;"",1,0))</f>
        <v>0</v>
      </c>
      <c r="L191" s="171">
        <f>IF('Indicator Data'!S195="No Data",1,IF('Indicator Data imputation'!M194&lt;&gt;"",1,0))</f>
        <v>0</v>
      </c>
      <c r="M191" s="171">
        <f>IF('Indicator Data'!T195="No Data",1,IF('Indicator Data imputation'!N194&lt;&gt;"",1,0))</f>
        <v>0</v>
      </c>
      <c r="N191" s="171">
        <f>IF('Indicator Data'!U195="No Data",1,IF('Indicator Data imputation'!O194&lt;&gt;"",1,0))</f>
        <v>0</v>
      </c>
      <c r="O191" s="171">
        <f>IF('Indicator Data'!V195="No Data",1,IF('Indicator Data imputation'!P194&lt;&gt;"",1,0))</f>
        <v>0</v>
      </c>
      <c r="P191" s="171">
        <f>IF('Indicator Data'!W195="No Data",1,IF('Indicator Data imputation'!Q194&lt;&gt;"",1,0))</f>
        <v>0</v>
      </c>
      <c r="Q191" s="171">
        <f>IF('Indicator Data'!X195="No Data",1,IF('Indicator Data imputation'!R194&lt;&gt;"",1,0))</f>
        <v>0</v>
      </c>
      <c r="R191" s="171">
        <f>IF('Indicator Data'!Y195="No Data",1,IF('Indicator Data imputation'!S194&lt;&gt;"",1,0))</f>
        <v>0</v>
      </c>
      <c r="S191" s="171">
        <f>IF('Indicator Data'!Z195="No Data",1,IF('Indicator Data imputation'!T194&lt;&gt;"",1,0))</f>
        <v>0</v>
      </c>
      <c r="T191" s="171">
        <f>IF('Indicator Data'!AA195="No Data",1,IF('Indicator Data imputation'!U194&lt;&gt;"",1,0))</f>
        <v>0</v>
      </c>
      <c r="U191" s="171">
        <f>IF('Indicator Data'!AB195="No Data",1,IF('Indicator Data imputation'!V194&lt;&gt;"",1,0))</f>
        <v>0</v>
      </c>
      <c r="V191" s="171">
        <f>IF('Indicator Data'!AC195="No Data",1,IF('Indicator Data imputation'!W194&lt;&gt;"",1,0))</f>
        <v>0</v>
      </c>
      <c r="W191" s="171">
        <f>IF('Indicator Data'!AD195="No Data",1,IF('Indicator Data imputation'!X194&lt;&gt;"",1,0))</f>
        <v>0</v>
      </c>
      <c r="X191" s="171">
        <f>IF('Indicator Data'!AE195="No Data",1,IF('Indicator Data imputation'!Y194&lt;&gt;"",1,0))</f>
        <v>0</v>
      </c>
      <c r="Y191" s="171">
        <f>IF('Indicator Data'!AF195="No Data",1,IF('Indicator Data imputation'!Z194&lt;&gt;"",1,0))</f>
        <v>0</v>
      </c>
      <c r="Z191" s="171">
        <f>IF('Indicator Data'!AG195="No Data",1,IF('Indicator Data imputation'!AA194&lt;&gt;"",1,0))</f>
        <v>0</v>
      </c>
      <c r="AA191" s="171">
        <f>IF('Indicator Data'!AH195="No Data",1,IF('Indicator Data imputation'!AB194&lt;&gt;"",1,0))</f>
        <v>0</v>
      </c>
      <c r="AB191" s="171">
        <f>IF('Indicator Data'!AI195="No Data",1,IF('Indicator Data imputation'!AC194&lt;&gt;"",1,0))</f>
        <v>0</v>
      </c>
      <c r="AC191" s="171">
        <f>IF('Indicator Data'!AJ195="No Data",1,IF('Indicator Data imputation'!AD194&lt;&gt;"",1,0))</f>
        <v>0</v>
      </c>
      <c r="AD191" s="171">
        <f>IF('Indicator Data'!AK195="No Data",1,IF('Indicator Data imputation'!AE194&lt;&gt;"",1,0))</f>
        <v>0</v>
      </c>
      <c r="AE191" s="171">
        <f>IF('Indicator Data'!AL195="No Data",1,IF('Indicator Data imputation'!AF194&lt;&gt;"",1,0))</f>
        <v>0</v>
      </c>
      <c r="AF191" s="171">
        <f>IF('Indicator Data'!AM195="No Data",1,IF('Indicator Data imputation'!AG194&lt;&gt;"",1,0))</f>
        <v>0</v>
      </c>
      <c r="AG191" s="171">
        <f>IF('Indicator Data'!AN195="No Data",1,IF('Indicator Data imputation'!AH194&lt;&gt;"",1,0))</f>
        <v>0</v>
      </c>
      <c r="AH191" s="171">
        <f>IF('Indicator Data'!AO195="No Data",1,IF('Indicator Data imputation'!AI194&lt;&gt;"",1,0))</f>
        <v>0</v>
      </c>
      <c r="AI191" s="171">
        <f>IF('Indicator Data'!AP195="No Data",1,IF('Indicator Data imputation'!AJ194&lt;&gt;"",1,0))</f>
        <v>0</v>
      </c>
      <c r="AJ191" s="171">
        <f>IF('Indicator Data'!AQ195="No Data",1,IF('Indicator Data imputation'!AK194&lt;&gt;"",1,0))</f>
        <v>0</v>
      </c>
      <c r="AK191" s="171">
        <f>IF('Indicator Data'!AR195="No Data",1,IF('Indicator Data imputation'!AL194&lt;&gt;"",1,0))</f>
        <v>0</v>
      </c>
      <c r="AL191" s="171">
        <f>IF('Indicator Data'!AS195="No Data",1,IF('Indicator Data imputation'!AM194&lt;&gt;"",1,0))</f>
        <v>0</v>
      </c>
      <c r="AM191" s="171">
        <f>IF('Indicator Data'!AT195="No Data",1,IF('Indicator Data imputation'!AN194&lt;&gt;"",1,0))</f>
        <v>0</v>
      </c>
      <c r="AN191" s="171">
        <f>IF('Indicator Data'!AU195="No Data",1,IF('Indicator Data imputation'!AO194&lt;&gt;"",1,0))</f>
        <v>0</v>
      </c>
      <c r="AO191" s="171">
        <f>IF('Indicator Data'!AV195="No Data",1,IF('Indicator Data imputation'!AP194&lt;&gt;"",1,0))</f>
        <v>0</v>
      </c>
      <c r="AP191" s="171">
        <f>IF('Indicator Data'!AW195="No Data",1,IF('Indicator Data imputation'!AQ194&lt;&gt;"",1,0))</f>
        <v>0</v>
      </c>
      <c r="AQ191" s="171">
        <f>IF('Indicator Data'!AX195="No Data",1,IF('Indicator Data imputation'!AR194&lt;&gt;"",1,0))</f>
        <v>0</v>
      </c>
      <c r="AR191" s="171">
        <f>IF('Indicator Data'!AY195="No Data",1,IF('Indicator Data imputation'!AS194&lt;&gt;"",1,0))</f>
        <v>0</v>
      </c>
      <c r="AS191" s="171">
        <f>IF('Indicator Data'!AZ195="No Data",1,IF('Indicator Data imputation'!AT194&lt;&gt;"",1,0))</f>
        <v>0</v>
      </c>
      <c r="AT191" s="171">
        <f>IF('Indicator Data'!BA195="No Data",1,IF('Indicator Data imputation'!AU194&lt;&gt;"",1,0))</f>
        <v>0</v>
      </c>
      <c r="AU191" s="171">
        <f>IF('Indicator Data'!BB195="No Data",1,IF('Indicator Data imputation'!AV194&lt;&gt;"",1,0))</f>
        <v>0</v>
      </c>
      <c r="AV191" s="171">
        <f>IF('Indicator Data'!BC195="No Data",1,IF('Indicator Data imputation'!AW194&lt;&gt;"",1,0))</f>
        <v>0</v>
      </c>
      <c r="AW191" s="171">
        <f>IF('Indicator Data'!BD195="No Data",1,IF('Indicator Data imputation'!AX194&lt;&gt;"",1,0))</f>
        <v>0</v>
      </c>
      <c r="AX191" s="171">
        <f>IF('Indicator Data'!BE195="No Data",1,IF('Indicator Data imputation'!AY194&lt;&gt;"",1,0))</f>
        <v>0</v>
      </c>
      <c r="AY191" s="171">
        <f>IF('Indicator Data'!BF195="No Data",1,IF('Indicator Data imputation'!AZ194&lt;&gt;"",1,0))</f>
        <v>0</v>
      </c>
      <c r="AZ191" s="171">
        <f>IF('Indicator Data'!BG195="No Data",1,IF('Indicator Data imputation'!BA194&lt;&gt;"",1,0))</f>
        <v>0</v>
      </c>
      <c r="BA191" s="5">
        <f t="shared" si="4"/>
        <v>0</v>
      </c>
      <c r="BB191" s="173">
        <f t="shared" si="5"/>
        <v>0</v>
      </c>
    </row>
    <row r="192" spans="1:54" x14ac:dyDescent="0.25">
      <c r="A192" s="5" t="s">
        <v>356</v>
      </c>
      <c r="B192" s="171">
        <f>IF('Indicator Data'!I196="No Data",1,IF('Indicator Data imputation'!C195&lt;&gt;"",1,0))</f>
        <v>0</v>
      </c>
      <c r="C192" s="171">
        <f>IF('Indicator Data'!J196="No Data",1,IF('Indicator Data imputation'!D195&lt;&gt;"",1,0))</f>
        <v>0</v>
      </c>
      <c r="D192" s="171">
        <f>IF('Indicator Data'!K196="No Data",1,IF('Indicator Data imputation'!E195&lt;&gt;"",1,0))</f>
        <v>0</v>
      </c>
      <c r="E192" s="171">
        <f>IF('Indicator Data'!L196="No Data",1,IF('Indicator Data imputation'!F195&lt;&gt;"",1,0))</f>
        <v>0</v>
      </c>
      <c r="F192" s="171">
        <f>IF('Indicator Data'!M196="No Data",1,IF('Indicator Data imputation'!G195&lt;&gt;"",1,0))</f>
        <v>0</v>
      </c>
      <c r="G192" s="171">
        <f>IF('Indicator Data'!N196="No Data",1,IF('Indicator Data imputation'!H195&lt;&gt;"",1,0))</f>
        <v>0</v>
      </c>
      <c r="H192" s="171">
        <f>IF('Indicator Data'!O196="No Data",1,IF('Indicator Data imputation'!I195&lt;&gt;"",1,0))</f>
        <v>0</v>
      </c>
      <c r="I192" s="171">
        <f>IF('Indicator Data'!P196="No Data",1,IF('Indicator Data imputation'!J195&lt;&gt;"",1,0))</f>
        <v>0</v>
      </c>
      <c r="J192" s="171">
        <f>IF('Indicator Data'!Q196="No Data",1,IF('Indicator Data imputation'!K195&lt;&gt;"",1,0))</f>
        <v>0</v>
      </c>
      <c r="K192" s="171">
        <f>IF('Indicator Data'!R196="No Data",1,IF('Indicator Data imputation'!L195&lt;&gt;"",1,0))</f>
        <v>0</v>
      </c>
      <c r="L192" s="171">
        <f>IF('Indicator Data'!S196="No Data",1,IF('Indicator Data imputation'!M195&lt;&gt;"",1,0))</f>
        <v>0</v>
      </c>
      <c r="M192" s="171">
        <f>IF('Indicator Data'!T196="No Data",1,IF('Indicator Data imputation'!N195&lt;&gt;"",1,0))</f>
        <v>0</v>
      </c>
      <c r="N192" s="171">
        <f>IF('Indicator Data'!U196="No Data",1,IF('Indicator Data imputation'!O195&lt;&gt;"",1,0))</f>
        <v>0</v>
      </c>
      <c r="O192" s="171">
        <f>IF('Indicator Data'!V196="No Data",1,IF('Indicator Data imputation'!P195&lt;&gt;"",1,0))</f>
        <v>0</v>
      </c>
      <c r="P192" s="171">
        <f>IF('Indicator Data'!W196="No Data",1,IF('Indicator Data imputation'!Q195&lt;&gt;"",1,0))</f>
        <v>0</v>
      </c>
      <c r="Q192" s="171">
        <f>IF('Indicator Data'!X196="No Data",1,IF('Indicator Data imputation'!R195&lt;&gt;"",1,0))</f>
        <v>0</v>
      </c>
      <c r="R192" s="171">
        <f>IF('Indicator Data'!Y196="No Data",1,IF('Indicator Data imputation'!S195&lt;&gt;"",1,0))</f>
        <v>0</v>
      </c>
      <c r="S192" s="171">
        <f>IF('Indicator Data'!Z196="No Data",1,IF('Indicator Data imputation'!T195&lt;&gt;"",1,0))</f>
        <v>0</v>
      </c>
      <c r="T192" s="171">
        <f>IF('Indicator Data'!AA196="No Data",1,IF('Indicator Data imputation'!U195&lt;&gt;"",1,0))</f>
        <v>0</v>
      </c>
      <c r="U192" s="171">
        <f>IF('Indicator Data'!AB196="No Data",1,IF('Indicator Data imputation'!V195&lt;&gt;"",1,0))</f>
        <v>0</v>
      </c>
      <c r="V192" s="171">
        <f>IF('Indicator Data'!AC196="No Data",1,IF('Indicator Data imputation'!W195&lt;&gt;"",1,0))</f>
        <v>0</v>
      </c>
      <c r="W192" s="171">
        <f>IF('Indicator Data'!AD196="No Data",1,IF('Indicator Data imputation'!X195&lt;&gt;"",1,0))</f>
        <v>0</v>
      </c>
      <c r="X192" s="171">
        <f>IF('Indicator Data'!AE196="No Data",1,IF('Indicator Data imputation'!Y195&lt;&gt;"",1,0))</f>
        <v>0</v>
      </c>
      <c r="Y192" s="171">
        <f>IF('Indicator Data'!AF196="No Data",1,IF('Indicator Data imputation'!Z195&lt;&gt;"",1,0))</f>
        <v>0</v>
      </c>
      <c r="Z192" s="171">
        <f>IF('Indicator Data'!AG196="No Data",1,IF('Indicator Data imputation'!AA195&lt;&gt;"",1,0))</f>
        <v>1</v>
      </c>
      <c r="AA192" s="171">
        <f>IF('Indicator Data'!AH196="No Data",1,IF('Indicator Data imputation'!AB195&lt;&gt;"",1,0))</f>
        <v>0</v>
      </c>
      <c r="AB192" s="171">
        <f>IF('Indicator Data'!AI196="No Data",1,IF('Indicator Data imputation'!AC195&lt;&gt;"",1,0))</f>
        <v>0</v>
      </c>
      <c r="AC192" s="171">
        <f>IF('Indicator Data'!AJ196="No Data",1,IF('Indicator Data imputation'!AD195&lt;&gt;"",1,0))</f>
        <v>0</v>
      </c>
      <c r="AD192" s="171">
        <f>IF('Indicator Data'!AK196="No Data",1,IF('Indicator Data imputation'!AE195&lt;&gt;"",1,0))</f>
        <v>0</v>
      </c>
      <c r="AE192" s="171">
        <f>IF('Indicator Data'!AL196="No Data",1,IF('Indicator Data imputation'!AF195&lt;&gt;"",1,0))</f>
        <v>0</v>
      </c>
      <c r="AF192" s="171">
        <f>IF('Indicator Data'!AM196="No Data",1,IF('Indicator Data imputation'!AG195&lt;&gt;"",1,0))</f>
        <v>0</v>
      </c>
      <c r="AG192" s="171">
        <f>IF('Indicator Data'!AN196="No Data",1,IF('Indicator Data imputation'!AH195&lt;&gt;"",1,0))</f>
        <v>0</v>
      </c>
      <c r="AH192" s="171">
        <f>IF('Indicator Data'!AO196="No Data",1,IF('Indicator Data imputation'!AI195&lt;&gt;"",1,0))</f>
        <v>0</v>
      </c>
      <c r="AI192" s="171">
        <f>IF('Indicator Data'!AP196="No Data",1,IF('Indicator Data imputation'!AJ195&lt;&gt;"",1,0))</f>
        <v>1</v>
      </c>
      <c r="AJ192" s="171">
        <f>IF('Indicator Data'!AQ196="No Data",1,IF('Indicator Data imputation'!AK195&lt;&gt;"",1,0))</f>
        <v>1</v>
      </c>
      <c r="AK192" s="171">
        <f>IF('Indicator Data'!AR196="No Data",1,IF('Indicator Data imputation'!AL195&lt;&gt;"",1,0))</f>
        <v>0</v>
      </c>
      <c r="AL192" s="171">
        <f>IF('Indicator Data'!AS196="No Data",1,IF('Indicator Data imputation'!AM195&lt;&gt;"",1,0))</f>
        <v>0</v>
      </c>
      <c r="AM192" s="171">
        <f>IF('Indicator Data'!AT196="No Data",1,IF('Indicator Data imputation'!AN195&lt;&gt;"",1,0))</f>
        <v>0</v>
      </c>
      <c r="AN192" s="171">
        <f>IF('Indicator Data'!AU196="No Data",1,IF('Indicator Data imputation'!AO195&lt;&gt;"",1,0))</f>
        <v>0</v>
      </c>
      <c r="AO192" s="171">
        <f>IF('Indicator Data'!AV196="No Data",1,IF('Indicator Data imputation'!AP195&lt;&gt;"",1,0))</f>
        <v>0</v>
      </c>
      <c r="AP192" s="171">
        <f>IF('Indicator Data'!AW196="No Data",1,IF('Indicator Data imputation'!AQ195&lt;&gt;"",1,0))</f>
        <v>0</v>
      </c>
      <c r="AQ192" s="171">
        <f>IF('Indicator Data'!AX196="No Data",1,IF('Indicator Data imputation'!AR195&lt;&gt;"",1,0))</f>
        <v>0</v>
      </c>
      <c r="AR192" s="171">
        <f>IF('Indicator Data'!AY196="No Data",1,IF('Indicator Data imputation'!AS195&lt;&gt;"",1,0))</f>
        <v>0</v>
      </c>
      <c r="AS192" s="171">
        <f>IF('Indicator Data'!AZ196="No Data",1,IF('Indicator Data imputation'!AT195&lt;&gt;"",1,0))</f>
        <v>0</v>
      </c>
      <c r="AT192" s="171">
        <f>IF('Indicator Data'!BA196="No Data",1,IF('Indicator Data imputation'!AU195&lt;&gt;"",1,0))</f>
        <v>0</v>
      </c>
      <c r="AU192" s="171">
        <f>IF('Indicator Data'!BB196="No Data",1,IF('Indicator Data imputation'!AV195&lt;&gt;"",1,0))</f>
        <v>0</v>
      </c>
      <c r="AV192" s="171">
        <f>IF('Indicator Data'!BC196="No Data",1,IF('Indicator Data imputation'!AW195&lt;&gt;"",1,0))</f>
        <v>0</v>
      </c>
      <c r="AW192" s="171">
        <f>IF('Indicator Data'!BD196="No Data",1,IF('Indicator Data imputation'!AX195&lt;&gt;"",1,0))</f>
        <v>0</v>
      </c>
      <c r="AX192" s="171">
        <f>IF('Indicator Data'!BE196="No Data",1,IF('Indicator Data imputation'!AY195&lt;&gt;"",1,0))</f>
        <v>0</v>
      </c>
      <c r="AY192" s="171">
        <f>IF('Indicator Data'!BF196="No Data",1,IF('Indicator Data imputation'!AZ195&lt;&gt;"",1,0))</f>
        <v>0</v>
      </c>
      <c r="AZ192" s="171">
        <f>IF('Indicator Data'!BG196="No Data",1,IF('Indicator Data imputation'!BA195&lt;&gt;"",1,0))</f>
        <v>0</v>
      </c>
      <c r="BA192" s="5">
        <f t="shared" si="4"/>
        <v>3</v>
      </c>
      <c r="BB192" s="173">
        <f t="shared" si="5"/>
        <v>5.8823529411764705E-2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J199"/>
  <sheetViews>
    <sheetView workbookViewId="0">
      <pane xSplit="1" ySplit="1" topLeftCell="B2" activePane="bottomRight" state="frozen"/>
      <selection pane="topRight" activeCell="B1" sqref="B1"/>
      <selection pane="bottomLeft" activeCell="A2" sqref="A2"/>
      <selection pane="bottomRight"/>
    </sheetView>
  </sheetViews>
  <sheetFormatPr defaultRowHeight="15" x14ac:dyDescent="0.25"/>
  <cols>
    <col min="1" max="1" width="23.28515625" style="5" bestFit="1" customWidth="1"/>
    <col min="2" max="6" width="9.140625" style="5"/>
    <col min="7" max="7" width="8.85546875" style="5" customWidth="1"/>
    <col min="8" max="8" width="9.140625" style="5"/>
  </cols>
  <sheetData>
    <row r="1" spans="1:10" ht="174" x14ac:dyDescent="0.25">
      <c r="A1" s="5" t="s">
        <v>1062</v>
      </c>
      <c r="B1" s="160" t="s">
        <v>997</v>
      </c>
      <c r="C1" s="174" t="s">
        <v>998</v>
      </c>
      <c r="D1" s="160" t="s">
        <v>1060</v>
      </c>
      <c r="E1" s="160" t="s">
        <v>997</v>
      </c>
      <c r="F1" s="174" t="s">
        <v>1063</v>
      </c>
      <c r="G1" s="160" t="s">
        <v>1060</v>
      </c>
      <c r="H1" s="160" t="s">
        <v>1064</v>
      </c>
    </row>
    <row r="2" spans="1:10" x14ac:dyDescent="0.25">
      <c r="A2" s="5" t="s">
        <v>0</v>
      </c>
      <c r="B2" s="5">
        <f>'Imputed and missing data hidden'!BA2</f>
        <v>3</v>
      </c>
      <c r="C2" s="5">
        <f>IF(VLOOKUP(A2,'Hazard &amp; Exposure'!$B$3:$BB$193,53,FALSE)&gt;0,1,0)</f>
        <v>1</v>
      </c>
      <c r="D2" s="175">
        <f>'Indicator Date hidden2'!BB3</f>
        <v>0.29166666666666669</v>
      </c>
      <c r="E2" s="175">
        <f t="shared" ref="E2:E33" si="0">IF(B2&gt;B$197,10,10-(B$197-B2)/(B$197-B$196)*10)</f>
        <v>2</v>
      </c>
      <c r="F2" s="175">
        <f>IF(C2=1,$B$199,1)</f>
        <v>1.25</v>
      </c>
      <c r="G2" s="175">
        <f t="shared" ref="G2:G33" si="1">IF(D2&gt;D$197,10,10-(D$197-D2)/(D$197-D$196)*10)</f>
        <v>3.8888888888888893</v>
      </c>
      <c r="H2" s="175">
        <f t="shared" ref="H2:H33" si="2">10-(12.5-AVERAGE(E2,G2)*F2)/12.5*10</f>
        <v>2.9444444444444438</v>
      </c>
    </row>
    <row r="3" spans="1:10" x14ac:dyDescent="0.25">
      <c r="A3" s="5" t="s">
        <v>6</v>
      </c>
      <c r="B3" s="5">
        <f>'Imputed and missing data hidden'!BA5</f>
        <v>2</v>
      </c>
      <c r="C3" s="5">
        <f>IF(VLOOKUP(A3,'Hazard &amp; Exposure'!$B$3:$BB$193,53,FALSE)&gt;0,1,0)</f>
        <v>0</v>
      </c>
      <c r="D3" s="175">
        <f>'Indicator Date hidden2'!BB6</f>
        <v>0.625</v>
      </c>
      <c r="E3" s="175">
        <f t="shared" si="0"/>
        <v>1.3333333333333321</v>
      </c>
      <c r="F3" s="175">
        <f t="shared" ref="F3:F66" si="3">IF(C3=1,$B$199,1)</f>
        <v>1</v>
      </c>
      <c r="G3" s="175">
        <f t="shared" si="1"/>
        <v>8.3333333333333339</v>
      </c>
      <c r="H3" s="175">
        <f t="shared" si="2"/>
        <v>3.8666666666666663</v>
      </c>
      <c r="J3" s="5"/>
    </row>
    <row r="4" spans="1:10" x14ac:dyDescent="0.25">
      <c r="A4" s="5" t="s">
        <v>2</v>
      </c>
      <c r="B4" s="5">
        <f>'Imputed and missing data hidden'!BA3</f>
        <v>2</v>
      </c>
      <c r="C4" s="5">
        <f>IF(VLOOKUP(A4,'Hazard &amp; Exposure'!$B$3:$BB$193,53,FALSE)&gt;0,1,0)</f>
        <v>0</v>
      </c>
      <c r="D4" s="175">
        <f>'Indicator Date hidden2'!BB4</f>
        <v>0.39583333333333331</v>
      </c>
      <c r="E4" s="175">
        <f t="shared" si="0"/>
        <v>1.3333333333333321</v>
      </c>
      <c r="F4" s="175">
        <f t="shared" si="3"/>
        <v>1</v>
      </c>
      <c r="G4" s="175">
        <f t="shared" si="1"/>
        <v>5.2777777777777777</v>
      </c>
      <c r="H4" s="175">
        <f t="shared" si="2"/>
        <v>2.6444444444444448</v>
      </c>
      <c r="J4" s="5"/>
    </row>
    <row r="5" spans="1:10" x14ac:dyDescent="0.25">
      <c r="A5" s="5" t="s">
        <v>339</v>
      </c>
      <c r="B5" s="5">
        <f>'Imputed and missing data hidden'!BA182</f>
        <v>8</v>
      </c>
      <c r="C5" s="5">
        <f>IF(VLOOKUP(A5,'Hazard &amp; Exposure'!$B$3:$BB$193,53,FALSE)&gt;0,1,0)</f>
        <v>0</v>
      </c>
      <c r="D5" s="175">
        <f>'Indicator Date hidden2'!BB183</f>
        <v>0.16666666666666666</v>
      </c>
      <c r="E5" s="175">
        <f t="shared" si="0"/>
        <v>5.333333333333333</v>
      </c>
      <c r="F5" s="175">
        <f t="shared" si="3"/>
        <v>1</v>
      </c>
      <c r="G5" s="175">
        <f t="shared" si="1"/>
        <v>2.2222222222222223</v>
      </c>
      <c r="H5" s="175">
        <f t="shared" si="2"/>
        <v>3.022222222222223</v>
      </c>
      <c r="J5" s="5"/>
    </row>
    <row r="6" spans="1:10" x14ac:dyDescent="0.25">
      <c r="A6" s="5" t="s">
        <v>10</v>
      </c>
      <c r="B6" s="5">
        <f>'Imputed and missing data hidden'!BA7</f>
        <v>3</v>
      </c>
      <c r="C6" s="5">
        <f>IF(VLOOKUP(A6,'Hazard &amp; Exposure'!$B$3:$BB$193,53,FALSE)&gt;0,1,0)</f>
        <v>0</v>
      </c>
      <c r="D6" s="175">
        <f>'Indicator Date hidden2'!BB8</f>
        <v>0.48936170212765956</v>
      </c>
      <c r="E6" s="175">
        <f t="shared" si="0"/>
        <v>2</v>
      </c>
      <c r="F6" s="175">
        <f t="shared" si="3"/>
        <v>1</v>
      </c>
      <c r="G6" s="175">
        <f t="shared" si="1"/>
        <v>6.5248226950354606</v>
      </c>
      <c r="H6" s="175">
        <f t="shared" si="2"/>
        <v>3.4099290780141844</v>
      </c>
      <c r="J6" s="5"/>
    </row>
    <row r="7" spans="1:10" x14ac:dyDescent="0.25">
      <c r="A7" s="5" t="s">
        <v>12</v>
      </c>
      <c r="B7" s="5">
        <f>'Imputed and missing data hidden'!BA8</f>
        <v>1</v>
      </c>
      <c r="C7" s="5">
        <f>IF(VLOOKUP(A7,'Hazard &amp; Exposure'!$B$3:$BB$193,53,FALSE)&gt;0,1,0)</f>
        <v>0</v>
      </c>
      <c r="D7" s="175">
        <f>'Indicator Date hidden2'!BB9</f>
        <v>0.36</v>
      </c>
      <c r="E7" s="175">
        <f t="shared" si="0"/>
        <v>0.66666666666666607</v>
      </c>
      <c r="F7" s="175">
        <f t="shared" si="3"/>
        <v>1</v>
      </c>
      <c r="G7" s="175">
        <f t="shared" si="1"/>
        <v>4.8</v>
      </c>
      <c r="H7" s="175">
        <f t="shared" si="2"/>
        <v>2.1866666666666656</v>
      </c>
      <c r="J7" s="5"/>
    </row>
    <row r="8" spans="1:10" x14ac:dyDescent="0.25">
      <c r="A8" s="5" t="s">
        <v>8</v>
      </c>
      <c r="B8" s="5">
        <f>'Imputed and missing data hidden'!BA6</f>
        <v>11</v>
      </c>
      <c r="C8" s="5">
        <f>IF(VLOOKUP(A8,'Hazard &amp; Exposure'!$B$3:$BB$193,53,FALSE)&gt;0,1,0)</f>
        <v>0</v>
      </c>
      <c r="D8" s="175">
        <f>'Indicator Date hidden2'!BB7</f>
        <v>0.29268292682926828</v>
      </c>
      <c r="E8" s="175">
        <f t="shared" si="0"/>
        <v>7.3333333333333339</v>
      </c>
      <c r="F8" s="175">
        <f t="shared" si="3"/>
        <v>1</v>
      </c>
      <c r="G8" s="175">
        <f t="shared" si="1"/>
        <v>3.9024390243902438</v>
      </c>
      <c r="H8" s="175">
        <f t="shared" si="2"/>
        <v>4.4943089430894307</v>
      </c>
      <c r="J8" s="5"/>
    </row>
    <row r="9" spans="1:10" x14ac:dyDescent="0.25">
      <c r="A9" s="5" t="s">
        <v>14</v>
      </c>
      <c r="B9" s="5">
        <f>'Imputed and missing data hidden'!BA9</f>
        <v>5</v>
      </c>
      <c r="C9" s="5">
        <f>IF(VLOOKUP(A9,'Hazard &amp; Exposure'!$B$3:$BB$193,53,FALSE)&gt;0,1,0)</f>
        <v>0</v>
      </c>
      <c r="D9" s="175">
        <f>'Indicator Date hidden2'!BB10</f>
        <v>0.37777777777777777</v>
      </c>
      <c r="E9" s="175">
        <f t="shared" si="0"/>
        <v>3.3333333333333339</v>
      </c>
      <c r="F9" s="175">
        <f t="shared" si="3"/>
        <v>1</v>
      </c>
      <c r="G9" s="175">
        <f t="shared" si="1"/>
        <v>5.0370370370370372</v>
      </c>
      <c r="H9" s="175">
        <f t="shared" si="2"/>
        <v>3.3481481481481481</v>
      </c>
      <c r="J9" s="5"/>
    </row>
    <row r="10" spans="1:10" x14ac:dyDescent="0.25">
      <c r="A10" s="5" t="s">
        <v>16</v>
      </c>
      <c r="B10" s="5">
        <f>'Imputed and missing data hidden'!BA10</f>
        <v>6</v>
      </c>
      <c r="C10" s="5">
        <f>IF(VLOOKUP(A10,'Hazard &amp; Exposure'!$B$3:$BB$193,53,FALSE)&gt;0,1,0)</f>
        <v>0</v>
      </c>
      <c r="D10" s="175">
        <f>'Indicator Date hidden2'!BB11</f>
        <v>6.8181818181818177E-2</v>
      </c>
      <c r="E10" s="175">
        <f t="shared" si="0"/>
        <v>4</v>
      </c>
      <c r="F10" s="175">
        <f t="shared" si="3"/>
        <v>1</v>
      </c>
      <c r="G10" s="175">
        <f t="shared" si="1"/>
        <v>0.90909090909090828</v>
      </c>
      <c r="H10" s="175">
        <f t="shared" si="2"/>
        <v>1.963636363636363</v>
      </c>
      <c r="J10" s="5"/>
    </row>
    <row r="11" spans="1:10" x14ac:dyDescent="0.25">
      <c r="A11" s="5" t="s">
        <v>18</v>
      </c>
      <c r="B11" s="5">
        <f>'Imputed and missing data hidden'!BA11</f>
        <v>3</v>
      </c>
      <c r="C11" s="5">
        <f>IF(VLOOKUP(A11,'Hazard &amp; Exposure'!$B$3:$BB$193,53,FALSE)&gt;0,1,0)</f>
        <v>0</v>
      </c>
      <c r="D11" s="175">
        <f>'Indicator Date hidden2'!BB12</f>
        <v>0.5</v>
      </c>
      <c r="E11" s="175">
        <f t="shared" si="0"/>
        <v>2</v>
      </c>
      <c r="F11" s="175">
        <f t="shared" si="3"/>
        <v>1</v>
      </c>
      <c r="G11" s="175">
        <f t="shared" si="1"/>
        <v>6.666666666666667</v>
      </c>
      <c r="H11" s="175">
        <f t="shared" si="2"/>
        <v>3.4666666666666668</v>
      </c>
      <c r="J11" s="5"/>
    </row>
    <row r="12" spans="1:10" x14ac:dyDescent="0.25">
      <c r="A12" s="5" t="s">
        <v>50</v>
      </c>
      <c r="B12" s="5">
        <f>'Imputed and missing data hidden'!BA28</f>
        <v>3</v>
      </c>
      <c r="C12" s="5">
        <f>IF(VLOOKUP(A12,'Hazard &amp; Exposure'!$B$3:$BB$193,53,FALSE)&gt;0,1,0)</f>
        <v>0</v>
      </c>
      <c r="D12" s="175">
        <f>'Indicator Date hidden2'!BB29</f>
        <v>0.36</v>
      </c>
      <c r="E12" s="175">
        <f t="shared" si="0"/>
        <v>2</v>
      </c>
      <c r="F12" s="175">
        <f t="shared" si="3"/>
        <v>1</v>
      </c>
      <c r="G12" s="175">
        <f t="shared" si="1"/>
        <v>4.8</v>
      </c>
      <c r="H12" s="175">
        <f t="shared" si="2"/>
        <v>2.7200000000000006</v>
      </c>
      <c r="J12" s="5"/>
    </row>
    <row r="13" spans="1:10" x14ac:dyDescent="0.25">
      <c r="A13" s="5" t="s">
        <v>30</v>
      </c>
      <c r="B13" s="5">
        <f>'Imputed and missing data hidden'!BA17</f>
        <v>7</v>
      </c>
      <c r="C13" s="5">
        <f>IF(VLOOKUP(A13,'Hazard &amp; Exposure'!$B$3:$BB$193,53,FALSE)&gt;0,1,0)</f>
        <v>0</v>
      </c>
      <c r="D13" s="175">
        <f>'Indicator Date hidden2'!BB18</f>
        <v>0.11627906976744186</v>
      </c>
      <c r="E13" s="175">
        <f t="shared" si="0"/>
        <v>4.666666666666667</v>
      </c>
      <c r="F13" s="175">
        <f t="shared" si="3"/>
        <v>1</v>
      </c>
      <c r="G13" s="175">
        <f t="shared" si="1"/>
        <v>1.550387596899224</v>
      </c>
      <c r="H13" s="175">
        <f t="shared" si="2"/>
        <v>2.4868217054263564</v>
      </c>
      <c r="J13" s="5"/>
    </row>
    <row r="14" spans="1:10" x14ac:dyDescent="0.25">
      <c r="A14" s="5" t="s">
        <v>34</v>
      </c>
      <c r="B14" s="5">
        <f>'Imputed and missing data hidden'!BA19</f>
        <v>0</v>
      </c>
      <c r="C14" s="5">
        <f>IF(VLOOKUP(A14,'Hazard &amp; Exposure'!$B$3:$BB$193,53,FALSE)&gt;0,1,0)</f>
        <v>0</v>
      </c>
      <c r="D14" s="175">
        <f>'Indicator Date hidden2'!BB20</f>
        <v>0.26</v>
      </c>
      <c r="E14" s="175">
        <f t="shared" si="0"/>
        <v>0</v>
      </c>
      <c r="F14" s="175">
        <f t="shared" si="3"/>
        <v>1</v>
      </c>
      <c r="G14" s="175">
        <f t="shared" si="1"/>
        <v>3.4666666666666668</v>
      </c>
      <c r="H14" s="175">
        <f t="shared" si="2"/>
        <v>1.3866666666666667</v>
      </c>
      <c r="J14" s="5"/>
    </row>
    <row r="15" spans="1:10" x14ac:dyDescent="0.25">
      <c r="A15" s="5" t="s">
        <v>48</v>
      </c>
      <c r="B15" s="5">
        <f>'Imputed and missing data hidden'!BA27</f>
        <v>0</v>
      </c>
      <c r="C15" s="5">
        <f>IF(VLOOKUP(A15,'Hazard &amp; Exposure'!$B$3:$BB$193,53,FALSE)&gt;0,1,0)</f>
        <v>0</v>
      </c>
      <c r="D15" s="175">
        <f>'Indicator Date hidden2'!BB28</f>
        <v>0.29411764705882354</v>
      </c>
      <c r="E15" s="175">
        <f t="shared" si="0"/>
        <v>0</v>
      </c>
      <c r="F15" s="175">
        <f t="shared" si="3"/>
        <v>1</v>
      </c>
      <c r="G15" s="175">
        <f t="shared" si="1"/>
        <v>3.9215686274509807</v>
      </c>
      <c r="H15" s="175">
        <f t="shared" si="2"/>
        <v>1.5686274509803919</v>
      </c>
      <c r="J15" s="5"/>
    </row>
    <row r="16" spans="1:10" x14ac:dyDescent="0.25">
      <c r="A16" s="5" t="s">
        <v>24</v>
      </c>
      <c r="B16" s="5">
        <f>'Imputed and missing data hidden'!BA14</f>
        <v>0</v>
      </c>
      <c r="C16" s="5">
        <f>IF(VLOOKUP(A16,'Hazard &amp; Exposure'!$B$3:$BB$193,53,FALSE)&gt;0,1,0)</f>
        <v>0</v>
      </c>
      <c r="D16" s="175">
        <f>'Indicator Date hidden2'!BB15</f>
        <v>0.23529411764705882</v>
      </c>
      <c r="E16" s="175">
        <f t="shared" si="0"/>
        <v>0</v>
      </c>
      <c r="F16" s="175">
        <f t="shared" si="3"/>
        <v>1</v>
      </c>
      <c r="G16" s="175">
        <f t="shared" si="1"/>
        <v>3.1372549019607856</v>
      </c>
      <c r="H16" s="175">
        <f t="shared" si="2"/>
        <v>1.2549019607843146</v>
      </c>
      <c r="J16" s="5"/>
    </row>
    <row r="17" spans="1:10" x14ac:dyDescent="0.25">
      <c r="A17" s="5" t="s">
        <v>46</v>
      </c>
      <c r="B17" s="5">
        <f>'Imputed and missing data hidden'!BA26</f>
        <v>5</v>
      </c>
      <c r="C17" s="5">
        <f>IF(VLOOKUP(A17,'Hazard &amp; Exposure'!$B$3:$BB$193,53,FALSE)&gt;0,1,0)</f>
        <v>0</v>
      </c>
      <c r="D17" s="175">
        <f>'Indicator Date hidden2'!BB27</f>
        <v>0.13333333333333333</v>
      </c>
      <c r="E17" s="175">
        <f t="shared" si="0"/>
        <v>3.3333333333333339</v>
      </c>
      <c r="F17" s="175">
        <f t="shared" si="3"/>
        <v>1</v>
      </c>
      <c r="G17" s="175">
        <f t="shared" si="1"/>
        <v>1.7777777777777768</v>
      </c>
      <c r="H17" s="175">
        <f t="shared" si="2"/>
        <v>2.0444444444444443</v>
      </c>
      <c r="J17" s="5"/>
    </row>
    <row r="18" spans="1:10" x14ac:dyDescent="0.25">
      <c r="A18" s="5" t="s">
        <v>22</v>
      </c>
      <c r="B18" s="5">
        <f>'Imputed and missing data hidden'!BA13</f>
        <v>8</v>
      </c>
      <c r="C18" s="5">
        <f>IF(VLOOKUP(A18,'Hazard &amp; Exposure'!$B$3:$BB$193,53,FALSE)&gt;0,1,0)</f>
        <v>0</v>
      </c>
      <c r="D18" s="175">
        <f>'Indicator Date hidden2'!BB14</f>
        <v>0.18181818181818182</v>
      </c>
      <c r="E18" s="175">
        <f t="shared" si="0"/>
        <v>5.333333333333333</v>
      </c>
      <c r="F18" s="175">
        <f t="shared" si="3"/>
        <v>1</v>
      </c>
      <c r="G18" s="175">
        <f t="shared" si="1"/>
        <v>2.4242424242424256</v>
      </c>
      <c r="H18" s="175">
        <f t="shared" si="2"/>
        <v>3.1030303030303035</v>
      </c>
      <c r="J18" s="5"/>
    </row>
    <row r="19" spans="1:10" x14ac:dyDescent="0.25">
      <c r="A19" s="5" t="s">
        <v>20</v>
      </c>
      <c r="B19" s="5">
        <f>'Imputed and missing data hidden'!BA12</f>
        <v>9</v>
      </c>
      <c r="C19" s="5">
        <f>IF(VLOOKUP(A19,'Hazard &amp; Exposure'!$B$3:$BB$193,53,FALSE)&gt;0,1,0)</f>
        <v>0</v>
      </c>
      <c r="D19" s="175">
        <f>'Indicator Date hidden2'!BB13</f>
        <v>0.18604651162790697</v>
      </c>
      <c r="E19" s="175">
        <f t="shared" si="0"/>
        <v>6</v>
      </c>
      <c r="F19" s="175">
        <f t="shared" si="3"/>
        <v>1</v>
      </c>
      <c r="G19" s="175">
        <f t="shared" si="1"/>
        <v>2.4806201550387597</v>
      </c>
      <c r="H19" s="175">
        <f t="shared" si="2"/>
        <v>3.3922480620155042</v>
      </c>
      <c r="J19" s="5"/>
    </row>
    <row r="20" spans="1:10" x14ac:dyDescent="0.25">
      <c r="A20" s="5" t="s">
        <v>39</v>
      </c>
      <c r="B20" s="5">
        <f>'Imputed and missing data hidden'!BA22</f>
        <v>3</v>
      </c>
      <c r="C20" s="5">
        <f>IF(VLOOKUP(A20,'Hazard &amp; Exposure'!$B$3:$BB$193,53,FALSE)&gt;0,1,0)</f>
        <v>0</v>
      </c>
      <c r="D20" s="175">
        <f>'Indicator Date hidden2'!BB23</f>
        <v>0.45833333333333331</v>
      </c>
      <c r="E20" s="175">
        <f t="shared" si="0"/>
        <v>2</v>
      </c>
      <c r="F20" s="175">
        <f t="shared" si="3"/>
        <v>1</v>
      </c>
      <c r="G20" s="175">
        <f t="shared" si="1"/>
        <v>6.1111111111111107</v>
      </c>
      <c r="H20" s="175">
        <f t="shared" si="2"/>
        <v>3.2444444444444445</v>
      </c>
      <c r="J20" s="5"/>
    </row>
    <row r="21" spans="1:10" x14ac:dyDescent="0.25">
      <c r="A21" s="5" t="s">
        <v>28</v>
      </c>
      <c r="B21" s="5">
        <f>'Imputed and missing data hidden'!BA16</f>
        <v>2</v>
      </c>
      <c r="C21" s="5">
        <f>IF(VLOOKUP(A21,'Hazard &amp; Exposure'!$B$3:$BB$193,53,FALSE)&gt;0,1,0)</f>
        <v>0</v>
      </c>
      <c r="D21" s="175">
        <f>'Indicator Date hidden2'!BB17</f>
        <v>0.54166666666666663</v>
      </c>
      <c r="E21" s="175">
        <f t="shared" si="0"/>
        <v>1.3333333333333321</v>
      </c>
      <c r="F21" s="175">
        <f t="shared" si="3"/>
        <v>1</v>
      </c>
      <c r="G21" s="175">
        <f t="shared" si="1"/>
        <v>7.2222222222222214</v>
      </c>
      <c r="H21" s="175">
        <f t="shared" si="2"/>
        <v>3.4222222222222207</v>
      </c>
      <c r="J21" s="5"/>
    </row>
    <row r="22" spans="1:10" x14ac:dyDescent="0.25">
      <c r="A22" s="5" t="s">
        <v>32</v>
      </c>
      <c r="B22" s="5">
        <f>'Imputed and missing data hidden'!BA18</f>
        <v>3</v>
      </c>
      <c r="C22" s="5">
        <f>IF(VLOOKUP(A22,'Hazard &amp; Exposure'!$B$3:$BB$193,53,FALSE)&gt;0,1,0)</f>
        <v>0</v>
      </c>
      <c r="D22" s="175">
        <f>'Indicator Date hidden2'!BB19</f>
        <v>0.40425531914893614</v>
      </c>
      <c r="E22" s="175">
        <f t="shared" si="0"/>
        <v>2</v>
      </c>
      <c r="F22" s="175">
        <f t="shared" si="3"/>
        <v>1</v>
      </c>
      <c r="G22" s="175">
        <f t="shared" si="1"/>
        <v>5.3900709219858154</v>
      </c>
      <c r="H22" s="175">
        <f t="shared" si="2"/>
        <v>2.9560283687943265</v>
      </c>
      <c r="J22" s="5"/>
    </row>
    <row r="23" spans="1:10" x14ac:dyDescent="0.25">
      <c r="A23" s="5" t="s">
        <v>38</v>
      </c>
      <c r="B23" s="5">
        <f>'Imputed and missing data hidden'!BA21</f>
        <v>0</v>
      </c>
      <c r="C23" s="5">
        <f>IF(VLOOKUP(A23,'Hazard &amp; Exposure'!$B$3:$BB$193,53,FALSE)&gt;0,1,0)</f>
        <v>0</v>
      </c>
      <c r="D23" s="175">
        <f>'Indicator Date hidden2'!BB22</f>
        <v>0.44</v>
      </c>
      <c r="E23" s="175">
        <f t="shared" si="0"/>
        <v>0</v>
      </c>
      <c r="F23" s="175">
        <f t="shared" si="3"/>
        <v>1</v>
      </c>
      <c r="G23" s="175">
        <f t="shared" si="1"/>
        <v>5.8666666666666671</v>
      </c>
      <c r="H23" s="175">
        <f t="shared" si="2"/>
        <v>2.3466666666666667</v>
      </c>
      <c r="J23" s="5"/>
    </row>
    <row r="24" spans="1:10" x14ac:dyDescent="0.25">
      <c r="A24" s="5" t="s">
        <v>43</v>
      </c>
      <c r="B24" s="5">
        <f>'Imputed and missing data hidden'!BA24</f>
        <v>0</v>
      </c>
      <c r="C24" s="5">
        <f>IF(VLOOKUP(A24,'Hazard &amp; Exposure'!$B$3:$BB$193,53,FALSE)&gt;0,1,0)</f>
        <v>1</v>
      </c>
      <c r="D24" s="175">
        <f>'Indicator Date hidden2'!BB25</f>
        <v>0.32</v>
      </c>
      <c r="E24" s="175">
        <f t="shared" si="0"/>
        <v>0</v>
      </c>
      <c r="F24" s="175">
        <f t="shared" si="3"/>
        <v>1.25</v>
      </c>
      <c r="G24" s="175">
        <f t="shared" si="1"/>
        <v>4.2666666666666666</v>
      </c>
      <c r="H24" s="175">
        <f t="shared" si="2"/>
        <v>2.1333333333333329</v>
      </c>
      <c r="J24" s="5"/>
    </row>
    <row r="25" spans="1:10" x14ac:dyDescent="0.25">
      <c r="A25" s="5" t="s">
        <v>26</v>
      </c>
      <c r="B25" s="5">
        <f>'Imputed and missing data hidden'!BA15</f>
        <v>5</v>
      </c>
      <c r="C25" s="5">
        <f>IF(VLOOKUP(A25,'Hazard &amp; Exposure'!$B$3:$BB$193,53,FALSE)&gt;0,1,0)</f>
        <v>0</v>
      </c>
      <c r="D25" s="175">
        <f>'Indicator Date hidden2'!BB16</f>
        <v>0.32608695652173914</v>
      </c>
      <c r="E25" s="175">
        <f t="shared" si="0"/>
        <v>3.3333333333333339</v>
      </c>
      <c r="F25" s="175">
        <f t="shared" si="3"/>
        <v>1</v>
      </c>
      <c r="G25" s="175">
        <f t="shared" si="1"/>
        <v>4.3478260869565224</v>
      </c>
      <c r="H25" s="175">
        <f t="shared" si="2"/>
        <v>3.0724637681159415</v>
      </c>
      <c r="J25" s="5"/>
    </row>
    <row r="26" spans="1:10" x14ac:dyDescent="0.25">
      <c r="A26" s="5" t="s">
        <v>45</v>
      </c>
      <c r="B26" s="5">
        <f>'Imputed and missing data hidden'!BA25</f>
        <v>8</v>
      </c>
      <c r="C26" s="5">
        <f>IF(VLOOKUP(A26,'Hazard &amp; Exposure'!$B$3:$BB$193,53,FALSE)&gt;0,1,0)</f>
        <v>0</v>
      </c>
      <c r="D26" s="175">
        <f>'Indicator Date hidden2'!BB26</f>
        <v>0.38095238095238093</v>
      </c>
      <c r="E26" s="175">
        <f t="shared" si="0"/>
        <v>5.333333333333333</v>
      </c>
      <c r="F26" s="175">
        <f t="shared" si="3"/>
        <v>1</v>
      </c>
      <c r="G26" s="175">
        <f t="shared" si="1"/>
        <v>5.0793650793650791</v>
      </c>
      <c r="H26" s="175">
        <f t="shared" si="2"/>
        <v>4.1650793650793645</v>
      </c>
      <c r="J26" s="5"/>
    </row>
    <row r="27" spans="1:10" x14ac:dyDescent="0.25">
      <c r="A27" s="5" t="s">
        <v>36</v>
      </c>
      <c r="B27" s="5">
        <f>'Imputed and missing data hidden'!BA20</f>
        <v>2</v>
      </c>
      <c r="C27" s="5">
        <f>IF(VLOOKUP(A27,'Hazard &amp; Exposure'!$B$3:$BB$193,53,FALSE)&gt;0,1,0)</f>
        <v>0</v>
      </c>
      <c r="D27" s="175">
        <f>'Indicator Date hidden2'!BB21</f>
        <v>0.36</v>
      </c>
      <c r="E27" s="175">
        <f t="shared" si="0"/>
        <v>1.3333333333333321</v>
      </c>
      <c r="F27" s="175">
        <f t="shared" si="3"/>
        <v>1</v>
      </c>
      <c r="G27" s="175">
        <f t="shared" si="1"/>
        <v>4.8</v>
      </c>
      <c r="H27" s="175">
        <f t="shared" si="2"/>
        <v>2.4533333333333331</v>
      </c>
      <c r="J27" s="5"/>
    </row>
    <row r="28" spans="1:10" x14ac:dyDescent="0.25">
      <c r="A28" s="5" t="s">
        <v>41</v>
      </c>
      <c r="B28" s="5">
        <f>'Imputed and missing data hidden'!BA23</f>
        <v>1</v>
      </c>
      <c r="C28" s="5">
        <f>IF(VLOOKUP(A28,'Hazard &amp; Exposure'!$B$3:$BB$193,53,FALSE)&gt;0,1,0)</f>
        <v>0</v>
      </c>
      <c r="D28" s="175">
        <f>'Indicator Date hidden2'!BB24</f>
        <v>0.38775510204081631</v>
      </c>
      <c r="E28" s="175">
        <f t="shared" si="0"/>
        <v>0.66666666666666607</v>
      </c>
      <c r="F28" s="175">
        <f t="shared" si="3"/>
        <v>1</v>
      </c>
      <c r="G28" s="175">
        <f t="shared" si="1"/>
        <v>5.1700680272108839</v>
      </c>
      <c r="H28" s="175">
        <f t="shared" si="2"/>
        <v>2.33469387755102</v>
      </c>
      <c r="J28" s="5"/>
    </row>
    <row r="29" spans="1:10" x14ac:dyDescent="0.25">
      <c r="A29" s="5" t="s">
        <v>59</v>
      </c>
      <c r="B29" s="5">
        <f>'Imputed and missing data hidden'!BA33</f>
        <v>3</v>
      </c>
      <c r="C29" s="5">
        <f>IF(VLOOKUP(A29,'Hazard &amp; Exposure'!$B$3:$BB$193,53,FALSE)&gt;0,1,0)</f>
        <v>1</v>
      </c>
      <c r="D29" s="175">
        <f>'Indicator Date hidden2'!BB34</f>
        <v>0.45833333333333331</v>
      </c>
      <c r="E29" s="175">
        <f t="shared" si="0"/>
        <v>2</v>
      </c>
      <c r="F29" s="175">
        <f t="shared" si="3"/>
        <v>1.25</v>
      </c>
      <c r="G29" s="175">
        <f t="shared" si="1"/>
        <v>6.1111111111111107</v>
      </c>
      <c r="H29" s="175">
        <f t="shared" si="2"/>
        <v>4.0555555555555554</v>
      </c>
      <c r="J29" s="5"/>
    </row>
    <row r="30" spans="1:10" x14ac:dyDescent="0.25">
      <c r="A30" s="5" t="s">
        <v>56</v>
      </c>
      <c r="B30" s="5">
        <f>'Imputed and missing data hidden'!BA32</f>
        <v>6</v>
      </c>
      <c r="C30" s="5">
        <f>IF(VLOOKUP(A30,'Hazard &amp; Exposure'!$B$3:$BB$193,53,FALSE)&gt;0,1,0)</f>
        <v>0</v>
      </c>
      <c r="D30" s="175">
        <f>'Indicator Date hidden2'!BB33</f>
        <v>0.31818181818181818</v>
      </c>
      <c r="E30" s="175">
        <f t="shared" si="0"/>
        <v>4</v>
      </c>
      <c r="F30" s="175">
        <f t="shared" si="3"/>
        <v>1</v>
      </c>
      <c r="G30" s="175">
        <f t="shared" si="1"/>
        <v>4.2424242424242422</v>
      </c>
      <c r="H30" s="175">
        <f t="shared" si="2"/>
        <v>3.2969696969696969</v>
      </c>
      <c r="J30" s="5"/>
    </row>
    <row r="31" spans="1:10" x14ac:dyDescent="0.25">
      <c r="A31" s="5" t="s">
        <v>312</v>
      </c>
      <c r="B31" s="5">
        <f>'Imputed and missing data hidden'!BA166</f>
        <v>5</v>
      </c>
      <c r="C31" s="5">
        <f>IF(VLOOKUP(A31,'Hazard &amp; Exposure'!$B$3:$BB$193,53,FALSE)&gt;0,1,0)</f>
        <v>0</v>
      </c>
      <c r="D31" s="175">
        <f>'Indicator Date hidden2'!BB167</f>
        <v>0.2</v>
      </c>
      <c r="E31" s="175">
        <f t="shared" si="0"/>
        <v>3.3333333333333339</v>
      </c>
      <c r="F31" s="175">
        <f t="shared" si="3"/>
        <v>1</v>
      </c>
      <c r="G31" s="175">
        <f t="shared" si="1"/>
        <v>2.6666666666666661</v>
      </c>
      <c r="H31" s="175">
        <f t="shared" si="2"/>
        <v>2.4000000000000004</v>
      </c>
      <c r="J31" s="5"/>
    </row>
    <row r="32" spans="1:10" x14ac:dyDescent="0.25">
      <c r="A32" s="5" t="s">
        <v>63</v>
      </c>
      <c r="B32" s="5">
        <f>'Imputed and missing data hidden'!BA35</f>
        <v>2</v>
      </c>
      <c r="C32" s="5">
        <f>IF(VLOOKUP(A32,'Hazard &amp; Exposure'!$B$3:$BB$193,53,FALSE)&gt;0,1,0)</f>
        <v>0</v>
      </c>
      <c r="D32" s="175">
        <f>'Indicator Date hidden2'!BB36</f>
        <v>0.25</v>
      </c>
      <c r="E32" s="175">
        <f t="shared" si="0"/>
        <v>1.3333333333333321</v>
      </c>
      <c r="F32" s="175">
        <f t="shared" si="3"/>
        <v>1</v>
      </c>
      <c r="G32" s="175">
        <f t="shared" si="1"/>
        <v>3.3333333333333339</v>
      </c>
      <c r="H32" s="175">
        <f t="shared" si="2"/>
        <v>1.8666666666666654</v>
      </c>
      <c r="J32" s="5"/>
    </row>
    <row r="33" spans="1:10" x14ac:dyDescent="0.25">
      <c r="A33" s="5" t="s">
        <v>65</v>
      </c>
      <c r="B33" s="5">
        <f>'Imputed and missing data hidden'!BA36</f>
        <v>0</v>
      </c>
      <c r="C33" s="5">
        <f>IF(VLOOKUP(A33,'Hazard &amp; Exposure'!$B$3:$BB$193,53,FALSE)&gt;0,1,0)</f>
        <v>0</v>
      </c>
      <c r="D33" s="175">
        <f>'Indicator Date hidden2'!BB37</f>
        <v>0.48</v>
      </c>
      <c r="E33" s="175">
        <f t="shared" si="0"/>
        <v>0</v>
      </c>
      <c r="F33" s="175">
        <f t="shared" si="3"/>
        <v>1</v>
      </c>
      <c r="G33" s="175">
        <f t="shared" si="1"/>
        <v>6.3999999999999995</v>
      </c>
      <c r="H33" s="175">
        <f t="shared" si="2"/>
        <v>2.5599999999999987</v>
      </c>
      <c r="J33" s="5"/>
    </row>
    <row r="34" spans="1:10" x14ac:dyDescent="0.25">
      <c r="A34" s="5" t="s">
        <v>74</v>
      </c>
      <c r="B34" s="5">
        <f>'Imputed and missing data hidden'!BA42</f>
        <v>0</v>
      </c>
      <c r="C34" s="5">
        <f>IF(VLOOKUP(A34,'Hazard &amp; Exposure'!$B$3:$BB$193,53,FALSE)&gt;0,1,0)</f>
        <v>0</v>
      </c>
      <c r="D34" s="175">
        <f>'Indicator Date hidden2'!BB43</f>
        <v>0.37254901960784315</v>
      </c>
      <c r="E34" s="175">
        <f t="shared" ref="E34:E65" si="4">IF(B34&gt;B$197,10,10-(B$197-B34)/(B$197-B$196)*10)</f>
        <v>0</v>
      </c>
      <c r="F34" s="175">
        <f t="shared" si="3"/>
        <v>1</v>
      </c>
      <c r="G34" s="175">
        <f t="shared" ref="G34:G65" si="5">IF(D34&gt;D$197,10,10-(D$197-D34)/(D$197-D$196)*10)</f>
        <v>4.9673202614379086</v>
      </c>
      <c r="H34" s="175">
        <f t="shared" ref="H34:H65" si="6">10-(12.5-AVERAGE(E34,G34)*F34)/12.5*10</f>
        <v>1.9869281045751634</v>
      </c>
      <c r="J34" s="5"/>
    </row>
    <row r="35" spans="1:10" x14ac:dyDescent="0.25">
      <c r="A35" s="5" t="s">
        <v>54</v>
      </c>
      <c r="B35" s="5">
        <f>'Imputed and missing data hidden'!BA31</f>
        <v>0</v>
      </c>
      <c r="C35" s="5">
        <f>IF(VLOOKUP(A35,'Hazard &amp; Exposure'!$B$3:$BB$193,53,FALSE)&gt;0,1,0)</f>
        <v>1</v>
      </c>
      <c r="D35" s="175">
        <f>'Indicator Date hidden2'!BB32</f>
        <v>0.27450980392156865</v>
      </c>
      <c r="E35" s="175">
        <f t="shared" si="4"/>
        <v>0</v>
      </c>
      <c r="F35" s="175">
        <f t="shared" si="3"/>
        <v>1.25</v>
      </c>
      <c r="G35" s="175">
        <f t="shared" si="5"/>
        <v>3.6601307189542487</v>
      </c>
      <c r="H35" s="175">
        <f t="shared" si="6"/>
        <v>1.8300653594771248</v>
      </c>
      <c r="J35" s="5"/>
    </row>
    <row r="36" spans="1:10" x14ac:dyDescent="0.25">
      <c r="A36" s="5" t="s">
        <v>70</v>
      </c>
      <c r="B36" s="5">
        <f>'Imputed and missing data hidden'!BA40</f>
        <v>5</v>
      </c>
      <c r="C36" s="5">
        <f>IF(VLOOKUP(A36,'Hazard &amp; Exposure'!$B$3:$BB$193,53,FALSE)&gt;0,1,0)</f>
        <v>1</v>
      </c>
      <c r="D36" s="175">
        <f>'Indicator Date hidden2'!BB41</f>
        <v>0.10416666666666667</v>
      </c>
      <c r="E36" s="175">
        <f t="shared" si="4"/>
        <v>3.3333333333333339</v>
      </c>
      <c r="F36" s="175">
        <f t="shared" si="3"/>
        <v>1.25</v>
      </c>
      <c r="G36" s="175">
        <f t="shared" si="5"/>
        <v>1.3888888888888893</v>
      </c>
      <c r="H36" s="175">
        <f t="shared" si="6"/>
        <v>2.3611111111111116</v>
      </c>
      <c r="J36" s="5"/>
    </row>
    <row r="37" spans="1:10" x14ac:dyDescent="0.25">
      <c r="A37" s="5" t="s">
        <v>71</v>
      </c>
      <c r="B37" s="5">
        <f>'Imputed and missing data hidden'!BA39</f>
        <v>1</v>
      </c>
      <c r="C37" s="5">
        <f>IF(VLOOKUP(A37,'Hazard &amp; Exposure'!$B$3:$BB$193,53,FALSE)&gt;0,1,0)</f>
        <v>0</v>
      </c>
      <c r="D37" s="175">
        <f>'Indicator Date hidden2'!BB40</f>
        <v>0.24</v>
      </c>
      <c r="E37" s="175">
        <f t="shared" si="4"/>
        <v>0.66666666666666607</v>
      </c>
      <c r="F37" s="175">
        <f t="shared" si="3"/>
        <v>1</v>
      </c>
      <c r="G37" s="175">
        <f t="shared" si="5"/>
        <v>3.1999999999999993</v>
      </c>
      <c r="H37" s="175">
        <f t="shared" si="6"/>
        <v>1.5466666666666669</v>
      </c>
      <c r="J37" s="5"/>
    </row>
    <row r="38" spans="1:10" x14ac:dyDescent="0.25">
      <c r="A38" s="5" t="s">
        <v>66</v>
      </c>
      <c r="B38" s="5">
        <f>'Imputed and missing data hidden'!BA37</f>
        <v>0</v>
      </c>
      <c r="C38" s="5">
        <f>IF(VLOOKUP(A38,'Hazard &amp; Exposure'!$B$3:$BB$193,53,FALSE)&gt;0,1,0)</f>
        <v>1</v>
      </c>
      <c r="D38" s="175">
        <f>'Indicator Date hidden2'!BB38</f>
        <v>0.33333333333333331</v>
      </c>
      <c r="E38" s="175">
        <f t="shared" si="4"/>
        <v>0</v>
      </c>
      <c r="F38" s="175">
        <f t="shared" si="3"/>
        <v>1.25</v>
      </c>
      <c r="G38" s="175">
        <f t="shared" si="5"/>
        <v>4.4444444444444446</v>
      </c>
      <c r="H38" s="175">
        <f t="shared" si="6"/>
        <v>2.2222222222222232</v>
      </c>
      <c r="J38" s="5"/>
    </row>
    <row r="39" spans="1:10" x14ac:dyDescent="0.25">
      <c r="A39" s="5" t="s">
        <v>68</v>
      </c>
      <c r="B39" s="5">
        <f>'Imputed and missing data hidden'!BA38</f>
        <v>7</v>
      </c>
      <c r="C39" s="5">
        <f>IF(VLOOKUP(A39,'Hazard &amp; Exposure'!$B$3:$BB$193,53,FALSE)&gt;0,1,0)</f>
        <v>0</v>
      </c>
      <c r="D39" s="175">
        <f>'Indicator Date hidden2'!BB39</f>
        <v>0.51111111111111107</v>
      </c>
      <c r="E39" s="175">
        <f t="shared" si="4"/>
        <v>4.666666666666667</v>
      </c>
      <c r="F39" s="175">
        <f t="shared" si="3"/>
        <v>1</v>
      </c>
      <c r="G39" s="175">
        <f t="shared" si="5"/>
        <v>6.814814814814814</v>
      </c>
      <c r="H39" s="175">
        <f t="shared" si="6"/>
        <v>4.5925925925925926</v>
      </c>
      <c r="J39" s="5"/>
    </row>
    <row r="40" spans="1:10" x14ac:dyDescent="0.25">
      <c r="A40" s="5" t="s">
        <v>58</v>
      </c>
      <c r="B40" s="5">
        <f>'Imputed and missing data hidden'!BA29</f>
        <v>3</v>
      </c>
      <c r="C40" s="5">
        <f>IF(VLOOKUP(A40,'Hazard &amp; Exposure'!$B$3:$BB$193,53,FALSE)&gt;0,1,0)</f>
        <v>0</v>
      </c>
      <c r="D40" s="175">
        <f>'Indicator Date hidden2'!BB30</f>
        <v>0.2391304347826087</v>
      </c>
      <c r="E40" s="175">
        <f t="shared" si="4"/>
        <v>2</v>
      </c>
      <c r="F40" s="175">
        <f t="shared" si="3"/>
        <v>1</v>
      </c>
      <c r="G40" s="175">
        <f t="shared" si="5"/>
        <v>3.1884057971014492</v>
      </c>
      <c r="H40" s="175">
        <f t="shared" si="6"/>
        <v>2.0753623188405799</v>
      </c>
      <c r="J40" s="5"/>
    </row>
    <row r="41" spans="1:10" x14ac:dyDescent="0.25">
      <c r="A41" s="5" t="s">
        <v>72</v>
      </c>
      <c r="B41" s="5">
        <f>'Imputed and missing data hidden'!BA41</f>
        <v>1</v>
      </c>
      <c r="C41" s="5">
        <f>IF(VLOOKUP(A41,'Hazard &amp; Exposure'!$B$3:$BB$193,53,FALSE)&gt;0,1,0)</f>
        <v>0</v>
      </c>
      <c r="D41" s="175">
        <f>'Indicator Date hidden2'!BB42</f>
        <v>0.2857142857142857</v>
      </c>
      <c r="E41" s="175">
        <f t="shared" si="4"/>
        <v>0.66666666666666607</v>
      </c>
      <c r="F41" s="175">
        <f t="shared" si="3"/>
        <v>1</v>
      </c>
      <c r="G41" s="175">
        <f t="shared" si="5"/>
        <v>3.8095238095238093</v>
      </c>
      <c r="H41" s="175">
        <f t="shared" si="6"/>
        <v>1.7904761904761894</v>
      </c>
      <c r="J41" s="5"/>
    </row>
    <row r="42" spans="1:10" x14ac:dyDescent="0.25">
      <c r="A42" s="5" t="s">
        <v>77</v>
      </c>
      <c r="B42" s="5">
        <f>'Imputed and missing data hidden'!BA44</f>
        <v>7</v>
      </c>
      <c r="C42" s="5">
        <f>IF(VLOOKUP(A42,'Hazard &amp; Exposure'!$B$3:$BB$193,53,FALSE)&gt;0,1,0)</f>
        <v>0</v>
      </c>
      <c r="D42" s="175">
        <f>'Indicator Date hidden2'!BB45</f>
        <v>0.23255813953488372</v>
      </c>
      <c r="E42" s="175">
        <f t="shared" si="4"/>
        <v>4.666666666666667</v>
      </c>
      <c r="F42" s="175">
        <f t="shared" si="3"/>
        <v>1</v>
      </c>
      <c r="G42" s="175">
        <f t="shared" si="5"/>
        <v>3.1007751937984498</v>
      </c>
      <c r="H42" s="175">
        <f t="shared" si="6"/>
        <v>3.1069767441860465</v>
      </c>
      <c r="J42" s="5"/>
    </row>
    <row r="43" spans="1:10" x14ac:dyDescent="0.25">
      <c r="A43" s="5" t="s">
        <v>79</v>
      </c>
      <c r="B43" s="5">
        <f>'Imputed and missing data hidden'!BA45</f>
        <v>5</v>
      </c>
      <c r="C43" s="5">
        <f>IF(VLOOKUP(A43,'Hazard &amp; Exposure'!$B$3:$BB$193,53,FALSE)&gt;0,1,0)</f>
        <v>0</v>
      </c>
      <c r="D43" s="175">
        <f>'Indicator Date hidden2'!BB46</f>
        <v>0.19565217391304349</v>
      </c>
      <c r="E43" s="175">
        <f t="shared" si="4"/>
        <v>3.3333333333333339</v>
      </c>
      <c r="F43" s="175">
        <f t="shared" si="3"/>
        <v>1</v>
      </c>
      <c r="G43" s="175">
        <f t="shared" si="5"/>
        <v>2.6086956521739122</v>
      </c>
      <c r="H43" s="175">
        <f t="shared" si="6"/>
        <v>2.3768115942028984</v>
      </c>
      <c r="J43" s="5"/>
    </row>
    <row r="44" spans="1:10" x14ac:dyDescent="0.25">
      <c r="A44" s="5" t="s">
        <v>81</v>
      </c>
      <c r="B44" s="5">
        <f>'Imputed and missing data hidden'!BA46</f>
        <v>5</v>
      </c>
      <c r="C44" s="5">
        <f>IF(VLOOKUP(A44,'Hazard &amp; Exposure'!$B$3:$BB$193,53,FALSE)&gt;0,1,0)</f>
        <v>0</v>
      </c>
      <c r="D44" s="175">
        <f>'Indicator Date hidden2'!BB47</f>
        <v>0.2</v>
      </c>
      <c r="E44" s="175">
        <f t="shared" si="4"/>
        <v>3.3333333333333339</v>
      </c>
      <c r="F44" s="175">
        <f t="shared" si="3"/>
        <v>1</v>
      </c>
      <c r="G44" s="175">
        <f t="shared" si="5"/>
        <v>2.6666666666666661</v>
      </c>
      <c r="H44" s="175">
        <f t="shared" si="6"/>
        <v>2.4000000000000004</v>
      </c>
      <c r="J44" s="5"/>
    </row>
    <row r="45" spans="1:10" x14ac:dyDescent="0.25">
      <c r="A45" s="5" t="s">
        <v>118</v>
      </c>
      <c r="B45" s="5">
        <f>'Imputed and missing data hidden'!BA64</f>
        <v>5</v>
      </c>
      <c r="C45" s="5">
        <f>IF(VLOOKUP(A45,'Hazard &amp; Exposure'!$B$3:$BB$193,53,FALSE)&gt;0,1,0)</f>
        <v>0</v>
      </c>
      <c r="D45" s="175">
        <f>'Indicator Date hidden2'!BB65</f>
        <v>0.37777777777777777</v>
      </c>
      <c r="E45" s="175">
        <f t="shared" si="4"/>
        <v>3.3333333333333339</v>
      </c>
      <c r="F45" s="175">
        <f t="shared" si="3"/>
        <v>1</v>
      </c>
      <c r="G45" s="175">
        <f t="shared" si="5"/>
        <v>5.0370370370370372</v>
      </c>
      <c r="H45" s="175">
        <f t="shared" si="6"/>
        <v>3.3481481481481481</v>
      </c>
      <c r="J45" s="5"/>
    </row>
    <row r="46" spans="1:10" x14ac:dyDescent="0.25">
      <c r="A46" s="5" t="s">
        <v>85</v>
      </c>
      <c r="B46" s="5">
        <f>'Imputed and missing data hidden'!BA48</f>
        <v>5</v>
      </c>
      <c r="C46" s="5">
        <f>IF(VLOOKUP(A46,'Hazard &amp; Exposure'!$B$3:$BB$193,53,FALSE)&gt;0,1,0)</f>
        <v>0</v>
      </c>
      <c r="D46" s="175">
        <f>'Indicator Date hidden2'!BB49</f>
        <v>0.51111111111111107</v>
      </c>
      <c r="E46" s="175">
        <f t="shared" si="4"/>
        <v>3.3333333333333339</v>
      </c>
      <c r="F46" s="175">
        <f t="shared" si="3"/>
        <v>1</v>
      </c>
      <c r="G46" s="175">
        <f t="shared" si="5"/>
        <v>6.814814814814814</v>
      </c>
      <c r="H46" s="175">
        <f t="shared" si="6"/>
        <v>4.0592592592592593</v>
      </c>
      <c r="J46" s="5"/>
    </row>
    <row r="47" spans="1:10" x14ac:dyDescent="0.25">
      <c r="A47" s="5" t="s">
        <v>87</v>
      </c>
      <c r="B47" s="5">
        <f>'Imputed and missing data hidden'!BA49</f>
        <v>13</v>
      </c>
      <c r="C47" s="5">
        <f>IF(VLOOKUP(A47,'Hazard &amp; Exposure'!$B$3:$BB$193,53,FALSE)&gt;0,1,0)</f>
        <v>0</v>
      </c>
      <c r="D47" s="175">
        <f>'Indicator Date hidden2'!BB50</f>
        <v>0.52500000000000002</v>
      </c>
      <c r="E47" s="175">
        <f t="shared" si="4"/>
        <v>8.6666666666666661</v>
      </c>
      <c r="F47" s="175">
        <f t="shared" si="3"/>
        <v>1</v>
      </c>
      <c r="G47" s="175">
        <f t="shared" si="5"/>
        <v>7</v>
      </c>
      <c r="H47" s="175">
        <f t="shared" si="6"/>
        <v>6.2666666666666666</v>
      </c>
      <c r="J47" s="5"/>
    </row>
    <row r="48" spans="1:10" x14ac:dyDescent="0.25">
      <c r="A48" s="5" t="s">
        <v>83</v>
      </c>
      <c r="B48" s="5">
        <f>'Imputed and missing data hidden'!BA47</f>
        <v>5</v>
      </c>
      <c r="C48" s="5">
        <f>IF(VLOOKUP(A48,'Hazard &amp; Exposure'!$B$3:$BB$193,53,FALSE)&gt;0,1,0)</f>
        <v>0</v>
      </c>
      <c r="D48" s="175">
        <f>'Indicator Date hidden2'!BB48</f>
        <v>0.2</v>
      </c>
      <c r="E48" s="175">
        <f t="shared" si="4"/>
        <v>3.3333333333333339</v>
      </c>
      <c r="F48" s="175">
        <f t="shared" si="3"/>
        <v>1</v>
      </c>
      <c r="G48" s="175">
        <f t="shared" si="5"/>
        <v>2.6666666666666661</v>
      </c>
      <c r="H48" s="175">
        <f t="shared" si="6"/>
        <v>2.4000000000000004</v>
      </c>
      <c r="J48" s="5"/>
    </row>
    <row r="49" spans="1:10" x14ac:dyDescent="0.25">
      <c r="A49" s="5" t="s">
        <v>89</v>
      </c>
      <c r="B49" s="5">
        <f>'Imputed and missing data hidden'!BA50</f>
        <v>0</v>
      </c>
      <c r="C49" s="5">
        <f>IF(VLOOKUP(A49,'Hazard &amp; Exposure'!$B$3:$BB$193,53,FALSE)&gt;0,1,0)</f>
        <v>0</v>
      </c>
      <c r="D49" s="175">
        <f>'Indicator Date hidden2'!BB51</f>
        <v>0.18</v>
      </c>
      <c r="E49" s="175">
        <f t="shared" si="4"/>
        <v>0</v>
      </c>
      <c r="F49" s="175">
        <f t="shared" si="3"/>
        <v>1</v>
      </c>
      <c r="G49" s="175">
        <f t="shared" si="5"/>
        <v>2.3999999999999986</v>
      </c>
      <c r="H49" s="175">
        <f t="shared" si="6"/>
        <v>0.95999999999999908</v>
      </c>
      <c r="J49" s="5"/>
    </row>
    <row r="50" spans="1:10" x14ac:dyDescent="0.25">
      <c r="A50" s="5" t="s">
        <v>4</v>
      </c>
      <c r="B50" s="5">
        <f>'Imputed and missing data hidden'!BA4</f>
        <v>2</v>
      </c>
      <c r="C50" s="5">
        <f>IF(VLOOKUP(A50,'Hazard &amp; Exposure'!$B$3:$BB$193,53,FALSE)&gt;0,1,0)</f>
        <v>0</v>
      </c>
      <c r="D50" s="175">
        <f>'Indicator Date hidden2'!BB5</f>
        <v>0.2857142857142857</v>
      </c>
      <c r="E50" s="175">
        <f t="shared" si="4"/>
        <v>1.3333333333333321</v>
      </c>
      <c r="F50" s="175">
        <f t="shared" si="3"/>
        <v>1</v>
      </c>
      <c r="G50" s="175">
        <f t="shared" si="5"/>
        <v>3.8095238095238093</v>
      </c>
      <c r="H50" s="175">
        <f t="shared" si="6"/>
        <v>2.0571428571428569</v>
      </c>
      <c r="J50" s="5"/>
    </row>
    <row r="51" spans="1:10" x14ac:dyDescent="0.25">
      <c r="A51" s="5" t="s">
        <v>92</v>
      </c>
      <c r="B51" s="5">
        <f>'Imputed and missing data hidden'!BA51</f>
        <v>0</v>
      </c>
      <c r="C51" s="5">
        <f>IF(VLOOKUP(A51,'Hazard &amp; Exposure'!$B$3:$BB$193,53,FALSE)&gt;0,1,0)</f>
        <v>0</v>
      </c>
      <c r="D51" s="175">
        <f>'Indicator Date hidden2'!BB52</f>
        <v>0.18</v>
      </c>
      <c r="E51" s="175">
        <f t="shared" si="4"/>
        <v>0</v>
      </c>
      <c r="F51" s="175">
        <f t="shared" si="3"/>
        <v>1</v>
      </c>
      <c r="G51" s="175">
        <f t="shared" si="5"/>
        <v>2.3999999999999986</v>
      </c>
      <c r="H51" s="175">
        <f t="shared" si="6"/>
        <v>0.95999999999999908</v>
      </c>
      <c r="J51" s="5"/>
    </row>
    <row r="52" spans="1:10" x14ac:dyDescent="0.25">
      <c r="A52" s="5" t="s">
        <v>94</v>
      </c>
      <c r="B52" s="5">
        <f>'Imputed and missing data hidden'!BA52</f>
        <v>1</v>
      </c>
      <c r="C52" s="5">
        <f>IF(VLOOKUP(A52,'Hazard &amp; Exposure'!$B$3:$BB$193,53,FALSE)&gt;0,1,0)</f>
        <v>1</v>
      </c>
      <c r="D52" s="175">
        <f>'Indicator Date hidden2'!BB53</f>
        <v>0.28000000000000003</v>
      </c>
      <c r="E52" s="175">
        <f t="shared" si="4"/>
        <v>0.66666666666666607</v>
      </c>
      <c r="F52" s="175">
        <f t="shared" si="3"/>
        <v>1.25</v>
      </c>
      <c r="G52" s="175">
        <f t="shared" si="5"/>
        <v>3.7333333333333343</v>
      </c>
      <c r="H52" s="175">
        <f t="shared" si="6"/>
        <v>2.1999999999999993</v>
      </c>
      <c r="J52" s="5"/>
    </row>
    <row r="53" spans="1:10" x14ac:dyDescent="0.25">
      <c r="A53" s="5" t="s">
        <v>100</v>
      </c>
      <c r="B53" s="5">
        <f>'Imputed and missing data hidden'!BA55</f>
        <v>10</v>
      </c>
      <c r="C53" s="5">
        <f>IF(VLOOKUP(A53,'Hazard &amp; Exposure'!$B$3:$BB$193,53,FALSE)&gt;0,1,0)</f>
        <v>0</v>
      </c>
      <c r="D53" s="175">
        <f>'Indicator Date hidden2'!BB56</f>
        <v>0.14285714285714285</v>
      </c>
      <c r="E53" s="175">
        <f t="shared" si="4"/>
        <v>6.666666666666667</v>
      </c>
      <c r="F53" s="175">
        <f t="shared" si="3"/>
        <v>1</v>
      </c>
      <c r="G53" s="175">
        <f t="shared" si="5"/>
        <v>1.9047619047619033</v>
      </c>
      <c r="H53" s="175">
        <f t="shared" si="6"/>
        <v>3.428571428571427</v>
      </c>
      <c r="J53" s="5"/>
    </row>
    <row r="54" spans="1:10" x14ac:dyDescent="0.25">
      <c r="A54" s="5" t="s">
        <v>300</v>
      </c>
      <c r="B54" s="5">
        <f>'Imputed and missing data hidden'!BA160</f>
        <v>4</v>
      </c>
      <c r="C54" s="5">
        <f>IF(VLOOKUP(A54,'Hazard &amp; Exposure'!$B$3:$BB$193,53,FALSE)&gt;0,1,0)</f>
        <v>0</v>
      </c>
      <c r="D54" s="175">
        <f>'Indicator Date hidden2'!BB161</f>
        <v>0.13043478260869565</v>
      </c>
      <c r="E54" s="175">
        <f t="shared" si="4"/>
        <v>2.666666666666667</v>
      </c>
      <c r="F54" s="175">
        <f t="shared" si="3"/>
        <v>1</v>
      </c>
      <c r="G54" s="175">
        <f t="shared" si="5"/>
        <v>1.7391304347826093</v>
      </c>
      <c r="H54" s="175">
        <f t="shared" si="6"/>
        <v>1.7623188405797112</v>
      </c>
      <c r="J54" s="5"/>
    </row>
    <row r="55" spans="1:10" x14ac:dyDescent="0.25">
      <c r="A55" s="5" t="s">
        <v>102</v>
      </c>
      <c r="B55" s="5">
        <f>'Imputed and missing data hidden'!BA56</f>
        <v>5</v>
      </c>
      <c r="C55" s="5">
        <f>IF(VLOOKUP(A55,'Hazard &amp; Exposure'!$B$3:$BB$193,53,FALSE)&gt;0,1,0)</f>
        <v>0</v>
      </c>
      <c r="D55" s="175">
        <f>'Indicator Date hidden2'!BB57</f>
        <v>0.17777777777777778</v>
      </c>
      <c r="E55" s="175">
        <f t="shared" si="4"/>
        <v>3.3333333333333339</v>
      </c>
      <c r="F55" s="175">
        <f t="shared" si="3"/>
        <v>1</v>
      </c>
      <c r="G55" s="175">
        <f t="shared" si="5"/>
        <v>2.3703703703703702</v>
      </c>
      <c r="H55" s="175">
        <f t="shared" si="6"/>
        <v>2.2814814814814808</v>
      </c>
      <c r="J55" s="5"/>
    </row>
    <row r="56" spans="1:10" x14ac:dyDescent="0.25">
      <c r="A56" s="5" t="s">
        <v>104</v>
      </c>
      <c r="B56" s="5">
        <f>'Imputed and missing data hidden'!BA57</f>
        <v>0</v>
      </c>
      <c r="C56" s="5">
        <f>IF(VLOOKUP(A56,'Hazard &amp; Exposure'!$B$3:$BB$193,53,FALSE)&gt;0,1,0)</f>
        <v>0</v>
      </c>
      <c r="D56" s="175">
        <f>'Indicator Date hidden2'!BB58</f>
        <v>0.29411764705882354</v>
      </c>
      <c r="E56" s="175">
        <f t="shared" si="4"/>
        <v>0</v>
      </c>
      <c r="F56" s="175">
        <f t="shared" si="3"/>
        <v>1</v>
      </c>
      <c r="G56" s="175">
        <f t="shared" si="5"/>
        <v>3.9215686274509807</v>
      </c>
      <c r="H56" s="175">
        <f t="shared" si="6"/>
        <v>1.5686274509803919</v>
      </c>
      <c r="J56" s="5"/>
    </row>
    <row r="57" spans="1:10" x14ac:dyDescent="0.25">
      <c r="A57" s="5" t="s">
        <v>108</v>
      </c>
      <c r="B57" s="5">
        <f>'Imputed and missing data hidden'!BA59</f>
        <v>6</v>
      </c>
      <c r="C57" s="5">
        <f>IF(VLOOKUP(A57,'Hazard &amp; Exposure'!$B$3:$BB$193,53,FALSE)&gt;0,1,0)</f>
        <v>0</v>
      </c>
      <c r="D57" s="175">
        <f>'Indicator Date hidden2'!BB60</f>
        <v>0.18181818181818182</v>
      </c>
      <c r="E57" s="175">
        <f t="shared" si="4"/>
        <v>4</v>
      </c>
      <c r="F57" s="175">
        <f t="shared" si="3"/>
        <v>1</v>
      </c>
      <c r="G57" s="175">
        <f t="shared" si="5"/>
        <v>2.4242424242424256</v>
      </c>
      <c r="H57" s="175">
        <f t="shared" si="6"/>
        <v>2.5696969696969703</v>
      </c>
      <c r="J57" s="5"/>
    </row>
    <row r="58" spans="1:10" x14ac:dyDescent="0.25">
      <c r="A58" s="5" t="s">
        <v>106</v>
      </c>
      <c r="B58" s="5">
        <f>'Imputed and missing data hidden'!BA58</f>
        <v>5</v>
      </c>
      <c r="C58" s="5">
        <f>IF(VLOOKUP(A58,'Hazard &amp; Exposure'!$B$3:$BB$193,53,FALSE)&gt;0,1,0)</f>
        <v>0</v>
      </c>
      <c r="D58" s="175">
        <f>'Indicator Date hidden2'!BB59</f>
        <v>0.28888888888888886</v>
      </c>
      <c r="E58" s="175">
        <f t="shared" si="4"/>
        <v>3.3333333333333339</v>
      </c>
      <c r="F58" s="175">
        <f t="shared" si="3"/>
        <v>1</v>
      </c>
      <c r="G58" s="175">
        <f t="shared" si="5"/>
        <v>3.8518518518518521</v>
      </c>
      <c r="H58" s="175">
        <f t="shared" si="6"/>
        <v>2.8740740740740742</v>
      </c>
      <c r="J58" s="5"/>
    </row>
    <row r="59" spans="1:10" x14ac:dyDescent="0.25">
      <c r="A59" s="5" t="s">
        <v>110</v>
      </c>
      <c r="B59" s="5">
        <f>'Imputed and missing data hidden'!BA60</f>
        <v>6</v>
      </c>
      <c r="C59" s="5">
        <f>IF(VLOOKUP(A59,'Hazard &amp; Exposure'!$B$3:$BB$193,53,FALSE)&gt;0,1,0)</f>
        <v>0</v>
      </c>
      <c r="D59" s="175">
        <f>'Indicator Date hidden2'!BB61</f>
        <v>6.8181818181818177E-2</v>
      </c>
      <c r="E59" s="175">
        <f t="shared" si="4"/>
        <v>4</v>
      </c>
      <c r="F59" s="175">
        <f t="shared" si="3"/>
        <v>1</v>
      </c>
      <c r="G59" s="175">
        <f t="shared" si="5"/>
        <v>0.90909090909090828</v>
      </c>
      <c r="H59" s="175">
        <f t="shared" si="6"/>
        <v>1.963636363636363</v>
      </c>
      <c r="J59" s="5"/>
    </row>
    <row r="60" spans="1:10" x14ac:dyDescent="0.25">
      <c r="A60" s="5" t="s">
        <v>208</v>
      </c>
      <c r="B60" s="5">
        <f>'Imputed and missing data hidden'!BA112</f>
        <v>10</v>
      </c>
      <c r="C60" s="5">
        <f>IF(VLOOKUP(A60,'Hazard &amp; Exposure'!$B$3:$BB$193,53,FALSE)&gt;0,1,0)</f>
        <v>0</v>
      </c>
      <c r="D60" s="175">
        <f>'Indicator Date hidden2'!BB113</f>
        <v>0.56097560975609762</v>
      </c>
      <c r="E60" s="175">
        <f t="shared" si="4"/>
        <v>6.666666666666667</v>
      </c>
      <c r="F60" s="175">
        <f t="shared" si="3"/>
        <v>1</v>
      </c>
      <c r="G60" s="175">
        <f t="shared" si="5"/>
        <v>7.4796747967479682</v>
      </c>
      <c r="H60" s="175">
        <f t="shared" si="6"/>
        <v>5.6585365853658542</v>
      </c>
      <c r="J60" s="5"/>
    </row>
    <row r="61" spans="1:10" x14ac:dyDescent="0.25">
      <c r="A61" s="5" t="s">
        <v>112</v>
      </c>
      <c r="B61" s="5">
        <f>'Imputed and missing data hidden'!BA61</f>
        <v>1</v>
      </c>
      <c r="C61" s="5">
        <f>IF(VLOOKUP(A61,'Hazard &amp; Exposure'!$B$3:$BB$193,53,FALSE)&gt;0,1,0)</f>
        <v>0</v>
      </c>
      <c r="D61" s="175">
        <f>'Indicator Date hidden2'!BB62</f>
        <v>0.32653061224489793</v>
      </c>
      <c r="E61" s="175">
        <f t="shared" si="4"/>
        <v>0.66666666666666607</v>
      </c>
      <c r="F61" s="175">
        <f t="shared" si="3"/>
        <v>1</v>
      </c>
      <c r="G61" s="175">
        <f t="shared" si="5"/>
        <v>4.353741496598639</v>
      </c>
      <c r="H61" s="175">
        <f t="shared" si="6"/>
        <v>2.0081632653061217</v>
      </c>
      <c r="J61" s="5"/>
    </row>
    <row r="62" spans="1:10" x14ac:dyDescent="0.25">
      <c r="A62" s="5" t="s">
        <v>341</v>
      </c>
      <c r="B62" s="5">
        <f>'Imputed and missing data hidden'!BA183</f>
        <v>5</v>
      </c>
      <c r="C62" s="5">
        <f>IF(VLOOKUP(A62,'Hazard &amp; Exposure'!$B$3:$BB$193,53,FALSE)&gt;0,1,0)</f>
        <v>0</v>
      </c>
      <c r="D62" s="175">
        <f>'Indicator Date hidden2'!BB184</f>
        <v>0.13333333333333333</v>
      </c>
      <c r="E62" s="175">
        <f t="shared" si="4"/>
        <v>3.3333333333333339</v>
      </c>
      <c r="F62" s="175">
        <f t="shared" si="3"/>
        <v>1</v>
      </c>
      <c r="G62" s="175">
        <f t="shared" si="5"/>
        <v>1.7777777777777768</v>
      </c>
      <c r="H62" s="175">
        <f t="shared" si="6"/>
        <v>2.0444444444444443</v>
      </c>
      <c r="J62" s="5"/>
    </row>
    <row r="63" spans="1:10" x14ac:dyDescent="0.25">
      <c r="A63" s="5" t="s">
        <v>116</v>
      </c>
      <c r="B63" s="5">
        <f>'Imputed and missing data hidden'!BA63</f>
        <v>2</v>
      </c>
      <c r="C63" s="5">
        <f>IF(VLOOKUP(A63,'Hazard &amp; Exposure'!$B$3:$BB$193,53,FALSE)&gt;0,1,0)</f>
        <v>0</v>
      </c>
      <c r="D63" s="175">
        <f>'Indicator Date hidden2'!BB64</f>
        <v>0.40816326530612246</v>
      </c>
      <c r="E63" s="175">
        <f t="shared" si="4"/>
        <v>1.3333333333333321</v>
      </c>
      <c r="F63" s="175">
        <f t="shared" si="3"/>
        <v>1</v>
      </c>
      <c r="G63" s="175">
        <f t="shared" si="5"/>
        <v>5.4421768707482991</v>
      </c>
      <c r="H63" s="175">
        <f t="shared" si="6"/>
        <v>2.7102040816326518</v>
      </c>
      <c r="J63" s="5"/>
    </row>
    <row r="64" spans="1:10" x14ac:dyDescent="0.25">
      <c r="A64" s="5" t="s">
        <v>120</v>
      </c>
      <c r="B64" s="5">
        <f>'Imputed and missing data hidden'!BA65</f>
        <v>0</v>
      </c>
      <c r="C64" s="5">
        <f>IF(VLOOKUP(A64,'Hazard &amp; Exposure'!$B$3:$BB$193,53,FALSE)&gt;0,1,0)</f>
        <v>0</v>
      </c>
      <c r="D64" s="175">
        <f>'Indicator Date hidden2'!BB66</f>
        <v>0.34</v>
      </c>
      <c r="E64" s="175">
        <f t="shared" si="4"/>
        <v>0</v>
      </c>
      <c r="F64" s="175">
        <f t="shared" si="3"/>
        <v>1</v>
      </c>
      <c r="G64" s="175">
        <f t="shared" si="5"/>
        <v>4.5333333333333332</v>
      </c>
      <c r="H64" s="175">
        <f t="shared" si="6"/>
        <v>1.8133333333333326</v>
      </c>
      <c r="J64" s="5"/>
    </row>
    <row r="65" spans="1:10" x14ac:dyDescent="0.25">
      <c r="A65" s="5" t="s">
        <v>128</v>
      </c>
      <c r="B65" s="5">
        <f>'Imputed and missing data hidden'!BA69</f>
        <v>1</v>
      </c>
      <c r="C65" s="5">
        <f>IF(VLOOKUP(A65,'Hazard &amp; Exposure'!$B$3:$BB$193,53,FALSE)&gt;0,1,0)</f>
        <v>0</v>
      </c>
      <c r="D65" s="175">
        <f>'Indicator Date hidden2'!BB70</f>
        <v>0.32653061224489793</v>
      </c>
      <c r="E65" s="175">
        <f t="shared" si="4"/>
        <v>0.66666666666666607</v>
      </c>
      <c r="F65" s="175">
        <f t="shared" si="3"/>
        <v>1</v>
      </c>
      <c r="G65" s="175">
        <f t="shared" si="5"/>
        <v>4.353741496598639</v>
      </c>
      <c r="H65" s="175">
        <f t="shared" si="6"/>
        <v>2.0081632653061217</v>
      </c>
      <c r="J65" s="5"/>
    </row>
    <row r="66" spans="1:10" x14ac:dyDescent="0.25">
      <c r="A66" s="5" t="s">
        <v>114</v>
      </c>
      <c r="B66" s="5">
        <f>'Imputed and missing data hidden'!BA62</f>
        <v>0</v>
      </c>
      <c r="C66" s="5">
        <f>IF(VLOOKUP(A66,'Hazard &amp; Exposure'!$B$3:$BB$193,53,FALSE)&gt;0,1,0)</f>
        <v>0</v>
      </c>
      <c r="D66" s="175">
        <f>'Indicator Date hidden2'!BB63</f>
        <v>0.42</v>
      </c>
      <c r="E66" s="175">
        <f t="shared" ref="E66:E97" si="7">IF(B66&gt;B$197,10,10-(B$197-B66)/(B$197-B$196)*10)</f>
        <v>0</v>
      </c>
      <c r="F66" s="175">
        <f t="shared" si="3"/>
        <v>1</v>
      </c>
      <c r="G66" s="175">
        <f t="shared" ref="G66:G97" si="8">IF(D66&gt;D$197,10,10-(D$197-D66)/(D$197-D$196)*10)</f>
        <v>5.6</v>
      </c>
      <c r="H66" s="175">
        <f t="shared" ref="H66:H97" si="9">10-(12.5-AVERAGE(E66,G66)*F66)/12.5*10</f>
        <v>2.2400000000000011</v>
      </c>
      <c r="J66" s="5"/>
    </row>
    <row r="67" spans="1:10" x14ac:dyDescent="0.25">
      <c r="A67" s="5" t="s">
        <v>130</v>
      </c>
      <c r="B67" s="5">
        <f>'Imputed and missing data hidden'!BA70</f>
        <v>3</v>
      </c>
      <c r="C67" s="5">
        <f>IF(VLOOKUP(A67,'Hazard &amp; Exposure'!$B$3:$BB$193,53,FALSE)&gt;0,1,0)</f>
        <v>0</v>
      </c>
      <c r="D67" s="175">
        <f>'Indicator Date hidden2'!BB71</f>
        <v>0.44680851063829785</v>
      </c>
      <c r="E67" s="175">
        <f t="shared" si="7"/>
        <v>2</v>
      </c>
      <c r="F67" s="175">
        <f t="shared" ref="F67:F130" si="10">IF(C67=1,$B$199,1)</f>
        <v>1</v>
      </c>
      <c r="G67" s="175">
        <f t="shared" si="8"/>
        <v>5.957446808510638</v>
      </c>
      <c r="H67" s="175">
        <f t="shared" si="9"/>
        <v>3.182978723404255</v>
      </c>
      <c r="J67" s="5"/>
    </row>
    <row r="68" spans="1:10" x14ac:dyDescent="0.25">
      <c r="A68" s="5" t="s">
        <v>98</v>
      </c>
      <c r="B68" s="5">
        <f>'Imputed and missing data hidden'!BA54</f>
        <v>9</v>
      </c>
      <c r="C68" s="5">
        <f>IF(VLOOKUP(A68,'Hazard &amp; Exposure'!$B$3:$BB$193,53,FALSE)&gt;0,1,0)</f>
        <v>0</v>
      </c>
      <c r="D68" s="175">
        <f>'Indicator Date hidden2'!BB55</f>
        <v>0.16279069767441862</v>
      </c>
      <c r="E68" s="175">
        <f t="shared" si="7"/>
        <v>6</v>
      </c>
      <c r="F68" s="175">
        <f t="shared" si="10"/>
        <v>1</v>
      </c>
      <c r="G68" s="175">
        <f t="shared" si="8"/>
        <v>2.170542635658915</v>
      </c>
      <c r="H68" s="175">
        <f t="shared" si="9"/>
        <v>3.268217054263566</v>
      </c>
      <c r="J68" s="5"/>
    </row>
    <row r="69" spans="1:10" x14ac:dyDescent="0.25">
      <c r="A69" s="5" t="s">
        <v>122</v>
      </c>
      <c r="B69" s="5">
        <f>'Imputed and missing data hidden'!BA66</f>
        <v>4</v>
      </c>
      <c r="C69" s="5">
        <f>IF(VLOOKUP(A69,'Hazard &amp; Exposure'!$B$3:$BB$193,53,FALSE)&gt;0,1,0)</f>
        <v>0</v>
      </c>
      <c r="D69" s="175">
        <f>'Indicator Date hidden2'!BB67</f>
        <v>0.17391304347826086</v>
      </c>
      <c r="E69" s="175">
        <f t="shared" si="7"/>
        <v>2.666666666666667</v>
      </c>
      <c r="F69" s="175">
        <f t="shared" si="10"/>
        <v>1</v>
      </c>
      <c r="G69" s="175">
        <f t="shared" si="8"/>
        <v>2.3188405797101455</v>
      </c>
      <c r="H69" s="175">
        <f t="shared" si="9"/>
        <v>1.994202898550725</v>
      </c>
      <c r="J69" s="5"/>
    </row>
    <row r="70" spans="1:10" x14ac:dyDescent="0.25">
      <c r="A70" s="5" t="s">
        <v>124</v>
      </c>
      <c r="B70" s="5">
        <f>'Imputed and missing data hidden'!BA67</f>
        <v>12</v>
      </c>
      <c r="C70" s="5">
        <f>IF(VLOOKUP(A70,'Hazard &amp; Exposure'!$B$3:$BB$193,53,FALSE)&gt;0,1,0)</f>
        <v>0</v>
      </c>
      <c r="D70" s="175">
        <f>'Indicator Date hidden2'!BB68</f>
        <v>0.12195121951219512</v>
      </c>
      <c r="E70" s="175">
        <f t="shared" si="7"/>
        <v>8</v>
      </c>
      <c r="F70" s="175">
        <f t="shared" si="10"/>
        <v>1</v>
      </c>
      <c r="G70" s="175">
        <f t="shared" si="8"/>
        <v>1.6260162601626007</v>
      </c>
      <c r="H70" s="175">
        <f t="shared" si="9"/>
        <v>3.8504065040650399</v>
      </c>
      <c r="J70" s="5"/>
    </row>
    <row r="71" spans="1:10" x14ac:dyDescent="0.25">
      <c r="A71" s="5" t="s">
        <v>126</v>
      </c>
      <c r="B71" s="5">
        <f>'Imputed and missing data hidden'!BA68</f>
        <v>1</v>
      </c>
      <c r="C71" s="5">
        <f>IF(VLOOKUP(A71,'Hazard &amp; Exposure'!$B$3:$BB$193,53,FALSE)&gt;0,1,0)</f>
        <v>0</v>
      </c>
      <c r="D71" s="175">
        <f>'Indicator Date hidden2'!BB69</f>
        <v>0.16</v>
      </c>
      <c r="E71" s="175">
        <f t="shared" si="7"/>
        <v>0.66666666666666607</v>
      </c>
      <c r="F71" s="175">
        <f t="shared" si="10"/>
        <v>1</v>
      </c>
      <c r="G71" s="175">
        <f t="shared" si="8"/>
        <v>2.1333333333333337</v>
      </c>
      <c r="H71" s="175">
        <f t="shared" si="9"/>
        <v>1.1199999999999992</v>
      </c>
      <c r="J71" s="5"/>
    </row>
    <row r="72" spans="1:10" x14ac:dyDescent="0.25">
      <c r="A72" s="5" t="s">
        <v>131</v>
      </c>
      <c r="B72" s="5">
        <f>'Imputed and missing data hidden'!BA71</f>
        <v>4</v>
      </c>
      <c r="C72" s="5">
        <f>IF(VLOOKUP(A72,'Hazard &amp; Exposure'!$B$3:$BB$193,53,FALSE)&gt;0,1,0)</f>
        <v>0</v>
      </c>
      <c r="D72" s="175">
        <f>'Indicator Date hidden2'!BB72</f>
        <v>0.28260869565217389</v>
      </c>
      <c r="E72" s="175">
        <f t="shared" si="7"/>
        <v>2.666666666666667</v>
      </c>
      <c r="F72" s="175">
        <f t="shared" si="10"/>
        <v>1</v>
      </c>
      <c r="G72" s="175">
        <f t="shared" si="8"/>
        <v>3.7681159420289854</v>
      </c>
      <c r="H72" s="175">
        <f t="shared" si="9"/>
        <v>2.5739130434782611</v>
      </c>
      <c r="J72" s="5"/>
    </row>
    <row r="73" spans="1:10" x14ac:dyDescent="0.25">
      <c r="A73" s="5" t="s">
        <v>135</v>
      </c>
      <c r="B73" s="5">
        <f>'Imputed and missing data hidden'!BA73</f>
        <v>1</v>
      </c>
      <c r="C73" s="5">
        <f>IF(VLOOKUP(A73,'Hazard &amp; Exposure'!$B$3:$BB$193,53,FALSE)&gt;0,1,0)</f>
        <v>0</v>
      </c>
      <c r="D73" s="175">
        <f>'Indicator Date hidden2'!BB74</f>
        <v>0.24</v>
      </c>
      <c r="E73" s="175">
        <f t="shared" si="7"/>
        <v>0.66666666666666607</v>
      </c>
      <c r="F73" s="175">
        <f t="shared" si="10"/>
        <v>1</v>
      </c>
      <c r="G73" s="175">
        <f t="shared" si="8"/>
        <v>3.1999999999999993</v>
      </c>
      <c r="H73" s="175">
        <f t="shared" si="9"/>
        <v>1.5466666666666669</v>
      </c>
      <c r="J73" s="5"/>
    </row>
    <row r="74" spans="1:10" x14ac:dyDescent="0.25">
      <c r="A74" s="5" t="s">
        <v>75</v>
      </c>
      <c r="B74" s="5">
        <f>'Imputed and missing data hidden'!BA43</f>
        <v>5</v>
      </c>
      <c r="C74" s="5">
        <f>IF(VLOOKUP(A74,'Hazard &amp; Exposure'!$B$3:$BB$193,53,FALSE)&gt;0,1,0)</f>
        <v>0</v>
      </c>
      <c r="D74" s="175">
        <f>'Indicator Date hidden2'!BB44</f>
        <v>0.15555555555555556</v>
      </c>
      <c r="E74" s="175">
        <f t="shared" si="7"/>
        <v>3.3333333333333339</v>
      </c>
      <c r="F74" s="175">
        <f t="shared" si="10"/>
        <v>1</v>
      </c>
      <c r="G74" s="175">
        <f t="shared" si="8"/>
        <v>2.0740740740740735</v>
      </c>
      <c r="H74" s="175">
        <f t="shared" si="9"/>
        <v>2.162962962962963</v>
      </c>
      <c r="J74" s="5"/>
    </row>
    <row r="75" spans="1:10" x14ac:dyDescent="0.25">
      <c r="A75" s="5" t="s">
        <v>133</v>
      </c>
      <c r="B75" s="5">
        <f>'Imputed and missing data hidden'!BA72</f>
        <v>0</v>
      </c>
      <c r="C75" s="5">
        <f>IF(VLOOKUP(A75,'Hazard &amp; Exposure'!$B$3:$BB$193,53,FALSE)&gt;0,1,0)</f>
        <v>0</v>
      </c>
      <c r="D75" s="175">
        <f>'Indicator Date hidden2'!BB73</f>
        <v>0.28000000000000003</v>
      </c>
      <c r="E75" s="175">
        <f t="shared" si="7"/>
        <v>0</v>
      </c>
      <c r="F75" s="175">
        <f t="shared" si="10"/>
        <v>1</v>
      </c>
      <c r="G75" s="175">
        <f t="shared" si="8"/>
        <v>3.7333333333333343</v>
      </c>
      <c r="H75" s="175">
        <f t="shared" si="9"/>
        <v>1.4933333333333323</v>
      </c>
      <c r="J75" s="5"/>
    </row>
    <row r="76" spans="1:10" x14ac:dyDescent="0.25">
      <c r="A76" s="5" t="s">
        <v>137</v>
      </c>
      <c r="B76" s="5">
        <f>'Imputed and missing data hidden'!BA74</f>
        <v>5</v>
      </c>
      <c r="C76" s="5">
        <f>IF(VLOOKUP(A76,'Hazard &amp; Exposure'!$B$3:$BB$193,53,FALSE)&gt;0,1,0)</f>
        <v>0</v>
      </c>
      <c r="D76" s="175">
        <f>'Indicator Date hidden2'!BB75</f>
        <v>0.13333333333333333</v>
      </c>
      <c r="E76" s="175">
        <f t="shared" si="7"/>
        <v>3.3333333333333339</v>
      </c>
      <c r="F76" s="175">
        <f t="shared" si="10"/>
        <v>1</v>
      </c>
      <c r="G76" s="175">
        <f t="shared" si="8"/>
        <v>1.7777777777777768</v>
      </c>
      <c r="H76" s="175">
        <f t="shared" si="9"/>
        <v>2.0444444444444443</v>
      </c>
      <c r="J76" s="5"/>
    </row>
    <row r="77" spans="1:10" x14ac:dyDescent="0.25">
      <c r="A77" s="5" t="s">
        <v>143</v>
      </c>
      <c r="B77" s="5">
        <f>'Imputed and missing data hidden'!BA77</f>
        <v>0</v>
      </c>
      <c r="C77" s="5">
        <f>IF(VLOOKUP(A77,'Hazard &amp; Exposure'!$B$3:$BB$193,53,FALSE)&gt;0,1,0)</f>
        <v>0</v>
      </c>
      <c r="D77" s="175">
        <f>'Indicator Date hidden2'!BB78</f>
        <v>0.25490196078431371</v>
      </c>
      <c r="E77" s="175">
        <f t="shared" si="7"/>
        <v>0</v>
      </c>
      <c r="F77" s="175">
        <f t="shared" si="10"/>
        <v>1</v>
      </c>
      <c r="G77" s="175">
        <f t="shared" si="8"/>
        <v>3.3986928104575167</v>
      </c>
      <c r="H77" s="175">
        <f t="shared" si="9"/>
        <v>1.359477124183007</v>
      </c>
      <c r="J77" s="5"/>
    </row>
    <row r="78" spans="1:10" x14ac:dyDescent="0.25">
      <c r="A78" s="5" t="s">
        <v>141</v>
      </c>
      <c r="B78" s="5">
        <f>'Imputed and missing data hidden'!BA76</f>
        <v>0</v>
      </c>
      <c r="C78" s="5">
        <f>IF(VLOOKUP(A78,'Hazard &amp; Exposure'!$B$3:$BB$193,53,FALSE)&gt;0,1,0)</f>
        <v>1</v>
      </c>
      <c r="D78" s="175">
        <f>'Indicator Date hidden2'!BB77</f>
        <v>0.56862745098039214</v>
      </c>
      <c r="E78" s="175">
        <f t="shared" si="7"/>
        <v>0</v>
      </c>
      <c r="F78" s="175">
        <f t="shared" si="10"/>
        <v>1.25</v>
      </c>
      <c r="G78" s="175">
        <f t="shared" si="8"/>
        <v>7.5816993464052285</v>
      </c>
      <c r="H78" s="175">
        <f t="shared" si="9"/>
        <v>3.7908496732026142</v>
      </c>
      <c r="J78" s="5"/>
    </row>
    <row r="79" spans="1:10" x14ac:dyDescent="0.25">
      <c r="A79" s="5" t="s">
        <v>148</v>
      </c>
      <c r="B79" s="5">
        <f>'Imputed and missing data hidden'!BA80</f>
        <v>6</v>
      </c>
      <c r="C79" s="5">
        <f>IF(VLOOKUP(A79,'Hazard &amp; Exposure'!$B$3:$BB$193,53,FALSE)&gt;0,1,0)</f>
        <v>0</v>
      </c>
      <c r="D79" s="175">
        <f>'Indicator Date hidden2'!BB81</f>
        <v>9.0909090909090912E-2</v>
      </c>
      <c r="E79" s="175">
        <f t="shared" si="7"/>
        <v>4</v>
      </c>
      <c r="F79" s="175">
        <f t="shared" si="10"/>
        <v>1</v>
      </c>
      <c r="G79" s="175">
        <f t="shared" si="8"/>
        <v>1.2121212121212128</v>
      </c>
      <c r="H79" s="175">
        <f t="shared" si="9"/>
        <v>2.084848484848485</v>
      </c>
      <c r="J79" s="5"/>
    </row>
    <row r="80" spans="1:10" x14ac:dyDescent="0.25">
      <c r="A80" s="5" t="s">
        <v>145</v>
      </c>
      <c r="B80" s="5">
        <f>'Imputed and missing data hidden'!BA78</f>
        <v>3</v>
      </c>
      <c r="C80" s="5">
        <f>IF(VLOOKUP(A80,'Hazard &amp; Exposure'!$B$3:$BB$193,53,FALSE)&gt;0,1,0)</f>
        <v>0</v>
      </c>
      <c r="D80" s="175">
        <f>'Indicator Date hidden2'!BB79</f>
        <v>0.23404255319148937</v>
      </c>
      <c r="E80" s="175">
        <f t="shared" si="7"/>
        <v>2</v>
      </c>
      <c r="F80" s="175">
        <f t="shared" si="10"/>
        <v>1</v>
      </c>
      <c r="G80" s="175">
        <f t="shared" si="8"/>
        <v>3.1205673758865249</v>
      </c>
      <c r="H80" s="175">
        <f t="shared" si="9"/>
        <v>2.0482269503546089</v>
      </c>
      <c r="J80" s="5"/>
    </row>
    <row r="81" spans="1:10" x14ac:dyDescent="0.25">
      <c r="A81" s="5" t="s">
        <v>146</v>
      </c>
      <c r="B81" s="5">
        <f>'Imputed and missing data hidden'!BA79</f>
        <v>2</v>
      </c>
      <c r="C81" s="5">
        <f>IF(VLOOKUP(A81,'Hazard &amp; Exposure'!$B$3:$BB$193,53,FALSE)&gt;0,1,0)</f>
        <v>1</v>
      </c>
      <c r="D81" s="175">
        <f>'Indicator Date hidden2'!BB80</f>
        <v>0.30612244897959184</v>
      </c>
      <c r="E81" s="175">
        <f t="shared" si="7"/>
        <v>1.3333333333333321</v>
      </c>
      <c r="F81" s="175">
        <f t="shared" si="10"/>
        <v>1.25</v>
      </c>
      <c r="G81" s="175">
        <f t="shared" si="8"/>
        <v>4.0816326530612246</v>
      </c>
      <c r="H81" s="175">
        <f t="shared" si="9"/>
        <v>2.7074829931972788</v>
      </c>
      <c r="J81" s="5"/>
    </row>
    <row r="82" spans="1:10" x14ac:dyDescent="0.25">
      <c r="A82" s="5" t="s">
        <v>139</v>
      </c>
      <c r="B82" s="5">
        <f>'Imputed and missing data hidden'!BA75</f>
        <v>8</v>
      </c>
      <c r="C82" s="5">
        <f>IF(VLOOKUP(A82,'Hazard &amp; Exposure'!$B$3:$BB$193,53,FALSE)&gt;0,1,0)</f>
        <v>0</v>
      </c>
      <c r="D82" s="175">
        <f>'Indicator Date hidden2'!BB76</f>
        <v>6.9767441860465115E-2</v>
      </c>
      <c r="E82" s="175">
        <f t="shared" si="7"/>
        <v>5.333333333333333</v>
      </c>
      <c r="F82" s="175">
        <f t="shared" si="10"/>
        <v>1</v>
      </c>
      <c r="G82" s="175">
        <f t="shared" si="8"/>
        <v>0.93023255813953476</v>
      </c>
      <c r="H82" s="175">
        <f t="shared" si="9"/>
        <v>2.5054263565891475</v>
      </c>
      <c r="J82" s="5"/>
    </row>
    <row r="83" spans="1:10" x14ac:dyDescent="0.25">
      <c r="A83" s="5" t="s">
        <v>150</v>
      </c>
      <c r="B83" s="5">
        <f>'Imputed and missing data hidden'!BA81</f>
        <v>7</v>
      </c>
      <c r="C83" s="5">
        <f>IF(VLOOKUP(A83,'Hazard &amp; Exposure'!$B$3:$BB$193,53,FALSE)&gt;0,1,0)</f>
        <v>0</v>
      </c>
      <c r="D83" s="175">
        <f>'Indicator Date hidden2'!BB82</f>
        <v>0.18604651162790697</v>
      </c>
      <c r="E83" s="175">
        <f t="shared" si="7"/>
        <v>4.666666666666667</v>
      </c>
      <c r="F83" s="175">
        <f t="shared" si="10"/>
        <v>1</v>
      </c>
      <c r="G83" s="175">
        <f t="shared" si="8"/>
        <v>2.4806201550387597</v>
      </c>
      <c r="H83" s="175">
        <f t="shared" si="9"/>
        <v>2.858914728682171</v>
      </c>
      <c r="J83" s="5"/>
    </row>
    <row r="84" spans="1:10" x14ac:dyDescent="0.25">
      <c r="A84" s="5" t="s">
        <v>152</v>
      </c>
      <c r="B84" s="5">
        <f>'Imputed and missing data hidden'!BA82</f>
        <v>4</v>
      </c>
      <c r="C84" s="5">
        <f>IF(VLOOKUP(A84,'Hazard &amp; Exposure'!$B$3:$BB$193,53,FALSE)&gt;0,1,0)</f>
        <v>0</v>
      </c>
      <c r="D84" s="175">
        <f>'Indicator Date hidden2'!BB83</f>
        <v>0.13043478260869565</v>
      </c>
      <c r="E84" s="175">
        <f t="shared" si="7"/>
        <v>2.666666666666667</v>
      </c>
      <c r="F84" s="175">
        <f t="shared" si="10"/>
        <v>1</v>
      </c>
      <c r="G84" s="175">
        <f t="shared" si="8"/>
        <v>1.7391304347826093</v>
      </c>
      <c r="H84" s="175">
        <f t="shared" si="9"/>
        <v>1.7623188405797112</v>
      </c>
      <c r="J84" s="5"/>
    </row>
    <row r="85" spans="1:10" x14ac:dyDescent="0.25">
      <c r="A85" s="5" t="s">
        <v>154</v>
      </c>
      <c r="B85" s="5">
        <f>'Imputed and missing data hidden'!BA83</f>
        <v>1</v>
      </c>
      <c r="C85" s="5">
        <f>IF(VLOOKUP(A85,'Hazard &amp; Exposure'!$B$3:$BB$193,53,FALSE)&gt;0,1,0)</f>
        <v>0</v>
      </c>
      <c r="D85" s="175">
        <f>'Indicator Date hidden2'!BB84</f>
        <v>0.61224489795918369</v>
      </c>
      <c r="E85" s="175">
        <f t="shared" si="7"/>
        <v>0.66666666666666607</v>
      </c>
      <c r="F85" s="175">
        <f t="shared" si="10"/>
        <v>1</v>
      </c>
      <c r="G85" s="175">
        <f t="shared" si="8"/>
        <v>8.1632653061224492</v>
      </c>
      <c r="H85" s="175">
        <f t="shared" si="9"/>
        <v>3.5319727891156463</v>
      </c>
      <c r="J85" s="5"/>
    </row>
    <row r="86" spans="1:10" x14ac:dyDescent="0.25">
      <c r="A86" s="5" t="s">
        <v>158</v>
      </c>
      <c r="B86" s="5">
        <f>'Imputed and missing data hidden'!BA85</f>
        <v>2</v>
      </c>
      <c r="C86" s="5">
        <f>IF(VLOOKUP(A86,'Hazard &amp; Exposure'!$B$3:$BB$193,53,FALSE)&gt;0,1,0)</f>
        <v>0</v>
      </c>
      <c r="D86" s="175">
        <f>'Indicator Date hidden2'!BB86</f>
        <v>0.39583333333333331</v>
      </c>
      <c r="E86" s="175">
        <f t="shared" si="7"/>
        <v>1.3333333333333321</v>
      </c>
      <c r="F86" s="175">
        <f t="shared" si="10"/>
        <v>1</v>
      </c>
      <c r="G86" s="175">
        <f t="shared" si="8"/>
        <v>5.2777777777777777</v>
      </c>
      <c r="H86" s="175">
        <f t="shared" si="9"/>
        <v>2.6444444444444448</v>
      </c>
      <c r="J86" s="5"/>
    </row>
    <row r="87" spans="1:10" x14ac:dyDescent="0.25">
      <c r="A87" s="5" t="s">
        <v>156</v>
      </c>
      <c r="B87" s="5">
        <f>'Imputed and missing data hidden'!BA84</f>
        <v>4</v>
      </c>
      <c r="C87" s="5">
        <f>IF(VLOOKUP(A87,'Hazard &amp; Exposure'!$B$3:$BB$193,53,FALSE)&gt;0,1,0)</f>
        <v>0</v>
      </c>
      <c r="D87" s="175">
        <f>'Indicator Date hidden2'!BB85</f>
        <v>0.54347826086956519</v>
      </c>
      <c r="E87" s="175">
        <f t="shared" si="7"/>
        <v>2.666666666666667</v>
      </c>
      <c r="F87" s="175">
        <f t="shared" si="10"/>
        <v>1</v>
      </c>
      <c r="G87" s="175">
        <f t="shared" si="8"/>
        <v>7.2463768115942022</v>
      </c>
      <c r="H87" s="175">
        <f t="shared" si="9"/>
        <v>3.965217391304348</v>
      </c>
      <c r="J87" s="5"/>
    </row>
    <row r="88" spans="1:10" x14ac:dyDescent="0.25">
      <c r="A88" s="5" t="s">
        <v>160</v>
      </c>
      <c r="B88" s="5">
        <f>'Imputed and missing data hidden'!BA86</f>
        <v>3</v>
      </c>
      <c r="C88" s="5">
        <f>IF(VLOOKUP(A88,'Hazard &amp; Exposure'!$B$3:$BB$193,53,FALSE)&gt;0,1,0)</f>
        <v>0</v>
      </c>
      <c r="D88" s="175">
        <f>'Indicator Date hidden2'!BB87</f>
        <v>0.36170212765957449</v>
      </c>
      <c r="E88" s="175">
        <f t="shared" si="7"/>
        <v>2</v>
      </c>
      <c r="F88" s="175">
        <f t="shared" si="10"/>
        <v>1</v>
      </c>
      <c r="G88" s="175">
        <f t="shared" si="8"/>
        <v>4.8226950354609937</v>
      </c>
      <c r="H88" s="175">
        <f t="shared" si="9"/>
        <v>2.7290780141843989</v>
      </c>
      <c r="J88" s="5"/>
    </row>
    <row r="89" spans="1:10" x14ac:dyDescent="0.25">
      <c r="A89" s="5" t="s">
        <v>162</v>
      </c>
      <c r="B89" s="5">
        <f>'Imputed and missing data hidden'!BA87</f>
        <v>0</v>
      </c>
      <c r="C89" s="5">
        <f>IF(VLOOKUP(A89,'Hazard &amp; Exposure'!$B$3:$BB$193,53,FALSE)&gt;0,1,0)</f>
        <v>0</v>
      </c>
      <c r="D89" s="175">
        <f>'Indicator Date hidden2'!BB88</f>
        <v>0.29411764705882354</v>
      </c>
      <c r="E89" s="175">
        <f t="shared" si="7"/>
        <v>0</v>
      </c>
      <c r="F89" s="175">
        <f t="shared" si="10"/>
        <v>1</v>
      </c>
      <c r="G89" s="175">
        <f t="shared" si="8"/>
        <v>3.9215686274509807</v>
      </c>
      <c r="H89" s="175">
        <f t="shared" si="9"/>
        <v>1.5686274509803919</v>
      </c>
      <c r="J89" s="5"/>
    </row>
    <row r="90" spans="1:10" x14ac:dyDescent="0.25">
      <c r="A90" s="5" t="s">
        <v>169</v>
      </c>
      <c r="B90" s="5">
        <f>'Imputed and missing data hidden'!BA92</f>
        <v>2</v>
      </c>
      <c r="C90" s="5">
        <f>IF(VLOOKUP(A90,'Hazard &amp; Exposure'!$B$3:$BB$193,53,FALSE)&gt;0,1,0)</f>
        <v>0</v>
      </c>
      <c r="D90" s="175">
        <f>'Indicator Date hidden2'!BB93</f>
        <v>0.10416666666666667</v>
      </c>
      <c r="E90" s="175">
        <f t="shared" si="7"/>
        <v>1.3333333333333321</v>
      </c>
      <c r="F90" s="175">
        <f t="shared" si="10"/>
        <v>1</v>
      </c>
      <c r="G90" s="175">
        <f t="shared" si="8"/>
        <v>1.3888888888888893</v>
      </c>
      <c r="H90" s="175">
        <f t="shared" si="9"/>
        <v>1.0888888888888886</v>
      </c>
      <c r="J90" s="5"/>
    </row>
    <row r="91" spans="1:10" x14ac:dyDescent="0.25">
      <c r="A91" s="5" t="s">
        <v>52</v>
      </c>
      <c r="B91" s="5">
        <f>'Imputed and missing data hidden'!BA30</f>
        <v>0</v>
      </c>
      <c r="C91" s="5">
        <f>IF(VLOOKUP(A91,'Hazard &amp; Exposure'!$B$3:$BB$193,53,FALSE)&gt;0,1,0)</f>
        <v>0</v>
      </c>
      <c r="D91" s="175">
        <f>'Indicator Date hidden2'!BB31</f>
        <v>0.32</v>
      </c>
      <c r="E91" s="175">
        <f t="shared" si="7"/>
        <v>0</v>
      </c>
      <c r="F91" s="175">
        <f t="shared" si="10"/>
        <v>1</v>
      </c>
      <c r="G91" s="175">
        <f t="shared" si="8"/>
        <v>4.2666666666666666</v>
      </c>
      <c r="H91" s="175">
        <f t="shared" si="9"/>
        <v>1.706666666666667</v>
      </c>
      <c r="J91" s="5"/>
    </row>
    <row r="92" spans="1:10" x14ac:dyDescent="0.25">
      <c r="A92" s="5" t="s">
        <v>164</v>
      </c>
      <c r="B92" s="5">
        <f>'Imputed and missing data hidden'!BA88</f>
        <v>10</v>
      </c>
      <c r="C92" s="5">
        <f>IF(VLOOKUP(A92,'Hazard &amp; Exposure'!$B$3:$BB$193,53,FALSE)&gt;0,1,0)</f>
        <v>0</v>
      </c>
      <c r="D92" s="175">
        <f>'Indicator Date hidden2'!BB89</f>
        <v>0.47499999999999998</v>
      </c>
      <c r="E92" s="175">
        <f t="shared" si="7"/>
        <v>6.666666666666667</v>
      </c>
      <c r="F92" s="175">
        <f t="shared" si="10"/>
        <v>1</v>
      </c>
      <c r="G92" s="175">
        <f t="shared" si="8"/>
        <v>6.333333333333333</v>
      </c>
      <c r="H92" s="175">
        <f t="shared" si="9"/>
        <v>5.2</v>
      </c>
      <c r="J92" s="5"/>
    </row>
    <row r="93" spans="1:10" x14ac:dyDescent="0.25">
      <c r="A93" s="5" t="s">
        <v>265</v>
      </c>
      <c r="B93" s="5">
        <f>'Imputed and missing data hidden'!BA143</f>
        <v>13</v>
      </c>
      <c r="C93" s="5">
        <f>IF(VLOOKUP(A93,'Hazard &amp; Exposure'!$B$3:$BB$193,53,FALSE)&gt;0,1,0)</f>
        <v>0</v>
      </c>
      <c r="D93" s="175">
        <f>'Indicator Date hidden2'!BB144</f>
        <v>0.25641025641025639</v>
      </c>
      <c r="E93" s="175">
        <f t="shared" si="7"/>
        <v>8.6666666666666661</v>
      </c>
      <c r="F93" s="175">
        <f t="shared" si="10"/>
        <v>1</v>
      </c>
      <c r="G93" s="175">
        <f t="shared" si="8"/>
        <v>3.4188034188034191</v>
      </c>
      <c r="H93" s="175">
        <f t="shared" si="9"/>
        <v>4.8341880341880339</v>
      </c>
      <c r="J93" s="5"/>
    </row>
    <row r="94" spans="1:10" x14ac:dyDescent="0.25">
      <c r="A94" s="5" t="s">
        <v>297</v>
      </c>
      <c r="B94" s="5">
        <f>'Imputed and missing data hidden'!BA90</f>
        <v>4</v>
      </c>
      <c r="C94" s="5">
        <f>IF(VLOOKUP(A94,'Hazard &amp; Exposure'!$B$3:$BB$193,53,FALSE)&gt;0,1,0)</f>
        <v>0</v>
      </c>
      <c r="D94" s="175">
        <f>'Indicator Date hidden2'!BB91</f>
        <v>0.5</v>
      </c>
      <c r="E94" s="175">
        <f t="shared" si="7"/>
        <v>2.666666666666667</v>
      </c>
      <c r="F94" s="175">
        <f t="shared" si="10"/>
        <v>1</v>
      </c>
      <c r="G94" s="175">
        <f t="shared" si="8"/>
        <v>6.666666666666667</v>
      </c>
      <c r="H94" s="175">
        <f t="shared" si="9"/>
        <v>3.7333333333333343</v>
      </c>
      <c r="J94" s="5"/>
    </row>
    <row r="95" spans="1:10" x14ac:dyDescent="0.25">
      <c r="A95" s="5" t="s">
        <v>167</v>
      </c>
      <c r="B95" s="5">
        <f>'Imputed and missing data hidden'!BA91</f>
        <v>6</v>
      </c>
      <c r="C95" s="5">
        <f>IF(VLOOKUP(A95,'Hazard &amp; Exposure'!$B$3:$BB$193,53,FALSE)&gt;0,1,0)</f>
        <v>0</v>
      </c>
      <c r="D95" s="175">
        <f>'Indicator Date hidden2'!BB92</f>
        <v>0.11363636363636363</v>
      </c>
      <c r="E95" s="175">
        <f t="shared" si="7"/>
        <v>4</v>
      </c>
      <c r="F95" s="175">
        <f t="shared" si="10"/>
        <v>1</v>
      </c>
      <c r="G95" s="175">
        <f t="shared" si="8"/>
        <v>1.5151515151515156</v>
      </c>
      <c r="H95" s="175">
        <f t="shared" si="9"/>
        <v>2.2060606060606061</v>
      </c>
      <c r="J95" s="5"/>
    </row>
    <row r="96" spans="1:10" x14ac:dyDescent="0.25">
      <c r="A96" s="5" t="s">
        <v>171</v>
      </c>
      <c r="B96" s="5">
        <f>'Imputed and missing data hidden'!BA93</f>
        <v>0</v>
      </c>
      <c r="C96" s="5">
        <f>IF(VLOOKUP(A96,'Hazard &amp; Exposure'!$B$3:$BB$193,53,FALSE)&gt;0,1,0)</f>
        <v>0</v>
      </c>
      <c r="D96" s="175">
        <f>'Indicator Date hidden2'!BB94</f>
        <v>0.34</v>
      </c>
      <c r="E96" s="175">
        <f t="shared" si="7"/>
        <v>0</v>
      </c>
      <c r="F96" s="175">
        <f t="shared" si="10"/>
        <v>1</v>
      </c>
      <c r="G96" s="175">
        <f t="shared" si="8"/>
        <v>4.5333333333333332</v>
      </c>
      <c r="H96" s="175">
        <f t="shared" si="9"/>
        <v>1.8133333333333326</v>
      </c>
      <c r="J96" s="5"/>
    </row>
    <row r="97" spans="1:10" x14ac:dyDescent="0.25">
      <c r="A97" s="5" t="s">
        <v>173</v>
      </c>
      <c r="B97" s="5">
        <f>'Imputed and missing data hidden'!BA95</f>
        <v>6</v>
      </c>
      <c r="C97" s="5">
        <f>IF(VLOOKUP(A97,'Hazard &amp; Exposure'!$B$3:$BB$193,53,FALSE)&gt;0,1,0)</f>
        <v>0</v>
      </c>
      <c r="D97" s="175">
        <f>'Indicator Date hidden2'!BB96</f>
        <v>8.8888888888888892E-2</v>
      </c>
      <c r="E97" s="175">
        <f t="shared" si="7"/>
        <v>4</v>
      </c>
      <c r="F97" s="175">
        <f t="shared" si="10"/>
        <v>1</v>
      </c>
      <c r="G97" s="175">
        <f t="shared" si="8"/>
        <v>1.1851851851851851</v>
      </c>
      <c r="H97" s="175">
        <f t="shared" si="9"/>
        <v>2.0740740740740735</v>
      </c>
      <c r="J97" s="5"/>
    </row>
    <row r="98" spans="1:10" x14ac:dyDescent="0.25">
      <c r="A98" s="5" t="s">
        <v>177</v>
      </c>
      <c r="B98" s="5">
        <f>'Imputed and missing data hidden'!BA97</f>
        <v>3</v>
      </c>
      <c r="C98" s="5">
        <f>IF(VLOOKUP(A98,'Hazard &amp; Exposure'!$B$3:$BB$193,53,FALSE)&gt;0,1,0)</f>
        <v>0</v>
      </c>
      <c r="D98" s="175">
        <f>'Indicator Date hidden2'!BB98</f>
        <v>0.34042553191489361</v>
      </c>
      <c r="E98" s="175">
        <f t="shared" ref="E98:E129" si="11">IF(B98&gt;B$197,10,10-(B$197-B98)/(B$197-B$196)*10)</f>
        <v>2</v>
      </c>
      <c r="F98" s="175">
        <f t="shared" si="10"/>
        <v>1</v>
      </c>
      <c r="G98" s="175">
        <f t="shared" ref="G98:G129" si="12">IF(D98&gt;D$197,10,10-(D$197-D98)/(D$197-D$196)*10)</f>
        <v>4.539007092198581</v>
      </c>
      <c r="H98" s="175">
        <f t="shared" ref="H98:H129" si="13">10-(12.5-AVERAGE(E98,G98)*F98)/12.5*10</f>
        <v>2.6156028368794324</v>
      </c>
      <c r="J98" s="5"/>
    </row>
    <row r="99" spans="1:10" x14ac:dyDescent="0.25">
      <c r="A99" s="5" t="s">
        <v>179</v>
      </c>
      <c r="B99" s="5">
        <f>'Imputed and missing data hidden'!BA98</f>
        <v>10</v>
      </c>
      <c r="C99" s="5">
        <f>IF(VLOOKUP(A99,'Hazard &amp; Exposure'!$B$3:$BB$193,53,FALSE)&gt;0,1,0)</f>
        <v>1</v>
      </c>
      <c r="D99" s="175">
        <f>'Indicator Date hidden2'!BB99</f>
        <v>0.51162790697674421</v>
      </c>
      <c r="E99" s="175">
        <f t="shared" si="11"/>
        <v>6.666666666666667</v>
      </c>
      <c r="F99" s="175">
        <f t="shared" si="10"/>
        <v>1.25</v>
      </c>
      <c r="G99" s="175">
        <f t="shared" si="12"/>
        <v>6.8217054263565897</v>
      </c>
      <c r="H99" s="175">
        <f t="shared" si="13"/>
        <v>6.7441860465116275</v>
      </c>
      <c r="J99" s="5"/>
    </row>
    <row r="100" spans="1:10" x14ac:dyDescent="0.25">
      <c r="A100" s="5" t="s">
        <v>267</v>
      </c>
      <c r="B100" s="5">
        <f>'Imputed and missing data hidden'!BA144</f>
        <v>6</v>
      </c>
      <c r="C100" s="5">
        <f>IF(VLOOKUP(A100,'Hazard &amp; Exposure'!$B$3:$BB$193,53,FALSE)&gt;0,1,0)</f>
        <v>0</v>
      </c>
      <c r="D100" s="175">
        <f>'Indicator Date hidden2'!BB145</f>
        <v>0.36956521739130432</v>
      </c>
      <c r="E100" s="175">
        <f t="shared" si="11"/>
        <v>4</v>
      </c>
      <c r="F100" s="175">
        <f t="shared" si="10"/>
        <v>1</v>
      </c>
      <c r="G100" s="175">
        <f t="shared" si="12"/>
        <v>4.9275362318840576</v>
      </c>
      <c r="H100" s="175">
        <f t="shared" si="13"/>
        <v>3.5710144927536236</v>
      </c>
      <c r="J100" s="5"/>
    </row>
    <row r="101" spans="1:10" x14ac:dyDescent="0.25">
      <c r="A101" s="5" t="s">
        <v>181</v>
      </c>
      <c r="B101" s="5">
        <f>'Imputed and missing data hidden'!BA99</f>
        <v>22</v>
      </c>
      <c r="C101" s="5">
        <f>IF(VLOOKUP(A101,'Hazard &amp; Exposure'!$B$3:$BB$193,53,FALSE)&gt;0,1,0)</f>
        <v>0</v>
      </c>
      <c r="D101" s="175">
        <f>'Indicator Date hidden2'!BB100</f>
        <v>3.2258064516129031E-2</v>
      </c>
      <c r="E101" s="175">
        <f t="shared" si="11"/>
        <v>10</v>
      </c>
      <c r="F101" s="175">
        <f t="shared" si="10"/>
        <v>1</v>
      </c>
      <c r="G101" s="175">
        <f t="shared" si="12"/>
        <v>0.43010752688172005</v>
      </c>
      <c r="H101" s="175">
        <f t="shared" si="13"/>
        <v>4.172043010752688</v>
      </c>
      <c r="J101" s="5"/>
    </row>
    <row r="102" spans="1:10" x14ac:dyDescent="0.25">
      <c r="A102" s="5" t="s">
        <v>302</v>
      </c>
      <c r="B102" s="5">
        <f>'Imputed and missing data hidden'!BA161</f>
        <v>1</v>
      </c>
      <c r="C102" s="5">
        <f>IF(VLOOKUP(A102,'Hazard &amp; Exposure'!$B$3:$BB$193,53,FALSE)&gt;0,1,0)</f>
        <v>0</v>
      </c>
      <c r="D102" s="175">
        <f>'Indicator Date hidden2'!BB162</f>
        <v>0.26</v>
      </c>
      <c r="E102" s="175">
        <f t="shared" si="11"/>
        <v>0.66666666666666607</v>
      </c>
      <c r="F102" s="175">
        <f t="shared" si="10"/>
        <v>1</v>
      </c>
      <c r="G102" s="175">
        <f t="shared" si="12"/>
        <v>3.4666666666666668</v>
      </c>
      <c r="H102" s="175">
        <f t="shared" si="13"/>
        <v>1.6533333333333324</v>
      </c>
      <c r="J102" s="5"/>
    </row>
    <row r="103" spans="1:10" x14ac:dyDescent="0.25">
      <c r="A103" s="5" t="s">
        <v>175</v>
      </c>
      <c r="B103" s="5">
        <f>'Imputed and missing data hidden'!BA96</f>
        <v>2</v>
      </c>
      <c r="C103" s="5">
        <f>IF(VLOOKUP(A103,'Hazard &amp; Exposure'!$B$3:$BB$193,53,FALSE)&gt;0,1,0)</f>
        <v>0</v>
      </c>
      <c r="D103" s="175">
        <f>'Indicator Date hidden2'!BB97</f>
        <v>0.25</v>
      </c>
      <c r="E103" s="175">
        <f t="shared" si="11"/>
        <v>1.3333333333333321</v>
      </c>
      <c r="F103" s="175">
        <f t="shared" si="10"/>
        <v>1</v>
      </c>
      <c r="G103" s="175">
        <f t="shared" si="12"/>
        <v>3.3333333333333339</v>
      </c>
      <c r="H103" s="175">
        <f t="shared" si="13"/>
        <v>1.8666666666666654</v>
      </c>
      <c r="J103" s="5"/>
    </row>
    <row r="104" spans="1:10" x14ac:dyDescent="0.25">
      <c r="A104" s="5" t="s">
        <v>183</v>
      </c>
      <c r="B104" s="5">
        <f>'Imputed and missing data hidden'!BA100</f>
        <v>6</v>
      </c>
      <c r="C104" s="5">
        <f>IF(VLOOKUP(A104,'Hazard &amp; Exposure'!$B$3:$BB$193,53,FALSE)&gt;0,1,0)</f>
        <v>0</v>
      </c>
      <c r="D104" s="175">
        <f>'Indicator Date hidden2'!BB101</f>
        <v>0.15909090909090909</v>
      </c>
      <c r="E104" s="175">
        <f t="shared" si="11"/>
        <v>4</v>
      </c>
      <c r="F104" s="175">
        <f t="shared" si="10"/>
        <v>1</v>
      </c>
      <c r="G104" s="175">
        <f t="shared" si="12"/>
        <v>2.1212121212121202</v>
      </c>
      <c r="H104" s="175">
        <f t="shared" si="13"/>
        <v>2.4484848484848492</v>
      </c>
      <c r="J104" s="5"/>
    </row>
    <row r="105" spans="1:10" x14ac:dyDescent="0.25">
      <c r="A105" s="5" t="s">
        <v>185</v>
      </c>
      <c r="B105" s="5">
        <f>'Imputed and missing data hidden'!BA101</f>
        <v>7</v>
      </c>
      <c r="C105" s="5">
        <f>IF(VLOOKUP(A105,'Hazard &amp; Exposure'!$B$3:$BB$193,53,FALSE)&gt;0,1,0)</f>
        <v>0</v>
      </c>
      <c r="D105" s="175">
        <f>'Indicator Date hidden2'!BB102</f>
        <v>9.3023255813953487E-2</v>
      </c>
      <c r="E105" s="175">
        <f t="shared" si="11"/>
        <v>4.666666666666667</v>
      </c>
      <c r="F105" s="175">
        <f t="shared" si="10"/>
        <v>1</v>
      </c>
      <c r="G105" s="175">
        <f t="shared" si="12"/>
        <v>1.2403100775193785</v>
      </c>
      <c r="H105" s="175">
        <f t="shared" si="13"/>
        <v>2.3627906976744182</v>
      </c>
      <c r="J105" s="5"/>
    </row>
    <row r="106" spans="1:10" x14ac:dyDescent="0.25">
      <c r="A106" s="5" t="s">
        <v>172</v>
      </c>
      <c r="B106" s="5">
        <f>'Imputed and missing data hidden'!BA94</f>
        <v>5</v>
      </c>
      <c r="C106" s="5">
        <f>IF(VLOOKUP(A106,'Hazard &amp; Exposure'!$B$3:$BB$193,53,FALSE)&gt;0,1,0)</f>
        <v>0</v>
      </c>
      <c r="D106" s="175">
        <f>'Indicator Date hidden2'!BB95</f>
        <v>0.13333333333333333</v>
      </c>
      <c r="E106" s="175">
        <f t="shared" si="11"/>
        <v>3.3333333333333339</v>
      </c>
      <c r="F106" s="175">
        <f t="shared" si="10"/>
        <v>1</v>
      </c>
      <c r="G106" s="175">
        <f t="shared" si="12"/>
        <v>1.7777777777777768</v>
      </c>
      <c r="H106" s="175">
        <f t="shared" si="13"/>
        <v>2.0444444444444443</v>
      </c>
      <c r="J106" s="5"/>
    </row>
    <row r="107" spans="1:10" x14ac:dyDescent="0.25">
      <c r="A107" s="5" t="s">
        <v>214</v>
      </c>
      <c r="B107" s="5">
        <f>'Imputed and missing data hidden'!BA116</f>
        <v>1</v>
      </c>
      <c r="C107" s="5">
        <f>IF(VLOOKUP(A107,'Hazard &amp; Exposure'!$B$3:$BB$193,53,FALSE)&gt;0,1,0)</f>
        <v>0</v>
      </c>
      <c r="D107" s="175">
        <f>'Indicator Date hidden2'!BB117</f>
        <v>0.53061224489795922</v>
      </c>
      <c r="E107" s="175">
        <f t="shared" si="11"/>
        <v>0.66666666666666607</v>
      </c>
      <c r="F107" s="175">
        <f t="shared" si="10"/>
        <v>1</v>
      </c>
      <c r="G107" s="175">
        <f t="shared" si="12"/>
        <v>7.0748299319727899</v>
      </c>
      <c r="H107" s="175">
        <f t="shared" si="13"/>
        <v>3.0965986394557827</v>
      </c>
      <c r="J107" s="5"/>
    </row>
    <row r="108" spans="1:10" x14ac:dyDescent="0.25">
      <c r="A108" s="5" t="s">
        <v>209</v>
      </c>
      <c r="B108" s="5">
        <f>'Imputed and missing data hidden'!BA113</f>
        <v>1</v>
      </c>
      <c r="C108" s="5">
        <f>IF(VLOOKUP(A108,'Hazard &amp; Exposure'!$B$3:$BB$193,53,FALSE)&gt;0,1,0)</f>
        <v>0</v>
      </c>
      <c r="D108" s="175">
        <f>'Indicator Date hidden2'!BB114</f>
        <v>0.36734693877551022</v>
      </c>
      <c r="E108" s="175">
        <f t="shared" si="11"/>
        <v>0.66666666666666607</v>
      </c>
      <c r="F108" s="175">
        <f t="shared" si="10"/>
        <v>1</v>
      </c>
      <c r="G108" s="175">
        <f t="shared" si="12"/>
        <v>4.8979591836734695</v>
      </c>
      <c r="H108" s="175">
        <f t="shared" si="13"/>
        <v>2.2258503401360539</v>
      </c>
      <c r="J108" s="5"/>
    </row>
    <row r="109" spans="1:10" x14ac:dyDescent="0.25">
      <c r="A109" s="5" t="s">
        <v>188</v>
      </c>
      <c r="B109" s="5">
        <f>'Imputed and missing data hidden'!BA102</f>
        <v>2</v>
      </c>
      <c r="C109" s="5">
        <f>IF(VLOOKUP(A109,'Hazard &amp; Exposure'!$B$3:$BB$193,53,FALSE)&gt;0,1,0)</f>
        <v>0</v>
      </c>
      <c r="D109" s="175">
        <f>'Indicator Date hidden2'!BB103</f>
        <v>0.35416666666666669</v>
      </c>
      <c r="E109" s="175">
        <f t="shared" si="11"/>
        <v>1.3333333333333321</v>
      </c>
      <c r="F109" s="175">
        <f t="shared" si="10"/>
        <v>1</v>
      </c>
      <c r="G109" s="175">
        <f t="shared" si="12"/>
        <v>4.7222222222222223</v>
      </c>
      <c r="H109" s="175">
        <f t="shared" si="13"/>
        <v>2.4222222222222207</v>
      </c>
      <c r="J109" s="5"/>
    </row>
    <row r="110" spans="1:10" x14ac:dyDescent="0.25">
      <c r="A110" s="5" t="s">
        <v>194</v>
      </c>
      <c r="B110" s="5">
        <f>'Imputed and missing data hidden'!BA105</f>
        <v>2</v>
      </c>
      <c r="C110" s="5">
        <f>IF(VLOOKUP(A110,'Hazard &amp; Exposure'!$B$3:$BB$193,53,FALSE)&gt;0,1,0)</f>
        <v>0</v>
      </c>
      <c r="D110" s="175">
        <f>'Indicator Date hidden2'!BB106</f>
        <v>0.64583333333333337</v>
      </c>
      <c r="E110" s="175">
        <f t="shared" si="11"/>
        <v>1.3333333333333321</v>
      </c>
      <c r="F110" s="175">
        <f t="shared" si="10"/>
        <v>1</v>
      </c>
      <c r="G110" s="175">
        <f t="shared" si="12"/>
        <v>8.6111111111111107</v>
      </c>
      <c r="H110" s="175">
        <f t="shared" si="13"/>
        <v>3.977777777777777</v>
      </c>
      <c r="J110" s="5"/>
    </row>
    <row r="111" spans="1:10" x14ac:dyDescent="0.25">
      <c r="A111" s="5" t="s">
        <v>206</v>
      </c>
      <c r="B111" s="5">
        <f>'Imputed and missing data hidden'!BA111</f>
        <v>0</v>
      </c>
      <c r="C111" s="5">
        <f>IF(VLOOKUP(A111,'Hazard &amp; Exposure'!$B$3:$BB$193,53,FALSE)&gt;0,1,0)</f>
        <v>1</v>
      </c>
      <c r="D111" s="175">
        <f>'Indicator Date hidden2'!BB112</f>
        <v>0.25490196078431371</v>
      </c>
      <c r="E111" s="175">
        <f t="shared" si="11"/>
        <v>0</v>
      </c>
      <c r="F111" s="175">
        <f t="shared" si="10"/>
        <v>1.25</v>
      </c>
      <c r="G111" s="175">
        <f t="shared" si="12"/>
        <v>3.3986928104575167</v>
      </c>
      <c r="H111" s="175">
        <f t="shared" si="13"/>
        <v>1.6993464052287575</v>
      </c>
      <c r="J111" s="5"/>
    </row>
    <row r="112" spans="1:10" x14ac:dyDescent="0.25">
      <c r="A112" s="5" t="s">
        <v>200</v>
      </c>
      <c r="B112" s="5">
        <f>'Imputed and missing data hidden'!BA108</f>
        <v>13</v>
      </c>
      <c r="C112" s="5">
        <f>IF(VLOOKUP(A112,'Hazard &amp; Exposure'!$B$3:$BB$193,53,FALSE)&gt;0,1,0)</f>
        <v>0</v>
      </c>
      <c r="D112" s="175">
        <f>'Indicator Date hidden2'!BB109</f>
        <v>0.45</v>
      </c>
      <c r="E112" s="175">
        <f t="shared" si="11"/>
        <v>8.6666666666666661</v>
      </c>
      <c r="F112" s="175">
        <f t="shared" si="10"/>
        <v>1</v>
      </c>
      <c r="G112" s="175">
        <f t="shared" si="12"/>
        <v>6</v>
      </c>
      <c r="H112" s="175">
        <f t="shared" si="13"/>
        <v>5.8666666666666671</v>
      </c>
      <c r="J112" s="5"/>
    </row>
    <row r="113" spans="1:10" x14ac:dyDescent="0.25">
      <c r="A113" s="5" t="s">
        <v>187</v>
      </c>
      <c r="B113" s="5">
        <f>'Imputed and missing data hidden'!BA171</f>
        <v>1</v>
      </c>
      <c r="C113" s="5">
        <f>IF(VLOOKUP(A113,'Hazard &amp; Exposure'!$B$3:$BB$193,53,FALSE)&gt;0,1,0)</f>
        <v>0</v>
      </c>
      <c r="D113" s="175">
        <f>'Indicator Date hidden2'!BB172</f>
        <v>0.52</v>
      </c>
      <c r="E113" s="175">
        <f t="shared" si="11"/>
        <v>0.66666666666666607</v>
      </c>
      <c r="F113" s="175">
        <f t="shared" si="10"/>
        <v>1</v>
      </c>
      <c r="G113" s="175">
        <f t="shared" si="12"/>
        <v>6.9333333333333336</v>
      </c>
      <c r="H113" s="175">
        <f t="shared" si="13"/>
        <v>3.0400000000000009</v>
      </c>
      <c r="J113" s="5"/>
    </row>
    <row r="114" spans="1:10" x14ac:dyDescent="0.25">
      <c r="A114" s="5" t="s">
        <v>196</v>
      </c>
      <c r="B114" s="5">
        <f>'Imputed and missing data hidden'!BA106</f>
        <v>0</v>
      </c>
      <c r="C114" s="5">
        <f>IF(VLOOKUP(A114,'Hazard &amp; Exposure'!$B$3:$BB$193,53,FALSE)&gt;0,1,0)</f>
        <v>0</v>
      </c>
      <c r="D114" s="175">
        <f>'Indicator Date hidden2'!BB107</f>
        <v>0.45098039215686275</v>
      </c>
      <c r="E114" s="175">
        <f t="shared" si="11"/>
        <v>0</v>
      </c>
      <c r="F114" s="175">
        <f t="shared" si="10"/>
        <v>1</v>
      </c>
      <c r="G114" s="175">
        <f t="shared" si="12"/>
        <v>6.0130718954248366</v>
      </c>
      <c r="H114" s="175">
        <f t="shared" si="13"/>
        <v>2.405228758169935</v>
      </c>
      <c r="J114" s="5"/>
    </row>
    <row r="115" spans="1:10" x14ac:dyDescent="0.25">
      <c r="A115" s="5" t="s">
        <v>198</v>
      </c>
      <c r="B115" s="5">
        <f>'Imputed and missing data hidden'!BA107</f>
        <v>7</v>
      </c>
      <c r="C115" s="5">
        <f>IF(VLOOKUP(A115,'Hazard &amp; Exposure'!$B$3:$BB$193,53,FALSE)&gt;0,1,0)</f>
        <v>0</v>
      </c>
      <c r="D115" s="175">
        <f>'Indicator Date hidden2'!BB108</f>
        <v>4.6511627906976744E-2</v>
      </c>
      <c r="E115" s="175">
        <f t="shared" si="11"/>
        <v>4.666666666666667</v>
      </c>
      <c r="F115" s="175">
        <f t="shared" si="10"/>
        <v>1</v>
      </c>
      <c r="G115" s="175">
        <f t="shared" si="12"/>
        <v>0.62015503875968925</v>
      </c>
      <c r="H115" s="175">
        <f t="shared" si="13"/>
        <v>2.1147286821705427</v>
      </c>
      <c r="J115" s="5"/>
    </row>
    <row r="116" spans="1:10" x14ac:dyDescent="0.25">
      <c r="A116" s="5" t="s">
        <v>218</v>
      </c>
      <c r="B116" s="5">
        <f>'Imputed and missing data hidden'!BA118</f>
        <v>2</v>
      </c>
      <c r="C116" s="5">
        <f>IF(VLOOKUP(A116,'Hazard &amp; Exposure'!$B$3:$BB$193,53,FALSE)&gt;0,1,0)</f>
        <v>1</v>
      </c>
      <c r="D116" s="175">
        <f>'Indicator Date hidden2'!BB119</f>
        <v>0.38775510204081631</v>
      </c>
      <c r="E116" s="175">
        <f t="shared" si="11"/>
        <v>1.3333333333333321</v>
      </c>
      <c r="F116" s="175">
        <f t="shared" si="10"/>
        <v>1.25</v>
      </c>
      <c r="G116" s="175">
        <f t="shared" si="12"/>
        <v>5.1700680272108839</v>
      </c>
      <c r="H116" s="175">
        <f t="shared" si="13"/>
        <v>3.2517006802721085</v>
      </c>
      <c r="J116" s="5"/>
    </row>
    <row r="117" spans="1:10" x14ac:dyDescent="0.25">
      <c r="A117" s="5" t="s">
        <v>212</v>
      </c>
      <c r="B117" s="5">
        <f>'Imputed and missing data hidden'!BA115</f>
        <v>3</v>
      </c>
      <c r="C117" s="5">
        <f>IF(VLOOKUP(A117,'Hazard &amp; Exposure'!$B$3:$BB$193,53,FALSE)&gt;0,1,0)</f>
        <v>0</v>
      </c>
      <c r="D117" s="175">
        <f>'Indicator Date hidden2'!BB116</f>
        <v>0.36170212765957449</v>
      </c>
      <c r="E117" s="175">
        <f t="shared" si="11"/>
        <v>2</v>
      </c>
      <c r="F117" s="175">
        <f t="shared" si="10"/>
        <v>1</v>
      </c>
      <c r="G117" s="175">
        <f t="shared" si="12"/>
        <v>4.8226950354609937</v>
      </c>
      <c r="H117" s="175">
        <f t="shared" si="13"/>
        <v>2.7290780141843989</v>
      </c>
      <c r="J117" s="5"/>
    </row>
    <row r="118" spans="1:10" x14ac:dyDescent="0.25">
      <c r="A118" s="5" t="s">
        <v>210</v>
      </c>
      <c r="B118" s="5">
        <f>'Imputed and missing data hidden'!BA114</f>
        <v>1</v>
      </c>
      <c r="C118" s="5">
        <f>IF(VLOOKUP(A118,'Hazard &amp; Exposure'!$B$3:$BB$193,53,FALSE)&gt;0,1,0)</f>
        <v>0</v>
      </c>
      <c r="D118" s="175">
        <f>'Indicator Date hidden2'!BB115</f>
        <v>0.36734693877551022</v>
      </c>
      <c r="E118" s="175">
        <f t="shared" si="11"/>
        <v>0.66666666666666607</v>
      </c>
      <c r="F118" s="175">
        <f t="shared" si="10"/>
        <v>1</v>
      </c>
      <c r="G118" s="175">
        <f t="shared" si="12"/>
        <v>4.8979591836734695</v>
      </c>
      <c r="H118" s="175">
        <f t="shared" si="13"/>
        <v>2.2258503401360539</v>
      </c>
      <c r="J118" s="5"/>
    </row>
    <row r="119" spans="1:10" x14ac:dyDescent="0.25">
      <c r="A119" s="5" t="s">
        <v>216</v>
      </c>
      <c r="B119" s="5">
        <f>'Imputed and missing data hidden'!BA117</f>
        <v>0</v>
      </c>
      <c r="C119" s="5">
        <f>IF(VLOOKUP(A119,'Hazard &amp; Exposure'!$B$3:$BB$193,53,FALSE)&gt;0,1,0)</f>
        <v>0</v>
      </c>
      <c r="D119" s="175">
        <f>'Indicator Date hidden2'!BB118</f>
        <v>0.47058823529411764</v>
      </c>
      <c r="E119" s="175">
        <f t="shared" si="11"/>
        <v>0</v>
      </c>
      <c r="F119" s="175">
        <f t="shared" si="10"/>
        <v>1</v>
      </c>
      <c r="G119" s="175">
        <f t="shared" si="12"/>
        <v>6.2745098039215685</v>
      </c>
      <c r="H119" s="175">
        <f t="shared" si="13"/>
        <v>2.5098039215686274</v>
      </c>
      <c r="J119" s="5"/>
    </row>
    <row r="120" spans="1:10" x14ac:dyDescent="0.25">
      <c r="A120" s="5" t="s">
        <v>202</v>
      </c>
      <c r="B120" s="5">
        <f>'Imputed and missing data hidden'!BA109</f>
        <v>0</v>
      </c>
      <c r="C120" s="5">
        <f>IF(VLOOKUP(A120,'Hazard &amp; Exposure'!$B$3:$BB$193,53,FALSE)&gt;0,1,0)</f>
        <v>0</v>
      </c>
      <c r="D120" s="175">
        <f>'Indicator Date hidden2'!BB110</f>
        <v>0.34</v>
      </c>
      <c r="E120" s="175">
        <f t="shared" si="11"/>
        <v>0</v>
      </c>
      <c r="F120" s="175">
        <f t="shared" si="10"/>
        <v>1</v>
      </c>
      <c r="G120" s="175">
        <f t="shared" si="12"/>
        <v>4.5333333333333332</v>
      </c>
      <c r="H120" s="175">
        <f t="shared" si="13"/>
        <v>1.8133333333333326</v>
      </c>
      <c r="J120" s="5"/>
    </row>
    <row r="121" spans="1:10" x14ac:dyDescent="0.25">
      <c r="A121" s="5" t="s">
        <v>204</v>
      </c>
      <c r="B121" s="5">
        <f>'Imputed and missing data hidden'!BA110</f>
        <v>4</v>
      </c>
      <c r="C121" s="5">
        <f>IF(VLOOKUP(A121,'Hazard &amp; Exposure'!$B$3:$BB$193,53,FALSE)&gt;0,1,0)</f>
        <v>0</v>
      </c>
      <c r="D121" s="175">
        <f>'Indicator Date hidden2'!BB111</f>
        <v>8.6956521739130432E-2</v>
      </c>
      <c r="E121" s="175">
        <f t="shared" si="11"/>
        <v>2.666666666666667</v>
      </c>
      <c r="F121" s="175">
        <f t="shared" si="10"/>
        <v>1</v>
      </c>
      <c r="G121" s="175">
        <f t="shared" si="12"/>
        <v>1.1594202898550723</v>
      </c>
      <c r="H121" s="175">
        <f t="shared" si="13"/>
        <v>1.5304347826086957</v>
      </c>
      <c r="J121" s="5"/>
    </row>
    <row r="122" spans="1:10" x14ac:dyDescent="0.25">
      <c r="A122" s="5" t="s">
        <v>190</v>
      </c>
      <c r="B122" s="5">
        <f>'Imputed and missing data hidden'!BA103</f>
        <v>0</v>
      </c>
      <c r="C122" s="5">
        <f>IF(VLOOKUP(A122,'Hazard &amp; Exposure'!$B$3:$BB$193,53,FALSE)&gt;0,1,0)</f>
        <v>0</v>
      </c>
      <c r="D122" s="175">
        <f>'Indicator Date hidden2'!BB104</f>
        <v>0.36</v>
      </c>
      <c r="E122" s="175">
        <f t="shared" si="11"/>
        <v>0</v>
      </c>
      <c r="F122" s="175">
        <f t="shared" si="10"/>
        <v>1</v>
      </c>
      <c r="G122" s="175">
        <f t="shared" si="12"/>
        <v>4.8</v>
      </c>
      <c r="H122" s="175">
        <f t="shared" si="13"/>
        <v>1.92</v>
      </c>
      <c r="J122" s="5"/>
    </row>
    <row r="123" spans="1:10" x14ac:dyDescent="0.25">
      <c r="A123" s="5" t="s">
        <v>192</v>
      </c>
      <c r="B123" s="5">
        <f>'Imputed and missing data hidden'!BA104</f>
        <v>1</v>
      </c>
      <c r="C123" s="5">
        <f>IF(VLOOKUP(A123,'Hazard &amp; Exposure'!$B$3:$BB$193,53,FALSE)&gt;0,1,0)</f>
        <v>0</v>
      </c>
      <c r="D123" s="175">
        <f>'Indicator Date hidden2'!BB105</f>
        <v>0.51020408163265307</v>
      </c>
      <c r="E123" s="175">
        <f t="shared" si="11"/>
        <v>0.66666666666666607</v>
      </c>
      <c r="F123" s="175">
        <f t="shared" si="10"/>
        <v>1</v>
      </c>
      <c r="G123" s="175">
        <f t="shared" si="12"/>
        <v>6.8027210884353746</v>
      </c>
      <c r="H123" s="175">
        <f t="shared" si="13"/>
        <v>2.9877551020408166</v>
      </c>
      <c r="J123" s="5"/>
    </row>
    <row r="124" spans="1:10" x14ac:dyDescent="0.25">
      <c r="A124" s="5" t="s">
        <v>219</v>
      </c>
      <c r="B124" s="5">
        <f>'Imputed and missing data hidden'!BA119</f>
        <v>0</v>
      </c>
      <c r="C124" s="5">
        <f>IF(VLOOKUP(A124,'Hazard &amp; Exposure'!$B$3:$BB$193,53,FALSE)&gt;0,1,0)</f>
        <v>0</v>
      </c>
      <c r="D124" s="175">
        <f>'Indicator Date hidden2'!BB120</f>
        <v>0.48</v>
      </c>
      <c r="E124" s="175">
        <f t="shared" si="11"/>
        <v>0</v>
      </c>
      <c r="F124" s="175">
        <f t="shared" si="10"/>
        <v>1</v>
      </c>
      <c r="G124" s="175">
        <f t="shared" si="12"/>
        <v>6.3999999999999995</v>
      </c>
      <c r="H124" s="175">
        <f t="shared" si="13"/>
        <v>2.5599999999999987</v>
      </c>
      <c r="J124" s="5"/>
    </row>
    <row r="125" spans="1:10" x14ac:dyDescent="0.25">
      <c r="A125" s="5" t="s">
        <v>231</v>
      </c>
      <c r="B125" s="5">
        <f>'Imputed and missing data hidden'!BA125</f>
        <v>0</v>
      </c>
      <c r="C125" s="5">
        <f>IF(VLOOKUP(A125,'Hazard &amp; Exposure'!$B$3:$BB$193,53,FALSE)&gt;0,1,0)</f>
        <v>1</v>
      </c>
      <c r="D125" s="175">
        <f>'Indicator Date hidden2'!BB126</f>
        <v>0.23529411764705882</v>
      </c>
      <c r="E125" s="175">
        <f t="shared" si="11"/>
        <v>0</v>
      </c>
      <c r="F125" s="175">
        <f t="shared" si="10"/>
        <v>1.25</v>
      </c>
      <c r="G125" s="175">
        <f t="shared" si="12"/>
        <v>3.1372549019607856</v>
      </c>
      <c r="H125" s="175">
        <f t="shared" si="13"/>
        <v>1.5686274509803919</v>
      </c>
      <c r="J125" s="5"/>
    </row>
    <row r="126" spans="1:10" x14ac:dyDescent="0.25">
      <c r="A126" s="5" t="s">
        <v>233</v>
      </c>
      <c r="B126" s="5">
        <f>'Imputed and missing data hidden'!BA126</f>
        <v>1</v>
      </c>
      <c r="C126" s="5">
        <f>IF(VLOOKUP(A126,'Hazard &amp; Exposure'!$B$3:$BB$193,53,FALSE)&gt;0,1,0)</f>
        <v>1</v>
      </c>
      <c r="D126" s="175">
        <f>'Indicator Date hidden2'!BB127</f>
        <v>0.34</v>
      </c>
      <c r="E126" s="175">
        <f t="shared" si="11"/>
        <v>0.66666666666666607</v>
      </c>
      <c r="F126" s="175">
        <f t="shared" si="10"/>
        <v>1.25</v>
      </c>
      <c r="G126" s="175">
        <f t="shared" si="12"/>
        <v>4.5333333333333332</v>
      </c>
      <c r="H126" s="175">
        <f t="shared" si="13"/>
        <v>2.5999999999999996</v>
      </c>
      <c r="J126" s="5"/>
    </row>
    <row r="127" spans="1:10" x14ac:dyDescent="0.25">
      <c r="A127" s="5" t="s">
        <v>229</v>
      </c>
      <c r="B127" s="5">
        <f>'Imputed and missing data hidden'!BA124</f>
        <v>0</v>
      </c>
      <c r="C127" s="5">
        <f>IF(VLOOKUP(A127,'Hazard &amp; Exposure'!$B$3:$BB$193,53,FALSE)&gt;0,1,0)</f>
        <v>0</v>
      </c>
      <c r="D127" s="175">
        <f>'Indicator Date hidden2'!BB125</f>
        <v>0.46</v>
      </c>
      <c r="E127" s="175">
        <f t="shared" si="11"/>
        <v>0</v>
      </c>
      <c r="F127" s="175">
        <f t="shared" si="10"/>
        <v>1</v>
      </c>
      <c r="G127" s="175">
        <f t="shared" si="12"/>
        <v>6.1333333333333329</v>
      </c>
      <c r="H127" s="175">
        <f t="shared" si="13"/>
        <v>2.4533333333333331</v>
      </c>
      <c r="J127" s="5"/>
    </row>
    <row r="128" spans="1:10" x14ac:dyDescent="0.25">
      <c r="A128" s="5" t="s">
        <v>225</v>
      </c>
      <c r="B128" s="5">
        <f>'Imputed and missing data hidden'!BA122</f>
        <v>6</v>
      </c>
      <c r="C128" s="5">
        <f>IF(VLOOKUP(A128,'Hazard &amp; Exposure'!$B$3:$BB$193,53,FALSE)&gt;0,1,0)</f>
        <v>0</v>
      </c>
      <c r="D128" s="175">
        <f>'Indicator Date hidden2'!BB123</f>
        <v>0.20454545454545456</v>
      </c>
      <c r="E128" s="175">
        <f t="shared" si="11"/>
        <v>4</v>
      </c>
      <c r="F128" s="175">
        <f t="shared" si="10"/>
        <v>1</v>
      </c>
      <c r="G128" s="175">
        <f t="shared" si="12"/>
        <v>2.7272727272727284</v>
      </c>
      <c r="H128" s="175">
        <f t="shared" si="13"/>
        <v>2.6909090909090905</v>
      </c>
      <c r="J128" s="5"/>
    </row>
    <row r="129" spans="1:10" x14ac:dyDescent="0.25">
      <c r="A129" s="5" t="s">
        <v>235</v>
      </c>
      <c r="B129" s="5">
        <f>'Imputed and missing data hidden'!BA127</f>
        <v>5</v>
      </c>
      <c r="C129" s="5">
        <f>IF(VLOOKUP(A129,'Hazard &amp; Exposure'!$B$3:$BB$193,53,FALSE)&gt;0,1,0)</f>
        <v>0</v>
      </c>
      <c r="D129" s="175">
        <f>'Indicator Date hidden2'!BB128</f>
        <v>0.17777777777777778</v>
      </c>
      <c r="E129" s="175">
        <f t="shared" si="11"/>
        <v>3.3333333333333339</v>
      </c>
      <c r="F129" s="175">
        <f t="shared" si="10"/>
        <v>1</v>
      </c>
      <c r="G129" s="175">
        <f t="shared" si="12"/>
        <v>2.3703703703703702</v>
      </c>
      <c r="H129" s="175">
        <f t="shared" si="13"/>
        <v>2.2814814814814808</v>
      </c>
      <c r="J129" s="5"/>
    </row>
    <row r="130" spans="1:10" x14ac:dyDescent="0.25">
      <c r="A130" s="5" t="s">
        <v>223</v>
      </c>
      <c r="B130" s="5">
        <f>'Imputed and missing data hidden'!BA121</f>
        <v>1</v>
      </c>
      <c r="C130" s="5">
        <f>IF(VLOOKUP(A130,'Hazard &amp; Exposure'!$B$3:$BB$193,53,FALSE)&gt;0,1,0)</f>
        <v>0</v>
      </c>
      <c r="D130" s="175">
        <f>'Indicator Date hidden2'!BB122</f>
        <v>0.24</v>
      </c>
      <c r="E130" s="175">
        <f t="shared" ref="E130:E161" si="14">IF(B130&gt;B$197,10,10-(B$197-B130)/(B$197-B$196)*10)</f>
        <v>0.66666666666666607</v>
      </c>
      <c r="F130" s="175">
        <f t="shared" si="10"/>
        <v>1</v>
      </c>
      <c r="G130" s="175">
        <f t="shared" ref="G130:G161" si="15">IF(D130&gt;D$197,10,10-(D$197-D130)/(D$197-D$196)*10)</f>
        <v>3.1999999999999993</v>
      </c>
      <c r="H130" s="175">
        <f t="shared" ref="H130:H161" si="16">10-(12.5-AVERAGE(E130,G130)*F130)/12.5*10</f>
        <v>1.5466666666666669</v>
      </c>
      <c r="J130" s="5"/>
    </row>
    <row r="131" spans="1:10" x14ac:dyDescent="0.25">
      <c r="A131" s="5" t="s">
        <v>221</v>
      </c>
      <c r="B131" s="5">
        <f>'Imputed and missing data hidden'!BA120</f>
        <v>14</v>
      </c>
      <c r="C131" s="5">
        <f>IF(VLOOKUP(A131,'Hazard &amp; Exposure'!$B$3:$BB$193,53,FALSE)&gt;0,1,0)</f>
        <v>0</v>
      </c>
      <c r="D131" s="175">
        <f>'Indicator Date hidden2'!BB121</f>
        <v>0.65</v>
      </c>
      <c r="E131" s="175">
        <f t="shared" si="14"/>
        <v>9.3333333333333339</v>
      </c>
      <c r="F131" s="175">
        <f t="shared" ref="F131:F192" si="17">IF(C131=1,$B$199,1)</f>
        <v>1</v>
      </c>
      <c r="G131" s="175">
        <f t="shared" si="15"/>
        <v>8.6666666666666679</v>
      </c>
      <c r="H131" s="175">
        <f t="shared" si="16"/>
        <v>7.1999999999999993</v>
      </c>
      <c r="J131" s="5"/>
    </row>
    <row r="132" spans="1:10" x14ac:dyDescent="0.25">
      <c r="A132" s="5" t="s">
        <v>227</v>
      </c>
      <c r="B132" s="5">
        <f>'Imputed and missing data hidden'!BA123</f>
        <v>9</v>
      </c>
      <c r="C132" s="5">
        <f>IF(VLOOKUP(A132,'Hazard &amp; Exposure'!$B$3:$BB$193,53,FALSE)&gt;0,1,0)</f>
        <v>0</v>
      </c>
      <c r="D132" s="175">
        <f>'Indicator Date hidden2'!BB124</f>
        <v>0.21951219512195122</v>
      </c>
      <c r="E132" s="175">
        <f t="shared" si="14"/>
        <v>6</v>
      </c>
      <c r="F132" s="175">
        <f t="shared" si="17"/>
        <v>1</v>
      </c>
      <c r="G132" s="175">
        <f t="shared" si="15"/>
        <v>2.926829268292682</v>
      </c>
      <c r="H132" s="175">
        <f t="shared" si="16"/>
        <v>3.5707317073170728</v>
      </c>
      <c r="J132" s="5"/>
    </row>
    <row r="133" spans="1:10" x14ac:dyDescent="0.25">
      <c r="A133" s="5" t="s">
        <v>238</v>
      </c>
      <c r="B133" s="5">
        <f>'Imputed and missing data hidden'!BA128</f>
        <v>5</v>
      </c>
      <c r="C133" s="5">
        <f>IF(VLOOKUP(A133,'Hazard &amp; Exposure'!$B$3:$BB$193,53,FALSE)&gt;0,1,0)</f>
        <v>0</v>
      </c>
      <c r="D133" s="175">
        <f>'Indicator Date hidden2'!BB129</f>
        <v>0.24444444444444444</v>
      </c>
      <c r="E133" s="175">
        <f t="shared" si="14"/>
        <v>3.3333333333333339</v>
      </c>
      <c r="F133" s="175">
        <f t="shared" si="17"/>
        <v>1</v>
      </c>
      <c r="G133" s="175">
        <f t="shared" si="15"/>
        <v>3.2592592592592595</v>
      </c>
      <c r="H133" s="175">
        <f t="shared" si="16"/>
        <v>2.6370370370370377</v>
      </c>
      <c r="J133" s="5"/>
    </row>
    <row r="134" spans="1:10" x14ac:dyDescent="0.25">
      <c r="A134" s="5" t="s">
        <v>240</v>
      </c>
      <c r="B134" s="5">
        <f>'Imputed and missing data hidden'!BA129</f>
        <v>0</v>
      </c>
      <c r="C134" s="5">
        <f>IF(VLOOKUP(A134,'Hazard &amp; Exposure'!$B$3:$BB$193,53,FALSE)&gt;0,1,0)</f>
        <v>1</v>
      </c>
      <c r="D134" s="175">
        <f>'Indicator Date hidden2'!BB130</f>
        <v>0.31372549019607843</v>
      </c>
      <c r="E134" s="175">
        <f t="shared" si="14"/>
        <v>0</v>
      </c>
      <c r="F134" s="175">
        <f t="shared" si="17"/>
        <v>1.25</v>
      </c>
      <c r="G134" s="175">
        <f t="shared" si="15"/>
        <v>4.1830065359477118</v>
      </c>
      <c r="H134" s="175">
        <f t="shared" si="16"/>
        <v>2.0915032679738559</v>
      </c>
      <c r="J134" s="5"/>
    </row>
    <row r="135" spans="1:10" x14ac:dyDescent="0.25">
      <c r="A135" s="5" t="s">
        <v>244</v>
      </c>
      <c r="B135" s="5">
        <f>'Imputed and missing data hidden'!BA132</f>
        <v>1</v>
      </c>
      <c r="C135" s="5">
        <f>IF(VLOOKUP(A135,'Hazard &amp; Exposure'!$B$3:$BB$193,53,FALSE)&gt;0,1,0)</f>
        <v>0</v>
      </c>
      <c r="D135" s="175">
        <f>'Indicator Date hidden2'!BB133</f>
        <v>0.32653061224489793</v>
      </c>
      <c r="E135" s="175">
        <f t="shared" si="14"/>
        <v>0.66666666666666607</v>
      </c>
      <c r="F135" s="175">
        <f t="shared" si="17"/>
        <v>1</v>
      </c>
      <c r="G135" s="175">
        <f t="shared" si="15"/>
        <v>4.353741496598639</v>
      </c>
      <c r="H135" s="175">
        <f t="shared" si="16"/>
        <v>2.0081632653061217</v>
      </c>
      <c r="J135" s="5"/>
    </row>
    <row r="136" spans="1:10" x14ac:dyDescent="0.25">
      <c r="A136" s="5" t="s">
        <v>250</v>
      </c>
      <c r="B136" s="5">
        <f>'Imputed and missing data hidden'!BA135</f>
        <v>0</v>
      </c>
      <c r="C136" s="5">
        <f>IF(VLOOKUP(A136,'Hazard &amp; Exposure'!$B$3:$BB$193,53,FALSE)&gt;0,1,0)</f>
        <v>0</v>
      </c>
      <c r="D136" s="175">
        <f>'Indicator Date hidden2'!BB136</f>
        <v>0.23529411764705882</v>
      </c>
      <c r="E136" s="175">
        <f t="shared" si="14"/>
        <v>0</v>
      </c>
      <c r="F136" s="175">
        <f t="shared" si="17"/>
        <v>1</v>
      </c>
      <c r="G136" s="175">
        <f t="shared" si="15"/>
        <v>3.1372549019607856</v>
      </c>
      <c r="H136" s="175">
        <f t="shared" si="16"/>
        <v>1.2549019607843146</v>
      </c>
      <c r="J136" s="5"/>
    </row>
    <row r="137" spans="1:10" x14ac:dyDescent="0.25">
      <c r="A137" s="5" t="s">
        <v>252</v>
      </c>
      <c r="B137" s="5">
        <f>'Imputed and missing data hidden'!BA136</f>
        <v>1</v>
      </c>
      <c r="C137" s="5">
        <f>IF(VLOOKUP(A137,'Hazard &amp; Exposure'!$B$3:$BB$193,53,FALSE)&gt;0,1,0)</f>
        <v>1</v>
      </c>
      <c r="D137" s="175">
        <f>'Indicator Date hidden2'!BB137</f>
        <v>0.2</v>
      </c>
      <c r="E137" s="175">
        <f t="shared" si="14"/>
        <v>0.66666666666666607</v>
      </c>
      <c r="F137" s="175">
        <f t="shared" si="17"/>
        <v>1.25</v>
      </c>
      <c r="G137" s="175">
        <f t="shared" si="15"/>
        <v>2.6666666666666661</v>
      </c>
      <c r="H137" s="175">
        <f t="shared" si="16"/>
        <v>1.6666666666666643</v>
      </c>
      <c r="J137" s="5"/>
    </row>
    <row r="138" spans="1:10" x14ac:dyDescent="0.25">
      <c r="A138" s="5" t="s">
        <v>242</v>
      </c>
      <c r="B138" s="5">
        <f>'Imputed and missing data hidden'!BA130</f>
        <v>11</v>
      </c>
      <c r="C138" s="5">
        <f>IF(VLOOKUP(A138,'Hazard &amp; Exposure'!$B$3:$BB$193,53,FALSE)&gt;0,1,0)</f>
        <v>0</v>
      </c>
      <c r="D138" s="175">
        <f>'Indicator Date hidden2'!BB131</f>
        <v>0.48780487804878048</v>
      </c>
      <c r="E138" s="175">
        <f t="shared" si="14"/>
        <v>7.3333333333333339</v>
      </c>
      <c r="F138" s="175">
        <f t="shared" si="17"/>
        <v>1</v>
      </c>
      <c r="G138" s="175">
        <f t="shared" si="15"/>
        <v>6.5040650406504064</v>
      </c>
      <c r="H138" s="175">
        <f t="shared" si="16"/>
        <v>5.5349593495934961</v>
      </c>
      <c r="J138" s="5"/>
    </row>
    <row r="139" spans="1:10" x14ac:dyDescent="0.25">
      <c r="A139" s="5" t="s">
        <v>246</v>
      </c>
      <c r="B139" s="5">
        <f>'Imputed and missing data hidden'!BA133</f>
        <v>6</v>
      </c>
      <c r="C139" s="5">
        <f>IF(VLOOKUP(A139,'Hazard &amp; Exposure'!$B$3:$BB$193,53,FALSE)&gt;0,1,0)</f>
        <v>0</v>
      </c>
      <c r="D139" s="175">
        <f>'Indicator Date hidden2'!BB134</f>
        <v>0.44680851063829785</v>
      </c>
      <c r="E139" s="175">
        <f t="shared" si="14"/>
        <v>4</v>
      </c>
      <c r="F139" s="175">
        <f t="shared" si="17"/>
        <v>1</v>
      </c>
      <c r="G139" s="175">
        <f t="shared" si="15"/>
        <v>5.957446808510638</v>
      </c>
      <c r="H139" s="175">
        <f t="shared" si="16"/>
        <v>3.9829787234042557</v>
      </c>
      <c r="J139" s="5"/>
    </row>
    <row r="140" spans="1:10" x14ac:dyDescent="0.25">
      <c r="A140" s="5" t="s">
        <v>254</v>
      </c>
      <c r="B140" s="5">
        <f>'Imputed and missing data hidden'!BA137</f>
        <v>4</v>
      </c>
      <c r="C140" s="5">
        <f>IF(VLOOKUP(A140,'Hazard &amp; Exposure'!$B$3:$BB$193,53,FALSE)&gt;0,1,0)</f>
        <v>0</v>
      </c>
      <c r="D140" s="175">
        <f>'Indicator Date hidden2'!BB138</f>
        <v>0.13043478260869565</v>
      </c>
      <c r="E140" s="175">
        <f t="shared" si="14"/>
        <v>2.666666666666667</v>
      </c>
      <c r="F140" s="175">
        <f t="shared" si="17"/>
        <v>1</v>
      </c>
      <c r="G140" s="175">
        <f t="shared" si="15"/>
        <v>1.7391304347826093</v>
      </c>
      <c r="H140" s="175">
        <f t="shared" si="16"/>
        <v>1.7623188405797112</v>
      </c>
      <c r="J140" s="5"/>
    </row>
    <row r="141" spans="1:10" x14ac:dyDescent="0.25">
      <c r="A141" s="5" t="s">
        <v>166</v>
      </c>
      <c r="B141" s="5">
        <f>'Imputed and missing data hidden'!BA89</f>
        <v>12</v>
      </c>
      <c r="C141" s="5">
        <f>IF(VLOOKUP(A141,'Hazard &amp; Exposure'!$B$3:$BB$193,53,FALSE)&gt;0,1,0)</f>
        <v>0</v>
      </c>
      <c r="D141" s="175">
        <f>'Indicator Date hidden2'!BB90</f>
        <v>0.10526315789473684</v>
      </c>
      <c r="E141" s="175">
        <f t="shared" si="14"/>
        <v>8</v>
      </c>
      <c r="F141" s="175">
        <f t="shared" si="17"/>
        <v>1</v>
      </c>
      <c r="G141" s="175">
        <f t="shared" si="15"/>
        <v>1.4035087719298254</v>
      </c>
      <c r="H141" s="175">
        <f t="shared" si="16"/>
        <v>3.76140350877193</v>
      </c>
      <c r="J141" s="5"/>
    </row>
    <row r="142" spans="1:10" x14ac:dyDescent="0.25">
      <c r="A142" s="5" t="s">
        <v>256</v>
      </c>
      <c r="B142" s="5">
        <f>'Imputed and missing data hidden'!BA138</f>
        <v>5</v>
      </c>
      <c r="C142" s="5">
        <f>IF(VLOOKUP(A142,'Hazard &amp; Exposure'!$B$3:$BB$193,53,FALSE)&gt;0,1,0)</f>
        <v>0</v>
      </c>
      <c r="D142" s="175">
        <f>'Indicator Date hidden2'!BB139</f>
        <v>0.15555555555555556</v>
      </c>
      <c r="E142" s="175">
        <f t="shared" si="14"/>
        <v>3.3333333333333339</v>
      </c>
      <c r="F142" s="175">
        <f t="shared" si="17"/>
        <v>1</v>
      </c>
      <c r="G142" s="175">
        <f t="shared" si="15"/>
        <v>2.0740740740740735</v>
      </c>
      <c r="H142" s="175">
        <f t="shared" si="16"/>
        <v>2.162962962962963</v>
      </c>
      <c r="J142" s="5"/>
    </row>
    <row r="143" spans="1:10" x14ac:dyDescent="0.25">
      <c r="A143" s="5" t="s">
        <v>248</v>
      </c>
      <c r="B143" s="5">
        <f>'Imputed and missing data hidden'!BA134</f>
        <v>1</v>
      </c>
      <c r="C143" s="5">
        <f>IF(VLOOKUP(A143,'Hazard &amp; Exposure'!$B$3:$BB$193,53,FALSE)&gt;0,1,0)</f>
        <v>0</v>
      </c>
      <c r="D143" s="175">
        <f>'Indicator Date hidden2'!BB135</f>
        <v>0.32653061224489793</v>
      </c>
      <c r="E143" s="175">
        <f t="shared" si="14"/>
        <v>0.66666666666666607</v>
      </c>
      <c r="F143" s="175">
        <f t="shared" si="17"/>
        <v>1</v>
      </c>
      <c r="G143" s="175">
        <f t="shared" si="15"/>
        <v>4.353741496598639</v>
      </c>
      <c r="H143" s="175">
        <f t="shared" si="16"/>
        <v>2.0081632653061217</v>
      </c>
      <c r="J143" s="5"/>
    </row>
    <row r="144" spans="1:10" x14ac:dyDescent="0.25">
      <c r="A144" s="5" t="s">
        <v>237</v>
      </c>
      <c r="B144" s="5">
        <f>'Imputed and missing data hidden'!BA131</f>
        <v>8</v>
      </c>
      <c r="C144" s="5">
        <f>IF(VLOOKUP(A144,'Hazard &amp; Exposure'!$B$3:$BB$193,53,FALSE)&gt;0,1,0)</f>
        <v>0</v>
      </c>
      <c r="D144" s="175">
        <f>'Indicator Date hidden2'!BB132</f>
        <v>0.36363636363636365</v>
      </c>
      <c r="E144" s="175">
        <f t="shared" si="14"/>
        <v>5.333333333333333</v>
      </c>
      <c r="F144" s="175">
        <f t="shared" si="17"/>
        <v>1</v>
      </c>
      <c r="G144" s="175">
        <f t="shared" si="15"/>
        <v>4.8484848484848486</v>
      </c>
      <c r="H144" s="175">
        <f t="shared" si="16"/>
        <v>4.0727272727272723</v>
      </c>
      <c r="J144" s="5"/>
    </row>
    <row r="145" spans="1:10" x14ac:dyDescent="0.25">
      <c r="A145" s="5" t="s">
        <v>258</v>
      </c>
      <c r="B145" s="5">
        <f>'Imputed and missing data hidden'!BA139</f>
        <v>8</v>
      </c>
      <c r="C145" s="5">
        <f>IF(VLOOKUP(A145,'Hazard &amp; Exposure'!$B$3:$BB$193,53,FALSE)&gt;0,1,0)</f>
        <v>0</v>
      </c>
      <c r="D145" s="175">
        <f>'Indicator Date hidden2'!BB140</f>
        <v>0.15909090909090909</v>
      </c>
      <c r="E145" s="175">
        <f t="shared" si="14"/>
        <v>5.333333333333333</v>
      </c>
      <c r="F145" s="175">
        <f t="shared" si="17"/>
        <v>1</v>
      </c>
      <c r="G145" s="175">
        <f t="shared" si="15"/>
        <v>2.1212121212121202</v>
      </c>
      <c r="H145" s="175">
        <f t="shared" si="16"/>
        <v>2.9818181818181806</v>
      </c>
      <c r="J145" s="5"/>
    </row>
    <row r="146" spans="1:10" x14ac:dyDescent="0.25">
      <c r="A146" s="5" t="s">
        <v>260</v>
      </c>
      <c r="B146" s="5">
        <f>'Imputed and missing data hidden'!BA140</f>
        <v>4</v>
      </c>
      <c r="C146" s="5">
        <f>IF(VLOOKUP(A146,'Hazard &amp; Exposure'!$B$3:$BB$193,53,FALSE)&gt;0,1,0)</f>
        <v>0</v>
      </c>
      <c r="D146" s="175">
        <f>'Indicator Date hidden2'!BB141</f>
        <v>0.19565217391304349</v>
      </c>
      <c r="E146" s="175">
        <f t="shared" si="14"/>
        <v>2.666666666666667</v>
      </c>
      <c r="F146" s="175">
        <f t="shared" si="17"/>
        <v>1</v>
      </c>
      <c r="G146" s="175">
        <f t="shared" si="15"/>
        <v>2.6086956521739122</v>
      </c>
      <c r="H146" s="175">
        <f t="shared" si="16"/>
        <v>2.1101449275362318</v>
      </c>
      <c r="J146" s="5"/>
    </row>
    <row r="147" spans="1:10" x14ac:dyDescent="0.25">
      <c r="A147" s="5" t="s">
        <v>262</v>
      </c>
      <c r="B147" s="5">
        <f>'Imputed and missing data hidden'!BA141</f>
        <v>6</v>
      </c>
      <c r="C147" s="5">
        <f>IF(VLOOKUP(A147,'Hazard &amp; Exposure'!$B$3:$BB$193,53,FALSE)&gt;0,1,0)</f>
        <v>0</v>
      </c>
      <c r="D147" s="175">
        <f>'Indicator Date hidden2'!BB142</f>
        <v>0.22222222222222221</v>
      </c>
      <c r="E147" s="175">
        <f t="shared" si="14"/>
        <v>4</v>
      </c>
      <c r="F147" s="175">
        <f t="shared" si="17"/>
        <v>1</v>
      </c>
      <c r="G147" s="175">
        <f t="shared" si="15"/>
        <v>2.9629629629629628</v>
      </c>
      <c r="H147" s="175">
        <f t="shared" si="16"/>
        <v>2.7851851851851848</v>
      </c>
      <c r="J147" s="5"/>
    </row>
    <row r="148" spans="1:10" x14ac:dyDescent="0.25">
      <c r="A148" s="5" t="s">
        <v>263</v>
      </c>
      <c r="B148" s="5">
        <f>'Imputed and missing data hidden'!BA142</f>
        <v>0</v>
      </c>
      <c r="C148" s="5">
        <f>IF(VLOOKUP(A148,'Hazard &amp; Exposure'!$B$3:$BB$193,53,FALSE)&gt;0,1,0)</f>
        <v>0</v>
      </c>
      <c r="D148" s="175">
        <f>'Indicator Date hidden2'!BB143</f>
        <v>0.34</v>
      </c>
      <c r="E148" s="175">
        <f t="shared" si="14"/>
        <v>0</v>
      </c>
      <c r="F148" s="175">
        <f t="shared" si="17"/>
        <v>1</v>
      </c>
      <c r="G148" s="175">
        <f t="shared" si="15"/>
        <v>4.5333333333333332</v>
      </c>
      <c r="H148" s="175">
        <f t="shared" si="16"/>
        <v>1.8133333333333326</v>
      </c>
      <c r="J148" s="5"/>
    </row>
    <row r="149" spans="1:10" x14ac:dyDescent="0.25">
      <c r="A149" s="5" t="s">
        <v>275</v>
      </c>
      <c r="B149" s="5">
        <f>'Imputed and missing data hidden'!BA148</f>
        <v>5</v>
      </c>
      <c r="C149" s="5">
        <f>IF(VLOOKUP(A149,'Hazard &amp; Exposure'!$B$3:$BB$193,53,FALSE)&gt;0,1,0)</f>
        <v>1</v>
      </c>
      <c r="D149" s="175">
        <f>'Indicator Date hidden2'!BB149</f>
        <v>0.33333333333333331</v>
      </c>
      <c r="E149" s="175">
        <f t="shared" si="14"/>
        <v>3.3333333333333339</v>
      </c>
      <c r="F149" s="175">
        <f t="shared" si="17"/>
        <v>1.25</v>
      </c>
      <c r="G149" s="175">
        <f t="shared" si="15"/>
        <v>4.4444444444444446</v>
      </c>
      <c r="H149" s="175">
        <f t="shared" si="16"/>
        <v>3.8888888888888893</v>
      </c>
      <c r="J149" s="5"/>
    </row>
    <row r="150" spans="1:10" x14ac:dyDescent="0.25">
      <c r="A150" s="5" t="s">
        <v>304</v>
      </c>
      <c r="B150" s="5">
        <f>'Imputed and missing data hidden'!BA162</f>
        <v>4</v>
      </c>
      <c r="C150" s="5">
        <f>IF(VLOOKUP(A150,'Hazard &amp; Exposure'!$B$3:$BB$193,53,FALSE)&gt;0,1,0)</f>
        <v>1</v>
      </c>
      <c r="D150" s="175">
        <f>'Indicator Date hidden2'!BB163</f>
        <v>0.48979591836734693</v>
      </c>
      <c r="E150" s="175">
        <f t="shared" si="14"/>
        <v>2.666666666666667</v>
      </c>
      <c r="F150" s="175">
        <f t="shared" si="17"/>
        <v>1.25</v>
      </c>
      <c r="G150" s="175">
        <f t="shared" si="15"/>
        <v>6.5306122448979593</v>
      </c>
      <c r="H150" s="175">
        <f t="shared" si="16"/>
        <v>4.5986394557823127</v>
      </c>
      <c r="J150" s="5"/>
    </row>
    <row r="151" spans="1:10" x14ac:dyDescent="0.25">
      <c r="A151" s="5" t="s">
        <v>277</v>
      </c>
      <c r="B151" s="5">
        <f>'Imputed and missing data hidden'!BA149</f>
        <v>0</v>
      </c>
      <c r="C151" s="5">
        <f>IF(VLOOKUP(A151,'Hazard &amp; Exposure'!$B$3:$BB$193,53,FALSE)&gt;0,1,0)</f>
        <v>0</v>
      </c>
      <c r="D151" s="175">
        <f>'Indicator Date hidden2'!BB150</f>
        <v>0.25490196078431371</v>
      </c>
      <c r="E151" s="175">
        <f t="shared" si="14"/>
        <v>0</v>
      </c>
      <c r="F151" s="175">
        <f t="shared" si="17"/>
        <v>1</v>
      </c>
      <c r="G151" s="175">
        <f t="shared" si="15"/>
        <v>3.3986928104575167</v>
      </c>
      <c r="H151" s="175">
        <f t="shared" si="16"/>
        <v>1.359477124183007</v>
      </c>
      <c r="J151" s="5"/>
    </row>
    <row r="152" spans="1:10" x14ac:dyDescent="0.25">
      <c r="A152" s="5" t="s">
        <v>285</v>
      </c>
      <c r="B152" s="5">
        <f>'Imputed and missing data hidden'!BA153</f>
        <v>8</v>
      </c>
      <c r="C152" s="5">
        <f>IF(VLOOKUP(A152,'Hazard &amp; Exposure'!$B$3:$BB$193,53,FALSE)&gt;0,1,0)</f>
        <v>0</v>
      </c>
      <c r="D152" s="175">
        <f>'Indicator Date hidden2'!BB154</f>
        <v>0.27272727272727271</v>
      </c>
      <c r="E152" s="175">
        <f t="shared" si="14"/>
        <v>5.333333333333333</v>
      </c>
      <c r="F152" s="175">
        <f t="shared" si="17"/>
        <v>1</v>
      </c>
      <c r="G152" s="175">
        <f t="shared" si="15"/>
        <v>3.6363636363636367</v>
      </c>
      <c r="H152" s="175">
        <f t="shared" si="16"/>
        <v>3.5878787878787879</v>
      </c>
      <c r="J152" s="5"/>
    </row>
    <row r="153" spans="1:10" x14ac:dyDescent="0.25">
      <c r="A153" s="5" t="s">
        <v>291</v>
      </c>
      <c r="B153" s="5">
        <f>'Imputed and missing data hidden'!BA156</f>
        <v>6</v>
      </c>
      <c r="C153" s="5">
        <f>IF(VLOOKUP(A153,'Hazard &amp; Exposure'!$B$3:$BB$193,53,FALSE)&gt;0,1,0)</f>
        <v>0</v>
      </c>
      <c r="D153" s="175">
        <f>'Indicator Date hidden2'!BB157</f>
        <v>0.68181818181818177</v>
      </c>
      <c r="E153" s="175">
        <f t="shared" si="14"/>
        <v>4</v>
      </c>
      <c r="F153" s="175">
        <f t="shared" si="17"/>
        <v>1</v>
      </c>
      <c r="G153" s="175">
        <f t="shared" si="15"/>
        <v>9.0909090909090899</v>
      </c>
      <c r="H153" s="175">
        <f t="shared" si="16"/>
        <v>5.2363636363636363</v>
      </c>
      <c r="J153" s="5"/>
    </row>
    <row r="154" spans="1:10" x14ac:dyDescent="0.25">
      <c r="A154" s="5" t="s">
        <v>283</v>
      </c>
      <c r="B154" s="5">
        <f>'Imputed and missing data hidden'!BA152</f>
        <v>0</v>
      </c>
      <c r="C154" s="5">
        <f>IF(VLOOKUP(A154,'Hazard &amp; Exposure'!$B$3:$BB$193,53,FALSE)&gt;0,1,0)</f>
        <v>0</v>
      </c>
      <c r="D154" s="175">
        <f>'Indicator Date hidden2'!BB153</f>
        <v>0.4</v>
      </c>
      <c r="E154" s="175">
        <f t="shared" si="14"/>
        <v>0</v>
      </c>
      <c r="F154" s="175">
        <f t="shared" si="17"/>
        <v>1</v>
      </c>
      <c r="G154" s="175">
        <f t="shared" si="15"/>
        <v>5.3333333333333339</v>
      </c>
      <c r="H154" s="175">
        <f t="shared" si="16"/>
        <v>2.1333333333333337</v>
      </c>
      <c r="J154" s="5"/>
    </row>
    <row r="155" spans="1:10" x14ac:dyDescent="0.25">
      <c r="A155" s="5" t="s">
        <v>96</v>
      </c>
      <c r="B155" s="5">
        <f>'Imputed and missing data hidden'!BA53</f>
        <v>1</v>
      </c>
      <c r="C155" s="5">
        <f>IF(VLOOKUP(A155,'Hazard &amp; Exposure'!$B$3:$BB$193,53,FALSE)&gt;0,1,0)</f>
        <v>1</v>
      </c>
      <c r="D155" s="175">
        <f>'Indicator Date hidden2'!BB54</f>
        <v>0.38775510204081631</v>
      </c>
      <c r="E155" s="175">
        <f t="shared" si="14"/>
        <v>0.66666666666666607</v>
      </c>
      <c r="F155" s="175">
        <f t="shared" si="17"/>
        <v>1.25</v>
      </c>
      <c r="G155" s="175">
        <f t="shared" si="15"/>
        <v>5.1700680272108839</v>
      </c>
      <c r="H155" s="175">
        <f t="shared" si="16"/>
        <v>2.9183673469387736</v>
      </c>
      <c r="J155" s="5"/>
    </row>
    <row r="156" spans="1:10" x14ac:dyDescent="0.25">
      <c r="A156" s="5" t="s">
        <v>293</v>
      </c>
      <c r="B156" s="5">
        <f>'Imputed and missing data hidden'!BA157</f>
        <v>10</v>
      </c>
      <c r="C156" s="5">
        <f>IF(VLOOKUP(A156,'Hazard &amp; Exposure'!$B$3:$BB$193,53,FALSE)&gt;0,1,0)</f>
        <v>1</v>
      </c>
      <c r="D156" s="175">
        <f>'Indicator Date hidden2'!BB158</f>
        <v>0.72727272727272729</v>
      </c>
      <c r="E156" s="175">
        <f t="shared" si="14"/>
        <v>6.666666666666667</v>
      </c>
      <c r="F156" s="175">
        <f t="shared" si="17"/>
        <v>1.25</v>
      </c>
      <c r="G156" s="175">
        <f t="shared" si="15"/>
        <v>9.6969696969696972</v>
      </c>
      <c r="H156" s="175">
        <f t="shared" si="16"/>
        <v>8.1818181818181817</v>
      </c>
      <c r="J156" s="5"/>
    </row>
    <row r="157" spans="1:10" x14ac:dyDescent="0.25">
      <c r="A157" s="5" t="s">
        <v>279</v>
      </c>
      <c r="B157" s="5">
        <f>'Imputed and missing data hidden'!BA150</f>
        <v>1</v>
      </c>
      <c r="C157" s="5">
        <f>IF(VLOOKUP(A157,'Hazard &amp; Exposure'!$B$3:$BB$193,53,FALSE)&gt;0,1,0)</f>
        <v>0</v>
      </c>
      <c r="D157" s="175">
        <f>'Indicator Date hidden2'!BB151</f>
        <v>0.40816326530612246</v>
      </c>
      <c r="E157" s="175">
        <f t="shared" si="14"/>
        <v>0.66666666666666607</v>
      </c>
      <c r="F157" s="175">
        <f t="shared" si="17"/>
        <v>1</v>
      </c>
      <c r="G157" s="175">
        <f t="shared" si="15"/>
        <v>5.4421768707482991</v>
      </c>
      <c r="H157" s="175">
        <f t="shared" si="16"/>
        <v>2.4435374149659861</v>
      </c>
      <c r="J157" s="5"/>
    </row>
    <row r="158" spans="1:10" x14ac:dyDescent="0.25">
      <c r="A158" s="5" t="s">
        <v>298</v>
      </c>
      <c r="B158" s="5">
        <f>'Imputed and missing data hidden'!BA159</f>
        <v>8</v>
      </c>
      <c r="C158" s="5">
        <f>IF(VLOOKUP(A158,'Hazard &amp; Exposure'!$B$3:$BB$193,53,FALSE)&gt;0,1,0)</f>
        <v>1</v>
      </c>
      <c r="D158" s="175">
        <f>'Indicator Date hidden2'!BB160</f>
        <v>0.24444444444444444</v>
      </c>
      <c r="E158" s="175">
        <f t="shared" si="14"/>
        <v>5.333333333333333</v>
      </c>
      <c r="F158" s="175">
        <f t="shared" si="17"/>
        <v>1.25</v>
      </c>
      <c r="G158" s="175">
        <f t="shared" si="15"/>
        <v>3.2592592592592595</v>
      </c>
      <c r="H158" s="175">
        <f t="shared" si="16"/>
        <v>4.2962962962962958</v>
      </c>
      <c r="J158" s="5"/>
    </row>
    <row r="159" spans="1:10" x14ac:dyDescent="0.25">
      <c r="A159" s="5" t="s">
        <v>273</v>
      </c>
      <c r="B159" s="5">
        <f>'Imputed and missing data hidden'!BA147</f>
        <v>3</v>
      </c>
      <c r="C159" s="5">
        <f>IF(VLOOKUP(A159,'Hazard &amp; Exposure'!$B$3:$BB$193,53,FALSE)&gt;0,1,0)</f>
        <v>0</v>
      </c>
      <c r="D159" s="175">
        <f>'Indicator Date hidden2'!BB148</f>
        <v>0.48936170212765956</v>
      </c>
      <c r="E159" s="175">
        <f t="shared" si="14"/>
        <v>2</v>
      </c>
      <c r="F159" s="175">
        <f t="shared" si="17"/>
        <v>1</v>
      </c>
      <c r="G159" s="175">
        <f t="shared" si="15"/>
        <v>6.5248226950354606</v>
      </c>
      <c r="H159" s="175">
        <f t="shared" si="16"/>
        <v>3.4099290780141844</v>
      </c>
      <c r="J159" s="5"/>
    </row>
    <row r="160" spans="1:10" x14ac:dyDescent="0.25">
      <c r="A160" s="5" t="s">
        <v>306</v>
      </c>
      <c r="B160" s="5">
        <f>'Imputed and missing data hidden'!BA163</f>
        <v>2</v>
      </c>
      <c r="C160" s="5">
        <f>IF(VLOOKUP(A160,'Hazard &amp; Exposure'!$B$3:$BB$193,53,FALSE)&gt;0,1,0)</f>
        <v>0</v>
      </c>
      <c r="D160" s="175">
        <f>'Indicator Date hidden2'!BB164</f>
        <v>0.35416666666666669</v>
      </c>
      <c r="E160" s="175">
        <f t="shared" si="14"/>
        <v>1.3333333333333321</v>
      </c>
      <c r="F160" s="175">
        <f t="shared" si="17"/>
        <v>1</v>
      </c>
      <c r="G160" s="175">
        <f t="shared" si="15"/>
        <v>4.7222222222222223</v>
      </c>
      <c r="H160" s="175">
        <f t="shared" si="16"/>
        <v>2.4222222222222207</v>
      </c>
      <c r="J160" s="5"/>
    </row>
    <row r="161" spans="1:10" x14ac:dyDescent="0.25">
      <c r="A161" s="5" t="s">
        <v>287</v>
      </c>
      <c r="B161" s="5">
        <f>'Imputed and missing data hidden'!BA154</f>
        <v>5</v>
      </c>
      <c r="C161" s="5">
        <f>IF(VLOOKUP(A161,'Hazard &amp; Exposure'!$B$3:$BB$193,53,FALSE)&gt;0,1,0)</f>
        <v>0</v>
      </c>
      <c r="D161" s="175">
        <f>'Indicator Date hidden2'!BB155</f>
        <v>0.17777777777777778</v>
      </c>
      <c r="E161" s="175">
        <f t="shared" si="14"/>
        <v>3.3333333333333339</v>
      </c>
      <c r="F161" s="175">
        <f t="shared" si="17"/>
        <v>1</v>
      </c>
      <c r="G161" s="175">
        <f t="shared" si="15"/>
        <v>2.3703703703703702</v>
      </c>
      <c r="H161" s="175">
        <f t="shared" si="16"/>
        <v>2.2814814814814808</v>
      </c>
      <c r="J161" s="5"/>
    </row>
    <row r="162" spans="1:10" x14ac:dyDescent="0.25">
      <c r="A162" s="5" t="s">
        <v>289</v>
      </c>
      <c r="B162" s="5">
        <f>'Imputed and missing data hidden'!BA155</f>
        <v>4</v>
      </c>
      <c r="C162" s="5">
        <f>IF(VLOOKUP(A162,'Hazard &amp; Exposure'!$B$3:$BB$193,53,FALSE)&gt;0,1,0)</f>
        <v>0</v>
      </c>
      <c r="D162" s="175">
        <f>'Indicator Date hidden2'!BB156</f>
        <v>0.19565217391304349</v>
      </c>
      <c r="E162" s="175">
        <f t="shared" ref="E162:E192" si="18">IF(B162&gt;B$197,10,10-(B$197-B162)/(B$197-B$196)*10)</f>
        <v>2.666666666666667</v>
      </c>
      <c r="F162" s="175">
        <f t="shared" si="17"/>
        <v>1</v>
      </c>
      <c r="G162" s="175">
        <f t="shared" ref="G162:G192" si="19">IF(D162&gt;D$197,10,10-(D$197-D162)/(D$197-D$196)*10)</f>
        <v>2.6086956521739122</v>
      </c>
      <c r="H162" s="175">
        <f t="shared" ref="H162:H192" si="20">10-(12.5-AVERAGE(E162,G162)*F162)/12.5*10</f>
        <v>2.1101449275362318</v>
      </c>
      <c r="J162" s="5"/>
    </row>
    <row r="163" spans="1:10" x14ac:dyDescent="0.25">
      <c r="A163" s="5" t="s">
        <v>310</v>
      </c>
      <c r="B163" s="5">
        <f>'Imputed and missing data hidden'!BA165</f>
        <v>5</v>
      </c>
      <c r="C163" s="5">
        <f>IF(VLOOKUP(A163,'Hazard &amp; Exposure'!$B$3:$BB$193,53,FALSE)&gt;0,1,0)</f>
        <v>0</v>
      </c>
      <c r="D163" s="175">
        <f>'Indicator Date hidden2'!BB166</f>
        <v>0.2</v>
      </c>
      <c r="E163" s="175">
        <f t="shared" si="18"/>
        <v>3.3333333333333339</v>
      </c>
      <c r="F163" s="175">
        <f t="shared" si="17"/>
        <v>1</v>
      </c>
      <c r="G163" s="175">
        <f t="shared" si="19"/>
        <v>2.6666666666666661</v>
      </c>
      <c r="H163" s="175">
        <f t="shared" si="20"/>
        <v>2.4000000000000004</v>
      </c>
      <c r="J163" s="5"/>
    </row>
    <row r="164" spans="1:10" x14ac:dyDescent="0.25">
      <c r="A164" s="5" t="s">
        <v>308</v>
      </c>
      <c r="B164" s="5">
        <f>'Imputed and missing data hidden'!BA164</f>
        <v>2</v>
      </c>
      <c r="C164" s="5">
        <f>IF(VLOOKUP(A164,'Hazard &amp; Exposure'!$B$3:$BB$193,53,FALSE)&gt;0,1,0)</f>
        <v>0</v>
      </c>
      <c r="D164" s="175">
        <f>'Indicator Date hidden2'!BB165</f>
        <v>0.5</v>
      </c>
      <c r="E164" s="175">
        <f t="shared" si="18"/>
        <v>1.3333333333333321</v>
      </c>
      <c r="F164" s="175">
        <f t="shared" si="17"/>
        <v>1</v>
      </c>
      <c r="G164" s="175">
        <f t="shared" si="19"/>
        <v>6.666666666666667</v>
      </c>
      <c r="H164" s="175">
        <f t="shared" si="20"/>
        <v>3.1999999999999993</v>
      </c>
      <c r="J164" s="5"/>
    </row>
    <row r="165" spans="1:10" x14ac:dyDescent="0.25">
      <c r="A165" s="5" t="s">
        <v>281</v>
      </c>
      <c r="B165" s="5">
        <f>'Imputed and missing data hidden'!BA151</f>
        <v>8</v>
      </c>
      <c r="C165" s="5">
        <f>IF(VLOOKUP(A165,'Hazard &amp; Exposure'!$B$3:$BB$193,53,FALSE)&gt;0,1,0)</f>
        <v>0</v>
      </c>
      <c r="D165" s="175">
        <f>'Indicator Date hidden2'!BB152</f>
        <v>0.4</v>
      </c>
      <c r="E165" s="175">
        <f t="shared" si="18"/>
        <v>5.333333333333333</v>
      </c>
      <c r="F165" s="175">
        <f t="shared" si="17"/>
        <v>1</v>
      </c>
      <c r="G165" s="175">
        <f t="shared" si="19"/>
        <v>5.3333333333333339</v>
      </c>
      <c r="H165" s="175">
        <f t="shared" si="20"/>
        <v>4.2666666666666675</v>
      </c>
      <c r="J165" s="5"/>
    </row>
    <row r="166" spans="1:10" x14ac:dyDescent="0.25">
      <c r="A166" s="5" t="s">
        <v>314</v>
      </c>
      <c r="B166" s="5">
        <f>'Imputed and missing data hidden'!BA167</f>
        <v>6</v>
      </c>
      <c r="C166" s="5">
        <f>IF(VLOOKUP(A166,'Hazard &amp; Exposure'!$B$3:$BB$193,53,FALSE)&gt;0,1,0)</f>
        <v>1</v>
      </c>
      <c r="D166" s="175">
        <f>'Indicator Date hidden2'!BB168</f>
        <v>0.76595744680851063</v>
      </c>
      <c r="E166" s="175">
        <f t="shared" si="18"/>
        <v>4</v>
      </c>
      <c r="F166" s="175">
        <f t="shared" si="17"/>
        <v>1.25</v>
      </c>
      <c r="G166" s="175">
        <f t="shared" si="19"/>
        <v>10</v>
      </c>
      <c r="H166" s="175">
        <f t="shared" si="20"/>
        <v>7</v>
      </c>
      <c r="J166" s="5"/>
    </row>
    <row r="167" spans="1:10" x14ac:dyDescent="0.25">
      <c r="A167" s="5" t="s">
        <v>61</v>
      </c>
      <c r="B167" s="5">
        <f>'Imputed and missing data hidden'!BA34</f>
        <v>3</v>
      </c>
      <c r="C167" s="5">
        <f>IF(VLOOKUP(A167,'Hazard &amp; Exposure'!$B$3:$BB$193,53,FALSE)&gt;0,1,0)</f>
        <v>1</v>
      </c>
      <c r="D167" s="175">
        <f>'Indicator Date hidden2'!BB35</f>
        <v>0.1702127659574468</v>
      </c>
      <c r="E167" s="175">
        <f t="shared" si="18"/>
        <v>2</v>
      </c>
      <c r="F167" s="175">
        <f t="shared" si="17"/>
        <v>1.25</v>
      </c>
      <c r="G167" s="175">
        <f t="shared" si="19"/>
        <v>2.2695035460992905</v>
      </c>
      <c r="H167" s="175">
        <f t="shared" si="20"/>
        <v>2.1347517730496444</v>
      </c>
      <c r="J167" s="5"/>
    </row>
    <row r="168" spans="1:10" x14ac:dyDescent="0.25">
      <c r="A168" s="5" t="s">
        <v>321</v>
      </c>
      <c r="B168" s="5">
        <f>'Imputed and missing data hidden'!BA173</f>
        <v>0</v>
      </c>
      <c r="C168" s="5">
        <f>IF(VLOOKUP(A168,'Hazard &amp; Exposure'!$B$3:$BB$193,53,FALSE)&gt;0,1,0)</f>
        <v>0</v>
      </c>
      <c r="D168" s="175">
        <f>'Indicator Date hidden2'!BB174</f>
        <v>0.25490196078431371</v>
      </c>
      <c r="E168" s="175">
        <f t="shared" si="18"/>
        <v>0</v>
      </c>
      <c r="F168" s="175">
        <f t="shared" si="17"/>
        <v>1</v>
      </c>
      <c r="G168" s="175">
        <f t="shared" si="19"/>
        <v>3.3986928104575167</v>
      </c>
      <c r="H168" s="175">
        <f t="shared" si="20"/>
        <v>1.359477124183007</v>
      </c>
      <c r="J168" s="5"/>
    </row>
    <row r="169" spans="1:10" x14ac:dyDescent="0.25">
      <c r="A169" s="5" t="s">
        <v>319</v>
      </c>
      <c r="B169" s="5">
        <f>'Imputed and missing data hidden'!BA170</f>
        <v>0</v>
      </c>
      <c r="C169" s="5">
        <f>IF(VLOOKUP(A169,'Hazard &amp; Exposure'!$B$3:$BB$193,53,FALSE)&gt;0,1,0)</f>
        <v>0</v>
      </c>
      <c r="D169" s="175">
        <f>'Indicator Date hidden2'!BB171</f>
        <v>0.43137254901960786</v>
      </c>
      <c r="E169" s="175">
        <f t="shared" si="18"/>
        <v>0</v>
      </c>
      <c r="F169" s="175">
        <f t="shared" si="17"/>
        <v>1</v>
      </c>
      <c r="G169" s="175">
        <f t="shared" si="19"/>
        <v>5.7516339869281046</v>
      </c>
      <c r="H169" s="175">
        <f t="shared" si="20"/>
        <v>2.3006535947712425</v>
      </c>
      <c r="J169" s="5"/>
    </row>
    <row r="170" spans="1:10" x14ac:dyDescent="0.25">
      <c r="A170" s="5" t="s">
        <v>316</v>
      </c>
      <c r="B170" s="5">
        <f>'Imputed and missing data hidden'!BA168</f>
        <v>2</v>
      </c>
      <c r="C170" s="5">
        <f>IF(VLOOKUP(A170,'Hazard &amp; Exposure'!$B$3:$BB$193,53,FALSE)&gt;0,1,0)</f>
        <v>0</v>
      </c>
      <c r="D170" s="175">
        <f>'Indicator Date hidden2'!BB169</f>
        <v>0.33333333333333331</v>
      </c>
      <c r="E170" s="175">
        <f t="shared" si="18"/>
        <v>1.3333333333333321</v>
      </c>
      <c r="F170" s="175">
        <f t="shared" si="17"/>
        <v>1</v>
      </c>
      <c r="G170" s="175">
        <f t="shared" si="19"/>
        <v>4.4444444444444446</v>
      </c>
      <c r="H170" s="175">
        <f t="shared" si="20"/>
        <v>2.3111111111111118</v>
      </c>
      <c r="J170" s="5"/>
    </row>
    <row r="171" spans="1:10" x14ac:dyDescent="0.25">
      <c r="A171" s="5" t="s">
        <v>331</v>
      </c>
      <c r="B171" s="5">
        <f>'Imputed and missing data hidden'!BA178</f>
        <v>8</v>
      </c>
      <c r="C171" s="5">
        <f>IF(VLOOKUP(A171,'Hazard &amp; Exposure'!$B$3:$BB$193,53,FALSE)&gt;0,1,0)</f>
        <v>0</v>
      </c>
      <c r="D171" s="175">
        <f>'Indicator Date hidden2'!BB179</f>
        <v>0.6097560975609756</v>
      </c>
      <c r="E171" s="175">
        <f t="shared" si="18"/>
        <v>5.333333333333333</v>
      </c>
      <c r="F171" s="175">
        <f t="shared" si="17"/>
        <v>1</v>
      </c>
      <c r="G171" s="175">
        <f t="shared" si="19"/>
        <v>8.1300813008130071</v>
      </c>
      <c r="H171" s="175">
        <f t="shared" si="20"/>
        <v>5.385365853658536</v>
      </c>
      <c r="J171" s="5"/>
    </row>
    <row r="172" spans="1:10" x14ac:dyDescent="0.25">
      <c r="A172" s="5" t="s">
        <v>91</v>
      </c>
      <c r="B172" s="5">
        <f>'Imputed and missing data hidden'!BA172</f>
        <v>4</v>
      </c>
      <c r="C172" s="5">
        <f>IF(VLOOKUP(A172,'Hazard &amp; Exposure'!$B$3:$BB$193,53,FALSE)&gt;0,1,0)</f>
        <v>0</v>
      </c>
      <c r="D172" s="175">
        <f>'Indicator Date hidden2'!BB173</f>
        <v>0.65217391304347827</v>
      </c>
      <c r="E172" s="175">
        <f t="shared" si="18"/>
        <v>2.666666666666667</v>
      </c>
      <c r="F172" s="175">
        <f t="shared" si="17"/>
        <v>1</v>
      </c>
      <c r="G172" s="175">
        <f t="shared" si="19"/>
        <v>8.695652173913043</v>
      </c>
      <c r="H172" s="175">
        <f t="shared" si="20"/>
        <v>4.5449275362318842</v>
      </c>
      <c r="J172" s="5"/>
    </row>
    <row r="173" spans="1:10" x14ac:dyDescent="0.25">
      <c r="A173" s="5" t="s">
        <v>323</v>
      </c>
      <c r="B173" s="5">
        <f>'Imputed and missing data hidden'!BA174</f>
        <v>8</v>
      </c>
      <c r="C173" s="5">
        <f>IF(VLOOKUP(A173,'Hazard &amp; Exposure'!$B$3:$BB$193,53,FALSE)&gt;0,1,0)</f>
        <v>0</v>
      </c>
      <c r="D173" s="175">
        <f>'Indicator Date hidden2'!BB175</f>
        <v>0.43181818181818182</v>
      </c>
      <c r="E173" s="175">
        <f t="shared" si="18"/>
        <v>5.333333333333333</v>
      </c>
      <c r="F173" s="175">
        <f t="shared" si="17"/>
        <v>1</v>
      </c>
      <c r="G173" s="175">
        <f t="shared" si="19"/>
        <v>5.7575757575757578</v>
      </c>
      <c r="H173" s="175">
        <f t="shared" si="20"/>
        <v>4.4363636363636356</v>
      </c>
      <c r="J173" s="5"/>
    </row>
    <row r="174" spans="1:10" x14ac:dyDescent="0.25">
      <c r="A174" s="5" t="s">
        <v>325</v>
      </c>
      <c r="B174" s="5">
        <f>'Imputed and missing data hidden'!BA175</f>
        <v>4</v>
      </c>
      <c r="C174" s="5">
        <f>IF(VLOOKUP(A174,'Hazard &amp; Exposure'!$B$3:$BB$193,53,FALSE)&gt;0,1,0)</f>
        <v>0</v>
      </c>
      <c r="D174" s="175">
        <f>'Indicator Date hidden2'!BB176</f>
        <v>0.47826086956521741</v>
      </c>
      <c r="E174" s="175">
        <f t="shared" si="18"/>
        <v>2.666666666666667</v>
      </c>
      <c r="F174" s="175">
        <f t="shared" si="17"/>
        <v>1</v>
      </c>
      <c r="G174" s="175">
        <f t="shared" si="19"/>
        <v>6.3768115942028984</v>
      </c>
      <c r="H174" s="175">
        <f t="shared" si="20"/>
        <v>3.6173913043478265</v>
      </c>
      <c r="J174" s="5"/>
    </row>
    <row r="175" spans="1:10" x14ac:dyDescent="0.25">
      <c r="A175" s="5" t="s">
        <v>327</v>
      </c>
      <c r="B175" s="5">
        <f>'Imputed and missing data hidden'!BA176</f>
        <v>1</v>
      </c>
      <c r="C175" s="5">
        <f>IF(VLOOKUP(A175,'Hazard &amp; Exposure'!$B$3:$BB$193,53,FALSE)&gt;0,1,0)</f>
        <v>0</v>
      </c>
      <c r="D175" s="175">
        <f>'Indicator Date hidden2'!BB177</f>
        <v>0.42857142857142855</v>
      </c>
      <c r="E175" s="175">
        <f t="shared" si="18"/>
        <v>0.66666666666666607</v>
      </c>
      <c r="F175" s="175">
        <f t="shared" si="17"/>
        <v>1</v>
      </c>
      <c r="G175" s="175">
        <f t="shared" si="19"/>
        <v>5.7142857142857135</v>
      </c>
      <c r="H175" s="175">
        <f t="shared" si="20"/>
        <v>2.5523809523809513</v>
      </c>
      <c r="J175" s="5"/>
    </row>
    <row r="176" spans="1:10" x14ac:dyDescent="0.25">
      <c r="A176" s="5" t="s">
        <v>329</v>
      </c>
      <c r="B176" s="5">
        <f>'Imputed and missing data hidden'!BA177</f>
        <v>2</v>
      </c>
      <c r="C176" s="5">
        <f>IF(VLOOKUP(A176,'Hazard &amp; Exposure'!$B$3:$BB$193,53,FALSE)&gt;0,1,0)</f>
        <v>1</v>
      </c>
      <c r="D176" s="175">
        <f>'Indicator Date hidden2'!BB178</f>
        <v>0.20408163265306123</v>
      </c>
      <c r="E176" s="175">
        <f t="shared" si="18"/>
        <v>1.3333333333333321</v>
      </c>
      <c r="F176" s="175">
        <f t="shared" si="17"/>
        <v>1.25</v>
      </c>
      <c r="G176" s="175">
        <f t="shared" si="19"/>
        <v>2.7210884353741491</v>
      </c>
      <c r="H176" s="175">
        <f t="shared" si="20"/>
        <v>2.0272108843537406</v>
      </c>
      <c r="J176" s="5"/>
    </row>
    <row r="177" spans="1:10" x14ac:dyDescent="0.25">
      <c r="A177" s="5" t="s">
        <v>333</v>
      </c>
      <c r="B177" s="5">
        <f>'Imputed and missing data hidden'!BA179</f>
        <v>15</v>
      </c>
      <c r="C177" s="5">
        <f>IF(VLOOKUP(A177,'Hazard &amp; Exposure'!$B$3:$BB$193,53,FALSE)&gt;0,1,0)</f>
        <v>0</v>
      </c>
      <c r="D177" s="175">
        <f>'Indicator Date hidden2'!BB180</f>
        <v>0.42105263157894735</v>
      </c>
      <c r="E177" s="175">
        <f t="shared" si="18"/>
        <v>10</v>
      </c>
      <c r="F177" s="175">
        <f t="shared" si="17"/>
        <v>1</v>
      </c>
      <c r="G177" s="175">
        <f t="shared" si="19"/>
        <v>5.6140350877192979</v>
      </c>
      <c r="H177" s="175">
        <f t="shared" si="20"/>
        <v>6.2456140350877192</v>
      </c>
      <c r="J177" s="5"/>
    </row>
    <row r="178" spans="1:10" x14ac:dyDescent="0.25">
      <c r="A178" s="5" t="s">
        <v>318</v>
      </c>
      <c r="B178" s="5">
        <f>'Imputed and missing data hidden'!BA169</f>
        <v>0</v>
      </c>
      <c r="C178" s="5">
        <f>IF(VLOOKUP(A178,'Hazard &amp; Exposure'!$B$3:$BB$193,53,FALSE)&gt;0,1,0)</f>
        <v>0</v>
      </c>
      <c r="D178" s="175">
        <f>'Indicator Date hidden2'!BB170</f>
        <v>0.34</v>
      </c>
      <c r="E178" s="175">
        <f t="shared" si="18"/>
        <v>0</v>
      </c>
      <c r="F178" s="175">
        <f t="shared" si="17"/>
        <v>1</v>
      </c>
      <c r="G178" s="175">
        <f t="shared" si="19"/>
        <v>4.5333333333333332</v>
      </c>
      <c r="H178" s="175">
        <f t="shared" si="20"/>
        <v>1.8133333333333326</v>
      </c>
      <c r="J178" s="5"/>
    </row>
    <row r="179" spans="1:10" x14ac:dyDescent="0.25">
      <c r="A179" s="5" t="s">
        <v>335</v>
      </c>
      <c r="B179" s="5">
        <f>'Imputed and missing data hidden'!BA180</f>
        <v>1</v>
      </c>
      <c r="C179" s="5">
        <f>IF(VLOOKUP(A179,'Hazard &amp; Exposure'!$B$3:$BB$193,53,FALSE)&gt;0,1,0)</f>
        <v>0</v>
      </c>
      <c r="D179" s="175">
        <f>'Indicator Date hidden2'!BB181</f>
        <v>0.36</v>
      </c>
      <c r="E179" s="175">
        <f t="shared" si="18"/>
        <v>0.66666666666666607</v>
      </c>
      <c r="F179" s="175">
        <f t="shared" si="17"/>
        <v>1</v>
      </c>
      <c r="G179" s="175">
        <f t="shared" si="19"/>
        <v>4.8</v>
      </c>
      <c r="H179" s="175">
        <f t="shared" si="20"/>
        <v>2.1866666666666656</v>
      </c>
      <c r="J179" s="5"/>
    </row>
    <row r="180" spans="1:10" x14ac:dyDescent="0.25">
      <c r="A180" s="5" t="s">
        <v>337</v>
      </c>
      <c r="B180" s="5">
        <f>'Imputed and missing data hidden'!BA181</f>
        <v>3</v>
      </c>
      <c r="C180" s="5">
        <f>IF(VLOOKUP(A180,'Hazard &amp; Exposure'!$B$3:$BB$193,53,FALSE)&gt;0,1,0)</f>
        <v>1</v>
      </c>
      <c r="D180" s="175">
        <f>'Indicator Date hidden2'!BB182</f>
        <v>0.16666666666666666</v>
      </c>
      <c r="E180" s="175">
        <f t="shared" si="18"/>
        <v>2</v>
      </c>
      <c r="F180" s="175">
        <f t="shared" si="17"/>
        <v>1.25</v>
      </c>
      <c r="G180" s="175">
        <f t="shared" si="19"/>
        <v>2.2222222222222223</v>
      </c>
      <c r="H180" s="175">
        <f t="shared" si="20"/>
        <v>2.1111111111111116</v>
      </c>
      <c r="J180" s="5"/>
    </row>
    <row r="181" spans="1:10" x14ac:dyDescent="0.25">
      <c r="A181" s="5" t="s">
        <v>344</v>
      </c>
      <c r="B181" s="5">
        <f>'Imputed and missing data hidden'!BA185</f>
        <v>2</v>
      </c>
      <c r="C181" s="5">
        <f>IF(VLOOKUP(A181,'Hazard &amp; Exposure'!$B$3:$BB$193,53,FALSE)&gt;0,1,0)</f>
        <v>0</v>
      </c>
      <c r="D181" s="175">
        <f>'Indicator Date hidden2'!BB186</f>
        <v>0.3125</v>
      </c>
      <c r="E181" s="175">
        <f t="shared" si="18"/>
        <v>1.3333333333333321</v>
      </c>
      <c r="F181" s="175">
        <f t="shared" si="17"/>
        <v>1</v>
      </c>
      <c r="G181" s="175">
        <f t="shared" si="19"/>
        <v>4.1666666666666661</v>
      </c>
      <c r="H181" s="175">
        <f t="shared" si="20"/>
        <v>2.1999999999999993</v>
      </c>
      <c r="J181" s="5"/>
    </row>
    <row r="182" spans="1:10" x14ac:dyDescent="0.25">
      <c r="A182" s="5" t="s">
        <v>342</v>
      </c>
      <c r="B182" s="5">
        <f>'Imputed and missing data hidden'!BA184</f>
        <v>5</v>
      </c>
      <c r="C182" s="5">
        <f>IF(VLOOKUP(A182,'Hazard &amp; Exposure'!$B$3:$BB$193,53,FALSE)&gt;0,1,0)</f>
        <v>0</v>
      </c>
      <c r="D182" s="175">
        <f>'Indicator Date hidden2'!BB185</f>
        <v>0.33333333333333331</v>
      </c>
      <c r="E182" s="175">
        <f t="shared" si="18"/>
        <v>3.3333333333333339</v>
      </c>
      <c r="F182" s="175">
        <f t="shared" si="17"/>
        <v>1</v>
      </c>
      <c r="G182" s="175">
        <f t="shared" si="19"/>
        <v>4.4444444444444446</v>
      </c>
      <c r="H182" s="175">
        <f t="shared" si="20"/>
        <v>3.1111111111111107</v>
      </c>
      <c r="J182" s="5"/>
    </row>
    <row r="183" spans="1:10" x14ac:dyDescent="0.25">
      <c r="A183" s="5" t="s">
        <v>346</v>
      </c>
      <c r="B183" s="5">
        <f>'Imputed and missing data hidden'!BA186</f>
        <v>3</v>
      </c>
      <c r="C183" s="5">
        <f>IF(VLOOKUP(A183,'Hazard &amp; Exposure'!$B$3:$BB$193,53,FALSE)&gt;0,1,0)</f>
        <v>0</v>
      </c>
      <c r="D183" s="175">
        <f>'Indicator Date hidden2'!BB187</f>
        <v>0.93617021276595747</v>
      </c>
      <c r="E183" s="175">
        <f t="shared" si="18"/>
        <v>2</v>
      </c>
      <c r="F183" s="175">
        <f t="shared" si="17"/>
        <v>1</v>
      </c>
      <c r="G183" s="175">
        <f t="shared" si="19"/>
        <v>10</v>
      </c>
      <c r="H183" s="175">
        <f t="shared" si="20"/>
        <v>4.8</v>
      </c>
      <c r="J183" s="5"/>
    </row>
    <row r="184" spans="1:10" x14ac:dyDescent="0.25">
      <c r="A184" s="5" t="s">
        <v>269</v>
      </c>
      <c r="B184" s="5">
        <f>'Imputed and missing data hidden'!BA145</f>
        <v>9</v>
      </c>
      <c r="C184" s="5">
        <f>IF(VLOOKUP(A184,'Hazard &amp; Exposure'!$B$3:$BB$193,53,FALSE)&gt;0,1,0)</f>
        <v>0</v>
      </c>
      <c r="D184" s="175">
        <f>'Indicator Date hidden2'!BB146</f>
        <v>0.30952380952380953</v>
      </c>
      <c r="E184" s="175">
        <f t="shared" si="18"/>
        <v>6</v>
      </c>
      <c r="F184" s="175">
        <f t="shared" si="17"/>
        <v>1</v>
      </c>
      <c r="G184" s="175">
        <f t="shared" si="19"/>
        <v>4.1269841269841265</v>
      </c>
      <c r="H184" s="175">
        <f t="shared" si="20"/>
        <v>4.0507936507936506</v>
      </c>
      <c r="J184" s="5"/>
    </row>
    <row r="185" spans="1:10" x14ac:dyDescent="0.25">
      <c r="A185" s="5" t="s">
        <v>350</v>
      </c>
      <c r="B185" s="5">
        <f>'Imputed and missing data hidden'!BA188</f>
        <v>3</v>
      </c>
      <c r="C185" s="5">
        <f>IF(VLOOKUP(A185,'Hazard &amp; Exposure'!$B$3:$BB$193,53,FALSE)&gt;0,1,0)</f>
        <v>0</v>
      </c>
      <c r="D185" s="175">
        <f>'Indicator Date hidden2'!BB189</f>
        <v>0.34042553191489361</v>
      </c>
      <c r="E185" s="175">
        <f t="shared" si="18"/>
        <v>2</v>
      </c>
      <c r="F185" s="175">
        <f t="shared" si="17"/>
        <v>1</v>
      </c>
      <c r="G185" s="175">
        <f t="shared" si="19"/>
        <v>4.539007092198581</v>
      </c>
      <c r="H185" s="175">
        <f t="shared" si="20"/>
        <v>2.6156028368794324</v>
      </c>
      <c r="J185" s="5"/>
    </row>
    <row r="186" spans="1:10" x14ac:dyDescent="0.25">
      <c r="A186" s="5" t="s">
        <v>351</v>
      </c>
      <c r="B186" s="5">
        <f>'Imputed and missing data hidden'!BA189</f>
        <v>2</v>
      </c>
      <c r="C186" s="5">
        <f>IF(VLOOKUP(A186,'Hazard &amp; Exposure'!$B$3:$BB$193,53,FALSE)&gt;0,1,0)</f>
        <v>0</v>
      </c>
      <c r="D186" s="175">
        <f>'Indicator Date hidden2'!BB190</f>
        <v>0.20833333333333334</v>
      </c>
      <c r="E186" s="175">
        <f t="shared" si="18"/>
        <v>1.3333333333333321</v>
      </c>
      <c r="F186" s="175">
        <f t="shared" si="17"/>
        <v>1</v>
      </c>
      <c r="G186" s="175">
        <f t="shared" si="19"/>
        <v>2.7777777777777777</v>
      </c>
      <c r="H186" s="175">
        <f t="shared" si="20"/>
        <v>1.6444444444444439</v>
      </c>
      <c r="J186" s="5"/>
    </row>
    <row r="187" spans="1:10" x14ac:dyDescent="0.25">
      <c r="A187" s="5" t="s">
        <v>348</v>
      </c>
      <c r="B187" s="5">
        <f>'Imputed and missing data hidden'!BA187</f>
        <v>6</v>
      </c>
      <c r="C187" s="5">
        <f>IF(VLOOKUP(A187,'Hazard &amp; Exposure'!$B$3:$BB$193,53,FALSE)&gt;0,1,0)</f>
        <v>0</v>
      </c>
      <c r="D187" s="175">
        <f>'Indicator Date hidden2'!BB188</f>
        <v>0.56818181818181823</v>
      </c>
      <c r="E187" s="175">
        <f t="shared" si="18"/>
        <v>4</v>
      </c>
      <c r="F187" s="175">
        <f t="shared" si="17"/>
        <v>1</v>
      </c>
      <c r="G187" s="175">
        <f t="shared" si="19"/>
        <v>7.5757575757575761</v>
      </c>
      <c r="H187" s="175">
        <f t="shared" si="20"/>
        <v>4.6303030303030299</v>
      </c>
      <c r="J187" s="5"/>
    </row>
    <row r="188" spans="1:10" x14ac:dyDescent="0.25">
      <c r="A188" s="5" t="s">
        <v>271</v>
      </c>
      <c r="B188" s="5">
        <f>'Imputed and missing data hidden'!BA146</f>
        <v>6</v>
      </c>
      <c r="C188" s="5">
        <f>IF(VLOOKUP(A188,'Hazard &amp; Exposure'!$B$3:$BB$193,53,FALSE)&gt;0,1,0)</f>
        <v>0</v>
      </c>
      <c r="D188" s="175">
        <f>'Indicator Date hidden2'!BB147</f>
        <v>0.40909090909090912</v>
      </c>
      <c r="E188" s="175">
        <f t="shared" si="18"/>
        <v>4</v>
      </c>
      <c r="F188" s="175">
        <f t="shared" si="17"/>
        <v>1</v>
      </c>
      <c r="G188" s="175">
        <f t="shared" si="19"/>
        <v>5.454545454545455</v>
      </c>
      <c r="H188" s="175">
        <f t="shared" si="20"/>
        <v>3.7818181818181813</v>
      </c>
      <c r="J188" s="5"/>
    </row>
    <row r="189" spans="1:10" x14ac:dyDescent="0.25">
      <c r="A189" s="5" t="s">
        <v>352</v>
      </c>
      <c r="B189" s="5">
        <f>'Imputed and missing data hidden'!BA190</f>
        <v>0</v>
      </c>
      <c r="C189" s="5">
        <f>IF(VLOOKUP(A189,'Hazard &amp; Exposure'!$B$3:$BB$193,53,FALSE)&gt;0,1,0)</f>
        <v>1</v>
      </c>
      <c r="D189" s="175">
        <f>'Indicator Date hidden2'!BB191</f>
        <v>0.52941176470588236</v>
      </c>
      <c r="E189" s="175">
        <f t="shared" si="18"/>
        <v>0</v>
      </c>
      <c r="F189" s="175">
        <f t="shared" si="17"/>
        <v>1.25</v>
      </c>
      <c r="G189" s="175">
        <f t="shared" si="19"/>
        <v>7.0588235294117645</v>
      </c>
      <c r="H189" s="175">
        <f t="shared" si="20"/>
        <v>3.5294117647058831</v>
      </c>
      <c r="J189" s="5"/>
    </row>
    <row r="190" spans="1:10" x14ac:dyDescent="0.25">
      <c r="A190" s="5" t="s">
        <v>295</v>
      </c>
      <c r="B190" s="5">
        <f>'Imputed and missing data hidden'!BA158</f>
        <v>0</v>
      </c>
      <c r="C190" s="5">
        <f>IF(VLOOKUP(A190,'Hazard &amp; Exposure'!$B$3:$BB$193,53,FALSE)&gt;0,1,0)</f>
        <v>0</v>
      </c>
      <c r="D190" s="175">
        <f>'Indicator Date hidden2'!BB159</f>
        <v>0.3</v>
      </c>
      <c r="E190" s="175">
        <f t="shared" si="18"/>
        <v>0</v>
      </c>
      <c r="F190" s="175">
        <f t="shared" si="17"/>
        <v>1</v>
      </c>
      <c r="G190" s="175">
        <f t="shared" si="19"/>
        <v>4</v>
      </c>
      <c r="H190" s="175">
        <f t="shared" si="20"/>
        <v>1.5999999999999996</v>
      </c>
      <c r="J190" s="5"/>
    </row>
    <row r="191" spans="1:10" x14ac:dyDescent="0.25">
      <c r="A191" s="5" t="s">
        <v>354</v>
      </c>
      <c r="B191" s="5">
        <f>'Imputed and missing data hidden'!BA191</f>
        <v>0</v>
      </c>
      <c r="C191" s="5">
        <f>IF(VLOOKUP(A191,'Hazard &amp; Exposure'!$B$3:$BB$193,53,FALSE)&gt;0,1,0)</f>
        <v>0</v>
      </c>
      <c r="D191" s="175">
        <f>'Indicator Date hidden2'!BB192</f>
        <v>0.4</v>
      </c>
      <c r="E191" s="175">
        <f t="shared" si="18"/>
        <v>0</v>
      </c>
      <c r="F191" s="175">
        <f t="shared" si="17"/>
        <v>1</v>
      </c>
      <c r="G191" s="175">
        <f t="shared" si="19"/>
        <v>5.3333333333333339</v>
      </c>
      <c r="H191" s="175">
        <f t="shared" si="20"/>
        <v>2.1333333333333337</v>
      </c>
      <c r="J191" s="5"/>
    </row>
    <row r="192" spans="1:10" x14ac:dyDescent="0.25">
      <c r="A192" s="5" t="s">
        <v>356</v>
      </c>
      <c r="B192" s="5">
        <f>'Imputed and missing data hidden'!BA192</f>
        <v>3</v>
      </c>
      <c r="C192" s="5">
        <f>IF(VLOOKUP(A192,'Hazard &amp; Exposure'!$B$3:$BB$193,53,FALSE)&gt;0,1,0)</f>
        <v>0</v>
      </c>
      <c r="D192" s="175">
        <f>'Indicator Date hidden2'!BB193</f>
        <v>0.14893617021276595</v>
      </c>
      <c r="E192" s="175">
        <f t="shared" si="18"/>
        <v>2</v>
      </c>
      <c r="F192" s="175">
        <f t="shared" si="17"/>
        <v>1</v>
      </c>
      <c r="G192" s="175">
        <f t="shared" si="19"/>
        <v>1.9858156028368796</v>
      </c>
      <c r="H192" s="175">
        <f t="shared" si="20"/>
        <v>1.5943262411347519</v>
      </c>
      <c r="J192" s="5"/>
    </row>
    <row r="194" spans="1:4" x14ac:dyDescent="0.25">
      <c r="A194" s="5" t="s">
        <v>390</v>
      </c>
      <c r="B194" s="5">
        <f>MIN(B2:B192)</f>
        <v>0</v>
      </c>
      <c r="C194" s="5">
        <f t="shared" ref="C194:D194" si="21">MIN(C2:C192)</f>
        <v>0</v>
      </c>
      <c r="D194" s="5">
        <f t="shared" si="21"/>
        <v>3.2258064516129031E-2</v>
      </c>
    </row>
    <row r="195" spans="1:4" x14ac:dyDescent="0.25">
      <c r="A195" s="5" t="s">
        <v>391</v>
      </c>
      <c r="B195" s="5">
        <f>MAX(B2:B192)</f>
        <v>22</v>
      </c>
      <c r="C195" s="5">
        <f t="shared" ref="C195:D195" si="22">MAX(C2:C192)</f>
        <v>1</v>
      </c>
      <c r="D195" s="5">
        <f t="shared" si="22"/>
        <v>0.93617021276595747</v>
      </c>
    </row>
    <row r="196" spans="1:4" x14ac:dyDescent="0.25">
      <c r="A196" s="5" t="s">
        <v>390</v>
      </c>
      <c r="B196" s="5">
        <v>0</v>
      </c>
      <c r="C196" s="5">
        <v>0</v>
      </c>
      <c r="D196" s="5">
        <v>0</v>
      </c>
    </row>
    <row r="197" spans="1:4" x14ac:dyDescent="0.25">
      <c r="A197" s="5" t="s">
        <v>391</v>
      </c>
      <c r="B197" s="5">
        <v>15</v>
      </c>
      <c r="C197" s="5">
        <v>1</v>
      </c>
      <c r="D197" s="5">
        <v>0.75</v>
      </c>
    </row>
    <row r="198" spans="1:4" ht="15.75" thickBot="1" x14ac:dyDescent="0.3"/>
    <row r="199" spans="1:4" ht="15.75" thickBot="1" x14ac:dyDescent="0.3">
      <c r="A199" s="5" t="s">
        <v>1063</v>
      </c>
      <c r="B199" s="179">
        <v>1.25</v>
      </c>
    </row>
  </sheetData>
  <autoFilter ref="A1:H1">
    <sortState ref="A2:I192">
      <sortCondition ref="A1"/>
    </sortState>
  </autoFilter>
  <pageMargins left="0.7" right="0.7" top="0.75" bottom="0.75" header="0.3" footer="0.3"/>
  <pageSetup orientation="portrait" r:id="rId1"/>
  <ignoredErrors>
    <ignoredError sqref="F2:F192"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N60"/>
  <sheetViews>
    <sheetView zoomScale="90" zoomScaleNormal="90" workbookViewId="0">
      <pane xSplit="6" ySplit="2" topLeftCell="K3" activePane="bottomRight" state="frozen"/>
      <selection pane="topRight" activeCell="G1" sqref="G1"/>
      <selection pane="bottomLeft" activeCell="A3" sqref="A3"/>
      <selection pane="bottomRight" sqref="A1:N1"/>
    </sheetView>
  </sheetViews>
  <sheetFormatPr defaultRowHeight="15" x14ac:dyDescent="0.25"/>
  <cols>
    <col min="1" max="1" width="13.140625" style="20" customWidth="1"/>
    <col min="2" max="2" width="15.42578125" style="20" customWidth="1"/>
    <col min="3" max="3" width="23.42578125" style="20" customWidth="1"/>
    <col min="4" max="4" width="17.7109375" style="20" bestFit="1" customWidth="1"/>
    <col min="5" max="5" width="22" style="20" customWidth="1"/>
    <col min="6" max="6" width="24" style="20" customWidth="1"/>
    <col min="7" max="10" width="57.140625" style="20" customWidth="1"/>
    <col min="11" max="12" width="33.7109375" style="20" customWidth="1"/>
    <col min="13" max="13" width="15.28515625" style="20" customWidth="1"/>
    <col min="14" max="14" width="64.7109375" style="20" customWidth="1"/>
    <col min="15" max="16384" width="9.140625" style="20"/>
  </cols>
  <sheetData>
    <row r="1" spans="1:14" s="4" customFormat="1" x14ac:dyDescent="0.25">
      <c r="A1" s="199"/>
      <c r="B1" s="199"/>
      <c r="C1" s="199"/>
      <c r="D1" s="199"/>
      <c r="E1" s="199"/>
      <c r="F1" s="199"/>
      <c r="G1" s="199"/>
      <c r="H1" s="199"/>
      <c r="I1" s="199"/>
      <c r="J1" s="199"/>
      <c r="K1" s="199"/>
      <c r="L1" s="199"/>
      <c r="M1" s="199"/>
      <c r="N1" s="199"/>
    </row>
    <row r="2" spans="1:14" ht="15.75" thickBot="1" x14ac:dyDescent="0.3">
      <c r="A2" s="113" t="s">
        <v>493</v>
      </c>
      <c r="B2" s="113" t="s">
        <v>494</v>
      </c>
      <c r="C2" s="113" t="s">
        <v>495</v>
      </c>
      <c r="D2" s="113" t="s">
        <v>496</v>
      </c>
      <c r="E2" s="113" t="s">
        <v>942</v>
      </c>
      <c r="F2" s="113" t="s">
        <v>497</v>
      </c>
      <c r="G2" s="113" t="s">
        <v>498</v>
      </c>
      <c r="H2" s="113" t="s">
        <v>692</v>
      </c>
      <c r="I2" s="113" t="s">
        <v>693</v>
      </c>
      <c r="J2" s="113" t="s">
        <v>694</v>
      </c>
      <c r="K2" s="113" t="s">
        <v>569</v>
      </c>
      <c r="L2" s="113" t="s">
        <v>1117</v>
      </c>
      <c r="M2" s="113" t="s">
        <v>1123</v>
      </c>
      <c r="N2" s="113" t="s">
        <v>570</v>
      </c>
    </row>
    <row r="3" spans="1:14" ht="91.5" customHeight="1" x14ac:dyDescent="0.25">
      <c r="A3" s="136" t="s">
        <v>499</v>
      </c>
      <c r="B3" s="137" t="s">
        <v>365</v>
      </c>
      <c r="C3" s="137" t="s">
        <v>500</v>
      </c>
      <c r="D3" s="137" t="s">
        <v>883</v>
      </c>
      <c r="E3" s="139" t="s">
        <v>895</v>
      </c>
      <c r="F3" s="137" t="s">
        <v>888</v>
      </c>
      <c r="G3" s="137" t="s">
        <v>1080</v>
      </c>
      <c r="H3" s="137" t="s">
        <v>1081</v>
      </c>
      <c r="I3" s="137" t="s">
        <v>920</v>
      </c>
      <c r="J3" s="137" t="s">
        <v>921</v>
      </c>
      <c r="K3" s="137" t="s">
        <v>922</v>
      </c>
      <c r="L3" s="137" t="s">
        <v>1135</v>
      </c>
      <c r="M3" s="137"/>
      <c r="N3" s="139" t="s">
        <v>923</v>
      </c>
    </row>
    <row r="4" spans="1:14" ht="140.25" x14ac:dyDescent="0.25">
      <c r="A4" s="138" t="s">
        <v>499</v>
      </c>
      <c r="B4" s="139" t="s">
        <v>365</v>
      </c>
      <c r="C4" s="139" t="s">
        <v>500</v>
      </c>
      <c r="D4" s="137" t="s">
        <v>884</v>
      </c>
      <c r="E4" s="139" t="s">
        <v>896</v>
      </c>
      <c r="F4" s="139" t="s">
        <v>889</v>
      </c>
      <c r="G4" s="139" t="s">
        <v>1082</v>
      </c>
      <c r="H4" s="139" t="s">
        <v>1083</v>
      </c>
      <c r="I4" s="139" t="s">
        <v>920</v>
      </c>
      <c r="J4" s="137" t="s">
        <v>924</v>
      </c>
      <c r="K4" s="137" t="s">
        <v>922</v>
      </c>
      <c r="L4" s="137" t="s">
        <v>1135</v>
      </c>
      <c r="M4" s="137"/>
      <c r="N4" s="139" t="s">
        <v>923</v>
      </c>
    </row>
    <row r="5" spans="1:14" ht="140.25" x14ac:dyDescent="0.25">
      <c r="A5" s="138" t="s">
        <v>499</v>
      </c>
      <c r="B5" s="139" t="s">
        <v>365</v>
      </c>
      <c r="C5" s="139" t="s">
        <v>500</v>
      </c>
      <c r="D5" s="139" t="s">
        <v>885</v>
      </c>
      <c r="E5" s="139" t="s">
        <v>893</v>
      </c>
      <c r="F5" s="139" t="s">
        <v>890</v>
      </c>
      <c r="G5" s="137" t="s">
        <v>1084</v>
      </c>
      <c r="H5" s="139" t="s">
        <v>1085</v>
      </c>
      <c r="I5" s="139" t="s">
        <v>925</v>
      </c>
      <c r="J5" s="137" t="s">
        <v>921</v>
      </c>
      <c r="K5" s="137" t="s">
        <v>922</v>
      </c>
      <c r="L5" s="137" t="s">
        <v>1135</v>
      </c>
      <c r="M5" s="137"/>
      <c r="N5" s="139" t="s">
        <v>923</v>
      </c>
    </row>
    <row r="6" spans="1:14" ht="140.25" x14ac:dyDescent="0.25">
      <c r="A6" s="138" t="s">
        <v>499</v>
      </c>
      <c r="B6" s="139" t="s">
        <v>365</v>
      </c>
      <c r="C6" s="139" t="s">
        <v>500</v>
      </c>
      <c r="D6" s="139" t="s">
        <v>886</v>
      </c>
      <c r="E6" s="139" t="s">
        <v>894</v>
      </c>
      <c r="F6" s="139" t="s">
        <v>891</v>
      </c>
      <c r="G6" s="139" t="s">
        <v>1086</v>
      </c>
      <c r="H6" s="139" t="s">
        <v>1087</v>
      </c>
      <c r="I6" s="139" t="s">
        <v>925</v>
      </c>
      <c r="J6" s="137" t="s">
        <v>921</v>
      </c>
      <c r="K6" s="137" t="s">
        <v>922</v>
      </c>
      <c r="L6" s="137" t="s">
        <v>1135</v>
      </c>
      <c r="M6" s="137"/>
      <c r="N6" s="139" t="s">
        <v>923</v>
      </c>
    </row>
    <row r="7" spans="1:14" ht="76.5" x14ac:dyDescent="0.25">
      <c r="A7" s="138" t="s">
        <v>499</v>
      </c>
      <c r="B7" s="139" t="s">
        <v>365</v>
      </c>
      <c r="C7" s="139" t="s">
        <v>501</v>
      </c>
      <c r="D7" s="139" t="s">
        <v>934</v>
      </c>
      <c r="E7" s="139" t="s">
        <v>502</v>
      </c>
      <c r="F7" s="139" t="s">
        <v>503</v>
      </c>
      <c r="G7" s="139" t="s">
        <v>573</v>
      </c>
      <c r="H7" s="139" t="s">
        <v>620</v>
      </c>
      <c r="I7" s="139" t="s">
        <v>621</v>
      </c>
      <c r="J7" s="137" t="s">
        <v>892</v>
      </c>
      <c r="K7" s="137" t="s">
        <v>1018</v>
      </c>
      <c r="L7" s="137" t="s">
        <v>941</v>
      </c>
      <c r="M7" s="137"/>
      <c r="N7" s="139" t="s">
        <v>887</v>
      </c>
    </row>
    <row r="8" spans="1:14" ht="76.5" x14ac:dyDescent="0.25">
      <c r="A8" s="138" t="s">
        <v>499</v>
      </c>
      <c r="B8" s="139" t="s">
        <v>365</v>
      </c>
      <c r="C8" s="139" t="s">
        <v>501</v>
      </c>
      <c r="D8" s="139" t="s">
        <v>935</v>
      </c>
      <c r="E8" s="139" t="s">
        <v>504</v>
      </c>
      <c r="F8" s="139" t="s">
        <v>505</v>
      </c>
      <c r="G8" s="139" t="s">
        <v>574</v>
      </c>
      <c r="H8" s="139" t="s">
        <v>622</v>
      </c>
      <c r="I8" s="139" t="s">
        <v>621</v>
      </c>
      <c r="J8" s="137" t="s">
        <v>892</v>
      </c>
      <c r="K8" s="137" t="s">
        <v>1018</v>
      </c>
      <c r="L8" s="137" t="s">
        <v>941</v>
      </c>
      <c r="M8" s="137"/>
      <c r="N8" s="139" t="s">
        <v>887</v>
      </c>
    </row>
    <row r="9" spans="1:14" ht="76.5" x14ac:dyDescent="0.25">
      <c r="A9" s="138" t="s">
        <v>499</v>
      </c>
      <c r="B9" s="139" t="s">
        <v>365</v>
      </c>
      <c r="C9" s="139" t="s">
        <v>506</v>
      </c>
      <c r="D9" s="139" t="s">
        <v>936</v>
      </c>
      <c r="E9" s="139" t="s">
        <v>507</v>
      </c>
      <c r="F9" s="139" t="s">
        <v>445</v>
      </c>
      <c r="G9" s="139" t="s">
        <v>575</v>
      </c>
      <c r="H9" s="139" t="s">
        <v>623</v>
      </c>
      <c r="I9" s="139" t="s">
        <v>624</v>
      </c>
      <c r="J9" s="137" t="s">
        <v>892</v>
      </c>
      <c r="K9" s="137" t="s">
        <v>1018</v>
      </c>
      <c r="L9" s="137" t="s">
        <v>941</v>
      </c>
      <c r="M9" s="137"/>
      <c r="N9" s="139" t="s">
        <v>887</v>
      </c>
    </row>
    <row r="10" spans="1:14" ht="76.5" x14ac:dyDescent="0.25">
      <c r="A10" s="138" t="s">
        <v>499</v>
      </c>
      <c r="B10" s="139" t="s">
        <v>365</v>
      </c>
      <c r="C10" s="139" t="s">
        <v>506</v>
      </c>
      <c r="D10" s="139" t="s">
        <v>937</v>
      </c>
      <c r="E10" s="139" t="s">
        <v>508</v>
      </c>
      <c r="F10" s="139" t="s">
        <v>447</v>
      </c>
      <c r="G10" s="139" t="s">
        <v>576</v>
      </c>
      <c r="H10" s="139" t="s">
        <v>625</v>
      </c>
      <c r="I10" s="139" t="s">
        <v>624</v>
      </c>
      <c r="J10" s="137" t="s">
        <v>892</v>
      </c>
      <c r="K10" s="137" t="s">
        <v>1018</v>
      </c>
      <c r="L10" s="137" t="s">
        <v>941</v>
      </c>
      <c r="M10" s="137"/>
      <c r="N10" s="139" t="s">
        <v>887</v>
      </c>
    </row>
    <row r="11" spans="1:14" ht="76.5" x14ac:dyDescent="0.25">
      <c r="A11" s="138" t="s">
        <v>499</v>
      </c>
      <c r="B11" s="139" t="s">
        <v>365</v>
      </c>
      <c r="C11" s="139" t="s">
        <v>509</v>
      </c>
      <c r="D11" s="139" t="s">
        <v>510</v>
      </c>
      <c r="E11" s="139" t="s">
        <v>511</v>
      </c>
      <c r="F11" s="139" t="s">
        <v>577</v>
      </c>
      <c r="G11" s="139" t="s">
        <v>578</v>
      </c>
      <c r="H11" s="139" t="s">
        <v>626</v>
      </c>
      <c r="I11" s="139" t="s">
        <v>627</v>
      </c>
      <c r="J11" s="137" t="s">
        <v>892</v>
      </c>
      <c r="K11" s="137" t="s">
        <v>1018</v>
      </c>
      <c r="L11" s="137" t="s">
        <v>941</v>
      </c>
      <c r="M11" s="137"/>
      <c r="N11" s="139" t="s">
        <v>887</v>
      </c>
    </row>
    <row r="12" spans="1:14" ht="76.5" x14ac:dyDescent="0.25">
      <c r="A12" s="138" t="s">
        <v>499</v>
      </c>
      <c r="B12" s="139" t="s">
        <v>365</v>
      </c>
      <c r="C12" s="139" t="s">
        <v>509</v>
      </c>
      <c r="D12" s="139" t="s">
        <v>512</v>
      </c>
      <c r="E12" s="139" t="s">
        <v>513</v>
      </c>
      <c r="F12" s="139" t="s">
        <v>579</v>
      </c>
      <c r="G12" s="139" t="s">
        <v>1088</v>
      </c>
      <c r="H12" s="139" t="s">
        <v>628</v>
      </c>
      <c r="I12" s="139" t="s">
        <v>627</v>
      </c>
      <c r="J12" s="137" t="s">
        <v>892</v>
      </c>
      <c r="K12" s="137" t="s">
        <v>1018</v>
      </c>
      <c r="L12" s="137" t="s">
        <v>941</v>
      </c>
      <c r="M12" s="137"/>
      <c r="N12" s="139" t="s">
        <v>887</v>
      </c>
    </row>
    <row r="13" spans="1:14" ht="76.5" x14ac:dyDescent="0.25">
      <c r="A13" s="138" t="s">
        <v>499</v>
      </c>
      <c r="B13" s="139" t="s">
        <v>365</v>
      </c>
      <c r="C13" s="139" t="s">
        <v>509</v>
      </c>
      <c r="D13" s="139" t="s">
        <v>932</v>
      </c>
      <c r="E13" s="139" t="s">
        <v>897</v>
      </c>
      <c r="F13" s="139" t="s">
        <v>901</v>
      </c>
      <c r="G13" s="139" t="s">
        <v>1089</v>
      </c>
      <c r="H13" s="139" t="s">
        <v>1093</v>
      </c>
      <c r="I13" s="139" t="s">
        <v>629</v>
      </c>
      <c r="J13" s="137" t="s">
        <v>892</v>
      </c>
      <c r="K13" s="137" t="s">
        <v>1018</v>
      </c>
      <c r="L13" s="137" t="s">
        <v>941</v>
      </c>
      <c r="M13" s="137"/>
      <c r="N13" s="139" t="s">
        <v>887</v>
      </c>
    </row>
    <row r="14" spans="1:14" ht="76.5" x14ac:dyDescent="0.25">
      <c r="A14" s="138" t="s">
        <v>499</v>
      </c>
      <c r="B14" s="139" t="s">
        <v>365</v>
      </c>
      <c r="C14" s="139" t="s">
        <v>509</v>
      </c>
      <c r="D14" s="139" t="s">
        <v>931</v>
      </c>
      <c r="E14" s="139" t="s">
        <v>898</v>
      </c>
      <c r="F14" s="139" t="s">
        <v>902</v>
      </c>
      <c r="G14" s="139" t="s">
        <v>1090</v>
      </c>
      <c r="H14" s="139" t="s">
        <v>1094</v>
      </c>
      <c r="I14" s="139" t="s">
        <v>629</v>
      </c>
      <c r="J14" s="137" t="s">
        <v>892</v>
      </c>
      <c r="K14" s="137" t="s">
        <v>1018</v>
      </c>
      <c r="L14" s="137" t="s">
        <v>941</v>
      </c>
      <c r="M14" s="137"/>
      <c r="N14" s="139" t="s">
        <v>887</v>
      </c>
    </row>
    <row r="15" spans="1:14" ht="76.5" x14ac:dyDescent="0.25">
      <c r="A15" s="138" t="s">
        <v>499</v>
      </c>
      <c r="B15" s="139" t="s">
        <v>365</v>
      </c>
      <c r="C15" s="139" t="s">
        <v>509</v>
      </c>
      <c r="D15" s="139" t="s">
        <v>932</v>
      </c>
      <c r="E15" s="139" t="s">
        <v>899</v>
      </c>
      <c r="F15" s="139" t="s">
        <v>903</v>
      </c>
      <c r="G15" s="139" t="s">
        <v>1091</v>
      </c>
      <c r="H15" s="139" t="s">
        <v>1095</v>
      </c>
      <c r="I15" s="139" t="s">
        <v>630</v>
      </c>
      <c r="J15" s="137" t="s">
        <v>892</v>
      </c>
      <c r="K15" s="137" t="s">
        <v>1018</v>
      </c>
      <c r="L15" s="137" t="s">
        <v>941</v>
      </c>
      <c r="M15" s="137"/>
      <c r="N15" s="139" t="s">
        <v>887</v>
      </c>
    </row>
    <row r="16" spans="1:14" ht="76.5" x14ac:dyDescent="0.25">
      <c r="A16" s="138" t="s">
        <v>499</v>
      </c>
      <c r="B16" s="139" t="s">
        <v>365</v>
      </c>
      <c r="C16" s="139" t="s">
        <v>509</v>
      </c>
      <c r="D16" s="139" t="s">
        <v>933</v>
      </c>
      <c r="E16" s="139" t="s">
        <v>900</v>
      </c>
      <c r="F16" s="139" t="s">
        <v>904</v>
      </c>
      <c r="G16" s="139" t="s">
        <v>1092</v>
      </c>
      <c r="H16" s="139" t="s">
        <v>1096</v>
      </c>
      <c r="I16" s="139" t="s">
        <v>630</v>
      </c>
      <c r="J16" s="137" t="s">
        <v>892</v>
      </c>
      <c r="K16" s="137" t="s">
        <v>1018</v>
      </c>
      <c r="L16" s="137" t="s">
        <v>941</v>
      </c>
      <c r="M16" s="137"/>
      <c r="N16" s="139" t="s">
        <v>887</v>
      </c>
    </row>
    <row r="17" spans="1:14" ht="51" x14ac:dyDescent="0.25">
      <c r="A17" s="138" t="s">
        <v>499</v>
      </c>
      <c r="B17" s="139" t="s">
        <v>365</v>
      </c>
      <c r="C17" s="139" t="s">
        <v>514</v>
      </c>
      <c r="D17" s="139"/>
      <c r="E17" s="139" t="s">
        <v>828</v>
      </c>
      <c r="F17" s="139" t="s">
        <v>840</v>
      </c>
      <c r="G17" s="139" t="s">
        <v>782</v>
      </c>
      <c r="H17" s="139" t="s">
        <v>788</v>
      </c>
      <c r="I17" s="139" t="s">
        <v>631</v>
      </c>
      <c r="J17" s="139"/>
      <c r="K17" s="139" t="s">
        <v>545</v>
      </c>
      <c r="L17" s="139"/>
      <c r="M17" s="189">
        <v>42965</v>
      </c>
      <c r="N17" s="139" t="s">
        <v>1129</v>
      </c>
    </row>
    <row r="18" spans="1:14" ht="63.75" x14ac:dyDescent="0.25">
      <c r="A18" s="138" t="s">
        <v>499</v>
      </c>
      <c r="B18" s="139" t="s">
        <v>365</v>
      </c>
      <c r="C18" s="139" t="s">
        <v>514</v>
      </c>
      <c r="D18" s="139" t="s">
        <v>938</v>
      </c>
      <c r="E18" s="139" t="s">
        <v>821</v>
      </c>
      <c r="F18" s="139" t="s">
        <v>427</v>
      </c>
      <c r="G18" s="139" t="s">
        <v>822</v>
      </c>
      <c r="H18" s="139" t="s">
        <v>823</v>
      </c>
      <c r="I18" s="139" t="s">
        <v>631</v>
      </c>
      <c r="J18" s="139" t="s">
        <v>824</v>
      </c>
      <c r="K18" s="139" t="s">
        <v>1119</v>
      </c>
      <c r="L18" s="139" t="s">
        <v>881</v>
      </c>
      <c r="M18" s="189">
        <v>42965</v>
      </c>
      <c r="N18" s="139" t="s">
        <v>515</v>
      </c>
    </row>
    <row r="19" spans="1:14" ht="63.75" x14ac:dyDescent="0.25">
      <c r="A19" s="138" t="s">
        <v>499</v>
      </c>
      <c r="B19" s="139" t="s">
        <v>365</v>
      </c>
      <c r="C19" s="139" t="s">
        <v>514</v>
      </c>
      <c r="D19" s="139" t="s">
        <v>939</v>
      </c>
      <c r="E19" s="139" t="s">
        <v>825</v>
      </c>
      <c r="F19" s="139" t="s">
        <v>428</v>
      </c>
      <c r="G19" s="139" t="s">
        <v>826</v>
      </c>
      <c r="H19" s="139" t="s">
        <v>827</v>
      </c>
      <c r="I19" s="139" t="s">
        <v>631</v>
      </c>
      <c r="J19" s="139" t="s">
        <v>824</v>
      </c>
      <c r="K19" s="139" t="s">
        <v>1119</v>
      </c>
      <c r="L19" s="139" t="s">
        <v>881</v>
      </c>
      <c r="M19" s="189">
        <v>42965</v>
      </c>
      <c r="N19" s="139" t="s">
        <v>515</v>
      </c>
    </row>
    <row r="20" spans="1:14" ht="63.75" x14ac:dyDescent="0.25">
      <c r="A20" s="138" t="s">
        <v>499</v>
      </c>
      <c r="B20" s="139" t="s">
        <v>365</v>
      </c>
      <c r="C20" s="139" t="s">
        <v>514</v>
      </c>
      <c r="D20" s="139" t="s">
        <v>940</v>
      </c>
      <c r="E20" s="139" t="s">
        <v>833</v>
      </c>
      <c r="F20" s="139" t="s">
        <v>834</v>
      </c>
      <c r="G20" s="139" t="s">
        <v>834</v>
      </c>
      <c r="H20" s="139" t="s">
        <v>835</v>
      </c>
      <c r="I20" s="139" t="s">
        <v>631</v>
      </c>
      <c r="J20" s="139" t="s">
        <v>824</v>
      </c>
      <c r="K20" s="139" t="s">
        <v>881</v>
      </c>
      <c r="L20" s="139" t="s">
        <v>881</v>
      </c>
      <c r="M20" s="189">
        <v>42965</v>
      </c>
      <c r="N20" s="139" t="s">
        <v>515</v>
      </c>
    </row>
    <row r="21" spans="1:14" ht="38.25" x14ac:dyDescent="0.25">
      <c r="A21" s="138" t="s">
        <v>499</v>
      </c>
      <c r="B21" s="139" t="s">
        <v>366</v>
      </c>
      <c r="C21" s="139" t="s">
        <v>774</v>
      </c>
      <c r="D21" s="139" t="s">
        <v>797</v>
      </c>
      <c r="E21" s="139" t="s">
        <v>831</v>
      </c>
      <c r="F21" s="139" t="s">
        <v>832</v>
      </c>
      <c r="G21" s="139" t="s">
        <v>832</v>
      </c>
      <c r="H21" s="139" t="s">
        <v>806</v>
      </c>
      <c r="I21" s="139" t="s">
        <v>786</v>
      </c>
      <c r="J21" s="139"/>
      <c r="K21" s="139" t="s">
        <v>807</v>
      </c>
      <c r="L21" s="139"/>
      <c r="M21" s="189">
        <v>42809</v>
      </c>
      <c r="N21" s="139" t="s">
        <v>808</v>
      </c>
    </row>
    <row r="22" spans="1:14" ht="38.25" x14ac:dyDescent="0.25">
      <c r="A22" s="138" t="s">
        <v>499</v>
      </c>
      <c r="B22" s="139" t="s">
        <v>366</v>
      </c>
      <c r="C22" s="139" t="s">
        <v>774</v>
      </c>
      <c r="D22" s="139" t="s">
        <v>797</v>
      </c>
      <c r="E22" s="139" t="s">
        <v>829</v>
      </c>
      <c r="F22" s="139" t="s">
        <v>830</v>
      </c>
      <c r="G22" s="139" t="s">
        <v>830</v>
      </c>
      <c r="H22" s="139" t="s">
        <v>806</v>
      </c>
      <c r="I22" s="139" t="s">
        <v>786</v>
      </c>
      <c r="J22" s="139"/>
      <c r="K22" s="139" t="s">
        <v>807</v>
      </c>
      <c r="L22" s="139"/>
      <c r="M22" s="189">
        <v>42809</v>
      </c>
      <c r="N22" s="139" t="s">
        <v>808</v>
      </c>
    </row>
    <row r="23" spans="1:14" ht="25.5" x14ac:dyDescent="0.25">
      <c r="A23" s="138" t="s">
        <v>499</v>
      </c>
      <c r="B23" s="139" t="s">
        <v>366</v>
      </c>
      <c r="C23" s="139" t="s">
        <v>774</v>
      </c>
      <c r="D23" s="139" t="s">
        <v>805</v>
      </c>
      <c r="E23" s="139" t="s">
        <v>810</v>
      </c>
      <c r="F23" s="139" t="s">
        <v>794</v>
      </c>
      <c r="G23" s="139" t="s">
        <v>794</v>
      </c>
      <c r="H23" s="139" t="s">
        <v>804</v>
      </c>
      <c r="I23" s="139" t="s">
        <v>786</v>
      </c>
      <c r="J23" s="139"/>
      <c r="K23" s="139" t="s">
        <v>809</v>
      </c>
      <c r="L23" s="139"/>
      <c r="M23" s="189">
        <v>42956</v>
      </c>
      <c r="N23" s="139" t="s">
        <v>1108</v>
      </c>
    </row>
    <row r="24" spans="1:14" ht="38.25" x14ac:dyDescent="0.25">
      <c r="A24" s="138" t="s">
        <v>499</v>
      </c>
      <c r="B24" s="139" t="s">
        <v>366</v>
      </c>
      <c r="C24" s="139" t="s">
        <v>774</v>
      </c>
      <c r="D24" s="139" t="s">
        <v>805</v>
      </c>
      <c r="E24" s="139" t="s">
        <v>811</v>
      </c>
      <c r="F24" s="139" t="s">
        <v>795</v>
      </c>
      <c r="G24" s="139" t="s">
        <v>795</v>
      </c>
      <c r="H24" s="139" t="s">
        <v>804</v>
      </c>
      <c r="I24" s="139" t="s">
        <v>786</v>
      </c>
      <c r="J24" s="139"/>
      <c r="K24" s="139" t="s">
        <v>809</v>
      </c>
      <c r="L24" s="139"/>
      <c r="M24" s="189">
        <v>42956</v>
      </c>
      <c r="N24" s="139" t="s">
        <v>1108</v>
      </c>
    </row>
    <row r="25" spans="1:14" ht="38.25" x14ac:dyDescent="0.25">
      <c r="A25" s="140" t="s">
        <v>383</v>
      </c>
      <c r="B25" s="139" t="s">
        <v>517</v>
      </c>
      <c r="C25" s="139" t="s">
        <v>518</v>
      </c>
      <c r="D25" s="139"/>
      <c r="E25" s="139" t="s">
        <v>519</v>
      </c>
      <c r="F25" s="139" t="s">
        <v>386</v>
      </c>
      <c r="G25" s="139" t="s">
        <v>386</v>
      </c>
      <c r="H25" s="139" t="s">
        <v>783</v>
      </c>
      <c r="I25" s="139" t="s">
        <v>632</v>
      </c>
      <c r="J25" s="139"/>
      <c r="K25" s="139" t="s">
        <v>520</v>
      </c>
      <c r="L25" s="139"/>
      <c r="M25" s="189">
        <v>42965</v>
      </c>
      <c r="N25" s="150" t="s">
        <v>1113</v>
      </c>
    </row>
    <row r="26" spans="1:14" ht="63.75" x14ac:dyDescent="0.25">
      <c r="A26" s="140" t="s">
        <v>383</v>
      </c>
      <c r="B26" s="139" t="s">
        <v>517</v>
      </c>
      <c r="C26" s="139" t="s">
        <v>518</v>
      </c>
      <c r="D26" s="139"/>
      <c r="E26" s="139" t="s">
        <v>521</v>
      </c>
      <c r="F26" s="139" t="s">
        <v>387</v>
      </c>
      <c r="G26" s="139" t="s">
        <v>387</v>
      </c>
      <c r="H26" s="139" t="s">
        <v>784</v>
      </c>
      <c r="I26" s="139" t="s">
        <v>633</v>
      </c>
      <c r="J26" s="139"/>
      <c r="K26" s="139" t="s">
        <v>520</v>
      </c>
      <c r="L26" s="139"/>
      <c r="M26" s="189">
        <v>42965</v>
      </c>
      <c r="N26" s="139" t="s">
        <v>1112</v>
      </c>
    </row>
    <row r="27" spans="1:14" ht="89.25" x14ac:dyDescent="0.25">
      <c r="A27" s="140" t="s">
        <v>383</v>
      </c>
      <c r="B27" s="139" t="s">
        <v>517</v>
      </c>
      <c r="C27" s="139" t="s">
        <v>399</v>
      </c>
      <c r="D27" s="139"/>
      <c r="E27" s="139" t="s">
        <v>522</v>
      </c>
      <c r="F27" s="139" t="s">
        <v>385</v>
      </c>
      <c r="G27" s="139" t="s">
        <v>385</v>
      </c>
      <c r="H27" s="139" t="s">
        <v>634</v>
      </c>
      <c r="I27" s="139" t="s">
        <v>635</v>
      </c>
      <c r="J27" s="139"/>
      <c r="K27" s="139" t="s">
        <v>520</v>
      </c>
      <c r="L27" s="139"/>
      <c r="M27" s="189">
        <v>42965</v>
      </c>
      <c r="N27" s="150" t="s">
        <v>1114</v>
      </c>
    </row>
    <row r="28" spans="1:14" ht="63.75" x14ac:dyDescent="0.25">
      <c r="A28" s="140" t="s">
        <v>383</v>
      </c>
      <c r="B28" s="139" t="s">
        <v>517</v>
      </c>
      <c r="C28" s="139" t="s">
        <v>399</v>
      </c>
      <c r="D28" s="139"/>
      <c r="E28" s="139" t="s">
        <v>523</v>
      </c>
      <c r="F28" s="139" t="s">
        <v>524</v>
      </c>
      <c r="G28" s="139" t="s">
        <v>524</v>
      </c>
      <c r="H28" s="139" t="s">
        <v>636</v>
      </c>
      <c r="I28" s="139" t="s">
        <v>637</v>
      </c>
      <c r="J28" s="139"/>
      <c r="K28" s="139" t="s">
        <v>559</v>
      </c>
      <c r="L28" s="139"/>
      <c r="M28" s="189">
        <v>42965</v>
      </c>
      <c r="N28" s="139" t="s">
        <v>767</v>
      </c>
    </row>
    <row r="29" spans="1:14" ht="38.25" x14ac:dyDescent="0.25">
      <c r="A29" s="140" t="s">
        <v>383</v>
      </c>
      <c r="B29" s="139" t="s">
        <v>517</v>
      </c>
      <c r="C29" s="139" t="s">
        <v>525</v>
      </c>
      <c r="D29" s="139" t="s">
        <v>422</v>
      </c>
      <c r="E29" s="139" t="s">
        <v>526</v>
      </c>
      <c r="F29" s="139" t="s">
        <v>527</v>
      </c>
      <c r="G29" s="139" t="s">
        <v>580</v>
      </c>
      <c r="H29" s="139" t="s">
        <v>638</v>
      </c>
      <c r="I29" s="139" t="s">
        <v>639</v>
      </c>
      <c r="J29" s="139"/>
      <c r="K29" s="139" t="s">
        <v>528</v>
      </c>
      <c r="L29" s="139"/>
      <c r="M29" s="189">
        <v>42965</v>
      </c>
      <c r="N29" s="139" t="s">
        <v>1115</v>
      </c>
    </row>
    <row r="30" spans="1:14" ht="114.75" x14ac:dyDescent="0.25">
      <c r="A30" s="140" t="s">
        <v>383</v>
      </c>
      <c r="B30" s="139" t="s">
        <v>517</v>
      </c>
      <c r="C30" s="139" t="s">
        <v>525</v>
      </c>
      <c r="D30" s="139" t="s">
        <v>422</v>
      </c>
      <c r="E30" s="139" t="s">
        <v>529</v>
      </c>
      <c r="F30" s="139" t="s">
        <v>395</v>
      </c>
      <c r="G30" s="139" t="s">
        <v>395</v>
      </c>
      <c r="H30" s="139" t="s">
        <v>785</v>
      </c>
      <c r="I30" s="139" t="s">
        <v>639</v>
      </c>
      <c r="J30" s="139"/>
      <c r="K30" s="139" t="s">
        <v>559</v>
      </c>
      <c r="L30" s="139"/>
      <c r="M30" s="189">
        <v>42965</v>
      </c>
      <c r="N30" s="139" t="s">
        <v>530</v>
      </c>
    </row>
    <row r="31" spans="1:14" ht="51" x14ac:dyDescent="0.25">
      <c r="A31" s="140" t="s">
        <v>383</v>
      </c>
      <c r="B31" s="139" t="s">
        <v>412</v>
      </c>
      <c r="C31" s="139" t="s">
        <v>398</v>
      </c>
      <c r="D31" s="139"/>
      <c r="E31" s="139" t="s">
        <v>534</v>
      </c>
      <c r="F31" s="139" t="s">
        <v>486</v>
      </c>
      <c r="G31" s="139" t="s">
        <v>486</v>
      </c>
      <c r="H31" s="139" t="s">
        <v>640</v>
      </c>
      <c r="I31" s="139" t="s">
        <v>641</v>
      </c>
      <c r="J31" s="139"/>
      <c r="K31" s="139" t="s">
        <v>1022</v>
      </c>
      <c r="L31" s="139" t="s">
        <v>1125</v>
      </c>
      <c r="M31" s="189">
        <v>42970</v>
      </c>
      <c r="N31" s="139" t="s">
        <v>1124</v>
      </c>
    </row>
    <row r="32" spans="1:14" ht="76.5" x14ac:dyDescent="0.25">
      <c r="A32" s="140" t="s">
        <v>383</v>
      </c>
      <c r="B32" s="139" t="s">
        <v>412</v>
      </c>
      <c r="C32" s="139" t="s">
        <v>398</v>
      </c>
      <c r="D32" s="139"/>
      <c r="E32" s="139" t="s">
        <v>537</v>
      </c>
      <c r="F32" s="139" t="s">
        <v>485</v>
      </c>
      <c r="G32" s="139" t="s">
        <v>485</v>
      </c>
      <c r="H32" s="139" t="s">
        <v>640</v>
      </c>
      <c r="I32" s="139" t="s">
        <v>641</v>
      </c>
      <c r="J32" s="139" t="s">
        <v>642</v>
      </c>
      <c r="K32" s="139" t="s">
        <v>538</v>
      </c>
      <c r="L32" s="139" t="s">
        <v>1126</v>
      </c>
      <c r="M32" s="189">
        <v>42971</v>
      </c>
      <c r="N32" s="139" t="s">
        <v>539</v>
      </c>
    </row>
    <row r="33" spans="1:14" ht="51" x14ac:dyDescent="0.25">
      <c r="A33" s="140" t="s">
        <v>383</v>
      </c>
      <c r="B33" s="139" t="s">
        <v>412</v>
      </c>
      <c r="C33" s="139" t="s">
        <v>398</v>
      </c>
      <c r="D33" s="139"/>
      <c r="E33" s="139" t="s">
        <v>581</v>
      </c>
      <c r="F33" s="139" t="s">
        <v>540</v>
      </c>
      <c r="G33" s="139" t="s">
        <v>540</v>
      </c>
      <c r="H33" s="139" t="s">
        <v>640</v>
      </c>
      <c r="I33" s="139" t="s">
        <v>641</v>
      </c>
      <c r="J33" s="139"/>
      <c r="K33" s="139" t="s">
        <v>535</v>
      </c>
      <c r="L33" s="139"/>
      <c r="M33" s="189">
        <v>42970</v>
      </c>
      <c r="N33" s="139" t="s">
        <v>536</v>
      </c>
    </row>
    <row r="34" spans="1:14" ht="51" x14ac:dyDescent="0.25">
      <c r="A34" s="140" t="s">
        <v>383</v>
      </c>
      <c r="B34" s="139" t="s">
        <v>412</v>
      </c>
      <c r="C34" s="139" t="s">
        <v>423</v>
      </c>
      <c r="D34" s="139" t="s">
        <v>571</v>
      </c>
      <c r="E34" s="139" t="s">
        <v>582</v>
      </c>
      <c r="F34" s="139" t="s">
        <v>583</v>
      </c>
      <c r="G34" s="139" t="s">
        <v>584</v>
      </c>
      <c r="H34" s="139" t="s">
        <v>643</v>
      </c>
      <c r="I34" s="139" t="s">
        <v>644</v>
      </c>
      <c r="J34" s="139" t="s">
        <v>645</v>
      </c>
      <c r="K34" s="139" t="s">
        <v>541</v>
      </c>
      <c r="L34" s="139"/>
      <c r="M34" s="189">
        <v>42965</v>
      </c>
      <c r="N34" s="139" t="s">
        <v>542</v>
      </c>
    </row>
    <row r="35" spans="1:14" ht="51" x14ac:dyDescent="0.25">
      <c r="A35" s="140" t="s">
        <v>383</v>
      </c>
      <c r="B35" s="139" t="s">
        <v>412</v>
      </c>
      <c r="C35" s="139" t="s">
        <v>423</v>
      </c>
      <c r="D35" s="139" t="s">
        <v>571</v>
      </c>
      <c r="E35" s="139" t="s">
        <v>585</v>
      </c>
      <c r="F35" s="139" t="s">
        <v>407</v>
      </c>
      <c r="G35" s="139" t="s">
        <v>586</v>
      </c>
      <c r="H35" s="139" t="s">
        <v>646</v>
      </c>
      <c r="I35" s="139" t="s">
        <v>647</v>
      </c>
      <c r="J35" s="139" t="s">
        <v>648</v>
      </c>
      <c r="K35" s="139" t="s">
        <v>957</v>
      </c>
      <c r="L35" s="139"/>
      <c r="M35" s="189">
        <v>42965</v>
      </c>
      <c r="N35" s="139" t="s">
        <v>956</v>
      </c>
    </row>
    <row r="36" spans="1:14" ht="51" x14ac:dyDescent="0.25">
      <c r="A36" s="140" t="s">
        <v>383</v>
      </c>
      <c r="B36" s="139" t="s">
        <v>412</v>
      </c>
      <c r="C36" s="139" t="s">
        <v>423</v>
      </c>
      <c r="D36" s="139" t="s">
        <v>571</v>
      </c>
      <c r="E36" s="139" t="s">
        <v>587</v>
      </c>
      <c r="F36" s="139" t="s">
        <v>914</v>
      </c>
      <c r="G36" s="139" t="s">
        <v>915</v>
      </c>
      <c r="H36" s="139" t="s">
        <v>916</v>
      </c>
      <c r="I36" s="139" t="s">
        <v>649</v>
      </c>
      <c r="J36" s="139" t="s">
        <v>650</v>
      </c>
      <c r="K36" s="139" t="s">
        <v>541</v>
      </c>
      <c r="L36" s="139"/>
      <c r="M36" s="189">
        <v>42965</v>
      </c>
      <c r="N36" s="139" t="s">
        <v>542</v>
      </c>
    </row>
    <row r="37" spans="1:14" ht="127.5" x14ac:dyDescent="0.25">
      <c r="A37" s="140" t="s">
        <v>383</v>
      </c>
      <c r="B37" s="139" t="s">
        <v>412</v>
      </c>
      <c r="C37" s="139" t="s">
        <v>423</v>
      </c>
      <c r="D37" s="139" t="s">
        <v>531</v>
      </c>
      <c r="E37" s="139" t="s">
        <v>588</v>
      </c>
      <c r="F37" s="139" t="s">
        <v>359</v>
      </c>
      <c r="G37" s="139" t="s">
        <v>532</v>
      </c>
      <c r="H37" s="139" t="s">
        <v>651</v>
      </c>
      <c r="I37" s="139" t="s">
        <v>652</v>
      </c>
      <c r="J37" s="139" t="s">
        <v>999</v>
      </c>
      <c r="K37" s="139" t="s">
        <v>1000</v>
      </c>
      <c r="L37" s="139"/>
      <c r="M37" s="189">
        <v>42965</v>
      </c>
      <c r="N37" s="139" t="s">
        <v>1001</v>
      </c>
    </row>
    <row r="38" spans="1:14" ht="153" x14ac:dyDescent="0.25">
      <c r="A38" s="140" t="s">
        <v>383</v>
      </c>
      <c r="B38" s="139" t="s">
        <v>412</v>
      </c>
      <c r="C38" s="139" t="s">
        <v>423</v>
      </c>
      <c r="D38" s="139" t="s">
        <v>531</v>
      </c>
      <c r="E38" s="139" t="s">
        <v>589</v>
      </c>
      <c r="F38" s="139" t="s">
        <v>533</v>
      </c>
      <c r="G38" s="139" t="s">
        <v>590</v>
      </c>
      <c r="H38" s="139" t="s">
        <v>653</v>
      </c>
      <c r="I38" s="139" t="s">
        <v>654</v>
      </c>
      <c r="J38" s="139" t="s">
        <v>655</v>
      </c>
      <c r="K38" s="139" t="s">
        <v>1002</v>
      </c>
      <c r="L38" s="139"/>
      <c r="M38" s="189">
        <v>42965</v>
      </c>
      <c r="N38" s="139" t="s">
        <v>1003</v>
      </c>
    </row>
    <row r="39" spans="1:14" ht="89.25" x14ac:dyDescent="0.25">
      <c r="A39" s="140" t="s">
        <v>383</v>
      </c>
      <c r="B39" s="139" t="s">
        <v>412</v>
      </c>
      <c r="C39" s="139" t="s">
        <v>423</v>
      </c>
      <c r="D39" s="139" t="s">
        <v>543</v>
      </c>
      <c r="E39" s="139" t="s">
        <v>591</v>
      </c>
      <c r="F39" s="139" t="s">
        <v>592</v>
      </c>
      <c r="G39" s="139" t="s">
        <v>593</v>
      </c>
      <c r="H39" s="139" t="s">
        <v>656</v>
      </c>
      <c r="I39" s="139" t="s">
        <v>657</v>
      </c>
      <c r="J39" s="139" t="s">
        <v>658</v>
      </c>
      <c r="K39" s="139" t="s">
        <v>1109</v>
      </c>
      <c r="L39" s="139" t="s">
        <v>881</v>
      </c>
      <c r="M39" s="189">
        <v>42965</v>
      </c>
      <c r="N39" s="139" t="s">
        <v>515</v>
      </c>
    </row>
    <row r="40" spans="1:14" ht="38.25" x14ac:dyDescent="0.25">
      <c r="A40" s="140" t="s">
        <v>383</v>
      </c>
      <c r="B40" s="139" t="s">
        <v>412</v>
      </c>
      <c r="C40" s="139" t="s">
        <v>423</v>
      </c>
      <c r="D40" s="139" t="s">
        <v>798</v>
      </c>
      <c r="E40" s="139" t="s">
        <v>594</v>
      </c>
      <c r="F40" s="139" t="s">
        <v>544</v>
      </c>
      <c r="G40" s="139" t="s">
        <v>544</v>
      </c>
      <c r="H40" s="139" t="s">
        <v>659</v>
      </c>
      <c r="I40" s="139" t="s">
        <v>800</v>
      </c>
      <c r="J40" s="139" t="s">
        <v>660</v>
      </c>
      <c r="K40" s="139" t="s">
        <v>545</v>
      </c>
      <c r="L40" s="139"/>
      <c r="M40" s="189">
        <v>42965</v>
      </c>
      <c r="N40" s="139" t="s">
        <v>546</v>
      </c>
    </row>
    <row r="41" spans="1:14" ht="51" x14ac:dyDescent="0.25">
      <c r="A41" s="140" t="s">
        <v>383</v>
      </c>
      <c r="B41" s="139" t="s">
        <v>412</v>
      </c>
      <c r="C41" s="139" t="s">
        <v>423</v>
      </c>
      <c r="D41" s="139" t="s">
        <v>799</v>
      </c>
      <c r="E41" s="139" t="s">
        <v>595</v>
      </c>
      <c r="F41" s="139" t="s">
        <v>547</v>
      </c>
      <c r="G41" s="139" t="s">
        <v>596</v>
      </c>
      <c r="H41" s="139" t="s">
        <v>661</v>
      </c>
      <c r="I41" s="139" t="s">
        <v>801</v>
      </c>
      <c r="J41" s="139" t="s">
        <v>662</v>
      </c>
      <c r="K41" s="139" t="s">
        <v>545</v>
      </c>
      <c r="L41" s="139"/>
      <c r="M41" s="189">
        <v>42965</v>
      </c>
      <c r="N41" s="139" t="s">
        <v>546</v>
      </c>
    </row>
    <row r="42" spans="1:14" ht="25.5" x14ac:dyDescent="0.25">
      <c r="A42" s="140" t="s">
        <v>383</v>
      </c>
      <c r="B42" s="139" t="s">
        <v>412</v>
      </c>
      <c r="C42" s="139" t="s">
        <v>423</v>
      </c>
      <c r="D42" s="139" t="s">
        <v>572</v>
      </c>
      <c r="E42" s="139" t="s">
        <v>597</v>
      </c>
      <c r="F42" s="139" t="s">
        <v>419</v>
      </c>
      <c r="G42" s="139" t="s">
        <v>419</v>
      </c>
      <c r="H42" s="139" t="s">
        <v>663</v>
      </c>
      <c r="I42" s="139" t="s">
        <v>664</v>
      </c>
      <c r="J42" s="139" t="s">
        <v>665</v>
      </c>
      <c r="K42" s="139" t="s">
        <v>545</v>
      </c>
      <c r="L42" s="139"/>
      <c r="M42" s="189">
        <v>42965</v>
      </c>
      <c r="N42" s="139" t="s">
        <v>546</v>
      </c>
    </row>
    <row r="43" spans="1:14" ht="25.5" x14ac:dyDescent="0.25">
      <c r="A43" s="140" t="s">
        <v>383</v>
      </c>
      <c r="B43" s="139" t="s">
        <v>412</v>
      </c>
      <c r="C43" s="139" t="s">
        <v>423</v>
      </c>
      <c r="D43" s="139" t="s">
        <v>572</v>
      </c>
      <c r="E43" s="139" t="s">
        <v>598</v>
      </c>
      <c r="F43" s="139" t="s">
        <v>548</v>
      </c>
      <c r="G43" s="139" t="s">
        <v>548</v>
      </c>
      <c r="H43" s="139" t="s">
        <v>666</v>
      </c>
      <c r="I43" s="139" t="s">
        <v>667</v>
      </c>
      <c r="J43" s="139"/>
      <c r="K43" s="139" t="s">
        <v>545</v>
      </c>
      <c r="L43" s="139"/>
      <c r="M43" s="189">
        <v>42965</v>
      </c>
      <c r="N43" s="139" t="s">
        <v>546</v>
      </c>
    </row>
    <row r="44" spans="1:14" ht="63.75" x14ac:dyDescent="0.25">
      <c r="A44" s="141" t="s">
        <v>549</v>
      </c>
      <c r="B44" s="139" t="s">
        <v>367</v>
      </c>
      <c r="C44" s="139" t="s">
        <v>414</v>
      </c>
      <c r="D44" s="139"/>
      <c r="E44" s="139" t="s">
        <v>599</v>
      </c>
      <c r="F44" s="139" t="s">
        <v>550</v>
      </c>
      <c r="G44" s="139" t="s">
        <v>550</v>
      </c>
      <c r="H44" s="139" t="s">
        <v>668</v>
      </c>
      <c r="I44" s="139" t="s">
        <v>669</v>
      </c>
      <c r="J44" s="139"/>
      <c r="K44" s="139" t="s">
        <v>516</v>
      </c>
      <c r="L44" s="139"/>
      <c r="M44" s="189">
        <v>42965</v>
      </c>
      <c r="N44" s="150" t="s">
        <v>1111</v>
      </c>
    </row>
    <row r="45" spans="1:14" ht="51" x14ac:dyDescent="0.25">
      <c r="A45" s="141" t="s">
        <v>549</v>
      </c>
      <c r="B45" s="139" t="s">
        <v>367</v>
      </c>
      <c r="C45" s="139" t="s">
        <v>414</v>
      </c>
      <c r="D45" s="139"/>
      <c r="E45" s="139" t="s">
        <v>600</v>
      </c>
      <c r="F45" s="139" t="s">
        <v>408</v>
      </c>
      <c r="G45" s="139" t="s">
        <v>601</v>
      </c>
      <c r="H45" s="139" t="s">
        <v>670</v>
      </c>
      <c r="I45" s="139" t="s">
        <v>671</v>
      </c>
      <c r="J45" s="139"/>
      <c r="K45" s="139" t="s">
        <v>551</v>
      </c>
      <c r="L45" s="139"/>
      <c r="M45" s="189">
        <v>42965</v>
      </c>
      <c r="N45" s="150" t="s">
        <v>1110</v>
      </c>
    </row>
    <row r="46" spans="1:14" ht="89.25" x14ac:dyDescent="0.25">
      <c r="A46" s="141" t="s">
        <v>549</v>
      </c>
      <c r="B46" s="139" t="s">
        <v>367</v>
      </c>
      <c r="C46" s="139" t="s">
        <v>552</v>
      </c>
      <c r="D46" s="139"/>
      <c r="E46" s="139" t="s">
        <v>602</v>
      </c>
      <c r="F46" s="139" t="s">
        <v>553</v>
      </c>
      <c r="G46" s="139" t="s">
        <v>603</v>
      </c>
      <c r="H46" s="139" t="s">
        <v>672</v>
      </c>
      <c r="I46" s="139" t="s">
        <v>673</v>
      </c>
      <c r="J46" s="139" t="s">
        <v>674</v>
      </c>
      <c r="K46" s="139" t="s">
        <v>1018</v>
      </c>
      <c r="L46" s="139"/>
      <c r="M46" s="189">
        <v>42965</v>
      </c>
      <c r="N46" s="139" t="s">
        <v>554</v>
      </c>
    </row>
    <row r="47" spans="1:14" ht="76.5" x14ac:dyDescent="0.25">
      <c r="A47" s="141" t="s">
        <v>549</v>
      </c>
      <c r="B47" s="139" t="s">
        <v>368</v>
      </c>
      <c r="C47" s="139" t="s">
        <v>381</v>
      </c>
      <c r="D47" s="139"/>
      <c r="E47" s="139" t="s">
        <v>604</v>
      </c>
      <c r="F47" s="139" t="s">
        <v>361</v>
      </c>
      <c r="G47" s="139" t="s">
        <v>555</v>
      </c>
      <c r="H47" s="139" t="s">
        <v>675</v>
      </c>
      <c r="I47" s="139" t="s">
        <v>676</v>
      </c>
      <c r="J47" s="139"/>
      <c r="K47" s="139" t="s">
        <v>556</v>
      </c>
      <c r="L47" s="139"/>
      <c r="M47" s="189">
        <v>42965</v>
      </c>
      <c r="N47" s="139" t="s">
        <v>557</v>
      </c>
    </row>
    <row r="48" spans="1:14" ht="76.5" x14ac:dyDescent="0.25">
      <c r="A48" s="141" t="s">
        <v>549</v>
      </c>
      <c r="B48" s="139" t="s">
        <v>368</v>
      </c>
      <c r="C48" s="139" t="s">
        <v>381</v>
      </c>
      <c r="D48" s="139"/>
      <c r="E48" s="139" t="s">
        <v>605</v>
      </c>
      <c r="F48" s="139" t="s">
        <v>362</v>
      </c>
      <c r="G48" s="139" t="s">
        <v>558</v>
      </c>
      <c r="H48" s="139" t="s">
        <v>677</v>
      </c>
      <c r="I48" s="139" t="s">
        <v>676</v>
      </c>
      <c r="J48" s="139"/>
      <c r="K48" s="139" t="s">
        <v>559</v>
      </c>
      <c r="L48" s="139"/>
      <c r="M48" s="189">
        <v>42965</v>
      </c>
      <c r="N48" s="139" t="s">
        <v>560</v>
      </c>
    </row>
    <row r="49" spans="1:14" ht="76.5" x14ac:dyDescent="0.25">
      <c r="A49" s="141" t="s">
        <v>549</v>
      </c>
      <c r="B49" s="139" t="s">
        <v>368</v>
      </c>
      <c r="C49" s="139" t="s">
        <v>381</v>
      </c>
      <c r="D49" s="139"/>
      <c r="E49" s="139" t="s">
        <v>606</v>
      </c>
      <c r="F49" s="139" t="s">
        <v>607</v>
      </c>
      <c r="G49" s="139" t="s">
        <v>561</v>
      </c>
      <c r="H49" s="139" t="s">
        <v>678</v>
      </c>
      <c r="I49" s="139" t="s">
        <v>676</v>
      </c>
      <c r="J49" s="139"/>
      <c r="K49" s="139" t="s">
        <v>1116</v>
      </c>
      <c r="L49" s="139" t="s">
        <v>1118</v>
      </c>
      <c r="M49" s="189">
        <v>42965</v>
      </c>
      <c r="N49" s="139" t="s">
        <v>562</v>
      </c>
    </row>
    <row r="50" spans="1:14" ht="76.5" x14ac:dyDescent="0.25">
      <c r="A50" s="141" t="s">
        <v>549</v>
      </c>
      <c r="B50" s="139" t="s">
        <v>368</v>
      </c>
      <c r="C50" s="139" t="s">
        <v>381</v>
      </c>
      <c r="D50" s="139"/>
      <c r="E50" s="139" t="s">
        <v>608</v>
      </c>
      <c r="F50" s="139" t="s">
        <v>609</v>
      </c>
      <c r="G50" s="139" t="s">
        <v>563</v>
      </c>
      <c r="H50" s="139" t="s">
        <v>679</v>
      </c>
      <c r="I50" s="139" t="s">
        <v>676</v>
      </c>
      <c r="J50" s="139"/>
      <c r="K50" s="139" t="s">
        <v>1116</v>
      </c>
      <c r="L50" s="139" t="s">
        <v>1118</v>
      </c>
      <c r="M50" s="189">
        <v>42965</v>
      </c>
      <c r="N50" s="139" t="s">
        <v>564</v>
      </c>
    </row>
    <row r="51" spans="1:14" ht="102" x14ac:dyDescent="0.25">
      <c r="A51" s="141" t="s">
        <v>549</v>
      </c>
      <c r="B51" s="139" t="s">
        <v>368</v>
      </c>
      <c r="C51" s="139" t="s">
        <v>382</v>
      </c>
      <c r="D51" s="139"/>
      <c r="E51" s="139" t="s">
        <v>610</v>
      </c>
      <c r="F51" s="139" t="s">
        <v>611</v>
      </c>
      <c r="G51" s="139" t="s">
        <v>389</v>
      </c>
      <c r="H51" s="139" t="s">
        <v>680</v>
      </c>
      <c r="I51" s="139" t="s">
        <v>681</v>
      </c>
      <c r="J51" s="139" t="s">
        <v>682</v>
      </c>
      <c r="K51" s="139" t="s">
        <v>917</v>
      </c>
      <c r="L51" s="139"/>
      <c r="M51" s="189">
        <v>42965</v>
      </c>
      <c r="N51" s="150" t="s">
        <v>1120</v>
      </c>
    </row>
    <row r="52" spans="1:14" ht="140.25" x14ac:dyDescent="0.25">
      <c r="A52" s="141" t="s">
        <v>549</v>
      </c>
      <c r="B52" s="139" t="s">
        <v>368</v>
      </c>
      <c r="C52" s="139" t="s">
        <v>382</v>
      </c>
      <c r="D52" s="139"/>
      <c r="E52" s="139" t="s">
        <v>612</v>
      </c>
      <c r="F52" s="139" t="s">
        <v>613</v>
      </c>
      <c r="G52" s="139" t="s">
        <v>388</v>
      </c>
      <c r="H52" s="139" t="s">
        <v>683</v>
      </c>
      <c r="I52" s="139" t="s">
        <v>684</v>
      </c>
      <c r="J52" s="139" t="s">
        <v>685</v>
      </c>
      <c r="K52" s="139" t="s">
        <v>917</v>
      </c>
      <c r="L52" s="139"/>
      <c r="M52" s="189">
        <v>42965</v>
      </c>
      <c r="N52" s="139" t="s">
        <v>1120</v>
      </c>
    </row>
    <row r="53" spans="1:14" s="21" customFormat="1" ht="63.75" x14ac:dyDescent="0.25">
      <c r="A53" s="141" t="s">
        <v>549</v>
      </c>
      <c r="B53" s="139" t="s">
        <v>368</v>
      </c>
      <c r="C53" s="139" t="s">
        <v>382</v>
      </c>
      <c r="D53" s="139"/>
      <c r="E53" s="139" t="s">
        <v>614</v>
      </c>
      <c r="F53" s="139" t="s">
        <v>429</v>
      </c>
      <c r="G53" s="139" t="s">
        <v>565</v>
      </c>
      <c r="H53" s="139" t="s">
        <v>686</v>
      </c>
      <c r="I53" s="139" t="s">
        <v>687</v>
      </c>
      <c r="J53" s="139"/>
      <c r="K53" s="139" t="s">
        <v>905</v>
      </c>
      <c r="L53" s="139"/>
      <c r="M53" s="189">
        <v>42965</v>
      </c>
      <c r="N53" s="139" t="s">
        <v>906</v>
      </c>
    </row>
    <row r="54" spans="1:14" ht="38.25" x14ac:dyDescent="0.25">
      <c r="A54" s="141" t="s">
        <v>549</v>
      </c>
      <c r="B54" s="139" t="s">
        <v>368</v>
      </c>
      <c r="C54" s="139" t="s">
        <v>416</v>
      </c>
      <c r="D54" s="139"/>
      <c r="E54" s="139" t="s">
        <v>615</v>
      </c>
      <c r="F54" s="139" t="s">
        <v>481</v>
      </c>
      <c r="G54" s="139" t="s">
        <v>954</v>
      </c>
      <c r="H54" s="139" t="s">
        <v>688</v>
      </c>
      <c r="I54" s="139" t="s">
        <v>687</v>
      </c>
      <c r="J54" s="139"/>
      <c r="K54" s="139" t="s">
        <v>541</v>
      </c>
      <c r="L54" s="139"/>
      <c r="M54" s="189">
        <v>42965</v>
      </c>
      <c r="N54" s="139" t="s">
        <v>542</v>
      </c>
    </row>
    <row r="55" spans="1:14" ht="76.5" x14ac:dyDescent="0.25">
      <c r="A55" s="141" t="s">
        <v>549</v>
      </c>
      <c r="B55" s="139" t="s">
        <v>368</v>
      </c>
      <c r="C55" s="139" t="s">
        <v>416</v>
      </c>
      <c r="D55" s="139"/>
      <c r="E55" s="139" t="s">
        <v>616</v>
      </c>
      <c r="F55" s="139" t="s">
        <v>617</v>
      </c>
      <c r="G55" s="139" t="s">
        <v>618</v>
      </c>
      <c r="H55" s="139" t="s">
        <v>689</v>
      </c>
      <c r="I55" s="139" t="s">
        <v>690</v>
      </c>
      <c r="J55" s="139"/>
      <c r="K55" s="139" t="s">
        <v>541</v>
      </c>
      <c r="L55" s="139"/>
      <c r="M55" s="189">
        <v>42965</v>
      </c>
      <c r="N55" s="139" t="s">
        <v>542</v>
      </c>
    </row>
    <row r="56" spans="1:14" ht="76.5" x14ac:dyDescent="0.25">
      <c r="A56" s="141" t="s">
        <v>549</v>
      </c>
      <c r="B56" s="139" t="s">
        <v>368</v>
      </c>
      <c r="C56" s="139" t="s">
        <v>416</v>
      </c>
      <c r="D56" s="139"/>
      <c r="E56" s="139" t="s">
        <v>619</v>
      </c>
      <c r="F56" s="139" t="s">
        <v>566</v>
      </c>
      <c r="G56" s="139" t="s">
        <v>910</v>
      </c>
      <c r="H56" s="139" t="s">
        <v>912</v>
      </c>
      <c r="I56" s="139" t="s">
        <v>691</v>
      </c>
      <c r="J56" s="139"/>
      <c r="K56" s="139" t="s">
        <v>559</v>
      </c>
      <c r="L56" s="139"/>
      <c r="M56" s="189">
        <v>42965</v>
      </c>
      <c r="N56" s="139" t="s">
        <v>911</v>
      </c>
    </row>
    <row r="57" spans="1:14" ht="89.25" x14ac:dyDescent="0.25">
      <c r="A57" s="141" t="s">
        <v>549</v>
      </c>
      <c r="B57" s="139" t="s">
        <v>368</v>
      </c>
      <c r="C57" s="139" t="s">
        <v>416</v>
      </c>
      <c r="D57" s="139"/>
      <c r="E57" s="139" t="s">
        <v>1121</v>
      </c>
      <c r="F57" s="139" t="s">
        <v>1007</v>
      </c>
      <c r="G57" s="139" t="s">
        <v>1008</v>
      </c>
      <c r="H57" s="139" t="s">
        <v>1009</v>
      </c>
      <c r="I57" s="139" t="s">
        <v>1010</v>
      </c>
      <c r="J57" s="139" t="s">
        <v>1011</v>
      </c>
      <c r="K57" s="139" t="s">
        <v>1137</v>
      </c>
      <c r="L57" s="139" t="s">
        <v>1012</v>
      </c>
      <c r="M57" s="189">
        <v>42965</v>
      </c>
      <c r="N57" s="139" t="s">
        <v>1013</v>
      </c>
    </row>
    <row r="58" spans="1:14" ht="140.25" x14ac:dyDescent="0.25">
      <c r="A58" s="141" t="s">
        <v>567</v>
      </c>
      <c r="B58" s="139"/>
      <c r="C58" s="139"/>
      <c r="D58" s="139"/>
      <c r="E58" s="139"/>
      <c r="F58" s="139" t="s">
        <v>1071</v>
      </c>
      <c r="G58" s="139" t="s">
        <v>1072</v>
      </c>
      <c r="H58" s="139"/>
      <c r="I58" s="139"/>
      <c r="J58" s="139"/>
      <c r="K58" s="139" t="s">
        <v>1073</v>
      </c>
      <c r="L58" s="139" t="s">
        <v>1136</v>
      </c>
      <c r="M58" s="189">
        <v>42965</v>
      </c>
      <c r="N58" s="139" t="s">
        <v>1074</v>
      </c>
    </row>
    <row r="59" spans="1:14" x14ac:dyDescent="0.25">
      <c r="A59" s="142" t="s">
        <v>567</v>
      </c>
      <c r="B59" s="139"/>
      <c r="C59" s="139"/>
      <c r="D59" s="139"/>
      <c r="E59" s="139"/>
      <c r="F59" s="139" t="s">
        <v>568</v>
      </c>
      <c r="G59" s="139"/>
      <c r="H59" s="139"/>
      <c r="I59" s="139"/>
      <c r="J59" s="139"/>
      <c r="K59" s="139" t="s">
        <v>559</v>
      </c>
      <c r="L59" s="139"/>
      <c r="M59" s="189">
        <v>42965</v>
      </c>
      <c r="N59" s="139" t="s">
        <v>759</v>
      </c>
    </row>
    <row r="60" spans="1:14" ht="63.75" x14ac:dyDescent="0.25">
      <c r="A60" s="142" t="s">
        <v>567</v>
      </c>
      <c r="B60" s="139"/>
      <c r="C60" s="139"/>
      <c r="D60" s="139"/>
      <c r="E60" s="139"/>
      <c r="F60" s="139" t="s">
        <v>770</v>
      </c>
      <c r="G60" s="139" t="s">
        <v>771</v>
      </c>
      <c r="H60" s="139" t="s">
        <v>772</v>
      </c>
      <c r="I60" s="139" t="s">
        <v>773</v>
      </c>
      <c r="J60" s="139"/>
      <c r="K60" s="139" t="s">
        <v>559</v>
      </c>
      <c r="L60" s="139"/>
      <c r="M60" s="189">
        <v>42965</v>
      </c>
      <c r="N60" s="139" t="s">
        <v>1070</v>
      </c>
    </row>
  </sheetData>
  <mergeCells count="1">
    <mergeCell ref="A1:N1"/>
  </mergeCells>
  <hyperlinks>
    <hyperlink ref="N47" r:id="rId1"/>
    <hyperlink ref="N36" r:id="rId2"/>
    <hyperlink ref="N55" r:id="rId3"/>
    <hyperlink ref="N30" r:id="rId4"/>
    <hyperlink ref="N45" r:id="rId5"/>
    <hyperlink ref="N29" r:id="rId6" display="http://fts.unocha.org/pageloader.aspx; "/>
    <hyperlink ref="N46" r:id="rId7"/>
    <hyperlink ref="N39" r:id="rId8"/>
    <hyperlink ref="N40" r:id="rId9"/>
    <hyperlink ref="N41" r:id="rId10"/>
    <hyperlink ref="N42" r:id="rId11"/>
    <hyperlink ref="N43" r:id="rId12"/>
    <hyperlink ref="N49" r:id="rId13"/>
    <hyperlink ref="N50" r:id="rId14"/>
    <hyperlink ref="N48" r:id="rId15"/>
    <hyperlink ref="N54" r:id="rId16"/>
    <hyperlink ref="N31" r:id="rId17" display="http://info.worldbank.org/governance/wgi/index.asp"/>
    <hyperlink ref="N32" r:id="rId18" display="http://stats.uis.unesco.org/unesco"/>
    <hyperlink ref="N34" r:id="rId19" display="http://preview.grid.unep.ch/"/>
    <hyperlink ref="N33" r:id="rId20" display="http://preview.grid.unep.ch/"/>
    <hyperlink ref="N28" r:id="rId21"/>
    <hyperlink ref="N59" r:id="rId22"/>
    <hyperlink ref="N19" r:id="rId23"/>
    <hyperlink ref="N18" r:id="rId24"/>
    <hyperlink ref="N20" r:id="rId25"/>
    <hyperlink ref="N3" r:id="rId26" display="http://risk.preventionweb.net/capraviewer/download.jsp"/>
    <hyperlink ref="N4:N16" r:id="rId27" display="http://risk.preventionweb.net/capraviewer/download.jsp"/>
    <hyperlink ref="N53" r:id="rId28"/>
    <hyperlink ref="N56" r:id="rId29"/>
    <hyperlink ref="N44" r:id="rId30"/>
    <hyperlink ref="N25" r:id="rId31"/>
    <hyperlink ref="N27" r:id="rId32"/>
    <hyperlink ref="N51" r:id="rId33"/>
  </hyperlinks>
  <pageMargins left="0.7" right="0.7" top="0.75" bottom="0.75" header="0.3" footer="0.3"/>
  <pageSetup paperSize="9" orientation="portrait" r:id="rId3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193"/>
  <sheetViews>
    <sheetView workbookViewId="0">
      <pane ySplit="2" topLeftCell="A3" activePane="bottomLeft" state="frozen"/>
      <selection pane="bottomLeft" sqref="A1:H1"/>
    </sheetView>
  </sheetViews>
  <sheetFormatPr defaultRowHeight="15" x14ac:dyDescent="0.25"/>
  <cols>
    <col min="1" max="1" width="49.42578125" style="5" bestFit="1" customWidth="1"/>
    <col min="2" max="2" width="7.28515625" style="5" bestFit="1" customWidth="1"/>
    <col min="3" max="3" width="24.7109375" style="5" bestFit="1" customWidth="1"/>
    <col min="4" max="4" width="21.7109375" style="5" bestFit="1" customWidth="1"/>
    <col min="5" max="5" width="18.5703125" style="5" bestFit="1" customWidth="1"/>
    <col min="6" max="6" width="37.140625" style="5" bestFit="1" customWidth="1"/>
    <col min="7" max="7" width="22.7109375" style="5" bestFit="1" customWidth="1"/>
    <col min="8" max="8" width="26.85546875" style="5" bestFit="1" customWidth="1"/>
    <col min="9" max="16384" width="9.140625" style="5"/>
  </cols>
  <sheetData>
    <row r="1" spans="1:9" x14ac:dyDescent="0.25">
      <c r="A1" s="199"/>
      <c r="B1" s="199"/>
      <c r="C1" s="199"/>
      <c r="D1" s="199"/>
      <c r="E1" s="199"/>
      <c r="F1" s="199"/>
      <c r="G1" s="199"/>
      <c r="H1" s="199"/>
    </row>
    <row r="2" spans="1:9" x14ac:dyDescent="0.25">
      <c r="A2" s="114" t="s">
        <v>380</v>
      </c>
      <c r="B2" s="114" t="s">
        <v>358</v>
      </c>
      <c r="C2" s="115" t="s">
        <v>697</v>
      </c>
      <c r="D2" s="115" t="s">
        <v>698</v>
      </c>
      <c r="E2" s="116" t="s">
        <v>699</v>
      </c>
      <c r="F2" s="116" t="s">
        <v>700</v>
      </c>
      <c r="G2" s="116" t="s">
        <v>701</v>
      </c>
      <c r="H2" s="116" t="s">
        <v>702</v>
      </c>
      <c r="I2" s="22"/>
    </row>
    <row r="3" spans="1:9" x14ac:dyDescent="0.25">
      <c r="A3" s="111" t="s">
        <v>1</v>
      </c>
      <c r="B3" s="111" t="s">
        <v>0</v>
      </c>
      <c r="C3" s="111" t="s">
        <v>703</v>
      </c>
      <c r="D3" s="111" t="s">
        <v>704</v>
      </c>
      <c r="E3" s="111" t="s">
        <v>705</v>
      </c>
      <c r="F3" s="111" t="s">
        <v>703</v>
      </c>
      <c r="G3" s="111" t="s">
        <v>706</v>
      </c>
      <c r="H3" s="111" t="s">
        <v>707</v>
      </c>
    </row>
    <row r="4" spans="1:9" x14ac:dyDescent="0.25">
      <c r="A4" s="111" t="s">
        <v>3</v>
      </c>
      <c r="B4" s="111" t="s">
        <v>2</v>
      </c>
      <c r="C4" s="111" t="s">
        <v>708</v>
      </c>
      <c r="D4" s="111" t="s">
        <v>709</v>
      </c>
      <c r="E4" s="111" t="s">
        <v>710</v>
      </c>
      <c r="F4" s="111" t="s">
        <v>711</v>
      </c>
      <c r="G4" s="111" t="s">
        <v>712</v>
      </c>
      <c r="H4" s="111" t="s">
        <v>713</v>
      </c>
    </row>
    <row r="5" spans="1:9" x14ac:dyDescent="0.25">
      <c r="A5" s="111" t="s">
        <v>5</v>
      </c>
      <c r="B5" s="111" t="s">
        <v>4</v>
      </c>
      <c r="C5" s="111" t="s">
        <v>714</v>
      </c>
      <c r="D5" s="111" t="s">
        <v>709</v>
      </c>
      <c r="E5" s="111" t="s">
        <v>705</v>
      </c>
      <c r="F5" s="111" t="s">
        <v>714</v>
      </c>
      <c r="G5" s="111" t="s">
        <v>715</v>
      </c>
      <c r="H5" s="111" t="s">
        <v>716</v>
      </c>
    </row>
    <row r="6" spans="1:9" x14ac:dyDescent="0.25">
      <c r="A6" s="111" t="s">
        <v>7</v>
      </c>
      <c r="B6" s="111" t="s">
        <v>6</v>
      </c>
      <c r="C6" s="111" t="s">
        <v>717</v>
      </c>
      <c r="D6" s="111" t="s">
        <v>709</v>
      </c>
      <c r="E6" s="111" t="s">
        <v>718</v>
      </c>
      <c r="F6" s="111" t="s">
        <v>717</v>
      </c>
      <c r="G6" s="111" t="s">
        <v>715</v>
      </c>
      <c r="H6" s="111" t="s">
        <v>719</v>
      </c>
    </row>
    <row r="7" spans="1:9" x14ac:dyDescent="0.25">
      <c r="A7" s="111" t="s">
        <v>9</v>
      </c>
      <c r="B7" s="111" t="s">
        <v>8</v>
      </c>
      <c r="C7" s="111" t="s">
        <v>720</v>
      </c>
      <c r="D7" s="111" t="s">
        <v>721</v>
      </c>
      <c r="E7" s="111" t="s">
        <v>722</v>
      </c>
      <c r="F7" s="111" t="s">
        <v>723</v>
      </c>
      <c r="G7" s="111" t="s">
        <v>724</v>
      </c>
      <c r="H7" s="111" t="s">
        <v>725</v>
      </c>
    </row>
    <row r="8" spans="1:9" x14ac:dyDescent="0.25">
      <c r="A8" s="111" t="s">
        <v>11</v>
      </c>
      <c r="B8" s="111" t="s">
        <v>10</v>
      </c>
      <c r="C8" s="111" t="s">
        <v>720</v>
      </c>
      <c r="D8" s="111" t="s">
        <v>709</v>
      </c>
      <c r="E8" s="111" t="s">
        <v>722</v>
      </c>
      <c r="F8" s="111" t="s">
        <v>726</v>
      </c>
      <c r="G8" s="111" t="s">
        <v>724</v>
      </c>
      <c r="H8" s="111" t="s">
        <v>727</v>
      </c>
    </row>
    <row r="9" spans="1:9" x14ac:dyDescent="0.25">
      <c r="A9" s="111" t="s">
        <v>13</v>
      </c>
      <c r="B9" s="111" t="s">
        <v>12</v>
      </c>
      <c r="C9" s="111" t="s">
        <v>708</v>
      </c>
      <c r="D9" s="111" t="s">
        <v>728</v>
      </c>
      <c r="E9" s="111" t="s">
        <v>729</v>
      </c>
      <c r="F9" s="111" t="s">
        <v>711</v>
      </c>
      <c r="G9" s="111" t="s">
        <v>706</v>
      </c>
      <c r="H9" s="111" t="s">
        <v>730</v>
      </c>
    </row>
    <row r="10" spans="1:9" x14ac:dyDescent="0.25">
      <c r="A10" s="111" t="s">
        <v>15</v>
      </c>
      <c r="B10" s="111" t="s">
        <v>14</v>
      </c>
      <c r="C10" s="111" t="s">
        <v>731</v>
      </c>
      <c r="D10" s="111" t="s">
        <v>732</v>
      </c>
      <c r="E10" s="111" t="s">
        <v>733</v>
      </c>
      <c r="F10" s="111" t="s">
        <v>731</v>
      </c>
      <c r="G10" s="111" t="s">
        <v>734</v>
      </c>
      <c r="H10" s="111" t="s">
        <v>735</v>
      </c>
    </row>
    <row r="11" spans="1:9" x14ac:dyDescent="0.25">
      <c r="A11" s="111" t="s">
        <v>17</v>
      </c>
      <c r="B11" s="111" t="s">
        <v>16</v>
      </c>
      <c r="C11" s="111" t="s">
        <v>708</v>
      </c>
      <c r="D11" s="111" t="s">
        <v>732</v>
      </c>
      <c r="E11" s="111" t="s">
        <v>710</v>
      </c>
      <c r="F11" s="111" t="s">
        <v>736</v>
      </c>
      <c r="G11" s="111" t="s">
        <v>712</v>
      </c>
      <c r="H11" s="111" t="s">
        <v>737</v>
      </c>
    </row>
    <row r="12" spans="1:9" x14ac:dyDescent="0.25">
      <c r="A12" s="111" t="s">
        <v>19</v>
      </c>
      <c r="B12" s="111" t="s">
        <v>18</v>
      </c>
      <c r="C12" s="111" t="s">
        <v>708</v>
      </c>
      <c r="D12" s="111" t="s">
        <v>709</v>
      </c>
      <c r="E12" s="111" t="s">
        <v>729</v>
      </c>
      <c r="F12" s="111" t="s">
        <v>711</v>
      </c>
      <c r="G12" s="111" t="s">
        <v>706</v>
      </c>
      <c r="H12" s="111" t="s">
        <v>730</v>
      </c>
    </row>
    <row r="13" spans="1:9" x14ac:dyDescent="0.25">
      <c r="A13" s="111" t="s">
        <v>21</v>
      </c>
      <c r="B13" s="111" t="s">
        <v>20</v>
      </c>
      <c r="C13" s="111" t="s">
        <v>720</v>
      </c>
      <c r="D13" s="111" t="s">
        <v>721</v>
      </c>
      <c r="E13" s="111" t="s">
        <v>722</v>
      </c>
      <c r="F13" s="111" t="s">
        <v>723</v>
      </c>
      <c r="G13" s="111" t="s">
        <v>724</v>
      </c>
      <c r="H13" s="111" t="s">
        <v>725</v>
      </c>
    </row>
    <row r="14" spans="1:9" x14ac:dyDescent="0.25">
      <c r="A14" s="111" t="s">
        <v>23</v>
      </c>
      <c r="B14" s="111" t="s">
        <v>22</v>
      </c>
      <c r="C14" s="111" t="s">
        <v>714</v>
      </c>
      <c r="D14" s="111" t="s">
        <v>721</v>
      </c>
      <c r="E14" s="111" t="s">
        <v>705</v>
      </c>
      <c r="F14" s="111" t="s">
        <v>714</v>
      </c>
      <c r="G14" s="111" t="s">
        <v>706</v>
      </c>
      <c r="H14" s="111" t="s">
        <v>730</v>
      </c>
    </row>
    <row r="15" spans="1:9" x14ac:dyDescent="0.25">
      <c r="A15" s="111" t="s">
        <v>25</v>
      </c>
      <c r="B15" s="111" t="s">
        <v>24</v>
      </c>
      <c r="C15" s="111" t="s">
        <v>703</v>
      </c>
      <c r="D15" s="111" t="s">
        <v>704</v>
      </c>
      <c r="E15" s="111" t="s">
        <v>733</v>
      </c>
      <c r="F15" s="111" t="s">
        <v>703</v>
      </c>
      <c r="G15" s="111" t="s">
        <v>706</v>
      </c>
      <c r="H15" s="111" t="s">
        <v>707</v>
      </c>
    </row>
    <row r="16" spans="1:9" x14ac:dyDescent="0.25">
      <c r="A16" s="111" t="s">
        <v>27</v>
      </c>
      <c r="B16" s="111" t="s">
        <v>26</v>
      </c>
      <c r="C16" s="111" t="s">
        <v>720</v>
      </c>
      <c r="D16" s="111" t="s">
        <v>721</v>
      </c>
      <c r="E16" s="111" t="s">
        <v>722</v>
      </c>
      <c r="F16" s="111" t="s">
        <v>723</v>
      </c>
      <c r="G16" s="111" t="s">
        <v>724</v>
      </c>
      <c r="H16" s="111" t="s">
        <v>725</v>
      </c>
    </row>
    <row r="17" spans="1:8" x14ac:dyDescent="0.25">
      <c r="A17" s="111" t="s">
        <v>29</v>
      </c>
      <c r="B17" s="111" t="s">
        <v>28</v>
      </c>
      <c r="C17" s="111" t="s">
        <v>708</v>
      </c>
      <c r="D17" s="111" t="s">
        <v>709</v>
      </c>
      <c r="E17" s="111" t="s">
        <v>710</v>
      </c>
      <c r="F17" s="111" t="s">
        <v>711</v>
      </c>
      <c r="G17" s="111" t="s">
        <v>712</v>
      </c>
      <c r="H17" s="111" t="s">
        <v>738</v>
      </c>
    </row>
    <row r="18" spans="1:8" x14ac:dyDescent="0.25">
      <c r="A18" s="111" t="s">
        <v>31</v>
      </c>
      <c r="B18" s="111" t="s">
        <v>30</v>
      </c>
      <c r="C18" s="111" t="s">
        <v>708</v>
      </c>
      <c r="D18" s="111" t="s">
        <v>732</v>
      </c>
      <c r="E18" s="111" t="s">
        <v>710</v>
      </c>
      <c r="F18" s="111" t="s">
        <v>736</v>
      </c>
      <c r="G18" s="111" t="s">
        <v>712</v>
      </c>
      <c r="H18" s="111" t="s">
        <v>737</v>
      </c>
    </row>
    <row r="19" spans="1:8" x14ac:dyDescent="0.25">
      <c r="A19" s="111" t="s">
        <v>33</v>
      </c>
      <c r="B19" s="111" t="s">
        <v>32</v>
      </c>
      <c r="C19" s="111" t="s">
        <v>720</v>
      </c>
      <c r="D19" s="111" t="s">
        <v>709</v>
      </c>
      <c r="E19" s="111" t="s">
        <v>722</v>
      </c>
      <c r="F19" s="111" t="s">
        <v>723</v>
      </c>
      <c r="G19" s="111" t="s">
        <v>724</v>
      </c>
      <c r="H19" s="111" t="s">
        <v>739</v>
      </c>
    </row>
    <row r="20" spans="1:8" x14ac:dyDescent="0.25">
      <c r="A20" s="111" t="s">
        <v>35</v>
      </c>
      <c r="B20" s="111" t="s">
        <v>34</v>
      </c>
      <c r="C20" s="111" t="s">
        <v>717</v>
      </c>
      <c r="D20" s="111" t="s">
        <v>704</v>
      </c>
      <c r="E20" s="111" t="s">
        <v>740</v>
      </c>
      <c r="F20" s="111" t="s">
        <v>717</v>
      </c>
      <c r="G20" s="111" t="s">
        <v>715</v>
      </c>
      <c r="H20" s="111" t="s">
        <v>741</v>
      </c>
    </row>
    <row r="21" spans="1:8" x14ac:dyDescent="0.25">
      <c r="A21" s="111" t="s">
        <v>37</v>
      </c>
      <c r="B21" s="111" t="s">
        <v>36</v>
      </c>
      <c r="C21" s="111" t="s">
        <v>703</v>
      </c>
      <c r="D21" s="111" t="s">
        <v>728</v>
      </c>
      <c r="E21" s="111" t="s">
        <v>733</v>
      </c>
      <c r="F21" s="111" t="s">
        <v>703</v>
      </c>
      <c r="G21" s="111" t="s">
        <v>706</v>
      </c>
      <c r="H21" s="111" t="s">
        <v>707</v>
      </c>
    </row>
    <row r="22" spans="1:8" x14ac:dyDescent="0.25">
      <c r="A22" s="111" t="s">
        <v>843</v>
      </c>
      <c r="B22" s="111" t="s">
        <v>38</v>
      </c>
      <c r="C22" s="111" t="s">
        <v>720</v>
      </c>
      <c r="D22" s="111" t="s">
        <v>728</v>
      </c>
      <c r="E22" s="111" t="s">
        <v>722</v>
      </c>
      <c r="F22" s="111" t="s">
        <v>723</v>
      </c>
      <c r="G22" s="111" t="s">
        <v>724</v>
      </c>
      <c r="H22" s="111" t="s">
        <v>727</v>
      </c>
    </row>
    <row r="23" spans="1:8" x14ac:dyDescent="0.25">
      <c r="A23" s="111" t="s">
        <v>40</v>
      </c>
      <c r="B23" s="111" t="s">
        <v>39</v>
      </c>
      <c r="C23" s="111" t="s">
        <v>708</v>
      </c>
      <c r="D23" s="111" t="s">
        <v>709</v>
      </c>
      <c r="E23" s="111" t="s">
        <v>710</v>
      </c>
      <c r="F23" s="111" t="s">
        <v>711</v>
      </c>
      <c r="G23" s="111" t="s">
        <v>712</v>
      </c>
      <c r="H23" s="111" t="s">
        <v>713</v>
      </c>
    </row>
    <row r="24" spans="1:8" x14ac:dyDescent="0.25">
      <c r="A24" s="111" t="s">
        <v>42</v>
      </c>
      <c r="B24" s="111" t="s">
        <v>41</v>
      </c>
      <c r="C24" s="111" t="s">
        <v>717</v>
      </c>
      <c r="D24" s="111" t="s">
        <v>709</v>
      </c>
      <c r="E24" s="111" t="s">
        <v>718</v>
      </c>
      <c r="F24" s="111" t="s">
        <v>717</v>
      </c>
      <c r="G24" s="111" t="s">
        <v>715</v>
      </c>
      <c r="H24" s="111" t="s">
        <v>742</v>
      </c>
    </row>
    <row r="25" spans="1:8" x14ac:dyDescent="0.25">
      <c r="A25" s="111" t="s">
        <v>44</v>
      </c>
      <c r="B25" s="111" t="s">
        <v>43</v>
      </c>
      <c r="C25" s="111" t="s">
        <v>720</v>
      </c>
      <c r="D25" s="111" t="s">
        <v>709</v>
      </c>
      <c r="E25" s="111" t="s">
        <v>722</v>
      </c>
      <c r="F25" s="111" t="s">
        <v>726</v>
      </c>
      <c r="G25" s="111" t="s">
        <v>724</v>
      </c>
      <c r="H25" s="111" t="s">
        <v>727</v>
      </c>
    </row>
    <row r="26" spans="1:8" x14ac:dyDescent="0.25">
      <c r="A26" s="111" t="s">
        <v>379</v>
      </c>
      <c r="B26" s="111" t="s">
        <v>45</v>
      </c>
      <c r="C26" s="111" t="s">
        <v>731</v>
      </c>
      <c r="D26" s="111" t="s">
        <v>721</v>
      </c>
      <c r="E26" s="111" t="s">
        <v>733</v>
      </c>
      <c r="F26" s="111" t="s">
        <v>731</v>
      </c>
      <c r="G26" s="111" t="s">
        <v>706</v>
      </c>
      <c r="H26" s="111" t="s">
        <v>743</v>
      </c>
    </row>
    <row r="27" spans="1:8" x14ac:dyDescent="0.25">
      <c r="A27" s="111" t="s">
        <v>47</v>
      </c>
      <c r="B27" s="111" t="s">
        <v>46</v>
      </c>
      <c r="C27" s="111" t="s">
        <v>708</v>
      </c>
      <c r="D27" s="111" t="s">
        <v>709</v>
      </c>
      <c r="E27" s="111" t="s">
        <v>710</v>
      </c>
      <c r="F27" s="111" t="s">
        <v>736</v>
      </c>
      <c r="G27" s="111" t="s">
        <v>712</v>
      </c>
      <c r="H27" s="111" t="s">
        <v>738</v>
      </c>
    </row>
    <row r="28" spans="1:8" x14ac:dyDescent="0.25">
      <c r="A28" s="111" t="s">
        <v>49</v>
      </c>
      <c r="B28" s="111" t="s">
        <v>48</v>
      </c>
      <c r="C28" s="111" t="s">
        <v>717</v>
      </c>
      <c r="D28" s="111" t="s">
        <v>704</v>
      </c>
      <c r="E28" s="111" t="s">
        <v>740</v>
      </c>
      <c r="F28" s="111" t="s">
        <v>717</v>
      </c>
      <c r="G28" s="111" t="s">
        <v>715</v>
      </c>
      <c r="H28" s="111" t="s">
        <v>741</v>
      </c>
    </row>
    <row r="29" spans="1:8" x14ac:dyDescent="0.25">
      <c r="A29" s="111" t="s">
        <v>51</v>
      </c>
      <c r="B29" s="111" t="s">
        <v>50</v>
      </c>
      <c r="C29" s="111" t="s">
        <v>717</v>
      </c>
      <c r="D29" s="111" t="s">
        <v>704</v>
      </c>
      <c r="E29" s="111" t="s">
        <v>744</v>
      </c>
      <c r="F29" s="111" t="s">
        <v>717</v>
      </c>
      <c r="G29" s="111" t="s">
        <v>715</v>
      </c>
      <c r="H29" s="111" t="s">
        <v>745</v>
      </c>
    </row>
    <row r="30" spans="1:8" x14ac:dyDescent="0.25">
      <c r="A30" s="111" t="s">
        <v>844</v>
      </c>
      <c r="B30" s="111" t="s">
        <v>58</v>
      </c>
      <c r="C30" s="111" t="s">
        <v>717</v>
      </c>
      <c r="D30" s="111" t="s">
        <v>728</v>
      </c>
      <c r="E30" s="111" t="s">
        <v>740</v>
      </c>
      <c r="F30" s="111" t="s">
        <v>717</v>
      </c>
      <c r="G30" s="111" t="s">
        <v>715</v>
      </c>
      <c r="H30" s="111" t="s">
        <v>741</v>
      </c>
    </row>
    <row r="31" spans="1:8" x14ac:dyDescent="0.25">
      <c r="A31" s="111" t="s">
        <v>53</v>
      </c>
      <c r="B31" s="111" t="s">
        <v>52</v>
      </c>
      <c r="C31" s="111" t="s">
        <v>731</v>
      </c>
      <c r="D31" s="111" t="s">
        <v>704</v>
      </c>
      <c r="E31" s="111" t="s">
        <v>733</v>
      </c>
      <c r="F31" s="111" t="s">
        <v>731</v>
      </c>
      <c r="G31" s="111" t="s">
        <v>706</v>
      </c>
      <c r="H31" s="111" t="s">
        <v>743</v>
      </c>
    </row>
    <row r="32" spans="1:8" x14ac:dyDescent="0.25">
      <c r="A32" s="111" t="s">
        <v>55</v>
      </c>
      <c r="B32" s="111" t="s">
        <v>54</v>
      </c>
      <c r="C32" s="111" t="s">
        <v>717</v>
      </c>
      <c r="D32" s="111" t="s">
        <v>728</v>
      </c>
      <c r="E32" s="111" t="s">
        <v>740</v>
      </c>
      <c r="F32" s="111" t="s">
        <v>717</v>
      </c>
      <c r="G32" s="111" t="s">
        <v>715</v>
      </c>
      <c r="H32" s="111" t="s">
        <v>719</v>
      </c>
    </row>
    <row r="33" spans="1:8" x14ac:dyDescent="0.25">
      <c r="A33" s="111" t="s">
        <v>57</v>
      </c>
      <c r="B33" s="111" t="s">
        <v>56</v>
      </c>
      <c r="C33" s="111" t="s">
        <v>746</v>
      </c>
      <c r="D33" s="111" t="s">
        <v>732</v>
      </c>
      <c r="E33" s="111" t="s">
        <v>710</v>
      </c>
      <c r="F33" s="111" t="s">
        <v>746</v>
      </c>
      <c r="G33" s="111" t="s">
        <v>724</v>
      </c>
      <c r="H33" s="111" t="s">
        <v>747</v>
      </c>
    </row>
    <row r="34" spans="1:8" x14ac:dyDescent="0.25">
      <c r="A34" s="111" t="s">
        <v>60</v>
      </c>
      <c r="B34" s="111" t="s">
        <v>59</v>
      </c>
      <c r="C34" s="111" t="s">
        <v>717</v>
      </c>
      <c r="D34" s="111" t="s">
        <v>704</v>
      </c>
      <c r="E34" s="111" t="s">
        <v>740</v>
      </c>
      <c r="F34" s="111" t="s">
        <v>717</v>
      </c>
      <c r="G34" s="111" t="s">
        <v>715</v>
      </c>
      <c r="H34" s="111" t="s">
        <v>719</v>
      </c>
    </row>
    <row r="35" spans="1:8" x14ac:dyDescent="0.25">
      <c r="A35" s="111" t="s">
        <v>62</v>
      </c>
      <c r="B35" s="111" t="s">
        <v>61</v>
      </c>
      <c r="C35" s="111" t="s">
        <v>717</v>
      </c>
      <c r="D35" s="111" t="s">
        <v>704</v>
      </c>
      <c r="E35" s="111" t="s">
        <v>740</v>
      </c>
      <c r="F35" s="111" t="s">
        <v>717</v>
      </c>
      <c r="G35" s="111" t="s">
        <v>715</v>
      </c>
      <c r="H35" s="111" t="s">
        <v>719</v>
      </c>
    </row>
    <row r="36" spans="1:8" x14ac:dyDescent="0.25">
      <c r="A36" s="111" t="s">
        <v>64</v>
      </c>
      <c r="B36" s="111" t="s">
        <v>63</v>
      </c>
      <c r="C36" s="111" t="s">
        <v>720</v>
      </c>
      <c r="D36" s="111" t="s">
        <v>732</v>
      </c>
      <c r="E36" s="111" t="s">
        <v>722</v>
      </c>
      <c r="F36" s="111" t="s">
        <v>726</v>
      </c>
      <c r="G36" s="111" t="s">
        <v>724</v>
      </c>
      <c r="H36" s="111" t="s">
        <v>727</v>
      </c>
    </row>
    <row r="37" spans="1:8" x14ac:dyDescent="0.25">
      <c r="A37" s="111" t="s">
        <v>376</v>
      </c>
      <c r="B37" s="111" t="s">
        <v>65</v>
      </c>
      <c r="C37" s="111" t="s">
        <v>731</v>
      </c>
      <c r="D37" s="111" t="s">
        <v>709</v>
      </c>
      <c r="E37" s="111" t="s">
        <v>733</v>
      </c>
      <c r="F37" s="111" t="s">
        <v>731</v>
      </c>
      <c r="G37" s="111" t="s">
        <v>706</v>
      </c>
      <c r="H37" s="111" t="s">
        <v>748</v>
      </c>
    </row>
    <row r="38" spans="1:8" x14ac:dyDescent="0.25">
      <c r="A38" s="111" t="s">
        <v>67</v>
      </c>
      <c r="B38" s="111" t="s">
        <v>66</v>
      </c>
      <c r="C38" s="111" t="s">
        <v>720</v>
      </c>
      <c r="D38" s="111" t="s">
        <v>709</v>
      </c>
      <c r="E38" s="111" t="s">
        <v>722</v>
      </c>
      <c r="F38" s="111" t="s">
        <v>726</v>
      </c>
      <c r="G38" s="111" t="s">
        <v>724</v>
      </c>
      <c r="H38" s="111" t="s">
        <v>727</v>
      </c>
    </row>
    <row r="39" spans="1:8" x14ac:dyDescent="0.25">
      <c r="A39" s="111" t="s">
        <v>69</v>
      </c>
      <c r="B39" s="111" t="s">
        <v>68</v>
      </c>
      <c r="C39" s="111" t="s">
        <v>717</v>
      </c>
      <c r="D39" s="111" t="s">
        <v>704</v>
      </c>
      <c r="E39" s="111" t="s">
        <v>718</v>
      </c>
      <c r="F39" s="111" t="s">
        <v>717</v>
      </c>
      <c r="G39" s="111" t="s">
        <v>715</v>
      </c>
      <c r="H39" s="111" t="s">
        <v>745</v>
      </c>
    </row>
    <row r="40" spans="1:8" x14ac:dyDescent="0.25">
      <c r="A40" s="111" t="s">
        <v>374</v>
      </c>
      <c r="B40" s="111" t="s">
        <v>71</v>
      </c>
      <c r="C40" s="111" t="s">
        <v>717</v>
      </c>
      <c r="D40" s="111" t="s">
        <v>728</v>
      </c>
      <c r="E40" s="111" t="s">
        <v>740</v>
      </c>
      <c r="F40" s="111" t="s">
        <v>717</v>
      </c>
      <c r="G40" s="111" t="s">
        <v>715</v>
      </c>
      <c r="H40" s="111" t="s">
        <v>719</v>
      </c>
    </row>
    <row r="41" spans="1:8" x14ac:dyDescent="0.25">
      <c r="A41" s="111" t="s">
        <v>846</v>
      </c>
      <c r="B41" s="111" t="s">
        <v>70</v>
      </c>
      <c r="C41" s="111" t="s">
        <v>717</v>
      </c>
      <c r="D41" s="111" t="s">
        <v>704</v>
      </c>
      <c r="E41" s="111" t="s">
        <v>740</v>
      </c>
      <c r="F41" s="111" t="s">
        <v>717</v>
      </c>
      <c r="G41" s="111" t="s">
        <v>715</v>
      </c>
      <c r="H41" s="111" t="s">
        <v>719</v>
      </c>
    </row>
    <row r="42" spans="1:8" x14ac:dyDescent="0.25">
      <c r="A42" s="111" t="s">
        <v>73</v>
      </c>
      <c r="B42" s="111" t="s">
        <v>72</v>
      </c>
      <c r="C42" s="111" t="s">
        <v>720</v>
      </c>
      <c r="D42" s="111" t="s">
        <v>709</v>
      </c>
      <c r="E42" s="111" t="s">
        <v>722</v>
      </c>
      <c r="F42" s="111" t="s">
        <v>723</v>
      </c>
      <c r="G42" s="111" t="s">
        <v>724</v>
      </c>
      <c r="H42" s="111" t="s">
        <v>739</v>
      </c>
    </row>
    <row r="43" spans="1:8" x14ac:dyDescent="0.25">
      <c r="A43" s="111" t="s">
        <v>371</v>
      </c>
      <c r="B43" s="111" t="s">
        <v>74</v>
      </c>
      <c r="C43" s="111" t="s">
        <v>717</v>
      </c>
      <c r="D43" s="111" t="s">
        <v>728</v>
      </c>
      <c r="E43" s="111" t="s">
        <v>740</v>
      </c>
      <c r="F43" s="111" t="s">
        <v>717</v>
      </c>
      <c r="G43" s="111" t="s">
        <v>715</v>
      </c>
      <c r="H43" s="111" t="s">
        <v>741</v>
      </c>
    </row>
    <row r="44" spans="1:8" x14ac:dyDescent="0.25">
      <c r="A44" s="111" t="s">
        <v>76</v>
      </c>
      <c r="B44" s="111" t="s">
        <v>75</v>
      </c>
      <c r="C44" s="111" t="s">
        <v>708</v>
      </c>
      <c r="D44" s="111" t="s">
        <v>721</v>
      </c>
      <c r="E44" s="111" t="s">
        <v>710</v>
      </c>
      <c r="F44" s="111" t="s">
        <v>736</v>
      </c>
      <c r="G44" s="111" t="s">
        <v>712</v>
      </c>
      <c r="H44" s="111" t="s">
        <v>713</v>
      </c>
    </row>
    <row r="45" spans="1:8" x14ac:dyDescent="0.25">
      <c r="A45" s="111" t="s">
        <v>78</v>
      </c>
      <c r="B45" s="111" t="s">
        <v>77</v>
      </c>
      <c r="C45" s="111" t="s">
        <v>720</v>
      </c>
      <c r="D45" s="111" t="s">
        <v>709</v>
      </c>
      <c r="E45" s="111" t="s">
        <v>722</v>
      </c>
      <c r="F45" s="111" t="s">
        <v>723</v>
      </c>
      <c r="G45" s="111" t="s">
        <v>724</v>
      </c>
      <c r="H45" s="111" t="s">
        <v>725</v>
      </c>
    </row>
    <row r="46" spans="1:8" x14ac:dyDescent="0.25">
      <c r="A46" s="111" t="s">
        <v>80</v>
      </c>
      <c r="B46" s="111" t="s">
        <v>79</v>
      </c>
      <c r="C46" s="111" t="s">
        <v>708</v>
      </c>
      <c r="D46" s="111" t="s">
        <v>721</v>
      </c>
      <c r="E46" s="111" t="s">
        <v>710</v>
      </c>
      <c r="F46" s="111" t="s">
        <v>736</v>
      </c>
      <c r="G46" s="111" t="s">
        <v>706</v>
      </c>
      <c r="H46" s="111" t="s">
        <v>730</v>
      </c>
    </row>
    <row r="47" spans="1:8" x14ac:dyDescent="0.25">
      <c r="A47" s="111" t="s">
        <v>82</v>
      </c>
      <c r="B47" s="111" t="s">
        <v>81</v>
      </c>
      <c r="C47" s="111" t="s">
        <v>708</v>
      </c>
      <c r="D47" s="111" t="s">
        <v>732</v>
      </c>
      <c r="E47" s="111" t="s">
        <v>710</v>
      </c>
      <c r="F47" s="111" t="s">
        <v>736</v>
      </c>
      <c r="G47" s="111" t="s">
        <v>712</v>
      </c>
      <c r="H47" s="111" t="s">
        <v>738</v>
      </c>
    </row>
    <row r="48" spans="1:8" x14ac:dyDescent="0.25">
      <c r="A48" s="111" t="s">
        <v>84</v>
      </c>
      <c r="B48" s="111" t="s">
        <v>83</v>
      </c>
      <c r="C48" s="111" t="s">
        <v>708</v>
      </c>
      <c r="D48" s="111" t="s">
        <v>732</v>
      </c>
      <c r="E48" s="111" t="s">
        <v>710</v>
      </c>
      <c r="F48" s="111" t="s">
        <v>736</v>
      </c>
      <c r="G48" s="111" t="s">
        <v>712</v>
      </c>
      <c r="H48" s="111" t="s">
        <v>749</v>
      </c>
    </row>
    <row r="49" spans="1:8" x14ac:dyDescent="0.25">
      <c r="A49" s="111" t="s">
        <v>86</v>
      </c>
      <c r="B49" s="111" t="s">
        <v>85</v>
      </c>
      <c r="C49" s="111" t="s">
        <v>714</v>
      </c>
      <c r="D49" s="111" t="s">
        <v>728</v>
      </c>
      <c r="E49" s="111" t="s">
        <v>744</v>
      </c>
      <c r="F49" s="111" t="s">
        <v>714</v>
      </c>
      <c r="G49" s="111" t="s">
        <v>715</v>
      </c>
      <c r="H49" s="111" t="s">
        <v>745</v>
      </c>
    </row>
    <row r="50" spans="1:8" x14ac:dyDescent="0.25">
      <c r="A50" s="111" t="s">
        <v>88</v>
      </c>
      <c r="B50" s="111" t="s">
        <v>87</v>
      </c>
      <c r="C50" s="111" t="s">
        <v>720</v>
      </c>
      <c r="D50" s="111" t="s">
        <v>709</v>
      </c>
      <c r="E50" s="111" t="s">
        <v>722</v>
      </c>
      <c r="F50" s="111" t="s">
        <v>723</v>
      </c>
      <c r="G50" s="111" t="s">
        <v>724</v>
      </c>
      <c r="H50" s="111" t="s">
        <v>725</v>
      </c>
    </row>
    <row r="51" spans="1:8" x14ac:dyDescent="0.25">
      <c r="A51" s="111" t="s">
        <v>90</v>
      </c>
      <c r="B51" s="111" t="s">
        <v>89</v>
      </c>
      <c r="C51" s="111" t="s">
        <v>720</v>
      </c>
      <c r="D51" s="111" t="s">
        <v>709</v>
      </c>
      <c r="E51" s="111" t="s">
        <v>722</v>
      </c>
      <c r="F51" s="111" t="s">
        <v>723</v>
      </c>
      <c r="G51" s="111" t="s">
        <v>724</v>
      </c>
      <c r="H51" s="111" t="s">
        <v>725</v>
      </c>
    </row>
    <row r="52" spans="1:8" x14ac:dyDescent="0.25">
      <c r="A52" s="111" t="s">
        <v>93</v>
      </c>
      <c r="B52" s="111" t="s">
        <v>92</v>
      </c>
      <c r="C52" s="111" t="s">
        <v>720</v>
      </c>
      <c r="D52" s="111" t="s">
        <v>709</v>
      </c>
      <c r="E52" s="111" t="s">
        <v>722</v>
      </c>
      <c r="F52" s="111" t="s">
        <v>723</v>
      </c>
      <c r="G52" s="111" t="s">
        <v>724</v>
      </c>
      <c r="H52" s="111" t="s">
        <v>727</v>
      </c>
    </row>
    <row r="53" spans="1:8" x14ac:dyDescent="0.25">
      <c r="A53" s="111" t="s">
        <v>95</v>
      </c>
      <c r="B53" s="111" t="s">
        <v>94</v>
      </c>
      <c r="C53" s="111" t="s">
        <v>714</v>
      </c>
      <c r="D53" s="111" t="s">
        <v>728</v>
      </c>
      <c r="E53" s="111" t="s">
        <v>705</v>
      </c>
      <c r="F53" s="111" t="s">
        <v>714</v>
      </c>
      <c r="G53" s="111" t="s">
        <v>715</v>
      </c>
      <c r="H53" s="111" t="s">
        <v>716</v>
      </c>
    </row>
    <row r="54" spans="1:8" x14ac:dyDescent="0.25">
      <c r="A54" s="111" t="s">
        <v>97</v>
      </c>
      <c r="B54" s="111" t="s">
        <v>96</v>
      </c>
      <c r="C54" s="111" t="s">
        <v>720</v>
      </c>
      <c r="D54" s="111" t="s">
        <v>728</v>
      </c>
      <c r="E54" s="111" t="s">
        <v>722</v>
      </c>
      <c r="F54" s="111" t="s">
        <v>723</v>
      </c>
      <c r="G54" s="111" t="s">
        <v>724</v>
      </c>
      <c r="H54" s="111" t="s">
        <v>739</v>
      </c>
    </row>
    <row r="55" spans="1:8" x14ac:dyDescent="0.25">
      <c r="A55" s="111" t="s">
        <v>99</v>
      </c>
      <c r="B55" s="111" t="s">
        <v>98</v>
      </c>
      <c r="C55" s="111" t="s">
        <v>717</v>
      </c>
      <c r="D55" s="111" t="s">
        <v>721</v>
      </c>
      <c r="E55" s="111" t="s">
        <v>740</v>
      </c>
      <c r="F55" s="111" t="s">
        <v>717</v>
      </c>
      <c r="G55" s="111" t="s">
        <v>715</v>
      </c>
      <c r="H55" s="111" t="s">
        <v>719</v>
      </c>
    </row>
    <row r="56" spans="1:8" x14ac:dyDescent="0.25">
      <c r="A56" s="111" t="s">
        <v>101</v>
      </c>
      <c r="B56" s="111" t="s">
        <v>100</v>
      </c>
      <c r="C56" s="111" t="s">
        <v>717</v>
      </c>
      <c r="D56" s="111" t="s">
        <v>704</v>
      </c>
      <c r="E56" s="111" t="s">
        <v>744</v>
      </c>
      <c r="F56" s="111" t="s">
        <v>717</v>
      </c>
      <c r="G56" s="111" t="s">
        <v>715</v>
      </c>
      <c r="H56" s="111" t="s">
        <v>745</v>
      </c>
    </row>
    <row r="57" spans="1:8" x14ac:dyDescent="0.25">
      <c r="A57" s="111" t="s">
        <v>103</v>
      </c>
      <c r="B57" s="111" t="s">
        <v>102</v>
      </c>
      <c r="C57" s="111" t="s">
        <v>708</v>
      </c>
      <c r="D57" s="111" t="s">
        <v>732</v>
      </c>
      <c r="E57" s="111" t="s">
        <v>710</v>
      </c>
      <c r="F57" s="111" t="s">
        <v>736</v>
      </c>
      <c r="G57" s="111" t="s">
        <v>712</v>
      </c>
      <c r="H57" s="111" t="s">
        <v>749</v>
      </c>
    </row>
    <row r="58" spans="1:8" x14ac:dyDescent="0.25">
      <c r="A58" s="111" t="s">
        <v>105</v>
      </c>
      <c r="B58" s="111" t="s">
        <v>104</v>
      </c>
      <c r="C58" s="111" t="s">
        <v>717</v>
      </c>
      <c r="D58" s="111" t="s">
        <v>704</v>
      </c>
      <c r="E58" s="111" t="s">
        <v>744</v>
      </c>
      <c r="F58" s="111" t="s">
        <v>717</v>
      </c>
      <c r="G58" s="111" t="s">
        <v>715</v>
      </c>
      <c r="H58" s="111" t="s">
        <v>745</v>
      </c>
    </row>
    <row r="59" spans="1:8" x14ac:dyDescent="0.25">
      <c r="A59" s="111" t="s">
        <v>107</v>
      </c>
      <c r="B59" s="111" t="s">
        <v>106</v>
      </c>
      <c r="C59" s="111" t="s">
        <v>731</v>
      </c>
      <c r="D59" s="111" t="s">
        <v>709</v>
      </c>
      <c r="E59" s="111" t="s">
        <v>750</v>
      </c>
      <c r="F59" s="111" t="s">
        <v>731</v>
      </c>
      <c r="G59" s="111" t="s">
        <v>734</v>
      </c>
      <c r="H59" s="111" t="s">
        <v>751</v>
      </c>
    </row>
    <row r="60" spans="1:8" x14ac:dyDescent="0.25">
      <c r="A60" s="111" t="s">
        <v>109</v>
      </c>
      <c r="B60" s="111" t="s">
        <v>108</v>
      </c>
      <c r="C60" s="111" t="s">
        <v>708</v>
      </c>
      <c r="D60" s="111" t="s">
        <v>732</v>
      </c>
      <c r="E60" s="111" t="s">
        <v>710</v>
      </c>
      <c r="F60" s="111" t="s">
        <v>736</v>
      </c>
      <c r="G60" s="111" t="s">
        <v>712</v>
      </c>
      <c r="H60" s="111" t="s">
        <v>749</v>
      </c>
    </row>
    <row r="61" spans="1:8" x14ac:dyDescent="0.25">
      <c r="A61" s="111" t="s">
        <v>111</v>
      </c>
      <c r="B61" s="111" t="s">
        <v>110</v>
      </c>
      <c r="C61" s="111" t="s">
        <v>708</v>
      </c>
      <c r="D61" s="111" t="s">
        <v>732</v>
      </c>
      <c r="E61" s="111" t="s">
        <v>710</v>
      </c>
      <c r="F61" s="111" t="s">
        <v>736</v>
      </c>
      <c r="G61" s="111" t="s">
        <v>712</v>
      </c>
      <c r="H61" s="111" t="s">
        <v>737</v>
      </c>
    </row>
    <row r="62" spans="1:8" x14ac:dyDescent="0.25">
      <c r="A62" s="111" t="s">
        <v>113</v>
      </c>
      <c r="B62" s="111" t="s">
        <v>112</v>
      </c>
      <c r="C62" s="111" t="s">
        <v>717</v>
      </c>
      <c r="D62" s="111" t="s">
        <v>709</v>
      </c>
      <c r="E62" s="111" t="s">
        <v>740</v>
      </c>
      <c r="F62" s="111" t="s">
        <v>717</v>
      </c>
      <c r="G62" s="111" t="s">
        <v>715</v>
      </c>
      <c r="H62" s="111" t="s">
        <v>719</v>
      </c>
    </row>
    <row r="63" spans="1:8" x14ac:dyDescent="0.25">
      <c r="A63" s="111" t="s">
        <v>115</v>
      </c>
      <c r="B63" s="111" t="s">
        <v>114</v>
      </c>
      <c r="C63" s="111" t="s">
        <v>717</v>
      </c>
      <c r="D63" s="111" t="s">
        <v>704</v>
      </c>
      <c r="E63" s="111" t="s">
        <v>740</v>
      </c>
      <c r="F63" s="111" t="s">
        <v>717</v>
      </c>
      <c r="G63" s="111" t="s">
        <v>715</v>
      </c>
      <c r="H63" s="111" t="s">
        <v>741</v>
      </c>
    </row>
    <row r="64" spans="1:8" x14ac:dyDescent="0.25">
      <c r="A64" s="111" t="s">
        <v>117</v>
      </c>
      <c r="B64" s="111" t="s">
        <v>116</v>
      </c>
      <c r="C64" s="111" t="s">
        <v>708</v>
      </c>
      <c r="D64" s="111" t="s">
        <v>728</v>
      </c>
      <c r="E64" s="111" t="s">
        <v>729</v>
      </c>
      <c r="F64" s="111" t="s">
        <v>711</v>
      </c>
      <c r="G64" s="111" t="s">
        <v>706</v>
      </c>
      <c r="H64" s="111" t="s">
        <v>730</v>
      </c>
    </row>
    <row r="65" spans="1:8" x14ac:dyDescent="0.25">
      <c r="A65" s="111" t="s">
        <v>119</v>
      </c>
      <c r="B65" s="111" t="s">
        <v>118</v>
      </c>
      <c r="C65" s="111" t="s">
        <v>708</v>
      </c>
      <c r="D65" s="111" t="s">
        <v>732</v>
      </c>
      <c r="E65" s="111" t="s">
        <v>710</v>
      </c>
      <c r="F65" s="111" t="s">
        <v>736</v>
      </c>
      <c r="G65" s="111" t="s">
        <v>712</v>
      </c>
      <c r="H65" s="111" t="s">
        <v>737</v>
      </c>
    </row>
    <row r="66" spans="1:8" x14ac:dyDescent="0.25">
      <c r="A66" s="111" t="s">
        <v>121</v>
      </c>
      <c r="B66" s="111" t="s">
        <v>120</v>
      </c>
      <c r="C66" s="111" t="s">
        <v>717</v>
      </c>
      <c r="D66" s="111" t="s">
        <v>728</v>
      </c>
      <c r="E66" s="111" t="s">
        <v>740</v>
      </c>
      <c r="F66" s="111" t="s">
        <v>717</v>
      </c>
      <c r="G66" s="111" t="s">
        <v>715</v>
      </c>
      <c r="H66" s="111" t="s">
        <v>741</v>
      </c>
    </row>
    <row r="67" spans="1:8" x14ac:dyDescent="0.25">
      <c r="A67" s="111" t="s">
        <v>123</v>
      </c>
      <c r="B67" s="111" t="s">
        <v>122</v>
      </c>
      <c r="C67" s="111" t="s">
        <v>708</v>
      </c>
      <c r="D67" s="111" t="s">
        <v>732</v>
      </c>
      <c r="E67" s="111" t="s">
        <v>710</v>
      </c>
      <c r="F67" s="111" t="s">
        <v>736</v>
      </c>
      <c r="G67" s="111" t="s">
        <v>712</v>
      </c>
      <c r="H67" s="111" t="s">
        <v>713</v>
      </c>
    </row>
    <row r="68" spans="1:8" x14ac:dyDescent="0.25">
      <c r="A68" s="111" t="s">
        <v>125</v>
      </c>
      <c r="B68" s="111" t="s">
        <v>124</v>
      </c>
      <c r="C68" s="111" t="s">
        <v>720</v>
      </c>
      <c r="D68" s="111" t="s">
        <v>709</v>
      </c>
      <c r="E68" s="111" t="s">
        <v>722</v>
      </c>
      <c r="F68" s="111" t="s">
        <v>723</v>
      </c>
      <c r="G68" s="111" t="s">
        <v>724</v>
      </c>
      <c r="H68" s="111" t="s">
        <v>725</v>
      </c>
    </row>
    <row r="69" spans="1:8" x14ac:dyDescent="0.25">
      <c r="A69" s="111" t="s">
        <v>127</v>
      </c>
      <c r="B69" s="111" t="s">
        <v>126</v>
      </c>
      <c r="C69" s="111" t="s">
        <v>720</v>
      </c>
      <c r="D69" s="111" t="s">
        <v>728</v>
      </c>
      <c r="E69" s="111" t="s">
        <v>722</v>
      </c>
      <c r="F69" s="111" t="s">
        <v>723</v>
      </c>
      <c r="G69" s="111" t="s">
        <v>724</v>
      </c>
      <c r="H69" s="111" t="s">
        <v>739</v>
      </c>
    </row>
    <row r="70" spans="1:8" x14ac:dyDescent="0.25">
      <c r="A70" s="111" t="s">
        <v>129</v>
      </c>
      <c r="B70" s="111" t="s">
        <v>128</v>
      </c>
      <c r="C70" s="111" t="s">
        <v>717</v>
      </c>
      <c r="D70" s="111" t="s">
        <v>704</v>
      </c>
      <c r="E70" s="111" t="s">
        <v>740</v>
      </c>
      <c r="F70" s="111" t="s">
        <v>717</v>
      </c>
      <c r="G70" s="111" t="s">
        <v>715</v>
      </c>
      <c r="H70" s="111" t="s">
        <v>741</v>
      </c>
    </row>
    <row r="71" spans="1:8" x14ac:dyDescent="0.25">
      <c r="A71" s="111" t="s">
        <v>372</v>
      </c>
      <c r="B71" s="111" t="s">
        <v>130</v>
      </c>
      <c r="C71" s="111" t="s">
        <v>717</v>
      </c>
      <c r="D71" s="111" t="s">
        <v>704</v>
      </c>
      <c r="E71" s="111" t="s">
        <v>740</v>
      </c>
      <c r="F71" s="111" t="s">
        <v>717</v>
      </c>
      <c r="G71" s="111" t="s">
        <v>715</v>
      </c>
      <c r="H71" s="111" t="s">
        <v>741</v>
      </c>
    </row>
    <row r="72" spans="1:8" x14ac:dyDescent="0.25">
      <c r="A72" s="111" t="s">
        <v>132</v>
      </c>
      <c r="B72" s="111" t="s">
        <v>131</v>
      </c>
      <c r="C72" s="111" t="s">
        <v>720</v>
      </c>
      <c r="D72" s="111" t="s">
        <v>728</v>
      </c>
      <c r="E72" s="111" t="s">
        <v>722</v>
      </c>
      <c r="F72" s="111" t="s">
        <v>726</v>
      </c>
      <c r="G72" s="111" t="s">
        <v>724</v>
      </c>
      <c r="H72" s="111" t="s">
        <v>727</v>
      </c>
    </row>
    <row r="73" spans="1:8" x14ac:dyDescent="0.25">
      <c r="A73" s="111" t="s">
        <v>134</v>
      </c>
      <c r="B73" s="111" t="s">
        <v>133</v>
      </c>
      <c r="C73" s="111" t="s">
        <v>720</v>
      </c>
      <c r="D73" s="111" t="s">
        <v>704</v>
      </c>
      <c r="E73" s="111" t="s">
        <v>722</v>
      </c>
      <c r="F73" s="111" t="s">
        <v>723</v>
      </c>
      <c r="G73" s="111" t="s">
        <v>724</v>
      </c>
      <c r="H73" s="111" t="s">
        <v>725</v>
      </c>
    </row>
    <row r="74" spans="1:8" x14ac:dyDescent="0.25">
      <c r="A74" s="111" t="s">
        <v>136</v>
      </c>
      <c r="B74" s="111" t="s">
        <v>135</v>
      </c>
      <c r="C74" s="111" t="s">
        <v>720</v>
      </c>
      <c r="D74" s="111" t="s">
        <v>728</v>
      </c>
      <c r="E74" s="111" t="s">
        <v>722</v>
      </c>
      <c r="F74" s="111" t="s">
        <v>723</v>
      </c>
      <c r="G74" s="111" t="s">
        <v>724</v>
      </c>
      <c r="H74" s="111" t="s">
        <v>739</v>
      </c>
    </row>
    <row r="75" spans="1:8" x14ac:dyDescent="0.25">
      <c r="A75" s="111" t="s">
        <v>138</v>
      </c>
      <c r="B75" s="111" t="s">
        <v>137</v>
      </c>
      <c r="C75" s="111" t="s">
        <v>708</v>
      </c>
      <c r="D75" s="111" t="s">
        <v>709</v>
      </c>
      <c r="E75" s="111" t="s">
        <v>710</v>
      </c>
      <c r="F75" s="111" t="s">
        <v>736</v>
      </c>
      <c r="G75" s="111" t="s">
        <v>712</v>
      </c>
      <c r="H75" s="111" t="s">
        <v>738</v>
      </c>
    </row>
    <row r="76" spans="1:8" x14ac:dyDescent="0.25">
      <c r="A76" s="111" t="s">
        <v>140</v>
      </c>
      <c r="B76" s="111" t="s">
        <v>139</v>
      </c>
      <c r="C76" s="111" t="s">
        <v>708</v>
      </c>
      <c r="D76" s="111" t="s">
        <v>732</v>
      </c>
      <c r="E76" s="111" t="s">
        <v>710</v>
      </c>
      <c r="F76" s="111" t="s">
        <v>752</v>
      </c>
      <c r="G76" s="111" t="s">
        <v>712</v>
      </c>
      <c r="H76" s="111" t="s">
        <v>749</v>
      </c>
    </row>
    <row r="77" spans="1:8" x14ac:dyDescent="0.25">
      <c r="A77" s="111" t="s">
        <v>142</v>
      </c>
      <c r="B77" s="111" t="s">
        <v>141</v>
      </c>
      <c r="C77" s="111" t="s">
        <v>703</v>
      </c>
      <c r="D77" s="111" t="s">
        <v>728</v>
      </c>
      <c r="E77" s="111" t="s">
        <v>733</v>
      </c>
      <c r="F77" s="111" t="s">
        <v>703</v>
      </c>
      <c r="G77" s="111" t="s">
        <v>706</v>
      </c>
      <c r="H77" s="111" t="s">
        <v>707</v>
      </c>
    </row>
    <row r="78" spans="1:8" x14ac:dyDescent="0.25">
      <c r="A78" s="111" t="s">
        <v>144</v>
      </c>
      <c r="B78" s="111" t="s">
        <v>143</v>
      </c>
      <c r="C78" s="111" t="s">
        <v>731</v>
      </c>
      <c r="D78" s="111" t="s">
        <v>728</v>
      </c>
      <c r="E78" s="111" t="s">
        <v>733</v>
      </c>
      <c r="F78" s="111" t="s">
        <v>731</v>
      </c>
      <c r="G78" s="111" t="s">
        <v>706</v>
      </c>
      <c r="H78" s="111" t="s">
        <v>743</v>
      </c>
    </row>
    <row r="79" spans="1:8" x14ac:dyDescent="0.25">
      <c r="A79" s="111" t="s">
        <v>847</v>
      </c>
      <c r="B79" s="111" t="s">
        <v>145</v>
      </c>
      <c r="C79" s="111" t="s">
        <v>714</v>
      </c>
      <c r="D79" s="111" t="s">
        <v>709</v>
      </c>
      <c r="E79" s="111" t="s">
        <v>705</v>
      </c>
      <c r="F79" s="111" t="s">
        <v>714</v>
      </c>
      <c r="G79" s="111" t="s">
        <v>706</v>
      </c>
      <c r="H79" s="111" t="s">
        <v>707</v>
      </c>
    </row>
    <row r="80" spans="1:8" x14ac:dyDescent="0.25">
      <c r="A80" s="111" t="s">
        <v>147</v>
      </c>
      <c r="B80" s="111" t="s">
        <v>146</v>
      </c>
      <c r="C80" s="111" t="s">
        <v>714</v>
      </c>
      <c r="D80" s="111" t="s">
        <v>709</v>
      </c>
      <c r="E80" s="111" t="s">
        <v>705</v>
      </c>
      <c r="F80" s="111" t="s">
        <v>714</v>
      </c>
      <c r="G80" s="111" t="s">
        <v>706</v>
      </c>
      <c r="H80" s="111" t="s">
        <v>730</v>
      </c>
    </row>
    <row r="81" spans="1:8" x14ac:dyDescent="0.25">
      <c r="A81" s="111" t="s">
        <v>149</v>
      </c>
      <c r="B81" s="111" t="s">
        <v>148</v>
      </c>
      <c r="C81" s="111" t="s">
        <v>708</v>
      </c>
      <c r="D81" s="111" t="s">
        <v>732</v>
      </c>
      <c r="E81" s="111" t="s">
        <v>710</v>
      </c>
      <c r="F81" s="111" t="s">
        <v>736</v>
      </c>
      <c r="G81" s="111" t="s">
        <v>712</v>
      </c>
      <c r="H81" s="111" t="s">
        <v>749</v>
      </c>
    </row>
    <row r="82" spans="1:8" x14ac:dyDescent="0.25">
      <c r="A82" s="111" t="s">
        <v>151</v>
      </c>
      <c r="B82" s="111" t="s">
        <v>150</v>
      </c>
      <c r="C82" s="111" t="s">
        <v>714</v>
      </c>
      <c r="D82" s="111" t="s">
        <v>732</v>
      </c>
      <c r="E82" s="111" t="s">
        <v>705</v>
      </c>
      <c r="F82" s="111" t="s">
        <v>714</v>
      </c>
      <c r="G82" s="111" t="s">
        <v>706</v>
      </c>
      <c r="H82" s="111" t="s">
        <v>730</v>
      </c>
    </row>
    <row r="83" spans="1:8" x14ac:dyDescent="0.25">
      <c r="A83" s="111" t="s">
        <v>153</v>
      </c>
      <c r="B83" s="111" t="s">
        <v>152</v>
      </c>
      <c r="C83" s="111" t="s">
        <v>708</v>
      </c>
      <c r="D83" s="111" t="s">
        <v>732</v>
      </c>
      <c r="E83" s="111" t="s">
        <v>710</v>
      </c>
      <c r="F83" s="111" t="s">
        <v>736</v>
      </c>
      <c r="G83" s="111" t="s">
        <v>712</v>
      </c>
      <c r="H83" s="111" t="s">
        <v>713</v>
      </c>
    </row>
    <row r="84" spans="1:8" x14ac:dyDescent="0.25">
      <c r="A84" s="111" t="s">
        <v>155</v>
      </c>
      <c r="B84" s="111" t="s">
        <v>154</v>
      </c>
      <c r="C84" s="111" t="s">
        <v>720</v>
      </c>
      <c r="D84" s="111" t="s">
        <v>709</v>
      </c>
      <c r="E84" s="111" t="s">
        <v>722</v>
      </c>
      <c r="F84" s="111" t="s">
        <v>723</v>
      </c>
      <c r="G84" s="111" t="s">
        <v>724</v>
      </c>
      <c r="H84" s="111" t="s">
        <v>725</v>
      </c>
    </row>
    <row r="85" spans="1:8" x14ac:dyDescent="0.25">
      <c r="A85" s="111" t="s">
        <v>157</v>
      </c>
      <c r="B85" s="111" t="s">
        <v>156</v>
      </c>
      <c r="C85" s="111" t="s">
        <v>731</v>
      </c>
      <c r="D85" s="111" t="s">
        <v>732</v>
      </c>
      <c r="E85" s="111" t="s">
        <v>733</v>
      </c>
      <c r="F85" s="111" t="s">
        <v>731</v>
      </c>
      <c r="G85" s="111" t="s">
        <v>706</v>
      </c>
      <c r="H85" s="111" t="s">
        <v>748</v>
      </c>
    </row>
    <row r="86" spans="1:8" x14ac:dyDescent="0.25">
      <c r="A86" s="111" t="s">
        <v>159</v>
      </c>
      <c r="B86" s="111" t="s">
        <v>158</v>
      </c>
      <c r="C86" s="111" t="s">
        <v>714</v>
      </c>
      <c r="D86" s="111" t="s">
        <v>709</v>
      </c>
      <c r="E86" s="111" t="s">
        <v>705</v>
      </c>
      <c r="F86" s="111" t="s">
        <v>714</v>
      </c>
      <c r="G86" s="111" t="s">
        <v>706</v>
      </c>
      <c r="H86" s="111" t="s">
        <v>730</v>
      </c>
    </row>
    <row r="87" spans="1:8" x14ac:dyDescent="0.25">
      <c r="A87" s="111" t="s">
        <v>161</v>
      </c>
      <c r="B87" s="111" t="s">
        <v>160</v>
      </c>
      <c r="C87" s="111" t="s">
        <v>708</v>
      </c>
      <c r="D87" s="111" t="s">
        <v>709</v>
      </c>
      <c r="E87" s="111" t="s">
        <v>729</v>
      </c>
      <c r="F87" s="111" t="s">
        <v>753</v>
      </c>
      <c r="G87" s="111" t="s">
        <v>706</v>
      </c>
      <c r="H87" s="111" t="s">
        <v>753</v>
      </c>
    </row>
    <row r="88" spans="1:8" x14ac:dyDescent="0.25">
      <c r="A88" s="111" t="s">
        <v>163</v>
      </c>
      <c r="B88" s="111" t="s">
        <v>162</v>
      </c>
      <c r="C88" s="111" t="s">
        <v>717</v>
      </c>
      <c r="D88" s="111" t="s">
        <v>704</v>
      </c>
      <c r="E88" s="111" t="s">
        <v>744</v>
      </c>
      <c r="F88" s="111" t="s">
        <v>717</v>
      </c>
      <c r="G88" s="111" t="s">
        <v>715</v>
      </c>
      <c r="H88" s="111" t="s">
        <v>745</v>
      </c>
    </row>
    <row r="89" spans="1:8" x14ac:dyDescent="0.25">
      <c r="A89" s="111" t="s">
        <v>165</v>
      </c>
      <c r="B89" s="111" t="s">
        <v>164</v>
      </c>
      <c r="C89" s="111" t="s">
        <v>731</v>
      </c>
      <c r="D89" s="111" t="s">
        <v>728</v>
      </c>
      <c r="E89" s="111" t="s">
        <v>750</v>
      </c>
      <c r="F89" s="111" t="s">
        <v>731</v>
      </c>
      <c r="G89" s="111" t="s">
        <v>734</v>
      </c>
      <c r="H89" s="111" t="s">
        <v>754</v>
      </c>
    </row>
    <row r="90" spans="1:8" x14ac:dyDescent="0.25">
      <c r="A90" s="111" t="s">
        <v>845</v>
      </c>
      <c r="B90" s="111" t="s">
        <v>166</v>
      </c>
      <c r="C90" s="111" t="s">
        <v>731</v>
      </c>
      <c r="D90" s="111" t="s">
        <v>704</v>
      </c>
      <c r="E90" s="111" t="s">
        <v>733</v>
      </c>
      <c r="F90" s="111" t="s">
        <v>731</v>
      </c>
      <c r="G90" s="111" t="s">
        <v>706</v>
      </c>
      <c r="H90" s="111" t="s">
        <v>748</v>
      </c>
    </row>
    <row r="91" spans="1:8" x14ac:dyDescent="0.25">
      <c r="A91" s="111" t="s">
        <v>849</v>
      </c>
      <c r="B91" s="111" t="s">
        <v>297</v>
      </c>
      <c r="C91" s="111" t="s">
        <v>731</v>
      </c>
      <c r="D91" s="111" t="s">
        <v>732</v>
      </c>
      <c r="E91" s="111" t="s">
        <v>733</v>
      </c>
      <c r="F91" s="111" t="s">
        <v>731</v>
      </c>
      <c r="G91" s="111" t="s">
        <v>706</v>
      </c>
      <c r="H91" s="111" t="s">
        <v>748</v>
      </c>
    </row>
    <row r="92" spans="1:8" x14ac:dyDescent="0.25">
      <c r="A92" s="111" t="s">
        <v>168</v>
      </c>
      <c r="B92" s="111" t="s">
        <v>167</v>
      </c>
      <c r="C92" s="111" t="s">
        <v>714</v>
      </c>
      <c r="D92" s="111" t="s">
        <v>721</v>
      </c>
      <c r="E92" s="111" t="s">
        <v>705</v>
      </c>
      <c r="F92" s="111" t="s">
        <v>714</v>
      </c>
      <c r="G92" s="111" t="s">
        <v>706</v>
      </c>
      <c r="H92" s="111" t="s">
        <v>730</v>
      </c>
    </row>
    <row r="93" spans="1:8" x14ac:dyDescent="0.25">
      <c r="A93" s="111" t="s">
        <v>170</v>
      </c>
      <c r="B93" s="111" t="s">
        <v>169</v>
      </c>
      <c r="C93" s="111" t="s">
        <v>708</v>
      </c>
      <c r="D93" s="111" t="s">
        <v>704</v>
      </c>
      <c r="E93" s="111" t="s">
        <v>729</v>
      </c>
      <c r="F93" s="111" t="s">
        <v>753</v>
      </c>
      <c r="G93" s="111" t="s">
        <v>706</v>
      </c>
      <c r="H93" s="111" t="s">
        <v>753</v>
      </c>
    </row>
    <row r="94" spans="1:8" x14ac:dyDescent="0.25">
      <c r="A94" s="111" t="s">
        <v>848</v>
      </c>
      <c r="B94" s="111" t="s">
        <v>171</v>
      </c>
      <c r="C94" s="111" t="s">
        <v>731</v>
      </c>
      <c r="D94" s="111" t="s">
        <v>728</v>
      </c>
      <c r="E94" s="111" t="s">
        <v>733</v>
      </c>
      <c r="F94" s="111" t="s">
        <v>731</v>
      </c>
      <c r="G94" s="111" t="s">
        <v>706</v>
      </c>
      <c r="H94" s="111" t="s">
        <v>743</v>
      </c>
    </row>
    <row r="95" spans="1:8" x14ac:dyDescent="0.25">
      <c r="A95" s="111" t="s">
        <v>378</v>
      </c>
      <c r="B95" s="111" t="s">
        <v>172</v>
      </c>
      <c r="C95" s="111" t="s">
        <v>708</v>
      </c>
      <c r="D95" s="111" t="s">
        <v>721</v>
      </c>
      <c r="E95" s="111" t="s">
        <v>710</v>
      </c>
      <c r="F95" s="111" t="s">
        <v>736</v>
      </c>
      <c r="G95" s="111" t="s">
        <v>712</v>
      </c>
      <c r="H95" s="111" t="s">
        <v>749</v>
      </c>
    </row>
    <row r="96" spans="1:8" x14ac:dyDescent="0.25">
      <c r="A96" s="111" t="s">
        <v>174</v>
      </c>
      <c r="B96" s="111" t="s">
        <v>173</v>
      </c>
      <c r="C96" s="111" t="s">
        <v>714</v>
      </c>
      <c r="D96" s="111" t="s">
        <v>709</v>
      </c>
      <c r="E96" s="111" t="s">
        <v>705</v>
      </c>
      <c r="F96" s="111" t="s">
        <v>714</v>
      </c>
      <c r="G96" s="111" t="s">
        <v>706</v>
      </c>
      <c r="H96" s="111" t="s">
        <v>730</v>
      </c>
    </row>
    <row r="97" spans="1:8" x14ac:dyDescent="0.25">
      <c r="A97" s="111" t="s">
        <v>176</v>
      </c>
      <c r="B97" s="111" t="s">
        <v>175</v>
      </c>
      <c r="C97" s="111" t="s">
        <v>717</v>
      </c>
      <c r="D97" s="111" t="s">
        <v>728</v>
      </c>
      <c r="E97" s="111" t="s">
        <v>718</v>
      </c>
      <c r="F97" s="111" t="s">
        <v>717</v>
      </c>
      <c r="G97" s="111" t="s">
        <v>715</v>
      </c>
      <c r="H97" s="111" t="s">
        <v>742</v>
      </c>
    </row>
    <row r="98" spans="1:8" x14ac:dyDescent="0.25">
      <c r="A98" s="111" t="s">
        <v>178</v>
      </c>
      <c r="B98" s="111" t="s">
        <v>177</v>
      </c>
      <c r="C98" s="111" t="s">
        <v>717</v>
      </c>
      <c r="D98" s="111" t="s">
        <v>704</v>
      </c>
      <c r="E98" s="111" t="s">
        <v>740</v>
      </c>
      <c r="F98" s="111" t="s">
        <v>717</v>
      </c>
      <c r="G98" s="111" t="s">
        <v>715</v>
      </c>
      <c r="H98" s="111" t="s">
        <v>741</v>
      </c>
    </row>
    <row r="99" spans="1:8" x14ac:dyDescent="0.25">
      <c r="A99" s="111" t="s">
        <v>180</v>
      </c>
      <c r="B99" s="111" t="s">
        <v>179</v>
      </c>
      <c r="C99" s="111" t="s">
        <v>714</v>
      </c>
      <c r="D99" s="111" t="s">
        <v>709</v>
      </c>
      <c r="E99" s="111" t="s">
        <v>705</v>
      </c>
      <c r="F99" s="111" t="s">
        <v>714</v>
      </c>
      <c r="G99" s="111" t="s">
        <v>715</v>
      </c>
      <c r="H99" s="111" t="s">
        <v>716</v>
      </c>
    </row>
    <row r="100" spans="1:8" x14ac:dyDescent="0.25">
      <c r="A100" s="111" t="s">
        <v>182</v>
      </c>
      <c r="B100" s="111" t="s">
        <v>181</v>
      </c>
      <c r="C100" s="111" t="s">
        <v>708</v>
      </c>
      <c r="D100" s="111" t="s">
        <v>721</v>
      </c>
      <c r="E100" s="111" t="s">
        <v>710</v>
      </c>
      <c r="F100" s="111" t="s">
        <v>752</v>
      </c>
      <c r="G100" s="111" t="s">
        <v>712</v>
      </c>
      <c r="H100" s="111" t="s">
        <v>737</v>
      </c>
    </row>
    <row r="101" spans="1:8" x14ac:dyDescent="0.25">
      <c r="A101" s="111" t="s">
        <v>184</v>
      </c>
      <c r="B101" s="111" t="s">
        <v>183</v>
      </c>
      <c r="C101" s="111" t="s">
        <v>708</v>
      </c>
      <c r="D101" s="111" t="s">
        <v>721</v>
      </c>
      <c r="E101" s="111" t="s">
        <v>710</v>
      </c>
      <c r="F101" s="111" t="s">
        <v>736</v>
      </c>
      <c r="G101" s="111" t="s">
        <v>712</v>
      </c>
      <c r="H101" s="111" t="s">
        <v>749</v>
      </c>
    </row>
    <row r="102" spans="1:8" x14ac:dyDescent="0.25">
      <c r="A102" s="111" t="s">
        <v>186</v>
      </c>
      <c r="B102" s="111" t="s">
        <v>185</v>
      </c>
      <c r="C102" s="111" t="s">
        <v>708</v>
      </c>
      <c r="D102" s="111" t="s">
        <v>732</v>
      </c>
      <c r="E102" s="111" t="s">
        <v>710</v>
      </c>
      <c r="F102" s="111" t="s">
        <v>736</v>
      </c>
      <c r="G102" s="111" t="s">
        <v>712</v>
      </c>
      <c r="H102" s="111" t="s">
        <v>737</v>
      </c>
    </row>
    <row r="103" spans="1:8" x14ac:dyDescent="0.25">
      <c r="A103" s="111" t="s">
        <v>946</v>
      </c>
      <c r="B103" s="111" t="s">
        <v>187</v>
      </c>
      <c r="C103" s="111" t="s">
        <v>708</v>
      </c>
      <c r="D103" s="111" t="s">
        <v>709</v>
      </c>
      <c r="E103" s="111" t="s">
        <v>710</v>
      </c>
      <c r="F103" s="111" t="s">
        <v>711</v>
      </c>
      <c r="G103" s="111" t="s">
        <v>712</v>
      </c>
      <c r="H103" s="111" t="s">
        <v>713</v>
      </c>
    </row>
    <row r="104" spans="1:8" x14ac:dyDescent="0.25">
      <c r="A104" s="111" t="s">
        <v>189</v>
      </c>
      <c r="B104" s="111" t="s">
        <v>188</v>
      </c>
      <c r="C104" s="111" t="s">
        <v>717</v>
      </c>
      <c r="D104" s="111" t="s">
        <v>704</v>
      </c>
      <c r="E104" s="111" t="s">
        <v>718</v>
      </c>
      <c r="F104" s="111" t="s">
        <v>717</v>
      </c>
      <c r="G104" s="111" t="s">
        <v>715</v>
      </c>
      <c r="H104" s="111" t="s">
        <v>745</v>
      </c>
    </row>
    <row r="105" spans="1:8" x14ac:dyDescent="0.25">
      <c r="A105" s="111" t="s">
        <v>191</v>
      </c>
      <c r="B105" s="111" t="s">
        <v>190</v>
      </c>
      <c r="C105" s="111" t="s">
        <v>717</v>
      </c>
      <c r="D105" s="111" t="s">
        <v>704</v>
      </c>
      <c r="E105" s="111" t="s">
        <v>718</v>
      </c>
      <c r="F105" s="111" t="s">
        <v>717</v>
      </c>
      <c r="G105" s="111" t="s">
        <v>715</v>
      </c>
      <c r="H105" s="111" t="s">
        <v>745</v>
      </c>
    </row>
    <row r="106" spans="1:8" x14ac:dyDescent="0.25">
      <c r="A106" s="111" t="s">
        <v>193</v>
      </c>
      <c r="B106" s="111" t="s">
        <v>192</v>
      </c>
      <c r="C106" s="111" t="s">
        <v>731</v>
      </c>
      <c r="D106" s="111" t="s">
        <v>709</v>
      </c>
      <c r="E106" s="111" t="s">
        <v>733</v>
      </c>
      <c r="F106" s="111" t="s">
        <v>731</v>
      </c>
      <c r="G106" s="111" t="s">
        <v>706</v>
      </c>
      <c r="H106" s="111" t="s">
        <v>743</v>
      </c>
    </row>
    <row r="107" spans="1:8" x14ac:dyDescent="0.25">
      <c r="A107" s="111" t="s">
        <v>195</v>
      </c>
      <c r="B107" s="111" t="s">
        <v>194</v>
      </c>
      <c r="C107" s="111" t="s">
        <v>703</v>
      </c>
      <c r="D107" s="111" t="s">
        <v>709</v>
      </c>
      <c r="E107" s="111" t="s">
        <v>733</v>
      </c>
      <c r="F107" s="111" t="s">
        <v>703</v>
      </c>
      <c r="G107" s="111" t="s">
        <v>706</v>
      </c>
      <c r="H107" s="111" t="s">
        <v>707</v>
      </c>
    </row>
    <row r="108" spans="1:8" x14ac:dyDescent="0.25">
      <c r="A108" s="111" t="s">
        <v>197</v>
      </c>
      <c r="B108" s="111" t="s">
        <v>196</v>
      </c>
      <c r="C108" s="111" t="s">
        <v>717</v>
      </c>
      <c r="D108" s="111" t="s">
        <v>704</v>
      </c>
      <c r="E108" s="111" t="s">
        <v>740</v>
      </c>
      <c r="F108" s="111" t="s">
        <v>717</v>
      </c>
      <c r="G108" s="111" t="s">
        <v>715</v>
      </c>
      <c r="H108" s="111" t="s">
        <v>741</v>
      </c>
    </row>
    <row r="109" spans="1:8" x14ac:dyDescent="0.25">
      <c r="A109" s="111" t="s">
        <v>199</v>
      </c>
      <c r="B109" s="111" t="s">
        <v>198</v>
      </c>
      <c r="C109" s="111" t="s">
        <v>714</v>
      </c>
      <c r="D109" s="111" t="s">
        <v>721</v>
      </c>
      <c r="E109" s="111" t="s">
        <v>710</v>
      </c>
      <c r="F109" s="111" t="s">
        <v>736</v>
      </c>
      <c r="G109" s="111" t="s">
        <v>712</v>
      </c>
      <c r="H109" s="111" t="s">
        <v>713</v>
      </c>
    </row>
    <row r="110" spans="1:8" x14ac:dyDescent="0.25">
      <c r="A110" s="111" t="s">
        <v>201</v>
      </c>
      <c r="B110" s="111" t="s">
        <v>200</v>
      </c>
      <c r="C110" s="111" t="s">
        <v>731</v>
      </c>
      <c r="D110" s="111" t="s">
        <v>709</v>
      </c>
      <c r="E110" s="111" t="s">
        <v>750</v>
      </c>
      <c r="F110" s="111" t="s">
        <v>731</v>
      </c>
      <c r="G110" s="111" t="s">
        <v>734</v>
      </c>
      <c r="H110" s="111" t="s">
        <v>754</v>
      </c>
    </row>
    <row r="111" spans="1:8" x14ac:dyDescent="0.25">
      <c r="A111" s="111" t="s">
        <v>203</v>
      </c>
      <c r="B111" s="111" t="s">
        <v>202</v>
      </c>
      <c r="C111" s="111" t="s">
        <v>717</v>
      </c>
      <c r="D111" s="111" t="s">
        <v>728</v>
      </c>
      <c r="E111" s="111" t="s">
        <v>740</v>
      </c>
      <c r="F111" s="111" t="s">
        <v>717</v>
      </c>
      <c r="G111" s="111" t="s">
        <v>715</v>
      </c>
      <c r="H111" s="111" t="s">
        <v>741</v>
      </c>
    </row>
    <row r="112" spans="1:8" x14ac:dyDescent="0.25">
      <c r="A112" s="111" t="s">
        <v>205</v>
      </c>
      <c r="B112" s="111" t="s">
        <v>204</v>
      </c>
      <c r="C112" s="111" t="s">
        <v>717</v>
      </c>
      <c r="D112" s="111" t="s">
        <v>709</v>
      </c>
      <c r="E112" s="111" t="s">
        <v>718</v>
      </c>
      <c r="F112" s="111" t="s">
        <v>717</v>
      </c>
      <c r="G112" s="111" t="s">
        <v>715</v>
      </c>
      <c r="H112" s="111" t="s">
        <v>745</v>
      </c>
    </row>
    <row r="113" spans="1:8" x14ac:dyDescent="0.25">
      <c r="A113" s="111" t="s">
        <v>207</v>
      </c>
      <c r="B113" s="111" t="s">
        <v>206</v>
      </c>
      <c r="C113" s="111" t="s">
        <v>720</v>
      </c>
      <c r="D113" s="111" t="s">
        <v>709</v>
      </c>
      <c r="E113" s="111" t="s">
        <v>722</v>
      </c>
      <c r="F113" s="111" t="s">
        <v>723</v>
      </c>
      <c r="G113" s="111" t="s">
        <v>724</v>
      </c>
      <c r="H113" s="111" t="s">
        <v>739</v>
      </c>
    </row>
    <row r="114" spans="1:8" x14ac:dyDescent="0.25">
      <c r="A114" s="111" t="s">
        <v>754</v>
      </c>
      <c r="B114" s="111" t="s">
        <v>208</v>
      </c>
      <c r="C114" s="111" t="s">
        <v>731</v>
      </c>
      <c r="D114" s="111" t="s">
        <v>728</v>
      </c>
      <c r="E114" s="111" t="s">
        <v>750</v>
      </c>
      <c r="F114" s="111" t="s">
        <v>731</v>
      </c>
      <c r="G114" s="111" t="s">
        <v>734</v>
      </c>
      <c r="H114" s="111" t="s">
        <v>754</v>
      </c>
    </row>
    <row r="115" spans="1:8" x14ac:dyDescent="0.25">
      <c r="A115" s="111" t="s">
        <v>850</v>
      </c>
      <c r="B115" s="111" t="s">
        <v>209</v>
      </c>
      <c r="C115" s="111" t="s">
        <v>708</v>
      </c>
      <c r="D115" s="111" t="s">
        <v>728</v>
      </c>
      <c r="E115" s="111" t="s">
        <v>710</v>
      </c>
      <c r="F115" s="111" t="s">
        <v>711</v>
      </c>
      <c r="G115" s="111" t="s">
        <v>712</v>
      </c>
      <c r="H115" s="111" t="s">
        <v>738</v>
      </c>
    </row>
    <row r="116" spans="1:8" x14ac:dyDescent="0.25">
      <c r="A116" s="111" t="s">
        <v>211</v>
      </c>
      <c r="B116" s="111" t="s">
        <v>210</v>
      </c>
      <c r="C116" s="111" t="s">
        <v>731</v>
      </c>
      <c r="D116" s="111" t="s">
        <v>728</v>
      </c>
      <c r="E116" s="111" t="s">
        <v>733</v>
      </c>
      <c r="F116" s="111" t="s">
        <v>731</v>
      </c>
      <c r="G116" s="111" t="s">
        <v>706</v>
      </c>
      <c r="H116" s="111" t="s">
        <v>748</v>
      </c>
    </row>
    <row r="117" spans="1:8" x14ac:dyDescent="0.25">
      <c r="A117" s="111" t="s">
        <v>213</v>
      </c>
      <c r="B117" s="111" t="s">
        <v>212</v>
      </c>
      <c r="C117" s="111" t="s">
        <v>708</v>
      </c>
      <c r="D117" s="111" t="s">
        <v>709</v>
      </c>
      <c r="E117" s="111" t="s">
        <v>710</v>
      </c>
      <c r="F117" s="111" t="s">
        <v>711</v>
      </c>
      <c r="G117" s="111" t="s">
        <v>712</v>
      </c>
      <c r="H117" s="111" t="s">
        <v>713</v>
      </c>
    </row>
    <row r="118" spans="1:8" x14ac:dyDescent="0.25">
      <c r="A118" s="111" t="s">
        <v>215</v>
      </c>
      <c r="B118" s="111" t="s">
        <v>214</v>
      </c>
      <c r="C118" s="111" t="s">
        <v>714</v>
      </c>
      <c r="D118" s="111" t="s">
        <v>728</v>
      </c>
      <c r="E118" s="111" t="s">
        <v>705</v>
      </c>
      <c r="F118" s="111" t="s">
        <v>714</v>
      </c>
      <c r="G118" s="111" t="s">
        <v>715</v>
      </c>
      <c r="H118" s="111" t="s">
        <v>716</v>
      </c>
    </row>
    <row r="119" spans="1:8" x14ac:dyDescent="0.25">
      <c r="A119" s="111" t="s">
        <v>217</v>
      </c>
      <c r="B119" s="111" t="s">
        <v>216</v>
      </c>
      <c r="C119" s="111" t="s">
        <v>717</v>
      </c>
      <c r="D119" s="111" t="s">
        <v>704</v>
      </c>
      <c r="E119" s="111" t="s">
        <v>718</v>
      </c>
      <c r="F119" s="111" t="s">
        <v>717</v>
      </c>
      <c r="G119" s="111" t="s">
        <v>715</v>
      </c>
      <c r="H119" s="111" t="s">
        <v>745</v>
      </c>
    </row>
    <row r="120" spans="1:8" x14ac:dyDescent="0.25">
      <c r="A120" s="111" t="s">
        <v>370</v>
      </c>
      <c r="B120" s="111" t="s">
        <v>218</v>
      </c>
      <c r="C120" s="111" t="s">
        <v>731</v>
      </c>
      <c r="D120" s="111" t="s">
        <v>704</v>
      </c>
      <c r="E120" s="111" t="s">
        <v>733</v>
      </c>
      <c r="F120" s="111" t="s">
        <v>731</v>
      </c>
      <c r="G120" s="111" t="s">
        <v>706</v>
      </c>
      <c r="H120" s="111" t="s">
        <v>743</v>
      </c>
    </row>
    <row r="121" spans="1:8" x14ac:dyDescent="0.25">
      <c r="A121" s="111" t="s">
        <v>220</v>
      </c>
      <c r="B121" s="111" t="s">
        <v>219</v>
      </c>
      <c r="C121" s="111" t="s">
        <v>717</v>
      </c>
      <c r="D121" s="111" t="s">
        <v>709</v>
      </c>
      <c r="E121" s="111" t="s">
        <v>718</v>
      </c>
      <c r="F121" s="111" t="s">
        <v>717</v>
      </c>
      <c r="G121" s="111" t="s">
        <v>715</v>
      </c>
      <c r="H121" s="111" t="s">
        <v>742</v>
      </c>
    </row>
    <row r="122" spans="1:8" x14ac:dyDescent="0.25">
      <c r="A122" s="111" t="s">
        <v>222</v>
      </c>
      <c r="B122" s="111" t="s">
        <v>221</v>
      </c>
      <c r="C122" s="111" t="s">
        <v>731</v>
      </c>
      <c r="D122" s="111"/>
      <c r="E122" s="111" t="s">
        <v>750</v>
      </c>
      <c r="F122" s="111" t="s">
        <v>731</v>
      </c>
      <c r="G122" s="111" t="s">
        <v>734</v>
      </c>
      <c r="H122" s="111" t="s">
        <v>754</v>
      </c>
    </row>
    <row r="123" spans="1:8" x14ac:dyDescent="0.25">
      <c r="A123" s="111" t="s">
        <v>224</v>
      </c>
      <c r="B123" s="111" t="s">
        <v>223</v>
      </c>
      <c r="C123" s="111" t="s">
        <v>703</v>
      </c>
      <c r="D123" s="111" t="s">
        <v>704</v>
      </c>
      <c r="E123" s="111" t="s">
        <v>733</v>
      </c>
      <c r="F123" s="111" t="s">
        <v>703</v>
      </c>
      <c r="G123" s="111" t="s">
        <v>706</v>
      </c>
      <c r="H123" s="111" t="s">
        <v>707</v>
      </c>
    </row>
    <row r="124" spans="1:8" x14ac:dyDescent="0.25">
      <c r="A124" s="111" t="s">
        <v>226</v>
      </c>
      <c r="B124" s="111" t="s">
        <v>225</v>
      </c>
      <c r="C124" s="111" t="s">
        <v>708</v>
      </c>
      <c r="D124" s="111" t="s">
        <v>732</v>
      </c>
      <c r="E124" s="111" t="s">
        <v>710</v>
      </c>
      <c r="F124" s="111" t="s">
        <v>736</v>
      </c>
      <c r="G124" s="111" t="s">
        <v>712</v>
      </c>
      <c r="H124" s="111" t="s">
        <v>737</v>
      </c>
    </row>
    <row r="125" spans="1:8" x14ac:dyDescent="0.25">
      <c r="A125" s="111" t="s">
        <v>228</v>
      </c>
      <c r="B125" s="111" t="s">
        <v>227</v>
      </c>
      <c r="C125" s="111" t="s">
        <v>731</v>
      </c>
      <c r="D125" s="111" t="s">
        <v>732</v>
      </c>
      <c r="E125" s="111" t="s">
        <v>733</v>
      </c>
      <c r="F125" s="111" t="s">
        <v>731</v>
      </c>
      <c r="G125" s="111" t="s">
        <v>734</v>
      </c>
      <c r="H125" s="111" t="s">
        <v>735</v>
      </c>
    </row>
    <row r="126" spans="1:8" x14ac:dyDescent="0.25">
      <c r="A126" s="111" t="s">
        <v>230</v>
      </c>
      <c r="B126" s="111" t="s">
        <v>229</v>
      </c>
      <c r="C126" s="111" t="s">
        <v>720</v>
      </c>
      <c r="D126" s="111" t="s">
        <v>728</v>
      </c>
      <c r="E126" s="111" t="s">
        <v>722</v>
      </c>
      <c r="F126" s="111" t="s">
        <v>723</v>
      </c>
      <c r="G126" s="111" t="s">
        <v>724</v>
      </c>
      <c r="H126" s="111" t="s">
        <v>739</v>
      </c>
    </row>
    <row r="127" spans="1:8" x14ac:dyDescent="0.25">
      <c r="A127" s="111" t="s">
        <v>232</v>
      </c>
      <c r="B127" s="111" t="s">
        <v>231</v>
      </c>
      <c r="C127" s="111" t="s">
        <v>717</v>
      </c>
      <c r="D127" s="111" t="s">
        <v>704</v>
      </c>
      <c r="E127" s="111" t="s">
        <v>740</v>
      </c>
      <c r="F127" s="111" t="s">
        <v>717</v>
      </c>
      <c r="G127" s="111" t="s">
        <v>715</v>
      </c>
      <c r="H127" s="111" t="s">
        <v>741</v>
      </c>
    </row>
    <row r="128" spans="1:8" x14ac:dyDescent="0.25">
      <c r="A128" s="111" t="s">
        <v>234</v>
      </c>
      <c r="B128" s="111" t="s">
        <v>233</v>
      </c>
      <c r="C128" s="111" t="s">
        <v>717</v>
      </c>
      <c r="D128" s="111" t="s">
        <v>728</v>
      </c>
      <c r="E128" s="111" t="s">
        <v>740</v>
      </c>
      <c r="F128" s="111" t="s">
        <v>717</v>
      </c>
      <c r="G128" s="111" t="s">
        <v>715</v>
      </c>
      <c r="H128" s="111" t="s">
        <v>741</v>
      </c>
    </row>
    <row r="129" spans="1:8" x14ac:dyDescent="0.25">
      <c r="A129" s="111" t="s">
        <v>236</v>
      </c>
      <c r="B129" s="111" t="s">
        <v>235</v>
      </c>
      <c r="C129" s="111" t="s">
        <v>708</v>
      </c>
      <c r="D129" s="111" t="s">
        <v>732</v>
      </c>
      <c r="E129" s="111" t="s">
        <v>710</v>
      </c>
      <c r="F129" s="111" t="s">
        <v>752</v>
      </c>
      <c r="G129" s="111" t="s">
        <v>712</v>
      </c>
      <c r="H129" s="111" t="s">
        <v>749</v>
      </c>
    </row>
    <row r="130" spans="1:8" x14ac:dyDescent="0.25">
      <c r="A130" s="111" t="s">
        <v>239</v>
      </c>
      <c r="B130" s="111" t="s">
        <v>238</v>
      </c>
      <c r="C130" s="111" t="s">
        <v>714</v>
      </c>
      <c r="D130" s="111" t="s">
        <v>721</v>
      </c>
      <c r="E130" s="111" t="s">
        <v>705</v>
      </c>
      <c r="F130" s="111" t="s">
        <v>714</v>
      </c>
      <c r="G130" s="111" t="s">
        <v>706</v>
      </c>
      <c r="H130" s="111" t="s">
        <v>730</v>
      </c>
    </row>
    <row r="131" spans="1:8" x14ac:dyDescent="0.25">
      <c r="A131" s="111" t="s">
        <v>241</v>
      </c>
      <c r="B131" s="111" t="s">
        <v>240</v>
      </c>
      <c r="C131" s="111" t="s">
        <v>703</v>
      </c>
      <c r="D131" s="111" t="s">
        <v>728</v>
      </c>
      <c r="E131" s="111" t="s">
        <v>705</v>
      </c>
      <c r="F131" s="111" t="s">
        <v>703</v>
      </c>
      <c r="G131" s="111" t="s">
        <v>706</v>
      </c>
      <c r="H131" s="111" t="s">
        <v>707</v>
      </c>
    </row>
    <row r="132" spans="1:8" x14ac:dyDescent="0.25">
      <c r="A132" s="111" t="s">
        <v>243</v>
      </c>
      <c r="B132" s="111" t="s">
        <v>242</v>
      </c>
      <c r="C132" s="111" t="s">
        <v>731</v>
      </c>
      <c r="D132" s="111" t="s">
        <v>709</v>
      </c>
      <c r="E132" s="111" t="s">
        <v>750</v>
      </c>
      <c r="F132" s="111" t="s">
        <v>731</v>
      </c>
      <c r="G132" s="111" t="s">
        <v>734</v>
      </c>
      <c r="H132" s="111" t="s">
        <v>754</v>
      </c>
    </row>
    <row r="133" spans="1:8" x14ac:dyDescent="0.25">
      <c r="A133" s="111" t="s">
        <v>393</v>
      </c>
      <c r="B133" s="111" t="s">
        <v>237</v>
      </c>
      <c r="C133" s="111" t="s">
        <v>714</v>
      </c>
      <c r="D133" s="111" t="s">
        <v>728</v>
      </c>
      <c r="E133" s="111" t="s">
        <v>705</v>
      </c>
      <c r="F133" s="111" t="s">
        <v>714</v>
      </c>
      <c r="G133" s="111" t="s">
        <v>706</v>
      </c>
      <c r="H133" s="111" t="s">
        <v>730</v>
      </c>
    </row>
    <row r="134" spans="1:8" x14ac:dyDescent="0.25">
      <c r="A134" s="111" t="s">
        <v>245</v>
      </c>
      <c r="B134" s="111" t="s">
        <v>244</v>
      </c>
      <c r="C134" s="111" t="s">
        <v>720</v>
      </c>
      <c r="D134" s="111" t="s">
        <v>709</v>
      </c>
      <c r="E134" s="111" t="s">
        <v>722</v>
      </c>
      <c r="F134" s="111" t="s">
        <v>723</v>
      </c>
      <c r="G134" s="111" t="s">
        <v>724</v>
      </c>
      <c r="H134" s="111" t="s">
        <v>739</v>
      </c>
    </row>
    <row r="135" spans="1:8" x14ac:dyDescent="0.25">
      <c r="A135" s="111" t="s">
        <v>247</v>
      </c>
      <c r="B135" s="111" t="s">
        <v>246</v>
      </c>
      <c r="C135" s="111" t="s">
        <v>731</v>
      </c>
      <c r="D135" s="111" t="s">
        <v>728</v>
      </c>
      <c r="E135" s="111" t="s">
        <v>733</v>
      </c>
      <c r="F135" s="111" t="s">
        <v>731</v>
      </c>
      <c r="G135" s="111" t="s">
        <v>734</v>
      </c>
      <c r="H135" s="111" t="s">
        <v>751</v>
      </c>
    </row>
    <row r="136" spans="1:8" x14ac:dyDescent="0.25">
      <c r="A136" s="111" t="s">
        <v>249</v>
      </c>
      <c r="B136" s="111" t="s">
        <v>248</v>
      </c>
      <c r="C136" s="111" t="s">
        <v>720</v>
      </c>
      <c r="D136" s="111" t="s">
        <v>728</v>
      </c>
      <c r="E136" s="111" t="s">
        <v>722</v>
      </c>
      <c r="F136" s="111" t="s">
        <v>726</v>
      </c>
      <c r="G136" s="111" t="s">
        <v>724</v>
      </c>
      <c r="H136" s="111" t="s">
        <v>727</v>
      </c>
    </row>
    <row r="137" spans="1:8" x14ac:dyDescent="0.25">
      <c r="A137" s="111" t="s">
        <v>251</v>
      </c>
      <c r="B137" s="111" t="s">
        <v>250</v>
      </c>
      <c r="C137" s="111" t="s">
        <v>720</v>
      </c>
      <c r="D137" s="111" t="s">
        <v>709</v>
      </c>
      <c r="E137" s="111" t="s">
        <v>722</v>
      </c>
      <c r="F137" s="111" t="s">
        <v>726</v>
      </c>
      <c r="G137" s="111" t="s">
        <v>724</v>
      </c>
      <c r="H137" s="111" t="s">
        <v>727</v>
      </c>
    </row>
    <row r="138" spans="1:8" x14ac:dyDescent="0.25">
      <c r="A138" s="111" t="s">
        <v>253</v>
      </c>
      <c r="B138" s="111" t="s">
        <v>252</v>
      </c>
      <c r="C138" s="111" t="s">
        <v>731</v>
      </c>
      <c r="D138" s="111" t="s">
        <v>728</v>
      </c>
      <c r="E138" s="111" t="s">
        <v>733</v>
      </c>
      <c r="F138" s="111" t="s">
        <v>731</v>
      </c>
      <c r="G138" s="111" t="s">
        <v>706</v>
      </c>
      <c r="H138" s="111" t="s">
        <v>743</v>
      </c>
    </row>
    <row r="139" spans="1:8" x14ac:dyDescent="0.25">
      <c r="A139" s="111" t="s">
        <v>255</v>
      </c>
      <c r="B139" s="111" t="s">
        <v>254</v>
      </c>
      <c r="C139" s="111" t="s">
        <v>708</v>
      </c>
      <c r="D139" s="111" t="s">
        <v>732</v>
      </c>
      <c r="E139" s="111" t="s">
        <v>710</v>
      </c>
      <c r="F139" s="111" t="s">
        <v>736</v>
      </c>
      <c r="G139" s="111" t="s">
        <v>712</v>
      </c>
      <c r="H139" s="111" t="s">
        <v>738</v>
      </c>
    </row>
    <row r="140" spans="1:8" x14ac:dyDescent="0.25">
      <c r="A140" s="111" t="s">
        <v>257</v>
      </c>
      <c r="B140" s="111" t="s">
        <v>256</v>
      </c>
      <c r="C140" s="111" t="s">
        <v>708</v>
      </c>
      <c r="D140" s="111" t="s">
        <v>732</v>
      </c>
      <c r="E140" s="111" t="s">
        <v>710</v>
      </c>
      <c r="F140" s="111" t="s">
        <v>736</v>
      </c>
      <c r="G140" s="111" t="s">
        <v>712</v>
      </c>
      <c r="H140" s="111" t="s">
        <v>713</v>
      </c>
    </row>
    <row r="141" spans="1:8" x14ac:dyDescent="0.25">
      <c r="A141" s="111" t="s">
        <v>259</v>
      </c>
      <c r="B141" s="111" t="s">
        <v>258</v>
      </c>
      <c r="C141" s="111" t="s">
        <v>714</v>
      </c>
      <c r="D141" s="111" t="s">
        <v>721</v>
      </c>
      <c r="E141" s="111" t="s">
        <v>705</v>
      </c>
      <c r="F141" s="111" t="s">
        <v>714</v>
      </c>
      <c r="G141" s="111" t="s">
        <v>706</v>
      </c>
      <c r="H141" s="111" t="s">
        <v>730</v>
      </c>
    </row>
    <row r="142" spans="1:8" x14ac:dyDescent="0.25">
      <c r="A142" s="111" t="s">
        <v>261</v>
      </c>
      <c r="B142" s="111" t="s">
        <v>260</v>
      </c>
      <c r="C142" s="111" t="s">
        <v>708</v>
      </c>
      <c r="D142" s="111" t="s">
        <v>709</v>
      </c>
      <c r="E142" s="111" t="s">
        <v>710</v>
      </c>
      <c r="F142" s="111" t="s">
        <v>736</v>
      </c>
      <c r="G142" s="111" t="s">
        <v>712</v>
      </c>
      <c r="H142" s="111" t="s">
        <v>738</v>
      </c>
    </row>
    <row r="143" spans="1:8" x14ac:dyDescent="0.25">
      <c r="A143" s="111" t="s">
        <v>377</v>
      </c>
      <c r="B143" s="111" t="s">
        <v>262</v>
      </c>
      <c r="C143" s="111" t="s">
        <v>708</v>
      </c>
      <c r="D143" s="111" t="s">
        <v>721</v>
      </c>
      <c r="E143" s="111" t="s">
        <v>710</v>
      </c>
      <c r="F143" s="111" t="s">
        <v>755</v>
      </c>
      <c r="G143" s="111" t="s">
        <v>712</v>
      </c>
      <c r="H143" s="111" t="s">
        <v>738</v>
      </c>
    </row>
    <row r="144" spans="1:8" x14ac:dyDescent="0.25">
      <c r="A144" s="111" t="s">
        <v>264</v>
      </c>
      <c r="B144" s="111" t="s">
        <v>263</v>
      </c>
      <c r="C144" s="111" t="s">
        <v>717</v>
      </c>
      <c r="D144" s="111" t="s">
        <v>704</v>
      </c>
      <c r="E144" s="111" t="s">
        <v>744</v>
      </c>
      <c r="F144" s="111" t="s">
        <v>717</v>
      </c>
      <c r="G144" s="111" t="s">
        <v>715</v>
      </c>
      <c r="H144" s="111" t="s">
        <v>745</v>
      </c>
    </row>
    <row r="145" spans="1:8" x14ac:dyDescent="0.25">
      <c r="A145" s="111" t="s">
        <v>266</v>
      </c>
      <c r="B145" s="111" t="s">
        <v>265</v>
      </c>
      <c r="C145" s="111" t="s">
        <v>720</v>
      </c>
      <c r="D145" s="111" t="s">
        <v>721</v>
      </c>
      <c r="E145" s="111" t="s">
        <v>722</v>
      </c>
      <c r="F145" s="111" t="s">
        <v>723</v>
      </c>
      <c r="G145" s="111" t="s">
        <v>724</v>
      </c>
      <c r="H145" s="111" t="s">
        <v>725</v>
      </c>
    </row>
    <row r="146" spans="1:8" x14ac:dyDescent="0.25">
      <c r="A146" s="111" t="s">
        <v>268</v>
      </c>
      <c r="B146" s="111" t="s">
        <v>267</v>
      </c>
      <c r="C146" s="111" t="s">
        <v>720</v>
      </c>
      <c r="D146" s="111" t="s">
        <v>709</v>
      </c>
      <c r="E146" s="111" t="s">
        <v>722</v>
      </c>
      <c r="F146" s="111" t="s">
        <v>723</v>
      </c>
      <c r="G146" s="111" t="s">
        <v>724</v>
      </c>
      <c r="H146" s="111" t="s">
        <v>725</v>
      </c>
    </row>
    <row r="147" spans="1:8" x14ac:dyDescent="0.25">
      <c r="A147" s="111" t="s">
        <v>270</v>
      </c>
      <c r="B147" s="111" t="s">
        <v>269</v>
      </c>
      <c r="C147" s="111" t="s">
        <v>720</v>
      </c>
      <c r="D147" s="111" t="s">
        <v>709</v>
      </c>
      <c r="E147" s="111" t="s">
        <v>722</v>
      </c>
      <c r="F147" s="111" t="s">
        <v>723</v>
      </c>
      <c r="G147" s="111" t="s">
        <v>724</v>
      </c>
      <c r="H147" s="111" t="s">
        <v>725</v>
      </c>
    </row>
    <row r="148" spans="1:8" x14ac:dyDescent="0.25">
      <c r="A148" s="111" t="s">
        <v>272</v>
      </c>
      <c r="B148" s="111" t="s">
        <v>271</v>
      </c>
      <c r="C148" s="111" t="s">
        <v>731</v>
      </c>
      <c r="D148" s="111" t="s">
        <v>728</v>
      </c>
      <c r="E148" s="111" t="s">
        <v>750</v>
      </c>
      <c r="F148" s="111" t="s">
        <v>731</v>
      </c>
      <c r="G148" s="111" t="s">
        <v>734</v>
      </c>
      <c r="H148" s="111" t="s">
        <v>756</v>
      </c>
    </row>
    <row r="149" spans="1:8" x14ac:dyDescent="0.25">
      <c r="A149" s="111" t="s">
        <v>274</v>
      </c>
      <c r="B149" s="111" t="s">
        <v>273</v>
      </c>
      <c r="C149" s="111" t="s">
        <v>717</v>
      </c>
      <c r="D149" s="111" t="s">
        <v>728</v>
      </c>
      <c r="E149" s="111" t="s">
        <v>740</v>
      </c>
      <c r="F149" s="111" t="s">
        <v>717</v>
      </c>
      <c r="G149" s="111" t="s">
        <v>715</v>
      </c>
      <c r="H149" s="111" t="s">
        <v>719</v>
      </c>
    </row>
    <row r="150" spans="1:8" x14ac:dyDescent="0.25">
      <c r="A150" s="111" t="s">
        <v>276</v>
      </c>
      <c r="B150" s="111" t="s">
        <v>275</v>
      </c>
      <c r="C150" s="111" t="s">
        <v>714</v>
      </c>
      <c r="D150" s="111" t="s">
        <v>721</v>
      </c>
      <c r="E150" s="111" t="s">
        <v>705</v>
      </c>
      <c r="F150" s="111" t="s">
        <v>714</v>
      </c>
      <c r="G150" s="111" t="s">
        <v>706</v>
      </c>
      <c r="H150" s="111" t="s">
        <v>730</v>
      </c>
    </row>
    <row r="151" spans="1:8" x14ac:dyDescent="0.25">
      <c r="A151" s="111" t="s">
        <v>278</v>
      </c>
      <c r="B151" s="111" t="s">
        <v>277</v>
      </c>
      <c r="C151" s="111" t="s">
        <v>717</v>
      </c>
      <c r="D151" s="111" t="s">
        <v>728</v>
      </c>
      <c r="E151" s="111" t="s">
        <v>740</v>
      </c>
      <c r="F151" s="111" t="s">
        <v>717</v>
      </c>
      <c r="G151" s="111" t="s">
        <v>715</v>
      </c>
      <c r="H151" s="111" t="s">
        <v>741</v>
      </c>
    </row>
    <row r="152" spans="1:8" x14ac:dyDescent="0.25">
      <c r="A152" s="111" t="s">
        <v>280</v>
      </c>
      <c r="B152" s="111" t="s">
        <v>279</v>
      </c>
      <c r="C152" s="111" t="s">
        <v>708</v>
      </c>
      <c r="D152" s="111" t="s">
        <v>709</v>
      </c>
      <c r="E152" s="111" t="s">
        <v>710</v>
      </c>
      <c r="F152" s="111" t="s">
        <v>711</v>
      </c>
      <c r="G152" s="111" t="s">
        <v>712</v>
      </c>
      <c r="H152" s="111" t="s">
        <v>713</v>
      </c>
    </row>
    <row r="153" spans="1:8" x14ac:dyDescent="0.25">
      <c r="A153" s="111" t="s">
        <v>282</v>
      </c>
      <c r="B153" s="111" t="s">
        <v>281</v>
      </c>
      <c r="C153" s="111" t="s">
        <v>717</v>
      </c>
      <c r="D153" s="111" t="s">
        <v>709</v>
      </c>
      <c r="E153" s="111" t="s">
        <v>718</v>
      </c>
      <c r="F153" s="111" t="s">
        <v>717</v>
      </c>
      <c r="G153" s="111" t="s">
        <v>715</v>
      </c>
      <c r="H153" s="111" t="s">
        <v>745</v>
      </c>
    </row>
    <row r="154" spans="1:8" x14ac:dyDescent="0.25">
      <c r="A154" s="111" t="s">
        <v>284</v>
      </c>
      <c r="B154" s="111" t="s">
        <v>283</v>
      </c>
      <c r="C154" s="111" t="s">
        <v>717</v>
      </c>
      <c r="D154" s="111" t="s">
        <v>704</v>
      </c>
      <c r="E154" s="111" t="s">
        <v>740</v>
      </c>
      <c r="F154" s="111" t="s">
        <v>717</v>
      </c>
      <c r="G154" s="111" t="s">
        <v>715</v>
      </c>
      <c r="H154" s="111" t="s">
        <v>741</v>
      </c>
    </row>
    <row r="155" spans="1:8" x14ac:dyDescent="0.25">
      <c r="A155" s="111" t="s">
        <v>286</v>
      </c>
      <c r="B155" s="111" t="s">
        <v>285</v>
      </c>
      <c r="C155" s="111" t="s">
        <v>731</v>
      </c>
      <c r="D155" s="111" t="s">
        <v>721</v>
      </c>
      <c r="E155" s="111" t="s">
        <v>733</v>
      </c>
      <c r="F155" s="111" t="s">
        <v>731</v>
      </c>
      <c r="G155" s="111" t="s">
        <v>706</v>
      </c>
      <c r="H155" s="111" t="s">
        <v>743</v>
      </c>
    </row>
    <row r="156" spans="1:8" x14ac:dyDescent="0.25">
      <c r="A156" s="111" t="s">
        <v>288</v>
      </c>
      <c r="B156" s="111" t="s">
        <v>287</v>
      </c>
      <c r="C156" s="111" t="s">
        <v>708</v>
      </c>
      <c r="D156" s="111" t="s">
        <v>732</v>
      </c>
      <c r="E156" s="111" t="s">
        <v>710</v>
      </c>
      <c r="F156" s="111" t="s">
        <v>736</v>
      </c>
      <c r="G156" s="111" t="s">
        <v>712</v>
      </c>
      <c r="H156" s="111" t="s">
        <v>738</v>
      </c>
    </row>
    <row r="157" spans="1:8" x14ac:dyDescent="0.25">
      <c r="A157" s="111" t="s">
        <v>290</v>
      </c>
      <c r="B157" s="111" t="s">
        <v>289</v>
      </c>
      <c r="C157" s="111" t="s">
        <v>708</v>
      </c>
      <c r="D157" s="111" t="s">
        <v>732</v>
      </c>
      <c r="E157" s="111" t="s">
        <v>710</v>
      </c>
      <c r="F157" s="111" t="s">
        <v>736</v>
      </c>
      <c r="G157" s="111" t="s">
        <v>712</v>
      </c>
      <c r="H157" s="111" t="s">
        <v>713</v>
      </c>
    </row>
    <row r="158" spans="1:8" x14ac:dyDescent="0.25">
      <c r="A158" s="111" t="s">
        <v>292</v>
      </c>
      <c r="B158" s="111" t="s">
        <v>291</v>
      </c>
      <c r="C158" s="111" t="s">
        <v>731</v>
      </c>
      <c r="D158" s="111" t="s">
        <v>728</v>
      </c>
      <c r="E158" s="111" t="s">
        <v>750</v>
      </c>
      <c r="F158" s="111" t="s">
        <v>731</v>
      </c>
      <c r="G158" s="111" t="s">
        <v>734</v>
      </c>
      <c r="H158" s="111" t="s">
        <v>751</v>
      </c>
    </row>
    <row r="159" spans="1:8" x14ac:dyDescent="0.25">
      <c r="A159" s="111" t="s">
        <v>294</v>
      </c>
      <c r="B159" s="111" t="s">
        <v>293</v>
      </c>
      <c r="C159" s="111" t="s">
        <v>717</v>
      </c>
      <c r="D159" s="111" t="s">
        <v>704</v>
      </c>
      <c r="E159" s="111" t="s">
        <v>744</v>
      </c>
      <c r="F159" s="111" t="s">
        <v>717</v>
      </c>
      <c r="G159" s="111" t="s">
        <v>715</v>
      </c>
      <c r="H159" s="111" t="s">
        <v>745</v>
      </c>
    </row>
    <row r="160" spans="1:8" x14ac:dyDescent="0.25">
      <c r="A160" s="111" t="s">
        <v>296</v>
      </c>
      <c r="B160" s="111" t="s">
        <v>295</v>
      </c>
      <c r="C160" s="111" t="s">
        <v>717</v>
      </c>
      <c r="D160" s="111" t="s">
        <v>709</v>
      </c>
      <c r="E160" s="111" t="s">
        <v>718</v>
      </c>
      <c r="F160" s="111" t="s">
        <v>717</v>
      </c>
      <c r="G160" s="111" t="s">
        <v>715</v>
      </c>
      <c r="H160" s="111" t="s">
        <v>742</v>
      </c>
    </row>
    <row r="161" spans="1:8" x14ac:dyDescent="0.25">
      <c r="A161" s="111" t="s">
        <v>299</v>
      </c>
      <c r="B161" s="111" t="s">
        <v>298</v>
      </c>
      <c r="C161" s="111" t="s">
        <v>717</v>
      </c>
      <c r="D161" s="111" t="s">
        <v>704</v>
      </c>
      <c r="E161" s="111" t="s">
        <v>744</v>
      </c>
      <c r="F161" s="111" t="s">
        <v>717</v>
      </c>
      <c r="G161" s="111" t="s">
        <v>715</v>
      </c>
      <c r="H161" s="111" t="s">
        <v>745</v>
      </c>
    </row>
    <row r="162" spans="1:8" x14ac:dyDescent="0.25">
      <c r="A162" s="111" t="s">
        <v>301</v>
      </c>
      <c r="B162" s="111" t="s">
        <v>300</v>
      </c>
      <c r="C162" s="111" t="s">
        <v>708</v>
      </c>
      <c r="D162" s="111" t="s">
        <v>732</v>
      </c>
      <c r="E162" s="111" t="s">
        <v>710</v>
      </c>
      <c r="F162" s="111" t="s">
        <v>736</v>
      </c>
      <c r="G162" s="111" t="s">
        <v>712</v>
      </c>
      <c r="H162" s="111" t="s">
        <v>713</v>
      </c>
    </row>
    <row r="163" spans="1:8" x14ac:dyDescent="0.25">
      <c r="A163" s="111" t="s">
        <v>303</v>
      </c>
      <c r="B163" s="111" t="s">
        <v>302</v>
      </c>
      <c r="C163" s="111" t="s">
        <v>703</v>
      </c>
      <c r="D163" s="111" t="s">
        <v>728</v>
      </c>
      <c r="E163" s="111" t="s">
        <v>733</v>
      </c>
      <c r="F163" s="111" t="s">
        <v>703</v>
      </c>
      <c r="G163" s="111" t="s">
        <v>706</v>
      </c>
      <c r="H163" s="111" t="s">
        <v>707</v>
      </c>
    </row>
    <row r="164" spans="1:8" x14ac:dyDescent="0.25">
      <c r="A164" s="111" t="s">
        <v>305</v>
      </c>
      <c r="B164" s="111" t="s">
        <v>304</v>
      </c>
      <c r="C164" s="111" t="s">
        <v>717</v>
      </c>
      <c r="D164" s="111" t="s">
        <v>728</v>
      </c>
      <c r="E164" s="111" t="s">
        <v>744</v>
      </c>
      <c r="F164" s="111" t="s">
        <v>717</v>
      </c>
      <c r="G164" s="111" t="s">
        <v>715</v>
      </c>
      <c r="H164" s="111" t="s">
        <v>716</v>
      </c>
    </row>
    <row r="165" spans="1:8" x14ac:dyDescent="0.25">
      <c r="A165" s="111" t="s">
        <v>307</v>
      </c>
      <c r="B165" s="111" t="s">
        <v>306</v>
      </c>
      <c r="C165" s="111" t="s">
        <v>720</v>
      </c>
      <c r="D165" s="111" t="s">
        <v>709</v>
      </c>
      <c r="E165" s="111" t="s">
        <v>722</v>
      </c>
      <c r="F165" s="111" t="s">
        <v>726</v>
      </c>
      <c r="G165" s="111" t="s">
        <v>724</v>
      </c>
      <c r="H165" s="111" t="s">
        <v>727</v>
      </c>
    </row>
    <row r="166" spans="1:8" x14ac:dyDescent="0.25">
      <c r="A166" s="111" t="s">
        <v>309</v>
      </c>
      <c r="B166" s="111" t="s">
        <v>308</v>
      </c>
      <c r="C166" s="111" t="s">
        <v>717</v>
      </c>
      <c r="D166" s="111" t="s">
        <v>728</v>
      </c>
      <c r="E166" s="111" t="s">
        <v>718</v>
      </c>
      <c r="F166" s="111" t="s">
        <v>717</v>
      </c>
      <c r="G166" s="111" t="s">
        <v>715</v>
      </c>
      <c r="H166" s="111" t="s">
        <v>742</v>
      </c>
    </row>
    <row r="167" spans="1:8" x14ac:dyDescent="0.25">
      <c r="A167" s="111" t="s">
        <v>311</v>
      </c>
      <c r="B167" s="111" t="s">
        <v>310</v>
      </c>
      <c r="C167" s="111" t="s">
        <v>708</v>
      </c>
      <c r="D167" s="111" t="s">
        <v>732</v>
      </c>
      <c r="E167" s="111" t="s">
        <v>710</v>
      </c>
      <c r="F167" s="111" t="s">
        <v>736</v>
      </c>
      <c r="G167" s="111" t="s">
        <v>712</v>
      </c>
      <c r="H167" s="111" t="s">
        <v>749</v>
      </c>
    </row>
    <row r="168" spans="1:8" x14ac:dyDescent="0.25">
      <c r="A168" s="111" t="s">
        <v>313</v>
      </c>
      <c r="B168" s="111" t="s">
        <v>312</v>
      </c>
      <c r="C168" s="111" t="s">
        <v>708</v>
      </c>
      <c r="D168" s="111" t="s">
        <v>732</v>
      </c>
      <c r="E168" s="111" t="s">
        <v>710</v>
      </c>
      <c r="F168" s="111" t="s">
        <v>752</v>
      </c>
      <c r="G168" s="111" t="s">
        <v>712</v>
      </c>
      <c r="H168" s="111" t="s">
        <v>737</v>
      </c>
    </row>
    <row r="169" spans="1:8" x14ac:dyDescent="0.25">
      <c r="A169" s="111" t="s">
        <v>315</v>
      </c>
      <c r="B169" s="111" t="s">
        <v>314</v>
      </c>
      <c r="C169" s="111" t="s">
        <v>714</v>
      </c>
      <c r="D169" s="111" t="s">
        <v>728</v>
      </c>
      <c r="E169" s="111" t="s">
        <v>705</v>
      </c>
      <c r="F169" s="111" t="s">
        <v>714</v>
      </c>
      <c r="G169" s="111" t="s">
        <v>706</v>
      </c>
      <c r="H169" s="111" t="s">
        <v>730</v>
      </c>
    </row>
    <row r="170" spans="1:8" x14ac:dyDescent="0.25">
      <c r="A170" s="111" t="s">
        <v>317</v>
      </c>
      <c r="B170" s="111" t="s">
        <v>316</v>
      </c>
      <c r="C170" s="111" t="s">
        <v>708</v>
      </c>
      <c r="D170" s="111" t="s">
        <v>704</v>
      </c>
      <c r="E170" s="111" t="s">
        <v>729</v>
      </c>
      <c r="F170" s="111" t="s">
        <v>753</v>
      </c>
      <c r="G170" s="111" t="s">
        <v>706</v>
      </c>
      <c r="H170" s="111" t="s">
        <v>753</v>
      </c>
    </row>
    <row r="171" spans="1:8" x14ac:dyDescent="0.25">
      <c r="A171" s="111" t="s">
        <v>852</v>
      </c>
      <c r="B171" s="111" t="s">
        <v>318</v>
      </c>
      <c r="C171" s="111" t="s">
        <v>717</v>
      </c>
      <c r="D171" s="111" t="s">
        <v>704</v>
      </c>
      <c r="E171" s="111" t="s">
        <v>718</v>
      </c>
      <c r="F171" s="111" t="s">
        <v>717</v>
      </c>
      <c r="G171" s="111" t="s">
        <v>715</v>
      </c>
      <c r="H171" s="111" t="s">
        <v>745</v>
      </c>
    </row>
    <row r="172" spans="1:8" x14ac:dyDescent="0.25">
      <c r="A172" s="111" t="s">
        <v>320</v>
      </c>
      <c r="B172" s="111" t="s">
        <v>319</v>
      </c>
      <c r="C172" s="111" t="s">
        <v>731</v>
      </c>
      <c r="D172" s="111" t="s">
        <v>709</v>
      </c>
      <c r="E172" s="111" t="s">
        <v>733</v>
      </c>
      <c r="F172" s="111" t="s">
        <v>731</v>
      </c>
      <c r="G172" s="111" t="s">
        <v>706</v>
      </c>
      <c r="H172" s="111" t="s">
        <v>743</v>
      </c>
    </row>
    <row r="173" spans="1:8" x14ac:dyDescent="0.25">
      <c r="A173" s="111" t="s">
        <v>373</v>
      </c>
      <c r="B173" s="111" t="s">
        <v>91</v>
      </c>
      <c r="C173" s="111" t="s">
        <v>731</v>
      </c>
      <c r="D173" s="111" t="s">
        <v>728</v>
      </c>
      <c r="E173" s="111" t="s">
        <v>733</v>
      </c>
      <c r="F173" s="111" t="s">
        <v>731</v>
      </c>
      <c r="G173" s="111" t="s">
        <v>706</v>
      </c>
      <c r="H173" s="111" t="s">
        <v>743</v>
      </c>
    </row>
    <row r="174" spans="1:8" x14ac:dyDescent="0.25">
      <c r="A174" s="111" t="s">
        <v>322</v>
      </c>
      <c r="B174" s="111" t="s">
        <v>321</v>
      </c>
      <c r="C174" s="111" t="s">
        <v>717</v>
      </c>
      <c r="D174" s="111" t="s">
        <v>704</v>
      </c>
      <c r="E174" s="111" t="s">
        <v>740</v>
      </c>
      <c r="F174" s="111" t="s">
        <v>717</v>
      </c>
      <c r="G174" s="111" t="s">
        <v>715</v>
      </c>
      <c r="H174" s="111" t="s">
        <v>741</v>
      </c>
    </row>
    <row r="175" spans="1:8" x14ac:dyDescent="0.25">
      <c r="A175" s="111" t="s">
        <v>324</v>
      </c>
      <c r="B175" s="111" t="s">
        <v>323</v>
      </c>
      <c r="C175" s="111" t="s">
        <v>731</v>
      </c>
      <c r="D175" s="111" t="s">
        <v>709</v>
      </c>
      <c r="E175" s="111" t="s">
        <v>750</v>
      </c>
      <c r="F175" s="111" t="s">
        <v>731</v>
      </c>
      <c r="G175" s="111" t="s">
        <v>734</v>
      </c>
      <c r="H175" s="111" t="s">
        <v>756</v>
      </c>
    </row>
    <row r="176" spans="1:8" x14ac:dyDescent="0.25">
      <c r="A176" s="111" t="s">
        <v>326</v>
      </c>
      <c r="B176" s="111" t="s">
        <v>325</v>
      </c>
      <c r="C176" s="111" t="s">
        <v>720</v>
      </c>
      <c r="D176" s="111" t="s">
        <v>721</v>
      </c>
      <c r="E176" s="111" t="s">
        <v>722</v>
      </c>
      <c r="F176" s="111" t="s">
        <v>723</v>
      </c>
      <c r="G176" s="111" t="s">
        <v>724</v>
      </c>
      <c r="H176" s="111" t="s">
        <v>725</v>
      </c>
    </row>
    <row r="177" spans="1:8" x14ac:dyDescent="0.25">
      <c r="A177" s="111" t="s">
        <v>328</v>
      </c>
      <c r="B177" s="111" t="s">
        <v>327</v>
      </c>
      <c r="C177" s="111" t="s">
        <v>714</v>
      </c>
      <c r="D177" s="111" t="s">
        <v>709</v>
      </c>
      <c r="E177" s="111" t="s">
        <v>705</v>
      </c>
      <c r="F177" s="111" t="s">
        <v>714</v>
      </c>
      <c r="G177" s="111" t="s">
        <v>715</v>
      </c>
      <c r="H177" s="111" t="s">
        <v>716</v>
      </c>
    </row>
    <row r="178" spans="1:8" x14ac:dyDescent="0.25">
      <c r="A178" s="111" t="s">
        <v>330</v>
      </c>
      <c r="B178" s="111" t="s">
        <v>329</v>
      </c>
      <c r="C178" s="111" t="s">
        <v>708</v>
      </c>
      <c r="D178" s="111" t="s">
        <v>709</v>
      </c>
      <c r="E178" s="111" t="s">
        <v>705</v>
      </c>
      <c r="F178" s="111" t="s">
        <v>711</v>
      </c>
      <c r="G178" s="111" t="s">
        <v>706</v>
      </c>
      <c r="H178" s="111" t="s">
        <v>730</v>
      </c>
    </row>
    <row r="179" spans="1:8" x14ac:dyDescent="0.25">
      <c r="A179" s="111" t="s">
        <v>332</v>
      </c>
      <c r="B179" s="111" t="s">
        <v>331</v>
      </c>
      <c r="C179" s="111" t="s">
        <v>708</v>
      </c>
      <c r="D179" s="111" t="s">
        <v>709</v>
      </c>
      <c r="E179" s="111" t="s">
        <v>729</v>
      </c>
      <c r="F179" s="111" t="s">
        <v>753</v>
      </c>
      <c r="G179" s="111" t="s">
        <v>706</v>
      </c>
      <c r="H179" s="111" t="s">
        <v>753</v>
      </c>
    </row>
    <row r="180" spans="1:8" x14ac:dyDescent="0.25">
      <c r="A180" s="111" t="s">
        <v>334</v>
      </c>
      <c r="B180" s="111" t="s">
        <v>333</v>
      </c>
      <c r="C180" s="111" t="s">
        <v>731</v>
      </c>
      <c r="D180" s="111" t="s">
        <v>709</v>
      </c>
      <c r="E180" s="111" t="s">
        <v>750</v>
      </c>
      <c r="F180" s="111" t="s">
        <v>731</v>
      </c>
      <c r="G180" s="111" t="s">
        <v>734</v>
      </c>
      <c r="H180" s="111" t="s">
        <v>756</v>
      </c>
    </row>
    <row r="181" spans="1:8" x14ac:dyDescent="0.25">
      <c r="A181" s="111" t="s">
        <v>336</v>
      </c>
      <c r="B181" s="111" t="s">
        <v>335</v>
      </c>
      <c r="C181" s="111" t="s">
        <v>717</v>
      </c>
      <c r="D181" s="111" t="s">
        <v>704</v>
      </c>
      <c r="E181" s="111" t="s">
        <v>744</v>
      </c>
      <c r="F181" s="111" t="s">
        <v>717</v>
      </c>
      <c r="G181" s="111" t="s">
        <v>715</v>
      </c>
      <c r="H181" s="111" t="s">
        <v>745</v>
      </c>
    </row>
    <row r="182" spans="1:8" x14ac:dyDescent="0.25">
      <c r="A182" s="111" t="s">
        <v>338</v>
      </c>
      <c r="B182" s="111" t="s">
        <v>337</v>
      </c>
      <c r="C182" s="111" t="s">
        <v>708</v>
      </c>
      <c r="D182" s="111" t="s">
        <v>728</v>
      </c>
      <c r="E182" s="111" t="s">
        <v>710</v>
      </c>
      <c r="F182" s="111" t="s">
        <v>711</v>
      </c>
      <c r="G182" s="111" t="s">
        <v>712</v>
      </c>
      <c r="H182" s="111" t="s">
        <v>738</v>
      </c>
    </row>
    <row r="183" spans="1:8" x14ac:dyDescent="0.25">
      <c r="A183" s="111" t="s">
        <v>340</v>
      </c>
      <c r="B183" s="111" t="s">
        <v>339</v>
      </c>
      <c r="C183" s="111" t="s">
        <v>714</v>
      </c>
      <c r="D183" s="111" t="s">
        <v>721</v>
      </c>
      <c r="E183" s="111" t="s">
        <v>705</v>
      </c>
      <c r="F183" s="111" t="s">
        <v>714</v>
      </c>
      <c r="G183" s="111" t="s">
        <v>706</v>
      </c>
      <c r="H183" s="111" t="s">
        <v>730</v>
      </c>
    </row>
    <row r="184" spans="1:8" x14ac:dyDescent="0.25">
      <c r="A184" s="111" t="s">
        <v>853</v>
      </c>
      <c r="B184" s="111" t="s">
        <v>341</v>
      </c>
      <c r="C184" s="111" t="s">
        <v>708</v>
      </c>
      <c r="D184" s="111" t="s">
        <v>732</v>
      </c>
      <c r="E184" s="111" t="s">
        <v>710</v>
      </c>
      <c r="F184" s="111" t="s">
        <v>736</v>
      </c>
      <c r="G184" s="111" t="s">
        <v>712</v>
      </c>
      <c r="H184" s="111" t="s">
        <v>749</v>
      </c>
    </row>
    <row r="185" spans="1:8" x14ac:dyDescent="0.25">
      <c r="A185" s="111" t="s">
        <v>343</v>
      </c>
      <c r="B185" s="111" t="s">
        <v>342</v>
      </c>
      <c r="C185" s="111" t="s">
        <v>746</v>
      </c>
      <c r="D185" s="111" t="s">
        <v>732</v>
      </c>
      <c r="E185" s="111" t="s">
        <v>710</v>
      </c>
      <c r="F185" s="111" t="s">
        <v>746</v>
      </c>
      <c r="G185" s="111" t="s">
        <v>724</v>
      </c>
      <c r="H185" s="111" t="s">
        <v>747</v>
      </c>
    </row>
    <row r="186" spans="1:8" x14ac:dyDescent="0.25">
      <c r="A186" s="111" t="s">
        <v>345</v>
      </c>
      <c r="B186" s="111" t="s">
        <v>344</v>
      </c>
      <c r="C186" s="111" t="s">
        <v>720</v>
      </c>
      <c r="D186" s="111" t="s">
        <v>721</v>
      </c>
      <c r="E186" s="111" t="s">
        <v>722</v>
      </c>
      <c r="F186" s="111" t="s">
        <v>726</v>
      </c>
      <c r="G186" s="111" t="s">
        <v>724</v>
      </c>
      <c r="H186" s="111" t="s">
        <v>727</v>
      </c>
    </row>
    <row r="187" spans="1:8" x14ac:dyDescent="0.25">
      <c r="A187" s="111" t="s">
        <v>347</v>
      </c>
      <c r="B187" s="111" t="s">
        <v>346</v>
      </c>
      <c r="C187" s="111" t="s">
        <v>708</v>
      </c>
      <c r="D187" s="111" t="s">
        <v>728</v>
      </c>
      <c r="E187" s="111" t="s">
        <v>729</v>
      </c>
      <c r="F187" s="111" t="s">
        <v>753</v>
      </c>
      <c r="G187" s="111" t="s">
        <v>706</v>
      </c>
      <c r="H187" s="111" t="s">
        <v>753</v>
      </c>
    </row>
    <row r="188" spans="1:8" x14ac:dyDescent="0.25">
      <c r="A188" s="111" t="s">
        <v>349</v>
      </c>
      <c r="B188" s="111" t="s">
        <v>348</v>
      </c>
      <c r="C188" s="111" t="s">
        <v>731</v>
      </c>
      <c r="D188" s="111" t="s">
        <v>728</v>
      </c>
      <c r="E188" s="111" t="s">
        <v>750</v>
      </c>
      <c r="F188" s="111" t="s">
        <v>731</v>
      </c>
      <c r="G188" s="111" t="s">
        <v>734</v>
      </c>
      <c r="H188" s="111" t="s">
        <v>751</v>
      </c>
    </row>
    <row r="189" spans="1:8" x14ac:dyDescent="0.25">
      <c r="A189" s="111" t="s">
        <v>854</v>
      </c>
      <c r="B189" s="111" t="s">
        <v>350</v>
      </c>
      <c r="C189" s="111" t="s">
        <v>720</v>
      </c>
      <c r="D189" s="111" t="s">
        <v>709</v>
      </c>
      <c r="E189" s="111" t="s">
        <v>722</v>
      </c>
      <c r="F189" s="111" t="s">
        <v>726</v>
      </c>
      <c r="G189" s="111" t="s">
        <v>724</v>
      </c>
      <c r="H189" s="111" t="s">
        <v>727</v>
      </c>
    </row>
    <row r="190" spans="1:8" x14ac:dyDescent="0.25">
      <c r="A190" s="111" t="s">
        <v>375</v>
      </c>
      <c r="B190" s="111" t="s">
        <v>351</v>
      </c>
      <c r="C190" s="111" t="s">
        <v>731</v>
      </c>
      <c r="D190" s="111" t="s">
        <v>728</v>
      </c>
      <c r="E190" s="111" t="s">
        <v>733</v>
      </c>
      <c r="F190" s="111" t="s">
        <v>731</v>
      </c>
      <c r="G190" s="111" t="s">
        <v>706</v>
      </c>
      <c r="H190" s="111" t="s">
        <v>743</v>
      </c>
    </row>
    <row r="191" spans="1:8" x14ac:dyDescent="0.25">
      <c r="A191" s="111" t="s">
        <v>353</v>
      </c>
      <c r="B191" s="111" t="s">
        <v>352</v>
      </c>
      <c r="C191" s="111" t="s">
        <v>714</v>
      </c>
      <c r="D191" s="111" t="s">
        <v>728</v>
      </c>
      <c r="E191" s="111" t="s">
        <v>705</v>
      </c>
      <c r="F191" s="111" t="s">
        <v>714</v>
      </c>
      <c r="G191" s="111" t="s">
        <v>706</v>
      </c>
      <c r="H191" s="111" t="s">
        <v>730</v>
      </c>
    </row>
    <row r="192" spans="1:8" x14ac:dyDescent="0.25">
      <c r="A192" s="111" t="s">
        <v>355</v>
      </c>
      <c r="B192" s="111" t="s">
        <v>354</v>
      </c>
      <c r="C192" s="111" t="s">
        <v>717</v>
      </c>
      <c r="D192" s="111" t="s">
        <v>728</v>
      </c>
      <c r="E192" s="111" t="s">
        <v>718</v>
      </c>
      <c r="F192" s="111" t="s">
        <v>717</v>
      </c>
      <c r="G192" s="111" t="s">
        <v>715</v>
      </c>
      <c r="H192" s="111" t="s">
        <v>745</v>
      </c>
    </row>
    <row r="193" spans="1:8" x14ac:dyDescent="0.25">
      <c r="A193" s="111" t="s">
        <v>357</v>
      </c>
      <c r="B193" s="111" t="s">
        <v>356</v>
      </c>
      <c r="C193" s="111" t="s">
        <v>717</v>
      </c>
      <c r="D193" s="111" t="s">
        <v>704</v>
      </c>
      <c r="E193" s="111" t="s">
        <v>718</v>
      </c>
      <c r="F193" s="111" t="s">
        <v>717</v>
      </c>
      <c r="G193" s="111" t="s">
        <v>715</v>
      </c>
      <c r="H193" s="111" t="s">
        <v>745</v>
      </c>
    </row>
  </sheetData>
  <sortState ref="A3:H193">
    <sortCondition ref="A3:A193"/>
  </sortState>
  <mergeCells count="1">
    <mergeCell ref="A1: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5"/>
  <sheetViews>
    <sheetView showGridLines="0" workbookViewId="0"/>
  </sheetViews>
  <sheetFormatPr defaultRowHeight="15" x14ac:dyDescent="0.25"/>
  <cols>
    <col min="1" max="1" width="70.42578125" customWidth="1"/>
    <col min="2" max="2" width="24" customWidth="1"/>
  </cols>
  <sheetData>
    <row r="1" spans="1:2" ht="29.25" customHeight="1" x14ac:dyDescent="0.35">
      <c r="A1" s="50" t="s">
        <v>466</v>
      </c>
      <c r="B1" s="192" t="s">
        <v>433</v>
      </c>
    </row>
    <row r="2" spans="1:2" s="5" customFormat="1" ht="16.5" customHeight="1" x14ac:dyDescent="0.25">
      <c r="A2" s="30"/>
      <c r="B2" s="192"/>
    </row>
    <row r="3" spans="1:2" s="5" customFormat="1" ht="10.5" customHeight="1" x14ac:dyDescent="0.25">
      <c r="A3" s="25"/>
      <c r="B3" s="26"/>
    </row>
    <row r="4" spans="1:2" x14ac:dyDescent="0.25">
      <c r="A4" s="125" t="s">
        <v>432</v>
      </c>
      <c r="B4" s="27"/>
    </row>
    <row r="5" spans="1:2" ht="18.75" customHeight="1" x14ac:dyDescent="0.25">
      <c r="A5" s="126" t="s">
        <v>434</v>
      </c>
      <c r="B5" s="28" t="s">
        <v>1130</v>
      </c>
    </row>
    <row r="6" spans="1:2" ht="18.75" customHeight="1" x14ac:dyDescent="0.25">
      <c r="A6" s="126" t="s">
        <v>468</v>
      </c>
      <c r="B6" s="28" t="s">
        <v>467</v>
      </c>
    </row>
    <row r="7" spans="1:2" ht="18.75" customHeight="1" x14ac:dyDescent="0.25">
      <c r="A7" s="126" t="s">
        <v>435</v>
      </c>
      <c r="B7" s="28" t="s">
        <v>383</v>
      </c>
    </row>
    <row r="8" spans="1:2" ht="18.75" customHeight="1" x14ac:dyDescent="0.25">
      <c r="A8" s="126" t="s">
        <v>436</v>
      </c>
      <c r="B8" s="28" t="s">
        <v>469</v>
      </c>
    </row>
    <row r="9" spans="1:2" s="5" customFormat="1" ht="18.75" customHeight="1" x14ac:dyDescent="0.25">
      <c r="A9" s="126" t="s">
        <v>695</v>
      </c>
      <c r="B9" s="29" t="s">
        <v>695</v>
      </c>
    </row>
    <row r="10" spans="1:2" s="5" customFormat="1" ht="18.75" customHeight="1" x14ac:dyDescent="0.25">
      <c r="A10" s="126" t="s">
        <v>1031</v>
      </c>
      <c r="B10" s="29" t="s">
        <v>1031</v>
      </c>
    </row>
    <row r="11" spans="1:2" s="5" customFormat="1" ht="18.75" customHeight="1" x14ac:dyDescent="0.25">
      <c r="A11" s="126" t="s">
        <v>1032</v>
      </c>
      <c r="B11" s="29" t="s">
        <v>1032</v>
      </c>
    </row>
    <row r="12" spans="1:2" s="5" customFormat="1" ht="18.75" customHeight="1" x14ac:dyDescent="0.25">
      <c r="A12" s="126" t="s">
        <v>1033</v>
      </c>
      <c r="B12" s="29" t="s">
        <v>1033</v>
      </c>
    </row>
    <row r="13" spans="1:2" s="5" customFormat="1" ht="18.75" customHeight="1" x14ac:dyDescent="0.25">
      <c r="A13" s="126" t="s">
        <v>1104</v>
      </c>
      <c r="B13" s="29" t="s">
        <v>1105</v>
      </c>
    </row>
    <row r="14" spans="1:2" ht="18.75" customHeight="1" x14ac:dyDescent="0.25">
      <c r="A14" s="126" t="s">
        <v>696</v>
      </c>
      <c r="B14" s="28" t="s">
        <v>696</v>
      </c>
    </row>
    <row r="15" spans="1:2" ht="18.75" customHeight="1" x14ac:dyDescent="0.25">
      <c r="A15" s="126" t="s">
        <v>757</v>
      </c>
      <c r="B15" s="28" t="s">
        <v>757</v>
      </c>
    </row>
  </sheetData>
  <mergeCells count="1">
    <mergeCell ref="B1:B2"/>
  </mergeCells>
  <hyperlinks>
    <hyperlink ref="A4" location="Home!A1" display="(home)"/>
    <hyperlink ref="B5" location="'InfoRM 2014 (a-z)'!A1" display="InfoRM 2014 (a-z)"/>
    <hyperlink ref="B6" location="'Hazard &amp; Exposure'!A1" display="Hazard &amp; Exposure"/>
    <hyperlink ref="B7" location="Vulnerability!A1" display="Vulnerability"/>
    <hyperlink ref="B8" location="'Lack of Coping Capacity'!A1" display="Lack of Coping Capacity"/>
    <hyperlink ref="B14" location="'Data Source'!A1" display="Data sources"/>
    <hyperlink ref="B9" location="'Indicator Data'!A1" display="Indicator Data"/>
    <hyperlink ref="B15" location="Regions!A1" display="Regions!A1"/>
    <hyperlink ref="B12" location="'Indicator Data imputation'!A1" display="Indicator Data"/>
    <hyperlink ref="B10" location="'Indicator Date'!A1" display="'Indicator Date'!A1"/>
    <hyperlink ref="B11" location="'Indicator Source'!A1" display="'Indicator Source'!A1"/>
    <hyperlink ref="B13" location="'INFORM Reliability Index'!A1" display="'INFORM Reliability Index'!A1"/>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pageSetUpPr fitToPage="1"/>
  </sheetPr>
  <dimension ref="A1:AO198"/>
  <sheetViews>
    <sheetView showGridLines="0" zoomScale="90" zoomScaleNormal="90" workbookViewId="0">
      <pane xSplit="2" ySplit="3" topLeftCell="G163" activePane="bottomRight" state="frozen"/>
      <selection pane="topRight" activeCell="C1" sqref="C1"/>
      <selection pane="bottomLeft" activeCell="A4" sqref="A4"/>
      <selection pane="bottomRight" sqref="A1:AN1"/>
    </sheetView>
  </sheetViews>
  <sheetFormatPr defaultRowHeight="15" x14ac:dyDescent="0.25"/>
  <cols>
    <col min="1" max="1" width="25.7109375" style="4" bestFit="1" customWidth="1"/>
    <col min="2" max="2" width="9.140625" style="4"/>
    <col min="3" max="33" width="7.85546875" style="4" customWidth="1"/>
    <col min="34" max="34" width="9.28515625" style="4" bestFit="1" customWidth="1"/>
    <col min="35" max="35" width="6.85546875" style="4" customWidth="1"/>
    <col min="36" max="36" width="7.7109375" style="4" bestFit="1" customWidth="1"/>
    <col min="37" max="37" width="8.5703125" style="4" customWidth="1"/>
    <col min="38" max="38" width="8.28515625" style="4" customWidth="1"/>
    <col min="39" max="39" width="7.28515625" style="4" customWidth="1"/>
    <col min="40" max="40" width="6.7109375" style="4" customWidth="1"/>
    <col min="41" max="16384" width="9.140625" style="4"/>
  </cols>
  <sheetData>
    <row r="1" spans="1:41" ht="15.75" customHeight="1" x14ac:dyDescent="0.3">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row>
    <row r="2" spans="1:41" s="2" customFormat="1" ht="107.25" customHeight="1" thickBot="1" x14ac:dyDescent="0.35">
      <c r="A2" s="127" t="s">
        <v>380</v>
      </c>
      <c r="B2" s="45" t="s">
        <v>358</v>
      </c>
      <c r="C2" s="31" t="s">
        <v>500</v>
      </c>
      <c r="D2" s="31" t="s">
        <v>506</v>
      </c>
      <c r="E2" s="31" t="s">
        <v>501</v>
      </c>
      <c r="F2" s="31" t="s">
        <v>509</v>
      </c>
      <c r="G2" s="31" t="s">
        <v>514</v>
      </c>
      <c r="H2" s="32" t="s">
        <v>365</v>
      </c>
      <c r="I2" s="31" t="s">
        <v>855</v>
      </c>
      <c r="J2" s="31" t="s">
        <v>857</v>
      </c>
      <c r="K2" s="32" t="s">
        <v>366</v>
      </c>
      <c r="L2" s="33" t="s">
        <v>856</v>
      </c>
      <c r="M2" s="34" t="s">
        <v>425</v>
      </c>
      <c r="N2" s="34" t="s">
        <v>399</v>
      </c>
      <c r="O2" s="34" t="s">
        <v>422</v>
      </c>
      <c r="P2" s="35" t="s">
        <v>491</v>
      </c>
      <c r="Q2" s="34" t="s">
        <v>398</v>
      </c>
      <c r="R2" s="36" t="s">
        <v>465</v>
      </c>
      <c r="S2" s="36" t="s">
        <v>409</v>
      </c>
      <c r="T2" s="36" t="s">
        <v>410</v>
      </c>
      <c r="U2" s="36" t="s">
        <v>411</v>
      </c>
      <c r="V2" s="37" t="s">
        <v>423</v>
      </c>
      <c r="W2" s="35" t="s">
        <v>412</v>
      </c>
      <c r="X2" s="38" t="s">
        <v>369</v>
      </c>
      <c r="Y2" s="39" t="s">
        <v>413</v>
      </c>
      <c r="Z2" s="39" t="s">
        <v>414</v>
      </c>
      <c r="AA2" s="40" t="s">
        <v>367</v>
      </c>
      <c r="AB2" s="39" t="s">
        <v>381</v>
      </c>
      <c r="AC2" s="39" t="s">
        <v>415</v>
      </c>
      <c r="AD2" s="39" t="s">
        <v>416</v>
      </c>
      <c r="AE2" s="40" t="s">
        <v>368</v>
      </c>
      <c r="AF2" s="41" t="s">
        <v>791</v>
      </c>
      <c r="AG2" s="42" t="s">
        <v>861</v>
      </c>
      <c r="AH2" s="186" t="s">
        <v>1078</v>
      </c>
      <c r="AI2" s="174" t="s">
        <v>842</v>
      </c>
      <c r="AJ2" s="190" t="s">
        <v>1103</v>
      </c>
      <c r="AK2" s="160" t="s">
        <v>997</v>
      </c>
      <c r="AL2" s="160" t="s">
        <v>996</v>
      </c>
      <c r="AM2" s="174" t="s">
        <v>998</v>
      </c>
      <c r="AN2" s="160" t="s">
        <v>1060</v>
      </c>
    </row>
    <row r="3" spans="1:41" s="2" customFormat="1" ht="15" customHeight="1" thickTop="1" thickBot="1" x14ac:dyDescent="0.35">
      <c r="A3" s="128" t="s">
        <v>776</v>
      </c>
      <c r="B3" s="48" t="s">
        <v>776</v>
      </c>
      <c r="C3" s="49" t="s">
        <v>777</v>
      </c>
      <c r="D3" s="49" t="s">
        <v>777</v>
      </c>
      <c r="E3" s="49" t="s">
        <v>777</v>
      </c>
      <c r="F3" s="49" t="s">
        <v>777</v>
      </c>
      <c r="G3" s="49" t="s">
        <v>777</v>
      </c>
      <c r="H3" s="49" t="s">
        <v>777</v>
      </c>
      <c r="I3" s="49" t="s">
        <v>777</v>
      </c>
      <c r="J3" s="49" t="s">
        <v>777</v>
      </c>
      <c r="K3" s="49" t="s">
        <v>777</v>
      </c>
      <c r="L3" s="49" t="s">
        <v>777</v>
      </c>
      <c r="M3" s="49" t="s">
        <v>777</v>
      </c>
      <c r="N3" s="49" t="s">
        <v>777</v>
      </c>
      <c r="O3" s="49" t="s">
        <v>777</v>
      </c>
      <c r="P3" s="49" t="s">
        <v>777</v>
      </c>
      <c r="Q3" s="49" t="s">
        <v>777</v>
      </c>
      <c r="R3" s="49" t="s">
        <v>777</v>
      </c>
      <c r="S3" s="49" t="s">
        <v>777</v>
      </c>
      <c r="T3" s="49" t="s">
        <v>777</v>
      </c>
      <c r="U3" s="49" t="s">
        <v>777</v>
      </c>
      <c r="V3" s="49" t="s">
        <v>777</v>
      </c>
      <c r="W3" s="49" t="s">
        <v>777</v>
      </c>
      <c r="X3" s="49" t="s">
        <v>777</v>
      </c>
      <c r="Y3" s="49" t="s">
        <v>777</v>
      </c>
      <c r="Z3" s="49" t="s">
        <v>777</v>
      </c>
      <c r="AA3" s="49" t="s">
        <v>777</v>
      </c>
      <c r="AB3" s="49" t="s">
        <v>777</v>
      </c>
      <c r="AC3" s="49" t="s">
        <v>777</v>
      </c>
      <c r="AD3" s="49" t="s">
        <v>777</v>
      </c>
      <c r="AE3" s="49" t="s">
        <v>777</v>
      </c>
      <c r="AF3" s="49" t="s">
        <v>777</v>
      </c>
      <c r="AG3" s="49" t="s">
        <v>777</v>
      </c>
      <c r="AH3" s="49" t="s">
        <v>1079</v>
      </c>
      <c r="AI3" s="49" t="s">
        <v>1056</v>
      </c>
      <c r="AJ3" s="49" t="s">
        <v>777</v>
      </c>
      <c r="AK3" s="49" t="s">
        <v>1039</v>
      </c>
      <c r="AL3" s="49" t="s">
        <v>1040</v>
      </c>
      <c r="AM3" s="49" t="s">
        <v>1041</v>
      </c>
      <c r="AN3" s="49" t="s">
        <v>1075</v>
      </c>
    </row>
    <row r="4" spans="1:41" ht="16.5" thickTop="1" thickBot="1" x14ac:dyDescent="0.3">
      <c r="A4" s="129" t="s">
        <v>1</v>
      </c>
      <c r="B4" s="46" t="s">
        <v>0</v>
      </c>
      <c r="C4" s="157">
        <f>'Hazard &amp; Exposure'!AO3</f>
        <v>9.1999999999999993</v>
      </c>
      <c r="D4" s="158">
        <f>'Hazard &amp; Exposure'!AP3</f>
        <v>7.1</v>
      </c>
      <c r="E4" s="158">
        <f>'Hazard &amp; Exposure'!AQ3</f>
        <v>0</v>
      </c>
      <c r="F4" s="158">
        <f>'Hazard &amp; Exposure'!AR3</f>
        <v>0</v>
      </c>
      <c r="G4" s="158">
        <f>'Hazard &amp; Exposure'!AU3</f>
        <v>7.6</v>
      </c>
      <c r="H4" s="43">
        <f>'Hazard &amp; Exposure'!AV3</f>
        <v>6</v>
      </c>
      <c r="I4" s="158">
        <f>'Hazard &amp; Exposure'!AY3</f>
        <v>10</v>
      </c>
      <c r="J4" s="158">
        <f>'Hazard &amp; Exposure'!BB3</f>
        <v>10</v>
      </c>
      <c r="K4" s="43">
        <f>'Hazard &amp; Exposure'!BC3</f>
        <v>10</v>
      </c>
      <c r="L4" s="44">
        <f t="shared" ref="L4:L35" si="0">ROUND((10-GEOMEAN(((10-H4)/10*9+1),((10-K4)/10*9+1)))/9*10,1)</f>
        <v>8.6999999999999993</v>
      </c>
      <c r="M4" s="156">
        <f>Vulnerability!E3</f>
        <v>6.4</v>
      </c>
      <c r="N4" s="154">
        <f>Vulnerability!H3</f>
        <v>4.8</v>
      </c>
      <c r="O4" s="154">
        <f>Vulnerability!M3</f>
        <v>8</v>
      </c>
      <c r="P4" s="43">
        <f>Vulnerability!N3</f>
        <v>6.4</v>
      </c>
      <c r="Q4" s="154">
        <f>Vulnerability!S3</f>
        <v>9.3000000000000007</v>
      </c>
      <c r="R4" s="153">
        <f>Vulnerability!W3</f>
        <v>1.2</v>
      </c>
      <c r="S4" s="153">
        <f>Vulnerability!Z3</f>
        <v>7</v>
      </c>
      <c r="T4" s="153">
        <f>Vulnerability!AC3</f>
        <v>0.1</v>
      </c>
      <c r="U4" s="153">
        <f>Vulnerability!AI3</f>
        <v>7.1</v>
      </c>
      <c r="V4" s="154">
        <f>Vulnerability!AJ3</f>
        <v>4.5999999999999996</v>
      </c>
      <c r="W4" s="43">
        <f>Vulnerability!AK3</f>
        <v>7.7</v>
      </c>
      <c r="X4" s="44">
        <f t="shared" ref="X4:X35" si="1">ROUND((10-GEOMEAN(((10-P4)/10*9+1),((10-W4)/10*9+1)))/9*10,1)</f>
        <v>7.1</v>
      </c>
      <c r="Y4" s="155">
        <f>'Lack of Coping Capacity'!D3</f>
        <v>6.3</v>
      </c>
      <c r="Z4" s="152">
        <f>'Lack of Coping Capacity'!G3</f>
        <v>8.1</v>
      </c>
      <c r="AA4" s="43">
        <f>'Lack of Coping Capacity'!H3</f>
        <v>7.2</v>
      </c>
      <c r="AB4" s="152">
        <f>'Lack of Coping Capacity'!M3</f>
        <v>6.7</v>
      </c>
      <c r="AC4" s="152">
        <f>'Lack of Coping Capacity'!R3</f>
        <v>8.5</v>
      </c>
      <c r="AD4" s="152">
        <f>'Lack of Coping Capacity'!W3</f>
        <v>8.1999999999999993</v>
      </c>
      <c r="AE4" s="43">
        <f>'Lack of Coping Capacity'!X3</f>
        <v>7.8</v>
      </c>
      <c r="AF4" s="44">
        <f t="shared" ref="AF4:AF35" si="2">ROUND((10-GEOMEAN(((10-AA4)/10*9+1),((10-AE4)/10*9+1)))/9*10,1)</f>
        <v>7.5</v>
      </c>
      <c r="AG4" s="161">
        <f t="shared" ref="AG4:AG35" si="3">ROUND(L4^(1/3)*X4^(1/3)*AF4^(1/3),1)</f>
        <v>7.7</v>
      </c>
      <c r="AH4" s="187" t="str">
        <f>IF(AG4&gt;=6.5,"Very High",IF(AG4&gt;=5,"High",IF(AG4&gt;=3.5,"Medium",IF(AG4&gt;=2,"Low","Very Low"))))</f>
        <v>Very High</v>
      </c>
      <c r="AI4" s="180">
        <f t="shared" ref="AI4:AI35" si="4">_xlfn.RANK.EQ(AG4,AG$4:AG$194)</f>
        <v>4</v>
      </c>
      <c r="AJ4" s="183">
        <f>VLOOKUP($B4,'Lack of Reliability Index'!$A$2:$H$192,8,FALSE)</f>
        <v>2.9444444444444438</v>
      </c>
      <c r="AK4" s="51">
        <f>'Imputed and missing data hidden'!BA2</f>
        <v>3</v>
      </c>
      <c r="AL4" s="181">
        <f t="shared" ref="AL4:AL35" si="5">AK4/51</f>
        <v>5.8823529411764705E-2</v>
      </c>
      <c r="AM4" s="51" t="str">
        <f t="shared" ref="AM4:AM35" si="6">IF(J4&gt;=7,"YES","")</f>
        <v>YES</v>
      </c>
      <c r="AN4" s="182">
        <f>'Indicator Date hidden2'!BB3</f>
        <v>0.29166666666666669</v>
      </c>
      <c r="AO4" s="188"/>
    </row>
    <row r="5" spans="1:41" ht="15.75" thickBot="1" x14ac:dyDescent="0.3">
      <c r="A5" s="130" t="s">
        <v>3</v>
      </c>
      <c r="B5" s="47" t="s">
        <v>2</v>
      </c>
      <c r="C5" s="159">
        <f>'Hazard &amp; Exposure'!AO4</f>
        <v>6.2</v>
      </c>
      <c r="D5" s="158">
        <f>'Hazard &amp; Exposure'!AP4</f>
        <v>4.9000000000000004</v>
      </c>
      <c r="E5" s="158">
        <f>'Hazard &amp; Exposure'!AQ4</f>
        <v>7.4</v>
      </c>
      <c r="F5" s="158">
        <f>'Hazard &amp; Exposure'!AR4</f>
        <v>0</v>
      </c>
      <c r="G5" s="158">
        <f>'Hazard &amp; Exposure'!AU4</f>
        <v>6.8</v>
      </c>
      <c r="H5" s="43">
        <f>'Hazard &amp; Exposure'!AV4</f>
        <v>5.5</v>
      </c>
      <c r="I5" s="158">
        <f>'Hazard &amp; Exposure'!AY4</f>
        <v>0.2</v>
      </c>
      <c r="J5" s="158">
        <f>'Hazard &amp; Exposure'!BB4</f>
        <v>0</v>
      </c>
      <c r="K5" s="43">
        <f>'Hazard &amp; Exposure'!BC4</f>
        <v>0.1</v>
      </c>
      <c r="L5" s="44">
        <f t="shared" si="0"/>
        <v>3.3</v>
      </c>
      <c r="M5" s="156">
        <f>Vulnerability!E4</f>
        <v>1.6</v>
      </c>
      <c r="N5" s="154">
        <f>Vulnerability!H4</f>
        <v>2.2999999999999998</v>
      </c>
      <c r="O5" s="154">
        <f>Vulnerability!M4</f>
        <v>3.2</v>
      </c>
      <c r="P5" s="43">
        <f>Vulnerability!N4</f>
        <v>2.2000000000000002</v>
      </c>
      <c r="Q5" s="154">
        <f>Vulnerability!S4</f>
        <v>0</v>
      </c>
      <c r="R5" s="153">
        <f>Vulnerability!W4</f>
        <v>0.3</v>
      </c>
      <c r="S5" s="153">
        <f>Vulnerability!Z4</f>
        <v>1.3</v>
      </c>
      <c r="T5" s="153">
        <f>Vulnerability!AC4</f>
        <v>0.4</v>
      </c>
      <c r="U5" s="153">
        <f>Vulnerability!AI4</f>
        <v>3.2</v>
      </c>
      <c r="V5" s="154">
        <f>Vulnerability!AJ4</f>
        <v>1.4</v>
      </c>
      <c r="W5" s="43">
        <f>Vulnerability!AK4</f>
        <v>0.7</v>
      </c>
      <c r="X5" s="44">
        <f t="shared" si="1"/>
        <v>1.5</v>
      </c>
      <c r="Y5" s="169" t="str">
        <f>'Lack of Coping Capacity'!D4</f>
        <v>x</v>
      </c>
      <c r="Z5" s="152">
        <f>'Lack of Coping Capacity'!G4</f>
        <v>5.5</v>
      </c>
      <c r="AA5" s="43">
        <f>'Lack of Coping Capacity'!H4</f>
        <v>5.5</v>
      </c>
      <c r="AB5" s="152">
        <f>'Lack of Coping Capacity'!M4</f>
        <v>2.2999999999999998</v>
      </c>
      <c r="AC5" s="152">
        <f>'Lack of Coping Capacity'!R4</f>
        <v>1.6</v>
      </c>
      <c r="AD5" s="152">
        <f>'Lack of Coping Capacity'!W4</f>
        <v>4.0999999999999996</v>
      </c>
      <c r="AE5" s="43">
        <f>'Lack of Coping Capacity'!X4</f>
        <v>2.7</v>
      </c>
      <c r="AF5" s="44">
        <f t="shared" si="2"/>
        <v>4.2</v>
      </c>
      <c r="AG5" s="161">
        <f t="shared" si="3"/>
        <v>2.7</v>
      </c>
      <c r="AH5" s="187" t="str">
        <f t="shared" ref="AH5:AH68" si="7">IF(AG5&gt;=6.5,"Very High",IF(AG5&gt;=5,"High",IF(AG5&gt;=3.5,"Medium",IF(AG5&gt;=2,"Low","Very Low"))))</f>
        <v>Low</v>
      </c>
      <c r="AI5" s="180">
        <f t="shared" si="4"/>
        <v>123</v>
      </c>
      <c r="AJ5" s="183">
        <f>VLOOKUP($B5,'Lack of Reliability Index'!$A$2:$H$192,8,FALSE)</f>
        <v>2.6444444444444448</v>
      </c>
      <c r="AK5" s="51">
        <f>'Imputed and missing data hidden'!BA3</f>
        <v>2</v>
      </c>
      <c r="AL5" s="181">
        <f t="shared" si="5"/>
        <v>3.9215686274509803E-2</v>
      </c>
      <c r="AM5" s="51" t="str">
        <f t="shared" si="6"/>
        <v/>
      </c>
      <c r="AN5" s="182">
        <f>'Indicator Date hidden2'!BB4</f>
        <v>0.39583333333333331</v>
      </c>
      <c r="AO5" s="188"/>
    </row>
    <row r="6" spans="1:41" ht="15.75" thickBot="1" x14ac:dyDescent="0.3">
      <c r="A6" s="130" t="s">
        <v>5</v>
      </c>
      <c r="B6" s="47" t="s">
        <v>4</v>
      </c>
      <c r="C6" s="159">
        <f>'Hazard &amp; Exposure'!AO5</f>
        <v>5.5</v>
      </c>
      <c r="D6" s="158">
        <f>'Hazard &amp; Exposure'!AP5</f>
        <v>5.4</v>
      </c>
      <c r="E6" s="158">
        <f>'Hazard &amp; Exposure'!AQ5</f>
        <v>3.4</v>
      </c>
      <c r="F6" s="158">
        <f>'Hazard &amp; Exposure'!AR5</f>
        <v>0</v>
      </c>
      <c r="G6" s="158">
        <f>'Hazard &amp; Exposure'!AU5</f>
        <v>4.0999999999999996</v>
      </c>
      <c r="H6" s="43">
        <f>'Hazard &amp; Exposure'!AV5</f>
        <v>3.9</v>
      </c>
      <c r="I6" s="158">
        <f>'Hazard &amp; Exposure'!AY5</f>
        <v>8.5</v>
      </c>
      <c r="J6" s="158">
        <f>'Hazard &amp; Exposure'!BB5</f>
        <v>0</v>
      </c>
      <c r="K6" s="43">
        <f>'Hazard &amp; Exposure'!BC5</f>
        <v>6</v>
      </c>
      <c r="L6" s="44">
        <f t="shared" si="0"/>
        <v>5</v>
      </c>
      <c r="M6" s="156">
        <f>Vulnerability!E5</f>
        <v>3.2</v>
      </c>
      <c r="N6" s="154">
        <f>Vulnerability!H5</f>
        <v>5.7</v>
      </c>
      <c r="O6" s="154">
        <f>Vulnerability!M5</f>
        <v>0.1</v>
      </c>
      <c r="P6" s="43">
        <f>Vulnerability!N5</f>
        <v>3.1</v>
      </c>
      <c r="Q6" s="154">
        <f>Vulnerability!S5</f>
        <v>5.3</v>
      </c>
      <c r="R6" s="153">
        <f>Vulnerability!W5</f>
        <v>0.5</v>
      </c>
      <c r="S6" s="153">
        <f>Vulnerability!Z5</f>
        <v>1.4</v>
      </c>
      <c r="T6" s="153">
        <f>Vulnerability!AC5</f>
        <v>0.3</v>
      </c>
      <c r="U6" s="153">
        <f>Vulnerability!AI5</f>
        <v>1.7</v>
      </c>
      <c r="V6" s="154">
        <f>Vulnerability!AJ5</f>
        <v>1</v>
      </c>
      <c r="W6" s="43">
        <f>Vulnerability!AK5</f>
        <v>3.4</v>
      </c>
      <c r="X6" s="44">
        <f t="shared" si="1"/>
        <v>3.3</v>
      </c>
      <c r="Y6" s="169">
        <f>'Lack of Coping Capacity'!D5</f>
        <v>3.5</v>
      </c>
      <c r="Z6" s="152">
        <f>'Lack of Coping Capacity'!G5</f>
        <v>6.3</v>
      </c>
      <c r="AA6" s="43">
        <f>'Lack of Coping Capacity'!H5</f>
        <v>4.9000000000000004</v>
      </c>
      <c r="AB6" s="152">
        <f>'Lack of Coping Capacity'!M5</f>
        <v>3.7</v>
      </c>
      <c r="AC6" s="152">
        <f>'Lack of Coping Capacity'!R5</f>
        <v>4.8</v>
      </c>
      <c r="AD6" s="152">
        <f>'Lack of Coping Capacity'!W5</f>
        <v>4.2</v>
      </c>
      <c r="AE6" s="43">
        <f>'Lack of Coping Capacity'!X5</f>
        <v>4.2</v>
      </c>
      <c r="AF6" s="44">
        <f t="shared" si="2"/>
        <v>4.5999999999999996</v>
      </c>
      <c r="AG6" s="161">
        <f t="shared" si="3"/>
        <v>4.2</v>
      </c>
      <c r="AH6" s="187" t="str">
        <f t="shared" si="7"/>
        <v>Medium</v>
      </c>
      <c r="AI6" s="180">
        <f t="shared" si="4"/>
        <v>68</v>
      </c>
      <c r="AJ6" s="183">
        <f>VLOOKUP($B6,'Lack of Reliability Index'!$A$2:$H$192,8,FALSE)</f>
        <v>2.0571428571428569</v>
      </c>
      <c r="AK6" s="51">
        <f>'Imputed and missing data hidden'!BA4</f>
        <v>2</v>
      </c>
      <c r="AL6" s="181">
        <f t="shared" si="5"/>
        <v>3.9215686274509803E-2</v>
      </c>
      <c r="AM6" s="51" t="str">
        <f t="shared" si="6"/>
        <v/>
      </c>
      <c r="AN6" s="182">
        <f>'Indicator Date hidden2'!BB5</f>
        <v>0.2857142857142857</v>
      </c>
      <c r="AO6" s="188"/>
    </row>
    <row r="7" spans="1:41" ht="15.75" thickBot="1" x14ac:dyDescent="0.3">
      <c r="A7" s="130" t="s">
        <v>7</v>
      </c>
      <c r="B7" s="47" t="s">
        <v>6</v>
      </c>
      <c r="C7" s="159">
        <f>'Hazard &amp; Exposure'!AO6</f>
        <v>0.1</v>
      </c>
      <c r="D7" s="158">
        <f>'Hazard &amp; Exposure'!AP6</f>
        <v>5</v>
      </c>
      <c r="E7" s="158">
        <f>'Hazard &amp; Exposure'!AQ6</f>
        <v>0</v>
      </c>
      <c r="F7" s="158">
        <f>'Hazard &amp; Exposure'!AR6</f>
        <v>0</v>
      </c>
      <c r="G7" s="158">
        <f>'Hazard &amp; Exposure'!AU6</f>
        <v>4</v>
      </c>
      <c r="H7" s="43">
        <f>'Hazard &amp; Exposure'!AV6</f>
        <v>2.1</v>
      </c>
      <c r="I7" s="158">
        <f>'Hazard &amp; Exposure'!AY6</f>
        <v>8.6</v>
      </c>
      <c r="J7" s="158">
        <f>'Hazard &amp; Exposure'!BB6</f>
        <v>0</v>
      </c>
      <c r="K7" s="43">
        <f>'Hazard &amp; Exposure'!BC6</f>
        <v>6</v>
      </c>
      <c r="L7" s="44">
        <f t="shared" si="0"/>
        <v>4.3</v>
      </c>
      <c r="M7" s="156">
        <f>Vulnerability!E6</f>
        <v>6.4</v>
      </c>
      <c r="N7" s="154">
        <f>Vulnerability!H6</f>
        <v>4.4000000000000004</v>
      </c>
      <c r="O7" s="154">
        <f>Vulnerability!M6</f>
        <v>0.4</v>
      </c>
      <c r="P7" s="43">
        <f>Vulnerability!N6</f>
        <v>4.4000000000000004</v>
      </c>
      <c r="Q7" s="154">
        <f>Vulnerability!S6</f>
        <v>4.5999999999999996</v>
      </c>
      <c r="R7" s="153">
        <f>Vulnerability!W6</f>
        <v>6.5</v>
      </c>
      <c r="S7" s="153">
        <f>Vulnerability!Z6</f>
        <v>6.8</v>
      </c>
      <c r="T7" s="153">
        <f>Vulnerability!AC6</f>
        <v>0</v>
      </c>
      <c r="U7" s="153">
        <f>Vulnerability!AI6</f>
        <v>4.5999999999999996</v>
      </c>
      <c r="V7" s="154">
        <f>Vulnerability!AJ6</f>
        <v>5</v>
      </c>
      <c r="W7" s="43">
        <f>Vulnerability!AK6</f>
        <v>4.8</v>
      </c>
      <c r="X7" s="44">
        <f t="shared" si="1"/>
        <v>4.5999999999999996</v>
      </c>
      <c r="Y7" s="169">
        <f>'Lack of Coping Capacity'!D6</f>
        <v>5.3</v>
      </c>
      <c r="Z7" s="152">
        <f>'Lack of Coping Capacity'!G6</f>
        <v>7.6</v>
      </c>
      <c r="AA7" s="43">
        <f>'Lack of Coping Capacity'!H6</f>
        <v>6.5</v>
      </c>
      <c r="AB7" s="152">
        <f>'Lack of Coping Capacity'!M6</f>
        <v>7</v>
      </c>
      <c r="AC7" s="152">
        <f>'Lack of Coping Capacity'!R6</f>
        <v>8.4</v>
      </c>
      <c r="AD7" s="152">
        <f>'Lack of Coping Capacity'!W6</f>
        <v>8.6</v>
      </c>
      <c r="AE7" s="43">
        <f>'Lack of Coping Capacity'!X6</f>
        <v>8</v>
      </c>
      <c r="AF7" s="44">
        <f t="shared" si="2"/>
        <v>7.3</v>
      </c>
      <c r="AG7" s="161">
        <f t="shared" si="3"/>
        <v>5.2</v>
      </c>
      <c r="AH7" s="187" t="str">
        <f t="shared" si="7"/>
        <v>High</v>
      </c>
      <c r="AI7" s="180">
        <f t="shared" si="4"/>
        <v>36</v>
      </c>
      <c r="AJ7" s="183">
        <f>VLOOKUP($B7,'Lack of Reliability Index'!$A$2:$H$192,8,FALSE)</f>
        <v>3.8666666666666663</v>
      </c>
      <c r="AK7" s="51">
        <f>'Imputed and missing data hidden'!BA5</f>
        <v>2</v>
      </c>
      <c r="AL7" s="181">
        <f t="shared" si="5"/>
        <v>3.9215686274509803E-2</v>
      </c>
      <c r="AM7" s="51" t="str">
        <f t="shared" si="6"/>
        <v/>
      </c>
      <c r="AN7" s="182">
        <f>'Indicator Date hidden2'!BB6</f>
        <v>0.625</v>
      </c>
      <c r="AO7" s="188"/>
    </row>
    <row r="8" spans="1:41" ht="15.75" thickBot="1" x14ac:dyDescent="0.3">
      <c r="A8" s="130" t="s">
        <v>9</v>
      </c>
      <c r="B8" s="47" t="s">
        <v>8</v>
      </c>
      <c r="C8" s="159">
        <f>'Hazard &amp; Exposure'!AO7</f>
        <v>0.4</v>
      </c>
      <c r="D8" s="158">
        <f>'Hazard &amp; Exposure'!AP7</f>
        <v>0.1</v>
      </c>
      <c r="E8" s="158">
        <f>'Hazard &amp; Exposure'!AQ7</f>
        <v>0</v>
      </c>
      <c r="F8" s="158">
        <f>'Hazard &amp; Exposure'!AR7</f>
        <v>8.1999999999999993</v>
      </c>
      <c r="G8" s="158">
        <f>'Hazard &amp; Exposure'!AU7</f>
        <v>0</v>
      </c>
      <c r="H8" s="43">
        <f>'Hazard &amp; Exposure'!AV7</f>
        <v>2.7</v>
      </c>
      <c r="I8" s="158">
        <f>'Hazard &amp; Exposure'!AY7</f>
        <v>1.9</v>
      </c>
      <c r="J8" s="158">
        <f>'Hazard &amp; Exposure'!BB7</f>
        <v>0</v>
      </c>
      <c r="K8" s="43">
        <f>'Hazard &amp; Exposure'!BC7</f>
        <v>1.3</v>
      </c>
      <c r="L8" s="44">
        <f t="shared" si="0"/>
        <v>2</v>
      </c>
      <c r="M8" s="156">
        <f>Vulnerability!E7</f>
        <v>2.5</v>
      </c>
      <c r="N8" s="154" t="str">
        <f>Vulnerability!H7</f>
        <v>x</v>
      </c>
      <c r="O8" s="154">
        <f>Vulnerability!M7</f>
        <v>0.6</v>
      </c>
      <c r="P8" s="43">
        <f>Vulnerability!N7</f>
        <v>1.9</v>
      </c>
      <c r="Q8" s="154">
        <f>Vulnerability!S7</f>
        <v>0</v>
      </c>
      <c r="R8" s="153">
        <f>Vulnerability!W7</f>
        <v>0.1</v>
      </c>
      <c r="S8" s="153">
        <f>Vulnerability!Z7</f>
        <v>0.6</v>
      </c>
      <c r="T8" s="153">
        <f>Vulnerability!AC7</f>
        <v>0</v>
      </c>
      <c r="U8" s="153">
        <f>Vulnerability!AI7</f>
        <v>2.2999999999999998</v>
      </c>
      <c r="V8" s="154">
        <f>Vulnerability!AJ7</f>
        <v>0.8</v>
      </c>
      <c r="W8" s="43">
        <f>Vulnerability!AK7</f>
        <v>0.4</v>
      </c>
      <c r="X8" s="44">
        <f t="shared" si="1"/>
        <v>1.2</v>
      </c>
      <c r="Y8" s="169">
        <f>'Lack of Coping Capacity'!D7</f>
        <v>5.4</v>
      </c>
      <c r="Z8" s="152">
        <f>'Lack of Coping Capacity'!G7</f>
        <v>4.5999999999999996</v>
      </c>
      <c r="AA8" s="43">
        <f>'Lack of Coping Capacity'!H7</f>
        <v>5</v>
      </c>
      <c r="AB8" s="152">
        <f>'Lack of Coping Capacity'!M7</f>
        <v>1.8</v>
      </c>
      <c r="AC8" s="152">
        <f>'Lack of Coping Capacity'!R7</f>
        <v>0.5</v>
      </c>
      <c r="AD8" s="152">
        <f>'Lack of Coping Capacity'!W7</f>
        <v>3.2</v>
      </c>
      <c r="AE8" s="43">
        <f>'Lack of Coping Capacity'!X7</f>
        <v>1.8</v>
      </c>
      <c r="AF8" s="44">
        <f t="shared" si="2"/>
        <v>3.6</v>
      </c>
      <c r="AG8" s="161">
        <f t="shared" si="3"/>
        <v>2.1</v>
      </c>
      <c r="AH8" s="187" t="str">
        <f t="shared" si="7"/>
        <v>Low</v>
      </c>
      <c r="AI8" s="180">
        <f t="shared" si="4"/>
        <v>147</v>
      </c>
      <c r="AJ8" s="183">
        <f>VLOOKUP($B8,'Lack of Reliability Index'!$A$2:$H$192,8,FALSE)</f>
        <v>4.4943089430894307</v>
      </c>
      <c r="AK8" s="51">
        <f>'Imputed and missing data hidden'!BA6</f>
        <v>11</v>
      </c>
      <c r="AL8" s="181">
        <f t="shared" si="5"/>
        <v>0.21568627450980393</v>
      </c>
      <c r="AM8" s="51" t="str">
        <f t="shared" si="6"/>
        <v/>
      </c>
      <c r="AN8" s="182">
        <f>'Indicator Date hidden2'!BB7</f>
        <v>0.29268292682926828</v>
      </c>
      <c r="AO8" s="188"/>
    </row>
    <row r="9" spans="1:41" ht="15.75" thickBot="1" x14ac:dyDescent="0.3">
      <c r="A9" s="130" t="s">
        <v>11</v>
      </c>
      <c r="B9" s="47" t="s">
        <v>10</v>
      </c>
      <c r="C9" s="159">
        <f>'Hazard &amp; Exposure'!AO8</f>
        <v>5.0999999999999996</v>
      </c>
      <c r="D9" s="158">
        <f>'Hazard &amp; Exposure'!AP8</f>
        <v>6.6</v>
      </c>
      <c r="E9" s="158">
        <f>'Hazard &amp; Exposure'!AQ8</f>
        <v>0</v>
      </c>
      <c r="F9" s="158">
        <f>'Hazard &amp; Exposure'!AR8</f>
        <v>0</v>
      </c>
      <c r="G9" s="158">
        <f>'Hazard &amp; Exposure'!AU8</f>
        <v>3.1</v>
      </c>
      <c r="H9" s="43">
        <f>'Hazard &amp; Exposure'!AV8</f>
        <v>3.4</v>
      </c>
      <c r="I9" s="158">
        <f>'Hazard &amp; Exposure'!AY8</f>
        <v>2.1</v>
      </c>
      <c r="J9" s="158">
        <f>'Hazard &amp; Exposure'!BB8</f>
        <v>0</v>
      </c>
      <c r="K9" s="43">
        <f>'Hazard &amp; Exposure'!BC8</f>
        <v>1.5</v>
      </c>
      <c r="L9" s="44">
        <f t="shared" si="0"/>
        <v>2.5</v>
      </c>
      <c r="M9" s="156">
        <f>Vulnerability!E8</f>
        <v>1</v>
      </c>
      <c r="N9" s="154">
        <f>Vulnerability!H8</f>
        <v>4.5999999999999996</v>
      </c>
      <c r="O9" s="154">
        <f>Vulnerability!M8</f>
        <v>0</v>
      </c>
      <c r="P9" s="43">
        <f>Vulnerability!N8</f>
        <v>1.7</v>
      </c>
      <c r="Q9" s="154">
        <f>Vulnerability!S8</f>
        <v>1.7</v>
      </c>
      <c r="R9" s="153">
        <f>Vulnerability!W8</f>
        <v>0.7</v>
      </c>
      <c r="S9" s="153">
        <f>Vulnerability!Z8</f>
        <v>0.8</v>
      </c>
      <c r="T9" s="153">
        <f>Vulnerability!AC8</f>
        <v>0.3</v>
      </c>
      <c r="U9" s="153">
        <f>Vulnerability!AI8</f>
        <v>0</v>
      </c>
      <c r="V9" s="154">
        <f>Vulnerability!AJ8</f>
        <v>0.5</v>
      </c>
      <c r="W9" s="43">
        <f>Vulnerability!AK8</f>
        <v>1.1000000000000001</v>
      </c>
      <c r="X9" s="44">
        <f t="shared" si="1"/>
        <v>1.4</v>
      </c>
      <c r="Y9" s="169">
        <f>'Lack of Coping Capacity'!D8</f>
        <v>3.8</v>
      </c>
      <c r="Z9" s="152">
        <f>'Lack of Coping Capacity'!G8</f>
        <v>5.8</v>
      </c>
      <c r="AA9" s="43">
        <f>'Lack of Coping Capacity'!H8</f>
        <v>4.8</v>
      </c>
      <c r="AB9" s="152">
        <f>'Lack of Coping Capacity'!M8</f>
        <v>1.6</v>
      </c>
      <c r="AC9" s="152">
        <f>'Lack of Coping Capacity'!R8</f>
        <v>2.9</v>
      </c>
      <c r="AD9" s="152">
        <f>'Lack of Coping Capacity'!W8</f>
        <v>2.4</v>
      </c>
      <c r="AE9" s="43">
        <f>'Lack of Coping Capacity'!X8</f>
        <v>2.2999999999999998</v>
      </c>
      <c r="AF9" s="44">
        <f t="shared" si="2"/>
        <v>3.7</v>
      </c>
      <c r="AG9" s="161">
        <f t="shared" si="3"/>
        <v>2.2999999999999998</v>
      </c>
      <c r="AH9" s="187" t="str">
        <f t="shared" si="7"/>
        <v>Low</v>
      </c>
      <c r="AI9" s="180">
        <f t="shared" si="4"/>
        <v>140</v>
      </c>
      <c r="AJ9" s="183">
        <f>VLOOKUP($B9,'Lack of Reliability Index'!$A$2:$H$192,8,FALSE)</f>
        <v>3.4099290780141844</v>
      </c>
      <c r="AK9" s="51">
        <f>'Imputed and missing data hidden'!BA7</f>
        <v>3</v>
      </c>
      <c r="AL9" s="181">
        <f t="shared" si="5"/>
        <v>5.8823529411764705E-2</v>
      </c>
      <c r="AM9" s="51" t="str">
        <f t="shared" si="6"/>
        <v/>
      </c>
      <c r="AN9" s="182">
        <f>'Indicator Date hidden2'!BB8</f>
        <v>0.48936170212765956</v>
      </c>
      <c r="AO9" s="188"/>
    </row>
    <row r="10" spans="1:41" ht="15.75" thickBot="1" x14ac:dyDescent="0.3">
      <c r="A10" s="130" t="s">
        <v>13</v>
      </c>
      <c r="B10" s="47" t="s">
        <v>12</v>
      </c>
      <c r="C10" s="159">
        <f>'Hazard &amp; Exposure'!AO9</f>
        <v>8</v>
      </c>
      <c r="D10" s="158">
        <f>'Hazard &amp; Exposure'!AP9</f>
        <v>4.7</v>
      </c>
      <c r="E10" s="158">
        <f>'Hazard &amp; Exposure'!AQ9</f>
        <v>0</v>
      </c>
      <c r="F10" s="158">
        <f>'Hazard &amp; Exposure'!AR9</f>
        <v>0</v>
      </c>
      <c r="G10" s="158">
        <f>'Hazard &amp; Exposure'!AU9</f>
        <v>4.5999999999999996</v>
      </c>
      <c r="H10" s="43">
        <f>'Hazard &amp; Exposure'!AV9</f>
        <v>4.2</v>
      </c>
      <c r="I10" s="158">
        <f>'Hazard &amp; Exposure'!AY9</f>
        <v>3.2</v>
      </c>
      <c r="J10" s="158">
        <f>'Hazard &amp; Exposure'!BB9</f>
        <v>0</v>
      </c>
      <c r="K10" s="43">
        <f>'Hazard &amp; Exposure'!BC9</f>
        <v>2.2000000000000002</v>
      </c>
      <c r="L10" s="44">
        <f t="shared" si="0"/>
        <v>3.3</v>
      </c>
      <c r="M10" s="156">
        <f>Vulnerability!E9</f>
        <v>1.7</v>
      </c>
      <c r="N10" s="154">
        <f>Vulnerability!H9</f>
        <v>2.8</v>
      </c>
      <c r="O10" s="154">
        <f>Vulnerability!M9</f>
        <v>3.2</v>
      </c>
      <c r="P10" s="43">
        <f>Vulnerability!N9</f>
        <v>2.4</v>
      </c>
      <c r="Q10" s="154">
        <f>Vulnerability!S9</f>
        <v>5.0999999999999996</v>
      </c>
      <c r="R10" s="153">
        <f>Vulnerability!W9</f>
        <v>0.6</v>
      </c>
      <c r="S10" s="153">
        <f>Vulnerability!Z9</f>
        <v>1.2</v>
      </c>
      <c r="T10" s="153">
        <f>Vulnerability!AC9</f>
        <v>0</v>
      </c>
      <c r="U10" s="153">
        <f>Vulnerability!AI9</f>
        <v>4.2</v>
      </c>
      <c r="V10" s="154">
        <f>Vulnerability!AJ9</f>
        <v>1.7</v>
      </c>
      <c r="W10" s="43">
        <f>Vulnerability!AK9</f>
        <v>3.6</v>
      </c>
      <c r="X10" s="44">
        <f t="shared" si="1"/>
        <v>3</v>
      </c>
      <c r="Y10" s="169">
        <f>'Lack of Coping Capacity'!D9</f>
        <v>7.5</v>
      </c>
      <c r="Z10" s="152">
        <f>'Lack of Coping Capacity'!G9</f>
        <v>6</v>
      </c>
      <c r="AA10" s="43">
        <f>'Lack of Coping Capacity'!H9</f>
        <v>6.8</v>
      </c>
      <c r="AB10" s="152">
        <f>'Lack of Coping Capacity'!M9</f>
        <v>2.2000000000000002</v>
      </c>
      <c r="AC10" s="152">
        <f>'Lack of Coping Capacity'!R9</f>
        <v>1.4</v>
      </c>
      <c r="AD10" s="152">
        <f>'Lack of Coping Capacity'!W9</f>
        <v>3.3</v>
      </c>
      <c r="AE10" s="43">
        <f>'Lack of Coping Capacity'!X9</f>
        <v>2.2999999999999998</v>
      </c>
      <c r="AF10" s="44">
        <f t="shared" si="2"/>
        <v>4.9000000000000004</v>
      </c>
      <c r="AG10" s="161">
        <f t="shared" si="3"/>
        <v>3.6</v>
      </c>
      <c r="AH10" s="187" t="str">
        <f t="shared" si="7"/>
        <v>Medium</v>
      </c>
      <c r="AI10" s="180">
        <f t="shared" si="4"/>
        <v>94</v>
      </c>
      <c r="AJ10" s="183">
        <f>VLOOKUP($B10,'Lack of Reliability Index'!$A$2:$H$192,8,FALSE)</f>
        <v>2.1866666666666656</v>
      </c>
      <c r="AK10" s="51">
        <f>'Imputed and missing data hidden'!BA8</f>
        <v>1</v>
      </c>
      <c r="AL10" s="181">
        <f t="shared" si="5"/>
        <v>1.9607843137254902E-2</v>
      </c>
      <c r="AM10" s="51" t="str">
        <f t="shared" si="6"/>
        <v/>
      </c>
      <c r="AN10" s="182">
        <f>'Indicator Date hidden2'!BB9</f>
        <v>0.36</v>
      </c>
      <c r="AO10" s="188"/>
    </row>
    <row r="11" spans="1:41" ht="15.75" thickBot="1" x14ac:dyDescent="0.3">
      <c r="A11" s="130" t="s">
        <v>15</v>
      </c>
      <c r="B11" s="47" t="s">
        <v>14</v>
      </c>
      <c r="C11" s="159">
        <f>'Hazard &amp; Exposure'!AO10</f>
        <v>4</v>
      </c>
      <c r="D11" s="158">
        <f>'Hazard &amp; Exposure'!AP10</f>
        <v>5.3</v>
      </c>
      <c r="E11" s="158">
        <f>'Hazard &amp; Exposure'!AQ10</f>
        <v>6.6</v>
      </c>
      <c r="F11" s="158">
        <f>'Hazard &amp; Exposure'!AR10</f>
        <v>4.7</v>
      </c>
      <c r="G11" s="158">
        <f>'Hazard &amp; Exposure'!AU10</f>
        <v>6.6</v>
      </c>
      <c r="H11" s="43">
        <f>'Hazard &amp; Exposure'!AV10</f>
        <v>5.5</v>
      </c>
      <c r="I11" s="158">
        <f>'Hazard &amp; Exposure'!AY10</f>
        <v>0.1</v>
      </c>
      <c r="J11" s="158">
        <f>'Hazard &amp; Exposure'!BB10</f>
        <v>0</v>
      </c>
      <c r="K11" s="43">
        <f>'Hazard &amp; Exposure'!BC10</f>
        <v>0.1</v>
      </c>
      <c r="L11" s="44">
        <f t="shared" si="0"/>
        <v>3.3</v>
      </c>
      <c r="M11" s="156">
        <f>Vulnerability!E10</f>
        <v>0.2</v>
      </c>
      <c r="N11" s="154">
        <f>Vulnerability!H10</f>
        <v>2.1</v>
      </c>
      <c r="O11" s="154">
        <f>Vulnerability!M10</f>
        <v>0</v>
      </c>
      <c r="P11" s="43">
        <f>Vulnerability!N10</f>
        <v>0.6</v>
      </c>
      <c r="Q11" s="154">
        <f>Vulnerability!S10</f>
        <v>4.5999999999999996</v>
      </c>
      <c r="R11" s="153">
        <f>Vulnerability!W10</f>
        <v>0.3</v>
      </c>
      <c r="S11" s="153">
        <f>Vulnerability!Z10</f>
        <v>0.2</v>
      </c>
      <c r="T11" s="153">
        <f>Vulnerability!AC10</f>
        <v>0</v>
      </c>
      <c r="U11" s="153">
        <f>Vulnerability!AI10</f>
        <v>0.9</v>
      </c>
      <c r="V11" s="154">
        <f>Vulnerability!AJ10</f>
        <v>0.4</v>
      </c>
      <c r="W11" s="43">
        <f>Vulnerability!AK10</f>
        <v>2.8</v>
      </c>
      <c r="X11" s="44">
        <f t="shared" si="1"/>
        <v>1.8</v>
      </c>
      <c r="Y11" s="169">
        <f>'Lack of Coping Capacity'!D10</f>
        <v>2.4</v>
      </c>
      <c r="Z11" s="152">
        <f>'Lack of Coping Capacity'!G10</f>
        <v>2</v>
      </c>
      <c r="AA11" s="43">
        <f>'Lack of Coping Capacity'!H10</f>
        <v>2.2000000000000002</v>
      </c>
      <c r="AB11" s="152">
        <f>'Lack of Coping Capacity'!M10</f>
        <v>1.6</v>
      </c>
      <c r="AC11" s="152">
        <f>'Lack of Coping Capacity'!R10</f>
        <v>3</v>
      </c>
      <c r="AD11" s="152">
        <f>'Lack of Coping Capacity'!W10</f>
        <v>0.7</v>
      </c>
      <c r="AE11" s="43">
        <f>'Lack of Coping Capacity'!X10</f>
        <v>1.8</v>
      </c>
      <c r="AF11" s="44">
        <f t="shared" si="2"/>
        <v>2</v>
      </c>
      <c r="AG11" s="161">
        <f t="shared" si="3"/>
        <v>2.2999999999999998</v>
      </c>
      <c r="AH11" s="187" t="str">
        <f t="shared" si="7"/>
        <v>Low</v>
      </c>
      <c r="AI11" s="180">
        <f t="shared" si="4"/>
        <v>140</v>
      </c>
      <c r="AJ11" s="183">
        <f>VLOOKUP($B11,'Lack of Reliability Index'!$A$2:$H$192,8,FALSE)</f>
        <v>3.3481481481481481</v>
      </c>
      <c r="AK11" s="51">
        <f>'Imputed and missing data hidden'!BA9</f>
        <v>5</v>
      </c>
      <c r="AL11" s="181">
        <f t="shared" si="5"/>
        <v>9.8039215686274508E-2</v>
      </c>
      <c r="AM11" s="51" t="str">
        <f t="shared" si="6"/>
        <v/>
      </c>
      <c r="AN11" s="182">
        <f>'Indicator Date hidden2'!BB10</f>
        <v>0.37777777777777777</v>
      </c>
      <c r="AO11" s="188"/>
    </row>
    <row r="12" spans="1:41" ht="15.75" thickBot="1" x14ac:dyDescent="0.3">
      <c r="A12" s="130" t="s">
        <v>17</v>
      </c>
      <c r="B12" s="47" t="s">
        <v>16</v>
      </c>
      <c r="C12" s="159">
        <f>'Hazard &amp; Exposure'!AO11</f>
        <v>4</v>
      </c>
      <c r="D12" s="158">
        <f>'Hazard &amp; Exposure'!AP11</f>
        <v>5.6</v>
      </c>
      <c r="E12" s="158">
        <f>'Hazard &amp; Exposure'!AQ11</f>
        <v>0</v>
      </c>
      <c r="F12" s="158">
        <f>'Hazard &amp; Exposure'!AR11</f>
        <v>0</v>
      </c>
      <c r="G12" s="158">
        <f>'Hazard &amp; Exposure'!AU11</f>
        <v>0.5</v>
      </c>
      <c r="H12" s="43">
        <f>'Hazard &amp; Exposure'!AV11</f>
        <v>2.4</v>
      </c>
      <c r="I12" s="158">
        <f>'Hazard &amp; Exposure'!AY11</f>
        <v>0</v>
      </c>
      <c r="J12" s="158">
        <f>'Hazard &amp; Exposure'!BB11</f>
        <v>0</v>
      </c>
      <c r="K12" s="43">
        <f>'Hazard &amp; Exposure'!BC11</f>
        <v>0</v>
      </c>
      <c r="L12" s="44">
        <f t="shared" si="0"/>
        <v>1.3</v>
      </c>
      <c r="M12" s="156">
        <f>Vulnerability!E11</f>
        <v>0.9</v>
      </c>
      <c r="N12" s="154">
        <f>Vulnerability!H11</f>
        <v>1.2</v>
      </c>
      <c r="O12" s="154">
        <f>Vulnerability!M11</f>
        <v>0</v>
      </c>
      <c r="P12" s="43">
        <f>Vulnerability!N11</f>
        <v>0.8</v>
      </c>
      <c r="Q12" s="154">
        <f>Vulnerability!S11</f>
        <v>0</v>
      </c>
      <c r="R12" s="153">
        <f>Vulnerability!W11</f>
        <v>0.1</v>
      </c>
      <c r="S12" s="153">
        <f>Vulnerability!Z11</f>
        <v>0.3</v>
      </c>
      <c r="T12" s="153">
        <f>Vulnerability!AC11</f>
        <v>0</v>
      </c>
      <c r="U12" s="153">
        <f>Vulnerability!AI11</f>
        <v>0.3</v>
      </c>
      <c r="V12" s="154">
        <f>Vulnerability!AJ11</f>
        <v>0.2</v>
      </c>
      <c r="W12" s="43">
        <f>Vulnerability!AK11</f>
        <v>0.1</v>
      </c>
      <c r="X12" s="44">
        <f t="shared" si="1"/>
        <v>0.5</v>
      </c>
      <c r="Y12" s="169">
        <f>'Lack of Coping Capacity'!D11</f>
        <v>2</v>
      </c>
      <c r="Z12" s="152">
        <f>'Lack of Coping Capacity'!G11</f>
        <v>2.2999999999999998</v>
      </c>
      <c r="AA12" s="43">
        <f>'Lack of Coping Capacity'!H11</f>
        <v>2.2000000000000002</v>
      </c>
      <c r="AB12" s="152">
        <f>'Lack of Coping Capacity'!M11</f>
        <v>1.3</v>
      </c>
      <c r="AC12" s="152">
        <f>'Lack of Coping Capacity'!R11</f>
        <v>0</v>
      </c>
      <c r="AD12" s="152">
        <f>'Lack of Coping Capacity'!W11</f>
        <v>0.3</v>
      </c>
      <c r="AE12" s="43">
        <f>'Lack of Coping Capacity'!X11</f>
        <v>0.5</v>
      </c>
      <c r="AF12" s="44">
        <f t="shared" si="2"/>
        <v>1.4</v>
      </c>
      <c r="AG12" s="161">
        <f t="shared" si="3"/>
        <v>1</v>
      </c>
      <c r="AH12" s="187" t="str">
        <f t="shared" si="7"/>
        <v>Very Low</v>
      </c>
      <c r="AI12" s="180">
        <f t="shared" si="4"/>
        <v>183</v>
      </c>
      <c r="AJ12" s="183">
        <f>VLOOKUP($B12,'Lack of Reliability Index'!$A$2:$H$192,8,FALSE)</f>
        <v>1.963636363636363</v>
      </c>
      <c r="AK12" s="51">
        <f>'Imputed and missing data hidden'!BA10</f>
        <v>6</v>
      </c>
      <c r="AL12" s="181">
        <f t="shared" si="5"/>
        <v>0.11764705882352941</v>
      </c>
      <c r="AM12" s="51" t="str">
        <f t="shared" si="6"/>
        <v/>
      </c>
      <c r="AN12" s="182">
        <f>'Indicator Date hidden2'!BB11</f>
        <v>6.8181818181818177E-2</v>
      </c>
      <c r="AO12" s="188"/>
    </row>
    <row r="13" spans="1:41" ht="15.75" thickBot="1" x14ac:dyDescent="0.3">
      <c r="A13" s="130" t="s">
        <v>19</v>
      </c>
      <c r="B13" s="47" t="s">
        <v>18</v>
      </c>
      <c r="C13" s="159">
        <f>'Hazard &amp; Exposure'!AO12</f>
        <v>8.1999999999999993</v>
      </c>
      <c r="D13" s="158">
        <f>'Hazard &amp; Exposure'!AP12</f>
        <v>4.9000000000000004</v>
      </c>
      <c r="E13" s="158">
        <f>'Hazard &amp; Exposure'!AQ12</f>
        <v>0</v>
      </c>
      <c r="F13" s="158">
        <f>'Hazard &amp; Exposure'!AR12</f>
        <v>0</v>
      </c>
      <c r="G13" s="158">
        <f>'Hazard &amp; Exposure'!AU12</f>
        <v>5.3</v>
      </c>
      <c r="H13" s="43">
        <f>'Hazard &amp; Exposure'!AV12</f>
        <v>4.5</v>
      </c>
      <c r="I13" s="158">
        <f>'Hazard &amp; Exposure'!AY12</f>
        <v>7.7</v>
      </c>
      <c r="J13" s="158">
        <f>'Hazard &amp; Exposure'!BB12</f>
        <v>0</v>
      </c>
      <c r="K13" s="43">
        <f>'Hazard &amp; Exposure'!BC12</f>
        <v>5.4</v>
      </c>
      <c r="L13" s="44">
        <f t="shared" si="0"/>
        <v>5</v>
      </c>
      <c r="M13" s="156">
        <f>Vulnerability!E12</f>
        <v>1.6</v>
      </c>
      <c r="N13" s="154">
        <f>Vulnerability!H12</f>
        <v>2.2000000000000002</v>
      </c>
      <c r="O13" s="154">
        <f>Vulnerability!M12</f>
        <v>0.4</v>
      </c>
      <c r="P13" s="43">
        <f>Vulnerability!N12</f>
        <v>1.5</v>
      </c>
      <c r="Q13" s="154">
        <f>Vulnerability!S12</f>
        <v>9</v>
      </c>
      <c r="R13" s="153">
        <f>Vulnerability!W12</f>
        <v>0.6</v>
      </c>
      <c r="S13" s="153">
        <f>Vulnerability!Z12</f>
        <v>1.8</v>
      </c>
      <c r="T13" s="153">
        <f>Vulnerability!AC12</f>
        <v>0</v>
      </c>
      <c r="U13" s="153">
        <f>Vulnerability!AI12</f>
        <v>1.6</v>
      </c>
      <c r="V13" s="154">
        <f>Vulnerability!AJ12</f>
        <v>1</v>
      </c>
      <c r="W13" s="43">
        <f>Vulnerability!AK12</f>
        <v>6.5</v>
      </c>
      <c r="X13" s="44">
        <f t="shared" si="1"/>
        <v>4.5</v>
      </c>
      <c r="Y13" s="169" t="str">
        <f>'Lack of Coping Capacity'!D12</f>
        <v>x</v>
      </c>
      <c r="Z13" s="152">
        <f>'Lack of Coping Capacity'!G12</f>
        <v>6.3</v>
      </c>
      <c r="AA13" s="43">
        <f>'Lack of Coping Capacity'!H12</f>
        <v>6.3</v>
      </c>
      <c r="AB13" s="152">
        <f>'Lack of Coping Capacity'!M12</f>
        <v>1.7</v>
      </c>
      <c r="AC13" s="152">
        <f>'Lack of Coping Capacity'!R12</f>
        <v>3.6</v>
      </c>
      <c r="AD13" s="152">
        <f>'Lack of Coping Capacity'!W12</f>
        <v>2.2000000000000002</v>
      </c>
      <c r="AE13" s="43">
        <f>'Lack of Coping Capacity'!X12</f>
        <v>2.5</v>
      </c>
      <c r="AF13" s="44">
        <f t="shared" si="2"/>
        <v>4.7</v>
      </c>
      <c r="AG13" s="161">
        <f t="shared" si="3"/>
        <v>4.7</v>
      </c>
      <c r="AH13" s="187" t="str">
        <f t="shared" si="7"/>
        <v>Medium</v>
      </c>
      <c r="AI13" s="180">
        <f t="shared" si="4"/>
        <v>53</v>
      </c>
      <c r="AJ13" s="183">
        <f>VLOOKUP($B13,'Lack of Reliability Index'!$A$2:$H$192,8,FALSE)</f>
        <v>3.4666666666666668</v>
      </c>
      <c r="AK13" s="51">
        <f>'Imputed and missing data hidden'!BA11</f>
        <v>3</v>
      </c>
      <c r="AL13" s="181">
        <f t="shared" si="5"/>
        <v>5.8823529411764705E-2</v>
      </c>
      <c r="AM13" s="51" t="str">
        <f t="shared" si="6"/>
        <v/>
      </c>
      <c r="AN13" s="182">
        <f>'Indicator Date hidden2'!BB12</f>
        <v>0.5</v>
      </c>
      <c r="AO13" s="188"/>
    </row>
    <row r="14" spans="1:41" ht="15.75" thickBot="1" x14ac:dyDescent="0.3">
      <c r="A14" s="130" t="s">
        <v>21</v>
      </c>
      <c r="B14" s="47" t="s">
        <v>20</v>
      </c>
      <c r="C14" s="159">
        <f>'Hazard &amp; Exposure'!AO13</f>
        <v>0.1</v>
      </c>
      <c r="D14" s="158">
        <f>'Hazard &amp; Exposure'!AP13</f>
        <v>0.1</v>
      </c>
      <c r="E14" s="158">
        <f>'Hazard &amp; Exposure'!AQ13</f>
        <v>0</v>
      </c>
      <c r="F14" s="158">
        <f>'Hazard &amp; Exposure'!AR13</f>
        <v>8.8000000000000007</v>
      </c>
      <c r="G14" s="158">
        <f>'Hazard &amp; Exposure'!AU13</f>
        <v>2.6</v>
      </c>
      <c r="H14" s="43">
        <f>'Hazard &amp; Exposure'!AV13</f>
        <v>3.4</v>
      </c>
      <c r="I14" s="158">
        <f>'Hazard &amp; Exposure'!AY13</f>
        <v>1.2</v>
      </c>
      <c r="J14" s="158">
        <f>'Hazard &amp; Exposure'!BB13</f>
        <v>0</v>
      </c>
      <c r="K14" s="43">
        <f>'Hazard &amp; Exposure'!BC13</f>
        <v>0.8</v>
      </c>
      <c r="L14" s="44">
        <f t="shared" si="0"/>
        <v>2.2000000000000002</v>
      </c>
      <c r="M14" s="156">
        <f>Vulnerability!E13</f>
        <v>2.4</v>
      </c>
      <c r="N14" s="154">
        <f>Vulnerability!H13</f>
        <v>4.8</v>
      </c>
      <c r="O14" s="154">
        <f>Vulnerability!M13</f>
        <v>0</v>
      </c>
      <c r="P14" s="43">
        <f>Vulnerability!N13</f>
        <v>2.4</v>
      </c>
      <c r="Q14" s="154">
        <f>Vulnerability!S13</f>
        <v>0</v>
      </c>
      <c r="R14" s="153">
        <f>Vulnerability!W13</f>
        <v>3.4</v>
      </c>
      <c r="S14" s="153">
        <f>Vulnerability!Z13</f>
        <v>0.9</v>
      </c>
      <c r="T14" s="153">
        <f>Vulnerability!AC13</f>
        <v>0.4</v>
      </c>
      <c r="U14" s="153">
        <f>Vulnerability!AI13</f>
        <v>1.9</v>
      </c>
      <c r="V14" s="154">
        <f>Vulnerability!AJ13</f>
        <v>1.7</v>
      </c>
      <c r="W14" s="43">
        <f>Vulnerability!AK13</f>
        <v>0.9</v>
      </c>
      <c r="X14" s="44">
        <f t="shared" si="1"/>
        <v>1.7</v>
      </c>
      <c r="Y14" s="169" t="str">
        <f>'Lack of Coping Capacity'!D13</f>
        <v>x</v>
      </c>
      <c r="Z14" s="152">
        <f>'Lack of Coping Capacity'!G13</f>
        <v>3.5</v>
      </c>
      <c r="AA14" s="43">
        <f>'Lack of Coping Capacity'!H13</f>
        <v>3.5</v>
      </c>
      <c r="AB14" s="152">
        <f>'Lack of Coping Capacity'!M13</f>
        <v>2.8</v>
      </c>
      <c r="AC14" s="152">
        <f>'Lack of Coping Capacity'!R13</f>
        <v>2.2000000000000002</v>
      </c>
      <c r="AD14" s="152">
        <f>'Lack of Coping Capacity'!W13</f>
        <v>2.6</v>
      </c>
      <c r="AE14" s="43">
        <f>'Lack of Coping Capacity'!X13</f>
        <v>2.5</v>
      </c>
      <c r="AF14" s="44">
        <f t="shared" si="2"/>
        <v>3</v>
      </c>
      <c r="AG14" s="161">
        <f t="shared" si="3"/>
        <v>2.2000000000000002</v>
      </c>
      <c r="AH14" s="187" t="str">
        <f t="shared" si="7"/>
        <v>Low</v>
      </c>
      <c r="AI14" s="180">
        <f t="shared" si="4"/>
        <v>144</v>
      </c>
      <c r="AJ14" s="183">
        <f>VLOOKUP($B14,'Lack of Reliability Index'!$A$2:$H$192,8,FALSE)</f>
        <v>3.3922480620155042</v>
      </c>
      <c r="AK14" s="51">
        <f>'Imputed and missing data hidden'!BA12</f>
        <v>9</v>
      </c>
      <c r="AL14" s="181">
        <f t="shared" si="5"/>
        <v>0.17647058823529413</v>
      </c>
      <c r="AM14" s="51" t="str">
        <f t="shared" si="6"/>
        <v/>
      </c>
      <c r="AN14" s="182">
        <f>'Indicator Date hidden2'!BB13</f>
        <v>0.18604651162790697</v>
      </c>
      <c r="AO14" s="188"/>
    </row>
    <row r="15" spans="1:41" ht="15.75" thickBot="1" x14ac:dyDescent="0.3">
      <c r="A15" s="130" t="s">
        <v>23</v>
      </c>
      <c r="B15" s="47" t="s">
        <v>22</v>
      </c>
      <c r="C15" s="159">
        <f>'Hazard &amp; Exposure'!AO14</f>
        <v>0.1</v>
      </c>
      <c r="D15" s="158">
        <f>'Hazard &amp; Exposure'!AP14</f>
        <v>0.1</v>
      </c>
      <c r="E15" s="158">
        <f>'Hazard &amp; Exposure'!AQ14</f>
        <v>0</v>
      </c>
      <c r="F15" s="158">
        <f>'Hazard &amp; Exposure'!AR14</f>
        <v>0</v>
      </c>
      <c r="G15" s="158">
        <f>'Hazard &amp; Exposure'!AU14</f>
        <v>0</v>
      </c>
      <c r="H15" s="43">
        <f>'Hazard &amp; Exposure'!AV14</f>
        <v>0.1</v>
      </c>
      <c r="I15" s="158">
        <f>'Hazard &amp; Exposure'!AY14</f>
        <v>0.3</v>
      </c>
      <c r="J15" s="158">
        <f>'Hazard &amp; Exposure'!BB14</f>
        <v>0</v>
      </c>
      <c r="K15" s="43">
        <f>'Hazard &amp; Exposure'!BC14</f>
        <v>0.2</v>
      </c>
      <c r="L15" s="44">
        <f t="shared" si="0"/>
        <v>0.2</v>
      </c>
      <c r="M15" s="156">
        <f>Vulnerability!E14</f>
        <v>1.9</v>
      </c>
      <c r="N15" s="154">
        <f>Vulnerability!H14</f>
        <v>3.1</v>
      </c>
      <c r="O15" s="154">
        <f>Vulnerability!M14</f>
        <v>0</v>
      </c>
      <c r="P15" s="43">
        <f>Vulnerability!N14</f>
        <v>1.7</v>
      </c>
      <c r="Q15" s="154">
        <f>Vulnerability!S14</f>
        <v>1.1000000000000001</v>
      </c>
      <c r="R15" s="153">
        <f>Vulnerability!W14</f>
        <v>0.3</v>
      </c>
      <c r="S15" s="153">
        <f>Vulnerability!Z14</f>
        <v>0.5</v>
      </c>
      <c r="T15" s="153">
        <f>Vulnerability!AC14</f>
        <v>0</v>
      </c>
      <c r="U15" s="153">
        <f>Vulnerability!AI14</f>
        <v>1.7</v>
      </c>
      <c r="V15" s="154">
        <f>Vulnerability!AJ14</f>
        <v>0.6</v>
      </c>
      <c r="W15" s="43">
        <f>Vulnerability!AK14</f>
        <v>0.9</v>
      </c>
      <c r="X15" s="44">
        <f t="shared" si="1"/>
        <v>1.3</v>
      </c>
      <c r="Y15" s="169">
        <f>'Lack of Coping Capacity'!D14</f>
        <v>3.8</v>
      </c>
      <c r="Z15" s="152">
        <f>'Lack of Coping Capacity'!G14</f>
        <v>4.8</v>
      </c>
      <c r="AA15" s="43">
        <f>'Lack of Coping Capacity'!H14</f>
        <v>4.3</v>
      </c>
      <c r="AB15" s="152">
        <f>'Lack of Coping Capacity'!M14</f>
        <v>0.6</v>
      </c>
      <c r="AC15" s="152">
        <f>'Lack of Coping Capacity'!R14</f>
        <v>0</v>
      </c>
      <c r="AD15" s="152">
        <f>'Lack of Coping Capacity'!W14</f>
        <v>2.6</v>
      </c>
      <c r="AE15" s="43">
        <f>'Lack of Coping Capacity'!X14</f>
        <v>1.1000000000000001</v>
      </c>
      <c r="AF15" s="44">
        <f t="shared" si="2"/>
        <v>2.9</v>
      </c>
      <c r="AG15" s="161">
        <f t="shared" si="3"/>
        <v>0.9</v>
      </c>
      <c r="AH15" s="187" t="str">
        <f t="shared" si="7"/>
        <v>Very Low</v>
      </c>
      <c r="AI15" s="180">
        <f t="shared" si="4"/>
        <v>187</v>
      </c>
      <c r="AJ15" s="183">
        <f>VLOOKUP($B15,'Lack of Reliability Index'!$A$2:$H$192,8,FALSE)</f>
        <v>3.1030303030303035</v>
      </c>
      <c r="AK15" s="51">
        <f>'Imputed and missing data hidden'!BA13</f>
        <v>8</v>
      </c>
      <c r="AL15" s="181">
        <f t="shared" si="5"/>
        <v>0.15686274509803921</v>
      </c>
      <c r="AM15" s="51" t="str">
        <f t="shared" si="6"/>
        <v/>
      </c>
      <c r="AN15" s="182">
        <f>'Indicator Date hidden2'!BB14</f>
        <v>0.18181818181818182</v>
      </c>
      <c r="AO15" s="188"/>
    </row>
    <row r="16" spans="1:41" ht="15.75" thickBot="1" x14ac:dyDescent="0.3">
      <c r="A16" s="130" t="s">
        <v>25</v>
      </c>
      <c r="B16" s="47" t="s">
        <v>24</v>
      </c>
      <c r="C16" s="159">
        <f>'Hazard &amp; Exposure'!AO15</f>
        <v>8.6999999999999993</v>
      </c>
      <c r="D16" s="158">
        <f>'Hazard &amp; Exposure'!AP15</f>
        <v>10</v>
      </c>
      <c r="E16" s="158">
        <f>'Hazard &amp; Exposure'!AQ15</f>
        <v>8.5</v>
      </c>
      <c r="F16" s="158">
        <f>'Hazard &amp; Exposure'!AR15</f>
        <v>7</v>
      </c>
      <c r="G16" s="158">
        <f>'Hazard &amp; Exposure'!AU15</f>
        <v>5</v>
      </c>
      <c r="H16" s="43">
        <f>'Hazard &amp; Exposure'!AV15</f>
        <v>8.3000000000000007</v>
      </c>
      <c r="I16" s="158">
        <f>'Hazard &amp; Exposure'!AY15</f>
        <v>9.3000000000000007</v>
      </c>
      <c r="J16" s="158">
        <f>'Hazard &amp; Exposure'!BB15</f>
        <v>0</v>
      </c>
      <c r="K16" s="43">
        <f>'Hazard &amp; Exposure'!BC15</f>
        <v>6.5</v>
      </c>
      <c r="L16" s="44">
        <f t="shared" si="0"/>
        <v>7.5</v>
      </c>
      <c r="M16" s="156">
        <f>Vulnerability!E15</f>
        <v>4.5</v>
      </c>
      <c r="N16" s="154">
        <f>Vulnerability!H15</f>
        <v>4.3</v>
      </c>
      <c r="O16" s="154">
        <f>Vulnerability!M15</f>
        <v>0.7</v>
      </c>
      <c r="P16" s="43">
        <f>Vulnerability!N15</f>
        <v>3.5</v>
      </c>
      <c r="Q16" s="154">
        <f>Vulnerability!S15</f>
        <v>7.1</v>
      </c>
      <c r="R16" s="153">
        <f>Vulnerability!W15</f>
        <v>1.8</v>
      </c>
      <c r="S16" s="153">
        <f>Vulnerability!Z15</f>
        <v>5.0999999999999996</v>
      </c>
      <c r="T16" s="153">
        <f>Vulnerability!AC15</f>
        <v>3.6</v>
      </c>
      <c r="U16" s="153">
        <f>Vulnerability!AI15</f>
        <v>5.4</v>
      </c>
      <c r="V16" s="154">
        <f>Vulnerability!AJ15</f>
        <v>4.0999999999999996</v>
      </c>
      <c r="W16" s="43">
        <f>Vulnerability!AK15</f>
        <v>5.8</v>
      </c>
      <c r="X16" s="44">
        <f t="shared" si="1"/>
        <v>4.8</v>
      </c>
      <c r="Y16" s="169">
        <f>'Lack of Coping Capacity'!D15</f>
        <v>3</v>
      </c>
      <c r="Z16" s="152">
        <f>'Lack of Coping Capacity'!G15</f>
        <v>7</v>
      </c>
      <c r="AA16" s="43">
        <f>'Lack of Coping Capacity'!H15</f>
        <v>5</v>
      </c>
      <c r="AB16" s="152">
        <f>'Lack of Coping Capacity'!M15</f>
        <v>6.3</v>
      </c>
      <c r="AC16" s="152">
        <f>'Lack of Coping Capacity'!R15</f>
        <v>5.0999999999999996</v>
      </c>
      <c r="AD16" s="152">
        <f>'Lack of Coping Capacity'!W15</f>
        <v>5.6</v>
      </c>
      <c r="AE16" s="43">
        <f>'Lack of Coping Capacity'!X15</f>
        <v>5.7</v>
      </c>
      <c r="AF16" s="44">
        <f t="shared" si="2"/>
        <v>5.4</v>
      </c>
      <c r="AG16" s="161">
        <f t="shared" si="3"/>
        <v>5.8</v>
      </c>
      <c r="AH16" s="187" t="str">
        <f t="shared" si="7"/>
        <v>High</v>
      </c>
      <c r="AI16" s="180">
        <f t="shared" si="4"/>
        <v>23</v>
      </c>
      <c r="AJ16" s="183">
        <f>VLOOKUP($B16,'Lack of Reliability Index'!$A$2:$H$192,8,FALSE)</f>
        <v>1.2549019607843146</v>
      </c>
      <c r="AK16" s="51">
        <f>'Imputed and missing data hidden'!BA14</f>
        <v>0</v>
      </c>
      <c r="AL16" s="181">
        <f t="shared" si="5"/>
        <v>0</v>
      </c>
      <c r="AM16" s="51" t="str">
        <f t="shared" si="6"/>
        <v/>
      </c>
      <c r="AN16" s="182">
        <f>'Indicator Date hidden2'!BB15</f>
        <v>0.23529411764705882</v>
      </c>
      <c r="AO16" s="188"/>
    </row>
    <row r="17" spans="1:41" ht="15.75" thickBot="1" x14ac:dyDescent="0.3">
      <c r="A17" s="130" t="s">
        <v>27</v>
      </c>
      <c r="B17" s="47" t="s">
        <v>26</v>
      </c>
      <c r="C17" s="159">
        <f>'Hazard &amp; Exposure'!AO16</f>
        <v>0.1</v>
      </c>
      <c r="D17" s="158">
        <f>'Hazard &amp; Exposure'!AP16</f>
        <v>0.1</v>
      </c>
      <c r="E17" s="158">
        <f>'Hazard &amp; Exposure'!AQ16</f>
        <v>5.8</v>
      </c>
      <c r="F17" s="158">
        <f>'Hazard &amp; Exposure'!AR16</f>
        <v>4.2</v>
      </c>
      <c r="G17" s="158">
        <f>'Hazard &amp; Exposure'!AU16</f>
        <v>0.5</v>
      </c>
      <c r="H17" s="43">
        <f>'Hazard &amp; Exposure'!AV16</f>
        <v>2.5</v>
      </c>
      <c r="I17" s="158">
        <f>'Hazard &amp; Exposure'!AY16</f>
        <v>0</v>
      </c>
      <c r="J17" s="158">
        <f>'Hazard &amp; Exposure'!BB16</f>
        <v>0</v>
      </c>
      <c r="K17" s="43">
        <f>'Hazard &amp; Exposure'!BC16</f>
        <v>0</v>
      </c>
      <c r="L17" s="44">
        <f t="shared" si="0"/>
        <v>1.3</v>
      </c>
      <c r="M17" s="156">
        <f>Vulnerability!E16</f>
        <v>1.3</v>
      </c>
      <c r="N17" s="154">
        <f>Vulnerability!H16</f>
        <v>3.9</v>
      </c>
      <c r="O17" s="154">
        <f>Vulnerability!M16</f>
        <v>0.1</v>
      </c>
      <c r="P17" s="43">
        <f>Vulnerability!N16</f>
        <v>1.7</v>
      </c>
      <c r="Q17" s="154">
        <f>Vulnerability!S16</f>
        <v>0</v>
      </c>
      <c r="R17" s="153">
        <f>Vulnerability!W16</f>
        <v>1.6</v>
      </c>
      <c r="S17" s="153">
        <f>Vulnerability!Z16</f>
        <v>0.9</v>
      </c>
      <c r="T17" s="153">
        <f>Vulnerability!AC16</f>
        <v>0</v>
      </c>
      <c r="U17" s="153">
        <f>Vulnerability!AI16</f>
        <v>1.7</v>
      </c>
      <c r="V17" s="154">
        <f>Vulnerability!AJ16</f>
        <v>1.1000000000000001</v>
      </c>
      <c r="W17" s="43">
        <f>Vulnerability!AK16</f>
        <v>0.6</v>
      </c>
      <c r="X17" s="44">
        <f t="shared" si="1"/>
        <v>1.2</v>
      </c>
      <c r="Y17" s="169">
        <f>'Lack of Coping Capacity'!D16</f>
        <v>2.8</v>
      </c>
      <c r="Z17" s="152">
        <f>'Lack of Coping Capacity'!G16</f>
        <v>3.5</v>
      </c>
      <c r="AA17" s="43">
        <f>'Lack of Coping Capacity'!H16</f>
        <v>3.2</v>
      </c>
      <c r="AB17" s="152">
        <f>'Lack of Coping Capacity'!M16</f>
        <v>2.2000000000000002</v>
      </c>
      <c r="AC17" s="152">
        <f>'Lack of Coping Capacity'!R16</f>
        <v>0.2</v>
      </c>
      <c r="AD17" s="152">
        <f>'Lack of Coping Capacity'!W16</f>
        <v>3.6</v>
      </c>
      <c r="AE17" s="43">
        <f>'Lack of Coping Capacity'!X16</f>
        <v>2</v>
      </c>
      <c r="AF17" s="44">
        <f t="shared" si="2"/>
        <v>2.6</v>
      </c>
      <c r="AG17" s="161">
        <f t="shared" si="3"/>
        <v>1.6</v>
      </c>
      <c r="AH17" s="187" t="str">
        <f t="shared" si="7"/>
        <v>Very Low</v>
      </c>
      <c r="AI17" s="180">
        <f t="shared" si="4"/>
        <v>166</v>
      </c>
      <c r="AJ17" s="183">
        <f>VLOOKUP($B17,'Lack of Reliability Index'!$A$2:$H$192,8,FALSE)</f>
        <v>3.0724637681159415</v>
      </c>
      <c r="AK17" s="51">
        <f>'Imputed and missing data hidden'!BA15</f>
        <v>5</v>
      </c>
      <c r="AL17" s="181">
        <f t="shared" si="5"/>
        <v>9.8039215686274508E-2</v>
      </c>
      <c r="AM17" s="51" t="str">
        <f t="shared" si="6"/>
        <v/>
      </c>
      <c r="AN17" s="182">
        <f>'Indicator Date hidden2'!BB16</f>
        <v>0.32608695652173914</v>
      </c>
      <c r="AO17" s="188"/>
    </row>
    <row r="18" spans="1:41" ht="15.75" thickBot="1" x14ac:dyDescent="0.3">
      <c r="A18" s="130" t="s">
        <v>29</v>
      </c>
      <c r="B18" s="47" t="s">
        <v>28</v>
      </c>
      <c r="C18" s="159">
        <f>'Hazard &amp; Exposure'!AO17</f>
        <v>0.1</v>
      </c>
      <c r="D18" s="158">
        <f>'Hazard &amp; Exposure'!AP17</f>
        <v>6.1</v>
      </c>
      <c r="E18" s="158">
        <f>'Hazard &amp; Exposure'!AQ17</f>
        <v>0</v>
      </c>
      <c r="F18" s="158">
        <f>'Hazard &amp; Exposure'!AR17</f>
        <v>0</v>
      </c>
      <c r="G18" s="158">
        <f>'Hazard &amp; Exposure'!AU17</f>
        <v>3.1</v>
      </c>
      <c r="H18" s="43">
        <f>'Hazard &amp; Exposure'!AV17</f>
        <v>2.2999999999999998</v>
      </c>
      <c r="I18" s="158">
        <f>'Hazard &amp; Exposure'!AY17</f>
        <v>2.2999999999999998</v>
      </c>
      <c r="J18" s="158">
        <f>'Hazard &amp; Exposure'!BB17</f>
        <v>0</v>
      </c>
      <c r="K18" s="43">
        <f>'Hazard &amp; Exposure'!BC17</f>
        <v>1.6</v>
      </c>
      <c r="L18" s="44">
        <f t="shared" si="0"/>
        <v>2</v>
      </c>
      <c r="M18" s="156">
        <f>Vulnerability!E17</f>
        <v>1.3</v>
      </c>
      <c r="N18" s="154">
        <f>Vulnerability!H17</f>
        <v>1.2</v>
      </c>
      <c r="O18" s="154">
        <f>Vulnerability!M17</f>
        <v>0.3</v>
      </c>
      <c r="P18" s="43">
        <f>Vulnerability!N17</f>
        <v>1</v>
      </c>
      <c r="Q18" s="154">
        <f>Vulnerability!S17</f>
        <v>1.4</v>
      </c>
      <c r="R18" s="153">
        <f>Vulnerability!W17</f>
        <v>1.1000000000000001</v>
      </c>
      <c r="S18" s="153">
        <f>Vulnerability!Z17</f>
        <v>0.4</v>
      </c>
      <c r="T18" s="153">
        <f>Vulnerability!AC17</f>
        <v>0.5</v>
      </c>
      <c r="U18" s="153">
        <f>Vulnerability!AI17</f>
        <v>2.4</v>
      </c>
      <c r="V18" s="154">
        <f>Vulnerability!AJ17</f>
        <v>1.1000000000000001</v>
      </c>
      <c r="W18" s="43">
        <f>Vulnerability!AK17</f>
        <v>1.3</v>
      </c>
      <c r="X18" s="44">
        <f t="shared" si="1"/>
        <v>1.2</v>
      </c>
      <c r="Y18" s="169">
        <f>'Lack of Coping Capacity'!D17</f>
        <v>2.8</v>
      </c>
      <c r="Z18" s="152">
        <f>'Lack of Coping Capacity'!G17</f>
        <v>6</v>
      </c>
      <c r="AA18" s="43">
        <f>'Lack of Coping Capacity'!H17</f>
        <v>4.4000000000000004</v>
      </c>
      <c r="AB18" s="152">
        <f>'Lack of Coping Capacity'!M17</f>
        <v>2</v>
      </c>
      <c r="AC18" s="152">
        <f>'Lack of Coping Capacity'!R17</f>
        <v>0.3</v>
      </c>
      <c r="AD18" s="152">
        <f>'Lack of Coping Capacity'!W17</f>
        <v>1.8</v>
      </c>
      <c r="AE18" s="43">
        <f>'Lack of Coping Capacity'!X17</f>
        <v>1.4</v>
      </c>
      <c r="AF18" s="44">
        <f t="shared" si="2"/>
        <v>3</v>
      </c>
      <c r="AG18" s="161">
        <f t="shared" si="3"/>
        <v>1.9</v>
      </c>
      <c r="AH18" s="187" t="str">
        <f t="shared" si="7"/>
        <v>Very Low</v>
      </c>
      <c r="AI18" s="180">
        <f t="shared" si="4"/>
        <v>157</v>
      </c>
      <c r="AJ18" s="183">
        <f>VLOOKUP($B18,'Lack of Reliability Index'!$A$2:$H$192,8,FALSE)</f>
        <v>3.4222222222222207</v>
      </c>
      <c r="AK18" s="51">
        <f>'Imputed and missing data hidden'!BA16</f>
        <v>2</v>
      </c>
      <c r="AL18" s="181">
        <f t="shared" si="5"/>
        <v>3.9215686274509803E-2</v>
      </c>
      <c r="AM18" s="51" t="str">
        <f t="shared" si="6"/>
        <v/>
      </c>
      <c r="AN18" s="182">
        <f>'Indicator Date hidden2'!BB17</f>
        <v>0.54166666666666663</v>
      </c>
      <c r="AO18" s="188"/>
    </row>
    <row r="19" spans="1:41" ht="15.75" thickBot="1" x14ac:dyDescent="0.3">
      <c r="A19" s="130" t="s">
        <v>31</v>
      </c>
      <c r="B19" s="47" t="s">
        <v>30</v>
      </c>
      <c r="C19" s="159">
        <f>'Hazard &amp; Exposure'!AO18</f>
        <v>2.7</v>
      </c>
      <c r="D19" s="158">
        <f>'Hazard &amp; Exposure'!AP18</f>
        <v>4</v>
      </c>
      <c r="E19" s="158">
        <f>'Hazard &amp; Exposure'!AQ18</f>
        <v>0</v>
      </c>
      <c r="F19" s="158">
        <f>'Hazard &amp; Exposure'!AR18</f>
        <v>0</v>
      </c>
      <c r="G19" s="158">
        <f>'Hazard &amp; Exposure'!AU18</f>
        <v>0.5</v>
      </c>
      <c r="H19" s="43">
        <f>'Hazard &amp; Exposure'!AV18</f>
        <v>1.6</v>
      </c>
      <c r="I19" s="158">
        <f>'Hazard &amp; Exposure'!AY18</f>
        <v>7.2</v>
      </c>
      <c r="J19" s="158">
        <f>'Hazard &amp; Exposure'!BB18</f>
        <v>0</v>
      </c>
      <c r="K19" s="43">
        <f>'Hazard &amp; Exposure'!BC18</f>
        <v>5</v>
      </c>
      <c r="L19" s="44">
        <f t="shared" si="0"/>
        <v>3.5</v>
      </c>
      <c r="M19" s="156">
        <f>Vulnerability!E18</f>
        <v>0.8</v>
      </c>
      <c r="N19" s="154">
        <f>Vulnerability!H18</f>
        <v>0.8</v>
      </c>
      <c r="O19" s="154">
        <f>Vulnerability!M18</f>
        <v>0</v>
      </c>
      <c r="P19" s="43">
        <f>Vulnerability!N18</f>
        <v>0.6</v>
      </c>
      <c r="Q19" s="154">
        <f>Vulnerability!S18</f>
        <v>4.9000000000000004</v>
      </c>
      <c r="R19" s="153">
        <f>Vulnerability!W18</f>
        <v>0.2</v>
      </c>
      <c r="S19" s="153">
        <f>Vulnerability!Z18</f>
        <v>0.3</v>
      </c>
      <c r="T19" s="153">
        <f>Vulnerability!AC18</f>
        <v>0</v>
      </c>
      <c r="U19" s="153">
        <f>Vulnerability!AI18</f>
        <v>0.4</v>
      </c>
      <c r="V19" s="154">
        <f>Vulnerability!AJ18</f>
        <v>0.2</v>
      </c>
      <c r="W19" s="43">
        <f>Vulnerability!AK18</f>
        <v>2.9</v>
      </c>
      <c r="X19" s="44">
        <f t="shared" si="1"/>
        <v>1.8</v>
      </c>
      <c r="Y19" s="169" t="str">
        <f>'Lack of Coping Capacity'!D18</f>
        <v>x</v>
      </c>
      <c r="Z19" s="152">
        <f>'Lack of Coping Capacity'!G18</f>
        <v>2.2000000000000002</v>
      </c>
      <c r="AA19" s="43">
        <f>'Lack of Coping Capacity'!H18</f>
        <v>2.2000000000000002</v>
      </c>
      <c r="AB19" s="152">
        <f>'Lack of Coping Capacity'!M18</f>
        <v>1.9</v>
      </c>
      <c r="AC19" s="152">
        <f>'Lack of Coping Capacity'!R18</f>
        <v>0</v>
      </c>
      <c r="AD19" s="152">
        <f>'Lack of Coping Capacity'!W18</f>
        <v>0.2</v>
      </c>
      <c r="AE19" s="43">
        <f>'Lack of Coping Capacity'!X18</f>
        <v>0.7</v>
      </c>
      <c r="AF19" s="44">
        <f t="shared" si="2"/>
        <v>1.5</v>
      </c>
      <c r="AG19" s="161">
        <f t="shared" si="3"/>
        <v>2.1</v>
      </c>
      <c r="AH19" s="187" t="str">
        <f t="shared" si="7"/>
        <v>Low</v>
      </c>
      <c r="AI19" s="180">
        <f t="shared" si="4"/>
        <v>147</v>
      </c>
      <c r="AJ19" s="183">
        <f>VLOOKUP($B19,'Lack of Reliability Index'!$A$2:$H$192,8,FALSE)</f>
        <v>2.4868217054263564</v>
      </c>
      <c r="AK19" s="51">
        <f>'Imputed and missing data hidden'!BA17</f>
        <v>7</v>
      </c>
      <c r="AL19" s="181">
        <f t="shared" si="5"/>
        <v>0.13725490196078433</v>
      </c>
      <c r="AM19" s="51" t="str">
        <f t="shared" si="6"/>
        <v/>
      </c>
      <c r="AN19" s="182">
        <f>'Indicator Date hidden2'!BB18</f>
        <v>0.11627906976744186</v>
      </c>
      <c r="AO19" s="188"/>
    </row>
    <row r="20" spans="1:41" ht="15.75" thickBot="1" x14ac:dyDescent="0.3">
      <c r="A20" s="130" t="s">
        <v>33</v>
      </c>
      <c r="B20" s="47" t="s">
        <v>32</v>
      </c>
      <c r="C20" s="159">
        <f>'Hazard &amp; Exposure'!AO19</f>
        <v>2.2999999999999998</v>
      </c>
      <c r="D20" s="158">
        <f>'Hazard &amp; Exposure'!AP19</f>
        <v>8.4</v>
      </c>
      <c r="E20" s="158">
        <f>'Hazard &amp; Exposure'!AQ19</f>
        <v>3.2</v>
      </c>
      <c r="F20" s="158">
        <f>'Hazard &amp; Exposure'!AR19</f>
        <v>7.2</v>
      </c>
      <c r="G20" s="158">
        <f>'Hazard &amp; Exposure'!AU19</f>
        <v>1</v>
      </c>
      <c r="H20" s="43">
        <f>'Hazard &amp; Exposure'!AV19</f>
        <v>5.2</v>
      </c>
      <c r="I20" s="158">
        <f>'Hazard &amp; Exposure'!AY19</f>
        <v>0.9</v>
      </c>
      <c r="J20" s="158">
        <f>'Hazard &amp; Exposure'!BB19</f>
        <v>0</v>
      </c>
      <c r="K20" s="43">
        <f>'Hazard &amp; Exposure'!BC19</f>
        <v>0.6</v>
      </c>
      <c r="L20" s="44">
        <f t="shared" si="0"/>
        <v>3.2</v>
      </c>
      <c r="M20" s="156">
        <f>Vulnerability!E19</f>
        <v>2.1</v>
      </c>
      <c r="N20" s="154">
        <f>Vulnerability!H19</f>
        <v>5</v>
      </c>
      <c r="O20" s="154">
        <f>Vulnerability!M19</f>
        <v>2.2999999999999998</v>
      </c>
      <c r="P20" s="43">
        <f>Vulnerability!N19</f>
        <v>2.9</v>
      </c>
      <c r="Q20" s="154">
        <f>Vulnerability!S19</f>
        <v>0</v>
      </c>
      <c r="R20" s="153">
        <f>Vulnerability!W19</f>
        <v>1.2</v>
      </c>
      <c r="S20" s="153">
        <f>Vulnerability!Z19</f>
        <v>1.4</v>
      </c>
      <c r="T20" s="153">
        <f>Vulnerability!AC19</f>
        <v>2.8</v>
      </c>
      <c r="U20" s="153">
        <f>Vulnerability!AI19</f>
        <v>2.6</v>
      </c>
      <c r="V20" s="154">
        <f>Vulnerability!AJ19</f>
        <v>2</v>
      </c>
      <c r="W20" s="43">
        <f>Vulnerability!AK19</f>
        <v>1</v>
      </c>
      <c r="X20" s="44">
        <f t="shared" si="1"/>
        <v>2</v>
      </c>
      <c r="Y20" s="169" t="str">
        <f>'Lack of Coping Capacity'!D19</f>
        <v>x</v>
      </c>
      <c r="Z20" s="152">
        <f>'Lack of Coping Capacity'!G19</f>
        <v>6.4</v>
      </c>
      <c r="AA20" s="43">
        <f>'Lack of Coping Capacity'!H19</f>
        <v>6.4</v>
      </c>
      <c r="AB20" s="152">
        <f>'Lack of Coping Capacity'!M19</f>
        <v>4.5</v>
      </c>
      <c r="AC20" s="152">
        <f>'Lack of Coping Capacity'!R19</f>
        <v>2.9</v>
      </c>
      <c r="AD20" s="152">
        <f>'Lack of Coping Capacity'!W19</f>
        <v>4.4000000000000004</v>
      </c>
      <c r="AE20" s="43">
        <f>'Lack of Coping Capacity'!X19</f>
        <v>3.9</v>
      </c>
      <c r="AF20" s="44">
        <f t="shared" si="2"/>
        <v>5.3</v>
      </c>
      <c r="AG20" s="161">
        <f t="shared" si="3"/>
        <v>3.2</v>
      </c>
      <c r="AH20" s="187" t="str">
        <f t="shared" si="7"/>
        <v>Low</v>
      </c>
      <c r="AI20" s="180">
        <f t="shared" si="4"/>
        <v>104</v>
      </c>
      <c r="AJ20" s="183">
        <f>VLOOKUP($B20,'Lack of Reliability Index'!$A$2:$H$192,8,FALSE)</f>
        <v>2.9560283687943265</v>
      </c>
      <c r="AK20" s="51">
        <f>'Imputed and missing data hidden'!BA18</f>
        <v>3</v>
      </c>
      <c r="AL20" s="181">
        <f t="shared" si="5"/>
        <v>5.8823529411764705E-2</v>
      </c>
      <c r="AM20" s="51" t="str">
        <f t="shared" si="6"/>
        <v/>
      </c>
      <c r="AN20" s="182">
        <f>'Indicator Date hidden2'!BB19</f>
        <v>0.40425531914893614</v>
      </c>
      <c r="AO20" s="188"/>
    </row>
    <row r="21" spans="1:41" ht="15.75" thickBot="1" x14ac:dyDescent="0.3">
      <c r="A21" s="130" t="s">
        <v>35</v>
      </c>
      <c r="B21" s="47" t="s">
        <v>34</v>
      </c>
      <c r="C21" s="159">
        <f>'Hazard &amp; Exposure'!AO20</f>
        <v>0.1</v>
      </c>
      <c r="D21" s="158">
        <f>'Hazard &amp; Exposure'!AP20</f>
        <v>5.5</v>
      </c>
      <c r="E21" s="158">
        <f>'Hazard &amp; Exposure'!AQ20</f>
        <v>0</v>
      </c>
      <c r="F21" s="158">
        <f>'Hazard &amp; Exposure'!AR20</f>
        <v>0</v>
      </c>
      <c r="G21" s="158">
        <f>'Hazard &amp; Exposure'!AU20</f>
        <v>0.5</v>
      </c>
      <c r="H21" s="43">
        <f>'Hazard &amp; Exposure'!AV20</f>
        <v>1.5</v>
      </c>
      <c r="I21" s="158">
        <f>'Hazard &amp; Exposure'!AY20</f>
        <v>4.7</v>
      </c>
      <c r="J21" s="158">
        <f>'Hazard &amp; Exposure'!BB20</f>
        <v>0</v>
      </c>
      <c r="K21" s="43">
        <f>'Hazard &amp; Exposure'!BC20</f>
        <v>3.3</v>
      </c>
      <c r="L21" s="44">
        <f t="shared" si="0"/>
        <v>2.4</v>
      </c>
      <c r="M21" s="156">
        <f>Vulnerability!E20</f>
        <v>6.9</v>
      </c>
      <c r="N21" s="154">
        <f>Vulnerability!H20</f>
        <v>6.4</v>
      </c>
      <c r="O21" s="154">
        <f>Vulnerability!M20</f>
        <v>2.7</v>
      </c>
      <c r="P21" s="43">
        <f>Vulnerability!N20</f>
        <v>5.7</v>
      </c>
      <c r="Q21" s="154">
        <f>Vulnerability!S20</f>
        <v>0.9</v>
      </c>
      <c r="R21" s="153">
        <f>Vulnerability!W20</f>
        <v>3.3</v>
      </c>
      <c r="S21" s="153">
        <f>Vulnerability!Z20</f>
        <v>5.9</v>
      </c>
      <c r="T21" s="153">
        <f>Vulnerability!AC20</f>
        <v>0</v>
      </c>
      <c r="U21" s="153">
        <f>Vulnerability!AI20</f>
        <v>4.0999999999999996</v>
      </c>
      <c r="V21" s="154">
        <f>Vulnerability!AJ20</f>
        <v>3.6</v>
      </c>
      <c r="W21" s="43">
        <f>Vulnerability!AK20</f>
        <v>2.4</v>
      </c>
      <c r="X21" s="44">
        <f t="shared" si="1"/>
        <v>4.2</v>
      </c>
      <c r="Y21" s="169">
        <f>'Lack of Coping Capacity'!D20</f>
        <v>5.5</v>
      </c>
      <c r="Z21" s="152">
        <f>'Lack of Coping Capacity'!G20</f>
        <v>6.3</v>
      </c>
      <c r="AA21" s="43">
        <f>'Lack of Coping Capacity'!H20</f>
        <v>5.9</v>
      </c>
      <c r="AB21" s="152">
        <f>'Lack of Coping Capacity'!M20</f>
        <v>7.8</v>
      </c>
      <c r="AC21" s="152">
        <f>'Lack of Coping Capacity'!R20</f>
        <v>7.4</v>
      </c>
      <c r="AD21" s="152">
        <f>'Lack of Coping Capacity'!W20</f>
        <v>7.7</v>
      </c>
      <c r="AE21" s="43">
        <f>'Lack of Coping Capacity'!X20</f>
        <v>7.6</v>
      </c>
      <c r="AF21" s="44">
        <f t="shared" si="2"/>
        <v>6.8</v>
      </c>
      <c r="AG21" s="161">
        <f t="shared" si="3"/>
        <v>4.0999999999999996</v>
      </c>
      <c r="AH21" s="187" t="str">
        <f t="shared" si="7"/>
        <v>Medium</v>
      </c>
      <c r="AI21" s="180">
        <f t="shared" si="4"/>
        <v>74</v>
      </c>
      <c r="AJ21" s="183">
        <f>VLOOKUP($B21,'Lack of Reliability Index'!$A$2:$H$192,8,FALSE)</f>
        <v>1.3866666666666667</v>
      </c>
      <c r="AK21" s="51">
        <f>'Imputed and missing data hidden'!BA19</f>
        <v>0</v>
      </c>
      <c r="AL21" s="181">
        <f t="shared" si="5"/>
        <v>0</v>
      </c>
      <c r="AM21" s="51" t="str">
        <f t="shared" si="6"/>
        <v/>
      </c>
      <c r="AN21" s="182">
        <f>'Indicator Date hidden2'!BB20</f>
        <v>0.26</v>
      </c>
      <c r="AO21" s="188"/>
    </row>
    <row r="22" spans="1:41" ht="15.75" thickBot="1" x14ac:dyDescent="0.3">
      <c r="A22" s="130" t="s">
        <v>37</v>
      </c>
      <c r="B22" s="47" t="s">
        <v>36</v>
      </c>
      <c r="C22" s="159">
        <f>'Hazard &amp; Exposure'!AO21</f>
        <v>7.4</v>
      </c>
      <c r="D22" s="158">
        <f>'Hazard &amp; Exposure'!AP21</f>
        <v>5.2</v>
      </c>
      <c r="E22" s="158">
        <f>'Hazard &amp; Exposure'!AQ21</f>
        <v>0</v>
      </c>
      <c r="F22" s="158">
        <f>'Hazard &amp; Exposure'!AR21</f>
        <v>0</v>
      </c>
      <c r="G22" s="158">
        <f>'Hazard &amp; Exposure'!AU21</f>
        <v>0</v>
      </c>
      <c r="H22" s="43">
        <f>'Hazard &amp; Exposure'!AV21</f>
        <v>3.2</v>
      </c>
      <c r="I22" s="158">
        <f>'Hazard &amp; Exposure'!AY21</f>
        <v>0.3</v>
      </c>
      <c r="J22" s="158">
        <f>'Hazard &amp; Exposure'!BB21</f>
        <v>0</v>
      </c>
      <c r="K22" s="43">
        <f>'Hazard &amp; Exposure'!BC21</f>
        <v>0.2</v>
      </c>
      <c r="L22" s="44">
        <f t="shared" si="0"/>
        <v>1.8</v>
      </c>
      <c r="M22" s="156">
        <f>Vulnerability!E21</f>
        <v>3.7</v>
      </c>
      <c r="N22" s="154">
        <f>Vulnerability!H21</f>
        <v>4.9000000000000004</v>
      </c>
      <c r="O22" s="154">
        <f>Vulnerability!M21</f>
        <v>4.7</v>
      </c>
      <c r="P22" s="43">
        <f>Vulnerability!N21</f>
        <v>4.3</v>
      </c>
      <c r="Q22" s="154">
        <f>Vulnerability!S21</f>
        <v>0</v>
      </c>
      <c r="R22" s="153">
        <f>Vulnerability!W21</f>
        <v>1</v>
      </c>
      <c r="S22" s="153">
        <f>Vulnerability!Z21</f>
        <v>2.7</v>
      </c>
      <c r="T22" s="153">
        <f>Vulnerability!AC21</f>
        <v>0</v>
      </c>
      <c r="U22" s="153">
        <f>Vulnerability!AI21</f>
        <v>4.4000000000000004</v>
      </c>
      <c r="V22" s="154">
        <f>Vulnerability!AJ21</f>
        <v>2.2000000000000002</v>
      </c>
      <c r="W22" s="43">
        <f>Vulnerability!AK21</f>
        <v>1.2</v>
      </c>
      <c r="X22" s="44">
        <f t="shared" si="1"/>
        <v>2.9</v>
      </c>
      <c r="Y22" s="169">
        <f>'Lack of Coping Capacity'!D21</f>
        <v>4.5</v>
      </c>
      <c r="Z22" s="152">
        <f>'Lack of Coping Capacity'!G21</f>
        <v>3.9</v>
      </c>
      <c r="AA22" s="43">
        <f>'Lack of Coping Capacity'!H21</f>
        <v>4.2</v>
      </c>
      <c r="AB22" s="152">
        <f>'Lack of Coping Capacity'!M21</f>
        <v>4.5999999999999996</v>
      </c>
      <c r="AC22" s="152">
        <f>'Lack of Coping Capacity'!R21</f>
        <v>5.0999999999999996</v>
      </c>
      <c r="AD22" s="152">
        <f>'Lack of Coping Capacity'!W21</f>
        <v>5.2</v>
      </c>
      <c r="AE22" s="43">
        <f>'Lack of Coping Capacity'!X21</f>
        <v>5</v>
      </c>
      <c r="AF22" s="44">
        <f t="shared" si="2"/>
        <v>4.5999999999999996</v>
      </c>
      <c r="AG22" s="161">
        <f t="shared" si="3"/>
        <v>2.9</v>
      </c>
      <c r="AH22" s="187" t="str">
        <f t="shared" si="7"/>
        <v>Low</v>
      </c>
      <c r="AI22" s="180">
        <f t="shared" si="4"/>
        <v>113</v>
      </c>
      <c r="AJ22" s="183">
        <f>VLOOKUP($B22,'Lack of Reliability Index'!$A$2:$H$192,8,FALSE)</f>
        <v>2.4533333333333331</v>
      </c>
      <c r="AK22" s="51">
        <f>'Imputed and missing data hidden'!BA20</f>
        <v>2</v>
      </c>
      <c r="AL22" s="181">
        <f t="shared" si="5"/>
        <v>3.9215686274509803E-2</v>
      </c>
      <c r="AM22" s="51" t="str">
        <f t="shared" si="6"/>
        <v/>
      </c>
      <c r="AN22" s="182">
        <f>'Indicator Date hidden2'!BB21</f>
        <v>0.36</v>
      </c>
      <c r="AO22" s="188"/>
    </row>
    <row r="23" spans="1:41" ht="15.75" thickBot="1" x14ac:dyDescent="0.3">
      <c r="A23" s="130" t="s">
        <v>843</v>
      </c>
      <c r="B23" s="47" t="s">
        <v>38</v>
      </c>
      <c r="C23" s="159">
        <f>'Hazard &amp; Exposure'!AO22</f>
        <v>6.3</v>
      </c>
      <c r="D23" s="158">
        <f>'Hazard &amp; Exposure'!AP22</f>
        <v>6.1</v>
      </c>
      <c r="E23" s="158">
        <f>'Hazard &amp; Exposure'!AQ22</f>
        <v>0</v>
      </c>
      <c r="F23" s="158">
        <f>'Hazard &amp; Exposure'!AR22</f>
        <v>0</v>
      </c>
      <c r="G23" s="158">
        <f>'Hazard &amp; Exposure'!AU22</f>
        <v>4.2</v>
      </c>
      <c r="H23" s="43">
        <f>'Hazard &amp; Exposure'!AV22</f>
        <v>3.8</v>
      </c>
      <c r="I23" s="158">
        <f>'Hazard &amp; Exposure'!AY22</f>
        <v>6.4</v>
      </c>
      <c r="J23" s="158">
        <f>'Hazard &amp; Exposure'!BB22</f>
        <v>0</v>
      </c>
      <c r="K23" s="43">
        <f>'Hazard &amp; Exposure'!BC22</f>
        <v>4.5</v>
      </c>
      <c r="L23" s="44">
        <f t="shared" si="0"/>
        <v>4.2</v>
      </c>
      <c r="M23" s="156">
        <f>Vulnerability!E22</f>
        <v>2.8</v>
      </c>
      <c r="N23" s="154">
        <f>Vulnerability!H22</f>
        <v>5.9</v>
      </c>
      <c r="O23" s="154">
        <f>Vulnerability!M22</f>
        <v>2.2000000000000002</v>
      </c>
      <c r="P23" s="43">
        <f>Vulnerability!N22</f>
        <v>3.4</v>
      </c>
      <c r="Q23" s="154">
        <f>Vulnerability!S22</f>
        <v>0.9</v>
      </c>
      <c r="R23" s="153">
        <f>Vulnerability!W22</f>
        <v>0.9</v>
      </c>
      <c r="S23" s="153">
        <f>Vulnerability!Z22</f>
        <v>2</v>
      </c>
      <c r="T23" s="153">
        <f>Vulnerability!AC22</f>
        <v>3.3</v>
      </c>
      <c r="U23" s="153">
        <f>Vulnerability!AI22</f>
        <v>5.0999999999999996</v>
      </c>
      <c r="V23" s="154">
        <f>Vulnerability!AJ22</f>
        <v>3</v>
      </c>
      <c r="W23" s="43">
        <f>Vulnerability!AK22</f>
        <v>2</v>
      </c>
      <c r="X23" s="44">
        <f t="shared" si="1"/>
        <v>2.7</v>
      </c>
      <c r="Y23" s="169">
        <f>'Lack of Coping Capacity'!D22</f>
        <v>5.6</v>
      </c>
      <c r="Z23" s="152">
        <f>'Lack of Coping Capacity'!G22</f>
        <v>6.5</v>
      </c>
      <c r="AA23" s="43">
        <f>'Lack of Coping Capacity'!H22</f>
        <v>6.1</v>
      </c>
      <c r="AB23" s="152">
        <f>'Lack of Coping Capacity'!M22</f>
        <v>3.3</v>
      </c>
      <c r="AC23" s="152">
        <f>'Lack of Coping Capacity'!R22</f>
        <v>5.6</v>
      </c>
      <c r="AD23" s="152">
        <f>'Lack of Coping Capacity'!W22</f>
        <v>5</v>
      </c>
      <c r="AE23" s="43">
        <f>'Lack of Coping Capacity'!X22</f>
        <v>4.5999999999999996</v>
      </c>
      <c r="AF23" s="44">
        <f t="shared" si="2"/>
        <v>5.4</v>
      </c>
      <c r="AG23" s="161">
        <f t="shared" si="3"/>
        <v>3.9</v>
      </c>
      <c r="AH23" s="187" t="str">
        <f t="shared" si="7"/>
        <v>Medium</v>
      </c>
      <c r="AI23" s="180">
        <f t="shared" si="4"/>
        <v>85</v>
      </c>
      <c r="AJ23" s="183">
        <f>VLOOKUP($B23,'Lack of Reliability Index'!$A$2:$H$192,8,FALSE)</f>
        <v>2.3466666666666667</v>
      </c>
      <c r="AK23" s="51">
        <f>'Imputed and missing data hidden'!BA21</f>
        <v>0</v>
      </c>
      <c r="AL23" s="181">
        <f t="shared" si="5"/>
        <v>0</v>
      </c>
      <c r="AM23" s="51" t="str">
        <f t="shared" si="6"/>
        <v/>
      </c>
      <c r="AN23" s="182">
        <f>'Indicator Date hidden2'!BB22</f>
        <v>0.44</v>
      </c>
      <c r="AO23" s="188"/>
    </row>
    <row r="24" spans="1:41" ht="15.75" thickBot="1" x14ac:dyDescent="0.3">
      <c r="A24" s="130" t="s">
        <v>40</v>
      </c>
      <c r="B24" s="47" t="s">
        <v>39</v>
      </c>
      <c r="C24" s="159">
        <f>'Hazard &amp; Exposure'!AO23</f>
        <v>6.3</v>
      </c>
      <c r="D24" s="158">
        <f>'Hazard &amp; Exposure'!AP23</f>
        <v>7.3</v>
      </c>
      <c r="E24" s="158">
        <f>'Hazard &amp; Exposure'!AQ23</f>
        <v>1.2</v>
      </c>
      <c r="F24" s="158">
        <f>'Hazard &amp; Exposure'!AR23</f>
        <v>0</v>
      </c>
      <c r="G24" s="158">
        <f>'Hazard &amp; Exposure'!AU23</f>
        <v>3.4</v>
      </c>
      <c r="H24" s="43">
        <f>'Hazard &amp; Exposure'!AV23</f>
        <v>4.2</v>
      </c>
      <c r="I24" s="158">
        <f>'Hazard &amp; Exposure'!AY23</f>
        <v>3.1</v>
      </c>
      <c r="J24" s="158">
        <f>'Hazard &amp; Exposure'!BB23</f>
        <v>0</v>
      </c>
      <c r="K24" s="43">
        <f>'Hazard &amp; Exposure'!BC23</f>
        <v>2.2000000000000002</v>
      </c>
      <c r="L24" s="44">
        <f t="shared" si="0"/>
        <v>3.3</v>
      </c>
      <c r="M24" s="156">
        <f>Vulnerability!E23</f>
        <v>1.7</v>
      </c>
      <c r="N24" s="154">
        <f>Vulnerability!H23</f>
        <v>2.1</v>
      </c>
      <c r="O24" s="154">
        <f>Vulnerability!M23</f>
        <v>3.6</v>
      </c>
      <c r="P24" s="43">
        <f>Vulnerability!N23</f>
        <v>2.2999999999999998</v>
      </c>
      <c r="Q24" s="154">
        <f>Vulnerability!S23</f>
        <v>7</v>
      </c>
      <c r="R24" s="153">
        <f>Vulnerability!W23</f>
        <v>0.7</v>
      </c>
      <c r="S24" s="153">
        <f>Vulnerability!Z23</f>
        <v>0.4</v>
      </c>
      <c r="T24" s="153">
        <f>Vulnerability!AC23</f>
        <v>0</v>
      </c>
      <c r="U24" s="153">
        <f>Vulnerability!AI23</f>
        <v>2.4</v>
      </c>
      <c r="V24" s="154">
        <f>Vulnerability!AJ23</f>
        <v>0.9</v>
      </c>
      <c r="W24" s="43">
        <f>Vulnerability!AK23</f>
        <v>4.5999999999999996</v>
      </c>
      <c r="X24" s="44">
        <f t="shared" si="1"/>
        <v>3.5</v>
      </c>
      <c r="Y24" s="169" t="str">
        <f>'Lack of Coping Capacity'!D23</f>
        <v>x</v>
      </c>
      <c r="Z24" s="152">
        <f>'Lack of Coping Capacity'!G23</f>
        <v>6.1</v>
      </c>
      <c r="AA24" s="43">
        <f>'Lack of Coping Capacity'!H23</f>
        <v>6.1</v>
      </c>
      <c r="AB24" s="152">
        <f>'Lack of Coping Capacity'!M23</f>
        <v>2.4</v>
      </c>
      <c r="AC24" s="152">
        <f>'Lack of Coping Capacity'!R23</f>
        <v>1.1000000000000001</v>
      </c>
      <c r="AD24" s="152">
        <f>'Lack of Coping Capacity'!W23</f>
        <v>4.0999999999999996</v>
      </c>
      <c r="AE24" s="43">
        <f>'Lack of Coping Capacity'!X23</f>
        <v>2.5</v>
      </c>
      <c r="AF24" s="44">
        <f t="shared" si="2"/>
        <v>4.5</v>
      </c>
      <c r="AG24" s="161">
        <f t="shared" si="3"/>
        <v>3.7</v>
      </c>
      <c r="AH24" s="187" t="str">
        <f t="shared" si="7"/>
        <v>Medium</v>
      </c>
      <c r="AI24" s="180">
        <f t="shared" si="4"/>
        <v>92</v>
      </c>
      <c r="AJ24" s="183">
        <f>VLOOKUP($B24,'Lack of Reliability Index'!$A$2:$H$192,8,FALSE)</f>
        <v>3.2444444444444445</v>
      </c>
      <c r="AK24" s="51">
        <f>'Imputed and missing data hidden'!BA22</f>
        <v>3</v>
      </c>
      <c r="AL24" s="181">
        <f t="shared" si="5"/>
        <v>5.8823529411764705E-2</v>
      </c>
      <c r="AM24" s="51" t="str">
        <f t="shared" si="6"/>
        <v/>
      </c>
      <c r="AN24" s="182">
        <f>'Indicator Date hidden2'!BB23</f>
        <v>0.45833333333333331</v>
      </c>
      <c r="AO24" s="188"/>
    </row>
    <row r="25" spans="1:41" ht="15.75" thickBot="1" x14ac:dyDescent="0.3">
      <c r="A25" s="130" t="s">
        <v>42</v>
      </c>
      <c r="B25" s="47" t="s">
        <v>41</v>
      </c>
      <c r="C25" s="159">
        <f>'Hazard &amp; Exposure'!AO24</f>
        <v>0.1</v>
      </c>
      <c r="D25" s="158">
        <f>'Hazard &amp; Exposure'!AP24</f>
        <v>4.4000000000000004</v>
      </c>
      <c r="E25" s="158">
        <f>'Hazard &amp; Exposure'!AQ24</f>
        <v>0</v>
      </c>
      <c r="F25" s="158">
        <f>'Hazard &amp; Exposure'!AR24</f>
        <v>0</v>
      </c>
      <c r="G25" s="158">
        <f>'Hazard &amp; Exposure'!AU24</f>
        <v>6.5</v>
      </c>
      <c r="H25" s="43">
        <f>'Hazard &amp; Exposure'!AV24</f>
        <v>2.7</v>
      </c>
      <c r="I25" s="158">
        <f>'Hazard &amp; Exposure'!AY24</f>
        <v>0.4</v>
      </c>
      <c r="J25" s="158">
        <f>'Hazard &amp; Exposure'!BB24</f>
        <v>0</v>
      </c>
      <c r="K25" s="43">
        <f>'Hazard &amp; Exposure'!BC24</f>
        <v>0.3</v>
      </c>
      <c r="L25" s="44">
        <f t="shared" si="0"/>
        <v>1.6</v>
      </c>
      <c r="M25" s="156">
        <f>Vulnerability!E24</f>
        <v>3.9</v>
      </c>
      <c r="N25" s="154">
        <f>Vulnerability!H24</f>
        <v>7.4</v>
      </c>
      <c r="O25" s="154">
        <f>Vulnerability!M24</f>
        <v>0.9</v>
      </c>
      <c r="P25" s="43">
        <f>Vulnerability!N24</f>
        <v>4</v>
      </c>
      <c r="Q25" s="154">
        <f>Vulnerability!S24</f>
        <v>2.1</v>
      </c>
      <c r="R25" s="153">
        <f>Vulnerability!W24</f>
        <v>5.5</v>
      </c>
      <c r="S25" s="153">
        <f>Vulnerability!Z24</f>
        <v>3</v>
      </c>
      <c r="T25" s="153">
        <f>Vulnerability!AC24</f>
        <v>0.1</v>
      </c>
      <c r="U25" s="153">
        <f>Vulnerability!AI24</f>
        <v>5</v>
      </c>
      <c r="V25" s="154">
        <f>Vulnerability!AJ24</f>
        <v>3.7</v>
      </c>
      <c r="W25" s="43">
        <f>Vulnerability!AK24</f>
        <v>2.9</v>
      </c>
      <c r="X25" s="44">
        <f t="shared" si="1"/>
        <v>3.5</v>
      </c>
      <c r="Y25" s="169">
        <f>'Lack of Coping Capacity'!D24</f>
        <v>5.6</v>
      </c>
      <c r="Z25" s="152">
        <f>'Lack of Coping Capacity'!G24</f>
        <v>4</v>
      </c>
      <c r="AA25" s="43">
        <f>'Lack of Coping Capacity'!H24</f>
        <v>4.8</v>
      </c>
      <c r="AB25" s="152">
        <f>'Lack of Coping Capacity'!M24</f>
        <v>3.9</v>
      </c>
      <c r="AC25" s="152">
        <f>'Lack of Coping Capacity'!R24</f>
        <v>4.8</v>
      </c>
      <c r="AD25" s="152">
        <f>'Lack of Coping Capacity'!W24</f>
        <v>4.5999999999999996</v>
      </c>
      <c r="AE25" s="43">
        <f>'Lack of Coping Capacity'!X24</f>
        <v>4.4000000000000004</v>
      </c>
      <c r="AF25" s="44">
        <f t="shared" si="2"/>
        <v>4.5999999999999996</v>
      </c>
      <c r="AG25" s="161">
        <f t="shared" si="3"/>
        <v>3</v>
      </c>
      <c r="AH25" s="187" t="str">
        <f t="shared" si="7"/>
        <v>Low</v>
      </c>
      <c r="AI25" s="180">
        <f t="shared" si="4"/>
        <v>108</v>
      </c>
      <c r="AJ25" s="183">
        <f>VLOOKUP($B25,'Lack of Reliability Index'!$A$2:$H$192,8,FALSE)</f>
        <v>2.33469387755102</v>
      </c>
      <c r="AK25" s="51">
        <f>'Imputed and missing data hidden'!BA23</f>
        <v>1</v>
      </c>
      <c r="AL25" s="181">
        <f t="shared" si="5"/>
        <v>1.9607843137254902E-2</v>
      </c>
      <c r="AM25" s="51" t="str">
        <f t="shared" si="6"/>
        <v/>
      </c>
      <c r="AN25" s="182">
        <f>'Indicator Date hidden2'!BB24</f>
        <v>0.38775510204081631</v>
      </c>
      <c r="AO25" s="188"/>
    </row>
    <row r="26" spans="1:41" ht="15.75" thickBot="1" x14ac:dyDescent="0.3">
      <c r="A26" s="130" t="s">
        <v>44</v>
      </c>
      <c r="B26" s="47" t="s">
        <v>43</v>
      </c>
      <c r="C26" s="159">
        <f>'Hazard &amp; Exposure'!AO25</f>
        <v>2.4</v>
      </c>
      <c r="D26" s="158">
        <f>'Hazard &amp; Exposure'!AP25</f>
        <v>8</v>
      </c>
      <c r="E26" s="158">
        <f>'Hazard &amp; Exposure'!AQ25</f>
        <v>0</v>
      </c>
      <c r="F26" s="158">
        <f>'Hazard &amp; Exposure'!AR25</f>
        <v>0</v>
      </c>
      <c r="G26" s="158">
        <f>'Hazard &amp; Exposure'!AU25</f>
        <v>4.5</v>
      </c>
      <c r="H26" s="43">
        <f>'Hazard &amp; Exposure'!AV25</f>
        <v>3.7</v>
      </c>
      <c r="I26" s="158">
        <f>'Hazard &amp; Exposure'!AY25</f>
        <v>8.5</v>
      </c>
      <c r="J26" s="158">
        <f>'Hazard &amp; Exposure'!BB25</f>
        <v>7</v>
      </c>
      <c r="K26" s="43">
        <f>'Hazard &amp; Exposure'!BC25</f>
        <v>7</v>
      </c>
      <c r="L26" s="44">
        <f t="shared" si="0"/>
        <v>5.6</v>
      </c>
      <c r="M26" s="156">
        <f>Vulnerability!E25</f>
        <v>1.6</v>
      </c>
      <c r="N26" s="154">
        <f>Vulnerability!H25</f>
        <v>6.1</v>
      </c>
      <c r="O26" s="154">
        <f>Vulnerability!M25</f>
        <v>0.1</v>
      </c>
      <c r="P26" s="43">
        <f>Vulnerability!N25</f>
        <v>2.4</v>
      </c>
      <c r="Q26" s="154">
        <f>Vulnerability!S25</f>
        <v>1.7</v>
      </c>
      <c r="R26" s="153">
        <f>Vulnerability!W25</f>
        <v>0.7</v>
      </c>
      <c r="S26" s="153">
        <f>Vulnerability!Z25</f>
        <v>0.9</v>
      </c>
      <c r="T26" s="153">
        <f>Vulnerability!AC25</f>
        <v>0.1</v>
      </c>
      <c r="U26" s="153">
        <f>Vulnerability!AI25</f>
        <v>1.3</v>
      </c>
      <c r="V26" s="154">
        <f>Vulnerability!AJ25</f>
        <v>0.8</v>
      </c>
      <c r="W26" s="43">
        <f>Vulnerability!AK25</f>
        <v>1.3</v>
      </c>
      <c r="X26" s="44">
        <f t="shared" si="1"/>
        <v>1.9</v>
      </c>
      <c r="Y26" s="169">
        <f>'Lack of Coping Capacity'!D25</f>
        <v>4.3</v>
      </c>
      <c r="Z26" s="152">
        <f>'Lack of Coping Capacity'!G25</f>
        <v>5.7</v>
      </c>
      <c r="AA26" s="43">
        <f>'Lack of Coping Capacity'!H25</f>
        <v>5</v>
      </c>
      <c r="AB26" s="152">
        <f>'Lack of Coping Capacity'!M25</f>
        <v>2.4</v>
      </c>
      <c r="AC26" s="152">
        <f>'Lack of Coping Capacity'!R25</f>
        <v>3.8</v>
      </c>
      <c r="AD26" s="152">
        <f>'Lack of Coping Capacity'!W25</f>
        <v>3.1</v>
      </c>
      <c r="AE26" s="43">
        <f>'Lack of Coping Capacity'!X25</f>
        <v>3.1</v>
      </c>
      <c r="AF26" s="44">
        <f t="shared" si="2"/>
        <v>4.0999999999999996</v>
      </c>
      <c r="AG26" s="161">
        <f t="shared" si="3"/>
        <v>3.5</v>
      </c>
      <c r="AH26" s="187" t="str">
        <f t="shared" si="7"/>
        <v>Medium</v>
      </c>
      <c r="AI26" s="180">
        <f t="shared" si="4"/>
        <v>99</v>
      </c>
      <c r="AJ26" s="183">
        <f>VLOOKUP($B26,'Lack of Reliability Index'!$A$2:$H$192,8,FALSE)</f>
        <v>2.1333333333333329</v>
      </c>
      <c r="AK26" s="51">
        <f>'Imputed and missing data hidden'!BA24</f>
        <v>0</v>
      </c>
      <c r="AL26" s="181">
        <f t="shared" si="5"/>
        <v>0</v>
      </c>
      <c r="AM26" s="51" t="str">
        <f t="shared" si="6"/>
        <v>YES</v>
      </c>
      <c r="AN26" s="182">
        <f>'Indicator Date hidden2'!BB25</f>
        <v>0.32</v>
      </c>
      <c r="AO26" s="188"/>
    </row>
    <row r="27" spans="1:41" ht="15.75" thickBot="1" x14ac:dyDescent="0.3">
      <c r="A27" s="130" t="s">
        <v>379</v>
      </c>
      <c r="B27" s="47" t="s">
        <v>45</v>
      </c>
      <c r="C27" s="159">
        <f>'Hazard &amp; Exposure'!AO26</f>
        <v>0.1</v>
      </c>
      <c r="D27" s="158">
        <f>'Hazard &amp; Exposure'!AP26</f>
        <v>2</v>
      </c>
      <c r="E27" s="158">
        <f>'Hazard &amp; Exposure'!AQ26</f>
        <v>4.3</v>
      </c>
      <c r="F27" s="158">
        <f>'Hazard &amp; Exposure'!AR26</f>
        <v>1.4</v>
      </c>
      <c r="G27" s="158">
        <f>'Hazard &amp; Exposure'!AU26</f>
        <v>2</v>
      </c>
      <c r="H27" s="43">
        <f>'Hazard &amp; Exposure'!AV26</f>
        <v>2.1</v>
      </c>
      <c r="I27" s="158">
        <f>'Hazard &amp; Exposure'!AY26</f>
        <v>3.1</v>
      </c>
      <c r="J27" s="158">
        <f>'Hazard &amp; Exposure'!BB26</f>
        <v>0</v>
      </c>
      <c r="K27" s="43">
        <f>'Hazard &amp; Exposure'!BC26</f>
        <v>2.2000000000000002</v>
      </c>
      <c r="L27" s="44">
        <f t="shared" si="0"/>
        <v>2.2000000000000002</v>
      </c>
      <c r="M27" s="156">
        <f>Vulnerability!E26</f>
        <v>1.3</v>
      </c>
      <c r="N27" s="154" t="str">
        <f>Vulnerability!H26</f>
        <v>x</v>
      </c>
      <c r="O27" s="154">
        <f>Vulnerability!M26</f>
        <v>0</v>
      </c>
      <c r="P27" s="43">
        <f>Vulnerability!N26</f>
        <v>0.9</v>
      </c>
      <c r="Q27" s="154">
        <f>Vulnerability!S26</f>
        <v>0</v>
      </c>
      <c r="R27" s="153">
        <f>Vulnerability!W26</f>
        <v>1.1000000000000001</v>
      </c>
      <c r="S27" s="153">
        <f>Vulnerability!Z26</f>
        <v>1.5</v>
      </c>
      <c r="T27" s="153">
        <f>Vulnerability!AC26</f>
        <v>0</v>
      </c>
      <c r="U27" s="153">
        <f>Vulnerability!AI26</f>
        <v>1.6</v>
      </c>
      <c r="V27" s="154">
        <f>Vulnerability!AJ26</f>
        <v>1.1000000000000001</v>
      </c>
      <c r="W27" s="43">
        <f>Vulnerability!AK26</f>
        <v>0.6</v>
      </c>
      <c r="X27" s="44">
        <f t="shared" si="1"/>
        <v>0.8</v>
      </c>
      <c r="Y27" s="169">
        <f>'Lack of Coping Capacity'!D26</f>
        <v>6</v>
      </c>
      <c r="Z27" s="152">
        <f>'Lack of Coping Capacity'!G26</f>
        <v>3.6</v>
      </c>
      <c r="AA27" s="43">
        <f>'Lack of Coping Capacity'!H26</f>
        <v>4.8</v>
      </c>
      <c r="AB27" s="152">
        <f>'Lack of Coping Capacity'!M26</f>
        <v>2.1</v>
      </c>
      <c r="AC27" s="152">
        <f>'Lack of Coping Capacity'!R26</f>
        <v>7.2</v>
      </c>
      <c r="AD27" s="152">
        <f>'Lack of Coping Capacity'!W26</f>
        <v>2.8</v>
      </c>
      <c r="AE27" s="43">
        <f>'Lack of Coping Capacity'!X26</f>
        <v>4</v>
      </c>
      <c r="AF27" s="44">
        <f t="shared" si="2"/>
        <v>4.4000000000000004</v>
      </c>
      <c r="AG27" s="161">
        <f t="shared" si="3"/>
        <v>2</v>
      </c>
      <c r="AH27" s="187" t="str">
        <f t="shared" si="7"/>
        <v>Low</v>
      </c>
      <c r="AI27" s="180">
        <f t="shared" si="4"/>
        <v>152</v>
      </c>
      <c r="AJ27" s="183">
        <f>VLOOKUP($B27,'Lack of Reliability Index'!$A$2:$H$192,8,FALSE)</f>
        <v>4.1650793650793645</v>
      </c>
      <c r="AK27" s="51">
        <f>'Imputed and missing data hidden'!BA25</f>
        <v>8</v>
      </c>
      <c r="AL27" s="181">
        <f t="shared" si="5"/>
        <v>0.15686274509803921</v>
      </c>
      <c r="AM27" s="51" t="str">
        <f t="shared" si="6"/>
        <v/>
      </c>
      <c r="AN27" s="182">
        <f>'Indicator Date hidden2'!BB26</f>
        <v>0.38095238095238093</v>
      </c>
      <c r="AO27" s="188"/>
    </row>
    <row r="28" spans="1:41" ht="15.75" thickBot="1" x14ac:dyDescent="0.3">
      <c r="A28" s="130" t="s">
        <v>47</v>
      </c>
      <c r="B28" s="47" t="s">
        <v>46</v>
      </c>
      <c r="C28" s="159">
        <f>'Hazard &amp; Exposure'!AO27</f>
        <v>6.6</v>
      </c>
      <c r="D28" s="158">
        <f>'Hazard &amp; Exposure'!AP27</f>
        <v>4.9000000000000004</v>
      </c>
      <c r="E28" s="158">
        <f>'Hazard &amp; Exposure'!AQ27</f>
        <v>0</v>
      </c>
      <c r="F28" s="158">
        <f>'Hazard &amp; Exposure'!AR27</f>
        <v>0</v>
      </c>
      <c r="G28" s="158">
        <f>'Hazard &amp; Exposure'!AU27</f>
        <v>2.8</v>
      </c>
      <c r="H28" s="43">
        <f>'Hazard &amp; Exposure'!AV27</f>
        <v>3.3</v>
      </c>
      <c r="I28" s="158">
        <f>'Hazard &amp; Exposure'!AY27</f>
        <v>2</v>
      </c>
      <c r="J28" s="158">
        <f>'Hazard &amp; Exposure'!BB27</f>
        <v>0</v>
      </c>
      <c r="K28" s="43">
        <f>'Hazard &amp; Exposure'!BC27</f>
        <v>1.4</v>
      </c>
      <c r="L28" s="44">
        <f t="shared" si="0"/>
        <v>2.4</v>
      </c>
      <c r="M28" s="156">
        <f>Vulnerability!E27</f>
        <v>2.4</v>
      </c>
      <c r="N28" s="154">
        <f>Vulnerability!H27</f>
        <v>2.9</v>
      </c>
      <c r="O28" s="154">
        <f>Vulnerability!M27</f>
        <v>0</v>
      </c>
      <c r="P28" s="43">
        <f>Vulnerability!N27</f>
        <v>1.9</v>
      </c>
      <c r="Q28" s="154">
        <f>Vulnerability!S27</f>
        <v>4.0999999999999996</v>
      </c>
      <c r="R28" s="153">
        <f>Vulnerability!W27</f>
        <v>0.4</v>
      </c>
      <c r="S28" s="153">
        <f>Vulnerability!Z27</f>
        <v>0.8</v>
      </c>
      <c r="T28" s="153">
        <f>Vulnerability!AC27</f>
        <v>0</v>
      </c>
      <c r="U28" s="153">
        <f>Vulnerability!AI27</f>
        <v>2.2999999999999998</v>
      </c>
      <c r="V28" s="154">
        <f>Vulnerability!AJ27</f>
        <v>0.9</v>
      </c>
      <c r="W28" s="43">
        <f>Vulnerability!AK27</f>
        <v>2.6</v>
      </c>
      <c r="X28" s="44">
        <f t="shared" si="1"/>
        <v>2.2999999999999998</v>
      </c>
      <c r="Y28" s="169">
        <f>'Lack of Coping Capacity'!D27</f>
        <v>3.2</v>
      </c>
      <c r="Z28" s="152">
        <f>'Lack of Coping Capacity'!G27</f>
        <v>5.3</v>
      </c>
      <c r="AA28" s="43">
        <f>'Lack of Coping Capacity'!H27</f>
        <v>4.3</v>
      </c>
      <c r="AB28" s="152">
        <f>'Lack of Coping Capacity'!M27</f>
        <v>2.1</v>
      </c>
      <c r="AC28" s="152">
        <f>'Lack of Coping Capacity'!R27</f>
        <v>1.3</v>
      </c>
      <c r="AD28" s="152">
        <f>'Lack of Coping Capacity'!W27</f>
        <v>1.9</v>
      </c>
      <c r="AE28" s="43">
        <f>'Lack of Coping Capacity'!X27</f>
        <v>1.8</v>
      </c>
      <c r="AF28" s="44">
        <f t="shared" si="2"/>
        <v>3.1</v>
      </c>
      <c r="AG28" s="161">
        <f t="shared" si="3"/>
        <v>2.6</v>
      </c>
      <c r="AH28" s="187" t="str">
        <f t="shared" si="7"/>
        <v>Low</v>
      </c>
      <c r="AI28" s="180">
        <f t="shared" si="4"/>
        <v>130</v>
      </c>
      <c r="AJ28" s="183">
        <f>VLOOKUP($B28,'Lack of Reliability Index'!$A$2:$H$192,8,FALSE)</f>
        <v>2.0444444444444443</v>
      </c>
      <c r="AK28" s="51">
        <f>'Imputed and missing data hidden'!BA26</f>
        <v>5</v>
      </c>
      <c r="AL28" s="181">
        <f t="shared" si="5"/>
        <v>9.8039215686274508E-2</v>
      </c>
      <c r="AM28" s="51" t="str">
        <f t="shared" si="6"/>
        <v/>
      </c>
      <c r="AN28" s="182">
        <f>'Indicator Date hidden2'!BB27</f>
        <v>0.13333333333333333</v>
      </c>
      <c r="AO28" s="188"/>
    </row>
    <row r="29" spans="1:41" ht="15.75" thickBot="1" x14ac:dyDescent="0.3">
      <c r="A29" s="130" t="s">
        <v>49</v>
      </c>
      <c r="B29" s="47" t="s">
        <v>48</v>
      </c>
      <c r="C29" s="159">
        <f>'Hazard &amp; Exposure'!AO28</f>
        <v>0.1</v>
      </c>
      <c r="D29" s="158">
        <f>'Hazard &amp; Exposure'!AP28</f>
        <v>4.8</v>
      </c>
      <c r="E29" s="158">
        <f>'Hazard &amp; Exposure'!AQ28</f>
        <v>0</v>
      </c>
      <c r="F29" s="158">
        <f>'Hazard &amp; Exposure'!AR28</f>
        <v>0</v>
      </c>
      <c r="G29" s="158">
        <f>'Hazard &amp; Exposure'!AU28</f>
        <v>6</v>
      </c>
      <c r="H29" s="43">
        <f>'Hazard &amp; Exposure'!AV28</f>
        <v>2.6</v>
      </c>
      <c r="I29" s="158">
        <f>'Hazard &amp; Exposure'!AY28</f>
        <v>7.8</v>
      </c>
      <c r="J29" s="158">
        <f>'Hazard &amp; Exposure'!BB28</f>
        <v>0</v>
      </c>
      <c r="K29" s="43">
        <f>'Hazard &amp; Exposure'!BC28</f>
        <v>5.5</v>
      </c>
      <c r="L29" s="44">
        <f t="shared" si="0"/>
        <v>4.2</v>
      </c>
      <c r="M29" s="156">
        <f>Vulnerability!E28</f>
        <v>9.4</v>
      </c>
      <c r="N29" s="154">
        <f>Vulnerability!H28</f>
        <v>5.4</v>
      </c>
      <c r="O29" s="154">
        <f>Vulnerability!M28</f>
        <v>4.3</v>
      </c>
      <c r="P29" s="43">
        <f>Vulnerability!N28</f>
        <v>7.1</v>
      </c>
      <c r="Q29" s="154">
        <f>Vulnerability!S28</f>
        <v>4.5</v>
      </c>
      <c r="R29" s="153">
        <f>Vulnerability!W28</f>
        <v>3.7</v>
      </c>
      <c r="S29" s="153">
        <f>Vulnerability!Z28</f>
        <v>6.3</v>
      </c>
      <c r="T29" s="153">
        <f>Vulnerability!AC28</f>
        <v>0.1</v>
      </c>
      <c r="U29" s="153">
        <f>Vulnerability!AI28</f>
        <v>5.5</v>
      </c>
      <c r="V29" s="154">
        <f>Vulnerability!AJ28</f>
        <v>4.3</v>
      </c>
      <c r="W29" s="43">
        <f>Vulnerability!AK28</f>
        <v>4.4000000000000004</v>
      </c>
      <c r="X29" s="44">
        <f t="shared" si="1"/>
        <v>5.9</v>
      </c>
      <c r="Y29" s="169">
        <f>'Lack of Coping Capacity'!D28</f>
        <v>3.2</v>
      </c>
      <c r="Z29" s="152">
        <f>'Lack of Coping Capacity'!G28</f>
        <v>6</v>
      </c>
      <c r="AA29" s="43">
        <f>'Lack of Coping Capacity'!H28</f>
        <v>4.5999999999999996</v>
      </c>
      <c r="AB29" s="152">
        <f>'Lack of Coping Capacity'!M28</f>
        <v>8.1</v>
      </c>
      <c r="AC29" s="152">
        <f>'Lack of Coping Capacity'!R28</f>
        <v>7</v>
      </c>
      <c r="AD29" s="152">
        <f>'Lack of Coping Capacity'!W28</f>
        <v>6.7</v>
      </c>
      <c r="AE29" s="43">
        <f>'Lack of Coping Capacity'!X28</f>
        <v>7.3</v>
      </c>
      <c r="AF29" s="44">
        <f t="shared" si="2"/>
        <v>6.1</v>
      </c>
      <c r="AG29" s="161">
        <f t="shared" si="3"/>
        <v>5.3</v>
      </c>
      <c r="AH29" s="187" t="str">
        <f t="shared" si="7"/>
        <v>High</v>
      </c>
      <c r="AI29" s="180">
        <f t="shared" si="4"/>
        <v>33</v>
      </c>
      <c r="AJ29" s="183">
        <f>VLOOKUP($B29,'Lack of Reliability Index'!$A$2:$H$192,8,FALSE)</f>
        <v>1.5686274509803919</v>
      </c>
      <c r="AK29" s="51">
        <f>'Imputed and missing data hidden'!BA27</f>
        <v>0</v>
      </c>
      <c r="AL29" s="181">
        <f t="shared" si="5"/>
        <v>0</v>
      </c>
      <c r="AM29" s="51" t="str">
        <f t="shared" si="6"/>
        <v/>
      </c>
      <c r="AN29" s="182">
        <f>'Indicator Date hidden2'!BB28</f>
        <v>0.29411764705882354</v>
      </c>
      <c r="AO29" s="188"/>
    </row>
    <row r="30" spans="1:41" ht="15.75" thickBot="1" x14ac:dyDescent="0.3">
      <c r="A30" s="130" t="s">
        <v>51</v>
      </c>
      <c r="B30" s="47" t="s">
        <v>50</v>
      </c>
      <c r="C30" s="159">
        <f>'Hazard &amp; Exposure'!AO29</f>
        <v>4</v>
      </c>
      <c r="D30" s="158">
        <f>'Hazard &amp; Exposure'!AP29</f>
        <v>4.5</v>
      </c>
      <c r="E30" s="158">
        <f>'Hazard &amp; Exposure'!AQ29</f>
        <v>0</v>
      </c>
      <c r="F30" s="158">
        <f>'Hazard &amp; Exposure'!AR29</f>
        <v>0</v>
      </c>
      <c r="G30" s="158">
        <f>'Hazard &amp; Exposure'!AU29</f>
        <v>5</v>
      </c>
      <c r="H30" s="43">
        <f>'Hazard &amp; Exposure'!AV29</f>
        <v>3</v>
      </c>
      <c r="I30" s="158">
        <f>'Hazard &amp; Exposure'!AY29</f>
        <v>8.8000000000000007</v>
      </c>
      <c r="J30" s="158">
        <f>'Hazard &amp; Exposure'!BB29</f>
        <v>0</v>
      </c>
      <c r="K30" s="43">
        <f>'Hazard &amp; Exposure'!BC29</f>
        <v>6.2</v>
      </c>
      <c r="L30" s="44">
        <f t="shared" si="0"/>
        <v>4.8</v>
      </c>
      <c r="M30" s="156">
        <f>Vulnerability!E29</f>
        <v>8.6</v>
      </c>
      <c r="N30" s="154">
        <f>Vulnerability!H29</f>
        <v>4.2</v>
      </c>
      <c r="O30" s="154">
        <f>Vulnerability!M29</f>
        <v>4.9000000000000004</v>
      </c>
      <c r="P30" s="43">
        <f>Vulnerability!N29</f>
        <v>6.6</v>
      </c>
      <c r="Q30" s="154">
        <f>Vulnerability!S29</f>
        <v>6.5</v>
      </c>
      <c r="R30" s="153">
        <f>Vulnerability!W29</f>
        <v>3.2</v>
      </c>
      <c r="S30" s="153">
        <f>Vulnerability!Z29</f>
        <v>6.4</v>
      </c>
      <c r="T30" s="153">
        <f>Vulnerability!AC29</f>
        <v>0</v>
      </c>
      <c r="U30" s="153">
        <f>Vulnerability!AI29</f>
        <v>7.2</v>
      </c>
      <c r="V30" s="154">
        <f>Vulnerability!AJ29</f>
        <v>4.8</v>
      </c>
      <c r="W30" s="43">
        <f>Vulnerability!AK29</f>
        <v>5.7</v>
      </c>
      <c r="X30" s="44">
        <f t="shared" si="1"/>
        <v>6.2</v>
      </c>
      <c r="Y30" s="169">
        <f>'Lack of Coping Capacity'!D29</f>
        <v>4.5999999999999996</v>
      </c>
      <c r="Z30" s="152">
        <f>'Lack of Coping Capacity'!G29</f>
        <v>7.7</v>
      </c>
      <c r="AA30" s="43">
        <f>'Lack of Coping Capacity'!H29</f>
        <v>6.2</v>
      </c>
      <c r="AB30" s="152">
        <f>'Lack of Coping Capacity'!M29</f>
        <v>7.4</v>
      </c>
      <c r="AC30" s="152">
        <f>'Lack of Coping Capacity'!R29</f>
        <v>6.1</v>
      </c>
      <c r="AD30" s="152">
        <f>'Lack of Coping Capacity'!W29</f>
        <v>6.5</v>
      </c>
      <c r="AE30" s="43">
        <f>'Lack of Coping Capacity'!X29</f>
        <v>6.7</v>
      </c>
      <c r="AF30" s="44">
        <f t="shared" si="2"/>
        <v>6.5</v>
      </c>
      <c r="AG30" s="161">
        <f t="shared" si="3"/>
        <v>5.8</v>
      </c>
      <c r="AH30" s="187" t="str">
        <f t="shared" si="7"/>
        <v>High</v>
      </c>
      <c r="AI30" s="180">
        <f t="shared" si="4"/>
        <v>23</v>
      </c>
      <c r="AJ30" s="183">
        <f>VLOOKUP($B30,'Lack of Reliability Index'!$A$2:$H$192,8,FALSE)</f>
        <v>2.7200000000000006</v>
      </c>
      <c r="AK30" s="51">
        <f>'Imputed and missing data hidden'!BA28</f>
        <v>3</v>
      </c>
      <c r="AL30" s="181">
        <f t="shared" si="5"/>
        <v>5.8823529411764705E-2</v>
      </c>
      <c r="AM30" s="51" t="str">
        <f t="shared" si="6"/>
        <v/>
      </c>
      <c r="AN30" s="182">
        <f>'Indicator Date hidden2'!BB29</f>
        <v>0.36</v>
      </c>
      <c r="AO30" s="188"/>
    </row>
    <row r="31" spans="1:41" ht="15.75" thickBot="1" x14ac:dyDescent="0.3">
      <c r="A31" s="130" t="s">
        <v>844</v>
      </c>
      <c r="B31" s="47" t="s">
        <v>58</v>
      </c>
      <c r="C31" s="159">
        <f>'Hazard &amp; Exposure'!AO30</f>
        <v>0.1</v>
      </c>
      <c r="D31" s="158">
        <f>'Hazard &amp; Exposure'!AP30</f>
        <v>0.1</v>
      </c>
      <c r="E31" s="158">
        <f>'Hazard &amp; Exposure'!AQ30</f>
        <v>0</v>
      </c>
      <c r="F31" s="158">
        <f>'Hazard &amp; Exposure'!AR30</f>
        <v>0</v>
      </c>
      <c r="G31" s="158">
        <f>'Hazard &amp; Exposure'!AU30</f>
        <v>6.6</v>
      </c>
      <c r="H31" s="43">
        <f>'Hazard &amp; Exposure'!AV30</f>
        <v>1.9</v>
      </c>
      <c r="I31" s="158">
        <f>'Hazard &amp; Exposure'!AY30</f>
        <v>0.7</v>
      </c>
      <c r="J31" s="158">
        <f>'Hazard &amp; Exposure'!BB30</f>
        <v>0</v>
      </c>
      <c r="K31" s="43">
        <f>'Hazard &amp; Exposure'!BC30</f>
        <v>0.5</v>
      </c>
      <c r="L31" s="44">
        <f t="shared" si="0"/>
        <v>1.2</v>
      </c>
      <c r="M31" s="156">
        <f>Vulnerability!E30</f>
        <v>4.5999999999999996</v>
      </c>
      <c r="N31" s="154">
        <f>Vulnerability!H30</f>
        <v>5.5</v>
      </c>
      <c r="O31" s="154">
        <f>Vulnerability!M30</f>
        <v>8.4</v>
      </c>
      <c r="P31" s="43">
        <f>Vulnerability!N30</f>
        <v>5.8</v>
      </c>
      <c r="Q31" s="154">
        <f>Vulnerability!S30</f>
        <v>0</v>
      </c>
      <c r="R31" s="153">
        <f>Vulnerability!W30</f>
        <v>1.5</v>
      </c>
      <c r="S31" s="153">
        <f>Vulnerability!Z30</f>
        <v>1.9</v>
      </c>
      <c r="T31" s="153">
        <f>Vulnerability!AC30</f>
        <v>0</v>
      </c>
      <c r="U31" s="153">
        <f>Vulnerability!AI30</f>
        <v>3.5</v>
      </c>
      <c r="V31" s="154">
        <f>Vulnerability!AJ30</f>
        <v>1.8</v>
      </c>
      <c r="W31" s="43">
        <f>Vulnerability!AK30</f>
        <v>0.9</v>
      </c>
      <c r="X31" s="44">
        <f t="shared" si="1"/>
        <v>3.7</v>
      </c>
      <c r="Y31" s="169">
        <f>'Lack of Coping Capacity'!D30</f>
        <v>3.4</v>
      </c>
      <c r="Z31" s="152">
        <f>'Lack of Coping Capacity'!G30</f>
        <v>4.4000000000000004</v>
      </c>
      <c r="AA31" s="43">
        <f>'Lack of Coping Capacity'!H30</f>
        <v>3.9</v>
      </c>
      <c r="AB31" s="152">
        <f>'Lack of Coping Capacity'!M30</f>
        <v>3.2</v>
      </c>
      <c r="AC31" s="152">
        <f>'Lack of Coping Capacity'!R30</f>
        <v>3</v>
      </c>
      <c r="AD31" s="152">
        <f>'Lack of Coping Capacity'!W30</f>
        <v>5.2</v>
      </c>
      <c r="AE31" s="43">
        <f>'Lack of Coping Capacity'!X30</f>
        <v>3.8</v>
      </c>
      <c r="AF31" s="44">
        <f t="shared" si="2"/>
        <v>3.9</v>
      </c>
      <c r="AG31" s="161">
        <f t="shared" si="3"/>
        <v>2.6</v>
      </c>
      <c r="AH31" s="187" t="str">
        <f t="shared" si="7"/>
        <v>Low</v>
      </c>
      <c r="AI31" s="180">
        <f t="shared" si="4"/>
        <v>130</v>
      </c>
      <c r="AJ31" s="183">
        <f>VLOOKUP($B31,'Lack of Reliability Index'!$A$2:$H$192,8,FALSE)</f>
        <v>2.0753623188405799</v>
      </c>
      <c r="AK31" s="51">
        <f>'Imputed and missing data hidden'!BA29</f>
        <v>3</v>
      </c>
      <c r="AL31" s="181">
        <f t="shared" si="5"/>
        <v>5.8823529411764705E-2</v>
      </c>
      <c r="AM31" s="51" t="str">
        <f t="shared" si="6"/>
        <v/>
      </c>
      <c r="AN31" s="182">
        <f>'Indicator Date hidden2'!BB30</f>
        <v>0.2391304347826087</v>
      </c>
      <c r="AO31" s="188"/>
    </row>
    <row r="32" spans="1:41" ht="15.75" thickBot="1" x14ac:dyDescent="0.3">
      <c r="A32" s="130" t="s">
        <v>53</v>
      </c>
      <c r="B32" s="47" t="s">
        <v>52</v>
      </c>
      <c r="C32" s="159">
        <f>'Hazard &amp; Exposure'!AO31</f>
        <v>0.1</v>
      </c>
      <c r="D32" s="158">
        <f>'Hazard &amp; Exposure'!AP31</f>
        <v>9.5</v>
      </c>
      <c r="E32" s="158">
        <f>'Hazard &amp; Exposure'!AQ31</f>
        <v>4.4000000000000004</v>
      </c>
      <c r="F32" s="158">
        <f>'Hazard &amp; Exposure'!AR31</f>
        <v>4</v>
      </c>
      <c r="G32" s="158">
        <f>'Hazard &amp; Exposure'!AU31</f>
        <v>4.7</v>
      </c>
      <c r="H32" s="43">
        <f>'Hazard &amp; Exposure'!AV31</f>
        <v>5.5</v>
      </c>
      <c r="I32" s="158">
        <f>'Hazard &amp; Exposure'!AY31</f>
        <v>5.7</v>
      </c>
      <c r="J32" s="158">
        <f>'Hazard &amp; Exposure'!BB31</f>
        <v>0</v>
      </c>
      <c r="K32" s="43">
        <f>'Hazard &amp; Exposure'!BC31</f>
        <v>4</v>
      </c>
      <c r="L32" s="44">
        <f t="shared" si="0"/>
        <v>4.8</v>
      </c>
      <c r="M32" s="156">
        <f>Vulnerability!E31</f>
        <v>4.4000000000000004</v>
      </c>
      <c r="N32" s="154">
        <f>Vulnerability!H31</f>
        <v>3.9</v>
      </c>
      <c r="O32" s="154">
        <f>Vulnerability!M31</f>
        <v>2.2999999999999998</v>
      </c>
      <c r="P32" s="43">
        <f>Vulnerability!N31</f>
        <v>3.8</v>
      </c>
      <c r="Q32" s="154">
        <f>Vulnerability!S31</f>
        <v>0</v>
      </c>
      <c r="R32" s="153">
        <f>Vulnerability!W31</f>
        <v>2.8</v>
      </c>
      <c r="S32" s="153">
        <f>Vulnerability!Z31</f>
        <v>3.8</v>
      </c>
      <c r="T32" s="153">
        <f>Vulnerability!AC31</f>
        <v>7.9</v>
      </c>
      <c r="U32" s="153">
        <f>Vulnerability!AI31</f>
        <v>4.8</v>
      </c>
      <c r="V32" s="154">
        <f>Vulnerability!AJ31</f>
        <v>5.2</v>
      </c>
      <c r="W32" s="43">
        <f>Vulnerability!AK31</f>
        <v>3</v>
      </c>
      <c r="X32" s="44">
        <f t="shared" si="1"/>
        <v>3.4</v>
      </c>
      <c r="Y32" s="169">
        <f>'Lack of Coping Capacity'!D31</f>
        <v>6.8</v>
      </c>
      <c r="Z32" s="152">
        <f>'Lack of Coping Capacity'!G31</f>
        <v>7.2</v>
      </c>
      <c r="AA32" s="43">
        <f>'Lack of Coping Capacity'!H31</f>
        <v>7</v>
      </c>
      <c r="AB32" s="152">
        <f>'Lack of Coping Capacity'!M31</f>
        <v>5</v>
      </c>
      <c r="AC32" s="152">
        <f>'Lack of Coping Capacity'!R31</f>
        <v>6.5</v>
      </c>
      <c r="AD32" s="152">
        <f>'Lack of Coping Capacity'!W31</f>
        <v>6.4</v>
      </c>
      <c r="AE32" s="43">
        <f>'Lack of Coping Capacity'!X31</f>
        <v>6</v>
      </c>
      <c r="AF32" s="44">
        <f t="shared" si="2"/>
        <v>6.5</v>
      </c>
      <c r="AG32" s="161">
        <f t="shared" si="3"/>
        <v>4.7</v>
      </c>
      <c r="AH32" s="187" t="str">
        <f t="shared" si="7"/>
        <v>Medium</v>
      </c>
      <c r="AI32" s="180">
        <f t="shared" si="4"/>
        <v>53</v>
      </c>
      <c r="AJ32" s="183">
        <f>VLOOKUP($B32,'Lack of Reliability Index'!$A$2:$H$192,8,FALSE)</f>
        <v>1.706666666666667</v>
      </c>
      <c r="AK32" s="51">
        <f>'Imputed and missing data hidden'!BA30</f>
        <v>0</v>
      </c>
      <c r="AL32" s="181">
        <f t="shared" si="5"/>
        <v>0</v>
      </c>
      <c r="AM32" s="51" t="str">
        <f t="shared" si="6"/>
        <v/>
      </c>
      <c r="AN32" s="182">
        <f>'Indicator Date hidden2'!BB31</f>
        <v>0.32</v>
      </c>
      <c r="AO32" s="188"/>
    </row>
    <row r="33" spans="1:41" ht="15.75" thickBot="1" x14ac:dyDescent="0.3">
      <c r="A33" s="130" t="s">
        <v>55</v>
      </c>
      <c r="B33" s="47" t="s">
        <v>54</v>
      </c>
      <c r="C33" s="159">
        <f>'Hazard &amp; Exposure'!AO32</f>
        <v>0.8</v>
      </c>
      <c r="D33" s="158">
        <f>'Hazard &amp; Exposure'!AP32</f>
        <v>6</v>
      </c>
      <c r="E33" s="158">
        <f>'Hazard &amp; Exposure'!AQ32</f>
        <v>0</v>
      </c>
      <c r="F33" s="158">
        <f>'Hazard &amp; Exposure'!AR32</f>
        <v>0</v>
      </c>
      <c r="G33" s="158">
        <f>'Hazard &amp; Exposure'!AU32</f>
        <v>3.1</v>
      </c>
      <c r="H33" s="43">
        <f>'Hazard &amp; Exposure'!AV32</f>
        <v>2.2999999999999998</v>
      </c>
      <c r="I33" s="158">
        <f>'Hazard &amp; Exposure'!AY32</f>
        <v>9.5</v>
      </c>
      <c r="J33" s="158">
        <f>'Hazard &amp; Exposure'!BB32</f>
        <v>9</v>
      </c>
      <c r="K33" s="43">
        <f>'Hazard &amp; Exposure'!BC32</f>
        <v>9</v>
      </c>
      <c r="L33" s="44">
        <f t="shared" si="0"/>
        <v>6.8</v>
      </c>
      <c r="M33" s="156">
        <f>Vulnerability!E32</f>
        <v>5.7</v>
      </c>
      <c r="N33" s="154">
        <f>Vulnerability!H32</f>
        <v>6.5</v>
      </c>
      <c r="O33" s="154">
        <f>Vulnerability!M32</f>
        <v>1.7</v>
      </c>
      <c r="P33" s="43">
        <f>Vulnerability!N32</f>
        <v>4.9000000000000004</v>
      </c>
      <c r="Q33" s="154">
        <f>Vulnerability!S32</f>
        <v>8</v>
      </c>
      <c r="R33" s="153">
        <f>Vulnerability!W32</f>
        <v>6.1</v>
      </c>
      <c r="S33" s="153">
        <f>Vulnerability!Z32</f>
        <v>5.0999999999999996</v>
      </c>
      <c r="T33" s="153">
        <f>Vulnerability!AC32</f>
        <v>0</v>
      </c>
      <c r="U33" s="153">
        <f>Vulnerability!AI32</f>
        <v>4.3</v>
      </c>
      <c r="V33" s="154">
        <f>Vulnerability!AJ32</f>
        <v>4.2</v>
      </c>
      <c r="W33" s="43">
        <f>Vulnerability!AK32</f>
        <v>6.5</v>
      </c>
      <c r="X33" s="44">
        <f t="shared" si="1"/>
        <v>5.8</v>
      </c>
      <c r="Y33" s="169">
        <f>'Lack of Coping Capacity'!D32</f>
        <v>2.6</v>
      </c>
      <c r="Z33" s="152">
        <f>'Lack of Coping Capacity'!G32</f>
        <v>7</v>
      </c>
      <c r="AA33" s="43">
        <f>'Lack of Coping Capacity'!H32</f>
        <v>4.8</v>
      </c>
      <c r="AB33" s="152">
        <f>'Lack of Coping Capacity'!M32</f>
        <v>5.9</v>
      </c>
      <c r="AC33" s="152">
        <f>'Lack of Coping Capacity'!R32</f>
        <v>6.7</v>
      </c>
      <c r="AD33" s="152">
        <f>'Lack of Coping Capacity'!W32</f>
        <v>7.9</v>
      </c>
      <c r="AE33" s="43">
        <f>'Lack of Coping Capacity'!X32</f>
        <v>6.8</v>
      </c>
      <c r="AF33" s="44">
        <f t="shared" si="2"/>
        <v>5.9</v>
      </c>
      <c r="AG33" s="161">
        <f t="shared" si="3"/>
        <v>6.2</v>
      </c>
      <c r="AH33" s="187" t="str">
        <f t="shared" si="7"/>
        <v>High</v>
      </c>
      <c r="AI33" s="180">
        <f t="shared" si="4"/>
        <v>17</v>
      </c>
      <c r="AJ33" s="183">
        <f>VLOOKUP($B33,'Lack of Reliability Index'!$A$2:$H$192,8,FALSE)</f>
        <v>1.8300653594771248</v>
      </c>
      <c r="AK33" s="51">
        <f>'Imputed and missing data hidden'!BA31</f>
        <v>0</v>
      </c>
      <c r="AL33" s="181">
        <f t="shared" si="5"/>
        <v>0</v>
      </c>
      <c r="AM33" s="51" t="str">
        <f t="shared" si="6"/>
        <v>YES</v>
      </c>
      <c r="AN33" s="182">
        <f>'Indicator Date hidden2'!BB32</f>
        <v>0.27450980392156865</v>
      </c>
      <c r="AO33" s="188"/>
    </row>
    <row r="34" spans="1:41" ht="15.75" thickBot="1" x14ac:dyDescent="0.3">
      <c r="A34" s="130" t="s">
        <v>57</v>
      </c>
      <c r="B34" s="47" t="s">
        <v>56</v>
      </c>
      <c r="C34" s="159">
        <f>'Hazard &amp; Exposure'!AO33</f>
        <v>4.7</v>
      </c>
      <c r="D34" s="158">
        <f>'Hazard &amp; Exposure'!AP33</f>
        <v>5.2</v>
      </c>
      <c r="E34" s="158">
        <f>'Hazard &amp; Exposure'!AQ33</f>
        <v>6.2</v>
      </c>
      <c r="F34" s="158">
        <f>'Hazard &amp; Exposure'!AR33</f>
        <v>2.5</v>
      </c>
      <c r="G34" s="158">
        <f>'Hazard &amp; Exposure'!AU33</f>
        <v>4.8</v>
      </c>
      <c r="H34" s="43">
        <f>'Hazard &amp; Exposure'!AV33</f>
        <v>4.8</v>
      </c>
      <c r="I34" s="158">
        <f>'Hazard &amp; Exposure'!AY33</f>
        <v>0.8</v>
      </c>
      <c r="J34" s="158">
        <f>'Hazard &amp; Exposure'!BB33</f>
        <v>0</v>
      </c>
      <c r="K34" s="43">
        <f>'Hazard &amp; Exposure'!BC33</f>
        <v>0.6</v>
      </c>
      <c r="L34" s="44">
        <f t="shared" si="0"/>
        <v>3</v>
      </c>
      <c r="M34" s="156">
        <f>Vulnerability!E33</f>
        <v>0.5</v>
      </c>
      <c r="N34" s="154">
        <f>Vulnerability!H33</f>
        <v>1.8</v>
      </c>
      <c r="O34" s="154">
        <f>Vulnerability!M33</f>
        <v>0</v>
      </c>
      <c r="P34" s="43">
        <f>Vulnerability!N33</f>
        <v>0.7</v>
      </c>
      <c r="Q34" s="154">
        <f>Vulnerability!S33</f>
        <v>5.4</v>
      </c>
      <c r="R34" s="153">
        <f>Vulnerability!W33</f>
        <v>0.1</v>
      </c>
      <c r="S34" s="153">
        <f>Vulnerability!Z33</f>
        <v>0.4</v>
      </c>
      <c r="T34" s="153">
        <f>Vulnerability!AC33</f>
        <v>0.2</v>
      </c>
      <c r="U34" s="153">
        <f>Vulnerability!AI33</f>
        <v>0.6</v>
      </c>
      <c r="V34" s="154">
        <f>Vulnerability!AJ33</f>
        <v>0.3</v>
      </c>
      <c r="W34" s="43">
        <f>Vulnerability!AK33</f>
        <v>3.3</v>
      </c>
      <c r="X34" s="44">
        <f t="shared" si="1"/>
        <v>2.1</v>
      </c>
      <c r="Y34" s="169">
        <f>'Lack of Coping Capacity'!D33</f>
        <v>2.8</v>
      </c>
      <c r="Z34" s="152">
        <f>'Lack of Coping Capacity'!G33</f>
        <v>1.7</v>
      </c>
      <c r="AA34" s="43">
        <f>'Lack of Coping Capacity'!H33</f>
        <v>2.2999999999999998</v>
      </c>
      <c r="AB34" s="152">
        <f>'Lack of Coping Capacity'!M33</f>
        <v>2.4</v>
      </c>
      <c r="AC34" s="152">
        <f>'Lack of Coping Capacity'!R33</f>
        <v>2.9</v>
      </c>
      <c r="AD34" s="152">
        <f>'Lack of Coping Capacity'!W33</f>
        <v>1.8</v>
      </c>
      <c r="AE34" s="43">
        <f>'Lack of Coping Capacity'!X33</f>
        <v>2.4</v>
      </c>
      <c r="AF34" s="44">
        <f t="shared" si="2"/>
        <v>2.4</v>
      </c>
      <c r="AG34" s="161">
        <f t="shared" si="3"/>
        <v>2.5</v>
      </c>
      <c r="AH34" s="187" t="str">
        <f t="shared" si="7"/>
        <v>Low</v>
      </c>
      <c r="AI34" s="180">
        <f t="shared" si="4"/>
        <v>136</v>
      </c>
      <c r="AJ34" s="183">
        <f>VLOOKUP($B34,'Lack of Reliability Index'!$A$2:$H$192,8,FALSE)</f>
        <v>3.2969696969696969</v>
      </c>
      <c r="AK34" s="51">
        <f>'Imputed and missing data hidden'!BA32</f>
        <v>6</v>
      </c>
      <c r="AL34" s="181">
        <f t="shared" si="5"/>
        <v>0.11764705882352941</v>
      </c>
      <c r="AM34" s="51" t="str">
        <f t="shared" si="6"/>
        <v/>
      </c>
      <c r="AN34" s="182">
        <f>'Indicator Date hidden2'!BB33</f>
        <v>0.31818181818181818</v>
      </c>
      <c r="AO34" s="188"/>
    </row>
    <row r="35" spans="1:41" ht="15.75" thickBot="1" x14ac:dyDescent="0.3">
      <c r="A35" s="130" t="s">
        <v>60</v>
      </c>
      <c r="B35" s="47" t="s">
        <v>59</v>
      </c>
      <c r="C35" s="159">
        <f>'Hazard &amp; Exposure'!AO34</f>
        <v>0.5</v>
      </c>
      <c r="D35" s="158">
        <f>'Hazard &amp; Exposure'!AP34</f>
        <v>5.7</v>
      </c>
      <c r="E35" s="158">
        <f>'Hazard &amp; Exposure'!AQ34</f>
        <v>0</v>
      </c>
      <c r="F35" s="158">
        <f>'Hazard &amp; Exposure'!AR34</f>
        <v>0</v>
      </c>
      <c r="G35" s="158">
        <f>'Hazard &amp; Exposure'!AU34</f>
        <v>0.5</v>
      </c>
      <c r="H35" s="43">
        <f>'Hazard &amp; Exposure'!AV34</f>
        <v>1.7</v>
      </c>
      <c r="I35" s="158">
        <f>'Hazard &amp; Exposure'!AY34</f>
        <v>9.8000000000000007</v>
      </c>
      <c r="J35" s="158">
        <f>'Hazard &amp; Exposure'!BB34</f>
        <v>8</v>
      </c>
      <c r="K35" s="43">
        <f>'Hazard &amp; Exposure'!BC34</f>
        <v>8</v>
      </c>
      <c r="L35" s="44">
        <f t="shared" si="0"/>
        <v>5.7</v>
      </c>
      <c r="M35" s="156">
        <f>Vulnerability!E34</f>
        <v>8.8000000000000007</v>
      </c>
      <c r="N35" s="154">
        <f>Vulnerability!H34</f>
        <v>8.1999999999999993</v>
      </c>
      <c r="O35" s="154">
        <f>Vulnerability!M34</f>
        <v>9.1999999999999993</v>
      </c>
      <c r="P35" s="43">
        <f>Vulnerability!N34</f>
        <v>8.8000000000000007</v>
      </c>
      <c r="Q35" s="154">
        <f>Vulnerability!S34</f>
        <v>9.6</v>
      </c>
      <c r="R35" s="153">
        <f>Vulnerability!W34</f>
        <v>8</v>
      </c>
      <c r="S35" s="153">
        <f>Vulnerability!Z34</f>
        <v>7.6</v>
      </c>
      <c r="T35" s="153">
        <f>Vulnerability!AC34</f>
        <v>0</v>
      </c>
      <c r="U35" s="153">
        <f>Vulnerability!AI34</f>
        <v>9.1999999999999993</v>
      </c>
      <c r="V35" s="154">
        <f>Vulnerability!AJ34</f>
        <v>7.2</v>
      </c>
      <c r="W35" s="43">
        <f>Vulnerability!AK34</f>
        <v>8.6999999999999993</v>
      </c>
      <c r="X35" s="44">
        <f t="shared" si="1"/>
        <v>8.8000000000000007</v>
      </c>
      <c r="Y35" s="169" t="str">
        <f>'Lack of Coping Capacity'!D34</f>
        <v>x</v>
      </c>
      <c r="Z35" s="152">
        <f>'Lack of Coping Capacity'!G34</f>
        <v>8.3000000000000007</v>
      </c>
      <c r="AA35" s="43">
        <f>'Lack of Coping Capacity'!H34</f>
        <v>8.3000000000000007</v>
      </c>
      <c r="AB35" s="152">
        <f>'Lack of Coping Capacity'!M34</f>
        <v>9.3000000000000007</v>
      </c>
      <c r="AC35" s="152">
        <f>'Lack of Coping Capacity'!R34</f>
        <v>8.1999999999999993</v>
      </c>
      <c r="AD35" s="152">
        <f>'Lack of Coping Capacity'!W34</f>
        <v>9.9</v>
      </c>
      <c r="AE35" s="43">
        <f>'Lack of Coping Capacity'!X34</f>
        <v>9.1</v>
      </c>
      <c r="AF35" s="44">
        <f t="shared" si="2"/>
        <v>8.6999999999999993</v>
      </c>
      <c r="AG35" s="161">
        <f t="shared" si="3"/>
        <v>7.6</v>
      </c>
      <c r="AH35" s="187" t="str">
        <f t="shared" si="7"/>
        <v>Very High</v>
      </c>
      <c r="AI35" s="180">
        <f t="shared" si="4"/>
        <v>5</v>
      </c>
      <c r="AJ35" s="183">
        <f>VLOOKUP($B35,'Lack of Reliability Index'!$A$2:$H$192,8,FALSE)</f>
        <v>4.0555555555555554</v>
      </c>
      <c r="AK35" s="51">
        <f>'Imputed and missing data hidden'!BA33</f>
        <v>3</v>
      </c>
      <c r="AL35" s="181">
        <f t="shared" si="5"/>
        <v>5.8823529411764705E-2</v>
      </c>
      <c r="AM35" s="51" t="str">
        <f t="shared" si="6"/>
        <v>YES</v>
      </c>
      <c r="AN35" s="182">
        <f>'Indicator Date hidden2'!BB34</f>
        <v>0.45833333333333331</v>
      </c>
      <c r="AO35" s="188"/>
    </row>
    <row r="36" spans="1:41" ht="15.75" thickBot="1" x14ac:dyDescent="0.3">
      <c r="A36" s="130" t="s">
        <v>62</v>
      </c>
      <c r="B36" s="47" t="s">
        <v>61</v>
      </c>
      <c r="C36" s="159">
        <f>'Hazard &amp; Exposure'!AO35</f>
        <v>0.1</v>
      </c>
      <c r="D36" s="158">
        <f>'Hazard &amp; Exposure'!AP35</f>
        <v>8.4</v>
      </c>
      <c r="E36" s="158">
        <f>'Hazard &amp; Exposure'!AQ35</f>
        <v>0</v>
      </c>
      <c r="F36" s="158">
        <f>'Hazard &amp; Exposure'!AR35</f>
        <v>0</v>
      </c>
      <c r="G36" s="158">
        <f>'Hazard &amp; Exposure'!AU35</f>
        <v>5.4</v>
      </c>
      <c r="H36" s="43">
        <f>'Hazard &amp; Exposure'!AV35</f>
        <v>3.8</v>
      </c>
      <c r="I36" s="158">
        <f>'Hazard &amp; Exposure'!AY35</f>
        <v>10</v>
      </c>
      <c r="J36" s="158">
        <f>'Hazard &amp; Exposure'!BB35</f>
        <v>9</v>
      </c>
      <c r="K36" s="43">
        <f>'Hazard &amp; Exposure'!BC35</f>
        <v>9</v>
      </c>
      <c r="L36" s="44">
        <f t="shared" ref="L36:L67" si="8">ROUND((10-GEOMEAN(((10-H36)/10*9+1),((10-K36)/10*9+1)))/9*10,1)</f>
        <v>7.2</v>
      </c>
      <c r="M36" s="156">
        <f>Vulnerability!E35</f>
        <v>9.4</v>
      </c>
      <c r="N36" s="154">
        <f>Vulnerability!H35</f>
        <v>7</v>
      </c>
      <c r="O36" s="154">
        <f>Vulnerability!M35</f>
        <v>3.2</v>
      </c>
      <c r="P36" s="43">
        <f>Vulnerability!N35</f>
        <v>7.3</v>
      </c>
      <c r="Q36" s="154">
        <f>Vulnerability!S35</f>
        <v>8.3000000000000007</v>
      </c>
      <c r="R36" s="153">
        <f>Vulnerability!W35</f>
        <v>5.6</v>
      </c>
      <c r="S36" s="153">
        <f>Vulnerability!Z35</f>
        <v>8.1999999999999993</v>
      </c>
      <c r="T36" s="153">
        <f>Vulnerability!AC35</f>
        <v>0</v>
      </c>
      <c r="U36" s="153">
        <f>Vulnerability!AI35</f>
        <v>8</v>
      </c>
      <c r="V36" s="154">
        <f>Vulnerability!AJ35</f>
        <v>6.3</v>
      </c>
      <c r="W36" s="43">
        <f>Vulnerability!AK35</f>
        <v>7.4</v>
      </c>
      <c r="X36" s="44">
        <f t="shared" ref="X36:X67" si="9">ROUND((10-GEOMEAN(((10-P36)/10*9+1),((10-W36)/10*9+1)))/9*10,1)</f>
        <v>7.4</v>
      </c>
      <c r="Y36" s="169" t="str">
        <f>'Lack of Coping Capacity'!D35</f>
        <v>x</v>
      </c>
      <c r="Z36" s="152">
        <f>'Lack of Coping Capacity'!G35</f>
        <v>8</v>
      </c>
      <c r="AA36" s="43">
        <f>'Lack of Coping Capacity'!H35</f>
        <v>8</v>
      </c>
      <c r="AB36" s="152">
        <f>'Lack of Coping Capacity'!M35</f>
        <v>9.1</v>
      </c>
      <c r="AC36" s="152">
        <f>'Lack of Coping Capacity'!R35</f>
        <v>9.8000000000000007</v>
      </c>
      <c r="AD36" s="152">
        <f>'Lack of Coping Capacity'!W35</f>
        <v>9.8000000000000007</v>
      </c>
      <c r="AE36" s="43">
        <f>'Lack of Coping Capacity'!X35</f>
        <v>9.6</v>
      </c>
      <c r="AF36" s="44">
        <f t="shared" ref="AF36:AF67" si="10">ROUND((10-GEOMEAN(((10-AA36)/10*9+1),((10-AE36)/10*9+1)))/9*10,1)</f>
        <v>8.9</v>
      </c>
      <c r="AG36" s="161">
        <f t="shared" ref="AG36:AG67" si="11">ROUND(L36^(1/3)*X36^(1/3)*AF36^(1/3),1)</f>
        <v>7.8</v>
      </c>
      <c r="AH36" s="187" t="str">
        <f t="shared" si="7"/>
        <v>Very High</v>
      </c>
      <c r="AI36" s="180">
        <f t="shared" ref="AI36:AI67" si="12">_xlfn.RANK.EQ(AG36,AG$4:AG$194)</f>
        <v>3</v>
      </c>
      <c r="AJ36" s="183">
        <f>VLOOKUP($B36,'Lack of Reliability Index'!$A$2:$H$192,8,FALSE)</f>
        <v>2.1347517730496444</v>
      </c>
      <c r="AK36" s="51">
        <f>'Imputed and missing data hidden'!BA34</f>
        <v>3</v>
      </c>
      <c r="AL36" s="181">
        <f t="shared" ref="AL36:AL67" si="13">AK36/51</f>
        <v>5.8823529411764705E-2</v>
      </c>
      <c r="AM36" s="51" t="str">
        <f t="shared" ref="AM36:AM67" si="14">IF(J36&gt;=7,"YES","")</f>
        <v>YES</v>
      </c>
      <c r="AN36" s="182">
        <f>'Indicator Date hidden2'!BB35</f>
        <v>0.1702127659574468</v>
      </c>
      <c r="AO36" s="188"/>
    </row>
    <row r="37" spans="1:41" ht="15.75" thickBot="1" x14ac:dyDescent="0.3">
      <c r="A37" s="130" t="s">
        <v>64</v>
      </c>
      <c r="B37" s="47" t="s">
        <v>63</v>
      </c>
      <c r="C37" s="159">
        <f>'Hazard &amp; Exposure'!AO36</f>
        <v>9.8000000000000007</v>
      </c>
      <c r="D37" s="158">
        <f>'Hazard &amp; Exposure'!AP36</f>
        <v>5.7</v>
      </c>
      <c r="E37" s="158">
        <f>'Hazard &amp; Exposure'!AQ36</f>
        <v>8.9</v>
      </c>
      <c r="F37" s="158">
        <f>'Hazard &amp; Exposure'!AR36</f>
        <v>0</v>
      </c>
      <c r="G37" s="158">
        <f>'Hazard &amp; Exposure'!AU36</f>
        <v>0.3</v>
      </c>
      <c r="H37" s="43">
        <f>'Hazard &amp; Exposure'!AV36</f>
        <v>6.6</v>
      </c>
      <c r="I37" s="158">
        <f>'Hazard &amp; Exposure'!AY36</f>
        <v>2.4</v>
      </c>
      <c r="J37" s="158">
        <f>'Hazard &amp; Exposure'!BB36</f>
        <v>0</v>
      </c>
      <c r="K37" s="43">
        <f>'Hazard &amp; Exposure'!BC36</f>
        <v>1.7</v>
      </c>
      <c r="L37" s="44">
        <f t="shared" si="8"/>
        <v>4.5999999999999996</v>
      </c>
      <c r="M37" s="156">
        <f>Vulnerability!E36</f>
        <v>1.6</v>
      </c>
      <c r="N37" s="154">
        <f>Vulnerability!H36</f>
        <v>5.4</v>
      </c>
      <c r="O37" s="154">
        <f>Vulnerability!M36</f>
        <v>0.2</v>
      </c>
      <c r="P37" s="43">
        <f>Vulnerability!N36</f>
        <v>2.2000000000000002</v>
      </c>
      <c r="Q37" s="154">
        <f>Vulnerability!S36</f>
        <v>1.3</v>
      </c>
      <c r="R37" s="153">
        <f>Vulnerability!W36</f>
        <v>0.5</v>
      </c>
      <c r="S37" s="153">
        <f>Vulnerability!Z36</f>
        <v>0.4</v>
      </c>
      <c r="T37" s="153">
        <f>Vulnerability!AC36</f>
        <v>1.2</v>
      </c>
      <c r="U37" s="153">
        <f>Vulnerability!AI36</f>
        <v>1.8</v>
      </c>
      <c r="V37" s="154">
        <f>Vulnerability!AJ36</f>
        <v>1</v>
      </c>
      <c r="W37" s="43">
        <f>Vulnerability!AK36</f>
        <v>1.2</v>
      </c>
      <c r="X37" s="44">
        <f t="shared" si="9"/>
        <v>1.7</v>
      </c>
      <c r="Y37" s="169">
        <f>'Lack of Coping Capacity'!D36</f>
        <v>3.2</v>
      </c>
      <c r="Z37" s="152">
        <f>'Lack of Coping Capacity'!G36</f>
        <v>3.1</v>
      </c>
      <c r="AA37" s="43">
        <f>'Lack of Coping Capacity'!H36</f>
        <v>3.2</v>
      </c>
      <c r="AB37" s="152">
        <f>'Lack of Coping Capacity'!M36</f>
        <v>2</v>
      </c>
      <c r="AC37" s="152">
        <f>'Lack of Coping Capacity'!R36</f>
        <v>2.8</v>
      </c>
      <c r="AD37" s="152">
        <f>'Lack of Coping Capacity'!W36</f>
        <v>3.3</v>
      </c>
      <c r="AE37" s="43">
        <f>'Lack of Coping Capacity'!X36</f>
        <v>2.7</v>
      </c>
      <c r="AF37" s="44">
        <f t="shared" si="10"/>
        <v>3</v>
      </c>
      <c r="AG37" s="161">
        <f t="shared" si="11"/>
        <v>2.9</v>
      </c>
      <c r="AH37" s="187" t="str">
        <f t="shared" si="7"/>
        <v>Low</v>
      </c>
      <c r="AI37" s="180">
        <f t="shared" si="12"/>
        <v>113</v>
      </c>
      <c r="AJ37" s="183">
        <f>VLOOKUP($B37,'Lack of Reliability Index'!$A$2:$H$192,8,FALSE)</f>
        <v>1.8666666666666654</v>
      </c>
      <c r="AK37" s="51">
        <f>'Imputed and missing data hidden'!BA35</f>
        <v>2</v>
      </c>
      <c r="AL37" s="181">
        <f t="shared" si="13"/>
        <v>3.9215686274509803E-2</v>
      </c>
      <c r="AM37" s="51" t="str">
        <f t="shared" si="14"/>
        <v/>
      </c>
      <c r="AN37" s="182">
        <f>'Indicator Date hidden2'!BB36</f>
        <v>0.25</v>
      </c>
      <c r="AO37" s="188"/>
    </row>
    <row r="38" spans="1:41" ht="15.75" thickBot="1" x14ac:dyDescent="0.3">
      <c r="A38" s="130" t="s">
        <v>376</v>
      </c>
      <c r="B38" s="47" t="s">
        <v>65</v>
      </c>
      <c r="C38" s="159">
        <f>'Hazard &amp; Exposure'!AO37</f>
        <v>8</v>
      </c>
      <c r="D38" s="158">
        <f>'Hazard &amp; Exposure'!AP37</f>
        <v>8.4</v>
      </c>
      <c r="E38" s="158">
        <f>'Hazard &amp; Exposure'!AQ37</f>
        <v>9.1999999999999993</v>
      </c>
      <c r="F38" s="158">
        <f>'Hazard &amp; Exposure'!AR37</f>
        <v>8.1</v>
      </c>
      <c r="G38" s="158">
        <f>'Hazard &amp; Exposure'!AU37</f>
        <v>4.5999999999999996</v>
      </c>
      <c r="H38" s="43">
        <f>'Hazard &amp; Exposure'!AV37</f>
        <v>7.9</v>
      </c>
      <c r="I38" s="158">
        <f>'Hazard &amp; Exposure'!AY37</f>
        <v>8.1</v>
      </c>
      <c r="J38" s="158">
        <f>'Hazard &amp; Exposure'!BB37</f>
        <v>0</v>
      </c>
      <c r="K38" s="43">
        <f>'Hazard &amp; Exposure'!BC37</f>
        <v>5.7</v>
      </c>
      <c r="L38" s="44">
        <f t="shared" si="8"/>
        <v>6.9</v>
      </c>
      <c r="M38" s="156">
        <f>Vulnerability!E37</f>
        <v>1.8</v>
      </c>
      <c r="N38" s="154">
        <f>Vulnerability!H37</f>
        <v>3.3</v>
      </c>
      <c r="O38" s="154">
        <f>Vulnerability!M37</f>
        <v>0</v>
      </c>
      <c r="P38" s="43">
        <f>Vulnerability!N37</f>
        <v>1.7</v>
      </c>
      <c r="Q38" s="154">
        <f>Vulnerability!S37</f>
        <v>5.3</v>
      </c>
      <c r="R38" s="153">
        <f>Vulnerability!W37</f>
        <v>0.5</v>
      </c>
      <c r="S38" s="153">
        <f>Vulnerability!Z37</f>
        <v>0.8</v>
      </c>
      <c r="T38" s="153">
        <f>Vulnerability!AC37</f>
        <v>2.7</v>
      </c>
      <c r="U38" s="153">
        <f>Vulnerability!AI37</f>
        <v>2.2999999999999998</v>
      </c>
      <c r="V38" s="154">
        <f>Vulnerability!AJ37</f>
        <v>1.6</v>
      </c>
      <c r="W38" s="43">
        <f>Vulnerability!AK37</f>
        <v>3.7</v>
      </c>
      <c r="X38" s="44">
        <f t="shared" si="9"/>
        <v>2.8</v>
      </c>
      <c r="Y38" s="169">
        <f>'Lack of Coping Capacity'!D37</f>
        <v>2.5</v>
      </c>
      <c r="Z38" s="152">
        <f>'Lack of Coping Capacity'!G37</f>
        <v>5.0999999999999996</v>
      </c>
      <c r="AA38" s="43">
        <f>'Lack of Coping Capacity'!H37</f>
        <v>3.8</v>
      </c>
      <c r="AB38" s="152">
        <f>'Lack of Coping Capacity'!M37</f>
        <v>2.8</v>
      </c>
      <c r="AC38" s="152">
        <f>'Lack of Coping Capacity'!R37</f>
        <v>4.2</v>
      </c>
      <c r="AD38" s="152">
        <f>'Lack of Coping Capacity'!W37</f>
        <v>3.3</v>
      </c>
      <c r="AE38" s="43">
        <f>'Lack of Coping Capacity'!X37</f>
        <v>3.4</v>
      </c>
      <c r="AF38" s="44">
        <f t="shared" si="10"/>
        <v>3.6</v>
      </c>
      <c r="AG38" s="161">
        <f t="shared" si="11"/>
        <v>4.0999999999999996</v>
      </c>
      <c r="AH38" s="187" t="str">
        <f t="shared" si="7"/>
        <v>Medium</v>
      </c>
      <c r="AI38" s="180">
        <f t="shared" si="12"/>
        <v>74</v>
      </c>
      <c r="AJ38" s="183">
        <f>VLOOKUP($B38,'Lack of Reliability Index'!$A$2:$H$192,8,FALSE)</f>
        <v>2.5599999999999987</v>
      </c>
      <c r="AK38" s="51">
        <f>'Imputed and missing data hidden'!BA36</f>
        <v>0</v>
      </c>
      <c r="AL38" s="181">
        <f t="shared" si="13"/>
        <v>0</v>
      </c>
      <c r="AM38" s="51" t="str">
        <f t="shared" si="14"/>
        <v/>
      </c>
      <c r="AN38" s="182">
        <f>'Indicator Date hidden2'!BB37</f>
        <v>0.48</v>
      </c>
      <c r="AO38" s="188"/>
    </row>
    <row r="39" spans="1:41" ht="15.75" thickBot="1" x14ac:dyDescent="0.3">
      <c r="A39" s="130" t="s">
        <v>67</v>
      </c>
      <c r="B39" s="47" t="s">
        <v>66</v>
      </c>
      <c r="C39" s="159">
        <f>'Hazard &amp; Exposure'!AO38</f>
        <v>8.6</v>
      </c>
      <c r="D39" s="158">
        <f>'Hazard &amp; Exposure'!AP38</f>
        <v>6.9</v>
      </c>
      <c r="E39" s="158">
        <f>'Hazard &amp; Exposure'!AQ38</f>
        <v>7.9</v>
      </c>
      <c r="F39" s="158">
        <f>'Hazard &amp; Exposure'!AR38</f>
        <v>4.3</v>
      </c>
      <c r="G39" s="158">
        <f>'Hazard &amp; Exposure'!AU38</f>
        <v>2</v>
      </c>
      <c r="H39" s="43">
        <f>'Hazard &amp; Exposure'!AV38</f>
        <v>6.5</v>
      </c>
      <c r="I39" s="158">
        <f>'Hazard &amp; Exposure'!AY38</f>
        <v>9.1</v>
      </c>
      <c r="J39" s="158">
        <f>'Hazard &amp; Exposure'!BB38</f>
        <v>7</v>
      </c>
      <c r="K39" s="43">
        <f>'Hazard &amp; Exposure'!BC38</f>
        <v>7</v>
      </c>
      <c r="L39" s="44">
        <f t="shared" si="8"/>
        <v>6.8</v>
      </c>
      <c r="M39" s="156">
        <f>Vulnerability!E38</f>
        <v>1.9</v>
      </c>
      <c r="N39" s="154">
        <f>Vulnerability!H38</f>
        <v>6.2</v>
      </c>
      <c r="O39" s="154">
        <f>Vulnerability!M38</f>
        <v>0.7</v>
      </c>
      <c r="P39" s="43">
        <f>Vulnerability!N38</f>
        <v>2.7</v>
      </c>
      <c r="Q39" s="154">
        <f>Vulnerability!S38</f>
        <v>10</v>
      </c>
      <c r="R39" s="153">
        <f>Vulnerability!W38</f>
        <v>0.6</v>
      </c>
      <c r="S39" s="153">
        <f>Vulnerability!Z38</f>
        <v>1</v>
      </c>
      <c r="T39" s="153">
        <f>Vulnerability!AC38</f>
        <v>0.1</v>
      </c>
      <c r="U39" s="153">
        <f>Vulnerability!AI38</f>
        <v>2.2999999999999998</v>
      </c>
      <c r="V39" s="154">
        <f>Vulnerability!AJ38</f>
        <v>1</v>
      </c>
      <c r="W39" s="43">
        <f>Vulnerability!AK38</f>
        <v>7.8</v>
      </c>
      <c r="X39" s="44">
        <f t="shared" si="9"/>
        <v>5.8</v>
      </c>
      <c r="Y39" s="169">
        <f>'Lack of Coping Capacity'!D38</f>
        <v>3</v>
      </c>
      <c r="Z39" s="152">
        <f>'Lack of Coping Capacity'!G38</f>
        <v>5.7</v>
      </c>
      <c r="AA39" s="43">
        <f>'Lack of Coping Capacity'!H38</f>
        <v>4.4000000000000004</v>
      </c>
      <c r="AB39" s="152">
        <f>'Lack of Coping Capacity'!M38</f>
        <v>2.5</v>
      </c>
      <c r="AC39" s="152">
        <f>'Lack of Coping Capacity'!R38</f>
        <v>4.3</v>
      </c>
      <c r="AD39" s="152">
        <f>'Lack of Coping Capacity'!W38</f>
        <v>3.9</v>
      </c>
      <c r="AE39" s="43">
        <f>'Lack of Coping Capacity'!X38</f>
        <v>3.6</v>
      </c>
      <c r="AF39" s="44">
        <f t="shared" si="10"/>
        <v>4</v>
      </c>
      <c r="AG39" s="161">
        <f t="shared" si="11"/>
        <v>5.4</v>
      </c>
      <c r="AH39" s="187" t="str">
        <f t="shared" si="7"/>
        <v>High</v>
      </c>
      <c r="AI39" s="180">
        <f t="shared" si="12"/>
        <v>29</v>
      </c>
      <c r="AJ39" s="183">
        <f>VLOOKUP($B39,'Lack of Reliability Index'!$A$2:$H$192,8,FALSE)</f>
        <v>2.2222222222222232</v>
      </c>
      <c r="AK39" s="51">
        <f>'Imputed and missing data hidden'!BA37</f>
        <v>0</v>
      </c>
      <c r="AL39" s="181">
        <f t="shared" si="13"/>
        <v>0</v>
      </c>
      <c r="AM39" s="51" t="str">
        <f t="shared" si="14"/>
        <v>YES</v>
      </c>
      <c r="AN39" s="182">
        <f>'Indicator Date hidden2'!BB38</f>
        <v>0.33333333333333331</v>
      </c>
      <c r="AO39" s="188"/>
    </row>
    <row r="40" spans="1:41" ht="15.75" thickBot="1" x14ac:dyDescent="0.3">
      <c r="A40" s="130" t="s">
        <v>69</v>
      </c>
      <c r="B40" s="47" t="s">
        <v>68</v>
      </c>
      <c r="C40" s="159">
        <f>'Hazard &amp; Exposure'!AO39</f>
        <v>0.1</v>
      </c>
      <c r="D40" s="158">
        <f>'Hazard &amp; Exposure'!AP39</f>
        <v>0.1</v>
      </c>
      <c r="E40" s="158">
        <f>'Hazard &amp; Exposure'!AQ39</f>
        <v>6.6</v>
      </c>
      <c r="F40" s="158">
        <f>'Hazard &amp; Exposure'!AR39</f>
        <v>2.8</v>
      </c>
      <c r="G40" s="158">
        <f>'Hazard &amp; Exposure'!AU39</f>
        <v>1</v>
      </c>
      <c r="H40" s="43">
        <f>'Hazard &amp; Exposure'!AV39</f>
        <v>2.6</v>
      </c>
      <c r="I40" s="158">
        <f>'Hazard &amp; Exposure'!AY39</f>
        <v>0.6</v>
      </c>
      <c r="J40" s="158">
        <f>'Hazard &amp; Exposure'!BB39</f>
        <v>0</v>
      </c>
      <c r="K40" s="43">
        <f>'Hazard &amp; Exposure'!BC39</f>
        <v>0.4</v>
      </c>
      <c r="L40" s="44">
        <f t="shared" si="8"/>
        <v>1.6</v>
      </c>
      <c r="M40" s="156">
        <f>Vulnerability!E39</f>
        <v>5.2</v>
      </c>
      <c r="N40" s="154">
        <f>Vulnerability!H39</f>
        <v>7.7</v>
      </c>
      <c r="O40" s="154">
        <f>Vulnerability!M39</f>
        <v>5.7</v>
      </c>
      <c r="P40" s="43">
        <f>Vulnerability!N39</f>
        <v>6</v>
      </c>
      <c r="Q40" s="154">
        <f>Vulnerability!S39</f>
        <v>0</v>
      </c>
      <c r="R40" s="153">
        <f>Vulnerability!W39</f>
        <v>3.2</v>
      </c>
      <c r="S40" s="153">
        <f>Vulnerability!Z39</f>
        <v>4.8</v>
      </c>
      <c r="T40" s="153">
        <f>Vulnerability!AC39</f>
        <v>0</v>
      </c>
      <c r="U40" s="153">
        <f>Vulnerability!AI39</f>
        <v>7.7</v>
      </c>
      <c r="V40" s="154">
        <f>Vulnerability!AJ39</f>
        <v>4.5</v>
      </c>
      <c r="W40" s="43">
        <f>Vulnerability!AK39</f>
        <v>2.5</v>
      </c>
      <c r="X40" s="44">
        <f t="shared" si="9"/>
        <v>4.5</v>
      </c>
      <c r="Y40" s="169">
        <f>'Lack of Coping Capacity'!D39</f>
        <v>7.8</v>
      </c>
      <c r="Z40" s="152">
        <f>'Lack of Coping Capacity'!G39</f>
        <v>7.8</v>
      </c>
      <c r="AA40" s="43">
        <f>'Lack of Coping Capacity'!H39</f>
        <v>7.8</v>
      </c>
      <c r="AB40" s="152">
        <f>'Lack of Coping Capacity'!M39</f>
        <v>5.9</v>
      </c>
      <c r="AC40" s="152">
        <f>'Lack of Coping Capacity'!R39</f>
        <v>5.2</v>
      </c>
      <c r="AD40" s="152">
        <f>'Lack of Coping Capacity'!W39</f>
        <v>4.5</v>
      </c>
      <c r="AE40" s="43">
        <f>'Lack of Coping Capacity'!X39</f>
        <v>5.2</v>
      </c>
      <c r="AF40" s="44">
        <f t="shared" si="10"/>
        <v>6.7</v>
      </c>
      <c r="AG40" s="161">
        <f t="shared" si="11"/>
        <v>3.6</v>
      </c>
      <c r="AH40" s="187" t="str">
        <f t="shared" si="7"/>
        <v>Medium</v>
      </c>
      <c r="AI40" s="180">
        <f t="shared" si="12"/>
        <v>94</v>
      </c>
      <c r="AJ40" s="183">
        <f>VLOOKUP($B40,'Lack of Reliability Index'!$A$2:$H$192,8,FALSE)</f>
        <v>4.5925925925925926</v>
      </c>
      <c r="AK40" s="51">
        <f>'Imputed and missing data hidden'!BA38</f>
        <v>7</v>
      </c>
      <c r="AL40" s="181">
        <f t="shared" si="13"/>
        <v>0.13725490196078433</v>
      </c>
      <c r="AM40" s="51" t="str">
        <f t="shared" si="14"/>
        <v/>
      </c>
      <c r="AN40" s="182">
        <f>'Indicator Date hidden2'!BB39</f>
        <v>0.51111111111111107</v>
      </c>
      <c r="AO40" s="188"/>
    </row>
    <row r="41" spans="1:41" ht="15.75" thickBot="1" x14ac:dyDescent="0.3">
      <c r="A41" s="130" t="s">
        <v>374</v>
      </c>
      <c r="B41" s="47" t="s">
        <v>71</v>
      </c>
      <c r="C41" s="159">
        <f>'Hazard &amp; Exposure'!AO40</f>
        <v>1.6</v>
      </c>
      <c r="D41" s="158">
        <f>'Hazard &amp; Exposure'!AP40</f>
        <v>7.2</v>
      </c>
      <c r="E41" s="158">
        <f>'Hazard &amp; Exposure'!AQ40</f>
        <v>0</v>
      </c>
      <c r="F41" s="158">
        <f>'Hazard &amp; Exposure'!AR40</f>
        <v>0</v>
      </c>
      <c r="G41" s="158">
        <f>'Hazard &amp; Exposure'!AU40</f>
        <v>0.5</v>
      </c>
      <c r="H41" s="43">
        <f>'Hazard &amp; Exposure'!AV40</f>
        <v>2.5</v>
      </c>
      <c r="I41" s="158">
        <f>'Hazard &amp; Exposure'!AY40</f>
        <v>6.5</v>
      </c>
      <c r="J41" s="158">
        <f>'Hazard &amp; Exposure'!BB40</f>
        <v>0</v>
      </c>
      <c r="K41" s="43">
        <f>'Hazard &amp; Exposure'!BC40</f>
        <v>4.5999999999999996</v>
      </c>
      <c r="L41" s="44">
        <f t="shared" si="8"/>
        <v>3.6</v>
      </c>
      <c r="M41" s="156">
        <f>Vulnerability!E40</f>
        <v>4.4000000000000004</v>
      </c>
      <c r="N41" s="154">
        <f>Vulnerability!H40</f>
        <v>7</v>
      </c>
      <c r="O41" s="154">
        <f>Vulnerability!M40</f>
        <v>0.8</v>
      </c>
      <c r="P41" s="43">
        <f>Vulnerability!N40</f>
        <v>4.2</v>
      </c>
      <c r="Q41" s="154">
        <f>Vulnerability!S40</f>
        <v>7.1</v>
      </c>
      <c r="R41" s="153">
        <f>Vulnerability!W40</f>
        <v>7.1</v>
      </c>
      <c r="S41" s="153">
        <f>Vulnerability!Z40</f>
        <v>3.1</v>
      </c>
      <c r="T41" s="153">
        <f>Vulnerability!AC40</f>
        <v>0</v>
      </c>
      <c r="U41" s="153">
        <f>Vulnerability!AI40</f>
        <v>7.4</v>
      </c>
      <c r="V41" s="154">
        <f>Vulnerability!AJ40</f>
        <v>5.0999999999999996</v>
      </c>
      <c r="W41" s="43">
        <f>Vulnerability!AK40</f>
        <v>6.2</v>
      </c>
      <c r="X41" s="44">
        <f t="shared" si="9"/>
        <v>5.3</v>
      </c>
      <c r="Y41" s="169" t="str">
        <f>'Lack of Coping Capacity'!D40</f>
        <v>x</v>
      </c>
      <c r="Z41" s="152">
        <f>'Lack of Coping Capacity'!G40</f>
        <v>7.5</v>
      </c>
      <c r="AA41" s="43">
        <f>'Lack of Coping Capacity'!H40</f>
        <v>7.5</v>
      </c>
      <c r="AB41" s="152">
        <f>'Lack of Coping Capacity'!M40</f>
        <v>5.9</v>
      </c>
      <c r="AC41" s="152">
        <f>'Lack of Coping Capacity'!R40</f>
        <v>8</v>
      </c>
      <c r="AD41" s="152">
        <f>'Lack of Coping Capacity'!W40</f>
        <v>7.2</v>
      </c>
      <c r="AE41" s="43">
        <f>'Lack of Coping Capacity'!X40</f>
        <v>7</v>
      </c>
      <c r="AF41" s="44">
        <f t="shared" si="10"/>
        <v>7.3</v>
      </c>
      <c r="AG41" s="161">
        <f t="shared" si="11"/>
        <v>5.2</v>
      </c>
      <c r="AH41" s="187" t="str">
        <f t="shared" si="7"/>
        <v>High</v>
      </c>
      <c r="AI41" s="180">
        <f t="shared" si="12"/>
        <v>36</v>
      </c>
      <c r="AJ41" s="183">
        <f>VLOOKUP($B41,'Lack of Reliability Index'!$A$2:$H$192,8,FALSE)</f>
        <v>1.5466666666666669</v>
      </c>
      <c r="AK41" s="51">
        <f>'Imputed and missing data hidden'!BA39</f>
        <v>1</v>
      </c>
      <c r="AL41" s="181">
        <f t="shared" si="13"/>
        <v>1.9607843137254902E-2</v>
      </c>
      <c r="AM41" s="51" t="str">
        <f t="shared" si="14"/>
        <v/>
      </c>
      <c r="AN41" s="182">
        <f>'Indicator Date hidden2'!BB40</f>
        <v>0.24</v>
      </c>
      <c r="AO41" s="188"/>
    </row>
    <row r="42" spans="1:41" ht="15.75" thickBot="1" x14ac:dyDescent="0.3">
      <c r="A42" s="130" t="s">
        <v>846</v>
      </c>
      <c r="B42" s="47" t="s">
        <v>70</v>
      </c>
      <c r="C42" s="159">
        <f>'Hazard &amp; Exposure'!AO41</f>
        <v>4</v>
      </c>
      <c r="D42" s="158">
        <f>'Hazard &amp; Exposure'!AP41</f>
        <v>7.4</v>
      </c>
      <c r="E42" s="158">
        <f>'Hazard &amp; Exposure'!AQ41</f>
        <v>0</v>
      </c>
      <c r="F42" s="158">
        <f>'Hazard &amp; Exposure'!AR41</f>
        <v>0</v>
      </c>
      <c r="G42" s="158">
        <f>'Hazard &amp; Exposure'!AU41</f>
        <v>2</v>
      </c>
      <c r="H42" s="43">
        <f>'Hazard &amp; Exposure'!AV41</f>
        <v>3.3</v>
      </c>
      <c r="I42" s="158">
        <f>'Hazard &amp; Exposure'!AY41</f>
        <v>10</v>
      </c>
      <c r="J42" s="158">
        <f>'Hazard &amp; Exposure'!BB41</f>
        <v>8</v>
      </c>
      <c r="K42" s="43">
        <f>'Hazard &amp; Exposure'!BC41</f>
        <v>8</v>
      </c>
      <c r="L42" s="44">
        <f t="shared" si="8"/>
        <v>6.2</v>
      </c>
      <c r="M42" s="156">
        <f>Vulnerability!E41</f>
        <v>7.5</v>
      </c>
      <c r="N42" s="154">
        <f>Vulnerability!H41</f>
        <v>6.6</v>
      </c>
      <c r="O42" s="154">
        <f>Vulnerability!M41</f>
        <v>3.3</v>
      </c>
      <c r="P42" s="43">
        <f>Vulnerability!N41</f>
        <v>6.2</v>
      </c>
      <c r="Q42" s="154">
        <f>Vulnerability!S41</f>
        <v>9.3000000000000007</v>
      </c>
      <c r="R42" s="153">
        <f>Vulnerability!W41</f>
        <v>5.5</v>
      </c>
      <c r="S42" s="153">
        <f>Vulnerability!Z41</f>
        <v>6.4</v>
      </c>
      <c r="T42" s="153">
        <f>Vulnerability!AC41</f>
        <v>0.1</v>
      </c>
      <c r="U42" s="153">
        <f>Vulnerability!AI41</f>
        <v>9.1999999999999993</v>
      </c>
      <c r="V42" s="154">
        <f>Vulnerability!AJ41</f>
        <v>6.3</v>
      </c>
      <c r="W42" s="43">
        <f>Vulnerability!AK41</f>
        <v>8.1999999999999993</v>
      </c>
      <c r="X42" s="44">
        <f t="shared" si="9"/>
        <v>7.3</v>
      </c>
      <c r="Y42" s="169">
        <f>'Lack of Coping Capacity'!D41</f>
        <v>7.5</v>
      </c>
      <c r="Z42" s="152">
        <f>'Lack of Coping Capacity'!G41</f>
        <v>8.1</v>
      </c>
      <c r="AA42" s="43">
        <f>'Lack of Coping Capacity'!H41</f>
        <v>7.8</v>
      </c>
      <c r="AB42" s="152">
        <f>'Lack of Coping Capacity'!M41</f>
        <v>7.6</v>
      </c>
      <c r="AC42" s="152">
        <f>'Lack of Coping Capacity'!R41</f>
        <v>8.9</v>
      </c>
      <c r="AD42" s="152">
        <f>'Lack of Coping Capacity'!W41</f>
        <v>7.8</v>
      </c>
      <c r="AE42" s="43">
        <f>'Lack of Coping Capacity'!X41</f>
        <v>8.1</v>
      </c>
      <c r="AF42" s="44">
        <f t="shared" si="10"/>
        <v>8</v>
      </c>
      <c r="AG42" s="161">
        <f t="shared" si="11"/>
        <v>7.1</v>
      </c>
      <c r="AH42" s="187" t="str">
        <f t="shared" si="7"/>
        <v>Very High</v>
      </c>
      <c r="AI42" s="180">
        <f t="shared" si="12"/>
        <v>8</v>
      </c>
      <c r="AJ42" s="183">
        <f>VLOOKUP($B42,'Lack of Reliability Index'!$A$2:$H$192,8,FALSE)</f>
        <v>2.3611111111111116</v>
      </c>
      <c r="AK42" s="51">
        <f>'Imputed and missing data hidden'!BA40</f>
        <v>5</v>
      </c>
      <c r="AL42" s="181">
        <f t="shared" si="13"/>
        <v>9.8039215686274508E-2</v>
      </c>
      <c r="AM42" s="51" t="str">
        <f t="shared" si="14"/>
        <v>YES</v>
      </c>
      <c r="AN42" s="182">
        <f>'Indicator Date hidden2'!BB41</f>
        <v>0.10416666666666667</v>
      </c>
      <c r="AO42" s="188"/>
    </row>
    <row r="43" spans="1:41" ht="15.75" thickBot="1" x14ac:dyDescent="0.3">
      <c r="A43" s="130" t="s">
        <v>73</v>
      </c>
      <c r="B43" s="47" t="s">
        <v>72</v>
      </c>
      <c r="C43" s="159">
        <f>'Hazard &amp; Exposure'!AO42</f>
        <v>9.6</v>
      </c>
      <c r="D43" s="158">
        <f>'Hazard &amp; Exposure'!AP42</f>
        <v>3.5</v>
      </c>
      <c r="E43" s="158">
        <f>'Hazard &amp; Exposure'!AQ42</f>
        <v>8.6999999999999993</v>
      </c>
      <c r="F43" s="158">
        <f>'Hazard &amp; Exposure'!AR42</f>
        <v>2</v>
      </c>
      <c r="G43" s="158">
        <f>'Hazard &amp; Exposure'!AU42</f>
        <v>0.8</v>
      </c>
      <c r="H43" s="43">
        <f>'Hazard &amp; Exposure'!AV42</f>
        <v>6.3</v>
      </c>
      <c r="I43" s="158">
        <f>'Hazard &amp; Exposure'!AY42</f>
        <v>0.1</v>
      </c>
      <c r="J43" s="158">
        <f>'Hazard &amp; Exposure'!BB42</f>
        <v>0</v>
      </c>
      <c r="K43" s="43">
        <f>'Hazard &amp; Exposure'!BC42</f>
        <v>0.1</v>
      </c>
      <c r="L43" s="44">
        <f t="shared" si="8"/>
        <v>3.8</v>
      </c>
      <c r="M43" s="156">
        <f>Vulnerability!E42</f>
        <v>2.7</v>
      </c>
      <c r="N43" s="154">
        <f>Vulnerability!H42</f>
        <v>5</v>
      </c>
      <c r="O43" s="154">
        <f>Vulnerability!M42</f>
        <v>0.4</v>
      </c>
      <c r="P43" s="43">
        <f>Vulnerability!N42</f>
        <v>2.7</v>
      </c>
      <c r="Q43" s="154">
        <f>Vulnerability!S42</f>
        <v>2.6</v>
      </c>
      <c r="R43" s="153">
        <f>Vulnerability!W42</f>
        <v>0.3</v>
      </c>
      <c r="S43" s="153">
        <f>Vulnerability!Z42</f>
        <v>0.5</v>
      </c>
      <c r="T43" s="153">
        <f>Vulnerability!AC42</f>
        <v>0.7</v>
      </c>
      <c r="U43" s="153">
        <f>Vulnerability!AI42</f>
        <v>2.2000000000000002</v>
      </c>
      <c r="V43" s="154">
        <f>Vulnerability!AJ42</f>
        <v>1</v>
      </c>
      <c r="W43" s="43">
        <f>Vulnerability!AK42</f>
        <v>1.8</v>
      </c>
      <c r="X43" s="44">
        <f t="shared" si="9"/>
        <v>2.2999999999999998</v>
      </c>
      <c r="Y43" s="169">
        <f>'Lack of Coping Capacity'!D42</f>
        <v>1.5</v>
      </c>
      <c r="Z43" s="152">
        <f>'Lack of Coping Capacity'!G42</f>
        <v>4.2</v>
      </c>
      <c r="AA43" s="43">
        <f>'Lack of Coping Capacity'!H42</f>
        <v>2.9</v>
      </c>
      <c r="AB43" s="152">
        <f>'Lack of Coping Capacity'!M42</f>
        <v>1.8</v>
      </c>
      <c r="AC43" s="152">
        <f>'Lack of Coping Capacity'!R42</f>
        <v>2.2000000000000002</v>
      </c>
      <c r="AD43" s="152">
        <f>'Lack of Coping Capacity'!W42</f>
        <v>3.6</v>
      </c>
      <c r="AE43" s="43">
        <f>'Lack of Coping Capacity'!X42</f>
        <v>2.5</v>
      </c>
      <c r="AF43" s="44">
        <f t="shared" si="10"/>
        <v>2.7</v>
      </c>
      <c r="AG43" s="161">
        <f t="shared" si="11"/>
        <v>2.9</v>
      </c>
      <c r="AH43" s="187" t="str">
        <f t="shared" si="7"/>
        <v>Low</v>
      </c>
      <c r="AI43" s="180">
        <f t="shared" si="12"/>
        <v>113</v>
      </c>
      <c r="AJ43" s="183">
        <f>VLOOKUP($B43,'Lack of Reliability Index'!$A$2:$H$192,8,FALSE)</f>
        <v>1.7904761904761894</v>
      </c>
      <c r="AK43" s="51">
        <f>'Imputed and missing data hidden'!BA41</f>
        <v>1</v>
      </c>
      <c r="AL43" s="181">
        <f t="shared" si="13"/>
        <v>1.9607843137254902E-2</v>
      </c>
      <c r="AM43" s="51" t="str">
        <f t="shared" si="14"/>
        <v/>
      </c>
      <c r="AN43" s="182">
        <f>'Indicator Date hidden2'!BB42</f>
        <v>0.2857142857142857</v>
      </c>
      <c r="AO43" s="188"/>
    </row>
    <row r="44" spans="1:41" ht="15.75" thickBot="1" x14ac:dyDescent="0.3">
      <c r="A44" s="130" t="s">
        <v>371</v>
      </c>
      <c r="B44" s="47" t="s">
        <v>74</v>
      </c>
      <c r="C44" s="159">
        <f>'Hazard &amp; Exposure'!AO43</f>
        <v>0.1</v>
      </c>
      <c r="D44" s="158">
        <f>'Hazard &amp; Exposure'!AP43</f>
        <v>5.7</v>
      </c>
      <c r="E44" s="158">
        <f>'Hazard &amp; Exposure'!AQ43</f>
        <v>1.4</v>
      </c>
      <c r="F44" s="158">
        <f>'Hazard &amp; Exposure'!AR43</f>
        <v>0</v>
      </c>
      <c r="G44" s="158">
        <f>'Hazard &amp; Exposure'!AU43</f>
        <v>1</v>
      </c>
      <c r="H44" s="43">
        <f>'Hazard &amp; Exposure'!AV43</f>
        <v>1.9</v>
      </c>
      <c r="I44" s="158">
        <f>'Hazard &amp; Exposure'!AY43</f>
        <v>7.7</v>
      </c>
      <c r="J44" s="158">
        <f>'Hazard &amp; Exposure'!BB43</f>
        <v>0</v>
      </c>
      <c r="K44" s="43">
        <f>'Hazard &amp; Exposure'!BC43</f>
        <v>5.4</v>
      </c>
      <c r="L44" s="44">
        <f t="shared" si="8"/>
        <v>3.9</v>
      </c>
      <c r="M44" s="156">
        <f>Vulnerability!E43</f>
        <v>6.6</v>
      </c>
      <c r="N44" s="154">
        <f>Vulnerability!H43</f>
        <v>6.8</v>
      </c>
      <c r="O44" s="154">
        <f>Vulnerability!M43</f>
        <v>1.4</v>
      </c>
      <c r="P44" s="43">
        <f>Vulnerability!N43</f>
        <v>5.4</v>
      </c>
      <c r="Q44" s="154">
        <f>Vulnerability!S43</f>
        <v>7.3</v>
      </c>
      <c r="R44" s="153">
        <f>Vulnerability!W43</f>
        <v>5.0999999999999996</v>
      </c>
      <c r="S44" s="153">
        <f>Vulnerability!Z43</f>
        <v>5.3</v>
      </c>
      <c r="T44" s="153">
        <f>Vulnerability!AC43</f>
        <v>0</v>
      </c>
      <c r="U44" s="153">
        <f>Vulnerability!AI43</f>
        <v>3.8</v>
      </c>
      <c r="V44" s="154">
        <f>Vulnerability!AJ43</f>
        <v>3.8</v>
      </c>
      <c r="W44" s="43">
        <f>Vulnerability!AK43</f>
        <v>5.8</v>
      </c>
      <c r="X44" s="44">
        <f t="shared" si="9"/>
        <v>5.6</v>
      </c>
      <c r="Y44" s="169">
        <f>'Lack of Coping Capacity'!D43</f>
        <v>7.8</v>
      </c>
      <c r="Z44" s="152">
        <f>'Lack of Coping Capacity'!G43</f>
        <v>6.5</v>
      </c>
      <c r="AA44" s="43">
        <f>'Lack of Coping Capacity'!H43</f>
        <v>7.2</v>
      </c>
      <c r="AB44" s="152">
        <f>'Lack of Coping Capacity'!M43</f>
        <v>6.2</v>
      </c>
      <c r="AC44" s="152">
        <f>'Lack of Coping Capacity'!R43</f>
        <v>7.1</v>
      </c>
      <c r="AD44" s="152">
        <f>'Lack of Coping Capacity'!W43</f>
        <v>8</v>
      </c>
      <c r="AE44" s="43">
        <f>'Lack of Coping Capacity'!X43</f>
        <v>7.1</v>
      </c>
      <c r="AF44" s="44">
        <f t="shared" si="10"/>
        <v>7.2</v>
      </c>
      <c r="AG44" s="161">
        <f t="shared" si="11"/>
        <v>5.4</v>
      </c>
      <c r="AH44" s="187" t="str">
        <f t="shared" si="7"/>
        <v>High</v>
      </c>
      <c r="AI44" s="180">
        <f t="shared" si="12"/>
        <v>29</v>
      </c>
      <c r="AJ44" s="183">
        <f>VLOOKUP($B44,'Lack of Reliability Index'!$A$2:$H$192,8,FALSE)</f>
        <v>1.9869281045751634</v>
      </c>
      <c r="AK44" s="51">
        <f>'Imputed and missing data hidden'!BA42</f>
        <v>0</v>
      </c>
      <c r="AL44" s="181">
        <f t="shared" si="13"/>
        <v>0</v>
      </c>
      <c r="AM44" s="51" t="str">
        <f t="shared" si="14"/>
        <v/>
      </c>
      <c r="AN44" s="182">
        <f>'Indicator Date hidden2'!BB43</f>
        <v>0.37254901960784315</v>
      </c>
      <c r="AO44" s="188"/>
    </row>
    <row r="45" spans="1:41" ht="15.75" thickBot="1" x14ac:dyDescent="0.3">
      <c r="A45" s="130" t="s">
        <v>76</v>
      </c>
      <c r="B45" s="47" t="s">
        <v>75</v>
      </c>
      <c r="C45" s="159">
        <f>'Hazard &amp; Exposure'!AO44</f>
        <v>6.1</v>
      </c>
      <c r="D45" s="158">
        <f>'Hazard &amp; Exposure'!AP44</f>
        <v>6.7</v>
      </c>
      <c r="E45" s="158">
        <f>'Hazard &amp; Exposure'!AQ44</f>
        <v>6.7</v>
      </c>
      <c r="F45" s="158">
        <f>'Hazard &amp; Exposure'!AR44</f>
        <v>0</v>
      </c>
      <c r="G45" s="158">
        <f>'Hazard &amp; Exposure'!AU44</f>
        <v>3.3</v>
      </c>
      <c r="H45" s="43">
        <f>'Hazard &amp; Exposure'!AV44</f>
        <v>5</v>
      </c>
      <c r="I45" s="158">
        <f>'Hazard &amp; Exposure'!AY44</f>
        <v>0.9</v>
      </c>
      <c r="J45" s="158">
        <f>'Hazard &amp; Exposure'!BB44</f>
        <v>0</v>
      </c>
      <c r="K45" s="43">
        <f>'Hazard &amp; Exposure'!BC44</f>
        <v>0.6</v>
      </c>
      <c r="L45" s="44">
        <f t="shared" si="8"/>
        <v>3.1</v>
      </c>
      <c r="M45" s="156">
        <f>Vulnerability!E44</f>
        <v>1.9</v>
      </c>
      <c r="N45" s="154">
        <f>Vulnerability!H44</f>
        <v>1.8</v>
      </c>
      <c r="O45" s="154">
        <f>Vulnerability!M44</f>
        <v>0</v>
      </c>
      <c r="P45" s="43">
        <f>Vulnerability!N44</f>
        <v>1.4</v>
      </c>
      <c r="Q45" s="154">
        <f>Vulnerability!S44</f>
        <v>0.9</v>
      </c>
      <c r="R45" s="153">
        <f>Vulnerability!W44</f>
        <v>0.2</v>
      </c>
      <c r="S45" s="153">
        <f>Vulnerability!Z44</f>
        <v>0.3</v>
      </c>
      <c r="T45" s="153">
        <f>Vulnerability!AC44</f>
        <v>0</v>
      </c>
      <c r="U45" s="153">
        <f>Vulnerability!AI44</f>
        <v>2</v>
      </c>
      <c r="V45" s="154">
        <f>Vulnerability!AJ44</f>
        <v>0.7</v>
      </c>
      <c r="W45" s="43">
        <f>Vulnerability!AK44</f>
        <v>0.8</v>
      </c>
      <c r="X45" s="44">
        <f t="shared" si="9"/>
        <v>1.1000000000000001</v>
      </c>
      <c r="Y45" s="169">
        <f>'Lack of Coping Capacity'!D44</f>
        <v>4.4000000000000004</v>
      </c>
      <c r="Z45" s="152">
        <f>'Lack of Coping Capacity'!G44</f>
        <v>4.5999999999999996</v>
      </c>
      <c r="AA45" s="43">
        <f>'Lack of Coping Capacity'!H44</f>
        <v>4.5</v>
      </c>
      <c r="AB45" s="152">
        <f>'Lack of Coping Capacity'!M44</f>
        <v>2</v>
      </c>
      <c r="AC45" s="152">
        <f>'Lack of Coping Capacity'!R44</f>
        <v>0.1</v>
      </c>
      <c r="AD45" s="152">
        <f>'Lack of Coping Capacity'!W44</f>
        <v>2.4</v>
      </c>
      <c r="AE45" s="43">
        <f>'Lack of Coping Capacity'!X44</f>
        <v>1.5</v>
      </c>
      <c r="AF45" s="44">
        <f t="shared" si="10"/>
        <v>3.1</v>
      </c>
      <c r="AG45" s="161">
        <f t="shared" si="11"/>
        <v>2.2000000000000002</v>
      </c>
      <c r="AH45" s="187" t="str">
        <f t="shared" si="7"/>
        <v>Low</v>
      </c>
      <c r="AI45" s="180">
        <f t="shared" si="12"/>
        <v>144</v>
      </c>
      <c r="AJ45" s="183">
        <f>VLOOKUP($B45,'Lack of Reliability Index'!$A$2:$H$192,8,FALSE)</f>
        <v>2.162962962962963</v>
      </c>
      <c r="AK45" s="51">
        <f>'Imputed and missing data hidden'!BA43</f>
        <v>5</v>
      </c>
      <c r="AL45" s="181">
        <f t="shared" si="13"/>
        <v>9.8039215686274508E-2</v>
      </c>
      <c r="AM45" s="51" t="str">
        <f t="shared" si="14"/>
        <v/>
      </c>
      <c r="AN45" s="182">
        <f>'Indicator Date hidden2'!BB44</f>
        <v>0.15555555555555556</v>
      </c>
      <c r="AO45" s="188"/>
    </row>
    <row r="46" spans="1:41" ht="15.75" thickBot="1" x14ac:dyDescent="0.3">
      <c r="A46" s="130" t="s">
        <v>78</v>
      </c>
      <c r="B46" s="47" t="s">
        <v>77</v>
      </c>
      <c r="C46" s="159">
        <f>'Hazard &amp; Exposure'!AO45</f>
        <v>5.0999999999999996</v>
      </c>
      <c r="D46" s="158">
        <f>'Hazard &amp; Exposure'!AP45</f>
        <v>3.8</v>
      </c>
      <c r="E46" s="158">
        <f>'Hazard &amp; Exposure'!AQ45</f>
        <v>4.4000000000000004</v>
      </c>
      <c r="F46" s="158">
        <f>'Hazard &amp; Exposure'!AR45</f>
        <v>8.1</v>
      </c>
      <c r="G46" s="158">
        <f>'Hazard &amp; Exposure'!AU45</f>
        <v>5.0999999999999996</v>
      </c>
      <c r="H46" s="43">
        <f>'Hazard &amp; Exposure'!AV45</f>
        <v>5.5</v>
      </c>
      <c r="I46" s="158">
        <f>'Hazard &amp; Exposure'!AY45</f>
        <v>0.9</v>
      </c>
      <c r="J46" s="158">
        <f>'Hazard &amp; Exposure'!BB45</f>
        <v>0</v>
      </c>
      <c r="K46" s="43">
        <f>'Hazard &amp; Exposure'!BC45</f>
        <v>0.6</v>
      </c>
      <c r="L46" s="44">
        <f t="shared" si="8"/>
        <v>3.4</v>
      </c>
      <c r="M46" s="156">
        <f>Vulnerability!E45</f>
        <v>2.7</v>
      </c>
      <c r="N46" s="154">
        <f>Vulnerability!H45</f>
        <v>4.0999999999999996</v>
      </c>
      <c r="O46" s="154">
        <f>Vulnerability!M45</f>
        <v>1.4</v>
      </c>
      <c r="P46" s="43">
        <f>Vulnerability!N45</f>
        <v>2.7</v>
      </c>
      <c r="Q46" s="154">
        <f>Vulnerability!S45</f>
        <v>0</v>
      </c>
      <c r="R46" s="153">
        <f>Vulnerability!W45</f>
        <v>0.4</v>
      </c>
      <c r="S46" s="153">
        <f>Vulnerability!Z45</f>
        <v>0.4</v>
      </c>
      <c r="T46" s="153">
        <f>Vulnerability!AC45</f>
        <v>1</v>
      </c>
      <c r="U46" s="153">
        <f>Vulnerability!AI45</f>
        <v>0.5</v>
      </c>
      <c r="V46" s="154">
        <f>Vulnerability!AJ45</f>
        <v>0.6</v>
      </c>
      <c r="W46" s="43">
        <f>Vulnerability!AK45</f>
        <v>0.3</v>
      </c>
      <c r="X46" s="44">
        <f t="shared" si="9"/>
        <v>1.6</v>
      </c>
      <c r="Y46" s="169">
        <f>'Lack of Coping Capacity'!D45</f>
        <v>2.5</v>
      </c>
      <c r="Z46" s="152">
        <f>'Lack of Coping Capacity'!G45</f>
        <v>5.2</v>
      </c>
      <c r="AA46" s="43">
        <f>'Lack of Coping Capacity'!H45</f>
        <v>3.9</v>
      </c>
      <c r="AB46" s="152">
        <f>'Lack of Coping Capacity'!M45</f>
        <v>3.9</v>
      </c>
      <c r="AC46" s="152">
        <f>'Lack of Coping Capacity'!R45</f>
        <v>1.8</v>
      </c>
      <c r="AD46" s="152">
        <f>'Lack of Coping Capacity'!W45</f>
        <v>0.6</v>
      </c>
      <c r="AE46" s="43">
        <f>'Lack of Coping Capacity'!X45</f>
        <v>2.1</v>
      </c>
      <c r="AF46" s="44">
        <f t="shared" si="10"/>
        <v>3.1</v>
      </c>
      <c r="AG46" s="161">
        <f t="shared" si="11"/>
        <v>2.6</v>
      </c>
      <c r="AH46" s="187" t="str">
        <f t="shared" si="7"/>
        <v>Low</v>
      </c>
      <c r="AI46" s="180">
        <f t="shared" si="12"/>
        <v>130</v>
      </c>
      <c r="AJ46" s="183">
        <f>VLOOKUP($B46,'Lack of Reliability Index'!$A$2:$H$192,8,FALSE)</f>
        <v>3.1069767441860465</v>
      </c>
      <c r="AK46" s="51">
        <f>'Imputed and missing data hidden'!BA44</f>
        <v>7</v>
      </c>
      <c r="AL46" s="181">
        <f t="shared" si="13"/>
        <v>0.13725490196078433</v>
      </c>
      <c r="AM46" s="51" t="str">
        <f t="shared" si="14"/>
        <v/>
      </c>
      <c r="AN46" s="182">
        <f>'Indicator Date hidden2'!BB45</f>
        <v>0.23255813953488372</v>
      </c>
      <c r="AO46" s="188"/>
    </row>
    <row r="47" spans="1:41" ht="15.75" thickBot="1" x14ac:dyDescent="0.3">
      <c r="A47" s="130" t="s">
        <v>80</v>
      </c>
      <c r="B47" s="47" t="s">
        <v>79</v>
      </c>
      <c r="C47" s="159">
        <f>'Hazard &amp; Exposure'!AO46</f>
        <v>5</v>
      </c>
      <c r="D47" s="158">
        <f>'Hazard &amp; Exposure'!AP46</f>
        <v>0</v>
      </c>
      <c r="E47" s="158">
        <f>'Hazard &amp; Exposure'!AQ46</f>
        <v>5.7</v>
      </c>
      <c r="F47" s="158">
        <f>'Hazard &amp; Exposure'!AR46</f>
        <v>0</v>
      </c>
      <c r="G47" s="158">
        <f>'Hazard &amp; Exposure'!AU46</f>
        <v>3.1</v>
      </c>
      <c r="H47" s="43">
        <f>'Hazard &amp; Exposure'!AV46</f>
        <v>3.1</v>
      </c>
      <c r="I47" s="158">
        <f>'Hazard &amp; Exposure'!AY46</f>
        <v>0.9</v>
      </c>
      <c r="J47" s="158">
        <f>'Hazard &amp; Exposure'!BB46</f>
        <v>0</v>
      </c>
      <c r="K47" s="43">
        <f>'Hazard &amp; Exposure'!BC46</f>
        <v>0.6</v>
      </c>
      <c r="L47" s="44">
        <f t="shared" si="8"/>
        <v>1.9</v>
      </c>
      <c r="M47" s="156">
        <f>Vulnerability!E46</f>
        <v>1.4</v>
      </c>
      <c r="N47" s="154">
        <f>Vulnerability!H46</f>
        <v>2</v>
      </c>
      <c r="O47" s="154">
        <f>Vulnerability!M46</f>
        <v>0</v>
      </c>
      <c r="P47" s="43">
        <f>Vulnerability!N46</f>
        <v>1.2</v>
      </c>
      <c r="Q47" s="154">
        <f>Vulnerability!S46</f>
        <v>9.1</v>
      </c>
      <c r="R47" s="153">
        <f>Vulnerability!W46</f>
        <v>0.2</v>
      </c>
      <c r="S47" s="153">
        <f>Vulnerability!Z46</f>
        <v>0.2</v>
      </c>
      <c r="T47" s="153">
        <f>Vulnerability!AC46</f>
        <v>0</v>
      </c>
      <c r="U47" s="153">
        <f>Vulnerability!AI46</f>
        <v>2.8</v>
      </c>
      <c r="V47" s="154">
        <f>Vulnerability!AJ46</f>
        <v>0.9</v>
      </c>
      <c r="W47" s="43">
        <f>Vulnerability!AK46</f>
        <v>6.6</v>
      </c>
      <c r="X47" s="44">
        <f t="shared" si="9"/>
        <v>4.4000000000000004</v>
      </c>
      <c r="Y47" s="169" t="str">
        <f>'Lack of Coping Capacity'!D46</f>
        <v>x</v>
      </c>
      <c r="Z47" s="152">
        <f>'Lack of Coping Capacity'!G46</f>
        <v>3.7</v>
      </c>
      <c r="AA47" s="43">
        <f>'Lack of Coping Capacity'!H46</f>
        <v>3.7</v>
      </c>
      <c r="AB47" s="152">
        <f>'Lack of Coping Capacity'!M46</f>
        <v>2.1</v>
      </c>
      <c r="AC47" s="152">
        <f>'Lack of Coping Capacity'!R46</f>
        <v>0</v>
      </c>
      <c r="AD47" s="152">
        <f>'Lack of Coping Capacity'!W46</f>
        <v>2.5</v>
      </c>
      <c r="AE47" s="43">
        <f>'Lack of Coping Capacity'!X46</f>
        <v>1.5</v>
      </c>
      <c r="AF47" s="44">
        <f t="shared" si="10"/>
        <v>2.7</v>
      </c>
      <c r="AG47" s="161">
        <f t="shared" si="11"/>
        <v>2.8</v>
      </c>
      <c r="AH47" s="187" t="str">
        <f t="shared" si="7"/>
        <v>Low</v>
      </c>
      <c r="AI47" s="180">
        <f t="shared" si="12"/>
        <v>121</v>
      </c>
      <c r="AJ47" s="183">
        <f>VLOOKUP($B47,'Lack of Reliability Index'!$A$2:$H$192,8,FALSE)</f>
        <v>2.3768115942028984</v>
      </c>
      <c r="AK47" s="51">
        <f>'Imputed and missing data hidden'!BA45</f>
        <v>5</v>
      </c>
      <c r="AL47" s="181">
        <f t="shared" si="13"/>
        <v>9.8039215686274508E-2</v>
      </c>
      <c r="AM47" s="51" t="str">
        <f t="shared" si="14"/>
        <v/>
      </c>
      <c r="AN47" s="182">
        <f>'Indicator Date hidden2'!BB46</f>
        <v>0.19565217391304349</v>
      </c>
      <c r="AO47" s="188"/>
    </row>
    <row r="48" spans="1:41" ht="15.75" thickBot="1" x14ac:dyDescent="0.3">
      <c r="A48" s="130" t="s">
        <v>82</v>
      </c>
      <c r="B48" s="47" t="s">
        <v>81</v>
      </c>
      <c r="C48" s="159">
        <f>'Hazard &amp; Exposure'!AO47</f>
        <v>2.2000000000000002</v>
      </c>
      <c r="D48" s="158">
        <f>'Hazard &amp; Exposure'!AP47</f>
        <v>5.4</v>
      </c>
      <c r="E48" s="158">
        <f>'Hazard &amp; Exposure'!AQ47</f>
        <v>0</v>
      </c>
      <c r="F48" s="158">
        <f>'Hazard &amp; Exposure'!AR47</f>
        <v>0</v>
      </c>
      <c r="G48" s="158">
        <f>'Hazard &amp; Exposure'!AU47</f>
        <v>1.5</v>
      </c>
      <c r="H48" s="43">
        <f>'Hazard &amp; Exposure'!AV47</f>
        <v>2.1</v>
      </c>
      <c r="I48" s="158">
        <f>'Hazard &amp; Exposure'!AY47</f>
        <v>0.1</v>
      </c>
      <c r="J48" s="158">
        <f>'Hazard &amp; Exposure'!BB47</f>
        <v>0</v>
      </c>
      <c r="K48" s="43">
        <f>'Hazard &amp; Exposure'!BC47</f>
        <v>0.1</v>
      </c>
      <c r="L48" s="44">
        <f t="shared" si="8"/>
        <v>1.2</v>
      </c>
      <c r="M48" s="156">
        <f>Vulnerability!E47</f>
        <v>1.1000000000000001</v>
      </c>
      <c r="N48" s="154">
        <f>Vulnerability!H47</f>
        <v>1</v>
      </c>
      <c r="O48" s="154">
        <f>Vulnerability!M47</f>
        <v>0</v>
      </c>
      <c r="P48" s="43">
        <f>Vulnerability!N47</f>
        <v>0.8</v>
      </c>
      <c r="Q48" s="154">
        <f>Vulnerability!S47</f>
        <v>2.2000000000000002</v>
      </c>
      <c r="R48" s="153">
        <f>Vulnerability!W47</f>
        <v>0.2</v>
      </c>
      <c r="S48" s="153">
        <f>Vulnerability!Z47</f>
        <v>0.3</v>
      </c>
      <c r="T48" s="153">
        <f>Vulnerability!AC47</f>
        <v>0</v>
      </c>
      <c r="U48" s="153">
        <f>Vulnerability!AI47</f>
        <v>1.6</v>
      </c>
      <c r="V48" s="154">
        <f>Vulnerability!AJ47</f>
        <v>0.5</v>
      </c>
      <c r="W48" s="43">
        <f>Vulnerability!AK47</f>
        <v>1.4</v>
      </c>
      <c r="X48" s="44">
        <f t="shared" si="9"/>
        <v>1.1000000000000001</v>
      </c>
      <c r="Y48" s="169">
        <f>'Lack of Coping Capacity'!D47</f>
        <v>2.5</v>
      </c>
      <c r="Z48" s="152">
        <f>'Lack of Coping Capacity'!G47</f>
        <v>3.7</v>
      </c>
      <c r="AA48" s="43">
        <f>'Lack of Coping Capacity'!H47</f>
        <v>3.1</v>
      </c>
      <c r="AB48" s="152">
        <f>'Lack of Coping Capacity'!M47</f>
        <v>1.8</v>
      </c>
      <c r="AC48" s="152">
        <f>'Lack of Coping Capacity'!R47</f>
        <v>0</v>
      </c>
      <c r="AD48" s="152">
        <f>'Lack of Coping Capacity'!W47</f>
        <v>1</v>
      </c>
      <c r="AE48" s="43">
        <f>'Lack of Coping Capacity'!X47</f>
        <v>0.9</v>
      </c>
      <c r="AF48" s="44">
        <f t="shared" si="10"/>
        <v>2.1</v>
      </c>
      <c r="AG48" s="161">
        <f t="shared" si="11"/>
        <v>1.4</v>
      </c>
      <c r="AH48" s="187" t="str">
        <f t="shared" si="7"/>
        <v>Very Low</v>
      </c>
      <c r="AI48" s="180">
        <f t="shared" si="12"/>
        <v>172</v>
      </c>
      <c r="AJ48" s="183">
        <f>VLOOKUP($B48,'Lack of Reliability Index'!$A$2:$H$192,8,FALSE)</f>
        <v>2.4000000000000004</v>
      </c>
      <c r="AK48" s="51">
        <f>'Imputed and missing data hidden'!BA46</f>
        <v>5</v>
      </c>
      <c r="AL48" s="181">
        <f t="shared" si="13"/>
        <v>9.8039215686274508E-2</v>
      </c>
      <c r="AM48" s="51" t="str">
        <f t="shared" si="14"/>
        <v/>
      </c>
      <c r="AN48" s="182">
        <f>'Indicator Date hidden2'!BB47</f>
        <v>0.2</v>
      </c>
      <c r="AO48" s="188"/>
    </row>
    <row r="49" spans="1:41" ht="15.75" thickBot="1" x14ac:dyDescent="0.3">
      <c r="A49" s="130" t="s">
        <v>84</v>
      </c>
      <c r="B49" s="47" t="s">
        <v>83</v>
      </c>
      <c r="C49" s="159">
        <f>'Hazard &amp; Exposure'!AO48</f>
        <v>0.1</v>
      </c>
      <c r="D49" s="158">
        <f>'Hazard &amp; Exposure'!AP48</f>
        <v>2.2999999999999998</v>
      </c>
      <c r="E49" s="158">
        <f>'Hazard &amp; Exposure'!AQ48</f>
        <v>0</v>
      </c>
      <c r="F49" s="158">
        <f>'Hazard &amp; Exposure'!AR48</f>
        <v>0</v>
      </c>
      <c r="G49" s="158">
        <f>'Hazard &amp; Exposure'!AU48</f>
        <v>2.2999999999999998</v>
      </c>
      <c r="H49" s="43">
        <f>'Hazard &amp; Exposure'!AV48</f>
        <v>1</v>
      </c>
      <c r="I49" s="158">
        <f>'Hazard &amp; Exposure'!AY48</f>
        <v>0</v>
      </c>
      <c r="J49" s="158">
        <f>'Hazard &amp; Exposure'!BB48</f>
        <v>0</v>
      </c>
      <c r="K49" s="43">
        <f>'Hazard &amp; Exposure'!BC48</f>
        <v>0</v>
      </c>
      <c r="L49" s="44">
        <f t="shared" si="8"/>
        <v>0.5</v>
      </c>
      <c r="M49" s="156">
        <f>Vulnerability!E48</f>
        <v>0.4</v>
      </c>
      <c r="N49" s="154">
        <f>Vulnerability!H48</f>
        <v>0.8</v>
      </c>
      <c r="O49" s="154">
        <f>Vulnerability!M48</f>
        <v>0</v>
      </c>
      <c r="P49" s="43">
        <f>Vulnerability!N48</f>
        <v>0.4</v>
      </c>
      <c r="Q49" s="154">
        <f>Vulnerability!S48</f>
        <v>5</v>
      </c>
      <c r="R49" s="153">
        <f>Vulnerability!W48</f>
        <v>0.3</v>
      </c>
      <c r="S49" s="153">
        <f>Vulnerability!Z48</f>
        <v>0.3</v>
      </c>
      <c r="T49" s="153">
        <f>Vulnerability!AC48</f>
        <v>0</v>
      </c>
      <c r="U49" s="153">
        <f>Vulnerability!AI48</f>
        <v>1.1000000000000001</v>
      </c>
      <c r="V49" s="154">
        <f>Vulnerability!AJ48</f>
        <v>0.4</v>
      </c>
      <c r="W49" s="43">
        <f>Vulnerability!AK48</f>
        <v>3</v>
      </c>
      <c r="X49" s="44">
        <f t="shared" si="9"/>
        <v>1.8</v>
      </c>
      <c r="Y49" s="169">
        <f>'Lack of Coping Capacity'!D48</f>
        <v>2.7</v>
      </c>
      <c r="Z49" s="152">
        <f>'Lack of Coping Capacity'!G48</f>
        <v>1.2</v>
      </c>
      <c r="AA49" s="43">
        <f>'Lack of Coping Capacity'!H48</f>
        <v>2</v>
      </c>
      <c r="AB49" s="152">
        <f>'Lack of Coping Capacity'!M48</f>
        <v>1.4</v>
      </c>
      <c r="AC49" s="152">
        <f>'Lack of Coping Capacity'!R48</f>
        <v>0</v>
      </c>
      <c r="AD49" s="152">
        <f>'Lack of Coping Capacity'!W48</f>
        <v>0.7</v>
      </c>
      <c r="AE49" s="43">
        <f>'Lack of Coping Capacity'!X48</f>
        <v>0.7</v>
      </c>
      <c r="AF49" s="44">
        <f t="shared" si="10"/>
        <v>1.4</v>
      </c>
      <c r="AG49" s="161">
        <f t="shared" si="11"/>
        <v>1.1000000000000001</v>
      </c>
      <c r="AH49" s="187" t="str">
        <f t="shared" si="7"/>
        <v>Very Low</v>
      </c>
      <c r="AI49" s="180">
        <f t="shared" si="12"/>
        <v>182</v>
      </c>
      <c r="AJ49" s="183">
        <f>VLOOKUP($B49,'Lack of Reliability Index'!$A$2:$H$192,8,FALSE)</f>
        <v>2.4000000000000004</v>
      </c>
      <c r="AK49" s="51">
        <f>'Imputed and missing data hidden'!BA47</f>
        <v>5</v>
      </c>
      <c r="AL49" s="181">
        <f t="shared" si="13"/>
        <v>9.8039215686274508E-2</v>
      </c>
      <c r="AM49" s="51" t="str">
        <f t="shared" si="14"/>
        <v/>
      </c>
      <c r="AN49" s="182">
        <f>'Indicator Date hidden2'!BB48</f>
        <v>0.2</v>
      </c>
      <c r="AO49" s="188"/>
    </row>
    <row r="50" spans="1:41" ht="15.75" thickBot="1" x14ac:dyDescent="0.3">
      <c r="A50" s="130" t="s">
        <v>86</v>
      </c>
      <c r="B50" s="47" t="s">
        <v>85</v>
      </c>
      <c r="C50" s="159">
        <f>'Hazard &amp; Exposure'!AO49</f>
        <v>5</v>
      </c>
      <c r="D50" s="158">
        <f>'Hazard &amp; Exposure'!AP49</f>
        <v>0.4</v>
      </c>
      <c r="E50" s="158">
        <f>'Hazard &amp; Exposure'!AQ49</f>
        <v>4.2</v>
      </c>
      <c r="F50" s="158">
        <f>'Hazard &amp; Exposure'!AR49</f>
        <v>0</v>
      </c>
      <c r="G50" s="158">
        <f>'Hazard &amp; Exposure'!AU49</f>
        <v>9.1999999999999993</v>
      </c>
      <c r="H50" s="43">
        <f>'Hazard &amp; Exposure'!AV49</f>
        <v>4.9000000000000004</v>
      </c>
      <c r="I50" s="158">
        <f>'Hazard &amp; Exposure'!AY49</f>
        <v>3.3</v>
      </c>
      <c r="J50" s="158">
        <f>'Hazard &amp; Exposure'!BB49</f>
        <v>0</v>
      </c>
      <c r="K50" s="43">
        <f>'Hazard &amp; Exposure'!BC49</f>
        <v>2.2999999999999998</v>
      </c>
      <c r="L50" s="44">
        <f t="shared" si="8"/>
        <v>3.7</v>
      </c>
      <c r="M50" s="156">
        <f>Vulnerability!E49</f>
        <v>5.0999999999999996</v>
      </c>
      <c r="N50" s="154">
        <f>Vulnerability!H49</f>
        <v>5</v>
      </c>
      <c r="O50" s="154">
        <f>Vulnerability!M49</f>
        <v>8.6</v>
      </c>
      <c r="P50" s="43">
        <f>Vulnerability!N49</f>
        <v>6</v>
      </c>
      <c r="Q50" s="154">
        <f>Vulnerability!S49</f>
        <v>7.2</v>
      </c>
      <c r="R50" s="153">
        <f>Vulnerability!W49</f>
        <v>4.0999999999999996</v>
      </c>
      <c r="S50" s="153">
        <f>Vulnerability!Z49</f>
        <v>5.8</v>
      </c>
      <c r="T50" s="153">
        <f>Vulnerability!AC49</f>
        <v>0</v>
      </c>
      <c r="U50" s="153">
        <f>Vulnerability!AI49</f>
        <v>4.2</v>
      </c>
      <c r="V50" s="154">
        <f>Vulnerability!AJ49</f>
        <v>3.8</v>
      </c>
      <c r="W50" s="43">
        <f>Vulnerability!AK49</f>
        <v>5.8</v>
      </c>
      <c r="X50" s="44">
        <f t="shared" si="9"/>
        <v>5.9</v>
      </c>
      <c r="Y50" s="169">
        <f>'Lack of Coping Capacity'!D49</f>
        <v>5.5</v>
      </c>
      <c r="Z50" s="152">
        <f>'Lack of Coping Capacity'!G49</f>
        <v>7</v>
      </c>
      <c r="AA50" s="43">
        <f>'Lack of Coping Capacity'!H49</f>
        <v>6.3</v>
      </c>
      <c r="AB50" s="152">
        <f>'Lack of Coping Capacity'!M49</f>
        <v>7.5</v>
      </c>
      <c r="AC50" s="152">
        <f>'Lack of Coping Capacity'!R49</f>
        <v>5.6</v>
      </c>
      <c r="AD50" s="152">
        <f>'Lack of Coping Capacity'!W49</f>
        <v>6.8</v>
      </c>
      <c r="AE50" s="43">
        <f>'Lack of Coping Capacity'!X49</f>
        <v>6.6</v>
      </c>
      <c r="AF50" s="44">
        <f t="shared" si="10"/>
        <v>6.5</v>
      </c>
      <c r="AG50" s="161">
        <f t="shared" si="11"/>
        <v>5.2</v>
      </c>
      <c r="AH50" s="187" t="str">
        <f t="shared" si="7"/>
        <v>High</v>
      </c>
      <c r="AI50" s="180">
        <f t="shared" si="12"/>
        <v>36</v>
      </c>
      <c r="AJ50" s="183">
        <f>VLOOKUP($B50,'Lack of Reliability Index'!$A$2:$H$192,8,FALSE)</f>
        <v>4.0592592592592593</v>
      </c>
      <c r="AK50" s="51">
        <f>'Imputed and missing data hidden'!BA48</f>
        <v>5</v>
      </c>
      <c r="AL50" s="181">
        <f t="shared" si="13"/>
        <v>9.8039215686274508E-2</v>
      </c>
      <c r="AM50" s="51" t="str">
        <f t="shared" si="14"/>
        <v/>
      </c>
      <c r="AN50" s="182">
        <f>'Indicator Date hidden2'!BB49</f>
        <v>0.51111111111111107</v>
      </c>
      <c r="AO50" s="188"/>
    </row>
    <row r="51" spans="1:41" ht="15.75" thickBot="1" x14ac:dyDescent="0.3">
      <c r="A51" s="130" t="s">
        <v>88</v>
      </c>
      <c r="B51" s="47" t="s">
        <v>87</v>
      </c>
      <c r="C51" s="159">
        <f>'Hazard &amp; Exposure'!AO50</f>
        <v>1.3</v>
      </c>
      <c r="D51" s="158">
        <f>'Hazard &amp; Exposure'!AP50</f>
        <v>0.1</v>
      </c>
      <c r="E51" s="158">
        <f>'Hazard &amp; Exposure'!AQ50</f>
        <v>7.6</v>
      </c>
      <c r="F51" s="158">
        <f>'Hazard &amp; Exposure'!AR50</f>
        <v>5.3</v>
      </c>
      <c r="G51" s="158">
        <f>'Hazard &amp; Exposure'!AU50</f>
        <v>0</v>
      </c>
      <c r="H51" s="43">
        <f>'Hazard &amp; Exposure'!AV50</f>
        <v>3.6</v>
      </c>
      <c r="I51" s="158">
        <f>'Hazard &amp; Exposure'!AY50</f>
        <v>0.1</v>
      </c>
      <c r="J51" s="158">
        <f>'Hazard &amp; Exposure'!BB50</f>
        <v>0</v>
      </c>
      <c r="K51" s="43">
        <f>'Hazard &amp; Exposure'!BC50</f>
        <v>0.1</v>
      </c>
      <c r="L51" s="44">
        <f t="shared" si="8"/>
        <v>2</v>
      </c>
      <c r="M51" s="156">
        <f>Vulnerability!E50</f>
        <v>3.4</v>
      </c>
      <c r="N51" s="154" t="str">
        <f>Vulnerability!H50</f>
        <v>x</v>
      </c>
      <c r="O51" s="154">
        <f>Vulnerability!M50</f>
        <v>4.7</v>
      </c>
      <c r="P51" s="43">
        <f>Vulnerability!N50</f>
        <v>3.8</v>
      </c>
      <c r="Q51" s="154">
        <f>Vulnerability!S50</f>
        <v>0</v>
      </c>
      <c r="R51" s="153">
        <f>Vulnerability!W50</f>
        <v>0.2</v>
      </c>
      <c r="S51" s="153">
        <f>Vulnerability!Z50</f>
        <v>1.6</v>
      </c>
      <c r="T51" s="153">
        <f>Vulnerability!AC50</f>
        <v>9.6999999999999993</v>
      </c>
      <c r="U51" s="153">
        <f>Vulnerability!AI50</f>
        <v>2.6</v>
      </c>
      <c r="V51" s="154">
        <f>Vulnerability!AJ50</f>
        <v>5.2</v>
      </c>
      <c r="W51" s="43">
        <f>Vulnerability!AK50</f>
        <v>3</v>
      </c>
      <c r="X51" s="44">
        <f t="shared" si="9"/>
        <v>3.4</v>
      </c>
      <c r="Y51" s="169" t="str">
        <f>'Lack of Coping Capacity'!D50</f>
        <v>x</v>
      </c>
      <c r="Z51" s="152">
        <f>'Lack of Coping Capacity'!G50</f>
        <v>4.5</v>
      </c>
      <c r="AA51" s="43">
        <f>'Lack of Coping Capacity'!H50</f>
        <v>4.5</v>
      </c>
      <c r="AB51" s="152">
        <f>'Lack of Coping Capacity'!M50</f>
        <v>2.7</v>
      </c>
      <c r="AC51" s="152">
        <f>'Lack of Coping Capacity'!R50</f>
        <v>1.1000000000000001</v>
      </c>
      <c r="AD51" s="152">
        <f>'Lack of Coping Capacity'!W50</f>
        <v>4.9000000000000004</v>
      </c>
      <c r="AE51" s="43">
        <f>'Lack of Coping Capacity'!X50</f>
        <v>2.9</v>
      </c>
      <c r="AF51" s="44">
        <f t="shared" si="10"/>
        <v>3.7</v>
      </c>
      <c r="AG51" s="161">
        <f t="shared" si="11"/>
        <v>2.9</v>
      </c>
      <c r="AH51" s="187" t="str">
        <f t="shared" si="7"/>
        <v>Low</v>
      </c>
      <c r="AI51" s="180">
        <f t="shared" si="12"/>
        <v>113</v>
      </c>
      <c r="AJ51" s="183">
        <f>VLOOKUP($B51,'Lack of Reliability Index'!$A$2:$H$192,8,FALSE)</f>
        <v>6.2666666666666666</v>
      </c>
      <c r="AK51" s="51">
        <f>'Imputed and missing data hidden'!BA49</f>
        <v>13</v>
      </c>
      <c r="AL51" s="181">
        <f t="shared" si="13"/>
        <v>0.25490196078431371</v>
      </c>
      <c r="AM51" s="51" t="str">
        <f t="shared" si="14"/>
        <v/>
      </c>
      <c r="AN51" s="182">
        <f>'Indicator Date hidden2'!BB50</f>
        <v>0.52500000000000002</v>
      </c>
      <c r="AO51" s="188"/>
    </row>
    <row r="52" spans="1:41" ht="15.75" thickBot="1" x14ac:dyDescent="0.3">
      <c r="A52" s="130" t="s">
        <v>90</v>
      </c>
      <c r="B52" s="47" t="s">
        <v>89</v>
      </c>
      <c r="C52" s="159">
        <f>'Hazard &amp; Exposure'!AO51</f>
        <v>7.2</v>
      </c>
      <c r="D52" s="158">
        <f>'Hazard &amp; Exposure'!AP51</f>
        <v>4.7</v>
      </c>
      <c r="E52" s="158">
        <f>'Hazard &amp; Exposure'!AQ51</f>
        <v>5.3</v>
      </c>
      <c r="F52" s="158">
        <f>'Hazard &amp; Exposure'!AR51</f>
        <v>7.9</v>
      </c>
      <c r="G52" s="158">
        <f>'Hazard &amp; Exposure'!AU51</f>
        <v>1</v>
      </c>
      <c r="H52" s="43">
        <f>'Hazard &amp; Exposure'!AV51</f>
        <v>5.7</v>
      </c>
      <c r="I52" s="158">
        <f>'Hazard &amp; Exposure'!AY51</f>
        <v>4.2</v>
      </c>
      <c r="J52" s="158">
        <f>'Hazard &amp; Exposure'!BB51</f>
        <v>0</v>
      </c>
      <c r="K52" s="43">
        <f>'Hazard &amp; Exposure'!BC51</f>
        <v>2.9</v>
      </c>
      <c r="L52" s="44">
        <f t="shared" si="8"/>
        <v>4.4000000000000004</v>
      </c>
      <c r="M52" s="156">
        <f>Vulnerability!E51</f>
        <v>1.9</v>
      </c>
      <c r="N52" s="154">
        <f>Vulnerability!H51</f>
        <v>5.9</v>
      </c>
      <c r="O52" s="154">
        <f>Vulnerability!M51</f>
        <v>0.6</v>
      </c>
      <c r="P52" s="43">
        <f>Vulnerability!N51</f>
        <v>2.6</v>
      </c>
      <c r="Q52" s="154">
        <f>Vulnerability!S51</f>
        <v>0.8</v>
      </c>
      <c r="R52" s="153">
        <f>Vulnerability!W51</f>
        <v>1</v>
      </c>
      <c r="S52" s="153">
        <f>Vulnerability!Z51</f>
        <v>1.7</v>
      </c>
      <c r="T52" s="153">
        <f>Vulnerability!AC51</f>
        <v>8.5</v>
      </c>
      <c r="U52" s="153">
        <f>Vulnerability!AI51</f>
        <v>3.6</v>
      </c>
      <c r="V52" s="154">
        <f>Vulnerability!AJ51</f>
        <v>4.5</v>
      </c>
      <c r="W52" s="43">
        <f>Vulnerability!AK51</f>
        <v>2.9</v>
      </c>
      <c r="X52" s="44">
        <f t="shared" si="9"/>
        <v>2.8</v>
      </c>
      <c r="Y52" s="169">
        <f>'Lack of Coping Capacity'!D51</f>
        <v>4.5999999999999996</v>
      </c>
      <c r="Z52" s="152">
        <f>'Lack of Coping Capacity'!G51</f>
        <v>6.3</v>
      </c>
      <c r="AA52" s="43">
        <f>'Lack of Coping Capacity'!H51</f>
        <v>5.5</v>
      </c>
      <c r="AB52" s="152">
        <f>'Lack of Coping Capacity'!M51</f>
        <v>3.2</v>
      </c>
      <c r="AC52" s="152">
        <f>'Lack of Coping Capacity'!R51</f>
        <v>3</v>
      </c>
      <c r="AD52" s="152">
        <f>'Lack of Coping Capacity'!W51</f>
        <v>4.8</v>
      </c>
      <c r="AE52" s="43">
        <f>'Lack of Coping Capacity'!X51</f>
        <v>3.7</v>
      </c>
      <c r="AF52" s="44">
        <f t="shared" si="10"/>
        <v>4.7</v>
      </c>
      <c r="AG52" s="161">
        <f t="shared" si="11"/>
        <v>3.9</v>
      </c>
      <c r="AH52" s="187" t="str">
        <f t="shared" si="7"/>
        <v>Medium</v>
      </c>
      <c r="AI52" s="180">
        <f t="shared" si="12"/>
        <v>85</v>
      </c>
      <c r="AJ52" s="183">
        <f>VLOOKUP($B52,'Lack of Reliability Index'!$A$2:$H$192,8,FALSE)</f>
        <v>0.95999999999999908</v>
      </c>
      <c r="AK52" s="51">
        <f>'Imputed and missing data hidden'!BA50</f>
        <v>0</v>
      </c>
      <c r="AL52" s="181">
        <f t="shared" si="13"/>
        <v>0</v>
      </c>
      <c r="AM52" s="51" t="str">
        <f t="shared" si="14"/>
        <v/>
      </c>
      <c r="AN52" s="182">
        <f>'Indicator Date hidden2'!BB51</f>
        <v>0.18</v>
      </c>
      <c r="AO52" s="188"/>
    </row>
    <row r="53" spans="1:41" ht="15.75" thickBot="1" x14ac:dyDescent="0.3">
      <c r="A53" s="130" t="s">
        <v>93</v>
      </c>
      <c r="B53" s="47" t="s">
        <v>92</v>
      </c>
      <c r="C53" s="159">
        <f>'Hazard &amp; Exposure'!AO52</f>
        <v>9.4</v>
      </c>
      <c r="D53" s="158">
        <f>'Hazard &amp; Exposure'!AP52</f>
        <v>6.8</v>
      </c>
      <c r="E53" s="158">
        <f>'Hazard &amp; Exposure'!AQ52</f>
        <v>9</v>
      </c>
      <c r="F53" s="158">
        <f>'Hazard &amp; Exposure'!AR52</f>
        <v>0</v>
      </c>
      <c r="G53" s="158">
        <f>'Hazard &amp; Exposure'!AU52</f>
        <v>2.8</v>
      </c>
      <c r="H53" s="43">
        <f>'Hazard &amp; Exposure'!AV52</f>
        <v>6.8</v>
      </c>
      <c r="I53" s="158">
        <f>'Hazard &amp; Exposure'!AY52</f>
        <v>3.2</v>
      </c>
      <c r="J53" s="158">
        <f>'Hazard &amp; Exposure'!BB52</f>
        <v>0</v>
      </c>
      <c r="K53" s="43">
        <f>'Hazard &amp; Exposure'!BC52</f>
        <v>2.2000000000000002</v>
      </c>
      <c r="L53" s="44">
        <f t="shared" si="8"/>
        <v>4.9000000000000004</v>
      </c>
      <c r="M53" s="156">
        <f>Vulnerability!E52</f>
        <v>1.7</v>
      </c>
      <c r="N53" s="154">
        <f>Vulnerability!H52</f>
        <v>5.2</v>
      </c>
      <c r="O53" s="154">
        <f>Vulnerability!M52</f>
        <v>0.4</v>
      </c>
      <c r="P53" s="43">
        <f>Vulnerability!N52</f>
        <v>2.2999999999999998</v>
      </c>
      <c r="Q53" s="154">
        <f>Vulnerability!S52</f>
        <v>5.9</v>
      </c>
      <c r="R53" s="153">
        <f>Vulnerability!W52</f>
        <v>0.5</v>
      </c>
      <c r="S53" s="153">
        <f>Vulnerability!Z52</f>
        <v>1.6</v>
      </c>
      <c r="T53" s="153">
        <f>Vulnerability!AC52</f>
        <v>2.7</v>
      </c>
      <c r="U53" s="153">
        <f>Vulnerability!AI52</f>
        <v>3.3</v>
      </c>
      <c r="V53" s="154">
        <f>Vulnerability!AJ52</f>
        <v>2.1</v>
      </c>
      <c r="W53" s="43">
        <f>Vulnerability!AK52</f>
        <v>4.3</v>
      </c>
      <c r="X53" s="44">
        <f t="shared" si="9"/>
        <v>3.4</v>
      </c>
      <c r="Y53" s="169">
        <f>'Lack of Coping Capacity'!D52</f>
        <v>3</v>
      </c>
      <c r="Z53" s="152">
        <f>'Lack of Coping Capacity'!G52</f>
        <v>6.4</v>
      </c>
      <c r="AA53" s="43">
        <f>'Lack of Coping Capacity'!H52</f>
        <v>4.7</v>
      </c>
      <c r="AB53" s="152">
        <f>'Lack of Coping Capacity'!M52</f>
        <v>3.2</v>
      </c>
      <c r="AC53" s="152">
        <f>'Lack of Coping Capacity'!R52</f>
        <v>4</v>
      </c>
      <c r="AD53" s="152">
        <f>'Lack of Coping Capacity'!W52</f>
        <v>4.0999999999999996</v>
      </c>
      <c r="AE53" s="43">
        <f>'Lack of Coping Capacity'!X52</f>
        <v>3.8</v>
      </c>
      <c r="AF53" s="44">
        <f t="shared" si="10"/>
        <v>4.3</v>
      </c>
      <c r="AG53" s="161">
        <f t="shared" si="11"/>
        <v>4.2</v>
      </c>
      <c r="AH53" s="187" t="str">
        <f t="shared" si="7"/>
        <v>Medium</v>
      </c>
      <c r="AI53" s="180">
        <f t="shared" si="12"/>
        <v>68</v>
      </c>
      <c r="AJ53" s="183">
        <f>VLOOKUP($B53,'Lack of Reliability Index'!$A$2:$H$192,8,FALSE)</f>
        <v>0.95999999999999908</v>
      </c>
      <c r="AK53" s="51">
        <f>'Imputed and missing data hidden'!BA51</f>
        <v>0</v>
      </c>
      <c r="AL53" s="181">
        <f t="shared" si="13"/>
        <v>0</v>
      </c>
      <c r="AM53" s="51" t="str">
        <f t="shared" si="14"/>
        <v/>
      </c>
      <c r="AN53" s="182">
        <f>'Indicator Date hidden2'!BB52</f>
        <v>0.18</v>
      </c>
      <c r="AO53" s="188"/>
    </row>
    <row r="54" spans="1:41" ht="15.75" thickBot="1" x14ac:dyDescent="0.3">
      <c r="A54" s="130" t="s">
        <v>95</v>
      </c>
      <c r="B54" s="47" t="s">
        <v>94</v>
      </c>
      <c r="C54" s="159">
        <f>'Hazard &amp; Exposure'!AO53</f>
        <v>6</v>
      </c>
      <c r="D54" s="158">
        <f>'Hazard &amp; Exposure'!AP53</f>
        <v>8.1</v>
      </c>
      <c r="E54" s="158">
        <f>'Hazard &amp; Exposure'!AQ53</f>
        <v>6.8</v>
      </c>
      <c r="F54" s="158">
        <f>'Hazard &amp; Exposure'!AR53</f>
        <v>0</v>
      </c>
      <c r="G54" s="158">
        <f>'Hazard &amp; Exposure'!AU53</f>
        <v>3.1</v>
      </c>
      <c r="H54" s="43">
        <f>'Hazard &amp; Exposure'!AV53</f>
        <v>5.4</v>
      </c>
      <c r="I54" s="158">
        <f>'Hazard &amp; Exposure'!AY53</f>
        <v>8.3000000000000007</v>
      </c>
      <c r="J54" s="158">
        <f>'Hazard &amp; Exposure'!BB53</f>
        <v>7</v>
      </c>
      <c r="K54" s="43">
        <f>'Hazard &amp; Exposure'!BC53</f>
        <v>7</v>
      </c>
      <c r="L54" s="44">
        <f t="shared" si="8"/>
        <v>6.3</v>
      </c>
      <c r="M54" s="156">
        <f>Vulnerability!E53</f>
        <v>2.2000000000000002</v>
      </c>
      <c r="N54" s="154">
        <f>Vulnerability!H53</f>
        <v>4.5</v>
      </c>
      <c r="O54" s="154">
        <f>Vulnerability!M53</f>
        <v>0.9</v>
      </c>
      <c r="P54" s="43">
        <f>Vulnerability!N53</f>
        <v>2.5</v>
      </c>
      <c r="Q54" s="154">
        <f>Vulnerability!S53</f>
        <v>6.2</v>
      </c>
      <c r="R54" s="153">
        <f>Vulnerability!W53</f>
        <v>0.3</v>
      </c>
      <c r="S54" s="153">
        <f>Vulnerability!Z53</f>
        <v>1.7</v>
      </c>
      <c r="T54" s="153">
        <f>Vulnerability!AC53</f>
        <v>0</v>
      </c>
      <c r="U54" s="153">
        <f>Vulnerability!AI53</f>
        <v>2.2000000000000002</v>
      </c>
      <c r="V54" s="154">
        <f>Vulnerability!AJ53</f>
        <v>1.1000000000000001</v>
      </c>
      <c r="W54" s="43">
        <f>Vulnerability!AK53</f>
        <v>4.0999999999999996</v>
      </c>
      <c r="X54" s="44">
        <f t="shared" si="9"/>
        <v>3.3</v>
      </c>
      <c r="Y54" s="169">
        <f>'Lack of Coping Capacity'!D53</f>
        <v>4.2</v>
      </c>
      <c r="Z54" s="152">
        <f>'Lack of Coping Capacity'!G53</f>
        <v>6.6</v>
      </c>
      <c r="AA54" s="43">
        <f>'Lack of Coping Capacity'!H53</f>
        <v>5.4</v>
      </c>
      <c r="AB54" s="152">
        <f>'Lack of Coping Capacity'!M53</f>
        <v>3.9</v>
      </c>
      <c r="AC54" s="152">
        <f>'Lack of Coping Capacity'!R53</f>
        <v>3.3</v>
      </c>
      <c r="AD54" s="152">
        <f>'Lack of Coping Capacity'!W53</f>
        <v>3.1</v>
      </c>
      <c r="AE54" s="43">
        <f>'Lack of Coping Capacity'!X53</f>
        <v>3.4</v>
      </c>
      <c r="AF54" s="44">
        <f t="shared" si="10"/>
        <v>4.5</v>
      </c>
      <c r="AG54" s="161">
        <f t="shared" si="11"/>
        <v>4.5</v>
      </c>
      <c r="AH54" s="187" t="str">
        <f t="shared" si="7"/>
        <v>Medium</v>
      </c>
      <c r="AI54" s="180">
        <f t="shared" si="12"/>
        <v>59</v>
      </c>
      <c r="AJ54" s="183">
        <f>VLOOKUP($B54,'Lack of Reliability Index'!$A$2:$H$192,8,FALSE)</f>
        <v>2.1999999999999993</v>
      </c>
      <c r="AK54" s="51">
        <f>'Imputed and missing data hidden'!BA52</f>
        <v>1</v>
      </c>
      <c r="AL54" s="181">
        <f t="shared" si="13"/>
        <v>1.9607843137254902E-2</v>
      </c>
      <c r="AM54" s="51" t="str">
        <f t="shared" si="14"/>
        <v>YES</v>
      </c>
      <c r="AN54" s="182">
        <f>'Indicator Date hidden2'!BB53</f>
        <v>0.28000000000000003</v>
      </c>
      <c r="AO54" s="188"/>
    </row>
    <row r="55" spans="1:41" ht="15.75" thickBot="1" x14ac:dyDescent="0.3">
      <c r="A55" s="130" t="s">
        <v>97</v>
      </c>
      <c r="B55" s="47" t="s">
        <v>96</v>
      </c>
      <c r="C55" s="159">
        <f>'Hazard &amp; Exposure'!AO54</f>
        <v>8.6999999999999993</v>
      </c>
      <c r="D55" s="158">
        <f>'Hazard &amp; Exposure'!AP54</f>
        <v>3.4</v>
      </c>
      <c r="E55" s="158">
        <f>'Hazard &amp; Exposure'!AQ54</f>
        <v>8.1999999999999993</v>
      </c>
      <c r="F55" s="158">
        <f>'Hazard &amp; Exposure'!AR54</f>
        <v>3.8</v>
      </c>
      <c r="G55" s="158">
        <f>'Hazard &amp; Exposure'!AU54</f>
        <v>3.4</v>
      </c>
      <c r="H55" s="43">
        <f>'Hazard &amp; Exposure'!AV54</f>
        <v>6.1</v>
      </c>
      <c r="I55" s="158">
        <f>'Hazard &amp; Exposure'!AY54</f>
        <v>7.8</v>
      </c>
      <c r="J55" s="158">
        <f>'Hazard &amp; Exposure'!BB54</f>
        <v>7</v>
      </c>
      <c r="K55" s="43">
        <f>'Hazard &amp; Exposure'!BC54</f>
        <v>7</v>
      </c>
      <c r="L55" s="44">
        <f t="shared" si="8"/>
        <v>6.6</v>
      </c>
      <c r="M55" s="156">
        <f>Vulnerability!E54</f>
        <v>4.2</v>
      </c>
      <c r="N55" s="154">
        <f>Vulnerability!H54</f>
        <v>4.7</v>
      </c>
      <c r="O55" s="154">
        <f>Vulnerability!M54</f>
        <v>0.4</v>
      </c>
      <c r="P55" s="43">
        <f>Vulnerability!N54</f>
        <v>3.4</v>
      </c>
      <c r="Q55" s="154">
        <f>Vulnerability!S54</f>
        <v>0</v>
      </c>
      <c r="R55" s="153">
        <f>Vulnerability!W54</f>
        <v>0.6</v>
      </c>
      <c r="S55" s="153">
        <f>Vulnerability!Z54</f>
        <v>1.4</v>
      </c>
      <c r="T55" s="153">
        <f>Vulnerability!AC54</f>
        <v>2</v>
      </c>
      <c r="U55" s="153">
        <f>Vulnerability!AI54</f>
        <v>3.5</v>
      </c>
      <c r="V55" s="154">
        <f>Vulnerability!AJ54</f>
        <v>1.9</v>
      </c>
      <c r="W55" s="43">
        <f>Vulnerability!AK54</f>
        <v>1</v>
      </c>
      <c r="X55" s="44">
        <f t="shared" si="9"/>
        <v>2.2999999999999998</v>
      </c>
      <c r="Y55" s="169">
        <f>'Lack of Coping Capacity'!D54</f>
        <v>5.2</v>
      </c>
      <c r="Z55" s="152">
        <f>'Lack of Coping Capacity'!G54</f>
        <v>6</v>
      </c>
      <c r="AA55" s="43">
        <f>'Lack of Coping Capacity'!H54</f>
        <v>5.6</v>
      </c>
      <c r="AB55" s="152">
        <f>'Lack of Coping Capacity'!M54</f>
        <v>3.3</v>
      </c>
      <c r="AC55" s="152">
        <f>'Lack of Coping Capacity'!R54</f>
        <v>2.9</v>
      </c>
      <c r="AD55" s="152">
        <f>'Lack of Coping Capacity'!W54</f>
        <v>4.3</v>
      </c>
      <c r="AE55" s="43">
        <f>'Lack of Coping Capacity'!X54</f>
        <v>3.5</v>
      </c>
      <c r="AF55" s="44">
        <f t="shared" si="10"/>
        <v>4.5999999999999996</v>
      </c>
      <c r="AG55" s="161">
        <f t="shared" si="11"/>
        <v>4.0999999999999996</v>
      </c>
      <c r="AH55" s="187" t="str">
        <f t="shared" si="7"/>
        <v>Medium</v>
      </c>
      <c r="AI55" s="180">
        <f t="shared" si="12"/>
        <v>74</v>
      </c>
      <c r="AJ55" s="183">
        <f>VLOOKUP($B55,'Lack of Reliability Index'!$A$2:$H$192,8,FALSE)</f>
        <v>2.9183673469387736</v>
      </c>
      <c r="AK55" s="51">
        <f>'Imputed and missing data hidden'!BA53</f>
        <v>1</v>
      </c>
      <c r="AL55" s="181">
        <f t="shared" si="13"/>
        <v>1.9607843137254902E-2</v>
      </c>
      <c r="AM55" s="51" t="str">
        <f t="shared" si="14"/>
        <v>YES</v>
      </c>
      <c r="AN55" s="182">
        <f>'Indicator Date hidden2'!BB54</f>
        <v>0.38775510204081631</v>
      </c>
      <c r="AO55" s="188"/>
    </row>
    <row r="56" spans="1:41" ht="15.75" thickBot="1" x14ac:dyDescent="0.3">
      <c r="A56" s="130" t="s">
        <v>99</v>
      </c>
      <c r="B56" s="47" t="s">
        <v>98</v>
      </c>
      <c r="C56" s="159">
        <f>'Hazard &amp; Exposure'!AO55</f>
        <v>0.1</v>
      </c>
      <c r="D56" s="158">
        <f>'Hazard &amp; Exposure'!AP55</f>
        <v>2.8</v>
      </c>
      <c r="E56" s="158">
        <f>'Hazard &amp; Exposure'!AQ55</f>
        <v>0</v>
      </c>
      <c r="F56" s="158">
        <f>'Hazard &amp; Exposure'!AR55</f>
        <v>0</v>
      </c>
      <c r="G56" s="158">
        <f>'Hazard &amp; Exposure'!AU55</f>
        <v>3.6</v>
      </c>
      <c r="H56" s="43">
        <f>'Hazard &amp; Exposure'!AV55</f>
        <v>1.4</v>
      </c>
      <c r="I56" s="158">
        <f>'Hazard &amp; Exposure'!AY55</f>
        <v>5.8</v>
      </c>
      <c r="J56" s="158">
        <f>'Hazard &amp; Exposure'!BB55</f>
        <v>0</v>
      </c>
      <c r="K56" s="43">
        <f>'Hazard &amp; Exposure'!BC55</f>
        <v>4.0999999999999996</v>
      </c>
      <c r="L56" s="44">
        <f t="shared" si="8"/>
        <v>2.9</v>
      </c>
      <c r="M56" s="156">
        <f>Vulnerability!E55</f>
        <v>5.5</v>
      </c>
      <c r="N56" s="154" t="str">
        <f>Vulnerability!H55</f>
        <v>x</v>
      </c>
      <c r="O56" s="154">
        <f>Vulnerability!M55</f>
        <v>0.1</v>
      </c>
      <c r="P56" s="43">
        <f>Vulnerability!N55</f>
        <v>3.7</v>
      </c>
      <c r="Q56" s="154">
        <f>Vulnerability!S55</f>
        <v>0</v>
      </c>
      <c r="R56" s="153">
        <f>Vulnerability!W55</f>
        <v>6.2</v>
      </c>
      <c r="S56" s="153">
        <f>Vulnerability!Z55</f>
        <v>4.2</v>
      </c>
      <c r="T56" s="153">
        <f>Vulnerability!AC55</f>
        <v>0</v>
      </c>
      <c r="U56" s="153">
        <f>Vulnerability!AI55</f>
        <v>1.7</v>
      </c>
      <c r="V56" s="154">
        <f>Vulnerability!AJ55</f>
        <v>3.4</v>
      </c>
      <c r="W56" s="43">
        <f>Vulnerability!AK55</f>
        <v>1.9</v>
      </c>
      <c r="X56" s="44">
        <f t="shared" si="9"/>
        <v>2.8</v>
      </c>
      <c r="Y56" s="169" t="str">
        <f>'Lack of Coping Capacity'!D55</f>
        <v>x</v>
      </c>
      <c r="Z56" s="152">
        <f>'Lack of Coping Capacity'!G55</f>
        <v>8</v>
      </c>
      <c r="AA56" s="43">
        <f>'Lack of Coping Capacity'!H55</f>
        <v>8</v>
      </c>
      <c r="AB56" s="152">
        <f>'Lack of Coping Capacity'!M55</f>
        <v>4.7</v>
      </c>
      <c r="AC56" s="152">
        <f>'Lack of Coping Capacity'!R55</f>
        <v>7.2</v>
      </c>
      <c r="AD56" s="152">
        <f>'Lack of Coping Capacity'!W55</f>
        <v>6.7</v>
      </c>
      <c r="AE56" s="43">
        <f>'Lack of Coping Capacity'!X55</f>
        <v>6.2</v>
      </c>
      <c r="AF56" s="44">
        <f t="shared" si="10"/>
        <v>7.2</v>
      </c>
      <c r="AG56" s="161">
        <f t="shared" si="11"/>
        <v>3.9</v>
      </c>
      <c r="AH56" s="187" t="str">
        <f t="shared" si="7"/>
        <v>Medium</v>
      </c>
      <c r="AI56" s="180">
        <f t="shared" si="12"/>
        <v>85</v>
      </c>
      <c r="AJ56" s="183">
        <f>VLOOKUP($B56,'Lack of Reliability Index'!$A$2:$H$192,8,FALSE)</f>
        <v>3.268217054263566</v>
      </c>
      <c r="AK56" s="51">
        <f>'Imputed and missing data hidden'!BA54</f>
        <v>9</v>
      </c>
      <c r="AL56" s="181">
        <f t="shared" si="13"/>
        <v>0.17647058823529413</v>
      </c>
      <c r="AM56" s="51" t="str">
        <f t="shared" si="14"/>
        <v/>
      </c>
      <c r="AN56" s="182">
        <f>'Indicator Date hidden2'!BB55</f>
        <v>0.16279069767441862</v>
      </c>
      <c r="AO56" s="188"/>
    </row>
    <row r="57" spans="1:41" ht="15.75" thickBot="1" x14ac:dyDescent="0.3">
      <c r="A57" s="130" t="s">
        <v>101</v>
      </c>
      <c r="B57" s="47" t="s">
        <v>100</v>
      </c>
      <c r="C57" s="159">
        <f>'Hazard &amp; Exposure'!AO56</f>
        <v>2.7</v>
      </c>
      <c r="D57" s="158">
        <f>'Hazard &amp; Exposure'!AP56</f>
        <v>5.3</v>
      </c>
      <c r="E57" s="158">
        <f>'Hazard &amp; Exposure'!AQ56</f>
        <v>0</v>
      </c>
      <c r="F57" s="158">
        <f>'Hazard &amp; Exposure'!AR56</f>
        <v>0</v>
      </c>
      <c r="G57" s="158">
        <f>'Hazard &amp; Exposure'!AU56</f>
        <v>8.3000000000000007</v>
      </c>
      <c r="H57" s="43">
        <f>'Hazard &amp; Exposure'!AV56</f>
        <v>4.0999999999999996</v>
      </c>
      <c r="I57" s="158">
        <f>'Hazard &amp; Exposure'!AY56</f>
        <v>6.9</v>
      </c>
      <c r="J57" s="158">
        <f>'Hazard &amp; Exposure'!BB56</f>
        <v>0</v>
      </c>
      <c r="K57" s="43">
        <f>'Hazard &amp; Exposure'!BC56</f>
        <v>4.8</v>
      </c>
      <c r="L57" s="44">
        <f t="shared" si="8"/>
        <v>4.5</v>
      </c>
      <c r="M57" s="156">
        <f>Vulnerability!E56</f>
        <v>8.1999999999999993</v>
      </c>
      <c r="N57" s="154" t="str">
        <f>Vulnerability!H56</f>
        <v>x</v>
      </c>
      <c r="O57" s="154">
        <f>Vulnerability!M56</f>
        <v>0.7</v>
      </c>
      <c r="P57" s="43">
        <f>Vulnerability!N56</f>
        <v>5.7</v>
      </c>
      <c r="Q57" s="154">
        <f>Vulnerability!S56</f>
        <v>1.9</v>
      </c>
      <c r="R57" s="153">
        <f>Vulnerability!W56</f>
        <v>0.9</v>
      </c>
      <c r="S57" s="153">
        <f>Vulnerability!Z56</f>
        <v>6.1</v>
      </c>
      <c r="T57" s="153">
        <f>Vulnerability!AC56</f>
        <v>0</v>
      </c>
      <c r="U57" s="153">
        <f>Vulnerability!AI56</f>
        <v>7.9</v>
      </c>
      <c r="V57" s="154">
        <f>Vulnerability!AJ56</f>
        <v>4.5999999999999996</v>
      </c>
      <c r="W57" s="43">
        <f>Vulnerability!AK56</f>
        <v>3.4</v>
      </c>
      <c r="X57" s="44">
        <f t="shared" si="9"/>
        <v>4.7</v>
      </c>
      <c r="Y57" s="169" t="str">
        <f>'Lack of Coping Capacity'!D56</f>
        <v>x</v>
      </c>
      <c r="Z57" s="152">
        <f>'Lack of Coping Capacity'!G56</f>
        <v>8.1999999999999993</v>
      </c>
      <c r="AA57" s="43">
        <f>'Lack of Coping Capacity'!H56</f>
        <v>8.1999999999999993</v>
      </c>
      <c r="AB57" s="152">
        <f>'Lack of Coping Capacity'!M56</f>
        <v>7.6</v>
      </c>
      <c r="AC57" s="152">
        <f>'Lack of Coping Capacity'!R56</f>
        <v>9.1</v>
      </c>
      <c r="AD57" s="152">
        <f>'Lack of Coping Capacity'!W56</f>
        <v>5.7</v>
      </c>
      <c r="AE57" s="43">
        <f>'Lack of Coping Capacity'!X56</f>
        <v>7.5</v>
      </c>
      <c r="AF57" s="44">
        <f t="shared" si="10"/>
        <v>7.9</v>
      </c>
      <c r="AG57" s="161">
        <f t="shared" si="11"/>
        <v>5.5</v>
      </c>
      <c r="AH57" s="187" t="str">
        <f t="shared" si="7"/>
        <v>High</v>
      </c>
      <c r="AI57" s="180">
        <f t="shared" si="12"/>
        <v>26</v>
      </c>
      <c r="AJ57" s="183">
        <f>VLOOKUP($B57,'Lack of Reliability Index'!$A$2:$H$192,8,FALSE)</f>
        <v>3.428571428571427</v>
      </c>
      <c r="AK57" s="51">
        <f>'Imputed and missing data hidden'!BA55</f>
        <v>10</v>
      </c>
      <c r="AL57" s="181">
        <f t="shared" si="13"/>
        <v>0.19607843137254902</v>
      </c>
      <c r="AM57" s="51" t="str">
        <f t="shared" si="14"/>
        <v/>
      </c>
      <c r="AN57" s="182">
        <f>'Indicator Date hidden2'!BB56</f>
        <v>0.14285714285714285</v>
      </c>
      <c r="AO57" s="188"/>
    </row>
    <row r="58" spans="1:41" ht="15.75" thickBot="1" x14ac:dyDescent="0.3">
      <c r="A58" s="130" t="s">
        <v>103</v>
      </c>
      <c r="B58" s="47" t="s">
        <v>102</v>
      </c>
      <c r="C58" s="159">
        <f>'Hazard &amp; Exposure'!AO57</f>
        <v>0.1</v>
      </c>
      <c r="D58" s="158">
        <f>'Hazard &amp; Exposure'!AP57</f>
        <v>3.6</v>
      </c>
      <c r="E58" s="158">
        <f>'Hazard &amp; Exposure'!AQ57</f>
        <v>0</v>
      </c>
      <c r="F58" s="158">
        <f>'Hazard &amp; Exposure'!AR57</f>
        <v>0</v>
      </c>
      <c r="G58" s="158">
        <f>'Hazard &amp; Exposure'!AU57</f>
        <v>0</v>
      </c>
      <c r="H58" s="43">
        <f>'Hazard &amp; Exposure'!AV57</f>
        <v>0.9</v>
      </c>
      <c r="I58" s="158">
        <f>'Hazard &amp; Exposure'!AY57</f>
        <v>0.1</v>
      </c>
      <c r="J58" s="158">
        <f>'Hazard &amp; Exposure'!BB57</f>
        <v>0</v>
      </c>
      <c r="K58" s="43">
        <f>'Hazard &amp; Exposure'!BC57</f>
        <v>0.1</v>
      </c>
      <c r="L58" s="44">
        <f t="shared" si="8"/>
        <v>0.5</v>
      </c>
      <c r="M58" s="156">
        <f>Vulnerability!E57</f>
        <v>1.3</v>
      </c>
      <c r="N58" s="154">
        <f>Vulnerability!H57</f>
        <v>1.9</v>
      </c>
      <c r="O58" s="154">
        <f>Vulnerability!M57</f>
        <v>0</v>
      </c>
      <c r="P58" s="43">
        <f>Vulnerability!N57</f>
        <v>1.1000000000000001</v>
      </c>
      <c r="Q58" s="154">
        <f>Vulnerability!S57</f>
        <v>1.2</v>
      </c>
      <c r="R58" s="153">
        <f>Vulnerability!W57</f>
        <v>1.5</v>
      </c>
      <c r="S58" s="153">
        <f>Vulnerability!Z57</f>
        <v>0.2</v>
      </c>
      <c r="T58" s="153">
        <f>Vulnerability!AC57</f>
        <v>0</v>
      </c>
      <c r="U58" s="153">
        <f>Vulnerability!AI57</f>
        <v>1.6</v>
      </c>
      <c r="V58" s="154">
        <f>Vulnerability!AJ57</f>
        <v>0.9</v>
      </c>
      <c r="W58" s="43">
        <f>Vulnerability!AK57</f>
        <v>1.1000000000000001</v>
      </c>
      <c r="X58" s="44">
        <f t="shared" si="9"/>
        <v>1.1000000000000001</v>
      </c>
      <c r="Y58" s="169" t="str">
        <f>'Lack of Coping Capacity'!D57</f>
        <v>x</v>
      </c>
      <c r="Z58" s="152">
        <f>'Lack of Coping Capacity'!G57</f>
        <v>2.9</v>
      </c>
      <c r="AA58" s="43">
        <f>'Lack of Coping Capacity'!H57</f>
        <v>2.9</v>
      </c>
      <c r="AB58" s="152">
        <f>'Lack of Coping Capacity'!M57</f>
        <v>1</v>
      </c>
      <c r="AC58" s="152">
        <f>'Lack of Coping Capacity'!R57</f>
        <v>0.1</v>
      </c>
      <c r="AD58" s="152">
        <f>'Lack of Coping Capacity'!W57</f>
        <v>2</v>
      </c>
      <c r="AE58" s="43">
        <f>'Lack of Coping Capacity'!X57</f>
        <v>1</v>
      </c>
      <c r="AF58" s="44">
        <f t="shared" si="10"/>
        <v>2</v>
      </c>
      <c r="AG58" s="161">
        <f t="shared" si="11"/>
        <v>1</v>
      </c>
      <c r="AH58" s="187" t="str">
        <f t="shared" si="7"/>
        <v>Very Low</v>
      </c>
      <c r="AI58" s="180">
        <f t="shared" si="12"/>
        <v>183</v>
      </c>
      <c r="AJ58" s="183">
        <f>VLOOKUP($B58,'Lack of Reliability Index'!$A$2:$H$192,8,FALSE)</f>
        <v>2.2814814814814808</v>
      </c>
      <c r="AK58" s="51">
        <f>'Imputed and missing data hidden'!BA56</f>
        <v>5</v>
      </c>
      <c r="AL58" s="181">
        <f t="shared" si="13"/>
        <v>9.8039215686274508E-2</v>
      </c>
      <c r="AM58" s="51" t="str">
        <f t="shared" si="14"/>
        <v/>
      </c>
      <c r="AN58" s="182">
        <f>'Indicator Date hidden2'!BB57</f>
        <v>0.17777777777777778</v>
      </c>
      <c r="AO58" s="188"/>
    </row>
    <row r="59" spans="1:41" ht="15.75" thickBot="1" x14ac:dyDescent="0.3">
      <c r="A59" s="130" t="s">
        <v>105</v>
      </c>
      <c r="B59" s="47" t="s">
        <v>104</v>
      </c>
      <c r="C59" s="159">
        <f>'Hazard &amp; Exposure'!AO58</f>
        <v>5.5</v>
      </c>
      <c r="D59" s="158">
        <f>'Hazard &amp; Exposure'!AP58</f>
        <v>6.6</v>
      </c>
      <c r="E59" s="158">
        <f>'Hazard &amp; Exposure'!AQ58</f>
        <v>0</v>
      </c>
      <c r="F59" s="158">
        <f>'Hazard &amp; Exposure'!AR58</f>
        <v>0</v>
      </c>
      <c r="G59" s="158">
        <f>'Hazard &amp; Exposure'!AU58</f>
        <v>5.7</v>
      </c>
      <c r="H59" s="43">
        <f>'Hazard &amp; Exposure'!AV58</f>
        <v>4.0999999999999996</v>
      </c>
      <c r="I59" s="158">
        <f>'Hazard &amp; Exposure'!AY58</f>
        <v>9.6</v>
      </c>
      <c r="J59" s="158">
        <f>'Hazard &amp; Exposure'!BB58</f>
        <v>0</v>
      </c>
      <c r="K59" s="43">
        <f>'Hazard &amp; Exposure'!BC58</f>
        <v>6.7</v>
      </c>
      <c r="L59" s="44">
        <f t="shared" si="8"/>
        <v>5.5</v>
      </c>
      <c r="M59" s="156">
        <f>Vulnerability!E58</f>
        <v>9.1999999999999993</v>
      </c>
      <c r="N59" s="154">
        <f>Vulnerability!H58</f>
        <v>4.3</v>
      </c>
      <c r="O59" s="154">
        <f>Vulnerability!M58</f>
        <v>2.6</v>
      </c>
      <c r="P59" s="43">
        <f>Vulnerability!N58</f>
        <v>6.3</v>
      </c>
      <c r="Q59" s="154">
        <f>Vulnerability!S58</f>
        <v>8.1</v>
      </c>
      <c r="R59" s="153">
        <f>Vulnerability!W58</f>
        <v>3.3</v>
      </c>
      <c r="S59" s="153">
        <f>Vulnerability!Z58</f>
        <v>5.0999999999999996</v>
      </c>
      <c r="T59" s="153">
        <f>Vulnerability!AC58</f>
        <v>2.8</v>
      </c>
      <c r="U59" s="153">
        <f>Vulnerability!AI58</f>
        <v>7.1</v>
      </c>
      <c r="V59" s="154">
        <f>Vulnerability!AJ58</f>
        <v>4.8</v>
      </c>
      <c r="W59" s="43">
        <f>Vulnerability!AK58</f>
        <v>6.8</v>
      </c>
      <c r="X59" s="44">
        <f t="shared" si="9"/>
        <v>6.6</v>
      </c>
      <c r="Y59" s="169">
        <f>'Lack of Coping Capacity'!D58</f>
        <v>2.9</v>
      </c>
      <c r="Z59" s="152">
        <f>'Lack of Coping Capacity'!G58</f>
        <v>6.5</v>
      </c>
      <c r="AA59" s="43">
        <f>'Lack of Coping Capacity'!H58</f>
        <v>4.7</v>
      </c>
      <c r="AB59" s="152">
        <f>'Lack of Coping Capacity'!M58</f>
        <v>8.1</v>
      </c>
      <c r="AC59" s="152">
        <f>'Lack of Coping Capacity'!R58</f>
        <v>8.6</v>
      </c>
      <c r="AD59" s="152">
        <f>'Lack of Coping Capacity'!W58</f>
        <v>7.8</v>
      </c>
      <c r="AE59" s="43">
        <f>'Lack of Coping Capacity'!X58</f>
        <v>8.1999999999999993</v>
      </c>
      <c r="AF59" s="44">
        <f t="shared" si="10"/>
        <v>6.8</v>
      </c>
      <c r="AG59" s="161">
        <f t="shared" si="11"/>
        <v>6.3</v>
      </c>
      <c r="AH59" s="187" t="str">
        <f t="shared" si="7"/>
        <v>High</v>
      </c>
      <c r="AI59" s="180">
        <f t="shared" si="12"/>
        <v>14</v>
      </c>
      <c r="AJ59" s="183">
        <f>VLOOKUP($B59,'Lack of Reliability Index'!$A$2:$H$192,8,FALSE)</f>
        <v>1.5686274509803919</v>
      </c>
      <c r="AK59" s="51">
        <f>'Imputed and missing data hidden'!BA57</f>
        <v>0</v>
      </c>
      <c r="AL59" s="181">
        <f t="shared" si="13"/>
        <v>0</v>
      </c>
      <c r="AM59" s="51" t="str">
        <f t="shared" si="14"/>
        <v/>
      </c>
      <c r="AN59" s="182">
        <f>'Indicator Date hidden2'!BB58</f>
        <v>0.29411764705882354</v>
      </c>
      <c r="AO59" s="188"/>
    </row>
    <row r="60" spans="1:41" ht="15.75" thickBot="1" x14ac:dyDescent="0.3">
      <c r="A60" s="130" t="s">
        <v>107</v>
      </c>
      <c r="B60" s="47" t="s">
        <v>106</v>
      </c>
      <c r="C60" s="159">
        <f>'Hazard &amp; Exposure'!AO59</f>
        <v>3.2</v>
      </c>
      <c r="D60" s="158">
        <f>'Hazard &amp; Exposure'!AP59</f>
        <v>0.1</v>
      </c>
      <c r="E60" s="158">
        <f>'Hazard &amp; Exposure'!AQ59</f>
        <v>7.5</v>
      </c>
      <c r="F60" s="158">
        <f>'Hazard &amp; Exposure'!AR59</f>
        <v>3.3</v>
      </c>
      <c r="G60" s="158">
        <f>'Hazard &amp; Exposure'!AU59</f>
        <v>2.6</v>
      </c>
      <c r="H60" s="43">
        <f>'Hazard &amp; Exposure'!AV59</f>
        <v>3.8</v>
      </c>
      <c r="I60" s="158">
        <f>'Hazard &amp; Exposure'!AY59</f>
        <v>1.1000000000000001</v>
      </c>
      <c r="J60" s="158">
        <f>'Hazard &amp; Exposure'!BB59</f>
        <v>0</v>
      </c>
      <c r="K60" s="43">
        <f>'Hazard &amp; Exposure'!BC59</f>
        <v>0.8</v>
      </c>
      <c r="L60" s="44">
        <f t="shared" si="8"/>
        <v>2.4</v>
      </c>
      <c r="M60" s="156">
        <f>Vulnerability!E59</f>
        <v>3.3</v>
      </c>
      <c r="N60" s="154">
        <f>Vulnerability!H59</f>
        <v>4.5999999999999996</v>
      </c>
      <c r="O60" s="154">
        <f>Vulnerability!M59</f>
        <v>3.5</v>
      </c>
      <c r="P60" s="43">
        <f>Vulnerability!N59</f>
        <v>3.7</v>
      </c>
      <c r="Q60" s="154">
        <f>Vulnerability!S59</f>
        <v>0</v>
      </c>
      <c r="R60" s="153">
        <f>Vulnerability!W59</f>
        <v>0.6</v>
      </c>
      <c r="S60" s="153">
        <f>Vulnerability!Z59</f>
        <v>1.7</v>
      </c>
      <c r="T60" s="153">
        <f>Vulnerability!AC59</f>
        <v>10</v>
      </c>
      <c r="U60" s="153">
        <f>Vulnerability!AI59</f>
        <v>2.7</v>
      </c>
      <c r="V60" s="154">
        <f>Vulnerability!AJ59</f>
        <v>5.6</v>
      </c>
      <c r="W60" s="43">
        <f>Vulnerability!AK59</f>
        <v>3.3</v>
      </c>
      <c r="X60" s="44">
        <f t="shared" si="9"/>
        <v>3.5</v>
      </c>
      <c r="Y60" s="169">
        <f>'Lack of Coping Capacity'!D59</f>
        <v>0.1</v>
      </c>
      <c r="Z60" s="152">
        <f>'Lack of Coping Capacity'!G59</f>
        <v>5.6</v>
      </c>
      <c r="AA60" s="43">
        <f>'Lack of Coping Capacity'!H59</f>
        <v>2.9</v>
      </c>
      <c r="AB60" s="152">
        <f>'Lack of Coping Capacity'!M59</f>
        <v>3.4</v>
      </c>
      <c r="AC60" s="152">
        <f>'Lack of Coping Capacity'!R59</f>
        <v>3.4</v>
      </c>
      <c r="AD60" s="152">
        <f>'Lack of Coping Capacity'!W59</f>
        <v>4.9000000000000004</v>
      </c>
      <c r="AE60" s="43">
        <f>'Lack of Coping Capacity'!X59</f>
        <v>3.9</v>
      </c>
      <c r="AF60" s="44">
        <f t="shared" si="10"/>
        <v>3.4</v>
      </c>
      <c r="AG60" s="161">
        <f t="shared" si="11"/>
        <v>3.1</v>
      </c>
      <c r="AH60" s="187" t="str">
        <f t="shared" si="7"/>
        <v>Low</v>
      </c>
      <c r="AI60" s="180">
        <f t="shared" si="12"/>
        <v>107</v>
      </c>
      <c r="AJ60" s="183">
        <f>VLOOKUP($B60,'Lack of Reliability Index'!$A$2:$H$192,8,FALSE)</f>
        <v>2.8740740740740742</v>
      </c>
      <c r="AK60" s="51">
        <f>'Imputed and missing data hidden'!BA58</f>
        <v>5</v>
      </c>
      <c r="AL60" s="181">
        <f t="shared" si="13"/>
        <v>9.8039215686274508E-2</v>
      </c>
      <c r="AM60" s="51" t="str">
        <f t="shared" si="14"/>
        <v/>
      </c>
      <c r="AN60" s="182">
        <f>'Indicator Date hidden2'!BB59</f>
        <v>0.28888888888888886</v>
      </c>
      <c r="AO60" s="188"/>
    </row>
    <row r="61" spans="1:41" ht="15.75" thickBot="1" x14ac:dyDescent="0.3">
      <c r="A61" s="130" t="s">
        <v>109</v>
      </c>
      <c r="B61" s="47" t="s">
        <v>108</v>
      </c>
      <c r="C61" s="159">
        <f>'Hazard &amp; Exposure'!AO60</f>
        <v>0.1</v>
      </c>
      <c r="D61" s="158">
        <f>'Hazard &amp; Exposure'!AP60</f>
        <v>0.1</v>
      </c>
      <c r="E61" s="158">
        <f>'Hazard &amp; Exposure'!AQ60</f>
        <v>0</v>
      </c>
      <c r="F61" s="158">
        <f>'Hazard &amp; Exposure'!AR60</f>
        <v>0</v>
      </c>
      <c r="G61" s="158">
        <f>'Hazard &amp; Exposure'!AU60</f>
        <v>0</v>
      </c>
      <c r="H61" s="43">
        <f>'Hazard &amp; Exposure'!AV60</f>
        <v>0.1</v>
      </c>
      <c r="I61" s="158">
        <f>'Hazard &amp; Exposure'!AY60</f>
        <v>0</v>
      </c>
      <c r="J61" s="158">
        <f>'Hazard &amp; Exposure'!BB60</f>
        <v>0</v>
      </c>
      <c r="K61" s="43">
        <f>'Hazard &amp; Exposure'!BC60</f>
        <v>0</v>
      </c>
      <c r="L61" s="44">
        <f t="shared" si="8"/>
        <v>0.1</v>
      </c>
      <c r="M61" s="156">
        <f>Vulnerability!E60</f>
        <v>0.8</v>
      </c>
      <c r="N61" s="154">
        <f>Vulnerability!H60</f>
        <v>0.7</v>
      </c>
      <c r="O61" s="154">
        <f>Vulnerability!M60</f>
        <v>0</v>
      </c>
      <c r="P61" s="43">
        <f>Vulnerability!N60</f>
        <v>0.6</v>
      </c>
      <c r="Q61" s="154">
        <f>Vulnerability!S60</f>
        <v>4.3</v>
      </c>
      <c r="R61" s="153">
        <f>Vulnerability!W60</f>
        <v>0.1</v>
      </c>
      <c r="S61" s="153">
        <f>Vulnerability!Z60</f>
        <v>0.2</v>
      </c>
      <c r="T61" s="153">
        <f>Vulnerability!AC60</f>
        <v>0</v>
      </c>
      <c r="U61" s="153">
        <f>Vulnerability!AI60</f>
        <v>1.2</v>
      </c>
      <c r="V61" s="154">
        <f>Vulnerability!AJ60</f>
        <v>0.4</v>
      </c>
      <c r="W61" s="43">
        <f>Vulnerability!AK60</f>
        <v>2.6</v>
      </c>
      <c r="X61" s="44">
        <f t="shared" si="9"/>
        <v>1.7</v>
      </c>
      <c r="Y61" s="169">
        <f>'Lack of Coping Capacity'!D60</f>
        <v>2.2000000000000002</v>
      </c>
      <c r="Z61" s="152">
        <f>'Lack of Coping Capacity'!G60</f>
        <v>1.3</v>
      </c>
      <c r="AA61" s="43">
        <f>'Lack of Coping Capacity'!H60</f>
        <v>1.8</v>
      </c>
      <c r="AB61" s="152">
        <f>'Lack of Coping Capacity'!M60</f>
        <v>1.3</v>
      </c>
      <c r="AC61" s="152">
        <f>'Lack of Coping Capacity'!R60</f>
        <v>0.6</v>
      </c>
      <c r="AD61" s="152">
        <f>'Lack of Coping Capacity'!W60</f>
        <v>1</v>
      </c>
      <c r="AE61" s="43">
        <f>'Lack of Coping Capacity'!X60</f>
        <v>1</v>
      </c>
      <c r="AF61" s="44">
        <f t="shared" si="10"/>
        <v>1.4</v>
      </c>
      <c r="AG61" s="161">
        <f t="shared" si="11"/>
        <v>0.6</v>
      </c>
      <c r="AH61" s="187" t="str">
        <f t="shared" si="7"/>
        <v>Very Low</v>
      </c>
      <c r="AI61" s="180">
        <f t="shared" si="12"/>
        <v>190</v>
      </c>
      <c r="AJ61" s="183">
        <f>VLOOKUP($B61,'Lack of Reliability Index'!$A$2:$H$192,8,FALSE)</f>
        <v>2.5696969696969703</v>
      </c>
      <c r="AK61" s="51">
        <f>'Imputed and missing data hidden'!BA59</f>
        <v>6</v>
      </c>
      <c r="AL61" s="181">
        <f t="shared" si="13"/>
        <v>0.11764705882352941</v>
      </c>
      <c r="AM61" s="51" t="str">
        <f t="shared" si="14"/>
        <v/>
      </c>
      <c r="AN61" s="182">
        <f>'Indicator Date hidden2'!BB60</f>
        <v>0.18181818181818182</v>
      </c>
      <c r="AO61" s="188"/>
    </row>
    <row r="62" spans="1:41" ht="15.75" thickBot="1" x14ac:dyDescent="0.3">
      <c r="A62" s="130" t="s">
        <v>111</v>
      </c>
      <c r="B62" s="47" t="s">
        <v>110</v>
      </c>
      <c r="C62" s="159">
        <f>'Hazard &amp; Exposure'!AO61</f>
        <v>3</v>
      </c>
      <c r="D62" s="158">
        <f>'Hazard &amp; Exposure'!AP61</f>
        <v>6.5</v>
      </c>
      <c r="E62" s="158">
        <f>'Hazard &amp; Exposure'!AQ61</f>
        <v>5</v>
      </c>
      <c r="F62" s="158">
        <f>'Hazard &amp; Exposure'!AR61</f>
        <v>0</v>
      </c>
      <c r="G62" s="158">
        <f>'Hazard &amp; Exposure'!AU61</f>
        <v>2.2999999999999998</v>
      </c>
      <c r="H62" s="43">
        <f>'Hazard &amp; Exposure'!AV61</f>
        <v>3.7</v>
      </c>
      <c r="I62" s="158">
        <f>'Hazard &amp; Exposure'!AY61</f>
        <v>4.5999999999999996</v>
      </c>
      <c r="J62" s="158">
        <f>'Hazard &amp; Exposure'!BB61</f>
        <v>0</v>
      </c>
      <c r="K62" s="43">
        <f>'Hazard &amp; Exposure'!BC61</f>
        <v>3.2</v>
      </c>
      <c r="L62" s="44">
        <f t="shared" si="8"/>
        <v>3.5</v>
      </c>
      <c r="M62" s="156">
        <f>Vulnerability!E61</f>
        <v>0.8</v>
      </c>
      <c r="N62" s="154">
        <f>Vulnerability!H61</f>
        <v>1.7</v>
      </c>
      <c r="O62" s="154">
        <f>Vulnerability!M61</f>
        <v>0</v>
      </c>
      <c r="P62" s="43">
        <f>Vulnerability!N61</f>
        <v>0.8</v>
      </c>
      <c r="Q62" s="154">
        <f>Vulnerability!S61</f>
        <v>6.5</v>
      </c>
      <c r="R62" s="153">
        <f>Vulnerability!W61</f>
        <v>0.1</v>
      </c>
      <c r="S62" s="153">
        <f>Vulnerability!Z61</f>
        <v>0.3</v>
      </c>
      <c r="T62" s="153">
        <f>Vulnerability!AC61</f>
        <v>0</v>
      </c>
      <c r="U62" s="153">
        <f>Vulnerability!AI61</f>
        <v>0.8</v>
      </c>
      <c r="V62" s="154">
        <f>Vulnerability!AJ61</f>
        <v>0.3</v>
      </c>
      <c r="W62" s="43">
        <f>Vulnerability!AK61</f>
        <v>4.0999999999999996</v>
      </c>
      <c r="X62" s="44">
        <f t="shared" si="9"/>
        <v>2.6</v>
      </c>
      <c r="Y62" s="169">
        <f>'Lack of Coping Capacity'!D61</f>
        <v>2.9</v>
      </c>
      <c r="Z62" s="152">
        <f>'Lack of Coping Capacity'!G61</f>
        <v>2.6</v>
      </c>
      <c r="AA62" s="43">
        <f>'Lack of Coping Capacity'!H61</f>
        <v>2.8</v>
      </c>
      <c r="AB62" s="152">
        <f>'Lack of Coping Capacity'!M61</f>
        <v>2.2000000000000002</v>
      </c>
      <c r="AC62" s="152">
        <f>'Lack of Coping Capacity'!R61</f>
        <v>0</v>
      </c>
      <c r="AD62" s="152">
        <f>'Lack of Coping Capacity'!W61</f>
        <v>1.1000000000000001</v>
      </c>
      <c r="AE62" s="43">
        <f>'Lack of Coping Capacity'!X61</f>
        <v>1.1000000000000001</v>
      </c>
      <c r="AF62" s="44">
        <f t="shared" si="10"/>
        <v>2</v>
      </c>
      <c r="AG62" s="161">
        <f t="shared" si="11"/>
        <v>2.6</v>
      </c>
      <c r="AH62" s="187" t="str">
        <f t="shared" si="7"/>
        <v>Low</v>
      </c>
      <c r="AI62" s="180">
        <f t="shared" si="12"/>
        <v>130</v>
      </c>
      <c r="AJ62" s="183">
        <f>VLOOKUP($B62,'Lack of Reliability Index'!$A$2:$H$192,8,FALSE)</f>
        <v>1.963636363636363</v>
      </c>
      <c r="AK62" s="51">
        <f>'Imputed and missing data hidden'!BA60</f>
        <v>6</v>
      </c>
      <c r="AL62" s="181">
        <f t="shared" si="13"/>
        <v>0.11764705882352941</v>
      </c>
      <c r="AM62" s="51" t="str">
        <f t="shared" si="14"/>
        <v/>
      </c>
      <c r="AN62" s="182">
        <f>'Indicator Date hidden2'!BB61</f>
        <v>6.8181818181818177E-2</v>
      </c>
      <c r="AO62" s="188"/>
    </row>
    <row r="63" spans="1:41" ht="15.75" thickBot="1" x14ac:dyDescent="0.3">
      <c r="A63" s="130" t="s">
        <v>113</v>
      </c>
      <c r="B63" s="47" t="s">
        <v>112</v>
      </c>
      <c r="C63" s="159">
        <f>'Hazard &amp; Exposure'!AO62</f>
        <v>1.7</v>
      </c>
      <c r="D63" s="158">
        <f>'Hazard &amp; Exposure'!AP62</f>
        <v>4.7</v>
      </c>
      <c r="E63" s="158">
        <f>'Hazard &amp; Exposure'!AQ62</f>
        <v>0</v>
      </c>
      <c r="F63" s="158">
        <f>'Hazard &amp; Exposure'!AR62</f>
        <v>0</v>
      </c>
      <c r="G63" s="158">
        <f>'Hazard &amp; Exposure'!AU62</f>
        <v>1.5</v>
      </c>
      <c r="H63" s="43">
        <f>'Hazard &amp; Exposure'!AV62</f>
        <v>1.8</v>
      </c>
      <c r="I63" s="158">
        <f>'Hazard &amp; Exposure'!AY62</f>
        <v>8.4</v>
      </c>
      <c r="J63" s="158">
        <f>'Hazard &amp; Exposure'!BB62</f>
        <v>0</v>
      </c>
      <c r="K63" s="43">
        <f>'Hazard &amp; Exposure'!BC62</f>
        <v>5.9</v>
      </c>
      <c r="L63" s="44">
        <f t="shared" si="8"/>
        <v>4.0999999999999996</v>
      </c>
      <c r="M63" s="156">
        <f>Vulnerability!E62</f>
        <v>2.4</v>
      </c>
      <c r="N63" s="154">
        <f>Vulnerability!H62</f>
        <v>5.8</v>
      </c>
      <c r="O63" s="154">
        <f>Vulnerability!M62</f>
        <v>1.3</v>
      </c>
      <c r="P63" s="43">
        <f>Vulnerability!N62</f>
        <v>3</v>
      </c>
      <c r="Q63" s="154">
        <f>Vulnerability!S62</f>
        <v>1.3</v>
      </c>
      <c r="R63" s="153">
        <f>Vulnerability!W62</f>
        <v>7.2</v>
      </c>
      <c r="S63" s="153">
        <f>Vulnerability!Z62</f>
        <v>2.7</v>
      </c>
      <c r="T63" s="153">
        <f>Vulnerability!AC62</f>
        <v>0</v>
      </c>
      <c r="U63" s="153">
        <f>Vulnerability!AI62</f>
        <v>3</v>
      </c>
      <c r="V63" s="154">
        <f>Vulnerability!AJ62</f>
        <v>3.7</v>
      </c>
      <c r="W63" s="43">
        <f>Vulnerability!AK62</f>
        <v>2.6</v>
      </c>
      <c r="X63" s="44">
        <f t="shared" si="9"/>
        <v>2.8</v>
      </c>
      <c r="Y63" s="169">
        <f>'Lack of Coping Capacity'!D62</f>
        <v>6.7</v>
      </c>
      <c r="Z63" s="152">
        <f>'Lack of Coping Capacity'!G62</f>
        <v>6.5</v>
      </c>
      <c r="AA63" s="43">
        <f>'Lack of Coping Capacity'!H62</f>
        <v>6.6</v>
      </c>
      <c r="AB63" s="152">
        <f>'Lack of Coping Capacity'!M62</f>
        <v>3.5</v>
      </c>
      <c r="AC63" s="152">
        <f>'Lack of Coping Capacity'!R62</f>
        <v>5.9</v>
      </c>
      <c r="AD63" s="152">
        <f>'Lack of Coping Capacity'!W62</f>
        <v>6.8</v>
      </c>
      <c r="AE63" s="43">
        <f>'Lack of Coping Capacity'!X62</f>
        <v>5.4</v>
      </c>
      <c r="AF63" s="44">
        <f t="shared" si="10"/>
        <v>6</v>
      </c>
      <c r="AG63" s="161">
        <f t="shared" si="11"/>
        <v>4.0999999999999996</v>
      </c>
      <c r="AH63" s="187" t="str">
        <f t="shared" si="7"/>
        <v>Medium</v>
      </c>
      <c r="AI63" s="180">
        <f t="shared" si="12"/>
        <v>74</v>
      </c>
      <c r="AJ63" s="183">
        <f>VLOOKUP($B63,'Lack of Reliability Index'!$A$2:$H$192,8,FALSE)</f>
        <v>2.0081632653061217</v>
      </c>
      <c r="AK63" s="51">
        <f>'Imputed and missing data hidden'!BA61</f>
        <v>1</v>
      </c>
      <c r="AL63" s="181">
        <f t="shared" si="13"/>
        <v>1.9607843137254902E-2</v>
      </c>
      <c r="AM63" s="51" t="str">
        <f t="shared" si="14"/>
        <v/>
      </c>
      <c r="AN63" s="182">
        <f>'Indicator Date hidden2'!BB62</f>
        <v>0.32653061224489793</v>
      </c>
      <c r="AO63" s="188"/>
    </row>
    <row r="64" spans="1:41" ht="15.75" thickBot="1" x14ac:dyDescent="0.3">
      <c r="A64" s="130" t="s">
        <v>115</v>
      </c>
      <c r="B64" s="47" t="s">
        <v>114</v>
      </c>
      <c r="C64" s="159">
        <f>'Hazard &amp; Exposure'!AO63</f>
        <v>0.1</v>
      </c>
      <c r="D64" s="158">
        <f>'Hazard &amp; Exposure'!AP63</f>
        <v>3.3</v>
      </c>
      <c r="E64" s="158">
        <f>'Hazard &amp; Exposure'!AQ63</f>
        <v>3.6</v>
      </c>
      <c r="F64" s="158">
        <f>'Hazard &amp; Exposure'!AR63</f>
        <v>0</v>
      </c>
      <c r="G64" s="158">
        <f>'Hazard &amp; Exposure'!AU63</f>
        <v>3.3</v>
      </c>
      <c r="H64" s="43">
        <f>'Hazard &amp; Exposure'!AV63</f>
        <v>2.2000000000000002</v>
      </c>
      <c r="I64" s="158">
        <f>'Hazard &amp; Exposure'!AY63</f>
        <v>4.0999999999999996</v>
      </c>
      <c r="J64" s="158">
        <f>'Hazard &amp; Exposure'!BB63</f>
        <v>0</v>
      </c>
      <c r="K64" s="43">
        <f>'Hazard &amp; Exposure'!BC63</f>
        <v>2.9</v>
      </c>
      <c r="L64" s="44">
        <f t="shared" si="8"/>
        <v>2.6</v>
      </c>
      <c r="M64" s="156">
        <f>Vulnerability!E63</f>
        <v>6.7</v>
      </c>
      <c r="N64" s="154">
        <f>Vulnerability!H63</f>
        <v>7.1</v>
      </c>
      <c r="O64" s="154">
        <f>Vulnerability!M63</f>
        <v>5</v>
      </c>
      <c r="P64" s="43">
        <f>Vulnerability!N63</f>
        <v>6.4</v>
      </c>
      <c r="Q64" s="154">
        <f>Vulnerability!S63</f>
        <v>3.8</v>
      </c>
      <c r="R64" s="153">
        <f>Vulnerability!W63</f>
        <v>4.5999999999999996</v>
      </c>
      <c r="S64" s="153">
        <f>Vulnerability!Z63</f>
        <v>4.5</v>
      </c>
      <c r="T64" s="153">
        <f>Vulnerability!AC63</f>
        <v>0</v>
      </c>
      <c r="U64" s="153">
        <f>Vulnerability!AI63</f>
        <v>2.8</v>
      </c>
      <c r="V64" s="154">
        <f>Vulnerability!AJ63</f>
        <v>3.2</v>
      </c>
      <c r="W64" s="43">
        <f>Vulnerability!AK63</f>
        <v>3.5</v>
      </c>
      <c r="X64" s="44">
        <f t="shared" si="9"/>
        <v>5.0999999999999996</v>
      </c>
      <c r="Y64" s="169">
        <f>'Lack of Coping Capacity'!D63</f>
        <v>3</v>
      </c>
      <c r="Z64" s="152">
        <f>'Lack of Coping Capacity'!G63</f>
        <v>7.1</v>
      </c>
      <c r="AA64" s="43">
        <f>'Lack of Coping Capacity'!H63</f>
        <v>5.0999999999999996</v>
      </c>
      <c r="AB64" s="152">
        <f>'Lack of Coping Capacity'!M63</f>
        <v>6.2</v>
      </c>
      <c r="AC64" s="152">
        <f>'Lack of Coping Capacity'!R63</f>
        <v>4.2</v>
      </c>
      <c r="AD64" s="152">
        <f>'Lack of Coping Capacity'!W63</f>
        <v>7</v>
      </c>
      <c r="AE64" s="43">
        <f>'Lack of Coping Capacity'!X63</f>
        <v>5.8</v>
      </c>
      <c r="AF64" s="44">
        <f t="shared" si="10"/>
        <v>5.5</v>
      </c>
      <c r="AG64" s="161">
        <f t="shared" si="11"/>
        <v>4.2</v>
      </c>
      <c r="AH64" s="187" t="str">
        <f t="shared" si="7"/>
        <v>Medium</v>
      </c>
      <c r="AI64" s="180">
        <f t="shared" si="12"/>
        <v>68</v>
      </c>
      <c r="AJ64" s="183">
        <f>VLOOKUP($B64,'Lack of Reliability Index'!$A$2:$H$192,8,FALSE)</f>
        <v>2.2400000000000011</v>
      </c>
      <c r="AK64" s="51">
        <f>'Imputed and missing data hidden'!BA62</f>
        <v>0</v>
      </c>
      <c r="AL64" s="181">
        <f t="shared" si="13"/>
        <v>0</v>
      </c>
      <c r="AM64" s="51" t="str">
        <f t="shared" si="14"/>
        <v/>
      </c>
      <c r="AN64" s="182">
        <f>'Indicator Date hidden2'!BB63</f>
        <v>0.42</v>
      </c>
      <c r="AO64" s="188"/>
    </row>
    <row r="65" spans="1:41" ht="15.75" thickBot="1" x14ac:dyDescent="0.3">
      <c r="A65" s="130" t="s">
        <v>117</v>
      </c>
      <c r="B65" s="47" t="s">
        <v>116</v>
      </c>
      <c r="C65" s="159">
        <f>'Hazard &amp; Exposure'!AO64</f>
        <v>7.8</v>
      </c>
      <c r="D65" s="158">
        <f>'Hazard &amp; Exposure'!AP64</f>
        <v>5.7</v>
      </c>
      <c r="E65" s="158">
        <f>'Hazard &amp; Exposure'!AQ64</f>
        <v>0</v>
      </c>
      <c r="F65" s="158">
        <f>'Hazard &amp; Exposure'!AR64</f>
        <v>0</v>
      </c>
      <c r="G65" s="158">
        <f>'Hazard &amp; Exposure'!AU64</f>
        <v>5.3</v>
      </c>
      <c r="H65" s="43">
        <f>'Hazard &amp; Exposure'!AV64</f>
        <v>4.5</v>
      </c>
      <c r="I65" s="158">
        <f>'Hazard &amp; Exposure'!AY64</f>
        <v>4.4000000000000004</v>
      </c>
      <c r="J65" s="158">
        <f>'Hazard &amp; Exposure'!BB64</f>
        <v>0</v>
      </c>
      <c r="K65" s="43">
        <f>'Hazard &amp; Exposure'!BC64</f>
        <v>3.1</v>
      </c>
      <c r="L65" s="44">
        <f t="shared" si="8"/>
        <v>3.8</v>
      </c>
      <c r="M65" s="156">
        <f>Vulnerability!E64</f>
        <v>1.5</v>
      </c>
      <c r="N65" s="154">
        <f>Vulnerability!H64</f>
        <v>4.3</v>
      </c>
      <c r="O65" s="154">
        <f>Vulnerability!M64</f>
        <v>3.8</v>
      </c>
      <c r="P65" s="43">
        <f>Vulnerability!N64</f>
        <v>2.8</v>
      </c>
      <c r="Q65" s="154">
        <f>Vulnerability!S64</f>
        <v>8.1999999999999993</v>
      </c>
      <c r="R65" s="153">
        <f>Vulnerability!W64</f>
        <v>0.9</v>
      </c>
      <c r="S65" s="153">
        <f>Vulnerability!Z64</f>
        <v>0.6</v>
      </c>
      <c r="T65" s="153">
        <f>Vulnerability!AC64</f>
        <v>0.1</v>
      </c>
      <c r="U65" s="153">
        <f>Vulnerability!AI64</f>
        <v>2.7</v>
      </c>
      <c r="V65" s="154">
        <f>Vulnerability!AJ64</f>
        <v>1.1000000000000001</v>
      </c>
      <c r="W65" s="43">
        <f>Vulnerability!AK64</f>
        <v>5.7</v>
      </c>
      <c r="X65" s="44">
        <f t="shared" si="9"/>
        <v>4.4000000000000004</v>
      </c>
      <c r="Y65" s="169">
        <f>'Lack of Coping Capacity'!D64</f>
        <v>4.7</v>
      </c>
      <c r="Z65" s="152">
        <f>'Lack of Coping Capacity'!G64</f>
        <v>4.3</v>
      </c>
      <c r="AA65" s="43">
        <f>'Lack of Coping Capacity'!H64</f>
        <v>4.5</v>
      </c>
      <c r="AB65" s="152">
        <f>'Lack of Coping Capacity'!M64</f>
        <v>2.2999999999999998</v>
      </c>
      <c r="AC65" s="152">
        <f>'Lack of Coping Capacity'!R64</f>
        <v>1.1000000000000001</v>
      </c>
      <c r="AD65" s="152">
        <f>'Lack of Coping Capacity'!W64</f>
        <v>2.5</v>
      </c>
      <c r="AE65" s="43">
        <f>'Lack of Coping Capacity'!X64</f>
        <v>2</v>
      </c>
      <c r="AF65" s="44">
        <f t="shared" si="10"/>
        <v>3.4</v>
      </c>
      <c r="AG65" s="161">
        <f t="shared" si="11"/>
        <v>3.8</v>
      </c>
      <c r="AH65" s="187" t="str">
        <f t="shared" si="7"/>
        <v>Medium</v>
      </c>
      <c r="AI65" s="180">
        <f t="shared" si="12"/>
        <v>91</v>
      </c>
      <c r="AJ65" s="183">
        <f>VLOOKUP($B65,'Lack of Reliability Index'!$A$2:$H$192,8,FALSE)</f>
        <v>2.7102040816326518</v>
      </c>
      <c r="AK65" s="51">
        <f>'Imputed and missing data hidden'!BA63</f>
        <v>2</v>
      </c>
      <c r="AL65" s="181">
        <f t="shared" si="13"/>
        <v>3.9215686274509803E-2</v>
      </c>
      <c r="AM65" s="51" t="str">
        <f t="shared" si="14"/>
        <v/>
      </c>
      <c r="AN65" s="182">
        <f>'Indicator Date hidden2'!BB64</f>
        <v>0.40816326530612246</v>
      </c>
      <c r="AO65" s="188"/>
    </row>
    <row r="66" spans="1:41" ht="15.75" thickBot="1" x14ac:dyDescent="0.3">
      <c r="A66" s="130" t="s">
        <v>119</v>
      </c>
      <c r="B66" s="47" t="s">
        <v>118</v>
      </c>
      <c r="C66" s="159">
        <f>'Hazard &amp; Exposure'!AO65</f>
        <v>2.7</v>
      </c>
      <c r="D66" s="158">
        <f>'Hazard &amp; Exposure'!AP65</f>
        <v>6.1</v>
      </c>
      <c r="E66" s="158">
        <f>'Hazard &amp; Exposure'!AQ65</f>
        <v>0</v>
      </c>
      <c r="F66" s="158">
        <f>'Hazard &amp; Exposure'!AR65</f>
        <v>0</v>
      </c>
      <c r="G66" s="158">
        <f>'Hazard &amp; Exposure'!AU65</f>
        <v>0.5</v>
      </c>
      <c r="H66" s="43">
        <f>'Hazard &amp; Exposure'!AV65</f>
        <v>2.2000000000000002</v>
      </c>
      <c r="I66" s="158">
        <f>'Hazard &amp; Exposure'!AY65</f>
        <v>2</v>
      </c>
      <c r="J66" s="158">
        <f>'Hazard &amp; Exposure'!BB65</f>
        <v>0</v>
      </c>
      <c r="K66" s="43">
        <f>'Hazard &amp; Exposure'!BC65</f>
        <v>1.4</v>
      </c>
      <c r="L66" s="44">
        <f t="shared" si="8"/>
        <v>1.8</v>
      </c>
      <c r="M66" s="156">
        <f>Vulnerability!E65</f>
        <v>0.4</v>
      </c>
      <c r="N66" s="154">
        <f>Vulnerability!H65</f>
        <v>1.1000000000000001</v>
      </c>
      <c r="O66" s="154">
        <f>Vulnerability!M65</f>
        <v>0</v>
      </c>
      <c r="P66" s="43">
        <f>Vulnerability!N65</f>
        <v>0.5</v>
      </c>
      <c r="Q66" s="154">
        <f>Vulnerability!S65</f>
        <v>7.4</v>
      </c>
      <c r="R66" s="153">
        <f>Vulnerability!W65</f>
        <v>0.1</v>
      </c>
      <c r="S66" s="153">
        <f>Vulnerability!Z65</f>
        <v>0.3</v>
      </c>
      <c r="T66" s="153">
        <f>Vulnerability!AC65</f>
        <v>0</v>
      </c>
      <c r="U66" s="153">
        <f>Vulnerability!AI65</f>
        <v>0.8</v>
      </c>
      <c r="V66" s="154">
        <f>Vulnerability!AJ65</f>
        <v>0.3</v>
      </c>
      <c r="W66" s="43">
        <f>Vulnerability!AK65</f>
        <v>4.8</v>
      </c>
      <c r="X66" s="44">
        <f t="shared" si="9"/>
        <v>2.9</v>
      </c>
      <c r="Y66" s="169">
        <f>'Lack of Coping Capacity'!D65</f>
        <v>2.7</v>
      </c>
      <c r="Z66" s="152">
        <f>'Lack of Coping Capacity'!G65</f>
        <v>1.7</v>
      </c>
      <c r="AA66" s="43">
        <f>'Lack of Coping Capacity'!H65</f>
        <v>2.2000000000000002</v>
      </c>
      <c r="AB66" s="152">
        <f>'Lack of Coping Capacity'!M65</f>
        <v>1.8</v>
      </c>
      <c r="AC66" s="152">
        <f>'Lack of Coping Capacity'!R65</f>
        <v>0</v>
      </c>
      <c r="AD66" s="152">
        <f>'Lack of Coping Capacity'!W65</f>
        <v>0.2</v>
      </c>
      <c r="AE66" s="43">
        <f>'Lack of Coping Capacity'!X65</f>
        <v>0.7</v>
      </c>
      <c r="AF66" s="44">
        <f t="shared" si="10"/>
        <v>1.5</v>
      </c>
      <c r="AG66" s="161">
        <f t="shared" si="11"/>
        <v>2</v>
      </c>
      <c r="AH66" s="187" t="str">
        <f t="shared" si="7"/>
        <v>Low</v>
      </c>
      <c r="AI66" s="180">
        <f t="shared" si="12"/>
        <v>152</v>
      </c>
      <c r="AJ66" s="183">
        <f>VLOOKUP($B66,'Lack of Reliability Index'!$A$2:$H$192,8,FALSE)</f>
        <v>3.3481481481481481</v>
      </c>
      <c r="AK66" s="51">
        <f>'Imputed and missing data hidden'!BA64</f>
        <v>5</v>
      </c>
      <c r="AL66" s="181">
        <f t="shared" si="13"/>
        <v>9.8039215686274508E-2</v>
      </c>
      <c r="AM66" s="51" t="str">
        <f t="shared" si="14"/>
        <v/>
      </c>
      <c r="AN66" s="182">
        <f>'Indicator Date hidden2'!BB65</f>
        <v>0.37777777777777777</v>
      </c>
      <c r="AO66" s="188"/>
    </row>
    <row r="67" spans="1:41" ht="15.75" thickBot="1" x14ac:dyDescent="0.3">
      <c r="A67" s="130" t="s">
        <v>121</v>
      </c>
      <c r="B67" s="47" t="s">
        <v>120</v>
      </c>
      <c r="C67" s="159">
        <f>'Hazard &amp; Exposure'!AO66</f>
        <v>0.1</v>
      </c>
      <c r="D67" s="158">
        <f>'Hazard &amp; Exposure'!AP66</f>
        <v>5.2</v>
      </c>
      <c r="E67" s="158">
        <f>'Hazard &amp; Exposure'!AQ66</f>
        <v>4.2</v>
      </c>
      <c r="F67" s="158">
        <f>'Hazard &amp; Exposure'!AR66</f>
        <v>0</v>
      </c>
      <c r="G67" s="158">
        <f>'Hazard &amp; Exposure'!AU66</f>
        <v>1</v>
      </c>
      <c r="H67" s="43">
        <f>'Hazard &amp; Exposure'!AV66</f>
        <v>2.4</v>
      </c>
      <c r="I67" s="158">
        <f>'Hazard &amp; Exposure'!AY66</f>
        <v>4</v>
      </c>
      <c r="J67" s="158">
        <f>'Hazard &amp; Exposure'!BB66</f>
        <v>0</v>
      </c>
      <c r="K67" s="43">
        <f>'Hazard &amp; Exposure'!BC66</f>
        <v>2.8</v>
      </c>
      <c r="L67" s="44">
        <f t="shared" si="8"/>
        <v>2.6</v>
      </c>
      <c r="M67" s="156">
        <f>Vulnerability!E66</f>
        <v>4.2</v>
      </c>
      <c r="N67" s="154">
        <f>Vulnerability!H66</f>
        <v>5.9</v>
      </c>
      <c r="O67" s="154">
        <f>Vulnerability!M66</f>
        <v>2.7</v>
      </c>
      <c r="P67" s="43">
        <f>Vulnerability!N66</f>
        <v>4.3</v>
      </c>
      <c r="Q67" s="154">
        <f>Vulnerability!S66</f>
        <v>3.1</v>
      </c>
      <c r="R67" s="153">
        <f>Vulnerability!W66</f>
        <v>3.9</v>
      </c>
      <c r="S67" s="153">
        <f>Vulnerability!Z66</f>
        <v>3.6</v>
      </c>
      <c r="T67" s="153">
        <f>Vulnerability!AC66</f>
        <v>0</v>
      </c>
      <c r="U67" s="153">
        <f>Vulnerability!AI66</f>
        <v>1.9</v>
      </c>
      <c r="V67" s="154">
        <f>Vulnerability!AJ66</f>
        <v>2.5</v>
      </c>
      <c r="W67" s="43">
        <f>Vulnerability!AK66</f>
        <v>2.8</v>
      </c>
      <c r="X67" s="44">
        <f t="shared" si="9"/>
        <v>3.6</v>
      </c>
      <c r="Y67" s="169">
        <f>'Lack of Coping Capacity'!D66</f>
        <v>3.4</v>
      </c>
      <c r="Z67" s="152">
        <f>'Lack of Coping Capacity'!G66</f>
        <v>5.6</v>
      </c>
      <c r="AA67" s="43">
        <f>'Lack of Coping Capacity'!H66</f>
        <v>4.5</v>
      </c>
      <c r="AB67" s="152">
        <f>'Lack of Coping Capacity'!M66</f>
        <v>4.5</v>
      </c>
      <c r="AC67" s="152">
        <f>'Lack of Coping Capacity'!R66</f>
        <v>6.7</v>
      </c>
      <c r="AD67" s="152">
        <f>'Lack of Coping Capacity'!W66</f>
        <v>6.4</v>
      </c>
      <c r="AE67" s="43">
        <f>'Lack of Coping Capacity'!X66</f>
        <v>5.9</v>
      </c>
      <c r="AF67" s="44">
        <f t="shared" si="10"/>
        <v>5.2</v>
      </c>
      <c r="AG67" s="161">
        <f t="shared" si="11"/>
        <v>3.7</v>
      </c>
      <c r="AH67" s="187" t="str">
        <f t="shared" si="7"/>
        <v>Medium</v>
      </c>
      <c r="AI67" s="180">
        <f t="shared" si="12"/>
        <v>92</v>
      </c>
      <c r="AJ67" s="183">
        <f>VLOOKUP($B67,'Lack of Reliability Index'!$A$2:$H$192,8,FALSE)</f>
        <v>1.8133333333333326</v>
      </c>
      <c r="AK67" s="51">
        <f>'Imputed and missing data hidden'!BA65</f>
        <v>0</v>
      </c>
      <c r="AL67" s="181">
        <f t="shared" si="13"/>
        <v>0</v>
      </c>
      <c r="AM67" s="51" t="str">
        <f t="shared" si="14"/>
        <v/>
      </c>
      <c r="AN67" s="182">
        <f>'Indicator Date hidden2'!BB66</f>
        <v>0.34</v>
      </c>
      <c r="AO67" s="188"/>
    </row>
    <row r="68" spans="1:41" ht="15.75" thickBot="1" x14ac:dyDescent="0.3">
      <c r="A68" s="130" t="s">
        <v>123</v>
      </c>
      <c r="B68" s="47" t="s">
        <v>122</v>
      </c>
      <c r="C68" s="159">
        <f>'Hazard &amp; Exposure'!AO67</f>
        <v>5.9</v>
      </c>
      <c r="D68" s="158">
        <f>'Hazard &amp; Exposure'!AP67</f>
        <v>3.2</v>
      </c>
      <c r="E68" s="158">
        <f>'Hazard &amp; Exposure'!AQ67</f>
        <v>8.3000000000000007</v>
      </c>
      <c r="F68" s="158">
        <f>'Hazard &amp; Exposure'!AR67</f>
        <v>0</v>
      </c>
      <c r="G68" s="158">
        <f>'Hazard &amp; Exposure'!AU67</f>
        <v>2.2999999999999998</v>
      </c>
      <c r="H68" s="43">
        <f>'Hazard &amp; Exposure'!AV67</f>
        <v>4.5999999999999996</v>
      </c>
      <c r="I68" s="158">
        <f>'Hazard &amp; Exposure'!AY67</f>
        <v>5.2</v>
      </c>
      <c r="J68" s="158">
        <f>'Hazard &amp; Exposure'!BB67</f>
        <v>0</v>
      </c>
      <c r="K68" s="43">
        <f>'Hazard &amp; Exposure'!BC67</f>
        <v>3.6</v>
      </c>
      <c r="L68" s="44">
        <f t="shared" ref="L68:L99" si="15">ROUND((10-GEOMEAN(((10-H68)/10*9+1),((10-K68)/10*9+1)))/9*10,1)</f>
        <v>4.0999999999999996</v>
      </c>
      <c r="M68" s="156">
        <f>Vulnerability!E67</f>
        <v>1.3</v>
      </c>
      <c r="N68" s="154">
        <f>Vulnerability!H67</f>
        <v>2.2999999999999998</v>
      </c>
      <c r="O68" s="154">
        <f>Vulnerability!M67</f>
        <v>1.4</v>
      </c>
      <c r="P68" s="43">
        <f>Vulnerability!N67</f>
        <v>1.6</v>
      </c>
      <c r="Q68" s="154">
        <f>Vulnerability!S67</f>
        <v>5.0999999999999996</v>
      </c>
      <c r="R68" s="153">
        <f>Vulnerability!W67</f>
        <v>0.4</v>
      </c>
      <c r="S68" s="153">
        <f>Vulnerability!Z67</f>
        <v>0.4</v>
      </c>
      <c r="T68" s="153">
        <f>Vulnerability!AC67</f>
        <v>0</v>
      </c>
      <c r="U68" s="153">
        <f>Vulnerability!AI67</f>
        <v>1.5</v>
      </c>
      <c r="V68" s="154">
        <f>Vulnerability!AJ67</f>
        <v>0.6</v>
      </c>
      <c r="W68" s="43">
        <f>Vulnerability!AK67</f>
        <v>3.2</v>
      </c>
      <c r="X68" s="44">
        <f t="shared" ref="X68:X99" si="16">ROUND((10-GEOMEAN(((10-P68)/10*9+1),((10-W68)/10*9+1)))/9*10,1)</f>
        <v>2.4</v>
      </c>
      <c r="Y68" s="169">
        <f>'Lack of Coping Capacity'!D67</f>
        <v>2.2999999999999998</v>
      </c>
      <c r="Z68" s="152">
        <f>'Lack of Coping Capacity'!G67</f>
        <v>5.0999999999999996</v>
      </c>
      <c r="AA68" s="43">
        <f>'Lack of Coping Capacity'!H67</f>
        <v>3.7</v>
      </c>
      <c r="AB68" s="152">
        <f>'Lack of Coping Capacity'!M67</f>
        <v>2.2000000000000002</v>
      </c>
      <c r="AC68" s="152">
        <f>'Lack of Coping Capacity'!R67</f>
        <v>0</v>
      </c>
      <c r="AD68" s="152">
        <f>'Lack of Coping Capacity'!W67</f>
        <v>0.9</v>
      </c>
      <c r="AE68" s="43">
        <f>'Lack of Coping Capacity'!X67</f>
        <v>1</v>
      </c>
      <c r="AF68" s="44">
        <f t="shared" ref="AF68:AF99" si="17">ROUND((10-GEOMEAN(((10-AA68)/10*9+1),((10-AE68)/10*9+1)))/9*10,1)</f>
        <v>2.5</v>
      </c>
      <c r="AG68" s="161">
        <f t="shared" ref="AG68:AG99" si="18">ROUND(L68^(1/3)*X68^(1/3)*AF68^(1/3),1)</f>
        <v>2.9</v>
      </c>
      <c r="AH68" s="187" t="str">
        <f t="shared" si="7"/>
        <v>Low</v>
      </c>
      <c r="AI68" s="180">
        <f t="shared" ref="AI68:AI99" si="19">_xlfn.RANK.EQ(AG68,AG$4:AG$194)</f>
        <v>113</v>
      </c>
      <c r="AJ68" s="183">
        <f>VLOOKUP($B68,'Lack of Reliability Index'!$A$2:$H$192,8,FALSE)</f>
        <v>1.994202898550725</v>
      </c>
      <c r="AK68" s="51">
        <f>'Imputed and missing data hidden'!BA66</f>
        <v>4</v>
      </c>
      <c r="AL68" s="181">
        <f t="shared" ref="AL68:AL99" si="20">AK68/51</f>
        <v>7.8431372549019607E-2</v>
      </c>
      <c r="AM68" s="51" t="str">
        <f t="shared" ref="AM68:AM99" si="21">IF(J68&gt;=7,"YES","")</f>
        <v/>
      </c>
      <c r="AN68" s="182">
        <f>'Indicator Date hidden2'!BB67</f>
        <v>0.17391304347826086</v>
      </c>
      <c r="AO68" s="188"/>
    </row>
    <row r="69" spans="1:41" ht="15.75" thickBot="1" x14ac:dyDescent="0.3">
      <c r="A69" s="130" t="s">
        <v>125</v>
      </c>
      <c r="B69" s="47" t="s">
        <v>124</v>
      </c>
      <c r="C69" s="159">
        <f>'Hazard &amp; Exposure'!AO68</f>
        <v>0.4</v>
      </c>
      <c r="D69" s="158">
        <f>'Hazard &amp; Exposure'!AP68</f>
        <v>0.1</v>
      </c>
      <c r="E69" s="158">
        <f>'Hazard &amp; Exposure'!AQ68</f>
        <v>0</v>
      </c>
      <c r="F69" s="158">
        <f>'Hazard &amp; Exposure'!AR68</f>
        <v>1.5</v>
      </c>
      <c r="G69" s="158">
        <f>'Hazard &amp; Exposure'!AU68</f>
        <v>0.5</v>
      </c>
      <c r="H69" s="43">
        <f>'Hazard &amp; Exposure'!AV68</f>
        <v>0.5</v>
      </c>
      <c r="I69" s="158">
        <f>'Hazard &amp; Exposure'!AY68</f>
        <v>0.1</v>
      </c>
      <c r="J69" s="158">
        <f>'Hazard &amp; Exposure'!BB68</f>
        <v>0</v>
      </c>
      <c r="K69" s="43">
        <f>'Hazard &amp; Exposure'!BC68</f>
        <v>0.1</v>
      </c>
      <c r="L69" s="44">
        <f t="shared" si="15"/>
        <v>0.3</v>
      </c>
      <c r="M69" s="156">
        <f>Vulnerability!E68</f>
        <v>3</v>
      </c>
      <c r="N69" s="154" t="str">
        <f>Vulnerability!H68</f>
        <v>x</v>
      </c>
      <c r="O69" s="154">
        <f>Vulnerability!M68</f>
        <v>5.8</v>
      </c>
      <c r="P69" s="43">
        <f>Vulnerability!N68</f>
        <v>3.9</v>
      </c>
      <c r="Q69" s="154">
        <f>Vulnerability!S68</f>
        <v>0</v>
      </c>
      <c r="R69" s="153">
        <f>Vulnerability!W68</f>
        <v>0.1</v>
      </c>
      <c r="S69" s="153">
        <f>Vulnerability!Z68</f>
        <v>0.9</v>
      </c>
      <c r="T69" s="153">
        <f>Vulnerability!AC68</f>
        <v>0</v>
      </c>
      <c r="U69" s="153">
        <f>Vulnerability!AI68</f>
        <v>2.6</v>
      </c>
      <c r="V69" s="154">
        <f>Vulnerability!AJ68</f>
        <v>1</v>
      </c>
      <c r="W69" s="43">
        <f>Vulnerability!AK68</f>
        <v>0.5</v>
      </c>
      <c r="X69" s="44">
        <f t="shared" si="16"/>
        <v>2.4</v>
      </c>
      <c r="Y69" s="169">
        <f>'Lack of Coping Capacity'!D68</f>
        <v>4.7</v>
      </c>
      <c r="Z69" s="152">
        <f>'Lack of Coping Capacity'!G68</f>
        <v>4.9000000000000004</v>
      </c>
      <c r="AA69" s="43">
        <f>'Lack of Coping Capacity'!H68</f>
        <v>4.8</v>
      </c>
      <c r="AB69" s="152">
        <f>'Lack of Coping Capacity'!M68</f>
        <v>3.3</v>
      </c>
      <c r="AC69" s="152">
        <f>'Lack of Coping Capacity'!R68</f>
        <v>0.3</v>
      </c>
      <c r="AD69" s="152">
        <f>'Lack of Coping Capacity'!W68</f>
        <v>3</v>
      </c>
      <c r="AE69" s="43">
        <f>'Lack of Coping Capacity'!X68</f>
        <v>2.2000000000000002</v>
      </c>
      <c r="AF69" s="44">
        <f t="shared" si="17"/>
        <v>3.6</v>
      </c>
      <c r="AG69" s="161">
        <f t="shared" si="18"/>
        <v>1.4</v>
      </c>
      <c r="AH69" s="187" t="str">
        <f t="shared" ref="AH69:AH132" si="22">IF(AG69&gt;=6.5,"Very High",IF(AG69&gt;=5,"High",IF(AG69&gt;=3.5,"Medium",IF(AG69&gt;=2,"Low","Very Low"))))</f>
        <v>Very Low</v>
      </c>
      <c r="AI69" s="180">
        <f t="shared" si="19"/>
        <v>172</v>
      </c>
      <c r="AJ69" s="183">
        <f>VLOOKUP($B69,'Lack of Reliability Index'!$A$2:$H$192,8,FALSE)</f>
        <v>3.8504065040650399</v>
      </c>
      <c r="AK69" s="51">
        <f>'Imputed and missing data hidden'!BA67</f>
        <v>12</v>
      </c>
      <c r="AL69" s="181">
        <f t="shared" si="20"/>
        <v>0.23529411764705882</v>
      </c>
      <c r="AM69" s="51" t="str">
        <f t="shared" si="21"/>
        <v/>
      </c>
      <c r="AN69" s="182">
        <f>'Indicator Date hidden2'!BB68</f>
        <v>0.12195121951219512</v>
      </c>
      <c r="AO69" s="188"/>
    </row>
    <row r="70" spans="1:41" ht="15.75" thickBot="1" x14ac:dyDescent="0.3">
      <c r="A70" s="130" t="s">
        <v>127</v>
      </c>
      <c r="B70" s="47" t="s">
        <v>126</v>
      </c>
      <c r="C70" s="159">
        <f>'Hazard &amp; Exposure'!AO69</f>
        <v>9.6999999999999993</v>
      </c>
      <c r="D70" s="158">
        <f>'Hazard &amp; Exposure'!AP69</f>
        <v>5.5</v>
      </c>
      <c r="E70" s="158">
        <f>'Hazard &amp; Exposure'!AQ69</f>
        <v>7.5</v>
      </c>
      <c r="F70" s="158">
        <f>'Hazard &amp; Exposure'!AR69</f>
        <v>4.5999999999999996</v>
      </c>
      <c r="G70" s="158">
        <f>'Hazard &amp; Exposure'!AU69</f>
        <v>3.6</v>
      </c>
      <c r="H70" s="43">
        <f>'Hazard &amp; Exposure'!AV69</f>
        <v>6.9</v>
      </c>
      <c r="I70" s="158">
        <f>'Hazard &amp; Exposure'!AY69</f>
        <v>5.9</v>
      </c>
      <c r="J70" s="158">
        <f>'Hazard &amp; Exposure'!BB69</f>
        <v>0</v>
      </c>
      <c r="K70" s="43">
        <f>'Hazard &amp; Exposure'!BC69</f>
        <v>4.0999999999999996</v>
      </c>
      <c r="L70" s="44">
        <f t="shared" si="15"/>
        <v>5.7</v>
      </c>
      <c r="M70" s="156">
        <f>Vulnerability!E69</f>
        <v>4.8</v>
      </c>
      <c r="N70" s="154">
        <f>Vulnerability!H69</f>
        <v>6.3</v>
      </c>
      <c r="O70" s="154">
        <f>Vulnerability!M69</f>
        <v>0.7</v>
      </c>
      <c r="P70" s="43">
        <f>Vulnerability!N69</f>
        <v>4.2</v>
      </c>
      <c r="Q70" s="154">
        <f>Vulnerability!S69</f>
        <v>7.2</v>
      </c>
      <c r="R70" s="153">
        <f>Vulnerability!W69</f>
        <v>0.6</v>
      </c>
      <c r="S70" s="153">
        <f>Vulnerability!Z69</f>
        <v>2.5</v>
      </c>
      <c r="T70" s="153">
        <f>Vulnerability!AC69</f>
        <v>0.1</v>
      </c>
      <c r="U70" s="153">
        <f>Vulnerability!AI69</f>
        <v>4.7</v>
      </c>
      <c r="V70" s="154">
        <f>Vulnerability!AJ69</f>
        <v>2.2000000000000002</v>
      </c>
      <c r="W70" s="43">
        <f>Vulnerability!AK69</f>
        <v>5.2</v>
      </c>
      <c r="X70" s="44">
        <f t="shared" si="16"/>
        <v>4.7</v>
      </c>
      <c r="Y70" s="169">
        <f>'Lack of Coping Capacity'!D69</f>
        <v>5.5</v>
      </c>
      <c r="Z70" s="152">
        <f>'Lack of Coping Capacity'!G69</f>
        <v>6.8</v>
      </c>
      <c r="AA70" s="43">
        <f>'Lack of Coping Capacity'!H69</f>
        <v>6.2</v>
      </c>
      <c r="AB70" s="152">
        <f>'Lack of Coping Capacity'!M69</f>
        <v>4.4000000000000004</v>
      </c>
      <c r="AC70" s="152">
        <f>'Lack of Coping Capacity'!R69</f>
        <v>4.5</v>
      </c>
      <c r="AD70" s="152">
        <f>'Lack of Coping Capacity'!W69</f>
        <v>5.2</v>
      </c>
      <c r="AE70" s="43">
        <f>'Lack of Coping Capacity'!X69</f>
        <v>4.7</v>
      </c>
      <c r="AF70" s="44">
        <f t="shared" si="17"/>
        <v>5.5</v>
      </c>
      <c r="AG70" s="161">
        <f t="shared" si="18"/>
        <v>5.3</v>
      </c>
      <c r="AH70" s="187" t="str">
        <f t="shared" si="22"/>
        <v>High</v>
      </c>
      <c r="AI70" s="180">
        <f t="shared" si="19"/>
        <v>33</v>
      </c>
      <c r="AJ70" s="183">
        <f>VLOOKUP($B70,'Lack of Reliability Index'!$A$2:$H$192,8,FALSE)</f>
        <v>1.1199999999999992</v>
      </c>
      <c r="AK70" s="51">
        <f>'Imputed and missing data hidden'!BA68</f>
        <v>1</v>
      </c>
      <c r="AL70" s="181">
        <f t="shared" si="20"/>
        <v>1.9607843137254902E-2</v>
      </c>
      <c r="AM70" s="51" t="str">
        <f t="shared" si="21"/>
        <v/>
      </c>
      <c r="AN70" s="182">
        <f>'Indicator Date hidden2'!BB69</f>
        <v>0.16</v>
      </c>
      <c r="AO70" s="188"/>
    </row>
    <row r="71" spans="1:41" ht="15.75" thickBot="1" x14ac:dyDescent="0.3">
      <c r="A71" s="130" t="s">
        <v>129</v>
      </c>
      <c r="B71" s="47" t="s">
        <v>128</v>
      </c>
      <c r="C71" s="159">
        <f>'Hazard &amp; Exposure'!AO70</f>
        <v>0.1</v>
      </c>
      <c r="D71" s="158">
        <f>'Hazard &amp; Exposure'!AP70</f>
        <v>5.6</v>
      </c>
      <c r="E71" s="158">
        <f>'Hazard &amp; Exposure'!AQ70</f>
        <v>3.8</v>
      </c>
      <c r="F71" s="158">
        <f>'Hazard &amp; Exposure'!AR70</f>
        <v>0</v>
      </c>
      <c r="G71" s="158">
        <f>'Hazard &amp; Exposure'!AU70</f>
        <v>0.8</v>
      </c>
      <c r="H71" s="43">
        <f>'Hazard &amp; Exposure'!AV70</f>
        <v>2.4</v>
      </c>
      <c r="I71" s="158">
        <f>'Hazard &amp; Exposure'!AY70</f>
        <v>6.6</v>
      </c>
      <c r="J71" s="158">
        <f>'Hazard &amp; Exposure'!BB70</f>
        <v>0</v>
      </c>
      <c r="K71" s="43">
        <f>'Hazard &amp; Exposure'!BC70</f>
        <v>4.5999999999999996</v>
      </c>
      <c r="L71" s="44">
        <f t="shared" si="15"/>
        <v>3.6</v>
      </c>
      <c r="M71" s="156">
        <f>Vulnerability!E70</f>
        <v>8.3000000000000007</v>
      </c>
      <c r="N71" s="154">
        <f>Vulnerability!H70</f>
        <v>2.2000000000000002</v>
      </c>
      <c r="O71" s="154">
        <f>Vulnerability!M70</f>
        <v>3.9</v>
      </c>
      <c r="P71" s="43">
        <f>Vulnerability!N70</f>
        <v>5.7</v>
      </c>
      <c r="Q71" s="154">
        <f>Vulnerability!S70</f>
        <v>2.5</v>
      </c>
      <c r="R71" s="153">
        <f>Vulnerability!W70</f>
        <v>5.0999999999999996</v>
      </c>
      <c r="S71" s="153">
        <f>Vulnerability!Z70</f>
        <v>5.4</v>
      </c>
      <c r="T71" s="153">
        <f>Vulnerability!AC70</f>
        <v>0.1</v>
      </c>
      <c r="U71" s="153">
        <f>Vulnerability!AI70</f>
        <v>5.6</v>
      </c>
      <c r="V71" s="154">
        <f>Vulnerability!AJ70</f>
        <v>4.4000000000000004</v>
      </c>
      <c r="W71" s="43">
        <f>Vulnerability!AK70</f>
        <v>3.5</v>
      </c>
      <c r="X71" s="44">
        <f t="shared" si="16"/>
        <v>4.7</v>
      </c>
      <c r="Y71" s="169">
        <f>'Lack of Coping Capacity'!D70</f>
        <v>5</v>
      </c>
      <c r="Z71" s="152">
        <f>'Lack of Coping Capacity'!G70</f>
        <v>7.3</v>
      </c>
      <c r="AA71" s="43">
        <f>'Lack of Coping Capacity'!H70</f>
        <v>6.2</v>
      </c>
      <c r="AB71" s="152">
        <f>'Lack of Coping Capacity'!M70</f>
        <v>8.1</v>
      </c>
      <c r="AC71" s="152">
        <f>'Lack of Coping Capacity'!R70</f>
        <v>7.4</v>
      </c>
      <c r="AD71" s="152">
        <f>'Lack of Coping Capacity'!W70</f>
        <v>9.3000000000000007</v>
      </c>
      <c r="AE71" s="43">
        <f>'Lack of Coping Capacity'!X70</f>
        <v>8.3000000000000007</v>
      </c>
      <c r="AF71" s="44">
        <f t="shared" si="17"/>
        <v>7.4</v>
      </c>
      <c r="AG71" s="161">
        <f t="shared" si="18"/>
        <v>5</v>
      </c>
      <c r="AH71" s="187" t="str">
        <f t="shared" si="22"/>
        <v>High</v>
      </c>
      <c r="AI71" s="180">
        <f t="shared" si="19"/>
        <v>45</v>
      </c>
      <c r="AJ71" s="183">
        <f>VLOOKUP($B71,'Lack of Reliability Index'!$A$2:$H$192,8,FALSE)</f>
        <v>2.0081632653061217</v>
      </c>
      <c r="AK71" s="51">
        <f>'Imputed and missing data hidden'!BA69</f>
        <v>1</v>
      </c>
      <c r="AL71" s="181">
        <f t="shared" si="20"/>
        <v>1.9607843137254902E-2</v>
      </c>
      <c r="AM71" s="51" t="str">
        <f t="shared" si="21"/>
        <v/>
      </c>
      <c r="AN71" s="182">
        <f>'Indicator Date hidden2'!BB70</f>
        <v>0.32653061224489793</v>
      </c>
      <c r="AO71" s="188"/>
    </row>
    <row r="72" spans="1:41" ht="15.75" thickBot="1" x14ac:dyDescent="0.3">
      <c r="A72" s="130" t="s">
        <v>372</v>
      </c>
      <c r="B72" s="47" t="s">
        <v>130</v>
      </c>
      <c r="C72" s="159">
        <f>'Hazard &amp; Exposure'!AO71</f>
        <v>0.1</v>
      </c>
      <c r="D72" s="158">
        <f>'Hazard &amp; Exposure'!AP71</f>
        <v>3.8</v>
      </c>
      <c r="E72" s="158">
        <f>'Hazard &amp; Exposure'!AQ71</f>
        <v>4.3</v>
      </c>
      <c r="F72" s="158">
        <f>'Hazard &amp; Exposure'!AR71</f>
        <v>0</v>
      </c>
      <c r="G72" s="158">
        <f>'Hazard &amp; Exposure'!AU71</f>
        <v>2.1</v>
      </c>
      <c r="H72" s="43">
        <f>'Hazard &amp; Exposure'!AV71</f>
        <v>2.2000000000000002</v>
      </c>
      <c r="I72" s="158">
        <f>'Hazard &amp; Exposure'!AY71</f>
        <v>5.5</v>
      </c>
      <c r="J72" s="158">
        <f>'Hazard &amp; Exposure'!BB71</f>
        <v>0</v>
      </c>
      <c r="K72" s="43">
        <f>'Hazard &amp; Exposure'!BC71</f>
        <v>3.9</v>
      </c>
      <c r="L72" s="44">
        <f t="shared" si="15"/>
        <v>3.1</v>
      </c>
      <c r="M72" s="156">
        <f>Vulnerability!E71</f>
        <v>9.1999999999999993</v>
      </c>
      <c r="N72" s="154">
        <f>Vulnerability!H71</f>
        <v>6.4</v>
      </c>
      <c r="O72" s="154">
        <f>Vulnerability!M71</f>
        <v>4.2</v>
      </c>
      <c r="P72" s="43">
        <f>Vulnerability!N71</f>
        <v>7.3</v>
      </c>
      <c r="Q72" s="154">
        <f>Vulnerability!S71</f>
        <v>4</v>
      </c>
      <c r="R72" s="153">
        <f>Vulnerability!W71</f>
        <v>7.4</v>
      </c>
      <c r="S72" s="153">
        <f>Vulnerability!Z71</f>
        <v>5.5</v>
      </c>
      <c r="T72" s="153">
        <f>Vulnerability!AC71</f>
        <v>0</v>
      </c>
      <c r="U72" s="153">
        <f>Vulnerability!AI71</f>
        <v>5.3</v>
      </c>
      <c r="V72" s="154">
        <f>Vulnerability!AJ71</f>
        <v>5.0999999999999996</v>
      </c>
      <c r="W72" s="43">
        <f>Vulnerability!AK71</f>
        <v>4.5999999999999996</v>
      </c>
      <c r="X72" s="44">
        <f t="shared" si="16"/>
        <v>6.1</v>
      </c>
      <c r="Y72" s="169">
        <f>'Lack of Coping Capacity'!D71</f>
        <v>7.8</v>
      </c>
      <c r="Z72" s="152">
        <f>'Lack of Coping Capacity'!G71</f>
        <v>8.3000000000000007</v>
      </c>
      <c r="AA72" s="43">
        <f>'Lack of Coping Capacity'!H71</f>
        <v>8.1</v>
      </c>
      <c r="AB72" s="152">
        <f>'Lack of Coping Capacity'!M71</f>
        <v>7.9</v>
      </c>
      <c r="AC72" s="152">
        <f>'Lack of Coping Capacity'!R71</f>
        <v>7.3</v>
      </c>
      <c r="AD72" s="152">
        <f>'Lack of Coping Capacity'!W71</f>
        <v>7.6</v>
      </c>
      <c r="AE72" s="43">
        <f>'Lack of Coping Capacity'!X71</f>
        <v>7.6</v>
      </c>
      <c r="AF72" s="44">
        <f t="shared" si="17"/>
        <v>7.9</v>
      </c>
      <c r="AG72" s="161">
        <f t="shared" si="18"/>
        <v>5.3</v>
      </c>
      <c r="AH72" s="187" t="str">
        <f t="shared" si="22"/>
        <v>High</v>
      </c>
      <c r="AI72" s="180">
        <f t="shared" si="19"/>
        <v>33</v>
      </c>
      <c r="AJ72" s="183">
        <f>VLOOKUP($B72,'Lack of Reliability Index'!$A$2:$H$192,8,FALSE)</f>
        <v>3.182978723404255</v>
      </c>
      <c r="AK72" s="51">
        <f>'Imputed and missing data hidden'!BA70</f>
        <v>3</v>
      </c>
      <c r="AL72" s="181">
        <f t="shared" si="20"/>
        <v>5.8823529411764705E-2</v>
      </c>
      <c r="AM72" s="51" t="str">
        <f t="shared" si="21"/>
        <v/>
      </c>
      <c r="AN72" s="182">
        <f>'Indicator Date hidden2'!BB71</f>
        <v>0.44680851063829785</v>
      </c>
      <c r="AO72" s="188"/>
    </row>
    <row r="73" spans="1:41" ht="15.75" thickBot="1" x14ac:dyDescent="0.3">
      <c r="A73" s="130" t="s">
        <v>132</v>
      </c>
      <c r="B73" s="47" t="s">
        <v>131</v>
      </c>
      <c r="C73" s="159">
        <f>'Hazard &amp; Exposure'!AO72</f>
        <v>0.1</v>
      </c>
      <c r="D73" s="158">
        <f>'Hazard &amp; Exposure'!AP72</f>
        <v>4.9000000000000004</v>
      </c>
      <c r="E73" s="158">
        <f>'Hazard &amp; Exposure'!AQ72</f>
        <v>3.9</v>
      </c>
      <c r="F73" s="158">
        <f>'Hazard &amp; Exposure'!AR72</f>
        <v>0</v>
      </c>
      <c r="G73" s="158">
        <f>'Hazard &amp; Exposure'!AU72</f>
        <v>4.3</v>
      </c>
      <c r="H73" s="43">
        <f>'Hazard &amp; Exposure'!AV72</f>
        <v>2.9</v>
      </c>
      <c r="I73" s="158">
        <f>'Hazard &amp; Exposure'!AY72</f>
        <v>0.4</v>
      </c>
      <c r="J73" s="158">
        <f>'Hazard &amp; Exposure'!BB72</f>
        <v>0</v>
      </c>
      <c r="K73" s="43">
        <f>'Hazard &amp; Exposure'!BC72</f>
        <v>0.3</v>
      </c>
      <c r="L73" s="44">
        <f t="shared" si="15"/>
        <v>1.7</v>
      </c>
      <c r="M73" s="156">
        <f>Vulnerability!E72</f>
        <v>2.7</v>
      </c>
      <c r="N73" s="154">
        <f>Vulnerability!H72</f>
        <v>6.8</v>
      </c>
      <c r="O73" s="154">
        <f>Vulnerability!M72</f>
        <v>2.8</v>
      </c>
      <c r="P73" s="43">
        <f>Vulnerability!N72</f>
        <v>3.8</v>
      </c>
      <c r="Q73" s="154">
        <f>Vulnerability!S72</f>
        <v>0</v>
      </c>
      <c r="R73" s="153">
        <f>Vulnerability!W72</f>
        <v>2.2000000000000002</v>
      </c>
      <c r="S73" s="153">
        <f>Vulnerability!Z72</f>
        <v>2.5</v>
      </c>
      <c r="T73" s="153">
        <f>Vulnerability!AC72</f>
        <v>6.4</v>
      </c>
      <c r="U73" s="153">
        <f>Vulnerability!AI72</f>
        <v>3.1</v>
      </c>
      <c r="V73" s="154">
        <f>Vulnerability!AJ72</f>
        <v>3.8</v>
      </c>
      <c r="W73" s="43">
        <f>Vulnerability!AK72</f>
        <v>2.1</v>
      </c>
      <c r="X73" s="44">
        <f t="shared" si="16"/>
        <v>3</v>
      </c>
      <c r="Y73" s="169" t="str">
        <f>'Lack of Coping Capacity'!D72</f>
        <v>x</v>
      </c>
      <c r="Z73" s="152">
        <f>'Lack of Coping Capacity'!G72</f>
        <v>6.2</v>
      </c>
      <c r="AA73" s="43">
        <f>'Lack of Coping Capacity'!H72</f>
        <v>6.2</v>
      </c>
      <c r="AB73" s="152">
        <f>'Lack of Coping Capacity'!M72</f>
        <v>4.2</v>
      </c>
      <c r="AC73" s="152">
        <f>'Lack of Coping Capacity'!R72</f>
        <v>4</v>
      </c>
      <c r="AD73" s="152">
        <f>'Lack of Coping Capacity'!W72</f>
        <v>5.2</v>
      </c>
      <c r="AE73" s="43">
        <f>'Lack of Coping Capacity'!X72</f>
        <v>4.5</v>
      </c>
      <c r="AF73" s="44">
        <f t="shared" si="17"/>
        <v>5.4</v>
      </c>
      <c r="AG73" s="161">
        <f t="shared" si="18"/>
        <v>3</v>
      </c>
      <c r="AH73" s="187" t="str">
        <f t="shared" si="22"/>
        <v>Low</v>
      </c>
      <c r="AI73" s="180">
        <f t="shared" si="19"/>
        <v>108</v>
      </c>
      <c r="AJ73" s="183">
        <f>VLOOKUP($B73,'Lack of Reliability Index'!$A$2:$H$192,8,FALSE)</f>
        <v>2.5739130434782611</v>
      </c>
      <c r="AK73" s="51">
        <f>'Imputed and missing data hidden'!BA71</f>
        <v>4</v>
      </c>
      <c r="AL73" s="181">
        <f t="shared" si="20"/>
        <v>7.8431372549019607E-2</v>
      </c>
      <c r="AM73" s="51" t="str">
        <f t="shared" si="21"/>
        <v/>
      </c>
      <c r="AN73" s="182">
        <f>'Indicator Date hidden2'!BB72</f>
        <v>0.28260869565217389</v>
      </c>
      <c r="AO73" s="188"/>
    </row>
    <row r="74" spans="1:41" ht="15.75" thickBot="1" x14ac:dyDescent="0.3">
      <c r="A74" s="130" t="s">
        <v>134</v>
      </c>
      <c r="B74" s="47" t="s">
        <v>133</v>
      </c>
      <c r="C74" s="159">
        <f>'Hazard &amp; Exposure'!AO73</f>
        <v>5.7</v>
      </c>
      <c r="D74" s="158">
        <f>'Hazard &amp; Exposure'!AP73</f>
        <v>4.4000000000000004</v>
      </c>
      <c r="E74" s="158">
        <f>'Hazard &amp; Exposure'!AQ73</f>
        <v>6.1</v>
      </c>
      <c r="F74" s="158">
        <f>'Hazard &amp; Exposure'!AR73</f>
        <v>7.1</v>
      </c>
      <c r="G74" s="158">
        <f>'Hazard &amp; Exposure'!AU73</f>
        <v>4</v>
      </c>
      <c r="H74" s="43">
        <f>'Hazard &amp; Exposure'!AV73</f>
        <v>5.6</v>
      </c>
      <c r="I74" s="158">
        <f>'Hazard &amp; Exposure'!AY73</f>
        <v>8.1999999999999993</v>
      </c>
      <c r="J74" s="158">
        <f>'Hazard &amp; Exposure'!BB73</f>
        <v>0</v>
      </c>
      <c r="K74" s="43">
        <f>'Hazard &amp; Exposure'!BC73</f>
        <v>5.7</v>
      </c>
      <c r="L74" s="44">
        <f t="shared" si="15"/>
        <v>5.7</v>
      </c>
      <c r="M74" s="156">
        <f>Vulnerability!E73</f>
        <v>5.8</v>
      </c>
      <c r="N74" s="154">
        <f>Vulnerability!H73</f>
        <v>8.4</v>
      </c>
      <c r="O74" s="154">
        <f>Vulnerability!M73</f>
        <v>6.3</v>
      </c>
      <c r="P74" s="43">
        <f>Vulnerability!N73</f>
        <v>6.6</v>
      </c>
      <c r="Q74" s="154">
        <f>Vulnerability!S73</f>
        <v>0</v>
      </c>
      <c r="R74" s="153">
        <f>Vulnerability!W73</f>
        <v>2.4</v>
      </c>
      <c r="S74" s="153">
        <f>Vulnerability!Z73</f>
        <v>4</v>
      </c>
      <c r="T74" s="153">
        <f>Vulnerability!AC73</f>
        <v>10</v>
      </c>
      <c r="U74" s="153">
        <f>Vulnerability!AI73</f>
        <v>8.8000000000000007</v>
      </c>
      <c r="V74" s="154">
        <f>Vulnerability!AJ73</f>
        <v>7.6</v>
      </c>
      <c r="W74" s="43">
        <f>Vulnerability!AK73</f>
        <v>4.9000000000000004</v>
      </c>
      <c r="X74" s="44">
        <f t="shared" si="16"/>
        <v>5.8</v>
      </c>
      <c r="Y74" s="169">
        <f>'Lack of Coping Capacity'!D73</f>
        <v>6.7</v>
      </c>
      <c r="Z74" s="152">
        <f>'Lack of Coping Capacity'!G73</f>
        <v>8.5</v>
      </c>
      <c r="AA74" s="43">
        <f>'Lack of Coping Capacity'!H73</f>
        <v>7.6</v>
      </c>
      <c r="AB74" s="152">
        <f>'Lack of Coping Capacity'!M73</f>
        <v>7.2</v>
      </c>
      <c r="AC74" s="152">
        <f>'Lack of Coping Capacity'!R73</f>
        <v>6.1</v>
      </c>
      <c r="AD74" s="152">
        <f>'Lack of Coping Capacity'!W73</f>
        <v>8.3000000000000007</v>
      </c>
      <c r="AE74" s="43">
        <f>'Lack of Coping Capacity'!X73</f>
        <v>7.2</v>
      </c>
      <c r="AF74" s="44">
        <f t="shared" si="17"/>
        <v>7.4</v>
      </c>
      <c r="AG74" s="161">
        <f t="shared" si="18"/>
        <v>6.3</v>
      </c>
      <c r="AH74" s="187" t="str">
        <f t="shared" si="22"/>
        <v>High</v>
      </c>
      <c r="AI74" s="180">
        <f t="shared" si="19"/>
        <v>14</v>
      </c>
      <c r="AJ74" s="183">
        <f>VLOOKUP($B74,'Lack of Reliability Index'!$A$2:$H$192,8,FALSE)</f>
        <v>1.4933333333333323</v>
      </c>
      <c r="AK74" s="51">
        <f>'Imputed and missing data hidden'!BA72</f>
        <v>0</v>
      </c>
      <c r="AL74" s="181">
        <f t="shared" si="20"/>
        <v>0</v>
      </c>
      <c r="AM74" s="51" t="str">
        <f t="shared" si="21"/>
        <v/>
      </c>
      <c r="AN74" s="182">
        <f>'Indicator Date hidden2'!BB73</f>
        <v>0.28000000000000003</v>
      </c>
      <c r="AO74" s="188"/>
    </row>
    <row r="75" spans="1:41" ht="15.75" thickBot="1" x14ac:dyDescent="0.3">
      <c r="A75" s="130" t="s">
        <v>136</v>
      </c>
      <c r="B75" s="47" t="s">
        <v>135</v>
      </c>
      <c r="C75" s="159">
        <f>'Hazard &amp; Exposure'!AO74</f>
        <v>6.6</v>
      </c>
      <c r="D75" s="158">
        <f>'Hazard &amp; Exposure'!AP74</f>
        <v>5.5</v>
      </c>
      <c r="E75" s="158">
        <f>'Hazard &amp; Exposure'!AQ74</f>
        <v>7</v>
      </c>
      <c r="F75" s="158">
        <f>'Hazard &amp; Exposure'!AR74</f>
        <v>4.3</v>
      </c>
      <c r="G75" s="158">
        <f>'Hazard &amp; Exposure'!AU74</f>
        <v>4.4000000000000004</v>
      </c>
      <c r="H75" s="43">
        <f>'Hazard &amp; Exposure'!AV74</f>
        <v>5.7</v>
      </c>
      <c r="I75" s="158">
        <f>'Hazard &amp; Exposure'!AY74</f>
        <v>3.9</v>
      </c>
      <c r="J75" s="158">
        <f>'Hazard &amp; Exposure'!BB74</f>
        <v>0</v>
      </c>
      <c r="K75" s="43">
        <f>'Hazard &amp; Exposure'!BC74</f>
        <v>2.7</v>
      </c>
      <c r="L75" s="44">
        <f t="shared" si="15"/>
        <v>4.4000000000000004</v>
      </c>
      <c r="M75" s="156">
        <f>Vulnerability!E74</f>
        <v>3.3</v>
      </c>
      <c r="N75" s="154">
        <f>Vulnerability!H74</f>
        <v>6.3</v>
      </c>
      <c r="O75" s="154">
        <f>Vulnerability!M74</f>
        <v>2.2000000000000002</v>
      </c>
      <c r="P75" s="43">
        <f>Vulnerability!N74</f>
        <v>3.8</v>
      </c>
      <c r="Q75" s="154">
        <f>Vulnerability!S74</f>
        <v>7.2</v>
      </c>
      <c r="R75" s="153">
        <f>Vulnerability!W74</f>
        <v>0.5</v>
      </c>
      <c r="S75" s="153">
        <f>Vulnerability!Z74</f>
        <v>1.6</v>
      </c>
      <c r="T75" s="153">
        <f>Vulnerability!AC74</f>
        <v>2.5</v>
      </c>
      <c r="U75" s="153">
        <f>Vulnerability!AI74</f>
        <v>3.3</v>
      </c>
      <c r="V75" s="154">
        <f>Vulnerability!AJ74</f>
        <v>2</v>
      </c>
      <c r="W75" s="43">
        <f>Vulnerability!AK74</f>
        <v>5.0999999999999996</v>
      </c>
      <c r="X75" s="44">
        <f t="shared" si="16"/>
        <v>4.5</v>
      </c>
      <c r="Y75" s="169">
        <f>'Lack of Coping Capacity'!D74</f>
        <v>5.2</v>
      </c>
      <c r="Z75" s="152">
        <f>'Lack of Coping Capacity'!G74</f>
        <v>6.8</v>
      </c>
      <c r="AA75" s="43">
        <f>'Lack of Coping Capacity'!H74</f>
        <v>6</v>
      </c>
      <c r="AB75" s="152">
        <f>'Lack of Coping Capacity'!M74</f>
        <v>4.2</v>
      </c>
      <c r="AC75" s="152">
        <f>'Lack of Coping Capacity'!R74</f>
        <v>4.0999999999999996</v>
      </c>
      <c r="AD75" s="152">
        <f>'Lack of Coping Capacity'!W74</f>
        <v>4.3</v>
      </c>
      <c r="AE75" s="43">
        <f>'Lack of Coping Capacity'!X74</f>
        <v>4.2</v>
      </c>
      <c r="AF75" s="44">
        <f t="shared" si="17"/>
        <v>5.2</v>
      </c>
      <c r="AG75" s="161">
        <f t="shared" si="18"/>
        <v>4.7</v>
      </c>
      <c r="AH75" s="187" t="str">
        <f t="shared" si="22"/>
        <v>Medium</v>
      </c>
      <c r="AI75" s="180">
        <f t="shared" si="19"/>
        <v>53</v>
      </c>
      <c r="AJ75" s="183">
        <f>VLOOKUP($B75,'Lack of Reliability Index'!$A$2:$H$192,8,FALSE)</f>
        <v>1.5466666666666669</v>
      </c>
      <c r="AK75" s="51">
        <f>'Imputed and missing data hidden'!BA73</f>
        <v>1</v>
      </c>
      <c r="AL75" s="181">
        <f t="shared" si="20"/>
        <v>1.9607843137254902E-2</v>
      </c>
      <c r="AM75" s="51" t="str">
        <f t="shared" si="21"/>
        <v/>
      </c>
      <c r="AN75" s="182">
        <f>'Indicator Date hidden2'!BB74</f>
        <v>0.24</v>
      </c>
      <c r="AO75" s="188"/>
    </row>
    <row r="76" spans="1:41" ht="15.75" thickBot="1" x14ac:dyDescent="0.3">
      <c r="A76" s="130" t="s">
        <v>138</v>
      </c>
      <c r="B76" s="47" t="s">
        <v>137</v>
      </c>
      <c r="C76" s="159">
        <f>'Hazard &amp; Exposure'!AO75</f>
        <v>3.8</v>
      </c>
      <c r="D76" s="158">
        <f>'Hazard &amp; Exposure'!AP75</f>
        <v>7.5</v>
      </c>
      <c r="E76" s="158">
        <f>'Hazard &amp; Exposure'!AQ75</f>
        <v>0</v>
      </c>
      <c r="F76" s="158">
        <f>'Hazard &amp; Exposure'!AR75</f>
        <v>0</v>
      </c>
      <c r="G76" s="158">
        <f>'Hazard &amp; Exposure'!AU75</f>
        <v>3.8</v>
      </c>
      <c r="H76" s="43">
        <f>'Hazard &amp; Exposure'!AV75</f>
        <v>3.6</v>
      </c>
      <c r="I76" s="158">
        <f>'Hazard &amp; Exposure'!AY75</f>
        <v>0.8</v>
      </c>
      <c r="J76" s="158">
        <f>'Hazard &amp; Exposure'!BB75</f>
        <v>0</v>
      </c>
      <c r="K76" s="43">
        <f>'Hazard &amp; Exposure'!BC75</f>
        <v>0.6</v>
      </c>
      <c r="L76" s="44">
        <f t="shared" si="15"/>
        <v>2.2000000000000002</v>
      </c>
      <c r="M76" s="156">
        <f>Vulnerability!E75</f>
        <v>1.8</v>
      </c>
      <c r="N76" s="154">
        <f>Vulnerability!H75</f>
        <v>2.4</v>
      </c>
      <c r="O76" s="154">
        <f>Vulnerability!M75</f>
        <v>0</v>
      </c>
      <c r="P76" s="43">
        <f>Vulnerability!N75</f>
        <v>1.5</v>
      </c>
      <c r="Q76" s="154">
        <f>Vulnerability!S75</f>
        <v>2.5</v>
      </c>
      <c r="R76" s="153">
        <f>Vulnerability!W75</f>
        <v>0.2</v>
      </c>
      <c r="S76" s="153">
        <f>Vulnerability!Z75</f>
        <v>0.5</v>
      </c>
      <c r="T76" s="153">
        <f>Vulnerability!AC75</f>
        <v>0</v>
      </c>
      <c r="U76" s="153">
        <f>Vulnerability!AI75</f>
        <v>2.5</v>
      </c>
      <c r="V76" s="154">
        <f>Vulnerability!AJ75</f>
        <v>0.9</v>
      </c>
      <c r="W76" s="43">
        <f>Vulnerability!AK75</f>
        <v>1.7</v>
      </c>
      <c r="X76" s="44">
        <f t="shared" si="16"/>
        <v>1.6</v>
      </c>
      <c r="Y76" s="169">
        <f>'Lack of Coping Capacity'!D75</f>
        <v>1.4</v>
      </c>
      <c r="Z76" s="152">
        <f>'Lack of Coping Capacity'!G75</f>
        <v>4.5999999999999996</v>
      </c>
      <c r="AA76" s="43">
        <f>'Lack of Coping Capacity'!H75</f>
        <v>3</v>
      </c>
      <c r="AB76" s="152">
        <f>'Lack of Coping Capacity'!M75</f>
        <v>1.8</v>
      </c>
      <c r="AC76" s="152">
        <f>'Lack of Coping Capacity'!R75</f>
        <v>0.1</v>
      </c>
      <c r="AD76" s="152">
        <f>'Lack of Coping Capacity'!W75</f>
        <v>1.6</v>
      </c>
      <c r="AE76" s="43">
        <f>'Lack of Coping Capacity'!X75</f>
        <v>1.2</v>
      </c>
      <c r="AF76" s="44">
        <f t="shared" si="17"/>
        <v>2.1</v>
      </c>
      <c r="AG76" s="161">
        <f t="shared" si="18"/>
        <v>1.9</v>
      </c>
      <c r="AH76" s="187" t="str">
        <f t="shared" si="22"/>
        <v>Very Low</v>
      </c>
      <c r="AI76" s="180">
        <f t="shared" si="19"/>
        <v>157</v>
      </c>
      <c r="AJ76" s="183">
        <f>VLOOKUP($B76,'Lack of Reliability Index'!$A$2:$H$192,8,FALSE)</f>
        <v>2.0444444444444443</v>
      </c>
      <c r="AK76" s="51">
        <f>'Imputed and missing data hidden'!BA74</f>
        <v>5</v>
      </c>
      <c r="AL76" s="181">
        <f t="shared" si="20"/>
        <v>9.8039215686274508E-2</v>
      </c>
      <c r="AM76" s="51" t="str">
        <f t="shared" si="21"/>
        <v/>
      </c>
      <c r="AN76" s="182">
        <f>'Indicator Date hidden2'!BB75</f>
        <v>0.13333333333333333</v>
      </c>
      <c r="AO76" s="188"/>
    </row>
    <row r="77" spans="1:41" ht="15.75" thickBot="1" x14ac:dyDescent="0.3">
      <c r="A77" s="130" t="s">
        <v>140</v>
      </c>
      <c r="B77" s="47" t="s">
        <v>139</v>
      </c>
      <c r="C77" s="159">
        <f>'Hazard &amp; Exposure'!AO76</f>
        <v>5.0999999999999996</v>
      </c>
      <c r="D77" s="158">
        <f>'Hazard &amp; Exposure'!AP76</f>
        <v>0.1</v>
      </c>
      <c r="E77" s="158">
        <f>'Hazard &amp; Exposure'!AQ76</f>
        <v>0</v>
      </c>
      <c r="F77" s="158">
        <f>'Hazard &amp; Exposure'!AR76</f>
        <v>0</v>
      </c>
      <c r="G77" s="158">
        <f>'Hazard &amp; Exposure'!AU76</f>
        <v>0</v>
      </c>
      <c r="H77" s="43">
        <f>'Hazard &amp; Exposure'!AV76</f>
        <v>1.3</v>
      </c>
      <c r="I77" s="158">
        <f>'Hazard &amp; Exposure'!AY76</f>
        <v>0</v>
      </c>
      <c r="J77" s="158">
        <f>'Hazard &amp; Exposure'!BB76</f>
        <v>0</v>
      </c>
      <c r="K77" s="43">
        <f>'Hazard &amp; Exposure'!BC76</f>
        <v>0</v>
      </c>
      <c r="L77" s="44">
        <f t="shared" si="15"/>
        <v>0.7</v>
      </c>
      <c r="M77" s="156">
        <f>Vulnerability!E76</f>
        <v>0.4</v>
      </c>
      <c r="N77" s="154">
        <f>Vulnerability!H76</f>
        <v>0.6</v>
      </c>
      <c r="O77" s="154">
        <f>Vulnerability!M76</f>
        <v>0</v>
      </c>
      <c r="P77" s="43">
        <f>Vulnerability!N76</f>
        <v>0.4</v>
      </c>
      <c r="Q77" s="154">
        <f>Vulnerability!S76</f>
        <v>1.4</v>
      </c>
      <c r="R77" s="153">
        <f>Vulnerability!W76</f>
        <v>0</v>
      </c>
      <c r="S77" s="153">
        <f>Vulnerability!Z76</f>
        <v>0.2</v>
      </c>
      <c r="T77" s="153">
        <f>Vulnerability!AC76</f>
        <v>0</v>
      </c>
      <c r="U77" s="153">
        <f>Vulnerability!AI76</f>
        <v>1.3</v>
      </c>
      <c r="V77" s="154">
        <f>Vulnerability!AJ76</f>
        <v>0.4</v>
      </c>
      <c r="W77" s="43">
        <f>Vulnerability!AK76</f>
        <v>0.9</v>
      </c>
      <c r="X77" s="44">
        <f t="shared" si="16"/>
        <v>0.7</v>
      </c>
      <c r="Y77" s="169" t="str">
        <f>'Lack of Coping Capacity'!D76</f>
        <v>x</v>
      </c>
      <c r="Z77" s="152">
        <f>'Lack of Coping Capacity'!G76</f>
        <v>2.1</v>
      </c>
      <c r="AA77" s="43">
        <f>'Lack of Coping Capacity'!H76</f>
        <v>2.1</v>
      </c>
      <c r="AB77" s="152">
        <f>'Lack of Coping Capacity'!M76</f>
        <v>1.5</v>
      </c>
      <c r="AC77" s="152">
        <f>'Lack of Coping Capacity'!R76</f>
        <v>2.6</v>
      </c>
      <c r="AD77" s="152">
        <f>'Lack of Coping Capacity'!W76</f>
        <v>0.7</v>
      </c>
      <c r="AE77" s="43">
        <f>'Lack of Coping Capacity'!X76</f>
        <v>1.6</v>
      </c>
      <c r="AF77" s="44">
        <f t="shared" si="17"/>
        <v>1.9</v>
      </c>
      <c r="AG77" s="161">
        <f t="shared" si="18"/>
        <v>1</v>
      </c>
      <c r="AH77" s="187" t="str">
        <f t="shared" si="22"/>
        <v>Very Low</v>
      </c>
      <c r="AI77" s="180">
        <f t="shared" si="19"/>
        <v>183</v>
      </c>
      <c r="AJ77" s="183">
        <f>VLOOKUP($B77,'Lack of Reliability Index'!$A$2:$H$192,8,FALSE)</f>
        <v>2.5054263565891475</v>
      </c>
      <c r="AK77" s="51">
        <f>'Imputed and missing data hidden'!BA75</f>
        <v>8</v>
      </c>
      <c r="AL77" s="181">
        <f t="shared" si="20"/>
        <v>0.15686274509803921</v>
      </c>
      <c r="AM77" s="51" t="str">
        <f t="shared" si="21"/>
        <v/>
      </c>
      <c r="AN77" s="182">
        <f>'Indicator Date hidden2'!BB76</f>
        <v>6.9767441860465115E-2</v>
      </c>
      <c r="AO77" s="188"/>
    </row>
    <row r="78" spans="1:41" ht="15.75" thickBot="1" x14ac:dyDescent="0.3">
      <c r="A78" s="130" t="s">
        <v>142</v>
      </c>
      <c r="B78" s="47" t="s">
        <v>141</v>
      </c>
      <c r="C78" s="159">
        <f>'Hazard &amp; Exposure'!AO77</f>
        <v>7.9</v>
      </c>
      <c r="D78" s="158">
        <f>'Hazard &amp; Exposure'!AP77</f>
        <v>8.5</v>
      </c>
      <c r="E78" s="158">
        <f>'Hazard &amp; Exposure'!AQ77</f>
        <v>8.3000000000000007</v>
      </c>
      <c r="F78" s="158">
        <f>'Hazard &amp; Exposure'!AR77</f>
        <v>7.6</v>
      </c>
      <c r="G78" s="158">
        <f>'Hazard &amp; Exposure'!AU77</f>
        <v>6.1</v>
      </c>
      <c r="H78" s="43">
        <f>'Hazard &amp; Exposure'!AV77</f>
        <v>7.8</v>
      </c>
      <c r="I78" s="158">
        <f>'Hazard &amp; Exposure'!AY77</f>
        <v>9.4</v>
      </c>
      <c r="J78" s="158">
        <f>'Hazard &amp; Exposure'!BB77</f>
        <v>7</v>
      </c>
      <c r="K78" s="43">
        <f>'Hazard &amp; Exposure'!BC77</f>
        <v>7</v>
      </c>
      <c r="L78" s="44">
        <f t="shared" si="15"/>
        <v>7.4</v>
      </c>
      <c r="M78" s="156">
        <f>Vulnerability!E77</f>
        <v>5.0999999999999996</v>
      </c>
      <c r="N78" s="154">
        <f>Vulnerability!H77</f>
        <v>4.7</v>
      </c>
      <c r="O78" s="154">
        <f>Vulnerability!M77</f>
        <v>0.1</v>
      </c>
      <c r="P78" s="43">
        <f>Vulnerability!N77</f>
        <v>3.8</v>
      </c>
      <c r="Q78" s="154">
        <f>Vulnerability!S77</f>
        <v>6.5</v>
      </c>
      <c r="R78" s="153">
        <f>Vulnerability!W77</f>
        <v>1.6</v>
      </c>
      <c r="S78" s="153">
        <f>Vulnerability!Z77</f>
        <v>6.7</v>
      </c>
      <c r="T78" s="153">
        <f>Vulnerability!AC77</f>
        <v>0.5</v>
      </c>
      <c r="U78" s="153">
        <f>Vulnerability!AI77</f>
        <v>4.4000000000000004</v>
      </c>
      <c r="V78" s="154">
        <f>Vulnerability!AJ77</f>
        <v>3.7</v>
      </c>
      <c r="W78" s="43">
        <f>Vulnerability!AK77</f>
        <v>5.3</v>
      </c>
      <c r="X78" s="44">
        <f t="shared" si="16"/>
        <v>4.5999999999999996</v>
      </c>
      <c r="Y78" s="169">
        <f>'Lack of Coping Capacity'!D77</f>
        <v>1.8</v>
      </c>
      <c r="Z78" s="152">
        <f>'Lack of Coping Capacity'!G77</f>
        <v>5.4</v>
      </c>
      <c r="AA78" s="43">
        <f>'Lack of Coping Capacity'!H77</f>
        <v>3.6</v>
      </c>
      <c r="AB78" s="152">
        <f>'Lack of Coping Capacity'!M77</f>
        <v>5.3</v>
      </c>
      <c r="AC78" s="152">
        <f>'Lack of Coping Capacity'!R77</f>
        <v>5.2</v>
      </c>
      <c r="AD78" s="152">
        <f>'Lack of Coping Capacity'!W77</f>
        <v>5.6</v>
      </c>
      <c r="AE78" s="43">
        <f>'Lack of Coping Capacity'!X77</f>
        <v>5.4</v>
      </c>
      <c r="AF78" s="44">
        <f t="shared" si="17"/>
        <v>4.5999999999999996</v>
      </c>
      <c r="AG78" s="161">
        <f t="shared" si="18"/>
        <v>5.4</v>
      </c>
      <c r="AH78" s="187" t="str">
        <f t="shared" si="22"/>
        <v>High</v>
      </c>
      <c r="AI78" s="180">
        <f t="shared" si="19"/>
        <v>29</v>
      </c>
      <c r="AJ78" s="183">
        <f>VLOOKUP($B78,'Lack of Reliability Index'!$A$2:$H$192,8,FALSE)</f>
        <v>3.7908496732026142</v>
      </c>
      <c r="AK78" s="51">
        <f>'Imputed and missing data hidden'!BA76</f>
        <v>0</v>
      </c>
      <c r="AL78" s="181">
        <f t="shared" si="20"/>
        <v>0</v>
      </c>
      <c r="AM78" s="51" t="str">
        <f t="shared" si="21"/>
        <v>YES</v>
      </c>
      <c r="AN78" s="182">
        <f>'Indicator Date hidden2'!BB77</f>
        <v>0.56862745098039214</v>
      </c>
      <c r="AO78" s="188"/>
    </row>
    <row r="79" spans="1:41" ht="15.75" thickBot="1" x14ac:dyDescent="0.3">
      <c r="A79" s="130" t="s">
        <v>144</v>
      </c>
      <c r="B79" s="47" t="s">
        <v>143</v>
      </c>
      <c r="C79" s="159">
        <f>'Hazard &amp; Exposure'!AO78</f>
        <v>8.4</v>
      </c>
      <c r="D79" s="158">
        <f>'Hazard &amp; Exposure'!AP78</f>
        <v>8.1999999999999993</v>
      </c>
      <c r="E79" s="158">
        <f>'Hazard &amp; Exposure'!AQ78</f>
        <v>9.6</v>
      </c>
      <c r="F79" s="158">
        <f>'Hazard &amp; Exposure'!AR78</f>
        <v>6.4</v>
      </c>
      <c r="G79" s="158">
        <f>'Hazard &amp; Exposure'!AU78</f>
        <v>3.6</v>
      </c>
      <c r="H79" s="43">
        <f>'Hazard &amp; Exposure'!AV78</f>
        <v>7.8</v>
      </c>
      <c r="I79" s="158">
        <f>'Hazard &amp; Exposure'!AY78</f>
        <v>9.5</v>
      </c>
      <c r="J79" s="158">
        <f>'Hazard &amp; Exposure'!BB78</f>
        <v>0</v>
      </c>
      <c r="K79" s="43">
        <f>'Hazard &amp; Exposure'!BC78</f>
        <v>6.7</v>
      </c>
      <c r="L79" s="44">
        <f t="shared" si="15"/>
        <v>7.3</v>
      </c>
      <c r="M79" s="156">
        <f>Vulnerability!E78</f>
        <v>2.2000000000000002</v>
      </c>
      <c r="N79" s="154">
        <f>Vulnerability!H78</f>
        <v>4.4000000000000004</v>
      </c>
      <c r="O79" s="154">
        <f>Vulnerability!M78</f>
        <v>0</v>
      </c>
      <c r="P79" s="43">
        <f>Vulnerability!N78</f>
        <v>2.2000000000000002</v>
      </c>
      <c r="Q79" s="154">
        <f>Vulnerability!S78</f>
        <v>2.8</v>
      </c>
      <c r="R79" s="153">
        <f>Vulnerability!W78</f>
        <v>3</v>
      </c>
      <c r="S79" s="153">
        <f>Vulnerability!Z78</f>
        <v>3.3</v>
      </c>
      <c r="T79" s="153">
        <f>Vulnerability!AC78</f>
        <v>0.1</v>
      </c>
      <c r="U79" s="153">
        <f>Vulnerability!AI78</f>
        <v>3.7</v>
      </c>
      <c r="V79" s="154">
        <f>Vulnerability!AJ78</f>
        <v>2.6</v>
      </c>
      <c r="W79" s="43">
        <f>Vulnerability!AK78</f>
        <v>2.7</v>
      </c>
      <c r="X79" s="44">
        <f t="shared" si="16"/>
        <v>2.5</v>
      </c>
      <c r="Y79" s="169">
        <f>'Lack of Coping Capacity'!D78</f>
        <v>3.3</v>
      </c>
      <c r="Z79" s="152">
        <f>'Lack of Coping Capacity'!G78</f>
        <v>5.9</v>
      </c>
      <c r="AA79" s="43">
        <f>'Lack of Coping Capacity'!H78</f>
        <v>4.5999999999999996</v>
      </c>
      <c r="AB79" s="152">
        <f>'Lack of Coping Capacity'!M78</f>
        <v>3.2</v>
      </c>
      <c r="AC79" s="152">
        <f>'Lack of Coping Capacity'!R78</f>
        <v>5.3</v>
      </c>
      <c r="AD79" s="152">
        <f>'Lack of Coping Capacity'!W78</f>
        <v>6.5</v>
      </c>
      <c r="AE79" s="43">
        <f>'Lack of Coping Capacity'!X78</f>
        <v>5</v>
      </c>
      <c r="AF79" s="44">
        <f t="shared" si="17"/>
        <v>4.8</v>
      </c>
      <c r="AG79" s="161">
        <f t="shared" si="18"/>
        <v>4.4000000000000004</v>
      </c>
      <c r="AH79" s="187" t="str">
        <f t="shared" si="22"/>
        <v>Medium</v>
      </c>
      <c r="AI79" s="180">
        <f t="shared" si="19"/>
        <v>61</v>
      </c>
      <c r="AJ79" s="183">
        <f>VLOOKUP($B79,'Lack of Reliability Index'!$A$2:$H$192,8,FALSE)</f>
        <v>1.359477124183007</v>
      </c>
      <c r="AK79" s="51">
        <f>'Imputed and missing data hidden'!BA77</f>
        <v>0</v>
      </c>
      <c r="AL79" s="181">
        <f t="shared" si="20"/>
        <v>0</v>
      </c>
      <c r="AM79" s="51" t="str">
        <f t="shared" si="21"/>
        <v/>
      </c>
      <c r="AN79" s="182">
        <f>'Indicator Date hidden2'!BB78</f>
        <v>0.25490196078431371</v>
      </c>
      <c r="AO79" s="188"/>
    </row>
    <row r="80" spans="1:41" ht="15.75" thickBot="1" x14ac:dyDescent="0.3">
      <c r="A80" s="130" t="s">
        <v>847</v>
      </c>
      <c r="B80" s="47" t="s">
        <v>145</v>
      </c>
      <c r="C80" s="159">
        <f>'Hazard &amp; Exposure'!AO79</f>
        <v>10</v>
      </c>
      <c r="D80" s="158">
        <f>'Hazard &amp; Exposure'!AP79</f>
        <v>6.6</v>
      </c>
      <c r="E80" s="158">
        <f>'Hazard &amp; Exposure'!AQ79</f>
        <v>6</v>
      </c>
      <c r="F80" s="158">
        <f>'Hazard &amp; Exposure'!AR79</f>
        <v>2</v>
      </c>
      <c r="G80" s="158">
        <f>'Hazard &amp; Exposure'!AU79</f>
        <v>5.4</v>
      </c>
      <c r="H80" s="43">
        <f>'Hazard &amp; Exposure'!AV79</f>
        <v>6.9</v>
      </c>
      <c r="I80" s="158">
        <f>'Hazard &amp; Exposure'!AY79</f>
        <v>7.8</v>
      </c>
      <c r="J80" s="158">
        <f>'Hazard &amp; Exposure'!BB79</f>
        <v>0</v>
      </c>
      <c r="K80" s="43">
        <f>'Hazard &amp; Exposure'!BC79</f>
        <v>5.5</v>
      </c>
      <c r="L80" s="44">
        <f t="shared" si="15"/>
        <v>6.3</v>
      </c>
      <c r="M80" s="156">
        <f>Vulnerability!E79</f>
        <v>2.7</v>
      </c>
      <c r="N80" s="154">
        <f>Vulnerability!H79</f>
        <v>5</v>
      </c>
      <c r="O80" s="154">
        <f>Vulnerability!M79</f>
        <v>0.1</v>
      </c>
      <c r="P80" s="43">
        <f>Vulnerability!N79</f>
        <v>2.6</v>
      </c>
      <c r="Q80" s="154">
        <f>Vulnerability!S79</f>
        <v>8</v>
      </c>
      <c r="R80" s="153">
        <f>Vulnerability!W79</f>
        <v>0.2</v>
      </c>
      <c r="S80" s="153">
        <f>Vulnerability!Z79</f>
        <v>1.2</v>
      </c>
      <c r="T80" s="153">
        <f>Vulnerability!AC79</f>
        <v>0</v>
      </c>
      <c r="U80" s="153">
        <f>Vulnerability!AI79</f>
        <v>2</v>
      </c>
      <c r="V80" s="154">
        <f>Vulnerability!AJ79</f>
        <v>0.9</v>
      </c>
      <c r="W80" s="43">
        <f>Vulnerability!AK79</f>
        <v>5.5</v>
      </c>
      <c r="X80" s="44">
        <f t="shared" si="16"/>
        <v>4.2</v>
      </c>
      <c r="Y80" s="169">
        <f>'Lack of Coping Capacity'!D79</f>
        <v>4.4000000000000004</v>
      </c>
      <c r="Z80" s="152">
        <f>'Lack of Coping Capacity'!G79</f>
        <v>6.3</v>
      </c>
      <c r="AA80" s="43">
        <f>'Lack of Coping Capacity'!H79</f>
        <v>5.4</v>
      </c>
      <c r="AB80" s="152">
        <f>'Lack of Coping Capacity'!M79</f>
        <v>3.5</v>
      </c>
      <c r="AC80" s="152">
        <f>'Lack of Coping Capacity'!R79</f>
        <v>3.7</v>
      </c>
      <c r="AD80" s="152">
        <f>'Lack of Coping Capacity'!W79</f>
        <v>3.7</v>
      </c>
      <c r="AE80" s="43">
        <f>'Lack of Coping Capacity'!X79</f>
        <v>3.6</v>
      </c>
      <c r="AF80" s="44">
        <f t="shared" si="17"/>
        <v>4.5999999999999996</v>
      </c>
      <c r="AG80" s="161">
        <f t="shared" si="18"/>
        <v>5</v>
      </c>
      <c r="AH80" s="187" t="str">
        <f t="shared" si="22"/>
        <v>High</v>
      </c>
      <c r="AI80" s="180">
        <f t="shared" si="19"/>
        <v>45</v>
      </c>
      <c r="AJ80" s="183">
        <f>VLOOKUP($B80,'Lack of Reliability Index'!$A$2:$H$192,8,FALSE)</f>
        <v>2.0482269503546089</v>
      </c>
      <c r="AK80" s="51">
        <f>'Imputed and missing data hidden'!BA78</f>
        <v>3</v>
      </c>
      <c r="AL80" s="181">
        <f t="shared" si="20"/>
        <v>5.8823529411764705E-2</v>
      </c>
      <c r="AM80" s="51" t="str">
        <f t="shared" si="21"/>
        <v/>
      </c>
      <c r="AN80" s="182">
        <f>'Indicator Date hidden2'!BB79</f>
        <v>0.23404255319148937</v>
      </c>
      <c r="AO80" s="188"/>
    </row>
    <row r="81" spans="1:41" ht="15.75" thickBot="1" x14ac:dyDescent="0.3">
      <c r="A81" s="130" t="s">
        <v>147</v>
      </c>
      <c r="B81" s="47" t="s">
        <v>146</v>
      </c>
      <c r="C81" s="159">
        <f>'Hazard &amp; Exposure'!AO80</f>
        <v>7</v>
      </c>
      <c r="D81" s="158">
        <f>'Hazard &amp; Exposure'!AP80</f>
        <v>9.6</v>
      </c>
      <c r="E81" s="158">
        <f>'Hazard &amp; Exposure'!AQ80</f>
        <v>0</v>
      </c>
      <c r="F81" s="158">
        <f>'Hazard &amp; Exposure'!AR80</f>
        <v>0</v>
      </c>
      <c r="G81" s="158">
        <f>'Hazard &amp; Exposure'!AU80</f>
        <v>3.3</v>
      </c>
      <c r="H81" s="43">
        <f>'Hazard &amp; Exposure'!AV80</f>
        <v>5.4</v>
      </c>
      <c r="I81" s="158">
        <f>'Hazard &amp; Exposure'!AY80</f>
        <v>10</v>
      </c>
      <c r="J81" s="158">
        <f>'Hazard &amp; Exposure'!BB80</f>
        <v>9</v>
      </c>
      <c r="K81" s="43">
        <f>'Hazard &amp; Exposure'!BC80</f>
        <v>9</v>
      </c>
      <c r="L81" s="44">
        <f t="shared" si="15"/>
        <v>7.6</v>
      </c>
      <c r="M81" s="156">
        <f>Vulnerability!E80</f>
        <v>2.6</v>
      </c>
      <c r="N81" s="154">
        <f>Vulnerability!H80</f>
        <v>4.0999999999999996</v>
      </c>
      <c r="O81" s="154">
        <f>Vulnerability!M80</f>
        <v>2.1</v>
      </c>
      <c r="P81" s="43">
        <f>Vulnerability!N80</f>
        <v>2.9</v>
      </c>
      <c r="Q81" s="154">
        <f>Vulnerability!S80</f>
        <v>10</v>
      </c>
      <c r="R81" s="153">
        <f>Vulnerability!W80</f>
        <v>0.8</v>
      </c>
      <c r="S81" s="153">
        <f>Vulnerability!Z80</f>
        <v>2.2000000000000002</v>
      </c>
      <c r="T81" s="153">
        <f>Vulnerability!AC80</f>
        <v>0</v>
      </c>
      <c r="U81" s="153">
        <f>Vulnerability!AI80</f>
        <v>5.0999999999999996</v>
      </c>
      <c r="V81" s="154">
        <f>Vulnerability!AJ80</f>
        <v>2.2999999999999998</v>
      </c>
      <c r="W81" s="43">
        <f>Vulnerability!AK80</f>
        <v>8</v>
      </c>
      <c r="X81" s="44">
        <f t="shared" si="16"/>
        <v>6.1</v>
      </c>
      <c r="Y81" s="169">
        <f>'Lack of Coping Capacity'!D80</f>
        <v>8.4</v>
      </c>
      <c r="Z81" s="152">
        <f>'Lack of Coping Capacity'!G80</f>
        <v>7.9</v>
      </c>
      <c r="AA81" s="43">
        <f>'Lack of Coping Capacity'!H80</f>
        <v>8.1999999999999993</v>
      </c>
      <c r="AB81" s="152">
        <f>'Lack of Coping Capacity'!M80</f>
        <v>4.5</v>
      </c>
      <c r="AC81" s="152">
        <f>'Lack of Coping Capacity'!R80</f>
        <v>4.4000000000000004</v>
      </c>
      <c r="AD81" s="152">
        <f>'Lack of Coping Capacity'!W80</f>
        <v>6.4</v>
      </c>
      <c r="AE81" s="43">
        <f>'Lack of Coping Capacity'!X80</f>
        <v>5.0999999999999996</v>
      </c>
      <c r="AF81" s="44">
        <f t="shared" si="17"/>
        <v>6.9</v>
      </c>
      <c r="AG81" s="161">
        <f t="shared" si="18"/>
        <v>6.8</v>
      </c>
      <c r="AH81" s="187" t="str">
        <f t="shared" si="22"/>
        <v>Very High</v>
      </c>
      <c r="AI81" s="180">
        <f t="shared" si="19"/>
        <v>11</v>
      </c>
      <c r="AJ81" s="183">
        <f>VLOOKUP($B81,'Lack of Reliability Index'!$A$2:$H$192,8,FALSE)</f>
        <v>2.7074829931972788</v>
      </c>
      <c r="AK81" s="51">
        <f>'Imputed and missing data hidden'!BA79</f>
        <v>2</v>
      </c>
      <c r="AL81" s="181">
        <f t="shared" si="20"/>
        <v>3.9215686274509803E-2</v>
      </c>
      <c r="AM81" s="51" t="str">
        <f t="shared" si="21"/>
        <v>YES</v>
      </c>
      <c r="AN81" s="182">
        <f>'Indicator Date hidden2'!BB80</f>
        <v>0.30612244897959184</v>
      </c>
      <c r="AO81" s="188"/>
    </row>
    <row r="82" spans="1:41" ht="15.75" thickBot="1" x14ac:dyDescent="0.3">
      <c r="A82" s="130" t="s">
        <v>149</v>
      </c>
      <c r="B82" s="47" t="s">
        <v>148</v>
      </c>
      <c r="C82" s="159">
        <f>'Hazard &amp; Exposure'!AO81</f>
        <v>0.1</v>
      </c>
      <c r="D82" s="158">
        <f>'Hazard &amp; Exposure'!AP81</f>
        <v>3.9</v>
      </c>
      <c r="E82" s="158">
        <f>'Hazard &amp; Exposure'!AQ81</f>
        <v>4.5</v>
      </c>
      <c r="F82" s="158">
        <f>'Hazard &amp; Exposure'!AR81</f>
        <v>0</v>
      </c>
      <c r="G82" s="158">
        <f>'Hazard &amp; Exposure'!AU81</f>
        <v>0.5</v>
      </c>
      <c r="H82" s="43">
        <f>'Hazard &amp; Exposure'!AV81</f>
        <v>2</v>
      </c>
      <c r="I82" s="158">
        <f>'Hazard &amp; Exposure'!AY81</f>
        <v>0</v>
      </c>
      <c r="J82" s="158">
        <f>'Hazard &amp; Exposure'!BB81</f>
        <v>0</v>
      </c>
      <c r="K82" s="43">
        <f>'Hazard &amp; Exposure'!BC81</f>
        <v>0</v>
      </c>
      <c r="L82" s="44">
        <f t="shared" si="15"/>
        <v>1</v>
      </c>
      <c r="M82" s="156">
        <f>Vulnerability!E81</f>
        <v>0.4</v>
      </c>
      <c r="N82" s="154">
        <f>Vulnerability!H81</f>
        <v>1.8</v>
      </c>
      <c r="O82" s="154">
        <f>Vulnerability!M81</f>
        <v>0</v>
      </c>
      <c r="P82" s="43">
        <f>Vulnerability!N81</f>
        <v>0.7</v>
      </c>
      <c r="Q82" s="154">
        <f>Vulnerability!S81</f>
        <v>2.9</v>
      </c>
      <c r="R82" s="153">
        <f>Vulnerability!W81</f>
        <v>0.4</v>
      </c>
      <c r="S82" s="153">
        <f>Vulnerability!Z81</f>
        <v>0.3</v>
      </c>
      <c r="T82" s="153">
        <f>Vulnerability!AC81</f>
        <v>0</v>
      </c>
      <c r="U82" s="153">
        <f>Vulnerability!AI81</f>
        <v>0.4</v>
      </c>
      <c r="V82" s="154">
        <f>Vulnerability!AJ81</f>
        <v>0.3</v>
      </c>
      <c r="W82" s="43">
        <f>Vulnerability!AK81</f>
        <v>1.7</v>
      </c>
      <c r="X82" s="44">
        <f t="shared" si="16"/>
        <v>1.2</v>
      </c>
      <c r="Y82" s="169" t="str">
        <f>'Lack of Coping Capacity'!D81</f>
        <v>x</v>
      </c>
      <c r="Z82" s="152">
        <f>'Lack of Coping Capacity'!G81</f>
        <v>2.2999999999999998</v>
      </c>
      <c r="AA82" s="43">
        <f>'Lack of Coping Capacity'!H81</f>
        <v>2.2999999999999998</v>
      </c>
      <c r="AB82" s="152">
        <f>'Lack of Coping Capacity'!M81</f>
        <v>2.2999999999999998</v>
      </c>
      <c r="AC82" s="152">
        <f>'Lack of Coping Capacity'!R81</f>
        <v>0.5</v>
      </c>
      <c r="AD82" s="152">
        <f>'Lack of Coping Capacity'!W81</f>
        <v>1.2</v>
      </c>
      <c r="AE82" s="43">
        <f>'Lack of Coping Capacity'!X81</f>
        <v>1.3</v>
      </c>
      <c r="AF82" s="44">
        <f t="shared" si="17"/>
        <v>1.8</v>
      </c>
      <c r="AG82" s="161">
        <f t="shared" si="18"/>
        <v>1.3</v>
      </c>
      <c r="AH82" s="187" t="str">
        <f t="shared" si="22"/>
        <v>Very Low</v>
      </c>
      <c r="AI82" s="180">
        <f t="shared" si="19"/>
        <v>178</v>
      </c>
      <c r="AJ82" s="183">
        <f>VLOOKUP($B82,'Lack of Reliability Index'!$A$2:$H$192,8,FALSE)</f>
        <v>2.084848484848485</v>
      </c>
      <c r="AK82" s="51">
        <f>'Imputed and missing data hidden'!BA80</f>
        <v>6</v>
      </c>
      <c r="AL82" s="181">
        <f t="shared" si="20"/>
        <v>0.11764705882352941</v>
      </c>
      <c r="AM82" s="51" t="str">
        <f t="shared" si="21"/>
        <v/>
      </c>
      <c r="AN82" s="182">
        <f>'Indicator Date hidden2'!BB81</f>
        <v>9.0909090909090912E-2</v>
      </c>
      <c r="AO82" s="188"/>
    </row>
    <row r="83" spans="1:41" ht="15.75" thickBot="1" x14ac:dyDescent="0.3">
      <c r="A83" s="130" t="s">
        <v>151</v>
      </c>
      <c r="B83" s="47" t="s">
        <v>150</v>
      </c>
      <c r="C83" s="159">
        <f>'Hazard &amp; Exposure'!AO82</f>
        <v>6.6</v>
      </c>
      <c r="D83" s="158">
        <f>'Hazard &amp; Exposure'!AP82</f>
        <v>2.4</v>
      </c>
      <c r="E83" s="158">
        <f>'Hazard &amp; Exposure'!AQ82</f>
        <v>5.2</v>
      </c>
      <c r="F83" s="158">
        <f>'Hazard &amp; Exposure'!AR82</f>
        <v>0</v>
      </c>
      <c r="G83" s="158">
        <f>'Hazard &amp; Exposure'!AU82</f>
        <v>5.3</v>
      </c>
      <c r="H83" s="43">
        <f>'Hazard &amp; Exposure'!AV82</f>
        <v>4.3</v>
      </c>
      <c r="I83" s="158">
        <f>'Hazard &amp; Exposure'!AY82</f>
        <v>6</v>
      </c>
      <c r="J83" s="158">
        <f>'Hazard &amp; Exposure'!BB82</f>
        <v>0</v>
      </c>
      <c r="K83" s="43">
        <f>'Hazard &amp; Exposure'!BC82</f>
        <v>4.2</v>
      </c>
      <c r="L83" s="44">
        <f t="shared" si="15"/>
        <v>4.3</v>
      </c>
      <c r="M83" s="156">
        <f>Vulnerability!E82</f>
        <v>0.8</v>
      </c>
      <c r="N83" s="154">
        <f>Vulnerability!H82</f>
        <v>2.9</v>
      </c>
      <c r="O83" s="154">
        <f>Vulnerability!M82</f>
        <v>0</v>
      </c>
      <c r="P83" s="43">
        <f>Vulnerability!N82</f>
        <v>1.1000000000000001</v>
      </c>
      <c r="Q83" s="154">
        <f>Vulnerability!S82</f>
        <v>4.8</v>
      </c>
      <c r="R83" s="153">
        <f>Vulnerability!W82</f>
        <v>0.1</v>
      </c>
      <c r="S83" s="153">
        <f>Vulnerability!Z82</f>
        <v>0.3</v>
      </c>
      <c r="T83" s="153">
        <f>Vulnerability!AC82</f>
        <v>0.4</v>
      </c>
      <c r="U83" s="153">
        <f>Vulnerability!AI82</f>
        <v>0.5</v>
      </c>
      <c r="V83" s="154">
        <f>Vulnerability!AJ82</f>
        <v>0.3</v>
      </c>
      <c r="W83" s="43">
        <f>Vulnerability!AK82</f>
        <v>2.9</v>
      </c>
      <c r="X83" s="44">
        <f t="shared" si="16"/>
        <v>2</v>
      </c>
      <c r="Y83" s="169" t="str">
        <f>'Lack of Coping Capacity'!D82</f>
        <v>x</v>
      </c>
      <c r="Z83" s="152">
        <f>'Lack of Coping Capacity'!G82</f>
        <v>2.9</v>
      </c>
      <c r="AA83" s="43">
        <f>'Lack of Coping Capacity'!H82</f>
        <v>2.9</v>
      </c>
      <c r="AB83" s="152">
        <f>'Lack of Coping Capacity'!M82</f>
        <v>1.8</v>
      </c>
      <c r="AC83" s="152">
        <f>'Lack of Coping Capacity'!R82</f>
        <v>0</v>
      </c>
      <c r="AD83" s="152">
        <f>'Lack of Coping Capacity'!W82</f>
        <v>0.9</v>
      </c>
      <c r="AE83" s="43">
        <f>'Lack of Coping Capacity'!X82</f>
        <v>0.9</v>
      </c>
      <c r="AF83" s="44">
        <f t="shared" si="17"/>
        <v>2</v>
      </c>
      <c r="AG83" s="161">
        <f t="shared" si="18"/>
        <v>2.6</v>
      </c>
      <c r="AH83" s="187" t="str">
        <f t="shared" si="22"/>
        <v>Low</v>
      </c>
      <c r="AI83" s="180">
        <f t="shared" si="19"/>
        <v>130</v>
      </c>
      <c r="AJ83" s="183">
        <f>VLOOKUP($B83,'Lack of Reliability Index'!$A$2:$H$192,8,FALSE)</f>
        <v>2.858914728682171</v>
      </c>
      <c r="AK83" s="51">
        <f>'Imputed and missing data hidden'!BA81</f>
        <v>7</v>
      </c>
      <c r="AL83" s="181">
        <f t="shared" si="20"/>
        <v>0.13725490196078433</v>
      </c>
      <c r="AM83" s="51" t="str">
        <f t="shared" si="21"/>
        <v/>
      </c>
      <c r="AN83" s="182">
        <f>'Indicator Date hidden2'!BB82</f>
        <v>0.18604651162790697</v>
      </c>
      <c r="AO83" s="188"/>
    </row>
    <row r="84" spans="1:41" ht="15.75" thickBot="1" x14ac:dyDescent="0.3">
      <c r="A84" s="130" t="s">
        <v>153</v>
      </c>
      <c r="B84" s="47" t="s">
        <v>152</v>
      </c>
      <c r="C84" s="159">
        <f>'Hazard &amp; Exposure'!AO83</f>
        <v>6.1</v>
      </c>
      <c r="D84" s="158">
        <f>'Hazard &amp; Exposure'!AP83</f>
        <v>5.6</v>
      </c>
      <c r="E84" s="158">
        <f>'Hazard &amp; Exposure'!AQ83</f>
        <v>7.6</v>
      </c>
      <c r="F84" s="158">
        <f>'Hazard &amp; Exposure'!AR83</f>
        <v>0</v>
      </c>
      <c r="G84" s="158">
        <f>'Hazard &amp; Exposure'!AU83</f>
        <v>2.8</v>
      </c>
      <c r="H84" s="43">
        <f>'Hazard &amp; Exposure'!AV83</f>
        <v>4.9000000000000004</v>
      </c>
      <c r="I84" s="158">
        <f>'Hazard &amp; Exposure'!AY83</f>
        <v>2.7</v>
      </c>
      <c r="J84" s="158">
        <f>'Hazard &amp; Exposure'!BB83</f>
        <v>0</v>
      </c>
      <c r="K84" s="43">
        <f>'Hazard &amp; Exposure'!BC83</f>
        <v>1.9</v>
      </c>
      <c r="L84" s="44">
        <f t="shared" si="15"/>
        <v>3.5</v>
      </c>
      <c r="M84" s="156">
        <f>Vulnerability!E83</f>
        <v>1</v>
      </c>
      <c r="N84" s="154">
        <f>Vulnerability!H83</f>
        <v>1.8</v>
      </c>
      <c r="O84" s="154">
        <f>Vulnerability!M83</f>
        <v>0</v>
      </c>
      <c r="P84" s="43">
        <f>Vulnerability!N83</f>
        <v>1</v>
      </c>
      <c r="Q84" s="154">
        <f>Vulnerability!S83</f>
        <v>5.6</v>
      </c>
      <c r="R84" s="153">
        <f>Vulnerability!W83</f>
        <v>0.5</v>
      </c>
      <c r="S84" s="153">
        <f>Vulnerability!Z83</f>
        <v>0.3</v>
      </c>
      <c r="T84" s="153">
        <f>Vulnerability!AC83</f>
        <v>0</v>
      </c>
      <c r="U84" s="153">
        <f>Vulnerability!AI83</f>
        <v>0.9</v>
      </c>
      <c r="V84" s="154">
        <f>Vulnerability!AJ83</f>
        <v>0.4</v>
      </c>
      <c r="W84" s="43">
        <f>Vulnerability!AK83</f>
        <v>3.4</v>
      </c>
      <c r="X84" s="44">
        <f t="shared" si="16"/>
        <v>2.2999999999999998</v>
      </c>
      <c r="Y84" s="169">
        <f>'Lack of Coping Capacity'!D83</f>
        <v>2.4</v>
      </c>
      <c r="Z84" s="152">
        <f>'Lack of Coping Capacity'!G83</f>
        <v>4.7</v>
      </c>
      <c r="AA84" s="43">
        <f>'Lack of Coping Capacity'!H83</f>
        <v>3.6</v>
      </c>
      <c r="AB84" s="152">
        <f>'Lack of Coping Capacity'!M83</f>
        <v>1.5</v>
      </c>
      <c r="AC84" s="152">
        <f>'Lack of Coping Capacity'!R83</f>
        <v>0</v>
      </c>
      <c r="AD84" s="152">
        <f>'Lack of Coping Capacity'!W83</f>
        <v>1.1000000000000001</v>
      </c>
      <c r="AE84" s="43">
        <f>'Lack of Coping Capacity'!X83</f>
        <v>0.9</v>
      </c>
      <c r="AF84" s="44">
        <f t="shared" si="17"/>
        <v>2.4</v>
      </c>
      <c r="AG84" s="161">
        <f t="shared" si="18"/>
        <v>2.7</v>
      </c>
      <c r="AH84" s="187" t="str">
        <f t="shared" si="22"/>
        <v>Low</v>
      </c>
      <c r="AI84" s="180">
        <f t="shared" si="19"/>
        <v>123</v>
      </c>
      <c r="AJ84" s="183">
        <f>VLOOKUP($B84,'Lack of Reliability Index'!$A$2:$H$192,8,FALSE)</f>
        <v>1.7623188405797112</v>
      </c>
      <c r="AK84" s="51">
        <f>'Imputed and missing data hidden'!BA82</f>
        <v>4</v>
      </c>
      <c r="AL84" s="181">
        <f t="shared" si="20"/>
        <v>7.8431372549019607E-2</v>
      </c>
      <c r="AM84" s="51" t="str">
        <f t="shared" si="21"/>
        <v/>
      </c>
      <c r="AN84" s="182">
        <f>'Indicator Date hidden2'!BB83</f>
        <v>0.13043478260869565</v>
      </c>
      <c r="AO84" s="188"/>
    </row>
    <row r="85" spans="1:41" ht="15.75" thickBot="1" x14ac:dyDescent="0.3">
      <c r="A85" s="130" t="s">
        <v>155</v>
      </c>
      <c r="B85" s="47" t="s">
        <v>154</v>
      </c>
      <c r="C85" s="159">
        <f>'Hazard &amp; Exposure'!AO84</f>
        <v>3.7</v>
      </c>
      <c r="D85" s="158">
        <f>'Hazard &amp; Exposure'!AP84</f>
        <v>3</v>
      </c>
      <c r="E85" s="158">
        <f>'Hazard &amp; Exposure'!AQ84</f>
        <v>0</v>
      </c>
      <c r="F85" s="158">
        <f>'Hazard &amp; Exposure'!AR84</f>
        <v>7.2</v>
      </c>
      <c r="G85" s="158">
        <f>'Hazard &amp; Exposure'!AU84</f>
        <v>2.5</v>
      </c>
      <c r="H85" s="43">
        <f>'Hazard &amp; Exposure'!AV84</f>
        <v>3.7</v>
      </c>
      <c r="I85" s="158">
        <f>'Hazard &amp; Exposure'!AY84</f>
        <v>0.7</v>
      </c>
      <c r="J85" s="158">
        <f>'Hazard &amp; Exposure'!BB84</f>
        <v>0</v>
      </c>
      <c r="K85" s="43">
        <f>'Hazard &amp; Exposure'!BC84</f>
        <v>0.5</v>
      </c>
      <c r="L85" s="44">
        <f t="shared" si="15"/>
        <v>2.2000000000000002</v>
      </c>
      <c r="M85" s="156">
        <f>Vulnerability!E84</f>
        <v>1.9</v>
      </c>
      <c r="N85" s="154">
        <f>Vulnerability!H84</f>
        <v>5.4</v>
      </c>
      <c r="O85" s="154">
        <f>Vulnerability!M84</f>
        <v>0.7</v>
      </c>
      <c r="P85" s="43">
        <f>Vulnerability!N84</f>
        <v>2.5</v>
      </c>
      <c r="Q85" s="154">
        <f>Vulnerability!S84</f>
        <v>0</v>
      </c>
      <c r="R85" s="153">
        <f>Vulnerability!W84</f>
        <v>1.7</v>
      </c>
      <c r="S85" s="153">
        <f>Vulnerability!Z84</f>
        <v>0.9</v>
      </c>
      <c r="T85" s="153">
        <f>Vulnerability!AC84</f>
        <v>2.2000000000000002</v>
      </c>
      <c r="U85" s="153">
        <f>Vulnerability!AI84</f>
        <v>3.2</v>
      </c>
      <c r="V85" s="154">
        <f>Vulnerability!AJ84</f>
        <v>2</v>
      </c>
      <c r="W85" s="43">
        <f>Vulnerability!AK84</f>
        <v>1</v>
      </c>
      <c r="X85" s="44">
        <f t="shared" si="16"/>
        <v>1.8</v>
      </c>
      <c r="Y85" s="169">
        <f>'Lack of Coping Capacity'!D84</f>
        <v>3.3</v>
      </c>
      <c r="Z85" s="152">
        <f>'Lack of Coping Capacity'!G84</f>
        <v>5.3</v>
      </c>
      <c r="AA85" s="43">
        <f>'Lack of Coping Capacity'!H84</f>
        <v>4.3</v>
      </c>
      <c r="AB85" s="152">
        <f>'Lack of Coping Capacity'!M84</f>
        <v>3.2</v>
      </c>
      <c r="AC85" s="152">
        <f>'Lack of Coping Capacity'!R84</f>
        <v>1.9</v>
      </c>
      <c r="AD85" s="152">
        <f>'Lack of Coping Capacity'!W84</f>
        <v>4.9000000000000004</v>
      </c>
      <c r="AE85" s="43">
        <f>'Lack of Coping Capacity'!X84</f>
        <v>3.3</v>
      </c>
      <c r="AF85" s="44">
        <f t="shared" si="17"/>
        <v>3.8</v>
      </c>
      <c r="AG85" s="161">
        <f t="shared" si="18"/>
        <v>2.5</v>
      </c>
      <c r="AH85" s="187" t="str">
        <f t="shared" si="22"/>
        <v>Low</v>
      </c>
      <c r="AI85" s="180">
        <f t="shared" si="19"/>
        <v>136</v>
      </c>
      <c r="AJ85" s="183">
        <f>VLOOKUP($B85,'Lack of Reliability Index'!$A$2:$H$192,8,FALSE)</f>
        <v>3.5319727891156463</v>
      </c>
      <c r="AK85" s="51">
        <f>'Imputed and missing data hidden'!BA83</f>
        <v>1</v>
      </c>
      <c r="AL85" s="181">
        <f t="shared" si="20"/>
        <v>1.9607843137254902E-2</v>
      </c>
      <c r="AM85" s="51" t="str">
        <f t="shared" si="21"/>
        <v/>
      </c>
      <c r="AN85" s="182">
        <f>'Indicator Date hidden2'!BB84</f>
        <v>0.61224489795918369</v>
      </c>
      <c r="AO85" s="188"/>
    </row>
    <row r="86" spans="1:41" ht="15.75" thickBot="1" x14ac:dyDescent="0.3">
      <c r="A86" s="130" t="s">
        <v>157</v>
      </c>
      <c r="B86" s="47" t="s">
        <v>156</v>
      </c>
      <c r="C86" s="159">
        <f>'Hazard &amp; Exposure'!AO85</f>
        <v>9.4</v>
      </c>
      <c r="D86" s="158">
        <f>'Hazard &amp; Exposure'!AP85</f>
        <v>3.9</v>
      </c>
      <c r="E86" s="158">
        <f>'Hazard &amp; Exposure'!AQ85</f>
        <v>10</v>
      </c>
      <c r="F86" s="158">
        <f>'Hazard &amp; Exposure'!AR85</f>
        <v>10</v>
      </c>
      <c r="G86" s="158">
        <f>'Hazard &amp; Exposure'!AU85</f>
        <v>0.5</v>
      </c>
      <c r="H86" s="43">
        <f>'Hazard &amp; Exposure'!AV85</f>
        <v>8.3000000000000007</v>
      </c>
      <c r="I86" s="158">
        <f>'Hazard &amp; Exposure'!AY85</f>
        <v>1</v>
      </c>
      <c r="J86" s="158">
        <f>'Hazard &amp; Exposure'!BB85</f>
        <v>0</v>
      </c>
      <c r="K86" s="43">
        <f>'Hazard &amp; Exposure'!BC85</f>
        <v>0.7</v>
      </c>
      <c r="L86" s="44">
        <f t="shared" si="15"/>
        <v>5.7</v>
      </c>
      <c r="M86" s="156">
        <f>Vulnerability!E85</f>
        <v>0.7</v>
      </c>
      <c r="N86" s="154">
        <f>Vulnerability!H85</f>
        <v>1.7</v>
      </c>
      <c r="O86" s="154">
        <f>Vulnerability!M85</f>
        <v>0</v>
      </c>
      <c r="P86" s="43">
        <f>Vulnerability!N85</f>
        <v>0.8</v>
      </c>
      <c r="Q86" s="154">
        <f>Vulnerability!S85</f>
        <v>0.7</v>
      </c>
      <c r="R86" s="153">
        <f>Vulnerability!W85</f>
        <v>0.3</v>
      </c>
      <c r="S86" s="153">
        <f>Vulnerability!Z85</f>
        <v>0.5</v>
      </c>
      <c r="T86" s="153">
        <f>Vulnerability!AC85</f>
        <v>0.2</v>
      </c>
      <c r="U86" s="153">
        <f>Vulnerability!AI85</f>
        <v>2.2000000000000002</v>
      </c>
      <c r="V86" s="154">
        <f>Vulnerability!AJ85</f>
        <v>0.8</v>
      </c>
      <c r="W86" s="43">
        <f>Vulnerability!AK85</f>
        <v>0.8</v>
      </c>
      <c r="X86" s="44">
        <f t="shared" si="16"/>
        <v>0.8</v>
      </c>
      <c r="Y86" s="169">
        <f>'Lack of Coping Capacity'!D85</f>
        <v>1.9</v>
      </c>
      <c r="Z86" s="152">
        <f>'Lack of Coping Capacity'!G85</f>
        <v>2.1</v>
      </c>
      <c r="AA86" s="43">
        <f>'Lack of Coping Capacity'!H85</f>
        <v>2</v>
      </c>
      <c r="AB86" s="152">
        <f>'Lack of Coping Capacity'!M85</f>
        <v>1.5</v>
      </c>
      <c r="AC86" s="152">
        <f>'Lack of Coping Capacity'!R85</f>
        <v>0</v>
      </c>
      <c r="AD86" s="152">
        <f>'Lack of Coping Capacity'!W85</f>
        <v>1.3</v>
      </c>
      <c r="AE86" s="43">
        <f>'Lack of Coping Capacity'!X85</f>
        <v>0.9</v>
      </c>
      <c r="AF86" s="44">
        <f t="shared" si="17"/>
        <v>1.5</v>
      </c>
      <c r="AG86" s="161">
        <f t="shared" si="18"/>
        <v>1.9</v>
      </c>
      <c r="AH86" s="187" t="str">
        <f t="shared" si="22"/>
        <v>Very Low</v>
      </c>
      <c r="AI86" s="180">
        <f t="shared" si="19"/>
        <v>157</v>
      </c>
      <c r="AJ86" s="183">
        <f>VLOOKUP($B86,'Lack of Reliability Index'!$A$2:$H$192,8,FALSE)</f>
        <v>3.965217391304348</v>
      </c>
      <c r="AK86" s="51">
        <f>'Imputed and missing data hidden'!BA84</f>
        <v>4</v>
      </c>
      <c r="AL86" s="181">
        <f t="shared" si="20"/>
        <v>7.8431372549019607E-2</v>
      </c>
      <c r="AM86" s="51" t="str">
        <f t="shared" si="21"/>
        <v/>
      </c>
      <c r="AN86" s="182">
        <f>'Indicator Date hidden2'!BB85</f>
        <v>0.54347826086956519</v>
      </c>
      <c r="AO86" s="188"/>
    </row>
    <row r="87" spans="1:41" ht="15.75" thickBot="1" x14ac:dyDescent="0.3">
      <c r="A87" s="130" t="s">
        <v>159</v>
      </c>
      <c r="B87" s="47" t="s">
        <v>158</v>
      </c>
      <c r="C87" s="159">
        <f>'Hazard &amp; Exposure'!AO86</f>
        <v>6.6</v>
      </c>
      <c r="D87" s="158">
        <f>'Hazard &amp; Exposure'!AP86</f>
        <v>2.8</v>
      </c>
      <c r="E87" s="158">
        <f>'Hazard &amp; Exposure'!AQ86</f>
        <v>0</v>
      </c>
      <c r="F87" s="158">
        <f>'Hazard &amp; Exposure'!AR86</f>
        <v>0</v>
      </c>
      <c r="G87" s="158">
        <f>'Hazard &amp; Exposure'!AU86</f>
        <v>6.8</v>
      </c>
      <c r="H87" s="43">
        <f>'Hazard &amp; Exposure'!AV86</f>
        <v>3.9</v>
      </c>
      <c r="I87" s="158">
        <f>'Hazard &amp; Exposure'!AY86</f>
        <v>2.2000000000000002</v>
      </c>
      <c r="J87" s="158">
        <f>'Hazard &amp; Exposure'!BB86</f>
        <v>0</v>
      </c>
      <c r="K87" s="43">
        <f>'Hazard &amp; Exposure'!BC86</f>
        <v>1.5</v>
      </c>
      <c r="L87" s="44">
        <f t="shared" si="15"/>
        <v>2.8</v>
      </c>
      <c r="M87" s="156">
        <f>Vulnerability!E86</f>
        <v>1.7</v>
      </c>
      <c r="N87" s="154">
        <f>Vulnerability!H86</f>
        <v>4.3</v>
      </c>
      <c r="O87" s="154">
        <f>Vulnerability!M86</f>
        <v>7</v>
      </c>
      <c r="P87" s="43">
        <f>Vulnerability!N86</f>
        <v>3.7</v>
      </c>
      <c r="Q87" s="154">
        <f>Vulnerability!S86</f>
        <v>10</v>
      </c>
      <c r="R87" s="153">
        <f>Vulnerability!W86</f>
        <v>0.1</v>
      </c>
      <c r="S87" s="153">
        <f>Vulnerability!Z86</f>
        <v>1.1000000000000001</v>
      </c>
      <c r="T87" s="153">
        <f>Vulnerability!AC86</f>
        <v>0</v>
      </c>
      <c r="U87" s="153">
        <f>Vulnerability!AI86</f>
        <v>1.8</v>
      </c>
      <c r="V87" s="154">
        <f>Vulnerability!AJ86</f>
        <v>0.8</v>
      </c>
      <c r="W87" s="43">
        <f>Vulnerability!AK86</f>
        <v>7.7</v>
      </c>
      <c r="X87" s="44">
        <f t="shared" si="16"/>
        <v>6.1</v>
      </c>
      <c r="Y87" s="169">
        <f>'Lack of Coping Capacity'!D86</f>
        <v>6.1</v>
      </c>
      <c r="Z87" s="152">
        <f>'Lack of Coping Capacity'!G86</f>
        <v>5</v>
      </c>
      <c r="AA87" s="43">
        <f>'Lack of Coping Capacity'!H86</f>
        <v>5.6</v>
      </c>
      <c r="AB87" s="152">
        <f>'Lack of Coping Capacity'!M86</f>
        <v>1.6</v>
      </c>
      <c r="AC87" s="152">
        <f>'Lack of Coping Capacity'!R86</f>
        <v>2.5</v>
      </c>
      <c r="AD87" s="152">
        <f>'Lack of Coping Capacity'!W86</f>
        <v>3.1</v>
      </c>
      <c r="AE87" s="43">
        <f>'Lack of Coping Capacity'!X86</f>
        <v>2.4</v>
      </c>
      <c r="AF87" s="44">
        <f t="shared" si="17"/>
        <v>4.2</v>
      </c>
      <c r="AG87" s="161">
        <f t="shared" si="18"/>
        <v>4.2</v>
      </c>
      <c r="AH87" s="187" t="str">
        <f t="shared" si="22"/>
        <v>Medium</v>
      </c>
      <c r="AI87" s="180">
        <f t="shared" si="19"/>
        <v>68</v>
      </c>
      <c r="AJ87" s="183">
        <f>VLOOKUP($B87,'Lack of Reliability Index'!$A$2:$H$192,8,FALSE)</f>
        <v>2.6444444444444448</v>
      </c>
      <c r="AK87" s="51">
        <f>'Imputed and missing data hidden'!BA85</f>
        <v>2</v>
      </c>
      <c r="AL87" s="181">
        <f t="shared" si="20"/>
        <v>3.9215686274509803E-2</v>
      </c>
      <c r="AM87" s="51" t="str">
        <f t="shared" si="21"/>
        <v/>
      </c>
      <c r="AN87" s="182">
        <f>'Indicator Date hidden2'!BB86</f>
        <v>0.39583333333333331</v>
      </c>
      <c r="AO87" s="188"/>
    </row>
    <row r="88" spans="1:41" ht="15.75" thickBot="1" x14ac:dyDescent="0.3">
      <c r="A88" s="130" t="s">
        <v>161</v>
      </c>
      <c r="B88" s="47" t="s">
        <v>160</v>
      </c>
      <c r="C88" s="159">
        <f>'Hazard &amp; Exposure'!AO87</f>
        <v>7.5</v>
      </c>
      <c r="D88" s="158">
        <f>'Hazard &amp; Exposure'!AP87</f>
        <v>5.8</v>
      </c>
      <c r="E88" s="158">
        <f>'Hazard &amp; Exposure'!AQ87</f>
        <v>0</v>
      </c>
      <c r="F88" s="158">
        <f>'Hazard &amp; Exposure'!AR87</f>
        <v>0</v>
      </c>
      <c r="G88" s="158">
        <f>'Hazard &amp; Exposure'!AU87</f>
        <v>5</v>
      </c>
      <c r="H88" s="43">
        <f>'Hazard &amp; Exposure'!AV87</f>
        <v>4.3</v>
      </c>
      <c r="I88" s="158">
        <f>'Hazard &amp; Exposure'!AY87</f>
        <v>3.6</v>
      </c>
      <c r="J88" s="158">
        <f>'Hazard &amp; Exposure'!BB87</f>
        <v>0</v>
      </c>
      <c r="K88" s="43">
        <f>'Hazard &amp; Exposure'!BC87</f>
        <v>2.5</v>
      </c>
      <c r="L88" s="44">
        <f t="shared" si="15"/>
        <v>3.5</v>
      </c>
      <c r="M88" s="156">
        <f>Vulnerability!E87</f>
        <v>1.3</v>
      </c>
      <c r="N88" s="154">
        <f>Vulnerability!H87</f>
        <v>1.5</v>
      </c>
      <c r="O88" s="154">
        <f>Vulnerability!M87</f>
        <v>0.1</v>
      </c>
      <c r="P88" s="43">
        <f>Vulnerability!N87</f>
        <v>1.1000000000000001</v>
      </c>
      <c r="Q88" s="154">
        <f>Vulnerability!S87</f>
        <v>0</v>
      </c>
      <c r="R88" s="153">
        <f>Vulnerability!W87</f>
        <v>1</v>
      </c>
      <c r="S88" s="153">
        <f>Vulnerability!Z87</f>
        <v>1</v>
      </c>
      <c r="T88" s="153">
        <f>Vulnerability!AC87</f>
        <v>0</v>
      </c>
      <c r="U88" s="153">
        <f>Vulnerability!AI87</f>
        <v>0.9</v>
      </c>
      <c r="V88" s="154">
        <f>Vulnerability!AJ87</f>
        <v>0.7</v>
      </c>
      <c r="W88" s="43">
        <f>Vulnerability!AK87</f>
        <v>0.4</v>
      </c>
      <c r="X88" s="44">
        <f t="shared" si="16"/>
        <v>0.8</v>
      </c>
      <c r="Y88" s="169">
        <f>'Lack of Coping Capacity'!D87</f>
        <v>3.8</v>
      </c>
      <c r="Z88" s="152">
        <f>'Lack of Coping Capacity'!G87</f>
        <v>6.1</v>
      </c>
      <c r="AA88" s="43">
        <f>'Lack of Coping Capacity'!H87</f>
        <v>5</v>
      </c>
      <c r="AB88" s="152">
        <f>'Lack of Coping Capacity'!M87</f>
        <v>0.9</v>
      </c>
      <c r="AC88" s="152">
        <f>'Lack of Coping Capacity'!R87</f>
        <v>3.7</v>
      </c>
      <c r="AD88" s="152">
        <f>'Lack of Coping Capacity'!W87</f>
        <v>1.9</v>
      </c>
      <c r="AE88" s="43">
        <f>'Lack of Coping Capacity'!X87</f>
        <v>2.2000000000000002</v>
      </c>
      <c r="AF88" s="44">
        <f t="shared" si="17"/>
        <v>3.7</v>
      </c>
      <c r="AG88" s="161">
        <f t="shared" si="18"/>
        <v>2.2000000000000002</v>
      </c>
      <c r="AH88" s="187" t="str">
        <f t="shared" si="22"/>
        <v>Low</v>
      </c>
      <c r="AI88" s="180">
        <f t="shared" si="19"/>
        <v>144</v>
      </c>
      <c r="AJ88" s="183">
        <f>VLOOKUP($B88,'Lack of Reliability Index'!$A$2:$H$192,8,FALSE)</f>
        <v>2.7290780141843989</v>
      </c>
      <c r="AK88" s="51">
        <f>'Imputed and missing data hidden'!BA86</f>
        <v>3</v>
      </c>
      <c r="AL88" s="181">
        <f t="shared" si="20"/>
        <v>5.8823529411764705E-2</v>
      </c>
      <c r="AM88" s="51" t="str">
        <f t="shared" si="21"/>
        <v/>
      </c>
      <c r="AN88" s="182">
        <f>'Indicator Date hidden2'!BB87</f>
        <v>0.36170212765957449</v>
      </c>
      <c r="AO88" s="188"/>
    </row>
    <row r="89" spans="1:41" ht="15.75" thickBot="1" x14ac:dyDescent="0.3">
      <c r="A89" s="130" t="s">
        <v>163</v>
      </c>
      <c r="B89" s="47" t="s">
        <v>162</v>
      </c>
      <c r="C89" s="159">
        <f>'Hazard &amp; Exposure'!AO88</f>
        <v>4.2</v>
      </c>
      <c r="D89" s="158">
        <f>'Hazard &amp; Exposure'!AP88</f>
        <v>5.7</v>
      </c>
      <c r="E89" s="158">
        <f>'Hazard &amp; Exposure'!AQ88</f>
        <v>5.6</v>
      </c>
      <c r="F89" s="158">
        <f>'Hazard &amp; Exposure'!AR88</f>
        <v>0</v>
      </c>
      <c r="G89" s="158">
        <f>'Hazard &amp; Exposure'!AU88</f>
        <v>7</v>
      </c>
      <c r="H89" s="43">
        <f>'Hazard &amp; Exposure'!AV88</f>
        <v>4.9000000000000004</v>
      </c>
      <c r="I89" s="158">
        <f>'Hazard &amp; Exposure'!AY88</f>
        <v>9.4</v>
      </c>
      <c r="J89" s="158">
        <f>'Hazard &amp; Exposure'!BB88</f>
        <v>0</v>
      </c>
      <c r="K89" s="43">
        <f>'Hazard &amp; Exposure'!BC88</f>
        <v>6.6</v>
      </c>
      <c r="L89" s="44">
        <f t="shared" si="15"/>
        <v>5.8</v>
      </c>
      <c r="M89" s="156">
        <f>Vulnerability!E88</f>
        <v>4.5999999999999996</v>
      </c>
      <c r="N89" s="154">
        <f>Vulnerability!H88</f>
        <v>6.7</v>
      </c>
      <c r="O89" s="154">
        <f>Vulnerability!M88</f>
        <v>2.5</v>
      </c>
      <c r="P89" s="43">
        <f>Vulnerability!N88</f>
        <v>4.5999999999999996</v>
      </c>
      <c r="Q89" s="154">
        <f>Vulnerability!S88</f>
        <v>7.7</v>
      </c>
      <c r="R89" s="153">
        <f>Vulnerability!W88</f>
        <v>6.1</v>
      </c>
      <c r="S89" s="153">
        <f>Vulnerability!Z88</f>
        <v>3.1</v>
      </c>
      <c r="T89" s="153">
        <f>Vulnerability!AC88</f>
        <v>1.5</v>
      </c>
      <c r="U89" s="153">
        <f>Vulnerability!AI88</f>
        <v>5.6</v>
      </c>
      <c r="V89" s="154">
        <f>Vulnerability!AJ88</f>
        <v>4.3</v>
      </c>
      <c r="W89" s="43">
        <f>Vulnerability!AK88</f>
        <v>6.3</v>
      </c>
      <c r="X89" s="44">
        <f t="shared" si="16"/>
        <v>5.5</v>
      </c>
      <c r="Y89" s="169">
        <f>'Lack of Coping Capacity'!D88</f>
        <v>3.9</v>
      </c>
      <c r="Z89" s="152">
        <f>'Lack of Coping Capacity'!G88</f>
        <v>6.5</v>
      </c>
      <c r="AA89" s="43">
        <f>'Lack of Coping Capacity'!H88</f>
        <v>5.2</v>
      </c>
      <c r="AB89" s="152">
        <f>'Lack of Coping Capacity'!M88</f>
        <v>5.6</v>
      </c>
      <c r="AC89" s="152">
        <f>'Lack of Coping Capacity'!R88</f>
        <v>8.1</v>
      </c>
      <c r="AD89" s="152">
        <f>'Lack of Coping Capacity'!W88</f>
        <v>7.8</v>
      </c>
      <c r="AE89" s="43">
        <f>'Lack of Coping Capacity'!X88</f>
        <v>7.2</v>
      </c>
      <c r="AF89" s="44">
        <f t="shared" si="17"/>
        <v>6.3</v>
      </c>
      <c r="AG89" s="161">
        <f t="shared" si="18"/>
        <v>5.9</v>
      </c>
      <c r="AH89" s="187" t="str">
        <f t="shared" si="22"/>
        <v>High</v>
      </c>
      <c r="AI89" s="180">
        <f t="shared" si="19"/>
        <v>22</v>
      </c>
      <c r="AJ89" s="183">
        <f>VLOOKUP($B89,'Lack of Reliability Index'!$A$2:$H$192,8,FALSE)</f>
        <v>1.5686274509803919</v>
      </c>
      <c r="AK89" s="51">
        <f>'Imputed and missing data hidden'!BA87</f>
        <v>0</v>
      </c>
      <c r="AL89" s="181">
        <f t="shared" si="20"/>
        <v>0</v>
      </c>
      <c r="AM89" s="51" t="str">
        <f t="shared" si="21"/>
        <v/>
      </c>
      <c r="AN89" s="182">
        <f>'Indicator Date hidden2'!BB88</f>
        <v>0.29411764705882354</v>
      </c>
      <c r="AO89" s="188"/>
    </row>
    <row r="90" spans="1:41" ht="15.75" thickBot="1" x14ac:dyDescent="0.3">
      <c r="A90" s="130" t="s">
        <v>165</v>
      </c>
      <c r="B90" s="47" t="s">
        <v>164</v>
      </c>
      <c r="C90" s="159">
        <f>'Hazard &amp; Exposure'!AO89</f>
        <v>0.1</v>
      </c>
      <c r="D90" s="158">
        <f>'Hazard &amp; Exposure'!AP89</f>
        <v>0.1</v>
      </c>
      <c r="E90" s="158">
        <f>'Hazard &amp; Exposure'!AQ89</f>
        <v>7.3</v>
      </c>
      <c r="F90" s="158">
        <f>'Hazard &amp; Exposure'!AR89</f>
        <v>0</v>
      </c>
      <c r="G90" s="158">
        <f>'Hazard &amp; Exposure'!AU89</f>
        <v>4</v>
      </c>
      <c r="H90" s="43">
        <f>'Hazard &amp; Exposure'!AV89</f>
        <v>2.9</v>
      </c>
      <c r="I90" s="158">
        <f>'Hazard &amp; Exposure'!AY89</f>
        <v>0.1</v>
      </c>
      <c r="J90" s="158">
        <f>'Hazard &amp; Exposure'!BB89</f>
        <v>0</v>
      </c>
      <c r="K90" s="43">
        <f>'Hazard &amp; Exposure'!BC89</f>
        <v>0.1</v>
      </c>
      <c r="L90" s="44">
        <f t="shared" si="15"/>
        <v>1.6</v>
      </c>
      <c r="M90" s="156">
        <f>Vulnerability!E89</f>
        <v>5.6</v>
      </c>
      <c r="N90" s="154">
        <f>Vulnerability!H89</f>
        <v>3.2</v>
      </c>
      <c r="O90" s="154">
        <f>Vulnerability!M89</f>
        <v>10</v>
      </c>
      <c r="P90" s="43">
        <f>Vulnerability!N89</f>
        <v>6.1</v>
      </c>
      <c r="Q90" s="154">
        <f>Vulnerability!S89</f>
        <v>0</v>
      </c>
      <c r="R90" s="153">
        <f>Vulnerability!W89</f>
        <v>10</v>
      </c>
      <c r="S90" s="153">
        <f>Vulnerability!Z89</f>
        <v>3.8</v>
      </c>
      <c r="T90" s="153">
        <f>Vulnerability!AC89</f>
        <v>0.3</v>
      </c>
      <c r="U90" s="153">
        <f>Vulnerability!AI89</f>
        <v>0.8</v>
      </c>
      <c r="V90" s="154">
        <f>Vulnerability!AJ89</f>
        <v>5.6</v>
      </c>
      <c r="W90" s="43">
        <f>Vulnerability!AK89</f>
        <v>3.3</v>
      </c>
      <c r="X90" s="44">
        <f t="shared" si="16"/>
        <v>4.9000000000000004</v>
      </c>
      <c r="Y90" s="169" t="str">
        <f>'Lack of Coping Capacity'!D89</f>
        <v>x</v>
      </c>
      <c r="Z90" s="152">
        <f>'Lack of Coping Capacity'!G89</f>
        <v>6</v>
      </c>
      <c r="AA90" s="43">
        <f>'Lack of Coping Capacity'!H89</f>
        <v>6</v>
      </c>
      <c r="AB90" s="152">
        <f>'Lack of Coping Capacity'!M89</f>
        <v>7.4</v>
      </c>
      <c r="AC90" s="152">
        <f>'Lack of Coping Capacity'!R89</f>
        <v>4.7</v>
      </c>
      <c r="AD90" s="152">
        <f>'Lack of Coping Capacity'!W89</f>
        <v>6.1</v>
      </c>
      <c r="AE90" s="43">
        <f>'Lack of Coping Capacity'!X89</f>
        <v>6.1</v>
      </c>
      <c r="AF90" s="44">
        <f t="shared" si="17"/>
        <v>6.1</v>
      </c>
      <c r="AG90" s="161">
        <f t="shared" si="18"/>
        <v>3.6</v>
      </c>
      <c r="AH90" s="187" t="str">
        <f t="shared" si="22"/>
        <v>Medium</v>
      </c>
      <c r="AI90" s="180">
        <f t="shared" si="19"/>
        <v>94</v>
      </c>
      <c r="AJ90" s="183">
        <f>VLOOKUP($B90,'Lack of Reliability Index'!$A$2:$H$192,8,FALSE)</f>
        <v>5.2</v>
      </c>
      <c r="AK90" s="51">
        <f>'Imputed and missing data hidden'!BA88</f>
        <v>10</v>
      </c>
      <c r="AL90" s="181">
        <f t="shared" si="20"/>
        <v>0.19607843137254902</v>
      </c>
      <c r="AM90" s="51" t="str">
        <f t="shared" si="21"/>
        <v/>
      </c>
      <c r="AN90" s="182">
        <f>'Indicator Date hidden2'!BB89</f>
        <v>0.47499999999999998</v>
      </c>
      <c r="AO90" s="188"/>
    </row>
    <row r="91" spans="1:41" ht="15.75" thickBot="1" x14ac:dyDescent="0.3">
      <c r="A91" s="130" t="s">
        <v>845</v>
      </c>
      <c r="B91" s="47" t="s">
        <v>166</v>
      </c>
      <c r="C91" s="159">
        <f>'Hazard &amp; Exposure'!AO90</f>
        <v>0.9</v>
      </c>
      <c r="D91" s="158">
        <f>'Hazard &amp; Exposure'!AP90</f>
        <v>7.7</v>
      </c>
      <c r="E91" s="158">
        <f>'Hazard &amp; Exposure'!AQ90</f>
        <v>3.2</v>
      </c>
      <c r="F91" s="158">
        <f>'Hazard &amp; Exposure'!AR90</f>
        <v>6.6</v>
      </c>
      <c r="G91" s="158">
        <f>'Hazard &amp; Exposure'!AU90</f>
        <v>2.9</v>
      </c>
      <c r="H91" s="43">
        <f>'Hazard &amp; Exposure'!AV90</f>
        <v>4.8</v>
      </c>
      <c r="I91" s="158">
        <f>'Hazard &amp; Exposure'!AY90</f>
        <v>3.7</v>
      </c>
      <c r="J91" s="158">
        <f>'Hazard &amp; Exposure'!BB90</f>
        <v>0</v>
      </c>
      <c r="K91" s="43">
        <f>'Hazard &amp; Exposure'!BC90</f>
        <v>2.6</v>
      </c>
      <c r="L91" s="44">
        <f t="shared" si="15"/>
        <v>3.8</v>
      </c>
      <c r="M91" s="156">
        <f>Vulnerability!E90</f>
        <v>7.5</v>
      </c>
      <c r="N91" s="154" t="str">
        <f>Vulnerability!H90</f>
        <v>x</v>
      </c>
      <c r="O91" s="154">
        <f>Vulnerability!M90</f>
        <v>0.2</v>
      </c>
      <c r="P91" s="43">
        <f>Vulnerability!N90</f>
        <v>5.0999999999999996</v>
      </c>
      <c r="Q91" s="154">
        <f>Vulnerability!S90</f>
        <v>0</v>
      </c>
      <c r="R91" s="153">
        <f>Vulnerability!W90</f>
        <v>5</v>
      </c>
      <c r="S91" s="153">
        <f>Vulnerability!Z90</f>
        <v>2.7</v>
      </c>
      <c r="T91" s="153">
        <f>Vulnerability!AC90</f>
        <v>10</v>
      </c>
      <c r="U91" s="153">
        <f>Vulnerability!AI90</f>
        <v>9.1999999999999993</v>
      </c>
      <c r="V91" s="154">
        <f>Vulnerability!AJ90</f>
        <v>7.9</v>
      </c>
      <c r="W91" s="43">
        <f>Vulnerability!AK90</f>
        <v>5.0999999999999996</v>
      </c>
      <c r="X91" s="44">
        <f t="shared" si="16"/>
        <v>5.0999999999999996</v>
      </c>
      <c r="Y91" s="169" t="str">
        <f>'Lack of Coping Capacity'!D90</f>
        <v>x</v>
      </c>
      <c r="Z91" s="152">
        <f>'Lack of Coping Capacity'!G90</f>
        <v>8.6</v>
      </c>
      <c r="AA91" s="43">
        <f>'Lack of Coping Capacity'!H90</f>
        <v>8.6</v>
      </c>
      <c r="AB91" s="152">
        <f>'Lack of Coping Capacity'!M90</f>
        <v>6.6</v>
      </c>
      <c r="AC91" s="152">
        <f>'Lack of Coping Capacity'!R90</f>
        <v>3.1</v>
      </c>
      <c r="AD91" s="152">
        <f>'Lack of Coping Capacity'!W90</f>
        <v>0.5</v>
      </c>
      <c r="AE91" s="43">
        <f>'Lack of Coping Capacity'!X90</f>
        <v>3.4</v>
      </c>
      <c r="AF91" s="44">
        <f t="shared" si="17"/>
        <v>6.7</v>
      </c>
      <c r="AG91" s="161">
        <f t="shared" si="18"/>
        <v>5.0999999999999996</v>
      </c>
      <c r="AH91" s="187" t="str">
        <f t="shared" si="22"/>
        <v>High</v>
      </c>
      <c r="AI91" s="180">
        <f t="shared" si="19"/>
        <v>41</v>
      </c>
      <c r="AJ91" s="183">
        <f>VLOOKUP($B91,'Lack of Reliability Index'!$A$2:$H$192,8,FALSE)</f>
        <v>3.76140350877193</v>
      </c>
      <c r="AK91" s="51">
        <f>'Imputed and missing data hidden'!BA89</f>
        <v>12</v>
      </c>
      <c r="AL91" s="181">
        <f t="shared" si="20"/>
        <v>0.23529411764705882</v>
      </c>
      <c r="AM91" s="51" t="str">
        <f t="shared" si="21"/>
        <v/>
      </c>
      <c r="AN91" s="182">
        <f>'Indicator Date hidden2'!BB90</f>
        <v>0.10526315789473684</v>
      </c>
      <c r="AO91" s="188"/>
    </row>
    <row r="92" spans="1:41" ht="15.75" thickBot="1" x14ac:dyDescent="0.3">
      <c r="A92" s="130" t="s">
        <v>849</v>
      </c>
      <c r="B92" s="47" t="s">
        <v>297</v>
      </c>
      <c r="C92" s="159">
        <f>'Hazard &amp; Exposure'!AO91</f>
        <v>0.1</v>
      </c>
      <c r="D92" s="158">
        <f>'Hazard &amp; Exposure'!AP91</f>
        <v>4.7</v>
      </c>
      <c r="E92" s="158">
        <f>'Hazard &amp; Exposure'!AQ91</f>
        <v>7.5</v>
      </c>
      <c r="F92" s="158">
        <f>'Hazard &amp; Exposure'!AR91</f>
        <v>8.5</v>
      </c>
      <c r="G92" s="158">
        <f>'Hazard &amp; Exposure'!AU91</f>
        <v>0.3</v>
      </c>
      <c r="H92" s="43">
        <f>'Hazard &amp; Exposure'!AV91</f>
        <v>5.2</v>
      </c>
      <c r="I92" s="158">
        <f>'Hazard &amp; Exposure'!AY91</f>
        <v>1.4</v>
      </c>
      <c r="J92" s="158">
        <f>'Hazard &amp; Exposure'!BB91</f>
        <v>0</v>
      </c>
      <c r="K92" s="43">
        <f>'Hazard &amp; Exposure'!BC91</f>
        <v>1</v>
      </c>
      <c r="L92" s="44">
        <f t="shared" si="15"/>
        <v>3.4</v>
      </c>
      <c r="M92" s="156">
        <f>Vulnerability!E91</f>
        <v>0.8</v>
      </c>
      <c r="N92" s="154">
        <f>Vulnerability!H91</f>
        <v>0.9</v>
      </c>
      <c r="O92" s="154">
        <f>Vulnerability!M91</f>
        <v>0</v>
      </c>
      <c r="P92" s="43">
        <f>Vulnerability!N91</f>
        <v>0.6</v>
      </c>
      <c r="Q92" s="154">
        <f>Vulnerability!S91</f>
        <v>0.5</v>
      </c>
      <c r="R92" s="153">
        <f>Vulnerability!W91</f>
        <v>0.8</v>
      </c>
      <c r="S92" s="153">
        <f>Vulnerability!Z91</f>
        <v>0.2</v>
      </c>
      <c r="T92" s="153">
        <f>Vulnerability!AC91</f>
        <v>0</v>
      </c>
      <c r="U92" s="153">
        <f>Vulnerability!AI91</f>
        <v>0.9</v>
      </c>
      <c r="V92" s="154">
        <f>Vulnerability!AJ91</f>
        <v>0.5</v>
      </c>
      <c r="W92" s="43">
        <f>Vulnerability!AK91</f>
        <v>0.5</v>
      </c>
      <c r="X92" s="44">
        <f t="shared" si="16"/>
        <v>0.6</v>
      </c>
      <c r="Y92" s="169">
        <f>'Lack of Coping Capacity'!D91</f>
        <v>1.5</v>
      </c>
      <c r="Z92" s="152">
        <f>'Lack of Coping Capacity'!G91</f>
        <v>3.8</v>
      </c>
      <c r="AA92" s="43">
        <f>'Lack of Coping Capacity'!H91</f>
        <v>2.7</v>
      </c>
      <c r="AB92" s="152">
        <f>'Lack of Coping Capacity'!M91</f>
        <v>1.4</v>
      </c>
      <c r="AC92" s="152">
        <f>'Lack of Coping Capacity'!R91</f>
        <v>0.2</v>
      </c>
      <c r="AD92" s="152">
        <f>'Lack of Coping Capacity'!W91</f>
        <v>1.7</v>
      </c>
      <c r="AE92" s="43">
        <f>'Lack of Coping Capacity'!X91</f>
        <v>1.1000000000000001</v>
      </c>
      <c r="AF92" s="44">
        <f t="shared" si="17"/>
        <v>1.9</v>
      </c>
      <c r="AG92" s="161">
        <f t="shared" si="18"/>
        <v>1.6</v>
      </c>
      <c r="AH92" s="187" t="str">
        <f t="shared" si="22"/>
        <v>Very Low</v>
      </c>
      <c r="AI92" s="180">
        <f t="shared" si="19"/>
        <v>166</v>
      </c>
      <c r="AJ92" s="183">
        <f>VLOOKUP($B92,'Lack of Reliability Index'!$A$2:$H$192,8,FALSE)</f>
        <v>3.7333333333333343</v>
      </c>
      <c r="AK92" s="51">
        <f>'Imputed and missing data hidden'!BA90</f>
        <v>4</v>
      </c>
      <c r="AL92" s="181">
        <f t="shared" si="20"/>
        <v>7.8431372549019607E-2</v>
      </c>
      <c r="AM92" s="51" t="str">
        <f t="shared" si="21"/>
        <v/>
      </c>
      <c r="AN92" s="182">
        <f>'Indicator Date hidden2'!BB91</f>
        <v>0.5</v>
      </c>
      <c r="AO92" s="188"/>
    </row>
    <row r="93" spans="1:41" ht="15.75" thickBot="1" x14ac:dyDescent="0.3">
      <c r="A93" s="130" t="s">
        <v>168</v>
      </c>
      <c r="B93" s="47" t="s">
        <v>167</v>
      </c>
      <c r="C93" s="159">
        <f>'Hazard &amp; Exposure'!AO92</f>
        <v>5.6</v>
      </c>
      <c r="D93" s="158">
        <f>'Hazard &amp; Exposure'!AP92</f>
        <v>1.2</v>
      </c>
      <c r="E93" s="158">
        <f>'Hazard &amp; Exposure'!AQ92</f>
        <v>0</v>
      </c>
      <c r="F93" s="158">
        <f>'Hazard &amp; Exposure'!AR92</f>
        <v>0</v>
      </c>
      <c r="G93" s="158">
        <f>'Hazard &amp; Exposure'!AU92</f>
        <v>3.1</v>
      </c>
      <c r="H93" s="43">
        <f>'Hazard &amp; Exposure'!AV92</f>
        <v>2.2999999999999998</v>
      </c>
      <c r="I93" s="158">
        <f>'Hazard &amp; Exposure'!AY92</f>
        <v>0.3</v>
      </c>
      <c r="J93" s="158">
        <f>'Hazard &amp; Exposure'!BB92</f>
        <v>0</v>
      </c>
      <c r="K93" s="43">
        <f>'Hazard &amp; Exposure'!BC92</f>
        <v>0.2</v>
      </c>
      <c r="L93" s="44">
        <f t="shared" si="15"/>
        <v>1.3</v>
      </c>
      <c r="M93" s="156">
        <f>Vulnerability!E92</f>
        <v>2.2999999999999998</v>
      </c>
      <c r="N93" s="154">
        <f>Vulnerability!H92</f>
        <v>4.5</v>
      </c>
      <c r="O93" s="154">
        <f>Vulnerability!M92</f>
        <v>0</v>
      </c>
      <c r="P93" s="43">
        <f>Vulnerability!N92</f>
        <v>2.2999999999999998</v>
      </c>
      <c r="Q93" s="154">
        <f>Vulnerability!S92</f>
        <v>1.1000000000000001</v>
      </c>
      <c r="R93" s="153">
        <f>Vulnerability!W92</f>
        <v>0.4</v>
      </c>
      <c r="S93" s="153">
        <f>Vulnerability!Z92</f>
        <v>0.7</v>
      </c>
      <c r="T93" s="153">
        <f>Vulnerability!AC92</f>
        <v>0</v>
      </c>
      <c r="U93" s="153">
        <f>Vulnerability!AI92</f>
        <v>1.3</v>
      </c>
      <c r="V93" s="154">
        <f>Vulnerability!AJ92</f>
        <v>0.6</v>
      </c>
      <c r="W93" s="43">
        <f>Vulnerability!AK92</f>
        <v>0.9</v>
      </c>
      <c r="X93" s="44">
        <f t="shared" si="16"/>
        <v>1.6</v>
      </c>
      <c r="Y93" s="169" t="str">
        <f>'Lack of Coping Capacity'!D92</f>
        <v>x</v>
      </c>
      <c r="Z93" s="152">
        <f>'Lack of Coping Capacity'!G92</f>
        <v>5.5</v>
      </c>
      <c r="AA93" s="43">
        <f>'Lack of Coping Capacity'!H92</f>
        <v>5.5</v>
      </c>
      <c r="AB93" s="152">
        <f>'Lack of Coping Capacity'!M92</f>
        <v>0.7</v>
      </c>
      <c r="AC93" s="152">
        <f>'Lack of Coping Capacity'!R92</f>
        <v>1.7</v>
      </c>
      <c r="AD93" s="152">
        <f>'Lack of Coping Capacity'!W92</f>
        <v>1.8</v>
      </c>
      <c r="AE93" s="43">
        <f>'Lack of Coping Capacity'!X92</f>
        <v>1.4</v>
      </c>
      <c r="AF93" s="44">
        <f t="shared" si="17"/>
        <v>3.7</v>
      </c>
      <c r="AG93" s="161">
        <f t="shared" si="18"/>
        <v>2</v>
      </c>
      <c r="AH93" s="187" t="str">
        <f t="shared" si="22"/>
        <v>Low</v>
      </c>
      <c r="AI93" s="180">
        <f t="shared" si="19"/>
        <v>152</v>
      </c>
      <c r="AJ93" s="183">
        <f>VLOOKUP($B93,'Lack of Reliability Index'!$A$2:$H$192,8,FALSE)</f>
        <v>2.2060606060606061</v>
      </c>
      <c r="AK93" s="51">
        <f>'Imputed and missing data hidden'!BA91</f>
        <v>6</v>
      </c>
      <c r="AL93" s="181">
        <f t="shared" si="20"/>
        <v>0.11764705882352941</v>
      </c>
      <c r="AM93" s="51" t="str">
        <f t="shared" si="21"/>
        <v/>
      </c>
      <c r="AN93" s="182">
        <f>'Indicator Date hidden2'!BB92</f>
        <v>0.11363636363636363</v>
      </c>
      <c r="AO93" s="188"/>
    </row>
    <row r="94" spans="1:41" ht="15.75" thickBot="1" x14ac:dyDescent="0.3">
      <c r="A94" s="130" t="s">
        <v>170</v>
      </c>
      <c r="B94" s="47" t="s">
        <v>169</v>
      </c>
      <c r="C94" s="159">
        <f>'Hazard &amp; Exposure'!AO93</f>
        <v>9.6999999999999993</v>
      </c>
      <c r="D94" s="158">
        <f>'Hazard &amp; Exposure'!AP93</f>
        <v>5.6</v>
      </c>
      <c r="E94" s="158">
        <f>'Hazard &amp; Exposure'!AQ93</f>
        <v>0</v>
      </c>
      <c r="F94" s="158">
        <f>'Hazard &amp; Exposure'!AR93</f>
        <v>0</v>
      </c>
      <c r="G94" s="158">
        <f>'Hazard &amp; Exposure'!AU93</f>
        <v>6.7</v>
      </c>
      <c r="H94" s="43">
        <f>'Hazard &amp; Exposure'!AV93</f>
        <v>5.8</v>
      </c>
      <c r="I94" s="158">
        <f>'Hazard &amp; Exposure'!AY93</f>
        <v>2.4</v>
      </c>
      <c r="J94" s="158">
        <f>'Hazard &amp; Exposure'!BB93</f>
        <v>0</v>
      </c>
      <c r="K94" s="43">
        <f>'Hazard &amp; Exposure'!BC93</f>
        <v>1.7</v>
      </c>
      <c r="L94" s="44">
        <f t="shared" si="15"/>
        <v>4</v>
      </c>
      <c r="M94" s="156">
        <f>Vulnerability!E93</f>
        <v>2.5</v>
      </c>
      <c r="N94" s="154">
        <f>Vulnerability!H93</f>
        <v>2.9</v>
      </c>
      <c r="O94" s="154">
        <f>Vulnerability!M93</f>
        <v>6.3</v>
      </c>
      <c r="P94" s="43">
        <f>Vulnerability!N93</f>
        <v>3.6</v>
      </c>
      <c r="Q94" s="154">
        <f>Vulnerability!S93</f>
        <v>0.8</v>
      </c>
      <c r="R94" s="153">
        <f>Vulnerability!W93</f>
        <v>1</v>
      </c>
      <c r="S94" s="153">
        <f>Vulnerability!Z93</f>
        <v>1.1000000000000001</v>
      </c>
      <c r="T94" s="153">
        <f>Vulnerability!AC93</f>
        <v>0.1</v>
      </c>
      <c r="U94" s="153">
        <f>Vulnerability!AI93</f>
        <v>2</v>
      </c>
      <c r="V94" s="154">
        <f>Vulnerability!AJ93</f>
        <v>1.1000000000000001</v>
      </c>
      <c r="W94" s="43">
        <f>Vulnerability!AK93</f>
        <v>1</v>
      </c>
      <c r="X94" s="44">
        <f t="shared" si="16"/>
        <v>2.4</v>
      </c>
      <c r="Y94" s="169">
        <f>'Lack of Coping Capacity'!D93</f>
        <v>3.7</v>
      </c>
      <c r="Z94" s="152">
        <f>'Lack of Coping Capacity'!G93</f>
        <v>7</v>
      </c>
      <c r="AA94" s="43">
        <f>'Lack of Coping Capacity'!H93</f>
        <v>5.4</v>
      </c>
      <c r="AB94" s="152">
        <f>'Lack of Coping Capacity'!M93</f>
        <v>2.6</v>
      </c>
      <c r="AC94" s="152">
        <f>'Lack of Coping Capacity'!R93</f>
        <v>3.6</v>
      </c>
      <c r="AD94" s="152">
        <f>'Lack of Coping Capacity'!W93</f>
        <v>4</v>
      </c>
      <c r="AE94" s="43">
        <f>'Lack of Coping Capacity'!X93</f>
        <v>3.4</v>
      </c>
      <c r="AF94" s="44">
        <f t="shared" si="17"/>
        <v>4.5</v>
      </c>
      <c r="AG94" s="161">
        <f t="shared" si="18"/>
        <v>3.5</v>
      </c>
      <c r="AH94" s="187" t="str">
        <f t="shared" si="22"/>
        <v>Medium</v>
      </c>
      <c r="AI94" s="180">
        <f t="shared" si="19"/>
        <v>99</v>
      </c>
      <c r="AJ94" s="183">
        <f>VLOOKUP($B94,'Lack of Reliability Index'!$A$2:$H$192,8,FALSE)</f>
        <v>1.0888888888888886</v>
      </c>
      <c r="AK94" s="51">
        <f>'Imputed and missing data hidden'!BA92</f>
        <v>2</v>
      </c>
      <c r="AL94" s="181">
        <f t="shared" si="20"/>
        <v>3.9215686274509803E-2</v>
      </c>
      <c r="AM94" s="51" t="str">
        <f t="shared" si="21"/>
        <v/>
      </c>
      <c r="AN94" s="182">
        <f>'Indicator Date hidden2'!BB93</f>
        <v>0.10416666666666667</v>
      </c>
      <c r="AO94" s="188"/>
    </row>
    <row r="95" spans="1:41" ht="15.75" thickBot="1" x14ac:dyDescent="0.3">
      <c r="A95" s="130" t="s">
        <v>848</v>
      </c>
      <c r="B95" s="47" t="s">
        <v>171</v>
      </c>
      <c r="C95" s="159">
        <f>'Hazard &amp; Exposure'!AO94</f>
        <v>3.7</v>
      </c>
      <c r="D95" s="158">
        <f>'Hazard &amp; Exposure'!AP94</f>
        <v>9.1999999999999993</v>
      </c>
      <c r="E95" s="158">
        <f>'Hazard &amp; Exposure'!AQ94</f>
        <v>0</v>
      </c>
      <c r="F95" s="158">
        <f>'Hazard &amp; Exposure'!AR94</f>
        <v>3.3</v>
      </c>
      <c r="G95" s="158">
        <f>'Hazard &amp; Exposure'!AU94</f>
        <v>2.5</v>
      </c>
      <c r="H95" s="43">
        <f>'Hazard &amp; Exposure'!AV94</f>
        <v>4.7</v>
      </c>
      <c r="I95" s="158">
        <f>'Hazard &amp; Exposure'!AY94</f>
        <v>2.7</v>
      </c>
      <c r="J95" s="158">
        <f>'Hazard &amp; Exposure'!BB94</f>
        <v>0</v>
      </c>
      <c r="K95" s="43">
        <f>'Hazard &amp; Exposure'!BC94</f>
        <v>1.9</v>
      </c>
      <c r="L95" s="44">
        <f t="shared" si="15"/>
        <v>3.4</v>
      </c>
      <c r="M95" s="156">
        <f>Vulnerability!E94</f>
        <v>4.4000000000000004</v>
      </c>
      <c r="N95" s="154">
        <f>Vulnerability!H94</f>
        <v>4.7</v>
      </c>
      <c r="O95" s="154">
        <f>Vulnerability!M94</f>
        <v>2.6</v>
      </c>
      <c r="P95" s="43">
        <f>Vulnerability!N94</f>
        <v>4</v>
      </c>
      <c r="Q95" s="154">
        <f>Vulnerability!S94</f>
        <v>0</v>
      </c>
      <c r="R95" s="153">
        <f>Vulnerability!W94</f>
        <v>1.6</v>
      </c>
      <c r="S95" s="153">
        <f>Vulnerability!Z94</f>
        <v>5.5</v>
      </c>
      <c r="T95" s="153">
        <f>Vulnerability!AC94</f>
        <v>0.4</v>
      </c>
      <c r="U95" s="153">
        <f>Vulnerability!AI94</f>
        <v>5.9</v>
      </c>
      <c r="V95" s="154">
        <f>Vulnerability!AJ94</f>
        <v>3.7</v>
      </c>
      <c r="W95" s="43">
        <f>Vulnerability!AK94</f>
        <v>2</v>
      </c>
      <c r="X95" s="44">
        <f t="shared" si="16"/>
        <v>3.1</v>
      </c>
      <c r="Y95" s="169">
        <f>'Lack of Coping Capacity'!D94</f>
        <v>6.1</v>
      </c>
      <c r="Z95" s="152">
        <f>'Lack of Coping Capacity'!G94</f>
        <v>6.5</v>
      </c>
      <c r="AA95" s="43">
        <f>'Lack of Coping Capacity'!H94</f>
        <v>6.3</v>
      </c>
      <c r="AB95" s="152">
        <f>'Lack of Coping Capacity'!M94</f>
        <v>5.5</v>
      </c>
      <c r="AC95" s="152">
        <f>'Lack of Coping Capacity'!R94</f>
        <v>5.7</v>
      </c>
      <c r="AD95" s="152">
        <f>'Lack of Coping Capacity'!W94</f>
        <v>6.9</v>
      </c>
      <c r="AE95" s="43">
        <f>'Lack of Coping Capacity'!X94</f>
        <v>6</v>
      </c>
      <c r="AF95" s="44">
        <f t="shared" si="17"/>
        <v>6.2</v>
      </c>
      <c r="AG95" s="161">
        <f t="shared" si="18"/>
        <v>4</v>
      </c>
      <c r="AH95" s="187" t="str">
        <f t="shared" si="22"/>
        <v>Medium</v>
      </c>
      <c r="AI95" s="180">
        <f t="shared" si="19"/>
        <v>82</v>
      </c>
      <c r="AJ95" s="183">
        <f>VLOOKUP($B95,'Lack of Reliability Index'!$A$2:$H$192,8,FALSE)</f>
        <v>1.8133333333333326</v>
      </c>
      <c r="AK95" s="51">
        <f>'Imputed and missing data hidden'!BA93</f>
        <v>0</v>
      </c>
      <c r="AL95" s="181">
        <f t="shared" si="20"/>
        <v>0</v>
      </c>
      <c r="AM95" s="51" t="str">
        <f t="shared" si="21"/>
        <v/>
      </c>
      <c r="AN95" s="182">
        <f>'Indicator Date hidden2'!BB94</f>
        <v>0.34</v>
      </c>
      <c r="AO95" s="188"/>
    </row>
    <row r="96" spans="1:41" ht="15.75" thickBot="1" x14ac:dyDescent="0.3">
      <c r="A96" s="130" t="s">
        <v>378</v>
      </c>
      <c r="B96" s="47" t="s">
        <v>172</v>
      </c>
      <c r="C96" s="159">
        <f>'Hazard &amp; Exposure'!AO95</f>
        <v>0.1</v>
      </c>
      <c r="D96" s="158">
        <f>'Hazard &amp; Exposure'!AP95</f>
        <v>6.7</v>
      </c>
      <c r="E96" s="158">
        <f>'Hazard &amp; Exposure'!AQ95</f>
        <v>0</v>
      </c>
      <c r="F96" s="158">
        <f>'Hazard &amp; Exposure'!AR95</f>
        <v>0</v>
      </c>
      <c r="G96" s="158">
        <f>'Hazard &amp; Exposure'!AU95</f>
        <v>2</v>
      </c>
      <c r="H96" s="43">
        <f>'Hazard &amp; Exposure'!AV95</f>
        <v>2.2000000000000002</v>
      </c>
      <c r="I96" s="158">
        <f>'Hazard &amp; Exposure'!AY95</f>
        <v>0.1</v>
      </c>
      <c r="J96" s="158">
        <f>'Hazard &amp; Exposure'!BB95</f>
        <v>0</v>
      </c>
      <c r="K96" s="43">
        <f>'Hazard &amp; Exposure'!BC95</f>
        <v>0.1</v>
      </c>
      <c r="L96" s="44">
        <f t="shared" si="15"/>
        <v>1.2</v>
      </c>
      <c r="M96" s="156">
        <f>Vulnerability!E95</f>
        <v>1.8</v>
      </c>
      <c r="N96" s="154">
        <f>Vulnerability!H95</f>
        <v>2.6</v>
      </c>
      <c r="O96" s="154">
        <f>Vulnerability!M95</f>
        <v>0</v>
      </c>
      <c r="P96" s="43">
        <f>Vulnerability!N95</f>
        <v>1.6</v>
      </c>
      <c r="Q96" s="154">
        <f>Vulnerability!S95</f>
        <v>1.1000000000000001</v>
      </c>
      <c r="R96" s="153">
        <f>Vulnerability!W95</f>
        <v>1.1000000000000001</v>
      </c>
      <c r="S96" s="153">
        <f>Vulnerability!Z95</f>
        <v>0.6</v>
      </c>
      <c r="T96" s="153">
        <f>Vulnerability!AC95</f>
        <v>0</v>
      </c>
      <c r="U96" s="153">
        <f>Vulnerability!AI95</f>
        <v>1.5</v>
      </c>
      <c r="V96" s="154">
        <f>Vulnerability!AJ95</f>
        <v>0.8</v>
      </c>
      <c r="W96" s="43">
        <f>Vulnerability!AK95</f>
        <v>1</v>
      </c>
      <c r="X96" s="44">
        <f t="shared" si="16"/>
        <v>1.3</v>
      </c>
      <c r="Y96" s="169" t="str">
        <f>'Lack of Coping Capacity'!D95</f>
        <v>x</v>
      </c>
      <c r="Z96" s="152">
        <f>'Lack of Coping Capacity'!G95</f>
        <v>3.6</v>
      </c>
      <c r="AA96" s="43">
        <f>'Lack of Coping Capacity'!H95</f>
        <v>3.6</v>
      </c>
      <c r="AB96" s="152">
        <f>'Lack of Coping Capacity'!M95</f>
        <v>1.5</v>
      </c>
      <c r="AC96" s="152">
        <f>'Lack of Coping Capacity'!R95</f>
        <v>0.8</v>
      </c>
      <c r="AD96" s="152">
        <f>'Lack of Coping Capacity'!W95</f>
        <v>2.5</v>
      </c>
      <c r="AE96" s="43">
        <f>'Lack of Coping Capacity'!X95</f>
        <v>1.6</v>
      </c>
      <c r="AF96" s="44">
        <f t="shared" si="17"/>
        <v>2.7</v>
      </c>
      <c r="AG96" s="161">
        <f t="shared" si="18"/>
        <v>1.6</v>
      </c>
      <c r="AH96" s="187" t="str">
        <f t="shared" si="22"/>
        <v>Very Low</v>
      </c>
      <c r="AI96" s="180">
        <f t="shared" si="19"/>
        <v>166</v>
      </c>
      <c r="AJ96" s="183">
        <f>VLOOKUP($B96,'Lack of Reliability Index'!$A$2:$H$192,8,FALSE)</f>
        <v>2.0444444444444443</v>
      </c>
      <c r="AK96" s="51">
        <f>'Imputed and missing data hidden'!BA94</f>
        <v>5</v>
      </c>
      <c r="AL96" s="181">
        <f t="shared" si="20"/>
        <v>9.8039215686274508E-2</v>
      </c>
      <c r="AM96" s="51" t="str">
        <f t="shared" si="21"/>
        <v/>
      </c>
      <c r="AN96" s="182">
        <f>'Indicator Date hidden2'!BB95</f>
        <v>0.13333333333333333</v>
      </c>
      <c r="AO96" s="188"/>
    </row>
    <row r="97" spans="1:41" ht="15.75" thickBot="1" x14ac:dyDescent="0.3">
      <c r="A97" s="130" t="s">
        <v>174</v>
      </c>
      <c r="B97" s="47" t="s">
        <v>173</v>
      </c>
      <c r="C97" s="159">
        <f>'Hazard &amp; Exposure'!AO96</f>
        <v>6.5</v>
      </c>
      <c r="D97" s="158">
        <f>'Hazard &amp; Exposure'!AP96</f>
        <v>1.1000000000000001</v>
      </c>
      <c r="E97" s="158">
        <f>'Hazard &amp; Exposure'!AQ96</f>
        <v>6</v>
      </c>
      <c r="F97" s="158">
        <f>'Hazard &amp; Exposure'!AR96</f>
        <v>0</v>
      </c>
      <c r="G97" s="158">
        <f>'Hazard &amp; Exposure'!AU96</f>
        <v>2.6</v>
      </c>
      <c r="H97" s="43">
        <f>'Hazard &amp; Exposure'!AV96</f>
        <v>3.7</v>
      </c>
      <c r="I97" s="158">
        <f>'Hazard &amp; Exposure'!AY96</f>
        <v>6.9</v>
      </c>
      <c r="J97" s="158">
        <f>'Hazard &amp; Exposure'!BB96</f>
        <v>0</v>
      </c>
      <c r="K97" s="43">
        <f>'Hazard &amp; Exposure'!BC96</f>
        <v>4.8</v>
      </c>
      <c r="L97" s="44">
        <f t="shared" si="15"/>
        <v>4.3</v>
      </c>
      <c r="M97" s="156">
        <f>Vulnerability!E96</f>
        <v>2.9</v>
      </c>
      <c r="N97" s="154">
        <f>Vulnerability!H96</f>
        <v>5.0999999999999996</v>
      </c>
      <c r="O97" s="154">
        <f>Vulnerability!M96</f>
        <v>5.7</v>
      </c>
      <c r="P97" s="43">
        <f>Vulnerability!N96</f>
        <v>4.2</v>
      </c>
      <c r="Q97" s="154">
        <f>Vulnerability!S96</f>
        <v>10</v>
      </c>
      <c r="R97" s="153">
        <f>Vulnerability!W96</f>
        <v>0.2</v>
      </c>
      <c r="S97" s="153">
        <f>Vulnerability!Z96</f>
        <v>0.6</v>
      </c>
      <c r="T97" s="153">
        <f>Vulnerability!AC96</f>
        <v>4.2</v>
      </c>
      <c r="U97" s="153">
        <f>Vulnerability!AI96</f>
        <v>1</v>
      </c>
      <c r="V97" s="154">
        <f>Vulnerability!AJ96</f>
        <v>1.6</v>
      </c>
      <c r="W97" s="43">
        <f>Vulnerability!AK96</f>
        <v>7.9</v>
      </c>
      <c r="X97" s="44">
        <f t="shared" si="16"/>
        <v>6.4</v>
      </c>
      <c r="Y97" s="169">
        <f>'Lack of Coping Capacity'!D96</f>
        <v>4.7</v>
      </c>
      <c r="Z97" s="152">
        <f>'Lack of Coping Capacity'!G96</f>
        <v>6.6</v>
      </c>
      <c r="AA97" s="43">
        <f>'Lack of Coping Capacity'!H96</f>
        <v>5.7</v>
      </c>
      <c r="AB97" s="152">
        <f>'Lack of Coping Capacity'!M96</f>
        <v>2.4</v>
      </c>
      <c r="AC97" s="152">
        <f>'Lack of Coping Capacity'!R96</f>
        <v>0.8</v>
      </c>
      <c r="AD97" s="152">
        <f>'Lack of Coping Capacity'!W96</f>
        <v>3.5</v>
      </c>
      <c r="AE97" s="43">
        <f>'Lack of Coping Capacity'!X96</f>
        <v>2.2000000000000002</v>
      </c>
      <c r="AF97" s="44">
        <f t="shared" si="17"/>
        <v>4.2</v>
      </c>
      <c r="AG97" s="161">
        <f t="shared" si="18"/>
        <v>4.9000000000000004</v>
      </c>
      <c r="AH97" s="187" t="str">
        <f t="shared" si="22"/>
        <v>Medium</v>
      </c>
      <c r="AI97" s="180">
        <f t="shared" si="19"/>
        <v>50</v>
      </c>
      <c r="AJ97" s="183">
        <f>VLOOKUP($B97,'Lack of Reliability Index'!$A$2:$H$192,8,FALSE)</f>
        <v>2.0740740740740735</v>
      </c>
      <c r="AK97" s="51">
        <f>'Imputed and missing data hidden'!BA95</f>
        <v>6</v>
      </c>
      <c r="AL97" s="181">
        <f t="shared" si="20"/>
        <v>0.11764705882352941</v>
      </c>
      <c r="AM97" s="51" t="str">
        <f t="shared" si="21"/>
        <v/>
      </c>
      <c r="AN97" s="182">
        <f>'Indicator Date hidden2'!BB96</f>
        <v>8.8888888888888892E-2</v>
      </c>
      <c r="AO97" s="188"/>
    </row>
    <row r="98" spans="1:41" ht="15.75" thickBot="1" x14ac:dyDescent="0.3">
      <c r="A98" s="130" t="s">
        <v>176</v>
      </c>
      <c r="B98" s="47" t="s">
        <v>175</v>
      </c>
      <c r="C98" s="159">
        <f>'Hazard &amp; Exposure'!AO97</f>
        <v>0.1</v>
      </c>
      <c r="D98" s="158">
        <f>'Hazard &amp; Exposure'!AP97</f>
        <v>3.7</v>
      </c>
      <c r="E98" s="158">
        <f>'Hazard &amp; Exposure'!AQ97</f>
        <v>0</v>
      </c>
      <c r="F98" s="158">
        <f>'Hazard &amp; Exposure'!AR97</f>
        <v>0</v>
      </c>
      <c r="G98" s="158">
        <f>'Hazard &amp; Exposure'!AU97</f>
        <v>5.3</v>
      </c>
      <c r="H98" s="43">
        <f>'Hazard &amp; Exposure'!AV97</f>
        <v>2.1</v>
      </c>
      <c r="I98" s="158">
        <f>'Hazard &amp; Exposure'!AY97</f>
        <v>4.3</v>
      </c>
      <c r="J98" s="158">
        <f>'Hazard &amp; Exposure'!BB97</f>
        <v>0</v>
      </c>
      <c r="K98" s="43">
        <f>'Hazard &amp; Exposure'!BC97</f>
        <v>3</v>
      </c>
      <c r="L98" s="44">
        <f t="shared" si="15"/>
        <v>2.6</v>
      </c>
      <c r="M98" s="156">
        <f>Vulnerability!E97</f>
        <v>5.7</v>
      </c>
      <c r="N98" s="154">
        <f>Vulnerability!H97</f>
        <v>7.3</v>
      </c>
      <c r="O98" s="154">
        <f>Vulnerability!M97</f>
        <v>2.1</v>
      </c>
      <c r="P98" s="43">
        <f>Vulnerability!N97</f>
        <v>5.2</v>
      </c>
      <c r="Q98" s="154">
        <f>Vulnerability!S97</f>
        <v>0</v>
      </c>
      <c r="R98" s="153">
        <f>Vulnerability!W97</f>
        <v>10</v>
      </c>
      <c r="S98" s="153">
        <f>Vulnerability!Z97</f>
        <v>4.5999999999999996</v>
      </c>
      <c r="T98" s="153">
        <f>Vulnerability!AC97</f>
        <v>10</v>
      </c>
      <c r="U98" s="153">
        <f>Vulnerability!AI97</f>
        <v>3.4</v>
      </c>
      <c r="V98" s="154">
        <f>Vulnerability!AJ97</f>
        <v>8.3000000000000007</v>
      </c>
      <c r="W98" s="43">
        <f>Vulnerability!AK97</f>
        <v>5.5</v>
      </c>
      <c r="X98" s="44">
        <f t="shared" si="16"/>
        <v>5.4</v>
      </c>
      <c r="Y98" s="169">
        <f>'Lack of Coping Capacity'!D97</f>
        <v>8.4</v>
      </c>
      <c r="Z98" s="152">
        <f>'Lack of Coping Capacity'!G97</f>
        <v>6.2</v>
      </c>
      <c r="AA98" s="43">
        <f>'Lack of Coping Capacity'!H97</f>
        <v>7.3</v>
      </c>
      <c r="AB98" s="152">
        <f>'Lack of Coping Capacity'!M97</f>
        <v>6.1</v>
      </c>
      <c r="AC98" s="152">
        <f>'Lack of Coping Capacity'!R97</f>
        <v>6.5</v>
      </c>
      <c r="AD98" s="152">
        <f>'Lack of Coping Capacity'!W97</f>
        <v>5.6</v>
      </c>
      <c r="AE98" s="43">
        <f>'Lack of Coping Capacity'!X97</f>
        <v>6.1</v>
      </c>
      <c r="AF98" s="44">
        <f t="shared" si="17"/>
        <v>6.7</v>
      </c>
      <c r="AG98" s="161">
        <f t="shared" si="18"/>
        <v>4.5</v>
      </c>
      <c r="AH98" s="187" t="str">
        <f t="shared" si="22"/>
        <v>Medium</v>
      </c>
      <c r="AI98" s="180">
        <f t="shared" si="19"/>
        <v>59</v>
      </c>
      <c r="AJ98" s="183">
        <f>VLOOKUP($B98,'Lack of Reliability Index'!$A$2:$H$192,8,FALSE)</f>
        <v>1.8666666666666654</v>
      </c>
      <c r="AK98" s="51">
        <f>'Imputed and missing data hidden'!BA96</f>
        <v>2</v>
      </c>
      <c r="AL98" s="181">
        <f t="shared" si="20"/>
        <v>3.9215686274509803E-2</v>
      </c>
      <c r="AM98" s="51" t="str">
        <f t="shared" si="21"/>
        <v/>
      </c>
      <c r="AN98" s="182">
        <f>'Indicator Date hidden2'!BB97</f>
        <v>0.25</v>
      </c>
      <c r="AO98" s="188"/>
    </row>
    <row r="99" spans="1:41" ht="15.75" thickBot="1" x14ac:dyDescent="0.3">
      <c r="A99" s="130" t="s">
        <v>178</v>
      </c>
      <c r="B99" s="47" t="s">
        <v>177</v>
      </c>
      <c r="C99" s="159">
        <f>'Hazard &amp; Exposure'!AO98</f>
        <v>0.1</v>
      </c>
      <c r="D99" s="158">
        <f>'Hazard &amp; Exposure'!AP98</f>
        <v>6.4</v>
      </c>
      <c r="E99" s="158">
        <f>'Hazard &amp; Exposure'!AQ98</f>
        <v>5</v>
      </c>
      <c r="F99" s="158">
        <f>'Hazard &amp; Exposure'!AR98</f>
        <v>0</v>
      </c>
      <c r="G99" s="158">
        <f>'Hazard &amp; Exposure'!AU98</f>
        <v>0.5</v>
      </c>
      <c r="H99" s="43">
        <f>'Hazard &amp; Exposure'!AV98</f>
        <v>2.9</v>
      </c>
      <c r="I99" s="158">
        <f>'Hazard &amp; Exposure'!AY98</f>
        <v>3.9</v>
      </c>
      <c r="J99" s="158">
        <f>'Hazard &amp; Exposure'!BB98</f>
        <v>0</v>
      </c>
      <c r="K99" s="43">
        <f>'Hazard &amp; Exposure'!BC98</f>
        <v>2.7</v>
      </c>
      <c r="L99" s="44">
        <f t="shared" si="15"/>
        <v>2.8</v>
      </c>
      <c r="M99" s="156">
        <f>Vulnerability!E98</f>
        <v>7.4</v>
      </c>
      <c r="N99" s="154">
        <f>Vulnerability!H98</f>
        <v>5.8</v>
      </c>
      <c r="O99" s="154">
        <f>Vulnerability!M98</f>
        <v>9.6</v>
      </c>
      <c r="P99" s="43">
        <f>Vulnerability!N98</f>
        <v>7.6</v>
      </c>
      <c r="Q99" s="154">
        <f>Vulnerability!S98</f>
        <v>3.9</v>
      </c>
      <c r="R99" s="153">
        <f>Vulnerability!W98</f>
        <v>4.5</v>
      </c>
      <c r="S99" s="153">
        <f>Vulnerability!Z98</f>
        <v>4.4000000000000004</v>
      </c>
      <c r="T99" s="153">
        <f>Vulnerability!AC98</f>
        <v>0.2</v>
      </c>
      <c r="U99" s="153">
        <f>Vulnerability!AI98</f>
        <v>7.3</v>
      </c>
      <c r="V99" s="154">
        <f>Vulnerability!AJ98</f>
        <v>4.5999999999999996</v>
      </c>
      <c r="W99" s="43">
        <f>Vulnerability!AK98</f>
        <v>4.3</v>
      </c>
      <c r="X99" s="44">
        <f t="shared" si="16"/>
        <v>6.2</v>
      </c>
      <c r="Y99" s="169" t="str">
        <f>'Lack of Coping Capacity'!D98</f>
        <v>x</v>
      </c>
      <c r="Z99" s="152">
        <f>'Lack of Coping Capacity'!G98</f>
        <v>7</v>
      </c>
      <c r="AA99" s="43">
        <f>'Lack of Coping Capacity'!H98</f>
        <v>7</v>
      </c>
      <c r="AB99" s="152">
        <f>'Lack of Coping Capacity'!M98</f>
        <v>8.3000000000000007</v>
      </c>
      <c r="AC99" s="152">
        <f>'Lack of Coping Capacity'!R98</f>
        <v>7.8</v>
      </c>
      <c r="AD99" s="152">
        <f>'Lack of Coping Capacity'!W98</f>
        <v>8.1999999999999993</v>
      </c>
      <c r="AE99" s="43">
        <f>'Lack of Coping Capacity'!X98</f>
        <v>8.1</v>
      </c>
      <c r="AF99" s="44">
        <f t="shared" si="17"/>
        <v>7.6</v>
      </c>
      <c r="AG99" s="161">
        <f t="shared" si="18"/>
        <v>5.0999999999999996</v>
      </c>
      <c r="AH99" s="187" t="str">
        <f t="shared" si="22"/>
        <v>High</v>
      </c>
      <c r="AI99" s="180">
        <f t="shared" si="19"/>
        <v>41</v>
      </c>
      <c r="AJ99" s="183">
        <f>VLOOKUP($B99,'Lack of Reliability Index'!$A$2:$H$192,8,FALSE)</f>
        <v>2.6156028368794324</v>
      </c>
      <c r="AK99" s="51">
        <f>'Imputed and missing data hidden'!BA97</f>
        <v>3</v>
      </c>
      <c r="AL99" s="181">
        <f t="shared" si="20"/>
        <v>5.8823529411764705E-2</v>
      </c>
      <c r="AM99" s="51" t="str">
        <f t="shared" si="21"/>
        <v/>
      </c>
      <c r="AN99" s="182">
        <f>'Indicator Date hidden2'!BB98</f>
        <v>0.34042553191489361</v>
      </c>
      <c r="AO99" s="188"/>
    </row>
    <row r="100" spans="1:41" ht="15.75" thickBot="1" x14ac:dyDescent="0.3">
      <c r="A100" s="130" t="s">
        <v>180</v>
      </c>
      <c r="B100" s="47" t="s">
        <v>179</v>
      </c>
      <c r="C100" s="159">
        <f>'Hazard &amp; Exposure'!AO99</f>
        <v>5.3</v>
      </c>
      <c r="D100" s="158">
        <f>'Hazard &amp; Exposure'!AP99</f>
        <v>2.6</v>
      </c>
      <c r="E100" s="158">
        <f>'Hazard &amp; Exposure'!AQ99</f>
        <v>7.5</v>
      </c>
      <c r="F100" s="158">
        <f>'Hazard &amp; Exposure'!AR99</f>
        <v>0</v>
      </c>
      <c r="G100" s="158">
        <f>'Hazard &amp; Exposure'!AU99</f>
        <v>5</v>
      </c>
      <c r="H100" s="43">
        <f>'Hazard &amp; Exposure'!AV99</f>
        <v>4.5999999999999996</v>
      </c>
      <c r="I100" s="158">
        <f>'Hazard &amp; Exposure'!AY99</f>
        <v>9.9</v>
      </c>
      <c r="J100" s="158">
        <f>'Hazard &amp; Exposure'!BB99</f>
        <v>10</v>
      </c>
      <c r="K100" s="43">
        <f>'Hazard &amp; Exposure'!BC99</f>
        <v>10</v>
      </c>
      <c r="L100" s="44">
        <f t="shared" ref="L100:L131" si="23">ROUND((10-GEOMEAN(((10-H100)/10*9+1),((10-K100)/10*9+1)))/9*10,1)</f>
        <v>8.4</v>
      </c>
      <c r="M100" s="156">
        <f>Vulnerability!E99</f>
        <v>2</v>
      </c>
      <c r="N100" s="154">
        <f>Vulnerability!H99</f>
        <v>2.2000000000000002</v>
      </c>
      <c r="O100" s="154">
        <f>Vulnerability!M99</f>
        <v>1.8</v>
      </c>
      <c r="P100" s="43">
        <f>Vulnerability!N99</f>
        <v>2</v>
      </c>
      <c r="Q100" s="154">
        <f>Vulnerability!S99</f>
        <v>8</v>
      </c>
      <c r="R100" s="153">
        <f>Vulnerability!W99</f>
        <v>0.7</v>
      </c>
      <c r="S100" s="153">
        <f>Vulnerability!Z99</f>
        <v>1.1000000000000001</v>
      </c>
      <c r="T100" s="153">
        <f>Vulnerability!AC99</f>
        <v>0</v>
      </c>
      <c r="U100" s="153">
        <f>Vulnerability!AI99</f>
        <v>1.3</v>
      </c>
      <c r="V100" s="154">
        <f>Vulnerability!AJ99</f>
        <v>0.8</v>
      </c>
      <c r="W100" s="43">
        <f>Vulnerability!AK99</f>
        <v>5.4</v>
      </c>
      <c r="X100" s="44">
        <f t="shared" ref="X100:X131" si="24">ROUND((10-GEOMEAN(((10-P100)/10*9+1),((10-W100)/10*9+1)))/9*10,1)</f>
        <v>3.9</v>
      </c>
      <c r="Y100" s="169" t="str">
        <f>'Lack of Coping Capacity'!D99</f>
        <v>x</v>
      </c>
      <c r="Z100" s="152">
        <f>'Lack of Coping Capacity'!G99</f>
        <v>8.5</v>
      </c>
      <c r="AA100" s="43">
        <f>'Lack of Coping Capacity'!H99</f>
        <v>8.5</v>
      </c>
      <c r="AB100" s="152">
        <f>'Lack of Coping Capacity'!M99</f>
        <v>3.1</v>
      </c>
      <c r="AC100" s="152">
        <f>'Lack of Coping Capacity'!R99</f>
        <v>5.0999999999999996</v>
      </c>
      <c r="AD100" s="152">
        <f>'Lack of Coping Capacity'!W99</f>
        <v>3.3</v>
      </c>
      <c r="AE100" s="43">
        <f>'Lack of Coping Capacity'!X99</f>
        <v>3.8</v>
      </c>
      <c r="AF100" s="44">
        <f t="shared" ref="AF100:AF131" si="25">ROUND((10-GEOMEAN(((10-AA100)/10*9+1),((10-AE100)/10*9+1)))/9*10,1)</f>
        <v>6.7</v>
      </c>
      <c r="AG100" s="161">
        <f t="shared" ref="AG100:AG131" si="26">ROUND(L100^(1/3)*X100^(1/3)*AF100^(1/3),1)</f>
        <v>6</v>
      </c>
      <c r="AH100" s="187" t="str">
        <f t="shared" si="22"/>
        <v>High</v>
      </c>
      <c r="AI100" s="180">
        <f t="shared" ref="AI100:AI131" si="27">_xlfn.RANK.EQ(AG100,AG$4:AG$194)</f>
        <v>18</v>
      </c>
      <c r="AJ100" s="183">
        <f>VLOOKUP($B100,'Lack of Reliability Index'!$A$2:$H$192,8,FALSE)</f>
        <v>6.7441860465116275</v>
      </c>
      <c r="AK100" s="51">
        <f>'Imputed and missing data hidden'!BA98</f>
        <v>10</v>
      </c>
      <c r="AL100" s="181">
        <f t="shared" ref="AL100:AL131" si="28">AK100/51</f>
        <v>0.19607843137254902</v>
      </c>
      <c r="AM100" s="51" t="str">
        <f t="shared" ref="AM100:AM131" si="29">IF(J100&gt;=7,"YES","")</f>
        <v>YES</v>
      </c>
      <c r="AN100" s="182">
        <f>'Indicator Date hidden2'!BB99</f>
        <v>0.51162790697674421</v>
      </c>
      <c r="AO100" s="188"/>
    </row>
    <row r="101" spans="1:41" ht="15.75" thickBot="1" x14ac:dyDescent="0.3">
      <c r="A101" s="130" t="s">
        <v>182</v>
      </c>
      <c r="B101" s="47" t="s">
        <v>181</v>
      </c>
      <c r="C101" s="159">
        <f>'Hazard &amp; Exposure'!AO100</f>
        <v>5.2</v>
      </c>
      <c r="D101" s="158">
        <f>'Hazard &amp; Exposure'!AP100</f>
        <v>0.1</v>
      </c>
      <c r="E101" s="158">
        <f>'Hazard &amp; Exposure'!AQ100</f>
        <v>0</v>
      </c>
      <c r="F101" s="158">
        <f>'Hazard &amp; Exposure'!AR100</f>
        <v>0</v>
      </c>
      <c r="G101" s="158">
        <f>'Hazard &amp; Exposure'!AU100</f>
        <v>0</v>
      </c>
      <c r="H101" s="43">
        <f>'Hazard &amp; Exposure'!AV100</f>
        <v>1.3</v>
      </c>
      <c r="I101" s="158">
        <f>'Hazard &amp; Exposure'!AY100</f>
        <v>0.5</v>
      </c>
      <c r="J101" s="158">
        <f>'Hazard &amp; Exposure'!BB100</f>
        <v>0</v>
      </c>
      <c r="K101" s="43">
        <f>'Hazard &amp; Exposure'!BC100</f>
        <v>0.4</v>
      </c>
      <c r="L101" s="44">
        <f t="shared" si="23"/>
        <v>0.9</v>
      </c>
      <c r="M101" s="156">
        <f>Vulnerability!E100</f>
        <v>0.6</v>
      </c>
      <c r="N101" s="154" t="str">
        <f>Vulnerability!H100</f>
        <v>x</v>
      </c>
      <c r="O101" s="154">
        <f>Vulnerability!M100</f>
        <v>0</v>
      </c>
      <c r="P101" s="43">
        <f>Vulnerability!N100</f>
        <v>0.4</v>
      </c>
      <c r="Q101" s="154">
        <f>Vulnerability!S100</f>
        <v>2.2999999999999998</v>
      </c>
      <c r="R101" s="153" t="str">
        <f>Vulnerability!W100</f>
        <v>x</v>
      </c>
      <c r="S101" s="153" t="str">
        <f>Vulnerability!Z100</f>
        <v>x</v>
      </c>
      <c r="T101" s="153">
        <f>Vulnerability!AC100</f>
        <v>0</v>
      </c>
      <c r="U101" s="153">
        <f>Vulnerability!AI100</f>
        <v>1</v>
      </c>
      <c r="V101" s="154">
        <f>Vulnerability!AJ100</f>
        <v>0.5</v>
      </c>
      <c r="W101" s="43">
        <f>Vulnerability!AK100</f>
        <v>1.4</v>
      </c>
      <c r="X101" s="44">
        <f t="shared" si="24"/>
        <v>0.9</v>
      </c>
      <c r="Y101" s="169" t="str">
        <f>'Lack of Coping Capacity'!D100</f>
        <v>x</v>
      </c>
      <c r="Z101" s="152">
        <f>'Lack of Coping Capacity'!G100</f>
        <v>1.7</v>
      </c>
      <c r="AA101" s="43">
        <f>'Lack of Coping Capacity'!H100</f>
        <v>1.7</v>
      </c>
      <c r="AB101" s="152">
        <f>'Lack of Coping Capacity'!M100</f>
        <v>1.7</v>
      </c>
      <c r="AC101" s="152">
        <f>'Lack of Coping Capacity'!R100</f>
        <v>0</v>
      </c>
      <c r="AD101" s="152" t="str">
        <f>'Lack of Coping Capacity'!W100</f>
        <v>x</v>
      </c>
      <c r="AE101" s="43">
        <f>'Lack of Coping Capacity'!X100</f>
        <v>0.9</v>
      </c>
      <c r="AF101" s="44">
        <f t="shared" si="25"/>
        <v>1.3</v>
      </c>
      <c r="AG101" s="161">
        <f t="shared" si="26"/>
        <v>1</v>
      </c>
      <c r="AH101" s="187" t="str">
        <f t="shared" si="22"/>
        <v>Very Low</v>
      </c>
      <c r="AI101" s="180">
        <f t="shared" si="27"/>
        <v>183</v>
      </c>
      <c r="AJ101" s="183">
        <f>VLOOKUP($B101,'Lack of Reliability Index'!$A$2:$H$192,8,FALSE)</f>
        <v>4.172043010752688</v>
      </c>
      <c r="AK101" s="51">
        <f>'Imputed and missing data hidden'!BA99</f>
        <v>22</v>
      </c>
      <c r="AL101" s="181">
        <f t="shared" si="28"/>
        <v>0.43137254901960786</v>
      </c>
      <c r="AM101" s="51" t="str">
        <f t="shared" si="29"/>
        <v/>
      </c>
      <c r="AN101" s="182">
        <f>'Indicator Date hidden2'!BB100</f>
        <v>3.2258064516129031E-2</v>
      </c>
      <c r="AO101" s="188"/>
    </row>
    <row r="102" spans="1:41" ht="15.75" thickBot="1" x14ac:dyDescent="0.3">
      <c r="A102" s="130" t="s">
        <v>184</v>
      </c>
      <c r="B102" s="47" t="s">
        <v>183</v>
      </c>
      <c r="C102" s="159">
        <f>'Hazard &amp; Exposure'!AO101</f>
        <v>0.1</v>
      </c>
      <c r="D102" s="158">
        <f>'Hazard &amp; Exposure'!AP101</f>
        <v>4.7</v>
      </c>
      <c r="E102" s="158">
        <f>'Hazard &amp; Exposure'!AQ101</f>
        <v>0</v>
      </c>
      <c r="F102" s="158">
        <f>'Hazard &amp; Exposure'!AR101</f>
        <v>0</v>
      </c>
      <c r="G102" s="158">
        <f>'Hazard &amp; Exposure'!AU101</f>
        <v>3.1</v>
      </c>
      <c r="H102" s="43">
        <f>'Hazard &amp; Exposure'!AV101</f>
        <v>1.8</v>
      </c>
      <c r="I102" s="158">
        <f>'Hazard &amp; Exposure'!AY101</f>
        <v>0</v>
      </c>
      <c r="J102" s="158">
        <f>'Hazard &amp; Exposure'!BB101</f>
        <v>0</v>
      </c>
      <c r="K102" s="43">
        <f>'Hazard &amp; Exposure'!BC101</f>
        <v>0</v>
      </c>
      <c r="L102" s="44">
        <f t="shared" si="23"/>
        <v>0.9</v>
      </c>
      <c r="M102" s="156">
        <f>Vulnerability!E101</f>
        <v>1.6</v>
      </c>
      <c r="N102" s="154">
        <f>Vulnerability!H101</f>
        <v>2.1</v>
      </c>
      <c r="O102" s="154">
        <f>Vulnerability!M101</f>
        <v>0</v>
      </c>
      <c r="P102" s="43">
        <f>Vulnerability!N101</f>
        <v>1.3</v>
      </c>
      <c r="Q102" s="154">
        <f>Vulnerability!S101</f>
        <v>1.3</v>
      </c>
      <c r="R102" s="153">
        <f>Vulnerability!W101</f>
        <v>1</v>
      </c>
      <c r="S102" s="153">
        <f>Vulnerability!Z101</f>
        <v>0.4</v>
      </c>
      <c r="T102" s="153">
        <f>Vulnerability!AC101</f>
        <v>0</v>
      </c>
      <c r="U102" s="153">
        <f>Vulnerability!AI101</f>
        <v>1.2</v>
      </c>
      <c r="V102" s="154">
        <f>Vulnerability!AJ101</f>
        <v>0.7</v>
      </c>
      <c r="W102" s="43">
        <f>Vulnerability!AK101</f>
        <v>1</v>
      </c>
      <c r="X102" s="44">
        <f t="shared" si="24"/>
        <v>1.2</v>
      </c>
      <c r="Y102" s="169" t="str">
        <f>'Lack of Coping Capacity'!D101</f>
        <v>x</v>
      </c>
      <c r="Z102" s="152">
        <f>'Lack of Coping Capacity'!G101</f>
        <v>3.4</v>
      </c>
      <c r="AA102" s="43">
        <f>'Lack of Coping Capacity'!H101</f>
        <v>3.4</v>
      </c>
      <c r="AB102" s="152">
        <f>'Lack of Coping Capacity'!M101</f>
        <v>1.5</v>
      </c>
      <c r="AC102" s="152">
        <f>'Lack of Coping Capacity'!R101</f>
        <v>0.5</v>
      </c>
      <c r="AD102" s="152">
        <f>'Lack of Coping Capacity'!W101</f>
        <v>1.4</v>
      </c>
      <c r="AE102" s="43">
        <f>'Lack of Coping Capacity'!X101</f>
        <v>1.1000000000000001</v>
      </c>
      <c r="AF102" s="44">
        <f t="shared" si="25"/>
        <v>2.2999999999999998</v>
      </c>
      <c r="AG102" s="161">
        <f t="shared" si="26"/>
        <v>1.4</v>
      </c>
      <c r="AH102" s="187" t="str">
        <f t="shared" si="22"/>
        <v>Very Low</v>
      </c>
      <c r="AI102" s="180">
        <f t="shared" si="27"/>
        <v>172</v>
      </c>
      <c r="AJ102" s="183">
        <f>VLOOKUP($B102,'Lack of Reliability Index'!$A$2:$H$192,8,FALSE)</f>
        <v>2.4484848484848492</v>
      </c>
      <c r="AK102" s="51">
        <f>'Imputed and missing data hidden'!BA100</f>
        <v>6</v>
      </c>
      <c r="AL102" s="181">
        <f t="shared" si="28"/>
        <v>0.11764705882352941</v>
      </c>
      <c r="AM102" s="51" t="str">
        <f t="shared" si="29"/>
        <v/>
      </c>
      <c r="AN102" s="182">
        <f>'Indicator Date hidden2'!BB101</f>
        <v>0.15909090909090909</v>
      </c>
      <c r="AO102" s="188"/>
    </row>
    <row r="103" spans="1:41" ht="15.75" thickBot="1" x14ac:dyDescent="0.3">
      <c r="A103" s="130" t="s">
        <v>186</v>
      </c>
      <c r="B103" s="47" t="s">
        <v>185</v>
      </c>
      <c r="C103" s="159">
        <f>'Hazard &amp; Exposure'!AO102</f>
        <v>0.1</v>
      </c>
      <c r="D103" s="158">
        <f>'Hazard &amp; Exposure'!AP102</f>
        <v>1.9</v>
      </c>
      <c r="E103" s="158">
        <f>'Hazard &amp; Exposure'!AQ102</f>
        <v>0</v>
      </c>
      <c r="F103" s="158">
        <f>'Hazard &amp; Exposure'!AR102</f>
        <v>0</v>
      </c>
      <c r="G103" s="158">
        <f>'Hazard &amp; Exposure'!AU102</f>
        <v>0</v>
      </c>
      <c r="H103" s="43">
        <f>'Hazard &amp; Exposure'!AV102</f>
        <v>0.4</v>
      </c>
      <c r="I103" s="158">
        <f>'Hazard &amp; Exposure'!AY102</f>
        <v>0</v>
      </c>
      <c r="J103" s="158">
        <f>'Hazard &amp; Exposure'!BB102</f>
        <v>0</v>
      </c>
      <c r="K103" s="43">
        <f>'Hazard &amp; Exposure'!BC102</f>
        <v>0</v>
      </c>
      <c r="L103" s="44">
        <f t="shared" si="23"/>
        <v>0.2</v>
      </c>
      <c r="M103" s="156">
        <f>Vulnerability!E102</f>
        <v>0.8</v>
      </c>
      <c r="N103" s="154">
        <f>Vulnerability!H102</f>
        <v>1.7</v>
      </c>
      <c r="O103" s="154">
        <f>Vulnerability!M102</f>
        <v>0</v>
      </c>
      <c r="P103" s="43">
        <f>Vulnerability!N102</f>
        <v>0.8</v>
      </c>
      <c r="Q103" s="154">
        <f>Vulnerability!S102</f>
        <v>2.7</v>
      </c>
      <c r="R103" s="153">
        <f>Vulnerability!W102</f>
        <v>0.1</v>
      </c>
      <c r="S103" s="153">
        <f>Vulnerability!Z102</f>
        <v>0.1</v>
      </c>
      <c r="T103" s="153">
        <f>Vulnerability!AC102</f>
        <v>0</v>
      </c>
      <c r="U103" s="153">
        <f>Vulnerability!AI102</f>
        <v>1</v>
      </c>
      <c r="V103" s="154">
        <f>Vulnerability!AJ102</f>
        <v>0.3</v>
      </c>
      <c r="W103" s="43">
        <f>Vulnerability!AK102</f>
        <v>1.6</v>
      </c>
      <c r="X103" s="44">
        <f t="shared" si="24"/>
        <v>1.2</v>
      </c>
      <c r="Y103" s="169" t="str">
        <f>'Lack of Coping Capacity'!D102</f>
        <v>x</v>
      </c>
      <c r="Z103" s="152">
        <f>'Lack of Coping Capacity'!G102</f>
        <v>1.8</v>
      </c>
      <c r="AA103" s="43">
        <f>'Lack of Coping Capacity'!H102</f>
        <v>1.8</v>
      </c>
      <c r="AB103" s="152">
        <f>'Lack of Coping Capacity'!M102</f>
        <v>1</v>
      </c>
      <c r="AC103" s="152">
        <f>'Lack of Coping Capacity'!R102</f>
        <v>0.1</v>
      </c>
      <c r="AD103" s="152">
        <f>'Lack of Coping Capacity'!W102</f>
        <v>0.7</v>
      </c>
      <c r="AE103" s="43">
        <f>'Lack of Coping Capacity'!X102</f>
        <v>0.6</v>
      </c>
      <c r="AF103" s="44">
        <f t="shared" si="25"/>
        <v>1.2</v>
      </c>
      <c r="AG103" s="161">
        <f t="shared" si="26"/>
        <v>0.7</v>
      </c>
      <c r="AH103" s="187" t="str">
        <f t="shared" si="22"/>
        <v>Very Low</v>
      </c>
      <c r="AI103" s="180">
        <f t="shared" si="27"/>
        <v>188</v>
      </c>
      <c r="AJ103" s="183">
        <f>VLOOKUP($B103,'Lack of Reliability Index'!$A$2:$H$192,8,FALSE)</f>
        <v>2.3627906976744182</v>
      </c>
      <c r="AK103" s="51">
        <f>'Imputed and missing data hidden'!BA101</f>
        <v>7</v>
      </c>
      <c r="AL103" s="181">
        <f t="shared" si="28"/>
        <v>0.13725490196078433</v>
      </c>
      <c r="AM103" s="51" t="str">
        <f t="shared" si="29"/>
        <v/>
      </c>
      <c r="AN103" s="182">
        <f>'Indicator Date hidden2'!BB102</f>
        <v>9.3023255813953487E-2</v>
      </c>
      <c r="AO103" s="188"/>
    </row>
    <row r="104" spans="1:41" ht="15.75" thickBot="1" x14ac:dyDescent="0.3">
      <c r="A104" s="130" t="s">
        <v>189</v>
      </c>
      <c r="B104" s="47" t="s">
        <v>188</v>
      </c>
      <c r="C104" s="159">
        <f>'Hazard &amp; Exposure'!AO103</f>
        <v>0.1</v>
      </c>
      <c r="D104" s="158">
        <f>'Hazard &amp; Exposure'!AP103</f>
        <v>7.7</v>
      </c>
      <c r="E104" s="158">
        <f>'Hazard &amp; Exposure'!AQ103</f>
        <v>7.2</v>
      </c>
      <c r="F104" s="158">
        <f>'Hazard &amp; Exposure'!AR103</f>
        <v>7.4</v>
      </c>
      <c r="G104" s="158">
        <f>'Hazard &amp; Exposure'!AU103</f>
        <v>4.3</v>
      </c>
      <c r="H104" s="43">
        <f>'Hazard &amp; Exposure'!AV103</f>
        <v>5.9</v>
      </c>
      <c r="I104" s="158">
        <f>'Hazard &amp; Exposure'!AY103</f>
        <v>1.7</v>
      </c>
      <c r="J104" s="158">
        <f>'Hazard &amp; Exposure'!BB103</f>
        <v>0</v>
      </c>
      <c r="K104" s="43">
        <f>'Hazard &amp; Exposure'!BC103</f>
        <v>1.2</v>
      </c>
      <c r="L104" s="44">
        <f t="shared" si="23"/>
        <v>3.9</v>
      </c>
      <c r="M104" s="156">
        <f>Vulnerability!E103</f>
        <v>7.5</v>
      </c>
      <c r="N104" s="154">
        <f>Vulnerability!H103</f>
        <v>3.9</v>
      </c>
      <c r="O104" s="154">
        <f>Vulnerability!M103</f>
        <v>3</v>
      </c>
      <c r="P104" s="43">
        <f>Vulnerability!N103</f>
        <v>5.5</v>
      </c>
      <c r="Q104" s="154">
        <f>Vulnerability!S103</f>
        <v>0</v>
      </c>
      <c r="R104" s="153">
        <f>Vulnerability!W103</f>
        <v>2.8</v>
      </c>
      <c r="S104" s="153">
        <f>Vulnerability!Z103</f>
        <v>3.8</v>
      </c>
      <c r="T104" s="153">
        <f>Vulnerability!AC103</f>
        <v>4.2</v>
      </c>
      <c r="U104" s="153">
        <f>Vulnerability!AI103</f>
        <v>7.4</v>
      </c>
      <c r="V104" s="154">
        <f>Vulnerability!AJ103</f>
        <v>4.8</v>
      </c>
      <c r="W104" s="43">
        <f>Vulnerability!AK103</f>
        <v>2.7</v>
      </c>
      <c r="X104" s="44">
        <f t="shared" si="24"/>
        <v>4.2</v>
      </c>
      <c r="Y104" s="169">
        <f>'Lack of Coping Capacity'!D103</f>
        <v>4.7</v>
      </c>
      <c r="Z104" s="152">
        <f>'Lack of Coping Capacity'!G103</f>
        <v>7.5</v>
      </c>
      <c r="AA104" s="43">
        <f>'Lack of Coping Capacity'!H103</f>
        <v>6.1</v>
      </c>
      <c r="AB104" s="152">
        <f>'Lack of Coping Capacity'!M103</f>
        <v>8.1</v>
      </c>
      <c r="AC104" s="152">
        <f>'Lack of Coping Capacity'!R103</f>
        <v>9.6</v>
      </c>
      <c r="AD104" s="152">
        <f>'Lack of Coping Capacity'!W103</f>
        <v>8.4</v>
      </c>
      <c r="AE104" s="43">
        <f>'Lack of Coping Capacity'!X103</f>
        <v>8.6999999999999993</v>
      </c>
      <c r="AF104" s="44">
        <f t="shared" si="25"/>
        <v>7.6</v>
      </c>
      <c r="AG104" s="161">
        <f t="shared" si="26"/>
        <v>5</v>
      </c>
      <c r="AH104" s="187" t="str">
        <f t="shared" si="22"/>
        <v>High</v>
      </c>
      <c r="AI104" s="180">
        <f t="shared" si="27"/>
        <v>45</v>
      </c>
      <c r="AJ104" s="183">
        <f>VLOOKUP($B104,'Lack of Reliability Index'!$A$2:$H$192,8,FALSE)</f>
        <v>2.4222222222222207</v>
      </c>
      <c r="AK104" s="51">
        <f>'Imputed and missing data hidden'!BA102</f>
        <v>2</v>
      </c>
      <c r="AL104" s="181">
        <f t="shared" si="28"/>
        <v>3.9215686274509803E-2</v>
      </c>
      <c r="AM104" s="51" t="str">
        <f t="shared" si="29"/>
        <v/>
      </c>
      <c r="AN104" s="182">
        <f>'Indicator Date hidden2'!BB103</f>
        <v>0.35416666666666669</v>
      </c>
      <c r="AO104" s="188"/>
    </row>
    <row r="105" spans="1:41" ht="15.75" thickBot="1" x14ac:dyDescent="0.3">
      <c r="A105" s="130" t="s">
        <v>191</v>
      </c>
      <c r="B105" s="47" t="s">
        <v>190</v>
      </c>
      <c r="C105" s="159">
        <f>'Hazard &amp; Exposure'!AO104</f>
        <v>4</v>
      </c>
      <c r="D105" s="158">
        <f>'Hazard &amp; Exposure'!AP104</f>
        <v>5.4</v>
      </c>
      <c r="E105" s="158">
        <f>'Hazard &amp; Exposure'!AQ104</f>
        <v>0</v>
      </c>
      <c r="F105" s="158">
        <f>'Hazard &amp; Exposure'!AR104</f>
        <v>0.7</v>
      </c>
      <c r="G105" s="158">
        <f>'Hazard &amp; Exposure'!AU104</f>
        <v>6.1</v>
      </c>
      <c r="H105" s="43">
        <f>'Hazard &amp; Exposure'!AV104</f>
        <v>3.6</v>
      </c>
      <c r="I105" s="158">
        <f>'Hazard &amp; Exposure'!AY104</f>
        <v>1.4</v>
      </c>
      <c r="J105" s="158">
        <f>'Hazard &amp; Exposure'!BB104</f>
        <v>0</v>
      </c>
      <c r="K105" s="43">
        <f>'Hazard &amp; Exposure'!BC104</f>
        <v>1</v>
      </c>
      <c r="L105" s="44">
        <f t="shared" si="23"/>
        <v>2.4</v>
      </c>
      <c r="M105" s="156">
        <f>Vulnerability!E104</f>
        <v>6.3</v>
      </c>
      <c r="N105" s="154">
        <f>Vulnerability!H104</f>
        <v>6.8</v>
      </c>
      <c r="O105" s="154">
        <f>Vulnerability!M104</f>
        <v>6.2</v>
      </c>
      <c r="P105" s="43">
        <f>Vulnerability!N104</f>
        <v>6.4</v>
      </c>
      <c r="Q105" s="154">
        <f>Vulnerability!S104</f>
        <v>3.3</v>
      </c>
      <c r="R105" s="153">
        <f>Vulnerability!W104</f>
        <v>6.3</v>
      </c>
      <c r="S105" s="153">
        <f>Vulnerability!Z104</f>
        <v>4.3</v>
      </c>
      <c r="T105" s="153">
        <f>Vulnerability!AC104</f>
        <v>5.0999999999999996</v>
      </c>
      <c r="U105" s="153">
        <f>Vulnerability!AI104</f>
        <v>6.1</v>
      </c>
      <c r="V105" s="154">
        <f>Vulnerability!AJ104</f>
        <v>5.5</v>
      </c>
      <c r="W105" s="43">
        <f>Vulnerability!AK104</f>
        <v>4.5</v>
      </c>
      <c r="X105" s="44">
        <f t="shared" si="24"/>
        <v>5.5</v>
      </c>
      <c r="Y105" s="169">
        <f>'Lack of Coping Capacity'!D104</f>
        <v>4</v>
      </c>
      <c r="Z105" s="152">
        <f>'Lack of Coping Capacity'!G104</f>
        <v>6.6</v>
      </c>
      <c r="AA105" s="43">
        <f>'Lack of Coping Capacity'!H104</f>
        <v>5.3</v>
      </c>
      <c r="AB105" s="152">
        <f>'Lack of Coping Capacity'!M104</f>
        <v>8.1</v>
      </c>
      <c r="AC105" s="152">
        <f>'Lack of Coping Capacity'!R104</f>
        <v>5.6</v>
      </c>
      <c r="AD105" s="152">
        <f>'Lack of Coping Capacity'!W104</f>
        <v>7.9</v>
      </c>
      <c r="AE105" s="43">
        <f>'Lack of Coping Capacity'!X104</f>
        <v>7.2</v>
      </c>
      <c r="AF105" s="44">
        <f t="shared" si="25"/>
        <v>6.3</v>
      </c>
      <c r="AG105" s="161">
        <f t="shared" si="26"/>
        <v>4.4000000000000004</v>
      </c>
      <c r="AH105" s="187" t="str">
        <f t="shared" si="22"/>
        <v>Medium</v>
      </c>
      <c r="AI105" s="180">
        <f t="shared" si="27"/>
        <v>61</v>
      </c>
      <c r="AJ105" s="183">
        <f>VLOOKUP($B105,'Lack of Reliability Index'!$A$2:$H$192,8,FALSE)</f>
        <v>1.92</v>
      </c>
      <c r="AK105" s="51">
        <f>'Imputed and missing data hidden'!BA103</f>
        <v>0</v>
      </c>
      <c r="AL105" s="181">
        <f t="shared" si="28"/>
        <v>0</v>
      </c>
      <c r="AM105" s="51" t="str">
        <f t="shared" si="29"/>
        <v/>
      </c>
      <c r="AN105" s="182">
        <f>'Indicator Date hidden2'!BB104</f>
        <v>0.36</v>
      </c>
      <c r="AO105" s="188"/>
    </row>
    <row r="106" spans="1:41" ht="15.75" thickBot="1" x14ac:dyDescent="0.3">
      <c r="A106" s="130" t="s">
        <v>193</v>
      </c>
      <c r="B106" s="47" t="s">
        <v>192</v>
      </c>
      <c r="C106" s="159">
        <f>'Hazard &amp; Exposure'!AO105</f>
        <v>4.0999999999999996</v>
      </c>
      <c r="D106" s="158">
        <f>'Hazard &amp; Exposure'!AP105</f>
        <v>6.5</v>
      </c>
      <c r="E106" s="158">
        <f>'Hazard &amp; Exposure'!AQ105</f>
        <v>6.2</v>
      </c>
      <c r="F106" s="158">
        <f>'Hazard &amp; Exposure'!AR105</f>
        <v>2.8</v>
      </c>
      <c r="G106" s="158">
        <f>'Hazard &amp; Exposure'!AU105</f>
        <v>3.3</v>
      </c>
      <c r="H106" s="43">
        <f>'Hazard &amp; Exposure'!AV105</f>
        <v>4.8</v>
      </c>
      <c r="I106" s="158">
        <f>'Hazard &amp; Exposure'!AY105</f>
        <v>3.2</v>
      </c>
      <c r="J106" s="158">
        <f>'Hazard &amp; Exposure'!BB105</f>
        <v>0</v>
      </c>
      <c r="K106" s="43">
        <f>'Hazard &amp; Exposure'!BC105</f>
        <v>2.2000000000000002</v>
      </c>
      <c r="L106" s="44">
        <f t="shared" si="23"/>
        <v>3.6</v>
      </c>
      <c r="M106" s="156">
        <f>Vulnerability!E105</f>
        <v>2.5</v>
      </c>
      <c r="N106" s="154">
        <f>Vulnerability!H105</f>
        <v>4.5999999999999996</v>
      </c>
      <c r="O106" s="154">
        <f>Vulnerability!M105</f>
        <v>0</v>
      </c>
      <c r="P106" s="43">
        <f>Vulnerability!N105</f>
        <v>2.4</v>
      </c>
      <c r="Q106" s="154">
        <f>Vulnerability!S105</f>
        <v>5.4</v>
      </c>
      <c r="R106" s="153">
        <f>Vulnerability!W105</f>
        <v>0.8</v>
      </c>
      <c r="S106" s="153">
        <f>Vulnerability!Z105</f>
        <v>1.7</v>
      </c>
      <c r="T106" s="153">
        <f>Vulnerability!AC105</f>
        <v>0.1</v>
      </c>
      <c r="U106" s="153">
        <f>Vulnerability!AI105</f>
        <v>1.6</v>
      </c>
      <c r="V106" s="154">
        <f>Vulnerability!AJ105</f>
        <v>1.1000000000000001</v>
      </c>
      <c r="W106" s="43">
        <f>Vulnerability!AK105</f>
        <v>3.5</v>
      </c>
      <c r="X106" s="44">
        <f t="shared" si="24"/>
        <v>3</v>
      </c>
      <c r="Y106" s="169">
        <f>'Lack of Coping Capacity'!D105</f>
        <v>2.6</v>
      </c>
      <c r="Z106" s="152">
        <f>'Lack of Coping Capacity'!G105</f>
        <v>4.0999999999999996</v>
      </c>
      <c r="AA106" s="43">
        <f>'Lack of Coping Capacity'!H105</f>
        <v>3.4</v>
      </c>
      <c r="AB106" s="152">
        <f>'Lack of Coping Capacity'!M105</f>
        <v>1.7</v>
      </c>
      <c r="AC106" s="152">
        <f>'Lack of Coping Capacity'!R105</f>
        <v>2.9</v>
      </c>
      <c r="AD106" s="152">
        <f>'Lack of Coping Capacity'!W105</f>
        <v>3.7</v>
      </c>
      <c r="AE106" s="43">
        <f>'Lack of Coping Capacity'!X105</f>
        <v>2.8</v>
      </c>
      <c r="AF106" s="44">
        <f t="shared" si="25"/>
        <v>3.1</v>
      </c>
      <c r="AG106" s="161">
        <f t="shared" si="26"/>
        <v>3.2</v>
      </c>
      <c r="AH106" s="187" t="str">
        <f t="shared" si="22"/>
        <v>Low</v>
      </c>
      <c r="AI106" s="180">
        <f t="shared" si="27"/>
        <v>104</v>
      </c>
      <c r="AJ106" s="183">
        <f>VLOOKUP($B106,'Lack of Reliability Index'!$A$2:$H$192,8,FALSE)</f>
        <v>2.9877551020408166</v>
      </c>
      <c r="AK106" s="51">
        <f>'Imputed and missing data hidden'!BA104</f>
        <v>1</v>
      </c>
      <c r="AL106" s="181">
        <f t="shared" si="28"/>
        <v>1.9607843137254902E-2</v>
      </c>
      <c r="AM106" s="51" t="str">
        <f t="shared" si="29"/>
        <v/>
      </c>
      <c r="AN106" s="182">
        <f>'Indicator Date hidden2'!BB105</f>
        <v>0.51020408163265307</v>
      </c>
      <c r="AO106" s="188"/>
    </row>
    <row r="107" spans="1:41" ht="15.75" thickBot="1" x14ac:dyDescent="0.3">
      <c r="A107" s="130" t="s">
        <v>195</v>
      </c>
      <c r="B107" s="47" t="s">
        <v>194</v>
      </c>
      <c r="C107" s="159">
        <f>'Hazard &amp; Exposure'!AO106</f>
        <v>0.1</v>
      </c>
      <c r="D107" s="158">
        <f>'Hazard &amp; Exposure'!AP106</f>
        <v>0.1</v>
      </c>
      <c r="E107" s="158">
        <f>'Hazard &amp; Exposure'!AQ106</f>
        <v>8.9</v>
      </c>
      <c r="F107" s="158">
        <f>'Hazard &amp; Exposure'!AR106</f>
        <v>0</v>
      </c>
      <c r="G107" s="158">
        <f>'Hazard &amp; Exposure'!AU106</f>
        <v>0</v>
      </c>
      <c r="H107" s="43">
        <f>'Hazard &amp; Exposure'!AV106</f>
        <v>3.1</v>
      </c>
      <c r="I107" s="158">
        <f>'Hazard &amp; Exposure'!AY106</f>
        <v>1.3</v>
      </c>
      <c r="J107" s="158">
        <f>'Hazard &amp; Exposure'!BB106</f>
        <v>0</v>
      </c>
      <c r="K107" s="43">
        <f>'Hazard &amp; Exposure'!BC106</f>
        <v>0.9</v>
      </c>
      <c r="L107" s="44">
        <f t="shared" si="23"/>
        <v>2.1</v>
      </c>
      <c r="M107" s="156">
        <f>Vulnerability!E106</f>
        <v>2.1</v>
      </c>
      <c r="N107" s="154">
        <f>Vulnerability!H106</f>
        <v>3.6</v>
      </c>
      <c r="O107" s="154">
        <f>Vulnerability!M106</f>
        <v>1.5</v>
      </c>
      <c r="P107" s="43">
        <f>Vulnerability!N106</f>
        <v>2.2999999999999998</v>
      </c>
      <c r="Q107" s="154">
        <f>Vulnerability!S106</f>
        <v>0</v>
      </c>
      <c r="R107" s="153">
        <f>Vulnerability!W106</f>
        <v>0.6</v>
      </c>
      <c r="S107" s="153">
        <f>Vulnerability!Z106</f>
        <v>2.4</v>
      </c>
      <c r="T107" s="153">
        <f>Vulnerability!AC106</f>
        <v>0</v>
      </c>
      <c r="U107" s="153">
        <f>Vulnerability!AI106</f>
        <v>2.1</v>
      </c>
      <c r="V107" s="154">
        <f>Vulnerability!AJ106</f>
        <v>1.3</v>
      </c>
      <c r="W107" s="43">
        <f>Vulnerability!AK106</f>
        <v>0.7</v>
      </c>
      <c r="X107" s="44">
        <f t="shared" si="24"/>
        <v>1.5</v>
      </c>
      <c r="Y107" s="169">
        <f>'Lack of Coping Capacity'!D106</f>
        <v>5.8</v>
      </c>
      <c r="Z107" s="152">
        <f>'Lack of Coping Capacity'!G106</f>
        <v>6.1</v>
      </c>
      <c r="AA107" s="43">
        <f>'Lack of Coping Capacity'!H106</f>
        <v>6</v>
      </c>
      <c r="AB107" s="152">
        <f>'Lack of Coping Capacity'!M106</f>
        <v>1.2</v>
      </c>
      <c r="AC107" s="152">
        <f>'Lack of Coping Capacity'!R106</f>
        <v>0.2</v>
      </c>
      <c r="AD107" s="152">
        <f>'Lack of Coping Capacity'!W106</f>
        <v>2.7</v>
      </c>
      <c r="AE107" s="43">
        <f>'Lack of Coping Capacity'!X106</f>
        <v>1.4</v>
      </c>
      <c r="AF107" s="44">
        <f t="shared" si="25"/>
        <v>4.0999999999999996</v>
      </c>
      <c r="AG107" s="161">
        <f t="shared" si="26"/>
        <v>2.2999999999999998</v>
      </c>
      <c r="AH107" s="187" t="str">
        <f t="shared" si="22"/>
        <v>Low</v>
      </c>
      <c r="AI107" s="180">
        <f t="shared" si="27"/>
        <v>140</v>
      </c>
      <c r="AJ107" s="183">
        <f>VLOOKUP($B107,'Lack of Reliability Index'!$A$2:$H$192,8,FALSE)</f>
        <v>3.977777777777777</v>
      </c>
      <c r="AK107" s="51">
        <f>'Imputed and missing data hidden'!BA105</f>
        <v>2</v>
      </c>
      <c r="AL107" s="181">
        <f t="shared" si="28"/>
        <v>3.9215686274509803E-2</v>
      </c>
      <c r="AM107" s="51" t="str">
        <f t="shared" si="29"/>
        <v/>
      </c>
      <c r="AN107" s="182">
        <f>'Indicator Date hidden2'!BB106</f>
        <v>0.64583333333333337</v>
      </c>
      <c r="AO107" s="188"/>
    </row>
    <row r="108" spans="1:41" ht="15.75" thickBot="1" x14ac:dyDescent="0.3">
      <c r="A108" s="130" t="s">
        <v>197</v>
      </c>
      <c r="B108" s="47" t="s">
        <v>196</v>
      </c>
      <c r="C108" s="159">
        <f>'Hazard &amp; Exposure'!AO107</f>
        <v>0.1</v>
      </c>
      <c r="D108" s="158">
        <f>'Hazard &amp; Exposure'!AP107</f>
        <v>7</v>
      </c>
      <c r="E108" s="158">
        <f>'Hazard &amp; Exposure'!AQ107</f>
        <v>0</v>
      </c>
      <c r="F108" s="158">
        <f>'Hazard &amp; Exposure'!AR107</f>
        <v>0</v>
      </c>
      <c r="G108" s="158">
        <f>'Hazard &amp; Exposure'!AU107</f>
        <v>5.0999999999999996</v>
      </c>
      <c r="H108" s="43">
        <f>'Hazard &amp; Exposure'!AV107</f>
        <v>3.1</v>
      </c>
      <c r="I108" s="158">
        <f>'Hazard &amp; Exposure'!AY107</f>
        <v>9.9</v>
      </c>
      <c r="J108" s="158">
        <f>'Hazard &amp; Exposure'!BB107</f>
        <v>0</v>
      </c>
      <c r="K108" s="43">
        <f>'Hazard &amp; Exposure'!BC107</f>
        <v>6.9</v>
      </c>
      <c r="L108" s="44">
        <f t="shared" si="23"/>
        <v>5.3</v>
      </c>
      <c r="M108" s="156">
        <f>Vulnerability!E107</f>
        <v>8.5</v>
      </c>
      <c r="N108" s="154">
        <f>Vulnerability!H107</f>
        <v>5.6</v>
      </c>
      <c r="O108" s="154">
        <f>Vulnerability!M107</f>
        <v>4.9000000000000004</v>
      </c>
      <c r="P108" s="43">
        <f>Vulnerability!N107</f>
        <v>6.9</v>
      </c>
      <c r="Q108" s="154">
        <f>Vulnerability!S107</f>
        <v>5.5</v>
      </c>
      <c r="R108" s="153">
        <f>Vulnerability!W107</f>
        <v>3.8</v>
      </c>
      <c r="S108" s="153">
        <f>Vulnerability!Z107</f>
        <v>7.5</v>
      </c>
      <c r="T108" s="153">
        <f>Vulnerability!AC107</f>
        <v>0</v>
      </c>
      <c r="U108" s="153">
        <f>Vulnerability!AI107</f>
        <v>2.9</v>
      </c>
      <c r="V108" s="154">
        <f>Vulnerability!AJ107</f>
        <v>4.0999999999999996</v>
      </c>
      <c r="W108" s="43">
        <f>Vulnerability!AK107</f>
        <v>4.8</v>
      </c>
      <c r="X108" s="44">
        <f t="shared" si="24"/>
        <v>6</v>
      </c>
      <c r="Y108" s="169">
        <f>'Lack of Coping Capacity'!D107</f>
        <v>4.9000000000000004</v>
      </c>
      <c r="Z108" s="152">
        <f>'Lack of Coping Capacity'!G107</f>
        <v>6.8</v>
      </c>
      <c r="AA108" s="43">
        <f>'Lack of Coping Capacity'!H107</f>
        <v>5.9</v>
      </c>
      <c r="AB108" s="152">
        <f>'Lack of Coping Capacity'!M107</f>
        <v>7.3</v>
      </c>
      <c r="AC108" s="152">
        <f>'Lack of Coping Capacity'!R107</f>
        <v>7.4</v>
      </c>
      <c r="AD108" s="152">
        <f>'Lack of Coping Capacity'!W107</f>
        <v>8.1</v>
      </c>
      <c r="AE108" s="43">
        <f>'Lack of Coping Capacity'!X107</f>
        <v>7.6</v>
      </c>
      <c r="AF108" s="44">
        <f t="shared" si="25"/>
        <v>6.8</v>
      </c>
      <c r="AG108" s="161">
        <f t="shared" si="26"/>
        <v>6</v>
      </c>
      <c r="AH108" s="187" t="str">
        <f t="shared" si="22"/>
        <v>High</v>
      </c>
      <c r="AI108" s="180">
        <f t="shared" si="27"/>
        <v>18</v>
      </c>
      <c r="AJ108" s="183">
        <f>VLOOKUP($B108,'Lack of Reliability Index'!$A$2:$H$192,8,FALSE)</f>
        <v>2.405228758169935</v>
      </c>
      <c r="AK108" s="51">
        <f>'Imputed and missing data hidden'!BA106</f>
        <v>0</v>
      </c>
      <c r="AL108" s="181">
        <f t="shared" si="28"/>
        <v>0</v>
      </c>
      <c r="AM108" s="51" t="str">
        <f t="shared" si="29"/>
        <v/>
      </c>
      <c r="AN108" s="182">
        <f>'Indicator Date hidden2'!BB107</f>
        <v>0.45098039215686275</v>
      </c>
      <c r="AO108" s="188"/>
    </row>
    <row r="109" spans="1:41" ht="15.75" thickBot="1" x14ac:dyDescent="0.3">
      <c r="A109" s="130" t="s">
        <v>199</v>
      </c>
      <c r="B109" s="47" t="s">
        <v>198</v>
      </c>
      <c r="C109" s="159">
        <f>'Hazard &amp; Exposure'!AO108</f>
        <v>0.1</v>
      </c>
      <c r="D109" s="158">
        <f>'Hazard &amp; Exposure'!AP108</f>
        <v>0.1</v>
      </c>
      <c r="E109" s="158">
        <f>'Hazard &amp; Exposure'!AQ108</f>
        <v>7.1</v>
      </c>
      <c r="F109" s="158">
        <f>'Hazard &amp; Exposure'!AR108</f>
        <v>0</v>
      </c>
      <c r="G109" s="158">
        <f>'Hazard &amp; Exposure'!AU108</f>
        <v>0</v>
      </c>
      <c r="H109" s="43">
        <f>'Hazard &amp; Exposure'!AV108</f>
        <v>2.1</v>
      </c>
      <c r="I109" s="158">
        <f>'Hazard &amp; Exposure'!AY108</f>
        <v>0</v>
      </c>
      <c r="J109" s="158">
        <f>'Hazard &amp; Exposure'!BB108</f>
        <v>0</v>
      </c>
      <c r="K109" s="43">
        <f>'Hazard &amp; Exposure'!BC108</f>
        <v>0</v>
      </c>
      <c r="L109" s="44">
        <f t="shared" si="23"/>
        <v>1.1000000000000001</v>
      </c>
      <c r="M109" s="156">
        <f>Vulnerability!E108</f>
        <v>1.4</v>
      </c>
      <c r="N109" s="154">
        <f>Vulnerability!H108</f>
        <v>2.9</v>
      </c>
      <c r="O109" s="154">
        <f>Vulnerability!M108</f>
        <v>0</v>
      </c>
      <c r="P109" s="43">
        <f>Vulnerability!N108</f>
        <v>1.4</v>
      </c>
      <c r="Q109" s="154">
        <f>Vulnerability!S108</f>
        <v>4.8</v>
      </c>
      <c r="R109" s="153">
        <f>Vulnerability!W108</f>
        <v>0.2</v>
      </c>
      <c r="S109" s="153">
        <f>Vulnerability!Z108</f>
        <v>0.5</v>
      </c>
      <c r="T109" s="153">
        <f>Vulnerability!AC108</f>
        <v>0</v>
      </c>
      <c r="U109" s="153">
        <f>Vulnerability!AI108</f>
        <v>1.4</v>
      </c>
      <c r="V109" s="154">
        <f>Vulnerability!AJ108</f>
        <v>0.5</v>
      </c>
      <c r="W109" s="43">
        <f>Vulnerability!AK108</f>
        <v>2.9</v>
      </c>
      <c r="X109" s="44">
        <f t="shared" si="24"/>
        <v>2.2000000000000002</v>
      </c>
      <c r="Y109" s="169" t="str">
        <f>'Lack of Coping Capacity'!D108</f>
        <v>x</v>
      </c>
      <c r="Z109" s="152">
        <f>'Lack of Coping Capacity'!G108</f>
        <v>3.9</v>
      </c>
      <c r="AA109" s="43">
        <f>'Lack of Coping Capacity'!H108</f>
        <v>3.9</v>
      </c>
      <c r="AB109" s="152">
        <f>'Lack of Coping Capacity'!M108</f>
        <v>1.8</v>
      </c>
      <c r="AC109" s="152">
        <f>'Lack of Coping Capacity'!R108</f>
        <v>0</v>
      </c>
      <c r="AD109" s="152">
        <f>'Lack of Coping Capacity'!W108</f>
        <v>0.5</v>
      </c>
      <c r="AE109" s="43">
        <f>'Lack of Coping Capacity'!X108</f>
        <v>0.8</v>
      </c>
      <c r="AF109" s="44">
        <f t="shared" si="25"/>
        <v>2.5</v>
      </c>
      <c r="AG109" s="161">
        <f t="shared" si="26"/>
        <v>1.8</v>
      </c>
      <c r="AH109" s="187" t="str">
        <f t="shared" si="22"/>
        <v>Very Low</v>
      </c>
      <c r="AI109" s="180">
        <f t="shared" si="27"/>
        <v>161</v>
      </c>
      <c r="AJ109" s="183">
        <f>VLOOKUP($B109,'Lack of Reliability Index'!$A$2:$H$192,8,FALSE)</f>
        <v>2.1147286821705427</v>
      </c>
      <c r="AK109" s="51">
        <f>'Imputed and missing data hidden'!BA107</f>
        <v>7</v>
      </c>
      <c r="AL109" s="181">
        <f t="shared" si="28"/>
        <v>0.13725490196078433</v>
      </c>
      <c r="AM109" s="51" t="str">
        <f t="shared" si="29"/>
        <v/>
      </c>
      <c r="AN109" s="182">
        <f>'Indicator Date hidden2'!BB108</f>
        <v>4.6511627906976744E-2</v>
      </c>
      <c r="AO109" s="188"/>
    </row>
    <row r="110" spans="1:41" s="3" customFormat="1" ht="15.75" thickBot="1" x14ac:dyDescent="0.3">
      <c r="A110" s="130" t="s">
        <v>201</v>
      </c>
      <c r="B110" s="47" t="s">
        <v>200</v>
      </c>
      <c r="C110" s="159">
        <f>'Hazard &amp; Exposure'!AO109</f>
        <v>0.1</v>
      </c>
      <c r="D110" s="158">
        <f>'Hazard &amp; Exposure'!AP109</f>
        <v>0.1</v>
      </c>
      <c r="E110" s="158">
        <f>'Hazard &amp; Exposure'!AQ109</f>
        <v>6.4</v>
      </c>
      <c r="F110" s="158">
        <f>'Hazard &amp; Exposure'!AR109</f>
        <v>0.3</v>
      </c>
      <c r="G110" s="158">
        <f>'Hazard &amp; Exposure'!AU109</f>
        <v>3.6</v>
      </c>
      <c r="H110" s="43">
        <f>'Hazard &amp; Exposure'!AV109</f>
        <v>2.5</v>
      </c>
      <c r="I110" s="158">
        <f>'Hazard &amp; Exposure'!AY109</f>
        <v>2.5</v>
      </c>
      <c r="J110" s="158">
        <f>'Hazard &amp; Exposure'!BB109</f>
        <v>0</v>
      </c>
      <c r="K110" s="43">
        <f>'Hazard &amp; Exposure'!BC109</f>
        <v>1.8</v>
      </c>
      <c r="L110" s="44">
        <f t="shared" si="23"/>
        <v>2.2000000000000002</v>
      </c>
      <c r="M110" s="156">
        <f>Vulnerability!E109</f>
        <v>5.9</v>
      </c>
      <c r="N110" s="154" t="str">
        <f>Vulnerability!H109</f>
        <v>x</v>
      </c>
      <c r="O110" s="154">
        <f>Vulnerability!M109</f>
        <v>10</v>
      </c>
      <c r="P110" s="43">
        <f>Vulnerability!N109</f>
        <v>7.3</v>
      </c>
      <c r="Q110" s="154">
        <f>Vulnerability!S109</f>
        <v>0</v>
      </c>
      <c r="R110" s="153">
        <f>Vulnerability!W109</f>
        <v>6.3</v>
      </c>
      <c r="S110" s="153">
        <f>Vulnerability!Z109</f>
        <v>2.9</v>
      </c>
      <c r="T110" s="153">
        <f>Vulnerability!AC109</f>
        <v>10</v>
      </c>
      <c r="U110" s="153">
        <f>Vulnerability!AI109</f>
        <v>4</v>
      </c>
      <c r="V110" s="154">
        <f>Vulnerability!AJ109</f>
        <v>6.9</v>
      </c>
      <c r="W110" s="43">
        <f>Vulnerability!AK109</f>
        <v>4.3</v>
      </c>
      <c r="X110" s="44">
        <f t="shared" si="24"/>
        <v>6</v>
      </c>
      <c r="Y110" s="169">
        <f>'Lack of Coping Capacity'!D109</f>
        <v>7.3</v>
      </c>
      <c r="Z110" s="152">
        <f>'Lack of Coping Capacity'!G109</f>
        <v>8.1999999999999993</v>
      </c>
      <c r="AA110" s="43">
        <f>'Lack of Coping Capacity'!H109</f>
        <v>7.8</v>
      </c>
      <c r="AB110" s="152">
        <f>'Lack of Coping Capacity'!M109</f>
        <v>4.5999999999999996</v>
      </c>
      <c r="AC110" s="152">
        <f>'Lack of Coping Capacity'!R109</f>
        <v>1.2</v>
      </c>
      <c r="AD110" s="152">
        <f>'Lack of Coping Capacity'!W109</f>
        <v>7.7</v>
      </c>
      <c r="AE110" s="43">
        <f>'Lack of Coping Capacity'!X109</f>
        <v>4.5</v>
      </c>
      <c r="AF110" s="44">
        <f t="shared" si="25"/>
        <v>6.4</v>
      </c>
      <c r="AG110" s="161">
        <f t="shared" si="26"/>
        <v>4.4000000000000004</v>
      </c>
      <c r="AH110" s="187" t="str">
        <f t="shared" si="22"/>
        <v>Medium</v>
      </c>
      <c r="AI110" s="180">
        <f t="shared" si="27"/>
        <v>61</v>
      </c>
      <c r="AJ110" s="183">
        <f>VLOOKUP($B110,'Lack of Reliability Index'!$A$2:$H$192,8,FALSE)</f>
        <v>5.8666666666666671</v>
      </c>
      <c r="AK110" s="51">
        <f>'Imputed and missing data hidden'!BA108</f>
        <v>13</v>
      </c>
      <c r="AL110" s="181">
        <f t="shared" si="28"/>
        <v>0.25490196078431371</v>
      </c>
      <c r="AM110" s="51" t="str">
        <f t="shared" si="29"/>
        <v/>
      </c>
      <c r="AN110" s="182">
        <f>'Indicator Date hidden2'!BB109</f>
        <v>0.45</v>
      </c>
      <c r="AO110" s="188"/>
    </row>
    <row r="111" spans="1:41" ht="15.75" thickBot="1" x14ac:dyDescent="0.3">
      <c r="A111" s="130" t="s">
        <v>203</v>
      </c>
      <c r="B111" s="47" t="s">
        <v>202</v>
      </c>
      <c r="C111" s="159">
        <f>'Hazard &amp; Exposure'!AO110</f>
        <v>0.1</v>
      </c>
      <c r="D111" s="158">
        <f>'Hazard &amp; Exposure'!AP110</f>
        <v>7.6</v>
      </c>
      <c r="E111" s="158">
        <f>'Hazard &amp; Exposure'!AQ110</f>
        <v>3.9</v>
      </c>
      <c r="F111" s="158">
        <f>'Hazard &amp; Exposure'!AR110</f>
        <v>0</v>
      </c>
      <c r="G111" s="158">
        <f>'Hazard &amp; Exposure'!AU110</f>
        <v>8.6</v>
      </c>
      <c r="H111" s="43">
        <f>'Hazard &amp; Exposure'!AV110</f>
        <v>5.0999999999999996</v>
      </c>
      <c r="I111" s="158">
        <f>'Hazard &amp; Exposure'!AY110</f>
        <v>5.7</v>
      </c>
      <c r="J111" s="158">
        <f>'Hazard &amp; Exposure'!BB110</f>
        <v>0</v>
      </c>
      <c r="K111" s="43">
        <f>'Hazard &amp; Exposure'!BC110</f>
        <v>4</v>
      </c>
      <c r="L111" s="44">
        <f t="shared" si="23"/>
        <v>4.5999999999999996</v>
      </c>
      <c r="M111" s="156">
        <f>Vulnerability!E110</f>
        <v>6.1</v>
      </c>
      <c r="N111" s="154">
        <f>Vulnerability!H110</f>
        <v>5.2</v>
      </c>
      <c r="O111" s="154">
        <f>Vulnerability!M110</f>
        <v>3.9</v>
      </c>
      <c r="P111" s="43">
        <f>Vulnerability!N110</f>
        <v>5.3</v>
      </c>
      <c r="Q111" s="154">
        <f>Vulnerability!S110</f>
        <v>6.4</v>
      </c>
      <c r="R111" s="153">
        <f>Vulnerability!W110</f>
        <v>2.9</v>
      </c>
      <c r="S111" s="153">
        <f>Vulnerability!Z110</f>
        <v>5.4</v>
      </c>
      <c r="T111" s="153">
        <f>Vulnerability!AC110</f>
        <v>0</v>
      </c>
      <c r="U111" s="153">
        <f>Vulnerability!AI110</f>
        <v>3.6</v>
      </c>
      <c r="V111" s="154">
        <f>Vulnerability!AJ110</f>
        <v>3.2</v>
      </c>
      <c r="W111" s="43">
        <f>Vulnerability!AK110</f>
        <v>5</v>
      </c>
      <c r="X111" s="44">
        <f t="shared" si="24"/>
        <v>5.2</v>
      </c>
      <c r="Y111" s="169">
        <f>'Lack of Coping Capacity'!D110</f>
        <v>4.8</v>
      </c>
      <c r="Z111" s="152">
        <f>'Lack of Coping Capacity'!G110</f>
        <v>7.2</v>
      </c>
      <c r="AA111" s="43">
        <f>'Lack of Coping Capacity'!H110</f>
        <v>6</v>
      </c>
      <c r="AB111" s="152">
        <f>'Lack of Coping Capacity'!M110</f>
        <v>7.1</v>
      </c>
      <c r="AC111" s="152">
        <f>'Lack of Coping Capacity'!R110</f>
        <v>8.4</v>
      </c>
      <c r="AD111" s="152">
        <f>'Lack of Coping Capacity'!W110</f>
        <v>8.4</v>
      </c>
      <c r="AE111" s="43">
        <f>'Lack of Coping Capacity'!X110</f>
        <v>8</v>
      </c>
      <c r="AF111" s="44">
        <f t="shared" si="25"/>
        <v>7.1</v>
      </c>
      <c r="AG111" s="161">
        <f t="shared" si="26"/>
        <v>5.5</v>
      </c>
      <c r="AH111" s="187" t="str">
        <f t="shared" si="22"/>
        <v>High</v>
      </c>
      <c r="AI111" s="180">
        <f t="shared" si="27"/>
        <v>26</v>
      </c>
      <c r="AJ111" s="183">
        <f>VLOOKUP($B111,'Lack of Reliability Index'!$A$2:$H$192,8,FALSE)</f>
        <v>1.8133333333333326</v>
      </c>
      <c r="AK111" s="51">
        <f>'Imputed and missing data hidden'!BA109</f>
        <v>0</v>
      </c>
      <c r="AL111" s="181">
        <f t="shared" si="28"/>
        <v>0</v>
      </c>
      <c r="AM111" s="51" t="str">
        <f t="shared" si="29"/>
        <v/>
      </c>
      <c r="AN111" s="182">
        <f>'Indicator Date hidden2'!BB110</f>
        <v>0.34</v>
      </c>
      <c r="AO111" s="188"/>
    </row>
    <row r="112" spans="1:41" ht="15.75" thickBot="1" x14ac:dyDescent="0.3">
      <c r="A112" s="130" t="s">
        <v>205</v>
      </c>
      <c r="B112" s="47" t="s">
        <v>204</v>
      </c>
      <c r="C112" s="159">
        <f>'Hazard &amp; Exposure'!AO111</f>
        <v>0.1</v>
      </c>
      <c r="D112" s="158">
        <f>'Hazard &amp; Exposure'!AP111</f>
        <v>0.1</v>
      </c>
      <c r="E112" s="158">
        <f>'Hazard &amp; Exposure'!AQ111</f>
        <v>5.9</v>
      </c>
      <c r="F112" s="158">
        <f>'Hazard &amp; Exposure'!AR111</f>
        <v>6.8</v>
      </c>
      <c r="G112" s="158">
        <f>'Hazard &amp; Exposure'!AU111</f>
        <v>1.3</v>
      </c>
      <c r="H112" s="43">
        <f>'Hazard &amp; Exposure'!AV111</f>
        <v>3.4</v>
      </c>
      <c r="I112" s="158">
        <f>'Hazard &amp; Exposure'!AY111</f>
        <v>0.1</v>
      </c>
      <c r="J112" s="158">
        <f>'Hazard &amp; Exposure'!BB111</f>
        <v>0</v>
      </c>
      <c r="K112" s="43">
        <f>'Hazard &amp; Exposure'!BC111</f>
        <v>0.1</v>
      </c>
      <c r="L112" s="44">
        <f t="shared" si="23"/>
        <v>1.9</v>
      </c>
      <c r="M112" s="156">
        <f>Vulnerability!E111</f>
        <v>2.6</v>
      </c>
      <c r="N112" s="154">
        <f>Vulnerability!H111</f>
        <v>3.9</v>
      </c>
      <c r="O112" s="154">
        <f>Vulnerability!M111</f>
        <v>1.2</v>
      </c>
      <c r="P112" s="43">
        <f>Vulnerability!N111</f>
        <v>2.6</v>
      </c>
      <c r="Q112" s="154">
        <f>Vulnerability!S111</f>
        <v>0</v>
      </c>
      <c r="R112" s="153">
        <f>Vulnerability!W111</f>
        <v>1.1000000000000001</v>
      </c>
      <c r="S112" s="153">
        <f>Vulnerability!Z111</f>
        <v>1</v>
      </c>
      <c r="T112" s="153">
        <f>Vulnerability!AC111</f>
        <v>0</v>
      </c>
      <c r="U112" s="153">
        <f>Vulnerability!AI111</f>
        <v>2.5</v>
      </c>
      <c r="V112" s="154">
        <f>Vulnerability!AJ111</f>
        <v>1.2</v>
      </c>
      <c r="W112" s="43">
        <f>Vulnerability!AK111</f>
        <v>0.6</v>
      </c>
      <c r="X112" s="44">
        <f t="shared" si="24"/>
        <v>1.7</v>
      </c>
      <c r="Y112" s="169">
        <f>'Lack of Coping Capacity'!D111</f>
        <v>3.3</v>
      </c>
      <c r="Z112" s="152">
        <f>'Lack of Coping Capacity'!G111</f>
        <v>3.8</v>
      </c>
      <c r="AA112" s="43">
        <f>'Lack of Coping Capacity'!H111</f>
        <v>3.6</v>
      </c>
      <c r="AB112" s="152">
        <f>'Lack of Coping Capacity'!M111</f>
        <v>2.5</v>
      </c>
      <c r="AC112" s="152">
        <f>'Lack of Coping Capacity'!R111</f>
        <v>0.3</v>
      </c>
      <c r="AD112" s="152">
        <f>'Lack of Coping Capacity'!W111</f>
        <v>3.2</v>
      </c>
      <c r="AE112" s="43">
        <f>'Lack of Coping Capacity'!X111</f>
        <v>2</v>
      </c>
      <c r="AF112" s="44">
        <f t="shared" si="25"/>
        <v>2.8</v>
      </c>
      <c r="AG112" s="161">
        <f t="shared" si="26"/>
        <v>2.1</v>
      </c>
      <c r="AH112" s="187" t="str">
        <f t="shared" si="22"/>
        <v>Low</v>
      </c>
      <c r="AI112" s="180">
        <f t="shared" si="27"/>
        <v>147</v>
      </c>
      <c r="AJ112" s="183">
        <f>VLOOKUP($B112,'Lack of Reliability Index'!$A$2:$H$192,8,FALSE)</f>
        <v>1.5304347826086957</v>
      </c>
      <c r="AK112" s="51">
        <f>'Imputed and missing data hidden'!BA110</f>
        <v>4</v>
      </c>
      <c r="AL112" s="181">
        <f t="shared" si="28"/>
        <v>7.8431372549019607E-2</v>
      </c>
      <c r="AM112" s="51" t="str">
        <f t="shared" si="29"/>
        <v/>
      </c>
      <c r="AN112" s="182">
        <f>'Indicator Date hidden2'!BB111</f>
        <v>8.6956521739130432E-2</v>
      </c>
      <c r="AO112" s="188"/>
    </row>
    <row r="113" spans="1:41" ht="15.75" thickBot="1" x14ac:dyDescent="0.3">
      <c r="A113" s="130" t="s">
        <v>207</v>
      </c>
      <c r="B113" s="47" t="s">
        <v>206</v>
      </c>
      <c r="C113" s="159">
        <f>'Hazard &amp; Exposure'!AO112</f>
        <v>8.5</v>
      </c>
      <c r="D113" s="158">
        <f>'Hazard &amp; Exposure'!AP112</f>
        <v>7.4</v>
      </c>
      <c r="E113" s="158">
        <f>'Hazard &amp; Exposure'!AQ112</f>
        <v>6.2</v>
      </c>
      <c r="F113" s="158">
        <f>'Hazard &amp; Exposure'!AR112</f>
        <v>7.7</v>
      </c>
      <c r="G113" s="158">
        <f>'Hazard &amp; Exposure'!AU112</f>
        <v>3.9</v>
      </c>
      <c r="H113" s="43">
        <f>'Hazard &amp; Exposure'!AV112</f>
        <v>7</v>
      </c>
      <c r="I113" s="158">
        <f>'Hazard &amp; Exposure'!AY112</f>
        <v>9.8000000000000007</v>
      </c>
      <c r="J113" s="158">
        <f>'Hazard &amp; Exposure'!BB112</f>
        <v>9</v>
      </c>
      <c r="K113" s="43">
        <f>'Hazard &amp; Exposure'!BC112</f>
        <v>9</v>
      </c>
      <c r="L113" s="44">
        <f t="shared" si="23"/>
        <v>8.1999999999999993</v>
      </c>
      <c r="M113" s="156">
        <f>Vulnerability!E112</f>
        <v>1.6</v>
      </c>
      <c r="N113" s="154">
        <f>Vulnerability!H112</f>
        <v>5.2</v>
      </c>
      <c r="O113" s="154">
        <f>Vulnerability!M112</f>
        <v>0.1</v>
      </c>
      <c r="P113" s="43">
        <f>Vulnerability!N112</f>
        <v>2.1</v>
      </c>
      <c r="Q113" s="154">
        <f>Vulnerability!S112</f>
        <v>6.2</v>
      </c>
      <c r="R113" s="153">
        <f>Vulnerability!W112</f>
        <v>0.3</v>
      </c>
      <c r="S113" s="153">
        <f>Vulnerability!Z112</f>
        <v>0.8</v>
      </c>
      <c r="T113" s="153">
        <f>Vulnerability!AC112</f>
        <v>0</v>
      </c>
      <c r="U113" s="153">
        <f>Vulnerability!AI112</f>
        <v>1.9</v>
      </c>
      <c r="V113" s="154">
        <f>Vulnerability!AJ112</f>
        <v>0.8</v>
      </c>
      <c r="W113" s="43">
        <f>Vulnerability!AK112</f>
        <v>4</v>
      </c>
      <c r="X113" s="44">
        <f t="shared" si="24"/>
        <v>3.1</v>
      </c>
      <c r="Y113" s="169">
        <f>'Lack of Coping Capacity'!D112</f>
        <v>5.0999999999999996</v>
      </c>
      <c r="Z113" s="152">
        <f>'Lack of Coping Capacity'!G112</f>
        <v>5.8</v>
      </c>
      <c r="AA113" s="43">
        <f>'Lack of Coping Capacity'!H112</f>
        <v>5.5</v>
      </c>
      <c r="AB113" s="152">
        <f>'Lack of Coping Capacity'!M112</f>
        <v>2.9</v>
      </c>
      <c r="AC113" s="152">
        <f>'Lack of Coping Capacity'!R112</f>
        <v>3.5</v>
      </c>
      <c r="AD113" s="152">
        <f>'Lack of Coping Capacity'!W112</f>
        <v>3.1</v>
      </c>
      <c r="AE113" s="43">
        <f>'Lack of Coping Capacity'!X112</f>
        <v>3.2</v>
      </c>
      <c r="AF113" s="44">
        <f t="shared" si="25"/>
        <v>4.4000000000000004</v>
      </c>
      <c r="AG113" s="161">
        <f t="shared" si="26"/>
        <v>4.8</v>
      </c>
      <c r="AH113" s="187" t="str">
        <f t="shared" si="22"/>
        <v>Medium</v>
      </c>
      <c r="AI113" s="180">
        <f t="shared" si="27"/>
        <v>51</v>
      </c>
      <c r="AJ113" s="183">
        <f>VLOOKUP($B113,'Lack of Reliability Index'!$A$2:$H$192,8,FALSE)</f>
        <v>1.6993464052287575</v>
      </c>
      <c r="AK113" s="51">
        <f>'Imputed and missing data hidden'!BA111</f>
        <v>0</v>
      </c>
      <c r="AL113" s="181">
        <f t="shared" si="28"/>
        <v>0</v>
      </c>
      <c r="AM113" s="51" t="str">
        <f t="shared" si="29"/>
        <v>YES</v>
      </c>
      <c r="AN113" s="182">
        <f>'Indicator Date hidden2'!BB112</f>
        <v>0.25490196078431371</v>
      </c>
      <c r="AO113" s="188"/>
    </row>
    <row r="114" spans="1:41" s="3" customFormat="1" ht="15.75" thickBot="1" x14ac:dyDescent="0.3">
      <c r="A114" s="130" t="s">
        <v>754</v>
      </c>
      <c r="B114" s="47" t="s">
        <v>208</v>
      </c>
      <c r="C114" s="159">
        <f>'Hazard &amp; Exposure'!AO113</f>
        <v>0.7</v>
      </c>
      <c r="D114" s="158">
        <f>'Hazard &amp; Exposure'!AP113</f>
        <v>0.1</v>
      </c>
      <c r="E114" s="158">
        <f>'Hazard &amp; Exposure'!AQ113</f>
        <v>6.7</v>
      </c>
      <c r="F114" s="158">
        <f>'Hazard &amp; Exposure'!AR113</f>
        <v>3.2</v>
      </c>
      <c r="G114" s="158">
        <f>'Hazard &amp; Exposure'!AU113</f>
        <v>5.4</v>
      </c>
      <c r="H114" s="43">
        <f>'Hazard &amp; Exposure'!AV113</f>
        <v>3.7</v>
      </c>
      <c r="I114" s="158">
        <f>'Hazard &amp; Exposure'!AY113</f>
        <v>0.4</v>
      </c>
      <c r="J114" s="158">
        <f>'Hazard &amp; Exposure'!BB113</f>
        <v>0</v>
      </c>
      <c r="K114" s="43">
        <f>'Hazard &amp; Exposure'!BC113</f>
        <v>0.3</v>
      </c>
      <c r="L114" s="44">
        <f t="shared" si="23"/>
        <v>2.2000000000000002</v>
      </c>
      <c r="M114" s="156">
        <f>Vulnerability!E113</f>
        <v>4.8</v>
      </c>
      <c r="N114" s="154" t="str">
        <f>Vulnerability!H113</f>
        <v>x</v>
      </c>
      <c r="O114" s="154">
        <f>Vulnerability!M113</f>
        <v>10</v>
      </c>
      <c r="P114" s="43">
        <f>Vulnerability!N113</f>
        <v>6.5</v>
      </c>
      <c r="Q114" s="154">
        <f>Vulnerability!S113</f>
        <v>0</v>
      </c>
      <c r="R114" s="153">
        <f>Vulnerability!W113</f>
        <v>2.2999999999999998</v>
      </c>
      <c r="S114" s="153">
        <f>Vulnerability!Z113</f>
        <v>3</v>
      </c>
      <c r="T114" s="153">
        <f>Vulnerability!AC113</f>
        <v>10</v>
      </c>
      <c r="U114" s="153">
        <f>Vulnerability!AI113</f>
        <v>4</v>
      </c>
      <c r="V114" s="154">
        <f>Vulnerability!AJ113</f>
        <v>6.2</v>
      </c>
      <c r="W114" s="43">
        <f>Vulnerability!AK113</f>
        <v>3.7</v>
      </c>
      <c r="X114" s="44">
        <f t="shared" si="24"/>
        <v>5.3</v>
      </c>
      <c r="Y114" s="169">
        <f>'Lack of Coping Capacity'!D113</f>
        <v>6</v>
      </c>
      <c r="Z114" s="152">
        <f>'Lack of Coping Capacity'!G113</f>
        <v>5.8</v>
      </c>
      <c r="AA114" s="43">
        <f>'Lack of Coping Capacity'!H113</f>
        <v>5.9</v>
      </c>
      <c r="AB114" s="152">
        <f>'Lack of Coping Capacity'!M113</f>
        <v>6.1</v>
      </c>
      <c r="AC114" s="152">
        <f>'Lack of Coping Capacity'!R113</f>
        <v>3.9</v>
      </c>
      <c r="AD114" s="152">
        <f>'Lack of Coping Capacity'!W113</f>
        <v>6.7</v>
      </c>
      <c r="AE114" s="43">
        <f>'Lack of Coping Capacity'!X113</f>
        <v>5.6</v>
      </c>
      <c r="AF114" s="44">
        <f t="shared" si="25"/>
        <v>5.8</v>
      </c>
      <c r="AG114" s="161">
        <f t="shared" si="26"/>
        <v>4.0999999999999996</v>
      </c>
      <c r="AH114" s="187" t="str">
        <f t="shared" si="22"/>
        <v>Medium</v>
      </c>
      <c r="AI114" s="180">
        <f t="shared" si="27"/>
        <v>74</v>
      </c>
      <c r="AJ114" s="183">
        <f>VLOOKUP($B114,'Lack of Reliability Index'!$A$2:$H$192,8,FALSE)</f>
        <v>5.6585365853658542</v>
      </c>
      <c r="AK114" s="51">
        <f>'Imputed and missing data hidden'!BA112</f>
        <v>10</v>
      </c>
      <c r="AL114" s="181">
        <f t="shared" si="28"/>
        <v>0.19607843137254902</v>
      </c>
      <c r="AM114" s="51" t="str">
        <f t="shared" si="29"/>
        <v/>
      </c>
      <c r="AN114" s="182">
        <f>'Indicator Date hidden2'!BB113</f>
        <v>0.56097560975609762</v>
      </c>
      <c r="AO114" s="188"/>
    </row>
    <row r="115" spans="1:41" ht="15.75" thickBot="1" x14ac:dyDescent="0.3">
      <c r="A115" s="130" t="s">
        <v>850</v>
      </c>
      <c r="B115" s="47" t="s">
        <v>209</v>
      </c>
      <c r="C115" s="159">
        <f>'Hazard &amp; Exposure'!AO114</f>
        <v>5.0999999999999996</v>
      </c>
      <c r="D115" s="158">
        <f>'Hazard &amp; Exposure'!AP114</f>
        <v>5.9</v>
      </c>
      <c r="E115" s="158">
        <f>'Hazard &amp; Exposure'!AQ114</f>
        <v>0</v>
      </c>
      <c r="F115" s="158">
        <f>'Hazard &amp; Exposure'!AR114</f>
        <v>0</v>
      </c>
      <c r="G115" s="158">
        <f>'Hazard &amp; Exposure'!AU114</f>
        <v>5.5</v>
      </c>
      <c r="H115" s="43">
        <f>'Hazard &amp; Exposure'!AV114</f>
        <v>3.7</v>
      </c>
      <c r="I115" s="158">
        <f>'Hazard &amp; Exposure'!AY114</f>
        <v>1.1000000000000001</v>
      </c>
      <c r="J115" s="158">
        <f>'Hazard &amp; Exposure'!BB114</f>
        <v>0</v>
      </c>
      <c r="K115" s="43">
        <f>'Hazard &amp; Exposure'!BC114</f>
        <v>0.8</v>
      </c>
      <c r="L115" s="44">
        <f t="shared" si="23"/>
        <v>2.4</v>
      </c>
      <c r="M115" s="156">
        <f>Vulnerability!E114</f>
        <v>2.2000000000000002</v>
      </c>
      <c r="N115" s="154">
        <f>Vulnerability!H114</f>
        <v>1.8</v>
      </c>
      <c r="O115" s="154">
        <f>Vulnerability!M114</f>
        <v>3.9</v>
      </c>
      <c r="P115" s="43">
        <f>Vulnerability!N114</f>
        <v>2.5</v>
      </c>
      <c r="Q115" s="154">
        <f>Vulnerability!S114</f>
        <v>1</v>
      </c>
      <c r="R115" s="153">
        <f>Vulnerability!W114</f>
        <v>2</v>
      </c>
      <c r="S115" s="153">
        <f>Vulnerability!Z114</f>
        <v>0.9</v>
      </c>
      <c r="T115" s="153">
        <f>Vulnerability!AC114</f>
        <v>0</v>
      </c>
      <c r="U115" s="153">
        <f>Vulnerability!AI114</f>
        <v>2.8</v>
      </c>
      <c r="V115" s="154">
        <f>Vulnerability!AJ114</f>
        <v>1.5</v>
      </c>
      <c r="W115" s="43">
        <f>Vulnerability!AK114</f>
        <v>1.3</v>
      </c>
      <c r="X115" s="44">
        <f t="shared" si="24"/>
        <v>1.9</v>
      </c>
      <c r="Y115" s="169">
        <f>'Lack of Coping Capacity'!D114</f>
        <v>6.2</v>
      </c>
      <c r="Z115" s="152">
        <f>'Lack of Coping Capacity'!G114</f>
        <v>6.7</v>
      </c>
      <c r="AA115" s="43">
        <f>'Lack of Coping Capacity'!H114</f>
        <v>6.5</v>
      </c>
      <c r="AB115" s="152">
        <f>'Lack of Coping Capacity'!M114</f>
        <v>2.5</v>
      </c>
      <c r="AC115" s="152">
        <f>'Lack of Coping Capacity'!R114</f>
        <v>1.6</v>
      </c>
      <c r="AD115" s="152">
        <f>'Lack of Coping Capacity'!W114</f>
        <v>3.5</v>
      </c>
      <c r="AE115" s="43">
        <f>'Lack of Coping Capacity'!X114</f>
        <v>2.5</v>
      </c>
      <c r="AF115" s="44">
        <f t="shared" si="25"/>
        <v>4.8</v>
      </c>
      <c r="AG115" s="161">
        <f t="shared" si="26"/>
        <v>2.8</v>
      </c>
      <c r="AH115" s="187" t="str">
        <f t="shared" si="22"/>
        <v>Low</v>
      </c>
      <c r="AI115" s="180">
        <f t="shared" si="27"/>
        <v>121</v>
      </c>
      <c r="AJ115" s="183">
        <f>VLOOKUP($B115,'Lack of Reliability Index'!$A$2:$H$192,8,FALSE)</f>
        <v>2.2258503401360539</v>
      </c>
      <c r="AK115" s="51">
        <f>'Imputed and missing data hidden'!BA113</f>
        <v>1</v>
      </c>
      <c r="AL115" s="181">
        <f t="shared" si="28"/>
        <v>1.9607843137254902E-2</v>
      </c>
      <c r="AM115" s="51" t="str">
        <f t="shared" si="29"/>
        <v/>
      </c>
      <c r="AN115" s="182">
        <f>'Indicator Date hidden2'!BB114</f>
        <v>0.36734693877551022</v>
      </c>
      <c r="AO115" s="188"/>
    </row>
    <row r="116" spans="1:41" ht="15.75" thickBot="1" x14ac:dyDescent="0.3">
      <c r="A116" s="130" t="s">
        <v>211</v>
      </c>
      <c r="B116" s="47" t="s">
        <v>210</v>
      </c>
      <c r="C116" s="159">
        <f>'Hazard &amp; Exposure'!AO115</f>
        <v>4.0999999999999996</v>
      </c>
      <c r="D116" s="158">
        <f>'Hazard &amp; Exposure'!AP115</f>
        <v>4.9000000000000004</v>
      </c>
      <c r="E116" s="158">
        <f>'Hazard &amp; Exposure'!AQ115</f>
        <v>0</v>
      </c>
      <c r="F116" s="158">
        <f>'Hazard &amp; Exposure'!AR115</f>
        <v>0</v>
      </c>
      <c r="G116" s="158">
        <f>'Hazard &amp; Exposure'!AU115</f>
        <v>5.7</v>
      </c>
      <c r="H116" s="43">
        <f>'Hazard &amp; Exposure'!AV115</f>
        <v>3.3</v>
      </c>
      <c r="I116" s="158">
        <f>'Hazard &amp; Exposure'!AY115</f>
        <v>3</v>
      </c>
      <c r="J116" s="158">
        <f>'Hazard &amp; Exposure'!BB115</f>
        <v>0</v>
      </c>
      <c r="K116" s="43">
        <f>'Hazard &amp; Exposure'!BC115</f>
        <v>2.1</v>
      </c>
      <c r="L116" s="44">
        <f t="shared" si="23"/>
        <v>2.7</v>
      </c>
      <c r="M116" s="156">
        <f>Vulnerability!E115</f>
        <v>1.8</v>
      </c>
      <c r="N116" s="154">
        <f>Vulnerability!H115</f>
        <v>2.8</v>
      </c>
      <c r="O116" s="154">
        <f>Vulnerability!M115</f>
        <v>2.6</v>
      </c>
      <c r="P116" s="43">
        <f>Vulnerability!N115</f>
        <v>2.2999999999999998</v>
      </c>
      <c r="Q116" s="154">
        <f>Vulnerability!S115</f>
        <v>0</v>
      </c>
      <c r="R116" s="153">
        <f>Vulnerability!W115</f>
        <v>4</v>
      </c>
      <c r="S116" s="153">
        <f>Vulnerability!Z115</f>
        <v>1.1000000000000001</v>
      </c>
      <c r="T116" s="153">
        <f>Vulnerability!AC115</f>
        <v>10</v>
      </c>
      <c r="U116" s="153">
        <f>Vulnerability!AI115</f>
        <v>5.2</v>
      </c>
      <c r="V116" s="154">
        <f>Vulnerability!AJ115</f>
        <v>6.5</v>
      </c>
      <c r="W116" s="43">
        <f>Vulnerability!AK115</f>
        <v>4</v>
      </c>
      <c r="X116" s="44">
        <f t="shared" si="24"/>
        <v>3.2</v>
      </c>
      <c r="Y116" s="169">
        <f>'Lack of Coping Capacity'!D115</f>
        <v>5.0999999999999996</v>
      </c>
      <c r="Z116" s="152">
        <f>'Lack of Coping Capacity'!G115</f>
        <v>6</v>
      </c>
      <c r="AA116" s="43">
        <f>'Lack of Coping Capacity'!H115</f>
        <v>5.6</v>
      </c>
      <c r="AB116" s="152">
        <f>'Lack of Coping Capacity'!M115</f>
        <v>3.7</v>
      </c>
      <c r="AC116" s="152">
        <f>'Lack of Coping Capacity'!R115</f>
        <v>7.1</v>
      </c>
      <c r="AD116" s="152">
        <f>'Lack of Coping Capacity'!W115</f>
        <v>3</v>
      </c>
      <c r="AE116" s="43">
        <f>'Lack of Coping Capacity'!X115</f>
        <v>4.5999999999999996</v>
      </c>
      <c r="AF116" s="44">
        <f t="shared" si="25"/>
        <v>5.0999999999999996</v>
      </c>
      <c r="AG116" s="161">
        <f t="shared" si="26"/>
        <v>3.5</v>
      </c>
      <c r="AH116" s="187" t="str">
        <f t="shared" si="22"/>
        <v>Medium</v>
      </c>
      <c r="AI116" s="180">
        <f t="shared" si="27"/>
        <v>99</v>
      </c>
      <c r="AJ116" s="183">
        <f>VLOOKUP($B116,'Lack of Reliability Index'!$A$2:$H$192,8,FALSE)</f>
        <v>2.2258503401360539</v>
      </c>
      <c r="AK116" s="51">
        <f>'Imputed and missing data hidden'!BA114</f>
        <v>1</v>
      </c>
      <c r="AL116" s="181">
        <f t="shared" si="28"/>
        <v>1.9607843137254902E-2</v>
      </c>
      <c r="AM116" s="51" t="str">
        <f t="shared" si="29"/>
        <v/>
      </c>
      <c r="AN116" s="182">
        <f>'Indicator Date hidden2'!BB115</f>
        <v>0.36734693877551022</v>
      </c>
      <c r="AO116" s="188"/>
    </row>
    <row r="117" spans="1:41" ht="15.75" thickBot="1" x14ac:dyDescent="0.3">
      <c r="A117" s="130" t="s">
        <v>213</v>
      </c>
      <c r="B117" s="47" t="s">
        <v>212</v>
      </c>
      <c r="C117" s="159">
        <f>'Hazard &amp; Exposure'!AO116</f>
        <v>4.2</v>
      </c>
      <c r="D117" s="158">
        <f>'Hazard &amp; Exposure'!AP116</f>
        <v>4.9000000000000004</v>
      </c>
      <c r="E117" s="158">
        <f>'Hazard &amp; Exposure'!AQ116</f>
        <v>6.9</v>
      </c>
      <c r="F117" s="158">
        <f>'Hazard &amp; Exposure'!AR116</f>
        <v>0</v>
      </c>
      <c r="G117" s="158">
        <f>'Hazard &amp; Exposure'!AU116</f>
        <v>2</v>
      </c>
      <c r="H117" s="43">
        <f>'Hazard &amp; Exposure'!AV116</f>
        <v>4</v>
      </c>
      <c r="I117" s="158">
        <f>'Hazard &amp; Exposure'!AY116</f>
        <v>0.8</v>
      </c>
      <c r="J117" s="158">
        <f>'Hazard &amp; Exposure'!BB116</f>
        <v>0</v>
      </c>
      <c r="K117" s="43">
        <f>'Hazard &amp; Exposure'!BC116</f>
        <v>0.6</v>
      </c>
      <c r="L117" s="44">
        <f t="shared" si="23"/>
        <v>2.5</v>
      </c>
      <c r="M117" s="156">
        <f>Vulnerability!E116</f>
        <v>1.2</v>
      </c>
      <c r="N117" s="154">
        <f>Vulnerability!H116</f>
        <v>1.9</v>
      </c>
      <c r="O117" s="154">
        <f>Vulnerability!M116</f>
        <v>4</v>
      </c>
      <c r="P117" s="43">
        <f>Vulnerability!N116</f>
        <v>2.1</v>
      </c>
      <c r="Q117" s="154">
        <f>Vulnerability!S116</f>
        <v>1.8</v>
      </c>
      <c r="R117" s="153">
        <f>Vulnerability!W116</f>
        <v>0.4</v>
      </c>
      <c r="S117" s="153">
        <f>Vulnerability!Z116</f>
        <v>0.3</v>
      </c>
      <c r="T117" s="153">
        <f>Vulnerability!AC116</f>
        <v>0</v>
      </c>
      <c r="U117" s="153">
        <f>Vulnerability!AI116</f>
        <v>2.2999999999999998</v>
      </c>
      <c r="V117" s="154">
        <f>Vulnerability!AJ116</f>
        <v>0.8</v>
      </c>
      <c r="W117" s="43">
        <f>Vulnerability!AK116</f>
        <v>1.3</v>
      </c>
      <c r="X117" s="44">
        <f t="shared" si="24"/>
        <v>1.7</v>
      </c>
      <c r="Y117" s="169">
        <f>'Lack of Coping Capacity'!D116</f>
        <v>4</v>
      </c>
      <c r="Z117" s="152">
        <f>'Lack of Coping Capacity'!G116</f>
        <v>5.0999999999999996</v>
      </c>
      <c r="AA117" s="43">
        <f>'Lack of Coping Capacity'!H116</f>
        <v>4.5999999999999996</v>
      </c>
      <c r="AB117" s="152">
        <f>'Lack of Coping Capacity'!M116</f>
        <v>1.4</v>
      </c>
      <c r="AC117" s="152">
        <f>'Lack of Coping Capacity'!R116</f>
        <v>0.8</v>
      </c>
      <c r="AD117" s="152">
        <f>'Lack of Coping Capacity'!W116</f>
        <v>5.4</v>
      </c>
      <c r="AE117" s="43">
        <f>'Lack of Coping Capacity'!X116</f>
        <v>2.5</v>
      </c>
      <c r="AF117" s="44">
        <f t="shared" si="25"/>
        <v>3.6</v>
      </c>
      <c r="AG117" s="161">
        <f t="shared" si="26"/>
        <v>2.5</v>
      </c>
      <c r="AH117" s="187" t="str">
        <f t="shared" si="22"/>
        <v>Low</v>
      </c>
      <c r="AI117" s="180">
        <f t="shared" si="27"/>
        <v>136</v>
      </c>
      <c r="AJ117" s="183">
        <f>VLOOKUP($B117,'Lack of Reliability Index'!$A$2:$H$192,8,FALSE)</f>
        <v>2.7290780141843989</v>
      </c>
      <c r="AK117" s="51">
        <f>'Imputed and missing data hidden'!BA115</f>
        <v>3</v>
      </c>
      <c r="AL117" s="181">
        <f t="shared" si="28"/>
        <v>5.8823529411764705E-2</v>
      </c>
      <c r="AM117" s="51" t="str">
        <f t="shared" si="29"/>
        <v/>
      </c>
      <c r="AN117" s="182">
        <f>'Indicator Date hidden2'!BB116</f>
        <v>0.36170212765957449</v>
      </c>
      <c r="AO117" s="188"/>
    </row>
    <row r="118" spans="1:41" ht="15.75" thickBot="1" x14ac:dyDescent="0.3">
      <c r="A118" s="130" t="s">
        <v>215</v>
      </c>
      <c r="B118" s="47" t="s">
        <v>214</v>
      </c>
      <c r="C118" s="159">
        <f>'Hazard &amp; Exposure'!AO117</f>
        <v>3.3</v>
      </c>
      <c r="D118" s="158">
        <f>'Hazard &amp; Exposure'!AP117</f>
        <v>6.1</v>
      </c>
      <c r="E118" s="158">
        <f>'Hazard &amp; Exposure'!AQ117</f>
        <v>6.7</v>
      </c>
      <c r="F118" s="158">
        <f>'Hazard &amp; Exposure'!AR117</f>
        <v>0</v>
      </c>
      <c r="G118" s="158">
        <f>'Hazard &amp; Exposure'!AU117</f>
        <v>6.2</v>
      </c>
      <c r="H118" s="43">
        <f>'Hazard &amp; Exposure'!AV117</f>
        <v>4.9000000000000004</v>
      </c>
      <c r="I118" s="158">
        <f>'Hazard &amp; Exposure'!AY117</f>
        <v>6</v>
      </c>
      <c r="J118" s="158">
        <f>'Hazard &amp; Exposure'!BB117</f>
        <v>0</v>
      </c>
      <c r="K118" s="43">
        <f>'Hazard &amp; Exposure'!BC117</f>
        <v>4.2</v>
      </c>
      <c r="L118" s="44">
        <f t="shared" si="23"/>
        <v>4.5999999999999996</v>
      </c>
      <c r="M118" s="156">
        <f>Vulnerability!E117</f>
        <v>2.8</v>
      </c>
      <c r="N118" s="154">
        <f>Vulnerability!H117</f>
        <v>5.3</v>
      </c>
      <c r="O118" s="154">
        <f>Vulnerability!M117</f>
        <v>1.5</v>
      </c>
      <c r="P118" s="43">
        <f>Vulnerability!N117</f>
        <v>3.1</v>
      </c>
      <c r="Q118" s="154">
        <f>Vulnerability!S117</f>
        <v>2.1</v>
      </c>
      <c r="R118" s="153">
        <f>Vulnerability!W117</f>
        <v>1.1000000000000001</v>
      </c>
      <c r="S118" s="153">
        <f>Vulnerability!Z117</f>
        <v>1.4</v>
      </c>
      <c r="T118" s="153">
        <f>Vulnerability!AC117</f>
        <v>3.6</v>
      </c>
      <c r="U118" s="153">
        <f>Vulnerability!AI117</f>
        <v>1.8</v>
      </c>
      <c r="V118" s="154">
        <f>Vulnerability!AJ117</f>
        <v>2</v>
      </c>
      <c r="W118" s="43">
        <f>Vulnerability!AK117</f>
        <v>2.1</v>
      </c>
      <c r="X118" s="44">
        <f t="shared" si="24"/>
        <v>2.6</v>
      </c>
      <c r="Y118" s="169">
        <f>'Lack of Coping Capacity'!D117</f>
        <v>5.6</v>
      </c>
      <c r="Z118" s="152">
        <f>'Lack of Coping Capacity'!G117</f>
        <v>5.7</v>
      </c>
      <c r="AA118" s="43">
        <f>'Lack of Coping Capacity'!H117</f>
        <v>5.7</v>
      </c>
      <c r="AB118" s="152">
        <f>'Lack of Coping Capacity'!M117</f>
        <v>3.6</v>
      </c>
      <c r="AC118" s="152">
        <f>'Lack of Coping Capacity'!R117</f>
        <v>4.2</v>
      </c>
      <c r="AD118" s="152">
        <f>'Lack of Coping Capacity'!W117</f>
        <v>4.5999999999999996</v>
      </c>
      <c r="AE118" s="43">
        <f>'Lack of Coping Capacity'!X117</f>
        <v>4.0999999999999996</v>
      </c>
      <c r="AF118" s="44">
        <f t="shared" si="25"/>
        <v>5</v>
      </c>
      <c r="AG118" s="161">
        <f t="shared" si="26"/>
        <v>3.9</v>
      </c>
      <c r="AH118" s="187" t="str">
        <f t="shared" si="22"/>
        <v>Medium</v>
      </c>
      <c r="AI118" s="180">
        <f t="shared" si="27"/>
        <v>85</v>
      </c>
      <c r="AJ118" s="183">
        <f>VLOOKUP($B118,'Lack of Reliability Index'!$A$2:$H$192,8,FALSE)</f>
        <v>3.0965986394557827</v>
      </c>
      <c r="AK118" s="51">
        <f>'Imputed and missing data hidden'!BA116</f>
        <v>1</v>
      </c>
      <c r="AL118" s="181">
        <f t="shared" si="28"/>
        <v>1.9607843137254902E-2</v>
      </c>
      <c r="AM118" s="51" t="str">
        <f t="shared" si="29"/>
        <v/>
      </c>
      <c r="AN118" s="182">
        <f>'Indicator Date hidden2'!BB117</f>
        <v>0.53061224489795922</v>
      </c>
      <c r="AO118" s="188"/>
    </row>
    <row r="119" spans="1:41" ht="15.75" thickBot="1" x14ac:dyDescent="0.3">
      <c r="A119" s="130" t="s">
        <v>217</v>
      </c>
      <c r="B119" s="47" t="s">
        <v>216</v>
      </c>
      <c r="C119" s="159">
        <f>'Hazard &amp; Exposure'!AO118</f>
        <v>2.8</v>
      </c>
      <c r="D119" s="158">
        <f>'Hazard &amp; Exposure'!AP118</f>
        <v>6.8</v>
      </c>
      <c r="E119" s="158">
        <f>'Hazard &amp; Exposure'!AQ118</f>
        <v>5.9</v>
      </c>
      <c r="F119" s="158">
        <f>'Hazard &amp; Exposure'!AR118</f>
        <v>5.3</v>
      </c>
      <c r="G119" s="158">
        <f>'Hazard &amp; Exposure'!AU118</f>
        <v>7.6</v>
      </c>
      <c r="H119" s="43">
        <f>'Hazard &amp; Exposure'!AV118</f>
        <v>5.9</v>
      </c>
      <c r="I119" s="158">
        <f>'Hazard &amp; Exposure'!AY118</f>
        <v>6.2</v>
      </c>
      <c r="J119" s="158">
        <f>'Hazard &amp; Exposure'!BB118</f>
        <v>0</v>
      </c>
      <c r="K119" s="43">
        <f>'Hazard &amp; Exposure'!BC118</f>
        <v>4.3</v>
      </c>
      <c r="L119" s="44">
        <f t="shared" si="23"/>
        <v>5.2</v>
      </c>
      <c r="M119" s="156">
        <f>Vulnerability!E118</f>
        <v>7.9</v>
      </c>
      <c r="N119" s="154">
        <f>Vulnerability!H118</f>
        <v>6.4</v>
      </c>
      <c r="O119" s="154">
        <f>Vulnerability!M118</f>
        <v>5.6</v>
      </c>
      <c r="P119" s="43">
        <f>Vulnerability!N118</f>
        <v>7</v>
      </c>
      <c r="Q119" s="154">
        <f>Vulnerability!S118</f>
        <v>3.9</v>
      </c>
      <c r="R119" s="153">
        <f>Vulnerability!W118</f>
        <v>8.6</v>
      </c>
      <c r="S119" s="153">
        <f>Vulnerability!Z118</f>
        <v>4.8</v>
      </c>
      <c r="T119" s="153">
        <f>Vulnerability!AC118</f>
        <v>7</v>
      </c>
      <c r="U119" s="153">
        <f>Vulnerability!AI118</f>
        <v>6.5</v>
      </c>
      <c r="V119" s="154">
        <f>Vulnerability!AJ118</f>
        <v>6.9</v>
      </c>
      <c r="W119" s="43">
        <f>Vulnerability!AK118</f>
        <v>5.6</v>
      </c>
      <c r="X119" s="44">
        <f t="shared" si="24"/>
        <v>6.4</v>
      </c>
      <c r="Y119" s="169">
        <f>'Lack of Coping Capacity'!D118</f>
        <v>2.1</v>
      </c>
      <c r="Z119" s="152">
        <f>'Lack of Coping Capacity'!G118</f>
        <v>6.9</v>
      </c>
      <c r="AA119" s="43">
        <f>'Lack of Coping Capacity'!H118</f>
        <v>4.5</v>
      </c>
      <c r="AB119" s="152">
        <f>'Lack of Coping Capacity'!M118</f>
        <v>7.7</v>
      </c>
      <c r="AC119" s="152">
        <f>'Lack of Coping Capacity'!R118</f>
        <v>9.4</v>
      </c>
      <c r="AD119" s="152">
        <f>'Lack of Coping Capacity'!W118</f>
        <v>6.8</v>
      </c>
      <c r="AE119" s="43">
        <f>'Lack of Coping Capacity'!X118</f>
        <v>8</v>
      </c>
      <c r="AF119" s="44">
        <f t="shared" si="25"/>
        <v>6.6</v>
      </c>
      <c r="AG119" s="161">
        <f t="shared" si="26"/>
        <v>6</v>
      </c>
      <c r="AH119" s="187" t="str">
        <f t="shared" si="22"/>
        <v>High</v>
      </c>
      <c r="AI119" s="180">
        <f t="shared" si="27"/>
        <v>18</v>
      </c>
      <c r="AJ119" s="183">
        <f>VLOOKUP($B119,'Lack of Reliability Index'!$A$2:$H$192,8,FALSE)</f>
        <v>2.5098039215686274</v>
      </c>
      <c r="AK119" s="51">
        <f>'Imputed and missing data hidden'!BA117</f>
        <v>0</v>
      </c>
      <c r="AL119" s="181">
        <f t="shared" si="28"/>
        <v>0</v>
      </c>
      <c r="AM119" s="51" t="str">
        <f t="shared" si="29"/>
        <v/>
      </c>
      <c r="AN119" s="182">
        <f>'Indicator Date hidden2'!BB118</f>
        <v>0.47058823529411764</v>
      </c>
      <c r="AO119" s="188"/>
    </row>
    <row r="120" spans="1:41" ht="15.75" thickBot="1" x14ac:dyDescent="0.3">
      <c r="A120" s="130" t="s">
        <v>370</v>
      </c>
      <c r="B120" s="47" t="s">
        <v>218</v>
      </c>
      <c r="C120" s="159">
        <f>'Hazard &amp; Exposure'!AO119</f>
        <v>9.3000000000000007</v>
      </c>
      <c r="D120" s="158">
        <f>'Hazard &amp; Exposure'!AP119</f>
        <v>10</v>
      </c>
      <c r="E120" s="158">
        <f>'Hazard &amp; Exposure'!AQ119</f>
        <v>8.5</v>
      </c>
      <c r="F120" s="158">
        <f>'Hazard &amp; Exposure'!AR119</f>
        <v>5.7</v>
      </c>
      <c r="G120" s="158">
        <f>'Hazard &amp; Exposure'!AU119</f>
        <v>1</v>
      </c>
      <c r="H120" s="43">
        <f>'Hazard &amp; Exposure'!AV119</f>
        <v>8</v>
      </c>
      <c r="I120" s="158">
        <f>'Hazard &amp; Exposure'!AY119</f>
        <v>9.5</v>
      </c>
      <c r="J120" s="158">
        <f>'Hazard &amp; Exposure'!BB119</f>
        <v>7</v>
      </c>
      <c r="K120" s="43">
        <f>'Hazard &amp; Exposure'!BC119</f>
        <v>7</v>
      </c>
      <c r="L120" s="44">
        <f t="shared" si="23"/>
        <v>7.5</v>
      </c>
      <c r="M120" s="156">
        <f>Vulnerability!E119</f>
        <v>6.1</v>
      </c>
      <c r="N120" s="154">
        <f>Vulnerability!H119</f>
        <v>5</v>
      </c>
      <c r="O120" s="154">
        <f>Vulnerability!M119</f>
        <v>1.2</v>
      </c>
      <c r="P120" s="43">
        <f>Vulnerability!N119</f>
        <v>4.5999999999999996</v>
      </c>
      <c r="Q120" s="154">
        <f>Vulnerability!S119</f>
        <v>7.6</v>
      </c>
      <c r="R120" s="153">
        <f>Vulnerability!W119</f>
        <v>3</v>
      </c>
      <c r="S120" s="153">
        <f>Vulnerability!Z119</f>
        <v>4.4000000000000004</v>
      </c>
      <c r="T120" s="153">
        <f>Vulnerability!AC119</f>
        <v>5.2</v>
      </c>
      <c r="U120" s="153">
        <f>Vulnerability!AI119</f>
        <v>5.2</v>
      </c>
      <c r="V120" s="154">
        <f>Vulnerability!AJ119</f>
        <v>4.5</v>
      </c>
      <c r="W120" s="43">
        <f>Vulnerability!AK119</f>
        <v>6.3</v>
      </c>
      <c r="X120" s="44">
        <f t="shared" si="24"/>
        <v>5.5</v>
      </c>
      <c r="Y120" s="169">
        <f>'Lack of Coping Capacity'!D119</f>
        <v>7.1</v>
      </c>
      <c r="Z120" s="152">
        <f>'Lack of Coping Capacity'!G119</f>
        <v>7.4</v>
      </c>
      <c r="AA120" s="43">
        <f>'Lack of Coping Capacity'!H119</f>
        <v>7.3</v>
      </c>
      <c r="AB120" s="152">
        <f>'Lack of Coping Capacity'!M119</f>
        <v>5.0999999999999996</v>
      </c>
      <c r="AC120" s="152">
        <f>'Lack of Coping Capacity'!R119</f>
        <v>5.2</v>
      </c>
      <c r="AD120" s="152">
        <f>'Lack of Coping Capacity'!W119</f>
        <v>5.6</v>
      </c>
      <c r="AE120" s="43">
        <f>'Lack of Coping Capacity'!X119</f>
        <v>5.3</v>
      </c>
      <c r="AF120" s="44">
        <f t="shared" si="25"/>
        <v>6.4</v>
      </c>
      <c r="AG120" s="161">
        <f t="shared" si="26"/>
        <v>6.4</v>
      </c>
      <c r="AH120" s="187" t="str">
        <f t="shared" si="22"/>
        <v>High</v>
      </c>
      <c r="AI120" s="180">
        <f t="shared" si="27"/>
        <v>12</v>
      </c>
      <c r="AJ120" s="183">
        <f>VLOOKUP($B120,'Lack of Reliability Index'!$A$2:$H$192,8,FALSE)</f>
        <v>3.2517006802721085</v>
      </c>
      <c r="AK120" s="51">
        <f>'Imputed and missing data hidden'!BA118</f>
        <v>2</v>
      </c>
      <c r="AL120" s="181">
        <f t="shared" si="28"/>
        <v>3.9215686274509803E-2</v>
      </c>
      <c r="AM120" s="51" t="str">
        <f t="shared" si="29"/>
        <v>YES</v>
      </c>
      <c r="AN120" s="182">
        <f>'Indicator Date hidden2'!BB119</f>
        <v>0.38775510204081631</v>
      </c>
      <c r="AO120" s="188"/>
    </row>
    <row r="121" spans="1:41" ht="15.75" thickBot="1" x14ac:dyDescent="0.3">
      <c r="A121" s="130" t="s">
        <v>220</v>
      </c>
      <c r="B121" s="47" t="s">
        <v>219</v>
      </c>
      <c r="C121" s="159">
        <f>'Hazard &amp; Exposure'!AO120</f>
        <v>0.1</v>
      </c>
      <c r="D121" s="158">
        <f>'Hazard &amp; Exposure'!AP120</f>
        <v>5.8</v>
      </c>
      <c r="E121" s="158">
        <f>'Hazard &amp; Exposure'!AQ120</f>
        <v>0</v>
      </c>
      <c r="F121" s="158">
        <f>'Hazard &amp; Exposure'!AR120</f>
        <v>0</v>
      </c>
      <c r="G121" s="158">
        <f>'Hazard &amp; Exposure'!AU120</f>
        <v>8.5</v>
      </c>
      <c r="H121" s="43">
        <f>'Hazard &amp; Exposure'!AV120</f>
        <v>3.9</v>
      </c>
      <c r="I121" s="158">
        <f>'Hazard &amp; Exposure'!AY120</f>
        <v>0.4</v>
      </c>
      <c r="J121" s="158">
        <f>'Hazard &amp; Exposure'!BB120</f>
        <v>0</v>
      </c>
      <c r="K121" s="43">
        <f>'Hazard &amp; Exposure'!BC120</f>
        <v>0.3</v>
      </c>
      <c r="L121" s="44">
        <f t="shared" si="23"/>
        <v>2.2999999999999998</v>
      </c>
      <c r="M121" s="156">
        <f>Vulnerability!E120</f>
        <v>4.0999999999999996</v>
      </c>
      <c r="N121" s="154">
        <f>Vulnerability!H120</f>
        <v>7.7</v>
      </c>
      <c r="O121" s="154">
        <f>Vulnerability!M120</f>
        <v>1.9</v>
      </c>
      <c r="P121" s="43">
        <f>Vulnerability!N120</f>
        <v>4.5</v>
      </c>
      <c r="Q121" s="154">
        <f>Vulnerability!S120</f>
        <v>1.9</v>
      </c>
      <c r="R121" s="153">
        <f>Vulnerability!W120</f>
        <v>6.3</v>
      </c>
      <c r="S121" s="153">
        <f>Vulnerability!Z120</f>
        <v>3.2</v>
      </c>
      <c r="T121" s="153">
        <f>Vulnerability!AC120</f>
        <v>0.2</v>
      </c>
      <c r="U121" s="153">
        <f>Vulnerability!AI120</f>
        <v>7</v>
      </c>
      <c r="V121" s="154">
        <f>Vulnerability!AJ120</f>
        <v>4.7</v>
      </c>
      <c r="W121" s="43">
        <f>Vulnerability!AK120</f>
        <v>3.4</v>
      </c>
      <c r="X121" s="44">
        <f t="shared" si="24"/>
        <v>4</v>
      </c>
      <c r="Y121" s="169">
        <f>'Lack of Coping Capacity'!D120</f>
        <v>4.3</v>
      </c>
      <c r="Z121" s="152">
        <f>'Lack of Coping Capacity'!G120</f>
        <v>4.7</v>
      </c>
      <c r="AA121" s="43">
        <f>'Lack of Coping Capacity'!H120</f>
        <v>4.5</v>
      </c>
      <c r="AB121" s="152">
        <f>'Lack of Coping Capacity'!M120</f>
        <v>4.9000000000000004</v>
      </c>
      <c r="AC121" s="152">
        <f>'Lack of Coping Capacity'!R120</f>
        <v>6.2</v>
      </c>
      <c r="AD121" s="152">
        <f>'Lack of Coping Capacity'!W120</f>
        <v>5.7</v>
      </c>
      <c r="AE121" s="43">
        <f>'Lack of Coping Capacity'!X120</f>
        <v>5.6</v>
      </c>
      <c r="AF121" s="44">
        <f t="shared" si="25"/>
        <v>5.0999999999999996</v>
      </c>
      <c r="AG121" s="161">
        <f t="shared" si="26"/>
        <v>3.6</v>
      </c>
      <c r="AH121" s="187" t="str">
        <f t="shared" si="22"/>
        <v>Medium</v>
      </c>
      <c r="AI121" s="180">
        <f t="shared" si="27"/>
        <v>94</v>
      </c>
      <c r="AJ121" s="183">
        <f>VLOOKUP($B121,'Lack of Reliability Index'!$A$2:$H$192,8,FALSE)</f>
        <v>2.5599999999999987</v>
      </c>
      <c r="AK121" s="51">
        <f>'Imputed and missing data hidden'!BA119</f>
        <v>0</v>
      </c>
      <c r="AL121" s="181">
        <f t="shared" si="28"/>
        <v>0</v>
      </c>
      <c r="AM121" s="51" t="str">
        <f t="shared" si="29"/>
        <v/>
      </c>
      <c r="AN121" s="182">
        <f>'Indicator Date hidden2'!BB120</f>
        <v>0.48</v>
      </c>
      <c r="AO121" s="188"/>
    </row>
    <row r="122" spans="1:41" ht="15.75" thickBot="1" x14ac:dyDescent="0.3">
      <c r="A122" s="130" t="s">
        <v>222</v>
      </c>
      <c r="B122" s="47" t="s">
        <v>221</v>
      </c>
      <c r="C122" s="159">
        <f>'Hazard &amp; Exposure'!AO121</f>
        <v>0.1</v>
      </c>
      <c r="D122" s="158">
        <f>'Hazard &amp; Exposure'!AP121</f>
        <v>0.1</v>
      </c>
      <c r="E122" s="158">
        <f>'Hazard &amp; Exposure'!AQ121</f>
        <v>5.4</v>
      </c>
      <c r="F122" s="158">
        <f>'Hazard &amp; Exposure'!AR121</f>
        <v>0</v>
      </c>
      <c r="G122" s="158">
        <f>'Hazard &amp; Exposure'!AU121</f>
        <v>0</v>
      </c>
      <c r="H122" s="43">
        <f>'Hazard &amp; Exposure'!AV121</f>
        <v>1.4</v>
      </c>
      <c r="I122" s="158">
        <f>'Hazard &amp; Exposure'!AY121</f>
        <v>0.1</v>
      </c>
      <c r="J122" s="158">
        <f>'Hazard &amp; Exposure'!BB121</f>
        <v>0</v>
      </c>
      <c r="K122" s="43">
        <f>'Hazard &amp; Exposure'!BC121</f>
        <v>0.1</v>
      </c>
      <c r="L122" s="44">
        <f t="shared" si="23"/>
        <v>0.8</v>
      </c>
      <c r="M122" s="156">
        <f>Vulnerability!E121</f>
        <v>3.5</v>
      </c>
      <c r="N122" s="154" t="str">
        <f>Vulnerability!H121</f>
        <v>x</v>
      </c>
      <c r="O122" s="154">
        <f>Vulnerability!M121</f>
        <v>10</v>
      </c>
      <c r="P122" s="43">
        <f>Vulnerability!N121</f>
        <v>5.7</v>
      </c>
      <c r="Q122" s="154">
        <f>Vulnerability!S121</f>
        <v>4</v>
      </c>
      <c r="R122" s="153">
        <f>Vulnerability!W121</f>
        <v>2.1</v>
      </c>
      <c r="S122" s="153">
        <f>Vulnerability!Z121</f>
        <v>1.9</v>
      </c>
      <c r="T122" s="153">
        <f>Vulnerability!AC121</f>
        <v>0</v>
      </c>
      <c r="U122" s="153">
        <f>Vulnerability!AI121</f>
        <v>4</v>
      </c>
      <c r="V122" s="154">
        <f>Vulnerability!AJ121</f>
        <v>2.1</v>
      </c>
      <c r="W122" s="43">
        <f>Vulnerability!AK121</f>
        <v>3.1</v>
      </c>
      <c r="X122" s="44">
        <f t="shared" si="24"/>
        <v>4.5</v>
      </c>
      <c r="Y122" s="169">
        <f>'Lack of Coping Capacity'!D121</f>
        <v>8.1</v>
      </c>
      <c r="Z122" s="152">
        <f>'Lack of Coping Capacity'!G121</f>
        <v>6.1</v>
      </c>
      <c r="AA122" s="43">
        <f>'Lack of Coping Capacity'!H121</f>
        <v>7.1</v>
      </c>
      <c r="AB122" s="152">
        <f>'Lack of Coping Capacity'!M121</f>
        <v>3.8</v>
      </c>
      <c r="AC122" s="152">
        <f>'Lack of Coping Capacity'!R121</f>
        <v>1.5</v>
      </c>
      <c r="AD122" s="152">
        <f>'Lack of Coping Capacity'!W121</f>
        <v>5.6</v>
      </c>
      <c r="AE122" s="43">
        <f>'Lack of Coping Capacity'!X121</f>
        <v>3.6</v>
      </c>
      <c r="AF122" s="44">
        <f t="shared" si="25"/>
        <v>5.6</v>
      </c>
      <c r="AG122" s="161">
        <f t="shared" si="26"/>
        <v>2.7</v>
      </c>
      <c r="AH122" s="187" t="str">
        <f t="shared" si="22"/>
        <v>Low</v>
      </c>
      <c r="AI122" s="180">
        <f t="shared" si="27"/>
        <v>123</v>
      </c>
      <c r="AJ122" s="183">
        <f>VLOOKUP($B122,'Lack of Reliability Index'!$A$2:$H$192,8,FALSE)</f>
        <v>7.1999999999999993</v>
      </c>
      <c r="AK122" s="51">
        <f>'Imputed and missing data hidden'!BA120</f>
        <v>14</v>
      </c>
      <c r="AL122" s="181">
        <f t="shared" si="28"/>
        <v>0.27450980392156865</v>
      </c>
      <c r="AM122" s="51" t="str">
        <f t="shared" si="29"/>
        <v/>
      </c>
      <c r="AN122" s="182">
        <f>'Indicator Date hidden2'!BB121</f>
        <v>0.65</v>
      </c>
      <c r="AO122" s="188"/>
    </row>
    <row r="123" spans="1:41" ht="15.75" thickBot="1" x14ac:dyDescent="0.3">
      <c r="A123" s="130" t="s">
        <v>224</v>
      </c>
      <c r="B123" s="47" t="s">
        <v>223</v>
      </c>
      <c r="C123" s="159">
        <f>'Hazard &amp; Exposure'!AO122</f>
        <v>9.9</v>
      </c>
      <c r="D123" s="158">
        <f>'Hazard &amp; Exposure'!AP122</f>
        <v>6.5</v>
      </c>
      <c r="E123" s="158">
        <f>'Hazard &amp; Exposure'!AQ122</f>
        <v>0</v>
      </c>
      <c r="F123" s="158">
        <f>'Hazard &amp; Exposure'!AR122</f>
        <v>0.2</v>
      </c>
      <c r="G123" s="158">
        <f>'Hazard &amp; Exposure'!AU122</f>
        <v>2.9</v>
      </c>
      <c r="H123" s="43">
        <f>'Hazard &amp; Exposure'!AV122</f>
        <v>5.5</v>
      </c>
      <c r="I123" s="158">
        <f>'Hazard &amp; Exposure'!AY122</f>
        <v>7.6</v>
      </c>
      <c r="J123" s="158">
        <f>'Hazard &amp; Exposure'!BB122</f>
        <v>0</v>
      </c>
      <c r="K123" s="43">
        <f>'Hazard &amp; Exposure'!BC122</f>
        <v>5.3</v>
      </c>
      <c r="L123" s="44">
        <f t="shared" si="23"/>
        <v>5.4</v>
      </c>
      <c r="M123" s="156">
        <f>Vulnerability!E122</f>
        <v>4.0999999999999996</v>
      </c>
      <c r="N123" s="154">
        <f>Vulnerability!H122</f>
        <v>4.3</v>
      </c>
      <c r="O123" s="154">
        <f>Vulnerability!M122</f>
        <v>2.8</v>
      </c>
      <c r="P123" s="43">
        <f>Vulnerability!N122</f>
        <v>3.8</v>
      </c>
      <c r="Q123" s="154">
        <f>Vulnerability!S122</f>
        <v>5.2</v>
      </c>
      <c r="R123" s="153">
        <f>Vulnerability!W122</f>
        <v>1.1000000000000001</v>
      </c>
      <c r="S123" s="153">
        <f>Vulnerability!Z122</f>
        <v>4.7</v>
      </c>
      <c r="T123" s="153">
        <f>Vulnerability!AC122</f>
        <v>4.9000000000000004</v>
      </c>
      <c r="U123" s="153">
        <f>Vulnerability!AI122</f>
        <v>4.4000000000000004</v>
      </c>
      <c r="V123" s="154">
        <f>Vulnerability!AJ122</f>
        <v>3.9</v>
      </c>
      <c r="W123" s="43">
        <f>Vulnerability!AK122</f>
        <v>4.5999999999999996</v>
      </c>
      <c r="X123" s="44">
        <f t="shared" si="24"/>
        <v>4.2</v>
      </c>
      <c r="Y123" s="169">
        <f>'Lack of Coping Capacity'!D122</f>
        <v>5.4</v>
      </c>
      <c r="Z123" s="152">
        <f>'Lack of Coping Capacity'!G122</f>
        <v>7.1</v>
      </c>
      <c r="AA123" s="43">
        <f>'Lack of Coping Capacity'!H122</f>
        <v>6.3</v>
      </c>
      <c r="AB123" s="152">
        <f>'Lack of Coping Capacity'!M122</f>
        <v>5.4</v>
      </c>
      <c r="AC123" s="152">
        <f>'Lack of Coping Capacity'!R122</f>
        <v>5.4</v>
      </c>
      <c r="AD123" s="152">
        <f>'Lack of Coping Capacity'!W122</f>
        <v>5.6</v>
      </c>
      <c r="AE123" s="43">
        <f>'Lack of Coping Capacity'!X122</f>
        <v>5.5</v>
      </c>
      <c r="AF123" s="44">
        <f t="shared" si="25"/>
        <v>5.9</v>
      </c>
      <c r="AG123" s="161">
        <f t="shared" si="26"/>
        <v>5.0999999999999996</v>
      </c>
      <c r="AH123" s="187" t="str">
        <f t="shared" si="22"/>
        <v>High</v>
      </c>
      <c r="AI123" s="180">
        <f t="shared" si="27"/>
        <v>41</v>
      </c>
      <c r="AJ123" s="183">
        <f>VLOOKUP($B123,'Lack of Reliability Index'!$A$2:$H$192,8,FALSE)</f>
        <v>1.5466666666666669</v>
      </c>
      <c r="AK123" s="51">
        <f>'Imputed and missing data hidden'!BA121</f>
        <v>1</v>
      </c>
      <c r="AL123" s="181">
        <f t="shared" si="28"/>
        <v>1.9607843137254902E-2</v>
      </c>
      <c r="AM123" s="51" t="str">
        <f t="shared" si="29"/>
        <v/>
      </c>
      <c r="AN123" s="182">
        <f>'Indicator Date hidden2'!BB122</f>
        <v>0.24</v>
      </c>
      <c r="AO123" s="188"/>
    </row>
    <row r="124" spans="1:41" ht="15.75" thickBot="1" x14ac:dyDescent="0.3">
      <c r="A124" s="130" t="s">
        <v>226</v>
      </c>
      <c r="B124" s="47" t="s">
        <v>225</v>
      </c>
      <c r="C124" s="159">
        <f>'Hazard &amp; Exposure'!AO123</f>
        <v>1.7</v>
      </c>
      <c r="D124" s="158">
        <f>'Hazard &amp; Exposure'!AP123</f>
        <v>5.8</v>
      </c>
      <c r="E124" s="158">
        <f>'Hazard &amp; Exposure'!AQ123</f>
        <v>0</v>
      </c>
      <c r="F124" s="158">
        <f>'Hazard &amp; Exposure'!AR123</f>
        <v>0</v>
      </c>
      <c r="G124" s="158">
        <f>'Hazard &amp; Exposure'!AU123</f>
        <v>0.5</v>
      </c>
      <c r="H124" s="43">
        <f>'Hazard &amp; Exposure'!AV123</f>
        <v>1.9</v>
      </c>
      <c r="I124" s="158">
        <f>'Hazard &amp; Exposure'!AY123</f>
        <v>0</v>
      </c>
      <c r="J124" s="158">
        <f>'Hazard &amp; Exposure'!BB123</f>
        <v>0</v>
      </c>
      <c r="K124" s="43">
        <f>'Hazard &amp; Exposure'!BC123</f>
        <v>0</v>
      </c>
      <c r="L124" s="44">
        <f t="shared" si="23"/>
        <v>1</v>
      </c>
      <c r="M124" s="156">
        <f>Vulnerability!E123</f>
        <v>0.4</v>
      </c>
      <c r="N124" s="154">
        <f>Vulnerability!H123</f>
        <v>0.7</v>
      </c>
      <c r="O124" s="154">
        <f>Vulnerability!M123</f>
        <v>0</v>
      </c>
      <c r="P124" s="43">
        <f>Vulnerability!N123</f>
        <v>0.4</v>
      </c>
      <c r="Q124" s="154">
        <f>Vulnerability!S123</f>
        <v>5.9</v>
      </c>
      <c r="R124" s="153">
        <f>Vulnerability!W123</f>
        <v>0.1</v>
      </c>
      <c r="S124" s="153">
        <f>Vulnerability!Z123</f>
        <v>0.3</v>
      </c>
      <c r="T124" s="153">
        <f>Vulnerability!AC123</f>
        <v>0</v>
      </c>
      <c r="U124" s="153">
        <f>Vulnerability!AI123</f>
        <v>1.5</v>
      </c>
      <c r="V124" s="154">
        <f>Vulnerability!AJ123</f>
        <v>0.5</v>
      </c>
      <c r="W124" s="43">
        <f>Vulnerability!AK123</f>
        <v>3.7</v>
      </c>
      <c r="X124" s="44">
        <f t="shared" si="24"/>
        <v>2.2000000000000002</v>
      </c>
      <c r="Y124" s="169">
        <f>'Lack of Coping Capacity'!D123</f>
        <v>1.7</v>
      </c>
      <c r="Z124" s="152">
        <f>'Lack of Coping Capacity'!G123</f>
        <v>1.5</v>
      </c>
      <c r="AA124" s="43">
        <f>'Lack of Coping Capacity'!H123</f>
        <v>1.6</v>
      </c>
      <c r="AB124" s="152">
        <f>'Lack of Coping Capacity'!M123</f>
        <v>1.5</v>
      </c>
      <c r="AC124" s="152">
        <f>'Lack of Coping Capacity'!R123</f>
        <v>0.1</v>
      </c>
      <c r="AD124" s="152">
        <f>'Lack of Coping Capacity'!W123</f>
        <v>1.1000000000000001</v>
      </c>
      <c r="AE124" s="43">
        <f>'Lack of Coping Capacity'!X123</f>
        <v>0.9</v>
      </c>
      <c r="AF124" s="44">
        <f t="shared" si="25"/>
        <v>1.3</v>
      </c>
      <c r="AG124" s="161">
        <f t="shared" si="26"/>
        <v>1.4</v>
      </c>
      <c r="AH124" s="187" t="str">
        <f t="shared" si="22"/>
        <v>Very Low</v>
      </c>
      <c r="AI124" s="180">
        <f t="shared" si="27"/>
        <v>172</v>
      </c>
      <c r="AJ124" s="183">
        <f>VLOOKUP($B124,'Lack of Reliability Index'!$A$2:$H$192,8,FALSE)</f>
        <v>2.6909090909090905</v>
      </c>
      <c r="AK124" s="51">
        <f>'Imputed and missing data hidden'!BA122</f>
        <v>6</v>
      </c>
      <c r="AL124" s="181">
        <f t="shared" si="28"/>
        <v>0.11764705882352941</v>
      </c>
      <c r="AM124" s="51" t="str">
        <f t="shared" si="29"/>
        <v/>
      </c>
      <c r="AN124" s="182">
        <f>'Indicator Date hidden2'!BB123</f>
        <v>0.20454545454545456</v>
      </c>
      <c r="AO124" s="188"/>
    </row>
    <row r="125" spans="1:41" ht="15.75" thickBot="1" x14ac:dyDescent="0.3">
      <c r="A125" s="130" t="s">
        <v>228</v>
      </c>
      <c r="B125" s="47" t="s">
        <v>227</v>
      </c>
      <c r="C125" s="159">
        <f>'Hazard &amp; Exposure'!AO124</f>
        <v>8.1999999999999993</v>
      </c>
      <c r="D125" s="158">
        <f>'Hazard &amp; Exposure'!AP124</f>
        <v>3.7</v>
      </c>
      <c r="E125" s="158">
        <f>'Hazard &amp; Exposure'!AQ124</f>
        <v>6.7</v>
      </c>
      <c r="F125" s="158">
        <f>'Hazard &amp; Exposure'!AR124</f>
        <v>2.8</v>
      </c>
      <c r="G125" s="158">
        <f>'Hazard &amp; Exposure'!AU124</f>
        <v>1.5</v>
      </c>
      <c r="H125" s="43">
        <f>'Hazard &amp; Exposure'!AV124</f>
        <v>5.0999999999999996</v>
      </c>
      <c r="I125" s="158">
        <f>'Hazard &amp; Exposure'!AY124</f>
        <v>0.1</v>
      </c>
      <c r="J125" s="158">
        <f>'Hazard &amp; Exposure'!BB124</f>
        <v>0</v>
      </c>
      <c r="K125" s="43">
        <f>'Hazard &amp; Exposure'!BC124</f>
        <v>0.1</v>
      </c>
      <c r="L125" s="44">
        <f t="shared" si="23"/>
        <v>3</v>
      </c>
      <c r="M125" s="156">
        <f>Vulnerability!E124</f>
        <v>0.5</v>
      </c>
      <c r="N125" s="154">
        <f>Vulnerability!H124</f>
        <v>2.1</v>
      </c>
      <c r="O125" s="154">
        <f>Vulnerability!M124</f>
        <v>0</v>
      </c>
      <c r="P125" s="43">
        <f>Vulnerability!N124</f>
        <v>0.8</v>
      </c>
      <c r="Q125" s="154">
        <f>Vulnerability!S124</f>
        <v>1.5</v>
      </c>
      <c r="R125" s="153">
        <f>Vulnerability!W124</f>
        <v>0.1</v>
      </c>
      <c r="S125" s="153">
        <f>Vulnerability!Z124</f>
        <v>0.4</v>
      </c>
      <c r="T125" s="153">
        <f>Vulnerability!AC124</f>
        <v>0</v>
      </c>
      <c r="U125" s="153">
        <f>Vulnerability!AI124</f>
        <v>1.3</v>
      </c>
      <c r="V125" s="154">
        <f>Vulnerability!AJ124</f>
        <v>0.5</v>
      </c>
      <c r="W125" s="43">
        <f>Vulnerability!AK124</f>
        <v>1</v>
      </c>
      <c r="X125" s="44">
        <f t="shared" si="24"/>
        <v>0.9</v>
      </c>
      <c r="Y125" s="169">
        <f>'Lack of Coping Capacity'!D124</f>
        <v>2.6</v>
      </c>
      <c r="Z125" s="152">
        <f>'Lack of Coping Capacity'!G124</f>
        <v>1.1000000000000001</v>
      </c>
      <c r="AA125" s="43">
        <f>'Lack of Coping Capacity'!H124</f>
        <v>1.9</v>
      </c>
      <c r="AB125" s="152">
        <f>'Lack of Coping Capacity'!M124</f>
        <v>1.7</v>
      </c>
      <c r="AC125" s="152">
        <f>'Lack of Coping Capacity'!R124</f>
        <v>3</v>
      </c>
      <c r="AD125" s="152">
        <f>'Lack of Coping Capacity'!W124</f>
        <v>1.3</v>
      </c>
      <c r="AE125" s="43">
        <f>'Lack of Coping Capacity'!X124</f>
        <v>2</v>
      </c>
      <c r="AF125" s="44">
        <f t="shared" si="25"/>
        <v>2</v>
      </c>
      <c r="AG125" s="161">
        <f t="shared" si="26"/>
        <v>1.8</v>
      </c>
      <c r="AH125" s="187" t="str">
        <f t="shared" si="22"/>
        <v>Very Low</v>
      </c>
      <c r="AI125" s="180">
        <f t="shared" si="27"/>
        <v>161</v>
      </c>
      <c r="AJ125" s="183">
        <f>VLOOKUP($B125,'Lack of Reliability Index'!$A$2:$H$192,8,FALSE)</f>
        <v>3.5707317073170728</v>
      </c>
      <c r="AK125" s="51">
        <f>'Imputed and missing data hidden'!BA123</f>
        <v>9</v>
      </c>
      <c r="AL125" s="181">
        <f t="shared" si="28"/>
        <v>0.17647058823529413</v>
      </c>
      <c r="AM125" s="51" t="str">
        <f t="shared" si="29"/>
        <v/>
      </c>
      <c r="AN125" s="182">
        <f>'Indicator Date hidden2'!BB124</f>
        <v>0.21951219512195122</v>
      </c>
      <c r="AO125" s="188"/>
    </row>
    <row r="126" spans="1:41" ht="15.75" thickBot="1" x14ac:dyDescent="0.3">
      <c r="A126" s="130" t="s">
        <v>230</v>
      </c>
      <c r="B126" s="47" t="s">
        <v>229</v>
      </c>
      <c r="C126" s="159">
        <f>'Hazard &amp; Exposure'!AO125</f>
        <v>8.9</v>
      </c>
      <c r="D126" s="158">
        <f>'Hazard &amp; Exposure'!AP125</f>
        <v>5.5</v>
      </c>
      <c r="E126" s="158">
        <f>'Hazard &amp; Exposure'!AQ125</f>
        <v>8.3000000000000007</v>
      </c>
      <c r="F126" s="158">
        <f>'Hazard &amp; Exposure'!AR125</f>
        <v>3.7</v>
      </c>
      <c r="G126" s="158">
        <f>'Hazard &amp; Exposure'!AU125</f>
        <v>3.9</v>
      </c>
      <c r="H126" s="43">
        <f>'Hazard &amp; Exposure'!AV125</f>
        <v>6.6</v>
      </c>
      <c r="I126" s="158">
        <f>'Hazard &amp; Exposure'!AY125</f>
        <v>4.0999999999999996</v>
      </c>
      <c r="J126" s="158">
        <f>'Hazard &amp; Exposure'!BB125</f>
        <v>0</v>
      </c>
      <c r="K126" s="43">
        <f>'Hazard &amp; Exposure'!BC125</f>
        <v>2.9</v>
      </c>
      <c r="L126" s="44">
        <f t="shared" si="23"/>
        <v>5</v>
      </c>
      <c r="M126" s="156">
        <f>Vulnerability!E125</f>
        <v>3</v>
      </c>
      <c r="N126" s="154">
        <f>Vulnerability!H125</f>
        <v>5.9</v>
      </c>
      <c r="O126" s="154">
        <f>Vulnerability!M125</f>
        <v>2.7</v>
      </c>
      <c r="P126" s="43">
        <f>Vulnerability!N125</f>
        <v>3.7</v>
      </c>
      <c r="Q126" s="154">
        <f>Vulnerability!S125</f>
        <v>0.8</v>
      </c>
      <c r="R126" s="153">
        <f>Vulnerability!W125</f>
        <v>0.5</v>
      </c>
      <c r="S126" s="153">
        <f>Vulnerability!Z125</f>
        <v>1.5</v>
      </c>
      <c r="T126" s="153">
        <f>Vulnerability!AC125</f>
        <v>0.1</v>
      </c>
      <c r="U126" s="153">
        <f>Vulnerability!AI125</f>
        <v>4</v>
      </c>
      <c r="V126" s="154">
        <f>Vulnerability!AJ125</f>
        <v>1.7</v>
      </c>
      <c r="W126" s="43">
        <f>Vulnerability!AK125</f>
        <v>1.3</v>
      </c>
      <c r="X126" s="44">
        <f t="shared" si="24"/>
        <v>2.6</v>
      </c>
      <c r="Y126" s="169">
        <f>'Lack of Coping Capacity'!D125</f>
        <v>4.7</v>
      </c>
      <c r="Z126" s="152">
        <f>'Lack of Coping Capacity'!G125</f>
        <v>7</v>
      </c>
      <c r="AA126" s="43">
        <f>'Lack of Coping Capacity'!H125</f>
        <v>5.9</v>
      </c>
      <c r="AB126" s="152">
        <f>'Lack of Coping Capacity'!M125</f>
        <v>4.4000000000000004</v>
      </c>
      <c r="AC126" s="152">
        <f>'Lack of Coping Capacity'!R125</f>
        <v>4.9000000000000004</v>
      </c>
      <c r="AD126" s="152">
        <f>'Lack of Coping Capacity'!W125</f>
        <v>4.5999999999999996</v>
      </c>
      <c r="AE126" s="43">
        <f>'Lack of Coping Capacity'!X125</f>
        <v>4.5999999999999996</v>
      </c>
      <c r="AF126" s="44">
        <f t="shared" si="25"/>
        <v>5.3</v>
      </c>
      <c r="AG126" s="161">
        <f t="shared" si="26"/>
        <v>4.0999999999999996</v>
      </c>
      <c r="AH126" s="187" t="str">
        <f t="shared" si="22"/>
        <v>Medium</v>
      </c>
      <c r="AI126" s="180">
        <f t="shared" si="27"/>
        <v>74</v>
      </c>
      <c r="AJ126" s="183">
        <f>VLOOKUP($B126,'Lack of Reliability Index'!$A$2:$H$192,8,FALSE)</f>
        <v>2.4533333333333331</v>
      </c>
      <c r="AK126" s="51">
        <f>'Imputed and missing data hidden'!BA124</f>
        <v>0</v>
      </c>
      <c r="AL126" s="181">
        <f t="shared" si="28"/>
        <v>0</v>
      </c>
      <c r="AM126" s="51" t="str">
        <f t="shared" si="29"/>
        <v/>
      </c>
      <c r="AN126" s="182">
        <f>'Indicator Date hidden2'!BB125</f>
        <v>0.46</v>
      </c>
      <c r="AO126" s="188"/>
    </row>
    <row r="127" spans="1:41" ht="15.75" thickBot="1" x14ac:dyDescent="0.3">
      <c r="A127" s="130" t="s">
        <v>232</v>
      </c>
      <c r="B127" s="47" t="s">
        <v>231</v>
      </c>
      <c r="C127" s="159">
        <f>'Hazard &amp; Exposure'!AO126</f>
        <v>0.1</v>
      </c>
      <c r="D127" s="158">
        <f>'Hazard &amp; Exposure'!AP126</f>
        <v>7.1</v>
      </c>
      <c r="E127" s="158">
        <f>'Hazard &amp; Exposure'!AQ126</f>
        <v>0</v>
      </c>
      <c r="F127" s="158">
        <f>'Hazard &amp; Exposure'!AR126</f>
        <v>0</v>
      </c>
      <c r="G127" s="158">
        <f>'Hazard &amp; Exposure'!AU126</f>
        <v>6.6</v>
      </c>
      <c r="H127" s="43">
        <f>'Hazard &amp; Exposure'!AV126</f>
        <v>3.6</v>
      </c>
      <c r="I127" s="158">
        <f>'Hazard &amp; Exposure'!AY126</f>
        <v>10</v>
      </c>
      <c r="J127" s="158">
        <f>'Hazard &amp; Exposure'!BB126</f>
        <v>9</v>
      </c>
      <c r="K127" s="43">
        <f>'Hazard &amp; Exposure'!BC126</f>
        <v>9</v>
      </c>
      <c r="L127" s="44">
        <f t="shared" si="23"/>
        <v>7.1</v>
      </c>
      <c r="M127" s="156">
        <f>Vulnerability!E126</f>
        <v>9.6999999999999993</v>
      </c>
      <c r="N127" s="154">
        <f>Vulnerability!H126</f>
        <v>5.8</v>
      </c>
      <c r="O127" s="154">
        <f>Vulnerability!M126</f>
        <v>5.3</v>
      </c>
      <c r="P127" s="43">
        <f>Vulnerability!N126</f>
        <v>7.6</v>
      </c>
      <c r="Q127" s="154">
        <f>Vulnerability!S126</f>
        <v>7.3</v>
      </c>
      <c r="R127" s="153">
        <f>Vulnerability!W126</f>
        <v>4.2</v>
      </c>
      <c r="S127" s="153">
        <f>Vulnerability!Z126</f>
        <v>7.9</v>
      </c>
      <c r="T127" s="153">
        <f>Vulnerability!AC126</f>
        <v>3.6</v>
      </c>
      <c r="U127" s="153">
        <f>Vulnerability!AI126</f>
        <v>3.8</v>
      </c>
      <c r="V127" s="154">
        <f>Vulnerability!AJ126</f>
        <v>5.2</v>
      </c>
      <c r="W127" s="43">
        <f>Vulnerability!AK126</f>
        <v>6.4</v>
      </c>
      <c r="X127" s="44">
        <f t="shared" si="24"/>
        <v>7</v>
      </c>
      <c r="Y127" s="169">
        <f>'Lack of Coping Capacity'!D126</f>
        <v>5.3</v>
      </c>
      <c r="Z127" s="152">
        <f>'Lack of Coping Capacity'!G126</f>
        <v>6.4</v>
      </c>
      <c r="AA127" s="43">
        <f>'Lack of Coping Capacity'!H126</f>
        <v>5.9</v>
      </c>
      <c r="AB127" s="152">
        <f>'Lack of Coping Capacity'!M126</f>
        <v>9.1</v>
      </c>
      <c r="AC127" s="152">
        <f>'Lack of Coping Capacity'!R126</f>
        <v>9.3000000000000007</v>
      </c>
      <c r="AD127" s="152">
        <f>'Lack of Coping Capacity'!W126</f>
        <v>8.1</v>
      </c>
      <c r="AE127" s="43">
        <f>'Lack of Coping Capacity'!X126</f>
        <v>8.8000000000000007</v>
      </c>
      <c r="AF127" s="44">
        <f t="shared" si="25"/>
        <v>7.6</v>
      </c>
      <c r="AG127" s="161">
        <f t="shared" si="26"/>
        <v>7.2</v>
      </c>
      <c r="AH127" s="187" t="str">
        <f t="shared" si="22"/>
        <v>Very High</v>
      </c>
      <c r="AI127" s="180">
        <f t="shared" si="27"/>
        <v>7</v>
      </c>
      <c r="AJ127" s="183">
        <f>VLOOKUP($B127,'Lack of Reliability Index'!$A$2:$H$192,8,FALSE)</f>
        <v>1.5686274509803919</v>
      </c>
      <c r="AK127" s="51">
        <f>'Imputed and missing data hidden'!BA125</f>
        <v>0</v>
      </c>
      <c r="AL127" s="181">
        <f t="shared" si="28"/>
        <v>0</v>
      </c>
      <c r="AM127" s="51" t="str">
        <f t="shared" si="29"/>
        <v>YES</v>
      </c>
      <c r="AN127" s="182">
        <f>'Indicator Date hidden2'!BB126</f>
        <v>0.23529411764705882</v>
      </c>
      <c r="AO127" s="188"/>
    </row>
    <row r="128" spans="1:41" ht="15.75" thickBot="1" x14ac:dyDescent="0.3">
      <c r="A128" s="130" t="s">
        <v>234</v>
      </c>
      <c r="B128" s="47" t="s">
        <v>233</v>
      </c>
      <c r="C128" s="159">
        <f>'Hazard &amp; Exposure'!AO127</f>
        <v>0.1</v>
      </c>
      <c r="D128" s="158">
        <f>'Hazard &amp; Exposure'!AP127</f>
        <v>8.3000000000000007</v>
      </c>
      <c r="E128" s="158">
        <f>'Hazard &amp; Exposure'!AQ127</f>
        <v>0</v>
      </c>
      <c r="F128" s="158">
        <f>'Hazard &amp; Exposure'!AR127</f>
        <v>0</v>
      </c>
      <c r="G128" s="158">
        <f>'Hazard &amp; Exposure'!AU127</f>
        <v>0.5</v>
      </c>
      <c r="H128" s="43">
        <f>'Hazard &amp; Exposure'!AV127</f>
        <v>2.8</v>
      </c>
      <c r="I128" s="158">
        <f>'Hazard &amp; Exposure'!AY127</f>
        <v>10</v>
      </c>
      <c r="J128" s="158">
        <f>'Hazard &amp; Exposure'!BB127</f>
        <v>9</v>
      </c>
      <c r="K128" s="43">
        <f>'Hazard &amp; Exposure'!BC127</f>
        <v>9</v>
      </c>
      <c r="L128" s="44">
        <f t="shared" si="23"/>
        <v>6.9</v>
      </c>
      <c r="M128" s="156">
        <f>Vulnerability!E127</f>
        <v>5.8</v>
      </c>
      <c r="N128" s="154">
        <f>Vulnerability!H127</f>
        <v>4.5</v>
      </c>
      <c r="O128" s="154">
        <f>Vulnerability!M127</f>
        <v>0.5</v>
      </c>
      <c r="P128" s="43">
        <f>Vulnerability!N127</f>
        <v>4.2</v>
      </c>
      <c r="Q128" s="154">
        <f>Vulnerability!S127</f>
        <v>7.8</v>
      </c>
      <c r="R128" s="153">
        <f>Vulnerability!W127</f>
        <v>7</v>
      </c>
      <c r="S128" s="153">
        <f>Vulnerability!Z127</f>
        <v>6.4</v>
      </c>
      <c r="T128" s="153">
        <f>Vulnerability!AC127</f>
        <v>0</v>
      </c>
      <c r="U128" s="153">
        <f>Vulnerability!AI127</f>
        <v>3.1</v>
      </c>
      <c r="V128" s="154">
        <f>Vulnerability!AJ127</f>
        <v>4.7</v>
      </c>
      <c r="W128" s="43">
        <f>Vulnerability!AK127</f>
        <v>6.5</v>
      </c>
      <c r="X128" s="44">
        <f t="shared" si="24"/>
        <v>5.5</v>
      </c>
      <c r="Y128" s="169">
        <f>'Lack of Coping Capacity'!D127</f>
        <v>2.8</v>
      </c>
      <c r="Z128" s="152">
        <f>'Lack of Coping Capacity'!G127</f>
        <v>7.1</v>
      </c>
      <c r="AA128" s="43">
        <f>'Lack of Coping Capacity'!H127</f>
        <v>5</v>
      </c>
      <c r="AB128" s="152">
        <f>'Lack of Coping Capacity'!M127</f>
        <v>5.7</v>
      </c>
      <c r="AC128" s="152">
        <f>'Lack of Coping Capacity'!R127</f>
        <v>7.7</v>
      </c>
      <c r="AD128" s="152">
        <f>'Lack of Coping Capacity'!W127</f>
        <v>9.4</v>
      </c>
      <c r="AE128" s="43">
        <f>'Lack of Coping Capacity'!X127</f>
        <v>7.6</v>
      </c>
      <c r="AF128" s="44">
        <f t="shared" si="25"/>
        <v>6.5</v>
      </c>
      <c r="AG128" s="161">
        <f t="shared" si="26"/>
        <v>6.3</v>
      </c>
      <c r="AH128" s="187" t="str">
        <f t="shared" si="22"/>
        <v>High</v>
      </c>
      <c r="AI128" s="180">
        <f t="shared" si="27"/>
        <v>14</v>
      </c>
      <c r="AJ128" s="183">
        <f>VLOOKUP($B128,'Lack of Reliability Index'!$A$2:$H$192,8,FALSE)</f>
        <v>2.5999999999999996</v>
      </c>
      <c r="AK128" s="51">
        <f>'Imputed and missing data hidden'!BA126</f>
        <v>1</v>
      </c>
      <c r="AL128" s="181">
        <f t="shared" si="28"/>
        <v>1.9607843137254902E-2</v>
      </c>
      <c r="AM128" s="51" t="str">
        <f t="shared" si="29"/>
        <v>YES</v>
      </c>
      <c r="AN128" s="182">
        <f>'Indicator Date hidden2'!BB127</f>
        <v>0.34</v>
      </c>
      <c r="AO128" s="188"/>
    </row>
    <row r="129" spans="1:41" ht="15.75" thickBot="1" x14ac:dyDescent="0.3">
      <c r="A129" s="130" t="s">
        <v>236</v>
      </c>
      <c r="B129" s="47" t="s">
        <v>235</v>
      </c>
      <c r="C129" s="159">
        <f>'Hazard &amp; Exposure'!AO128</f>
        <v>0.9</v>
      </c>
      <c r="D129" s="158">
        <f>'Hazard &amp; Exposure'!AP128</f>
        <v>0.1</v>
      </c>
      <c r="E129" s="158">
        <f>'Hazard &amp; Exposure'!AQ128</f>
        <v>0</v>
      </c>
      <c r="F129" s="158">
        <f>'Hazard &amp; Exposure'!AR128</f>
        <v>0</v>
      </c>
      <c r="G129" s="158">
        <f>'Hazard &amp; Exposure'!AU128</f>
        <v>0</v>
      </c>
      <c r="H129" s="43">
        <f>'Hazard &amp; Exposure'!AV128</f>
        <v>0.2</v>
      </c>
      <c r="I129" s="158">
        <f>'Hazard &amp; Exposure'!AY128</f>
        <v>0</v>
      </c>
      <c r="J129" s="158">
        <f>'Hazard &amp; Exposure'!BB128</f>
        <v>0</v>
      </c>
      <c r="K129" s="43">
        <f>'Hazard &amp; Exposure'!BC128</f>
        <v>0</v>
      </c>
      <c r="L129" s="44">
        <f t="shared" si="23"/>
        <v>0.1</v>
      </c>
      <c r="M129" s="156">
        <f>Vulnerability!E128</f>
        <v>0</v>
      </c>
      <c r="N129" s="154">
        <f>Vulnerability!H128</f>
        <v>0.5</v>
      </c>
      <c r="O129" s="154">
        <f>Vulnerability!M128</f>
        <v>0</v>
      </c>
      <c r="P129" s="43">
        <f>Vulnerability!N128</f>
        <v>0.1</v>
      </c>
      <c r="Q129" s="154">
        <f>Vulnerability!S128</f>
        <v>5.9</v>
      </c>
      <c r="R129" s="153">
        <f>Vulnerability!W128</f>
        <v>0.3</v>
      </c>
      <c r="S129" s="153">
        <f>Vulnerability!Z128</f>
        <v>0.2</v>
      </c>
      <c r="T129" s="153">
        <f>Vulnerability!AC128</f>
        <v>0</v>
      </c>
      <c r="U129" s="153">
        <f>Vulnerability!AI128</f>
        <v>1.1000000000000001</v>
      </c>
      <c r="V129" s="154">
        <f>Vulnerability!AJ128</f>
        <v>0.4</v>
      </c>
      <c r="W129" s="43">
        <f>Vulnerability!AK128</f>
        <v>3.6</v>
      </c>
      <c r="X129" s="44">
        <f t="shared" si="24"/>
        <v>2</v>
      </c>
      <c r="Y129" s="169">
        <f>'Lack of Coping Capacity'!D128</f>
        <v>2.2999999999999998</v>
      </c>
      <c r="Z129" s="152">
        <f>'Lack of Coping Capacity'!G128</f>
        <v>1.4</v>
      </c>
      <c r="AA129" s="43">
        <f>'Lack of Coping Capacity'!H128</f>
        <v>1.9</v>
      </c>
      <c r="AB129" s="152">
        <f>'Lack of Coping Capacity'!M128</f>
        <v>1.6</v>
      </c>
      <c r="AC129" s="152">
        <f>'Lack of Coping Capacity'!R128</f>
        <v>1.9</v>
      </c>
      <c r="AD129" s="152">
        <f>'Lack of Coping Capacity'!W128</f>
        <v>0.2</v>
      </c>
      <c r="AE129" s="43">
        <f>'Lack of Coping Capacity'!X128</f>
        <v>1.2</v>
      </c>
      <c r="AF129" s="44">
        <f t="shared" si="25"/>
        <v>1.6</v>
      </c>
      <c r="AG129" s="161">
        <f t="shared" si="26"/>
        <v>0.7</v>
      </c>
      <c r="AH129" s="187" t="str">
        <f t="shared" si="22"/>
        <v>Very Low</v>
      </c>
      <c r="AI129" s="180">
        <f t="shared" si="27"/>
        <v>188</v>
      </c>
      <c r="AJ129" s="183">
        <f>VLOOKUP($B129,'Lack of Reliability Index'!$A$2:$H$192,8,FALSE)</f>
        <v>2.2814814814814808</v>
      </c>
      <c r="AK129" s="51">
        <f>'Imputed and missing data hidden'!BA127</f>
        <v>5</v>
      </c>
      <c r="AL129" s="181">
        <f t="shared" si="28"/>
        <v>9.8039215686274508E-2</v>
      </c>
      <c r="AM129" s="51" t="str">
        <f t="shared" si="29"/>
        <v/>
      </c>
      <c r="AN129" s="182">
        <f>'Indicator Date hidden2'!BB128</f>
        <v>0.17777777777777778</v>
      </c>
      <c r="AO129" s="188"/>
    </row>
    <row r="130" spans="1:41" ht="15.75" thickBot="1" x14ac:dyDescent="0.3">
      <c r="A130" s="130" t="s">
        <v>239</v>
      </c>
      <c r="B130" s="47" t="s">
        <v>238</v>
      </c>
      <c r="C130" s="159">
        <f>'Hazard &amp; Exposure'!AO129</f>
        <v>6</v>
      </c>
      <c r="D130" s="158">
        <f>'Hazard &amp; Exposure'!AP129</f>
        <v>3.7</v>
      </c>
      <c r="E130" s="158">
        <f>'Hazard &amp; Exposure'!AQ129</f>
        <v>9.4</v>
      </c>
      <c r="F130" s="158">
        <f>'Hazard &amp; Exposure'!AR129</f>
        <v>3.9</v>
      </c>
      <c r="G130" s="158">
        <f>'Hazard &amp; Exposure'!AU129</f>
        <v>5</v>
      </c>
      <c r="H130" s="43">
        <f>'Hazard &amp; Exposure'!AV129</f>
        <v>6.2</v>
      </c>
      <c r="I130" s="158">
        <f>'Hazard &amp; Exposure'!AY129</f>
        <v>0.2</v>
      </c>
      <c r="J130" s="158">
        <f>'Hazard &amp; Exposure'!BB129</f>
        <v>0</v>
      </c>
      <c r="K130" s="43">
        <f>'Hazard &amp; Exposure'!BC129</f>
        <v>0.1</v>
      </c>
      <c r="L130" s="44">
        <f t="shared" si="23"/>
        <v>3.8</v>
      </c>
      <c r="M130" s="156">
        <f>Vulnerability!E129</f>
        <v>2.4</v>
      </c>
      <c r="N130" s="154">
        <f>Vulnerability!H129</f>
        <v>3.8</v>
      </c>
      <c r="O130" s="154">
        <f>Vulnerability!M129</f>
        <v>0</v>
      </c>
      <c r="P130" s="43">
        <f>Vulnerability!N129</f>
        <v>2.2000000000000002</v>
      </c>
      <c r="Q130" s="154">
        <f>Vulnerability!S129</f>
        <v>0.9</v>
      </c>
      <c r="R130" s="153">
        <f>Vulnerability!W129</f>
        <v>0.3</v>
      </c>
      <c r="S130" s="153">
        <f>Vulnerability!Z129</f>
        <v>1.4</v>
      </c>
      <c r="T130" s="153">
        <f>Vulnerability!AC129</f>
        <v>0</v>
      </c>
      <c r="U130" s="153">
        <f>Vulnerability!AI129</f>
        <v>1.9</v>
      </c>
      <c r="V130" s="154">
        <f>Vulnerability!AJ129</f>
        <v>0.9</v>
      </c>
      <c r="W130" s="43">
        <f>Vulnerability!AK129</f>
        <v>0.9</v>
      </c>
      <c r="X130" s="44">
        <f t="shared" si="24"/>
        <v>1.6</v>
      </c>
      <c r="Y130" s="169" t="str">
        <f>'Lack of Coping Capacity'!D129</f>
        <v>x</v>
      </c>
      <c r="Z130" s="152">
        <f>'Lack of Coping Capacity'!G129</f>
        <v>5.2</v>
      </c>
      <c r="AA130" s="43">
        <f>'Lack of Coping Capacity'!H129</f>
        <v>5.2</v>
      </c>
      <c r="AB130" s="152">
        <f>'Lack of Coping Capacity'!M129</f>
        <v>1.5</v>
      </c>
      <c r="AC130" s="152">
        <f>'Lack of Coping Capacity'!R129</f>
        <v>3.5</v>
      </c>
      <c r="AD130" s="152">
        <f>'Lack of Coping Capacity'!W129</f>
        <v>2.4</v>
      </c>
      <c r="AE130" s="43">
        <f>'Lack of Coping Capacity'!X129</f>
        <v>2.5</v>
      </c>
      <c r="AF130" s="44">
        <f t="shared" si="25"/>
        <v>4</v>
      </c>
      <c r="AG130" s="161">
        <f t="shared" si="26"/>
        <v>2.9</v>
      </c>
      <c r="AH130" s="187" t="str">
        <f t="shared" si="22"/>
        <v>Low</v>
      </c>
      <c r="AI130" s="180">
        <f t="shared" si="27"/>
        <v>113</v>
      </c>
      <c r="AJ130" s="183">
        <f>VLOOKUP($B130,'Lack of Reliability Index'!$A$2:$H$192,8,FALSE)</f>
        <v>2.6370370370370377</v>
      </c>
      <c r="AK130" s="51">
        <f>'Imputed and missing data hidden'!BA128</f>
        <v>5</v>
      </c>
      <c r="AL130" s="181">
        <f t="shared" si="28"/>
        <v>9.8039215686274508E-2</v>
      </c>
      <c r="AM130" s="51" t="str">
        <f t="shared" si="29"/>
        <v/>
      </c>
      <c r="AN130" s="182">
        <f>'Indicator Date hidden2'!BB129</f>
        <v>0.24444444444444444</v>
      </c>
      <c r="AO130" s="188"/>
    </row>
    <row r="131" spans="1:41" ht="15.75" thickBot="1" x14ac:dyDescent="0.3">
      <c r="A131" s="130" t="s">
        <v>241</v>
      </c>
      <c r="B131" s="47" t="s">
        <v>240</v>
      </c>
      <c r="C131" s="159">
        <f>'Hazard &amp; Exposure'!AO130</f>
        <v>8.9</v>
      </c>
      <c r="D131" s="158">
        <f>'Hazard &amp; Exposure'!AP130</f>
        <v>9.1</v>
      </c>
      <c r="E131" s="158">
        <f>'Hazard &amp; Exposure'!AQ130</f>
        <v>5.7</v>
      </c>
      <c r="F131" s="158">
        <f>'Hazard &amp; Exposure'!AR130</f>
        <v>3.9</v>
      </c>
      <c r="G131" s="158">
        <f>'Hazard &amp; Exposure'!AU130</f>
        <v>5.0999999999999996</v>
      </c>
      <c r="H131" s="43">
        <f>'Hazard &amp; Exposure'!AV130</f>
        <v>7.1</v>
      </c>
      <c r="I131" s="158">
        <f>'Hazard &amp; Exposure'!AY130</f>
        <v>9.8000000000000007</v>
      </c>
      <c r="J131" s="158">
        <f>'Hazard &amp; Exposure'!BB130</f>
        <v>10</v>
      </c>
      <c r="K131" s="43">
        <f>'Hazard &amp; Exposure'!BC130</f>
        <v>10</v>
      </c>
      <c r="L131" s="44">
        <f t="shared" si="23"/>
        <v>9</v>
      </c>
      <c r="M131" s="156">
        <f>Vulnerability!E130</f>
        <v>5.3</v>
      </c>
      <c r="N131" s="154">
        <f>Vulnerability!H130</f>
        <v>4.2</v>
      </c>
      <c r="O131" s="154">
        <f>Vulnerability!M130</f>
        <v>0.9</v>
      </c>
      <c r="P131" s="43">
        <f>Vulnerability!N130</f>
        <v>3.9</v>
      </c>
      <c r="Q131" s="154">
        <f>Vulnerability!S130</f>
        <v>7.7</v>
      </c>
      <c r="R131" s="153">
        <f>Vulnerability!W130</f>
        <v>1.8</v>
      </c>
      <c r="S131" s="153">
        <f>Vulnerability!Z130</f>
        <v>6.6</v>
      </c>
      <c r="T131" s="153">
        <f>Vulnerability!AC130</f>
        <v>0.3</v>
      </c>
      <c r="U131" s="153">
        <f>Vulnerability!AI130</f>
        <v>6</v>
      </c>
      <c r="V131" s="154">
        <f>Vulnerability!AJ130</f>
        <v>4.2</v>
      </c>
      <c r="W131" s="43">
        <f>Vulnerability!AK130</f>
        <v>6.3</v>
      </c>
      <c r="X131" s="44">
        <f t="shared" si="24"/>
        <v>5.2</v>
      </c>
      <c r="Y131" s="169">
        <f>'Lack of Coping Capacity'!D130</f>
        <v>4</v>
      </c>
      <c r="Z131" s="152">
        <f>'Lack of Coping Capacity'!G130</f>
        <v>6.6</v>
      </c>
      <c r="AA131" s="43">
        <f>'Lack of Coping Capacity'!H130</f>
        <v>5.3</v>
      </c>
      <c r="AB131" s="152">
        <f>'Lack of Coping Capacity'!M130</f>
        <v>5.7</v>
      </c>
      <c r="AC131" s="152">
        <f>'Lack of Coping Capacity'!R130</f>
        <v>4.9000000000000004</v>
      </c>
      <c r="AD131" s="152">
        <f>'Lack of Coping Capacity'!W130</f>
        <v>7.3</v>
      </c>
      <c r="AE131" s="43">
        <f>'Lack of Coping Capacity'!X130</f>
        <v>6</v>
      </c>
      <c r="AF131" s="44">
        <f t="shared" si="25"/>
        <v>5.7</v>
      </c>
      <c r="AG131" s="161">
        <f t="shared" si="26"/>
        <v>6.4</v>
      </c>
      <c r="AH131" s="187" t="str">
        <f t="shared" si="22"/>
        <v>High</v>
      </c>
      <c r="AI131" s="180">
        <f t="shared" si="27"/>
        <v>12</v>
      </c>
      <c r="AJ131" s="183">
        <f>VLOOKUP($B131,'Lack of Reliability Index'!$A$2:$H$192,8,FALSE)</f>
        <v>2.0915032679738559</v>
      </c>
      <c r="AK131" s="51">
        <f>'Imputed and missing data hidden'!BA129</f>
        <v>0</v>
      </c>
      <c r="AL131" s="181">
        <f t="shared" si="28"/>
        <v>0</v>
      </c>
      <c r="AM131" s="51" t="str">
        <f t="shared" si="29"/>
        <v>YES</v>
      </c>
      <c r="AN131" s="182">
        <f>'Indicator Date hidden2'!BB130</f>
        <v>0.31372549019607843</v>
      </c>
      <c r="AO131" s="188"/>
    </row>
    <row r="132" spans="1:41" ht="15.75" thickBot="1" x14ac:dyDescent="0.3">
      <c r="A132" s="130" t="s">
        <v>243</v>
      </c>
      <c r="B132" s="47" t="s">
        <v>242</v>
      </c>
      <c r="C132" s="159">
        <f>'Hazard &amp; Exposure'!AO131</f>
        <v>0.3</v>
      </c>
      <c r="D132" s="158">
        <f>'Hazard &amp; Exposure'!AP131</f>
        <v>0.1</v>
      </c>
      <c r="E132" s="158">
        <f>'Hazard &amp; Exposure'!AQ131</f>
        <v>7.7</v>
      </c>
      <c r="F132" s="158">
        <f>'Hazard &amp; Exposure'!AR131</f>
        <v>4</v>
      </c>
      <c r="G132" s="158">
        <f>'Hazard &amp; Exposure'!AU131</f>
        <v>0</v>
      </c>
      <c r="H132" s="43">
        <f>'Hazard &amp; Exposure'!AV131</f>
        <v>3.1</v>
      </c>
      <c r="I132" s="158">
        <f>'Hazard &amp; Exposure'!AY131</f>
        <v>0</v>
      </c>
      <c r="J132" s="158">
        <f>'Hazard &amp; Exposure'!BB131</f>
        <v>0</v>
      </c>
      <c r="K132" s="43">
        <f>'Hazard &amp; Exposure'!BC131</f>
        <v>0</v>
      </c>
      <c r="L132" s="44">
        <f t="shared" ref="L132:L163" si="30">ROUND((10-GEOMEAN(((10-H132)/10*9+1),((10-K132)/10*9+1)))/9*10,1)</f>
        <v>1.7</v>
      </c>
      <c r="M132" s="156">
        <f>Vulnerability!E131</f>
        <v>2.5</v>
      </c>
      <c r="N132" s="154" t="str">
        <f>Vulnerability!H131</f>
        <v>x</v>
      </c>
      <c r="O132" s="154">
        <f>Vulnerability!M131</f>
        <v>6.7</v>
      </c>
      <c r="P132" s="43">
        <f>Vulnerability!N131</f>
        <v>3.9</v>
      </c>
      <c r="Q132" s="154">
        <f>Vulnerability!S131</f>
        <v>0</v>
      </c>
      <c r="R132" s="153">
        <f>Vulnerability!W131</f>
        <v>1.4</v>
      </c>
      <c r="S132" s="153">
        <f>Vulnerability!Z131</f>
        <v>0.9</v>
      </c>
      <c r="T132" s="153">
        <f>Vulnerability!AC131</f>
        <v>0</v>
      </c>
      <c r="U132" s="153">
        <f>Vulnerability!AI131</f>
        <v>4</v>
      </c>
      <c r="V132" s="154">
        <f>Vulnerability!AJ131</f>
        <v>1.7</v>
      </c>
      <c r="W132" s="43">
        <f>Vulnerability!AK131</f>
        <v>0.9</v>
      </c>
      <c r="X132" s="44">
        <f t="shared" ref="X132:X163" si="31">ROUND((10-GEOMEAN(((10-P132)/10*9+1),((10-W132)/10*9+1)))/9*10,1)</f>
        <v>2.5</v>
      </c>
      <c r="Y132" s="169">
        <f>'Lack of Coping Capacity'!D131</f>
        <v>5.9</v>
      </c>
      <c r="Z132" s="152">
        <f>'Lack of Coping Capacity'!G131</f>
        <v>6.1</v>
      </c>
      <c r="AA132" s="43">
        <f>'Lack of Coping Capacity'!H131</f>
        <v>6</v>
      </c>
      <c r="AB132" s="152">
        <f>'Lack of Coping Capacity'!M131</f>
        <v>1.5</v>
      </c>
      <c r="AC132" s="152">
        <f>'Lack of Coping Capacity'!R131</f>
        <v>1.6</v>
      </c>
      <c r="AD132" s="152">
        <f>'Lack of Coping Capacity'!W131</f>
        <v>4.2</v>
      </c>
      <c r="AE132" s="43">
        <f>'Lack of Coping Capacity'!X131</f>
        <v>2.4</v>
      </c>
      <c r="AF132" s="44">
        <f t="shared" ref="AF132:AF163" si="32">ROUND((10-GEOMEAN(((10-AA132)/10*9+1),((10-AE132)/10*9+1)))/9*10,1)</f>
        <v>4.4000000000000004</v>
      </c>
      <c r="AG132" s="161">
        <f t="shared" ref="AG132:AG163" si="33">ROUND(L132^(1/3)*X132^(1/3)*AF132^(1/3),1)</f>
        <v>2.7</v>
      </c>
      <c r="AH132" s="187" t="str">
        <f t="shared" si="22"/>
        <v>Low</v>
      </c>
      <c r="AI132" s="180">
        <f t="shared" ref="AI132:AI163" si="34">_xlfn.RANK.EQ(AG132,AG$4:AG$194)</f>
        <v>123</v>
      </c>
      <c r="AJ132" s="183">
        <f>VLOOKUP($B132,'Lack of Reliability Index'!$A$2:$H$192,8,FALSE)</f>
        <v>5.5349593495934961</v>
      </c>
      <c r="AK132" s="51">
        <f>'Imputed and missing data hidden'!BA130</f>
        <v>11</v>
      </c>
      <c r="AL132" s="181">
        <f t="shared" ref="AL132:AL163" si="35">AK132/51</f>
        <v>0.21568627450980393</v>
      </c>
      <c r="AM132" s="51" t="str">
        <f t="shared" ref="AM132:AM163" si="36">IF(J132&gt;=7,"YES","")</f>
        <v/>
      </c>
      <c r="AN132" s="182">
        <f>'Indicator Date hidden2'!BB131</f>
        <v>0.48780487804878048</v>
      </c>
      <c r="AO132" s="188"/>
    </row>
    <row r="133" spans="1:41" ht="15.75" thickBot="1" x14ac:dyDescent="0.3">
      <c r="A133" s="130" t="s">
        <v>393</v>
      </c>
      <c r="B133" s="47" t="s">
        <v>237</v>
      </c>
      <c r="C133" s="159">
        <f>'Hazard &amp; Exposure'!AO132</f>
        <v>5.5</v>
      </c>
      <c r="D133" s="158">
        <f>'Hazard &amp; Exposure'!AP132</f>
        <v>2.2999999999999998</v>
      </c>
      <c r="E133" s="158">
        <f>'Hazard &amp; Exposure'!AQ132</f>
        <v>5.5</v>
      </c>
      <c r="F133" s="158">
        <f>'Hazard &amp; Exposure'!AR132</f>
        <v>0</v>
      </c>
      <c r="G133" s="158">
        <f>'Hazard &amp; Exposure'!AU132</f>
        <v>0</v>
      </c>
      <c r="H133" s="43">
        <f>'Hazard &amp; Exposure'!AV132</f>
        <v>3</v>
      </c>
      <c r="I133" s="158">
        <f>'Hazard &amp; Exposure'!AY132</f>
        <v>5.8</v>
      </c>
      <c r="J133" s="158">
        <f>'Hazard &amp; Exposure'!BB132</f>
        <v>0</v>
      </c>
      <c r="K133" s="43">
        <f>'Hazard &amp; Exposure'!BC132</f>
        <v>4.0999999999999996</v>
      </c>
      <c r="L133" s="44">
        <f t="shared" si="30"/>
        <v>3.6</v>
      </c>
      <c r="M133" s="156">
        <f>Vulnerability!E132</f>
        <v>2.2999999999999998</v>
      </c>
      <c r="N133" s="154">
        <f>Vulnerability!H132</f>
        <v>2.4</v>
      </c>
      <c r="O133" s="154">
        <f>Vulnerability!M132</f>
        <v>9.4</v>
      </c>
      <c r="P133" s="43">
        <f>Vulnerability!N132</f>
        <v>4.0999999999999996</v>
      </c>
      <c r="Q133" s="154">
        <f>Vulnerability!S132</f>
        <v>10</v>
      </c>
      <c r="R133" s="153">
        <f>Vulnerability!W132</f>
        <v>0.1</v>
      </c>
      <c r="S133" s="153">
        <f>Vulnerability!Z132</f>
        <v>1</v>
      </c>
      <c r="T133" s="153">
        <f>Vulnerability!AC132</f>
        <v>0.2</v>
      </c>
      <c r="U133" s="153">
        <f>Vulnerability!AI132</f>
        <v>1.6</v>
      </c>
      <c r="V133" s="154">
        <f>Vulnerability!AJ132</f>
        <v>0.7</v>
      </c>
      <c r="W133" s="43">
        <f>Vulnerability!AK132</f>
        <v>7.7</v>
      </c>
      <c r="X133" s="44">
        <f t="shared" si="31"/>
        <v>6.2</v>
      </c>
      <c r="Y133" s="169">
        <f>'Lack of Coping Capacity'!D132</f>
        <v>5.8</v>
      </c>
      <c r="Z133" s="152">
        <f>'Lack of Coping Capacity'!G132</f>
        <v>6</v>
      </c>
      <c r="AA133" s="43">
        <f>'Lack of Coping Capacity'!H132</f>
        <v>5.9</v>
      </c>
      <c r="AB133" s="152">
        <f>'Lack of Coping Capacity'!M132</f>
        <v>2.8</v>
      </c>
      <c r="AC133" s="152">
        <f>'Lack of Coping Capacity'!R132</f>
        <v>3.1</v>
      </c>
      <c r="AD133" s="152">
        <f>'Lack of Coping Capacity'!W132</f>
        <v>1.9</v>
      </c>
      <c r="AE133" s="43">
        <f>'Lack of Coping Capacity'!X132</f>
        <v>2.6</v>
      </c>
      <c r="AF133" s="44">
        <f t="shared" si="32"/>
        <v>4.5</v>
      </c>
      <c r="AG133" s="161">
        <f t="shared" si="33"/>
        <v>4.5999999999999996</v>
      </c>
      <c r="AH133" s="187" t="str">
        <f t="shared" ref="AH133:AH194" si="37">IF(AG133&gt;=6.5,"Very High",IF(AG133&gt;=5,"High",IF(AG133&gt;=3.5,"Medium",IF(AG133&gt;=2,"Low","Very Low"))))</f>
        <v>Medium</v>
      </c>
      <c r="AI133" s="180">
        <f t="shared" si="34"/>
        <v>58</v>
      </c>
      <c r="AJ133" s="183">
        <f>VLOOKUP($B133,'Lack of Reliability Index'!$A$2:$H$192,8,FALSE)</f>
        <v>4.0727272727272723</v>
      </c>
      <c r="AK133" s="51">
        <f>'Imputed and missing data hidden'!BA131</f>
        <v>8</v>
      </c>
      <c r="AL133" s="181">
        <f t="shared" si="35"/>
        <v>0.15686274509803921</v>
      </c>
      <c r="AM133" s="51" t="str">
        <f t="shared" si="36"/>
        <v/>
      </c>
      <c r="AN133" s="182">
        <f>'Indicator Date hidden2'!BB132</f>
        <v>0.36363636363636365</v>
      </c>
      <c r="AO133" s="188"/>
    </row>
    <row r="134" spans="1:41" ht="15.75" thickBot="1" x14ac:dyDescent="0.3">
      <c r="A134" s="130" t="s">
        <v>245</v>
      </c>
      <c r="B134" s="47" t="s">
        <v>244</v>
      </c>
      <c r="C134" s="159">
        <f>'Hazard &amp; Exposure'!AO133</f>
        <v>6.2</v>
      </c>
      <c r="D134" s="158">
        <f>'Hazard &amp; Exposure'!AP133</f>
        <v>3</v>
      </c>
      <c r="E134" s="158">
        <f>'Hazard &amp; Exposure'!AQ133</f>
        <v>8.6</v>
      </c>
      <c r="F134" s="158">
        <f>'Hazard &amp; Exposure'!AR133</f>
        <v>2.1</v>
      </c>
      <c r="G134" s="158">
        <f>'Hazard &amp; Exposure'!AU133</f>
        <v>1</v>
      </c>
      <c r="H134" s="43">
        <f>'Hazard &amp; Exposure'!AV133</f>
        <v>4.9000000000000004</v>
      </c>
      <c r="I134" s="158">
        <f>'Hazard &amp; Exposure'!AY133</f>
        <v>0.2</v>
      </c>
      <c r="J134" s="158">
        <f>'Hazard &amp; Exposure'!BB133</f>
        <v>0</v>
      </c>
      <c r="K134" s="43">
        <f>'Hazard &amp; Exposure'!BC133</f>
        <v>0.1</v>
      </c>
      <c r="L134" s="44">
        <f t="shared" si="30"/>
        <v>2.8</v>
      </c>
      <c r="M134" s="156">
        <f>Vulnerability!E133</f>
        <v>2.5</v>
      </c>
      <c r="N134" s="154">
        <f>Vulnerability!H133</f>
        <v>6.3</v>
      </c>
      <c r="O134" s="154">
        <f>Vulnerability!M133</f>
        <v>0</v>
      </c>
      <c r="P134" s="43">
        <f>Vulnerability!N133</f>
        <v>2.8</v>
      </c>
      <c r="Q134" s="154">
        <f>Vulnerability!S133</f>
        <v>4.4000000000000004</v>
      </c>
      <c r="R134" s="153">
        <f>Vulnerability!W133</f>
        <v>0.8</v>
      </c>
      <c r="S134" s="153">
        <f>Vulnerability!Z133</f>
        <v>1.1000000000000001</v>
      </c>
      <c r="T134" s="153">
        <f>Vulnerability!AC133</f>
        <v>0.2</v>
      </c>
      <c r="U134" s="153">
        <f>Vulnerability!AI133</f>
        <v>2.5</v>
      </c>
      <c r="V134" s="154">
        <f>Vulnerability!AJ133</f>
        <v>1.2</v>
      </c>
      <c r="W134" s="43">
        <f>Vulnerability!AK133</f>
        <v>3</v>
      </c>
      <c r="X134" s="44">
        <f t="shared" si="31"/>
        <v>2.9</v>
      </c>
      <c r="Y134" s="169">
        <f>'Lack of Coping Capacity'!D133</f>
        <v>4.3</v>
      </c>
      <c r="Z134" s="152">
        <f>'Lack of Coping Capacity'!G133</f>
        <v>5.3</v>
      </c>
      <c r="AA134" s="43">
        <f>'Lack of Coping Capacity'!H133</f>
        <v>4.8</v>
      </c>
      <c r="AB134" s="152">
        <f>'Lack of Coping Capacity'!M133</f>
        <v>2</v>
      </c>
      <c r="AC134" s="152">
        <f>'Lack of Coping Capacity'!R133</f>
        <v>4.0999999999999996</v>
      </c>
      <c r="AD134" s="152">
        <f>'Lack of Coping Capacity'!W133</f>
        <v>3.5</v>
      </c>
      <c r="AE134" s="43">
        <f>'Lack of Coping Capacity'!X133</f>
        <v>3.2</v>
      </c>
      <c r="AF134" s="44">
        <f t="shared" si="32"/>
        <v>4</v>
      </c>
      <c r="AG134" s="161">
        <f t="shared" si="33"/>
        <v>3.2</v>
      </c>
      <c r="AH134" s="187" t="str">
        <f t="shared" si="37"/>
        <v>Low</v>
      </c>
      <c r="AI134" s="180">
        <f t="shared" si="34"/>
        <v>104</v>
      </c>
      <c r="AJ134" s="183">
        <f>VLOOKUP($B134,'Lack of Reliability Index'!$A$2:$H$192,8,FALSE)</f>
        <v>2.0081632653061217</v>
      </c>
      <c r="AK134" s="51">
        <f>'Imputed and missing data hidden'!BA132</f>
        <v>1</v>
      </c>
      <c r="AL134" s="181">
        <f t="shared" si="35"/>
        <v>1.9607843137254902E-2</v>
      </c>
      <c r="AM134" s="51" t="str">
        <f t="shared" si="36"/>
        <v/>
      </c>
      <c r="AN134" s="182">
        <f>'Indicator Date hidden2'!BB133</f>
        <v>0.32653061224489793</v>
      </c>
      <c r="AO134" s="188"/>
    </row>
    <row r="135" spans="1:41" ht="15.75" thickBot="1" x14ac:dyDescent="0.3">
      <c r="A135" s="130" t="s">
        <v>247</v>
      </c>
      <c r="B135" s="47" t="s">
        <v>246</v>
      </c>
      <c r="C135" s="159">
        <f>'Hazard &amp; Exposure'!AO134</f>
        <v>7</v>
      </c>
      <c r="D135" s="158">
        <f>'Hazard &amp; Exposure'!AP134</f>
        <v>5.2</v>
      </c>
      <c r="E135" s="158">
        <f>'Hazard &amp; Exposure'!AQ134</f>
        <v>7.4</v>
      </c>
      <c r="F135" s="158">
        <f>'Hazard &amp; Exposure'!AR134</f>
        <v>2.5</v>
      </c>
      <c r="G135" s="158">
        <f>'Hazard &amp; Exposure'!AU134</f>
        <v>2.6</v>
      </c>
      <c r="H135" s="43">
        <f>'Hazard &amp; Exposure'!AV134</f>
        <v>5.3</v>
      </c>
      <c r="I135" s="158">
        <f>'Hazard &amp; Exposure'!AY134</f>
        <v>4.5999999999999996</v>
      </c>
      <c r="J135" s="158">
        <f>'Hazard &amp; Exposure'!BB134</f>
        <v>0</v>
      </c>
      <c r="K135" s="43">
        <f>'Hazard &amp; Exposure'!BC134</f>
        <v>3.2</v>
      </c>
      <c r="L135" s="44">
        <f t="shared" si="30"/>
        <v>4.3</v>
      </c>
      <c r="M135" s="156">
        <f>Vulnerability!E134</f>
        <v>6.7</v>
      </c>
      <c r="N135" s="154">
        <f>Vulnerability!H134</f>
        <v>6.3</v>
      </c>
      <c r="O135" s="154">
        <f>Vulnerability!M134</f>
        <v>3</v>
      </c>
      <c r="P135" s="43">
        <f>Vulnerability!N134</f>
        <v>5.7</v>
      </c>
      <c r="Q135" s="154">
        <f>Vulnerability!S134</f>
        <v>4.0999999999999996</v>
      </c>
      <c r="R135" s="153">
        <f>Vulnerability!W134</f>
        <v>4.3</v>
      </c>
      <c r="S135" s="153">
        <f>Vulnerability!Z134</f>
        <v>5.3</v>
      </c>
      <c r="T135" s="153">
        <f>Vulnerability!AC134</f>
        <v>6.3</v>
      </c>
      <c r="U135" s="153">
        <f>Vulnerability!AI134</f>
        <v>4</v>
      </c>
      <c r="V135" s="154">
        <f>Vulnerability!AJ134</f>
        <v>5</v>
      </c>
      <c r="W135" s="43">
        <f>Vulnerability!AK134</f>
        <v>4.5999999999999996</v>
      </c>
      <c r="X135" s="44">
        <f t="shared" si="31"/>
        <v>5.2</v>
      </c>
      <c r="Y135" s="169">
        <f>'Lack of Coping Capacity'!D134</f>
        <v>6.7</v>
      </c>
      <c r="Z135" s="152">
        <f>'Lack of Coping Capacity'!G134</f>
        <v>6.7</v>
      </c>
      <c r="AA135" s="43">
        <f>'Lack of Coping Capacity'!H134</f>
        <v>6.7</v>
      </c>
      <c r="AB135" s="152">
        <f>'Lack of Coping Capacity'!M134</f>
        <v>7.9</v>
      </c>
      <c r="AC135" s="152">
        <f>'Lack of Coping Capacity'!R134</f>
        <v>9.6</v>
      </c>
      <c r="AD135" s="152">
        <f>'Lack of Coping Capacity'!W134</f>
        <v>7.4</v>
      </c>
      <c r="AE135" s="43">
        <f>'Lack of Coping Capacity'!X134</f>
        <v>8.3000000000000007</v>
      </c>
      <c r="AF135" s="44">
        <f t="shared" si="32"/>
        <v>7.6</v>
      </c>
      <c r="AG135" s="161">
        <f t="shared" si="33"/>
        <v>5.5</v>
      </c>
      <c r="AH135" s="187" t="str">
        <f t="shared" si="37"/>
        <v>High</v>
      </c>
      <c r="AI135" s="180">
        <f t="shared" si="34"/>
        <v>26</v>
      </c>
      <c r="AJ135" s="183">
        <f>VLOOKUP($B135,'Lack of Reliability Index'!$A$2:$H$192,8,FALSE)</f>
        <v>3.9829787234042557</v>
      </c>
      <c r="AK135" s="51">
        <f>'Imputed and missing data hidden'!BA133</f>
        <v>6</v>
      </c>
      <c r="AL135" s="181">
        <f t="shared" si="35"/>
        <v>0.11764705882352941</v>
      </c>
      <c r="AM135" s="51" t="str">
        <f t="shared" si="36"/>
        <v/>
      </c>
      <c r="AN135" s="182">
        <f>'Indicator Date hidden2'!BB134</f>
        <v>0.44680851063829785</v>
      </c>
      <c r="AO135" s="188"/>
    </row>
    <row r="136" spans="1:41" ht="15.75" thickBot="1" x14ac:dyDescent="0.3">
      <c r="A136" s="130" t="s">
        <v>249</v>
      </c>
      <c r="B136" s="47" t="s">
        <v>248</v>
      </c>
      <c r="C136" s="159">
        <f>'Hazard &amp; Exposure'!AO135</f>
        <v>0.1</v>
      </c>
      <c r="D136" s="158">
        <f>'Hazard &amp; Exposure'!AP135</f>
        <v>4.8</v>
      </c>
      <c r="E136" s="158">
        <f>'Hazard &amp; Exposure'!AQ135</f>
        <v>0</v>
      </c>
      <c r="F136" s="158">
        <f>'Hazard &amp; Exposure'!AR135</f>
        <v>0</v>
      </c>
      <c r="G136" s="158">
        <f>'Hazard &amp; Exposure'!AU135</f>
        <v>3.6</v>
      </c>
      <c r="H136" s="43">
        <f>'Hazard &amp; Exposure'!AV135</f>
        <v>2</v>
      </c>
      <c r="I136" s="158">
        <f>'Hazard &amp; Exposure'!AY135</f>
        <v>3.4</v>
      </c>
      <c r="J136" s="158">
        <f>'Hazard &amp; Exposure'!BB135</f>
        <v>0</v>
      </c>
      <c r="K136" s="43">
        <f>'Hazard &amp; Exposure'!BC135</f>
        <v>2.4</v>
      </c>
      <c r="L136" s="44">
        <f t="shared" si="30"/>
        <v>2.2000000000000002</v>
      </c>
      <c r="M136" s="156">
        <f>Vulnerability!E135</f>
        <v>4</v>
      </c>
      <c r="N136" s="154">
        <f>Vulnerability!H135</f>
        <v>6.5</v>
      </c>
      <c r="O136" s="154">
        <f>Vulnerability!M135</f>
        <v>0.3</v>
      </c>
      <c r="P136" s="43">
        <f>Vulnerability!N135</f>
        <v>3.7</v>
      </c>
      <c r="Q136" s="154">
        <f>Vulnerability!S135</f>
        <v>0</v>
      </c>
      <c r="R136" s="153">
        <f>Vulnerability!W135</f>
        <v>0.5</v>
      </c>
      <c r="S136" s="153">
        <f>Vulnerability!Z135</f>
        <v>1.1000000000000001</v>
      </c>
      <c r="T136" s="153">
        <f>Vulnerability!AC135</f>
        <v>0.6</v>
      </c>
      <c r="U136" s="153">
        <f>Vulnerability!AI135</f>
        <v>3.5</v>
      </c>
      <c r="V136" s="154">
        <f>Vulnerability!AJ135</f>
        <v>1.5</v>
      </c>
      <c r="W136" s="43">
        <f>Vulnerability!AK135</f>
        <v>0.8</v>
      </c>
      <c r="X136" s="44">
        <f t="shared" si="31"/>
        <v>2.4</v>
      </c>
      <c r="Y136" s="169">
        <f>'Lack of Coping Capacity'!D135</f>
        <v>3.7</v>
      </c>
      <c r="Z136" s="152">
        <f>'Lack of Coping Capacity'!G135</f>
        <v>7</v>
      </c>
      <c r="AA136" s="43">
        <f>'Lack of Coping Capacity'!H135</f>
        <v>5.4</v>
      </c>
      <c r="AB136" s="152">
        <f>'Lack of Coping Capacity'!M135</f>
        <v>2.9</v>
      </c>
      <c r="AC136" s="152">
        <f>'Lack of Coping Capacity'!R135</f>
        <v>3.3</v>
      </c>
      <c r="AD136" s="152">
        <f>'Lack of Coping Capacity'!W135</f>
        <v>3.9</v>
      </c>
      <c r="AE136" s="43">
        <f>'Lack of Coping Capacity'!X135</f>
        <v>3.4</v>
      </c>
      <c r="AF136" s="44">
        <f t="shared" si="32"/>
        <v>4.5</v>
      </c>
      <c r="AG136" s="161">
        <f t="shared" si="33"/>
        <v>2.9</v>
      </c>
      <c r="AH136" s="187" t="str">
        <f t="shared" si="37"/>
        <v>Low</v>
      </c>
      <c r="AI136" s="180">
        <f t="shared" si="34"/>
        <v>113</v>
      </c>
      <c r="AJ136" s="183">
        <f>VLOOKUP($B136,'Lack of Reliability Index'!$A$2:$H$192,8,FALSE)</f>
        <v>2.0081632653061217</v>
      </c>
      <c r="AK136" s="51">
        <f>'Imputed and missing data hidden'!BA134</f>
        <v>1</v>
      </c>
      <c r="AL136" s="181">
        <f t="shared" si="35"/>
        <v>1.9607843137254902E-2</v>
      </c>
      <c r="AM136" s="51" t="str">
        <f t="shared" si="36"/>
        <v/>
      </c>
      <c r="AN136" s="182">
        <f>'Indicator Date hidden2'!BB135</f>
        <v>0.32653061224489793</v>
      </c>
      <c r="AO136" s="188"/>
    </row>
    <row r="137" spans="1:41" ht="15.75" thickBot="1" x14ac:dyDescent="0.3">
      <c r="A137" s="130" t="s">
        <v>251</v>
      </c>
      <c r="B137" s="47" t="s">
        <v>250</v>
      </c>
      <c r="C137" s="159">
        <f>'Hazard &amp; Exposure'!AO136</f>
        <v>9.1999999999999993</v>
      </c>
      <c r="D137" s="158">
        <f>'Hazard &amp; Exposure'!AP136</f>
        <v>6.5</v>
      </c>
      <c r="E137" s="158">
        <f>'Hazard &amp; Exposure'!AQ136</f>
        <v>9.1</v>
      </c>
      <c r="F137" s="158">
        <f>'Hazard &amp; Exposure'!AR136</f>
        <v>0</v>
      </c>
      <c r="G137" s="158">
        <f>'Hazard &amp; Exposure'!AU136</f>
        <v>4.8</v>
      </c>
      <c r="H137" s="43">
        <f>'Hazard &amp; Exposure'!AV136</f>
        <v>7</v>
      </c>
      <c r="I137" s="158">
        <f>'Hazard &amp; Exposure'!AY136</f>
        <v>3.1</v>
      </c>
      <c r="J137" s="158">
        <f>'Hazard &amp; Exposure'!BB136</f>
        <v>0</v>
      </c>
      <c r="K137" s="43">
        <f>'Hazard &amp; Exposure'!BC136</f>
        <v>2.2000000000000002</v>
      </c>
      <c r="L137" s="44">
        <f t="shared" si="30"/>
        <v>5.0999999999999996</v>
      </c>
      <c r="M137" s="156">
        <f>Vulnerability!E136</f>
        <v>1.7</v>
      </c>
      <c r="N137" s="154">
        <f>Vulnerability!H136</f>
        <v>5</v>
      </c>
      <c r="O137" s="154">
        <f>Vulnerability!M136</f>
        <v>0.3</v>
      </c>
      <c r="P137" s="43">
        <f>Vulnerability!N136</f>
        <v>2.2000000000000002</v>
      </c>
      <c r="Q137" s="154">
        <f>Vulnerability!S136</f>
        <v>4.9000000000000004</v>
      </c>
      <c r="R137" s="153">
        <f>Vulnerability!W136</f>
        <v>1</v>
      </c>
      <c r="S137" s="153">
        <f>Vulnerability!Z136</f>
        <v>1.1000000000000001</v>
      </c>
      <c r="T137" s="153">
        <f>Vulnerability!AC136</f>
        <v>5.4</v>
      </c>
      <c r="U137" s="153">
        <f>Vulnerability!AI136</f>
        <v>2.5</v>
      </c>
      <c r="V137" s="154">
        <f>Vulnerability!AJ136</f>
        <v>2.7</v>
      </c>
      <c r="W137" s="43">
        <f>Vulnerability!AK136</f>
        <v>3.9</v>
      </c>
      <c r="X137" s="44">
        <f t="shared" si="31"/>
        <v>3.1</v>
      </c>
      <c r="Y137" s="169">
        <f>'Lack of Coping Capacity'!D136</f>
        <v>3.6</v>
      </c>
      <c r="Z137" s="152">
        <f>'Lack of Coping Capacity'!G136</f>
        <v>6.1</v>
      </c>
      <c r="AA137" s="43">
        <f>'Lack of Coping Capacity'!H136</f>
        <v>4.9000000000000004</v>
      </c>
      <c r="AB137" s="152">
        <f>'Lack of Coping Capacity'!M136</f>
        <v>3.1</v>
      </c>
      <c r="AC137" s="152">
        <f>'Lack of Coping Capacity'!R136</f>
        <v>4.9000000000000004</v>
      </c>
      <c r="AD137" s="152">
        <f>'Lack of Coping Capacity'!W136</f>
        <v>4.7</v>
      </c>
      <c r="AE137" s="43">
        <f>'Lack of Coping Capacity'!X136</f>
        <v>4.2</v>
      </c>
      <c r="AF137" s="44">
        <f t="shared" si="32"/>
        <v>4.5999999999999996</v>
      </c>
      <c r="AG137" s="161">
        <f t="shared" si="33"/>
        <v>4.2</v>
      </c>
      <c r="AH137" s="187" t="str">
        <f t="shared" si="37"/>
        <v>Medium</v>
      </c>
      <c r="AI137" s="180">
        <f t="shared" si="34"/>
        <v>68</v>
      </c>
      <c r="AJ137" s="183">
        <f>VLOOKUP($B137,'Lack of Reliability Index'!$A$2:$H$192,8,FALSE)</f>
        <v>1.2549019607843146</v>
      </c>
      <c r="AK137" s="51">
        <f>'Imputed and missing data hidden'!BA135</f>
        <v>0</v>
      </c>
      <c r="AL137" s="181">
        <f t="shared" si="35"/>
        <v>0</v>
      </c>
      <c r="AM137" s="51" t="str">
        <f t="shared" si="36"/>
        <v/>
      </c>
      <c r="AN137" s="182">
        <f>'Indicator Date hidden2'!BB136</f>
        <v>0.23529411764705882</v>
      </c>
      <c r="AO137" s="188"/>
    </row>
    <row r="138" spans="1:41" ht="15.75" thickBot="1" x14ac:dyDescent="0.3">
      <c r="A138" s="130" t="s">
        <v>253</v>
      </c>
      <c r="B138" s="47" t="s">
        <v>252</v>
      </c>
      <c r="C138" s="159">
        <f>'Hazard &amp; Exposure'!AO137</f>
        <v>9.4</v>
      </c>
      <c r="D138" s="158">
        <f>'Hazard &amp; Exposure'!AP137</f>
        <v>7.2</v>
      </c>
      <c r="E138" s="158">
        <f>'Hazard &amp; Exposure'!AQ137</f>
        <v>9.1</v>
      </c>
      <c r="F138" s="158">
        <f>'Hazard &amp; Exposure'!AR137</f>
        <v>9.5</v>
      </c>
      <c r="G138" s="158">
        <f>'Hazard &amp; Exposure'!AU137</f>
        <v>4</v>
      </c>
      <c r="H138" s="43">
        <f>'Hazard &amp; Exposure'!AV137</f>
        <v>8.4</v>
      </c>
      <c r="I138" s="158">
        <f>'Hazard &amp; Exposure'!AY137</f>
        <v>9.3000000000000007</v>
      </c>
      <c r="J138" s="158">
        <f>'Hazard &amp; Exposure'!BB137</f>
        <v>7</v>
      </c>
      <c r="K138" s="43">
        <f>'Hazard &amp; Exposure'!BC137</f>
        <v>7</v>
      </c>
      <c r="L138" s="44">
        <f t="shared" si="30"/>
        <v>7.8</v>
      </c>
      <c r="M138" s="156">
        <f>Vulnerability!E137</f>
        <v>2.2999999999999998</v>
      </c>
      <c r="N138" s="154">
        <f>Vulnerability!H137</f>
        <v>5.2</v>
      </c>
      <c r="O138" s="154">
        <f>Vulnerability!M137</f>
        <v>0.2</v>
      </c>
      <c r="P138" s="43">
        <f>Vulnerability!N137</f>
        <v>2.5</v>
      </c>
      <c r="Q138" s="154">
        <f>Vulnerability!S137</f>
        <v>6.9</v>
      </c>
      <c r="R138" s="153">
        <f>Vulnerability!W137</f>
        <v>2</v>
      </c>
      <c r="S138" s="153">
        <f>Vulnerability!Z137</f>
        <v>3.4</v>
      </c>
      <c r="T138" s="153">
        <f>Vulnerability!AC137</f>
        <v>5.2</v>
      </c>
      <c r="U138" s="153">
        <f>Vulnerability!AI137</f>
        <v>4.0999999999999996</v>
      </c>
      <c r="V138" s="154">
        <f>Vulnerability!AJ137</f>
        <v>3.8</v>
      </c>
      <c r="W138" s="43">
        <f>Vulnerability!AK137</f>
        <v>5.6</v>
      </c>
      <c r="X138" s="44">
        <f t="shared" si="31"/>
        <v>4.2</v>
      </c>
      <c r="Y138" s="169">
        <f>'Lack of Coping Capacity'!D137</f>
        <v>3.5</v>
      </c>
      <c r="Z138" s="152">
        <f>'Lack of Coping Capacity'!G137</f>
        <v>5.7</v>
      </c>
      <c r="AA138" s="43">
        <f>'Lack of Coping Capacity'!H137</f>
        <v>4.5999999999999996</v>
      </c>
      <c r="AB138" s="152">
        <f>'Lack of Coping Capacity'!M137</f>
        <v>3</v>
      </c>
      <c r="AC138" s="152">
        <f>'Lack of Coping Capacity'!R137</f>
        <v>3.2</v>
      </c>
      <c r="AD138" s="152">
        <f>'Lack of Coping Capacity'!W137</f>
        <v>5.0999999999999996</v>
      </c>
      <c r="AE138" s="43">
        <f>'Lack of Coping Capacity'!X137</f>
        <v>3.8</v>
      </c>
      <c r="AF138" s="44">
        <f t="shared" si="32"/>
        <v>4.2</v>
      </c>
      <c r="AG138" s="161">
        <f t="shared" si="33"/>
        <v>5.2</v>
      </c>
      <c r="AH138" s="187" t="str">
        <f t="shared" si="37"/>
        <v>High</v>
      </c>
      <c r="AI138" s="180">
        <f t="shared" si="34"/>
        <v>36</v>
      </c>
      <c r="AJ138" s="183">
        <f>VLOOKUP($B138,'Lack of Reliability Index'!$A$2:$H$192,8,FALSE)</f>
        <v>1.6666666666666643</v>
      </c>
      <c r="AK138" s="51">
        <f>'Imputed and missing data hidden'!BA136</f>
        <v>1</v>
      </c>
      <c r="AL138" s="181">
        <f t="shared" si="35"/>
        <v>1.9607843137254902E-2</v>
      </c>
      <c r="AM138" s="51" t="str">
        <f t="shared" si="36"/>
        <v>YES</v>
      </c>
      <c r="AN138" s="182">
        <f>'Indicator Date hidden2'!BB137</f>
        <v>0.2</v>
      </c>
      <c r="AO138" s="188"/>
    </row>
    <row r="139" spans="1:41" ht="15.75" thickBot="1" x14ac:dyDescent="0.3">
      <c r="A139" s="130" t="s">
        <v>255</v>
      </c>
      <c r="B139" s="47" t="s">
        <v>254</v>
      </c>
      <c r="C139" s="159">
        <f>'Hazard &amp; Exposure'!AO138</f>
        <v>2.2000000000000002</v>
      </c>
      <c r="D139" s="158">
        <f>'Hazard &amp; Exposure'!AP138</f>
        <v>6.2</v>
      </c>
      <c r="E139" s="158">
        <f>'Hazard &amp; Exposure'!AQ138</f>
        <v>0</v>
      </c>
      <c r="F139" s="158">
        <f>'Hazard &amp; Exposure'!AR138</f>
        <v>0</v>
      </c>
      <c r="G139" s="158">
        <f>'Hazard &amp; Exposure'!AU138</f>
        <v>1.5</v>
      </c>
      <c r="H139" s="43">
        <f>'Hazard &amp; Exposure'!AV138</f>
        <v>2.2999999999999998</v>
      </c>
      <c r="I139" s="158">
        <f>'Hazard &amp; Exposure'!AY138</f>
        <v>0.4</v>
      </c>
      <c r="J139" s="158">
        <f>'Hazard &amp; Exposure'!BB138</f>
        <v>0</v>
      </c>
      <c r="K139" s="43">
        <f>'Hazard &amp; Exposure'!BC138</f>
        <v>0.3</v>
      </c>
      <c r="L139" s="44">
        <f t="shared" si="30"/>
        <v>1.4</v>
      </c>
      <c r="M139" s="156">
        <f>Vulnerability!E138</f>
        <v>1.5</v>
      </c>
      <c r="N139" s="154">
        <f>Vulnerability!H138</f>
        <v>1.8</v>
      </c>
      <c r="O139" s="154">
        <f>Vulnerability!M138</f>
        <v>0</v>
      </c>
      <c r="P139" s="43">
        <f>Vulnerability!N138</f>
        <v>1.2</v>
      </c>
      <c r="Q139" s="154">
        <f>Vulnerability!S138</f>
        <v>3</v>
      </c>
      <c r="R139" s="153">
        <f>Vulnerability!W138</f>
        <v>0.3</v>
      </c>
      <c r="S139" s="153">
        <f>Vulnerability!Z138</f>
        <v>0.4</v>
      </c>
      <c r="T139" s="153">
        <f>Vulnerability!AC138</f>
        <v>0</v>
      </c>
      <c r="U139" s="153">
        <f>Vulnerability!AI138</f>
        <v>1.2</v>
      </c>
      <c r="V139" s="154">
        <f>Vulnerability!AJ138</f>
        <v>0.5</v>
      </c>
      <c r="W139" s="43">
        <f>Vulnerability!AK138</f>
        <v>1.8</v>
      </c>
      <c r="X139" s="44">
        <f t="shared" si="31"/>
        <v>1.5</v>
      </c>
      <c r="Y139" s="169">
        <f>'Lack of Coping Capacity'!D138</f>
        <v>4.3</v>
      </c>
      <c r="Z139" s="152">
        <f>'Lack of Coping Capacity'!G138</f>
        <v>3.6</v>
      </c>
      <c r="AA139" s="43">
        <f>'Lack of Coping Capacity'!H138</f>
        <v>4</v>
      </c>
      <c r="AB139" s="152">
        <f>'Lack of Coping Capacity'!M138</f>
        <v>1.5</v>
      </c>
      <c r="AC139" s="152">
        <f>'Lack of Coping Capacity'!R138</f>
        <v>0.2</v>
      </c>
      <c r="AD139" s="152">
        <f>'Lack of Coping Capacity'!W138</f>
        <v>2.5</v>
      </c>
      <c r="AE139" s="43">
        <f>'Lack of Coping Capacity'!X138</f>
        <v>1.4</v>
      </c>
      <c r="AF139" s="44">
        <f t="shared" si="32"/>
        <v>2.8</v>
      </c>
      <c r="AG139" s="161">
        <f t="shared" si="33"/>
        <v>1.8</v>
      </c>
      <c r="AH139" s="187" t="str">
        <f t="shared" si="37"/>
        <v>Very Low</v>
      </c>
      <c r="AI139" s="180">
        <f t="shared" si="34"/>
        <v>161</v>
      </c>
      <c r="AJ139" s="183">
        <f>VLOOKUP($B139,'Lack of Reliability Index'!$A$2:$H$192,8,FALSE)</f>
        <v>1.7623188405797112</v>
      </c>
      <c r="AK139" s="51">
        <f>'Imputed and missing data hidden'!BA137</f>
        <v>4</v>
      </c>
      <c r="AL139" s="181">
        <f t="shared" si="35"/>
        <v>7.8431372549019607E-2</v>
      </c>
      <c r="AM139" s="51" t="str">
        <f t="shared" si="36"/>
        <v/>
      </c>
      <c r="AN139" s="182">
        <f>'Indicator Date hidden2'!BB138</f>
        <v>0.13043478260869565</v>
      </c>
      <c r="AO139" s="188"/>
    </row>
    <row r="140" spans="1:41" ht="15.75" thickBot="1" x14ac:dyDescent="0.3">
      <c r="A140" s="130" t="s">
        <v>257</v>
      </c>
      <c r="B140" s="47" t="s">
        <v>256</v>
      </c>
      <c r="C140" s="159">
        <f>'Hazard &amp; Exposure'!AO139</f>
        <v>5.4</v>
      </c>
      <c r="D140" s="158">
        <f>'Hazard &amp; Exposure'!AP139</f>
        <v>3.7</v>
      </c>
      <c r="E140" s="158">
        <f>'Hazard &amp; Exposure'!AQ139</f>
        <v>5</v>
      </c>
      <c r="F140" s="158">
        <f>'Hazard &amp; Exposure'!AR139</f>
        <v>0.2</v>
      </c>
      <c r="G140" s="158">
        <f>'Hazard &amp; Exposure'!AU139</f>
        <v>2.5</v>
      </c>
      <c r="H140" s="43">
        <f>'Hazard &amp; Exposure'!AV139</f>
        <v>3.6</v>
      </c>
      <c r="I140" s="158">
        <f>'Hazard &amp; Exposure'!AY139</f>
        <v>0</v>
      </c>
      <c r="J140" s="158">
        <f>'Hazard &amp; Exposure'!BB139</f>
        <v>0</v>
      </c>
      <c r="K140" s="43">
        <f>'Hazard &amp; Exposure'!BC139</f>
        <v>0</v>
      </c>
      <c r="L140" s="44">
        <f t="shared" si="30"/>
        <v>2</v>
      </c>
      <c r="M140" s="156">
        <f>Vulnerability!E139</f>
        <v>1.6</v>
      </c>
      <c r="N140" s="154">
        <f>Vulnerability!H139</f>
        <v>2</v>
      </c>
      <c r="O140" s="154">
        <f>Vulnerability!M139</f>
        <v>0</v>
      </c>
      <c r="P140" s="43">
        <f>Vulnerability!N139</f>
        <v>1.3</v>
      </c>
      <c r="Q140" s="154">
        <f>Vulnerability!S139</f>
        <v>1.1000000000000001</v>
      </c>
      <c r="R140" s="153">
        <f>Vulnerability!W139</f>
        <v>0.4</v>
      </c>
      <c r="S140" s="153">
        <f>Vulnerability!Z139</f>
        <v>0.3</v>
      </c>
      <c r="T140" s="153">
        <f>Vulnerability!AC139</f>
        <v>0</v>
      </c>
      <c r="U140" s="153">
        <f>Vulnerability!AI139</f>
        <v>1.5</v>
      </c>
      <c r="V140" s="154">
        <f>Vulnerability!AJ139</f>
        <v>0.6</v>
      </c>
      <c r="W140" s="43">
        <f>Vulnerability!AK139</f>
        <v>0.9</v>
      </c>
      <c r="X140" s="44">
        <f t="shared" si="31"/>
        <v>1.1000000000000001</v>
      </c>
      <c r="Y140" s="169">
        <f>'Lack of Coping Capacity'!D139</f>
        <v>2.6</v>
      </c>
      <c r="Z140" s="152">
        <f>'Lack of Coping Capacity'!G139</f>
        <v>3.2</v>
      </c>
      <c r="AA140" s="43">
        <f>'Lack of Coping Capacity'!H139</f>
        <v>2.9</v>
      </c>
      <c r="AB140" s="152">
        <f>'Lack of Coping Capacity'!M139</f>
        <v>2.2000000000000002</v>
      </c>
      <c r="AC140" s="152">
        <f>'Lack of Coping Capacity'!R139</f>
        <v>0</v>
      </c>
      <c r="AD140" s="152">
        <f>'Lack of Coping Capacity'!W139</f>
        <v>0.4</v>
      </c>
      <c r="AE140" s="43">
        <f>'Lack of Coping Capacity'!X139</f>
        <v>0.9</v>
      </c>
      <c r="AF140" s="44">
        <f t="shared" si="32"/>
        <v>2</v>
      </c>
      <c r="AG140" s="161">
        <f t="shared" si="33"/>
        <v>1.6</v>
      </c>
      <c r="AH140" s="187" t="str">
        <f t="shared" si="37"/>
        <v>Very Low</v>
      </c>
      <c r="AI140" s="180">
        <f t="shared" si="34"/>
        <v>166</v>
      </c>
      <c r="AJ140" s="183">
        <f>VLOOKUP($B140,'Lack of Reliability Index'!$A$2:$H$192,8,FALSE)</f>
        <v>2.162962962962963</v>
      </c>
      <c r="AK140" s="51">
        <f>'Imputed and missing data hidden'!BA138</f>
        <v>5</v>
      </c>
      <c r="AL140" s="181">
        <f t="shared" si="35"/>
        <v>9.8039215686274508E-2</v>
      </c>
      <c r="AM140" s="51" t="str">
        <f t="shared" si="36"/>
        <v/>
      </c>
      <c r="AN140" s="182">
        <f>'Indicator Date hidden2'!BB139</f>
        <v>0.15555555555555556</v>
      </c>
      <c r="AO140" s="188"/>
    </row>
    <row r="141" spans="1:41" ht="15.75" thickBot="1" x14ac:dyDescent="0.3">
      <c r="A141" s="130" t="s">
        <v>259</v>
      </c>
      <c r="B141" s="47" t="s">
        <v>258</v>
      </c>
      <c r="C141" s="159">
        <f>'Hazard &amp; Exposure'!AO140</f>
        <v>1.4</v>
      </c>
      <c r="D141" s="158">
        <f>'Hazard &amp; Exposure'!AP140</f>
        <v>0</v>
      </c>
      <c r="E141" s="158">
        <f>'Hazard &amp; Exposure'!AQ140</f>
        <v>0</v>
      </c>
      <c r="F141" s="158">
        <f>'Hazard &amp; Exposure'!AR140</f>
        <v>0</v>
      </c>
      <c r="G141" s="158">
        <f>'Hazard &amp; Exposure'!AU140</f>
        <v>3.1</v>
      </c>
      <c r="H141" s="43">
        <f>'Hazard &amp; Exposure'!AV140</f>
        <v>1</v>
      </c>
      <c r="I141" s="158">
        <f>'Hazard &amp; Exposure'!AY140</f>
        <v>0.1</v>
      </c>
      <c r="J141" s="158">
        <f>'Hazard &amp; Exposure'!BB140</f>
        <v>0</v>
      </c>
      <c r="K141" s="43">
        <f>'Hazard &amp; Exposure'!BC140</f>
        <v>0.1</v>
      </c>
      <c r="L141" s="44">
        <f t="shared" si="30"/>
        <v>0.6</v>
      </c>
      <c r="M141" s="156">
        <f>Vulnerability!E140</f>
        <v>1.4</v>
      </c>
      <c r="N141" s="154">
        <f>Vulnerability!H140</f>
        <v>7.2</v>
      </c>
      <c r="O141" s="154">
        <f>Vulnerability!M140</f>
        <v>0</v>
      </c>
      <c r="P141" s="43">
        <f>Vulnerability!N140</f>
        <v>2.5</v>
      </c>
      <c r="Q141" s="154">
        <f>Vulnerability!S140</f>
        <v>0.8</v>
      </c>
      <c r="R141" s="153">
        <f>Vulnerability!W140</f>
        <v>0.6</v>
      </c>
      <c r="S141" s="153">
        <f>Vulnerability!Z140</f>
        <v>0.6</v>
      </c>
      <c r="T141" s="153">
        <f>Vulnerability!AC140</f>
        <v>0</v>
      </c>
      <c r="U141" s="153">
        <f>Vulnerability!AI140</f>
        <v>1.1000000000000001</v>
      </c>
      <c r="V141" s="154">
        <f>Vulnerability!AJ140</f>
        <v>0.6</v>
      </c>
      <c r="W141" s="43">
        <f>Vulnerability!AK140</f>
        <v>0.7</v>
      </c>
      <c r="X141" s="44">
        <f t="shared" si="31"/>
        <v>1.6</v>
      </c>
      <c r="Y141" s="169">
        <f>'Lack of Coping Capacity'!D140</f>
        <v>4.7</v>
      </c>
      <c r="Z141" s="152">
        <f>'Lack of Coping Capacity'!G140</f>
        <v>3.5</v>
      </c>
      <c r="AA141" s="43">
        <f>'Lack of Coping Capacity'!H140</f>
        <v>4.0999999999999996</v>
      </c>
      <c r="AB141" s="152">
        <f>'Lack of Coping Capacity'!M140</f>
        <v>0.9</v>
      </c>
      <c r="AC141" s="152">
        <f>'Lack of Coping Capacity'!R140</f>
        <v>0.2</v>
      </c>
      <c r="AD141" s="152">
        <f>'Lack of Coping Capacity'!W140</f>
        <v>0</v>
      </c>
      <c r="AE141" s="43">
        <f>'Lack of Coping Capacity'!X140</f>
        <v>0.4</v>
      </c>
      <c r="AF141" s="44">
        <f t="shared" si="32"/>
        <v>2.4</v>
      </c>
      <c r="AG141" s="161">
        <f t="shared" si="33"/>
        <v>1.3</v>
      </c>
      <c r="AH141" s="187" t="str">
        <f t="shared" si="37"/>
        <v>Very Low</v>
      </c>
      <c r="AI141" s="180">
        <f t="shared" si="34"/>
        <v>178</v>
      </c>
      <c r="AJ141" s="183">
        <f>VLOOKUP($B141,'Lack of Reliability Index'!$A$2:$H$192,8,FALSE)</f>
        <v>2.9818181818181806</v>
      </c>
      <c r="AK141" s="51">
        <f>'Imputed and missing data hidden'!BA139</f>
        <v>8</v>
      </c>
      <c r="AL141" s="181">
        <f t="shared" si="35"/>
        <v>0.15686274509803921</v>
      </c>
      <c r="AM141" s="51" t="str">
        <f t="shared" si="36"/>
        <v/>
      </c>
      <c r="AN141" s="182">
        <f>'Indicator Date hidden2'!BB140</f>
        <v>0.15909090909090909</v>
      </c>
      <c r="AO141" s="188"/>
    </row>
    <row r="142" spans="1:41" ht="15.75" thickBot="1" x14ac:dyDescent="0.3">
      <c r="A142" s="130" t="s">
        <v>261</v>
      </c>
      <c r="B142" s="47" t="s">
        <v>260</v>
      </c>
      <c r="C142" s="159">
        <f>'Hazard &amp; Exposure'!AO141</f>
        <v>8.1999999999999993</v>
      </c>
      <c r="D142" s="158">
        <f>'Hazard &amp; Exposure'!AP141</f>
        <v>7.1</v>
      </c>
      <c r="E142" s="158">
        <f>'Hazard &amp; Exposure'!AQ141</f>
        <v>0</v>
      </c>
      <c r="F142" s="158">
        <f>'Hazard &amp; Exposure'!AR141</f>
        <v>0</v>
      </c>
      <c r="G142" s="158">
        <f>'Hazard &amp; Exposure'!AU141</f>
        <v>2.8</v>
      </c>
      <c r="H142" s="43">
        <f>'Hazard &amp; Exposure'!AV141</f>
        <v>4.5999999999999996</v>
      </c>
      <c r="I142" s="158">
        <f>'Hazard &amp; Exposure'!AY141</f>
        <v>1.7</v>
      </c>
      <c r="J142" s="158">
        <f>'Hazard &amp; Exposure'!BB141</f>
        <v>0</v>
      </c>
      <c r="K142" s="43">
        <f>'Hazard &amp; Exposure'!BC141</f>
        <v>1.2</v>
      </c>
      <c r="L142" s="44">
        <f t="shared" si="30"/>
        <v>3.1</v>
      </c>
      <c r="M142" s="156">
        <f>Vulnerability!E141</f>
        <v>2.2999999999999998</v>
      </c>
      <c r="N142" s="154">
        <f>Vulnerability!H141</f>
        <v>2.6</v>
      </c>
      <c r="O142" s="154">
        <f>Vulnerability!M141</f>
        <v>0</v>
      </c>
      <c r="P142" s="43">
        <f>Vulnerability!N141</f>
        <v>1.8</v>
      </c>
      <c r="Q142" s="154">
        <f>Vulnerability!S141</f>
        <v>1.8</v>
      </c>
      <c r="R142" s="153">
        <f>Vulnerability!W141</f>
        <v>0.9</v>
      </c>
      <c r="S142" s="153">
        <f>Vulnerability!Z141</f>
        <v>0.9</v>
      </c>
      <c r="T142" s="153">
        <f>Vulnerability!AC141</f>
        <v>0</v>
      </c>
      <c r="U142" s="153">
        <f>Vulnerability!AI141</f>
        <v>1.5</v>
      </c>
      <c r="V142" s="154">
        <f>Vulnerability!AJ141</f>
        <v>0.8</v>
      </c>
      <c r="W142" s="43">
        <f>Vulnerability!AK141</f>
        <v>1.3</v>
      </c>
      <c r="X142" s="44">
        <f t="shared" si="31"/>
        <v>1.6</v>
      </c>
      <c r="Y142" s="169">
        <f>'Lack of Coping Capacity'!D141</f>
        <v>3.8</v>
      </c>
      <c r="Z142" s="152">
        <f>'Lack of Coping Capacity'!G141</f>
        <v>5.2</v>
      </c>
      <c r="AA142" s="43">
        <f>'Lack of Coping Capacity'!H141</f>
        <v>4.5</v>
      </c>
      <c r="AB142" s="152">
        <f>'Lack of Coping Capacity'!M141</f>
        <v>2.4</v>
      </c>
      <c r="AC142" s="152">
        <f>'Lack of Coping Capacity'!R141</f>
        <v>1.2</v>
      </c>
      <c r="AD142" s="152">
        <f>'Lack of Coping Capacity'!W141</f>
        <v>3.5</v>
      </c>
      <c r="AE142" s="43">
        <f>'Lack of Coping Capacity'!X141</f>
        <v>2.4</v>
      </c>
      <c r="AF142" s="44">
        <f t="shared" si="32"/>
        <v>3.5</v>
      </c>
      <c r="AG142" s="161">
        <f t="shared" si="33"/>
        <v>2.6</v>
      </c>
      <c r="AH142" s="187" t="str">
        <f t="shared" si="37"/>
        <v>Low</v>
      </c>
      <c r="AI142" s="180">
        <f t="shared" si="34"/>
        <v>130</v>
      </c>
      <c r="AJ142" s="183">
        <f>VLOOKUP($B142,'Lack of Reliability Index'!$A$2:$H$192,8,FALSE)</f>
        <v>2.1101449275362318</v>
      </c>
      <c r="AK142" s="51">
        <f>'Imputed and missing data hidden'!BA140</f>
        <v>4</v>
      </c>
      <c r="AL142" s="181">
        <f t="shared" si="35"/>
        <v>7.8431372549019607E-2</v>
      </c>
      <c r="AM142" s="51" t="str">
        <f t="shared" si="36"/>
        <v/>
      </c>
      <c r="AN142" s="182">
        <f>'Indicator Date hidden2'!BB141</f>
        <v>0.19565217391304349</v>
      </c>
      <c r="AO142" s="188"/>
    </row>
    <row r="143" spans="1:41" ht="15.75" thickBot="1" x14ac:dyDescent="0.3">
      <c r="A143" s="130" t="s">
        <v>377</v>
      </c>
      <c r="B143" s="47" t="s">
        <v>262</v>
      </c>
      <c r="C143" s="159">
        <f>'Hazard &amp; Exposure'!AO142</f>
        <v>7.1</v>
      </c>
      <c r="D143" s="158">
        <f>'Hazard &amp; Exposure'!AP142</f>
        <v>8.4</v>
      </c>
      <c r="E143" s="158">
        <f>'Hazard &amp; Exposure'!AQ142</f>
        <v>5.4</v>
      </c>
      <c r="F143" s="158">
        <f>'Hazard &amp; Exposure'!AR142</f>
        <v>3.7</v>
      </c>
      <c r="G143" s="158">
        <f>'Hazard &amp; Exposure'!AU142</f>
        <v>5.4</v>
      </c>
      <c r="H143" s="43">
        <f>'Hazard &amp; Exposure'!AV142</f>
        <v>6.3</v>
      </c>
      <c r="I143" s="158">
        <f>'Hazard &amp; Exposure'!AY142</f>
        <v>8.6999999999999993</v>
      </c>
      <c r="J143" s="158">
        <f>'Hazard &amp; Exposure'!BB142</f>
        <v>0</v>
      </c>
      <c r="K143" s="43">
        <f>'Hazard &amp; Exposure'!BC142</f>
        <v>6.1</v>
      </c>
      <c r="L143" s="44">
        <f t="shared" si="30"/>
        <v>6.2</v>
      </c>
      <c r="M143" s="156">
        <f>Vulnerability!E142</f>
        <v>2.2000000000000002</v>
      </c>
      <c r="N143" s="154">
        <f>Vulnerability!H142</f>
        <v>3.9</v>
      </c>
      <c r="O143" s="154">
        <f>Vulnerability!M142</f>
        <v>0</v>
      </c>
      <c r="P143" s="43">
        <f>Vulnerability!N142</f>
        <v>2.1</v>
      </c>
      <c r="Q143" s="154">
        <f>Vulnerability!S142</f>
        <v>5.8</v>
      </c>
      <c r="R143" s="153">
        <f>Vulnerability!W142</f>
        <v>1.5</v>
      </c>
      <c r="S143" s="153">
        <f>Vulnerability!Z142</f>
        <v>0.7</v>
      </c>
      <c r="T143" s="153">
        <f>Vulnerability!AC142</f>
        <v>0</v>
      </c>
      <c r="U143" s="153">
        <f>Vulnerability!AI142</f>
        <v>1.8</v>
      </c>
      <c r="V143" s="154">
        <f>Vulnerability!AJ142</f>
        <v>1</v>
      </c>
      <c r="W143" s="43">
        <f>Vulnerability!AK142</f>
        <v>3.8</v>
      </c>
      <c r="X143" s="44">
        <f t="shared" si="31"/>
        <v>3</v>
      </c>
      <c r="Y143" s="169" t="str">
        <f>'Lack of Coping Capacity'!D142</f>
        <v>x</v>
      </c>
      <c r="Z143" s="152">
        <f>'Lack of Coping Capacity'!G142</f>
        <v>6.3</v>
      </c>
      <c r="AA143" s="43">
        <f>'Lack of Coping Capacity'!H142</f>
        <v>6.3</v>
      </c>
      <c r="AB143" s="152">
        <f>'Lack of Coping Capacity'!M142</f>
        <v>1.2</v>
      </c>
      <c r="AC143" s="152">
        <f>'Lack of Coping Capacity'!R142</f>
        <v>4.2</v>
      </c>
      <c r="AD143" s="152">
        <f>'Lack of Coping Capacity'!W142</f>
        <v>1.1000000000000001</v>
      </c>
      <c r="AE143" s="43">
        <f>'Lack of Coping Capacity'!X142</f>
        <v>2.2000000000000002</v>
      </c>
      <c r="AF143" s="44">
        <f t="shared" si="32"/>
        <v>4.5999999999999996</v>
      </c>
      <c r="AG143" s="161">
        <f t="shared" si="33"/>
        <v>4.4000000000000004</v>
      </c>
      <c r="AH143" s="187" t="str">
        <f t="shared" si="37"/>
        <v>Medium</v>
      </c>
      <c r="AI143" s="180">
        <f t="shared" si="34"/>
        <v>61</v>
      </c>
      <c r="AJ143" s="183">
        <f>VLOOKUP($B143,'Lack of Reliability Index'!$A$2:$H$192,8,FALSE)</f>
        <v>2.7851851851851848</v>
      </c>
      <c r="AK143" s="51">
        <f>'Imputed and missing data hidden'!BA141</f>
        <v>6</v>
      </c>
      <c r="AL143" s="181">
        <f t="shared" si="35"/>
        <v>0.11764705882352941</v>
      </c>
      <c r="AM143" s="51" t="str">
        <f t="shared" si="36"/>
        <v/>
      </c>
      <c r="AN143" s="182">
        <f>'Indicator Date hidden2'!BB142</f>
        <v>0.22222222222222221</v>
      </c>
      <c r="AO143" s="188"/>
    </row>
    <row r="144" spans="1:41" ht="15.75" thickBot="1" x14ac:dyDescent="0.3">
      <c r="A144" s="130" t="s">
        <v>264</v>
      </c>
      <c r="B144" s="47" t="s">
        <v>263</v>
      </c>
      <c r="C144" s="159">
        <f>'Hazard &amp; Exposure'!AO143</f>
        <v>4</v>
      </c>
      <c r="D144" s="158">
        <f>'Hazard &amp; Exposure'!AP143</f>
        <v>4.9000000000000004</v>
      </c>
      <c r="E144" s="158">
        <f>'Hazard &amp; Exposure'!AQ143</f>
        <v>0</v>
      </c>
      <c r="F144" s="158">
        <f>'Hazard &amp; Exposure'!AR143</f>
        <v>0</v>
      </c>
      <c r="G144" s="158">
        <f>'Hazard &amp; Exposure'!AU143</f>
        <v>5.2</v>
      </c>
      <c r="H144" s="43">
        <f>'Hazard &amp; Exposure'!AV143</f>
        <v>3.1</v>
      </c>
      <c r="I144" s="158">
        <f>'Hazard &amp; Exposure'!AY143</f>
        <v>7.6</v>
      </c>
      <c r="J144" s="158">
        <f>'Hazard &amp; Exposure'!BB143</f>
        <v>0</v>
      </c>
      <c r="K144" s="43">
        <f>'Hazard &amp; Exposure'!BC143</f>
        <v>5.3</v>
      </c>
      <c r="L144" s="44">
        <f t="shared" si="30"/>
        <v>4.3</v>
      </c>
      <c r="M144" s="156">
        <f>Vulnerability!E143</f>
        <v>5.9</v>
      </c>
      <c r="N144" s="154">
        <f>Vulnerability!H143</f>
        <v>5.9</v>
      </c>
      <c r="O144" s="154">
        <f>Vulnerability!M143</f>
        <v>6.4</v>
      </c>
      <c r="P144" s="43">
        <f>Vulnerability!N143</f>
        <v>6</v>
      </c>
      <c r="Q144" s="154">
        <f>Vulnerability!S143</f>
        <v>6.8</v>
      </c>
      <c r="R144" s="153">
        <f>Vulnerability!W143</f>
        <v>3.2</v>
      </c>
      <c r="S144" s="153">
        <f>Vulnerability!Z143</f>
        <v>2.9</v>
      </c>
      <c r="T144" s="153">
        <f>Vulnerability!AC143</f>
        <v>0</v>
      </c>
      <c r="U144" s="153">
        <f>Vulnerability!AI143</f>
        <v>7.6</v>
      </c>
      <c r="V144" s="154">
        <f>Vulnerability!AJ143</f>
        <v>4</v>
      </c>
      <c r="W144" s="43">
        <f>Vulnerability!AK143</f>
        <v>5.6</v>
      </c>
      <c r="X144" s="44">
        <f t="shared" si="31"/>
        <v>5.8</v>
      </c>
      <c r="Y144" s="169">
        <f>'Lack of Coping Capacity'!D143</f>
        <v>3</v>
      </c>
      <c r="Z144" s="152">
        <f>'Lack of Coping Capacity'!G143</f>
        <v>4.9000000000000004</v>
      </c>
      <c r="AA144" s="43">
        <f>'Lack of Coping Capacity'!H143</f>
        <v>4</v>
      </c>
      <c r="AB144" s="152">
        <f>'Lack of Coping Capacity'!M143</f>
        <v>7.1</v>
      </c>
      <c r="AC144" s="152">
        <f>'Lack of Coping Capacity'!R143</f>
        <v>5.3</v>
      </c>
      <c r="AD144" s="152">
        <f>'Lack of Coping Capacity'!W143</f>
        <v>6</v>
      </c>
      <c r="AE144" s="43">
        <f>'Lack of Coping Capacity'!X143</f>
        <v>6.1</v>
      </c>
      <c r="AF144" s="44">
        <f t="shared" si="32"/>
        <v>5.0999999999999996</v>
      </c>
      <c r="AG144" s="161">
        <f t="shared" si="33"/>
        <v>5</v>
      </c>
      <c r="AH144" s="187" t="str">
        <f t="shared" si="37"/>
        <v>High</v>
      </c>
      <c r="AI144" s="180">
        <f t="shared" si="34"/>
        <v>45</v>
      </c>
      <c r="AJ144" s="183">
        <f>VLOOKUP($B144,'Lack of Reliability Index'!$A$2:$H$192,8,FALSE)</f>
        <v>1.8133333333333326</v>
      </c>
      <c r="AK144" s="51">
        <f>'Imputed and missing data hidden'!BA142</f>
        <v>0</v>
      </c>
      <c r="AL144" s="181">
        <f t="shared" si="35"/>
        <v>0</v>
      </c>
      <c r="AM144" s="51" t="str">
        <f t="shared" si="36"/>
        <v/>
      </c>
      <c r="AN144" s="182">
        <f>'Indicator Date hidden2'!BB143</f>
        <v>0.34</v>
      </c>
      <c r="AO144" s="188"/>
    </row>
    <row r="145" spans="1:41" s="1" customFormat="1" ht="15.75" thickBot="1" x14ac:dyDescent="0.3">
      <c r="A145" s="130" t="s">
        <v>266</v>
      </c>
      <c r="B145" s="47" t="s">
        <v>265</v>
      </c>
      <c r="C145" s="159">
        <f>'Hazard &amp; Exposure'!AO144</f>
        <v>0.1</v>
      </c>
      <c r="D145" s="158">
        <f>'Hazard &amp; Exposure'!AP144</f>
        <v>0.1</v>
      </c>
      <c r="E145" s="158">
        <f>'Hazard &amp; Exposure'!AQ144</f>
        <v>0</v>
      </c>
      <c r="F145" s="158">
        <f>'Hazard &amp; Exposure'!AR144</f>
        <v>6.3</v>
      </c>
      <c r="G145" s="158">
        <f>'Hazard &amp; Exposure'!AU144</f>
        <v>0</v>
      </c>
      <c r="H145" s="43">
        <f>'Hazard &amp; Exposure'!AV144</f>
        <v>1.7</v>
      </c>
      <c r="I145" s="158">
        <f>'Hazard &amp; Exposure'!AY144</f>
        <v>0</v>
      </c>
      <c r="J145" s="158">
        <f>'Hazard &amp; Exposure'!BB144</f>
        <v>0</v>
      </c>
      <c r="K145" s="43">
        <f>'Hazard &amp; Exposure'!BC144</f>
        <v>0</v>
      </c>
      <c r="L145" s="44">
        <f t="shared" si="30"/>
        <v>0.9</v>
      </c>
      <c r="M145" s="156">
        <f>Vulnerability!E144</f>
        <v>2.8</v>
      </c>
      <c r="N145" s="154" t="str">
        <f>Vulnerability!H144</f>
        <v>x</v>
      </c>
      <c r="O145" s="154">
        <f>Vulnerability!M144</f>
        <v>0</v>
      </c>
      <c r="P145" s="43">
        <f>Vulnerability!N144</f>
        <v>1.9</v>
      </c>
      <c r="Q145" s="154">
        <f>Vulnerability!S144</f>
        <v>0</v>
      </c>
      <c r="R145" s="153">
        <f>Vulnerability!W144</f>
        <v>0.1</v>
      </c>
      <c r="S145" s="153">
        <f>Vulnerability!Z144</f>
        <v>0.8</v>
      </c>
      <c r="T145" s="153">
        <f>Vulnerability!AC144</f>
        <v>0</v>
      </c>
      <c r="U145" s="153">
        <f>Vulnerability!AI144</f>
        <v>2.4</v>
      </c>
      <c r="V145" s="154">
        <f>Vulnerability!AJ144</f>
        <v>0.9</v>
      </c>
      <c r="W145" s="43">
        <f>Vulnerability!AK144</f>
        <v>0.5</v>
      </c>
      <c r="X145" s="44">
        <f t="shared" si="31"/>
        <v>1.2</v>
      </c>
      <c r="Y145" s="169">
        <f>'Lack of Coping Capacity'!D144</f>
        <v>4</v>
      </c>
      <c r="Z145" s="152">
        <f>'Lack of Coping Capacity'!G144</f>
        <v>4.8</v>
      </c>
      <c r="AA145" s="43">
        <f>'Lack of Coping Capacity'!H144</f>
        <v>4.4000000000000004</v>
      </c>
      <c r="AB145" s="152">
        <f>'Lack of Coping Capacity'!M144</f>
        <v>2</v>
      </c>
      <c r="AC145" s="152">
        <f>'Lack of Coping Capacity'!R144</f>
        <v>0.6</v>
      </c>
      <c r="AD145" s="152">
        <f>'Lack of Coping Capacity'!W144</f>
        <v>3.3</v>
      </c>
      <c r="AE145" s="43">
        <f>'Lack of Coping Capacity'!X144</f>
        <v>2</v>
      </c>
      <c r="AF145" s="44">
        <f t="shared" si="32"/>
        <v>3.3</v>
      </c>
      <c r="AG145" s="161">
        <f t="shared" si="33"/>
        <v>1.5</v>
      </c>
      <c r="AH145" s="187" t="str">
        <f t="shared" si="37"/>
        <v>Very Low</v>
      </c>
      <c r="AI145" s="180">
        <f t="shared" si="34"/>
        <v>170</v>
      </c>
      <c r="AJ145" s="183">
        <f>VLOOKUP($B145,'Lack of Reliability Index'!$A$2:$H$192,8,FALSE)</f>
        <v>4.8341880341880339</v>
      </c>
      <c r="AK145" s="51">
        <f>'Imputed and missing data hidden'!BA143</f>
        <v>13</v>
      </c>
      <c r="AL145" s="181">
        <f t="shared" si="35"/>
        <v>0.25490196078431371</v>
      </c>
      <c r="AM145" s="51" t="str">
        <f t="shared" si="36"/>
        <v/>
      </c>
      <c r="AN145" s="182">
        <f>'Indicator Date hidden2'!BB144</f>
        <v>0.25641025641025639</v>
      </c>
      <c r="AO145" s="188"/>
    </row>
    <row r="146" spans="1:41" ht="15.75" thickBot="1" x14ac:dyDescent="0.3">
      <c r="A146" s="130" t="s">
        <v>268</v>
      </c>
      <c r="B146" s="47" t="s">
        <v>267</v>
      </c>
      <c r="C146" s="159">
        <f>'Hazard &amp; Exposure'!AO145</f>
        <v>3.2</v>
      </c>
      <c r="D146" s="158">
        <f>'Hazard &amp; Exposure'!AP145</f>
        <v>0.1</v>
      </c>
      <c r="E146" s="158">
        <f>'Hazard &amp; Exposure'!AQ145</f>
        <v>0</v>
      </c>
      <c r="F146" s="158">
        <f>'Hazard &amp; Exposure'!AR145</f>
        <v>4.2</v>
      </c>
      <c r="G146" s="158">
        <f>'Hazard &amp; Exposure'!AU145</f>
        <v>0.5</v>
      </c>
      <c r="H146" s="43">
        <f>'Hazard &amp; Exposure'!AV145</f>
        <v>1.8</v>
      </c>
      <c r="I146" s="158">
        <f>'Hazard &amp; Exposure'!AY145</f>
        <v>0.9</v>
      </c>
      <c r="J146" s="158">
        <f>'Hazard &amp; Exposure'!BB145</f>
        <v>0</v>
      </c>
      <c r="K146" s="43">
        <f>'Hazard &amp; Exposure'!BC145</f>
        <v>0.6</v>
      </c>
      <c r="L146" s="44">
        <f t="shared" si="30"/>
        <v>1.2</v>
      </c>
      <c r="M146" s="156">
        <f>Vulnerability!E145</f>
        <v>1.8</v>
      </c>
      <c r="N146" s="154">
        <f>Vulnerability!H145</f>
        <v>4.7</v>
      </c>
      <c r="O146" s="154">
        <f>Vulnerability!M145</f>
        <v>2.2000000000000002</v>
      </c>
      <c r="P146" s="43">
        <f>Vulnerability!N145</f>
        <v>2.6</v>
      </c>
      <c r="Q146" s="154">
        <f>Vulnerability!S145</f>
        <v>0</v>
      </c>
      <c r="R146" s="153">
        <f>Vulnerability!W145</f>
        <v>0.2</v>
      </c>
      <c r="S146" s="153">
        <f>Vulnerability!Z145</f>
        <v>0.9</v>
      </c>
      <c r="T146" s="153">
        <f>Vulnerability!AC145</f>
        <v>0.4</v>
      </c>
      <c r="U146" s="153">
        <f>Vulnerability!AI145</f>
        <v>2.8</v>
      </c>
      <c r="V146" s="154">
        <f>Vulnerability!AJ145</f>
        <v>1.1000000000000001</v>
      </c>
      <c r="W146" s="43">
        <f>Vulnerability!AK145</f>
        <v>0.6</v>
      </c>
      <c r="X146" s="44">
        <f t="shared" si="31"/>
        <v>1.7</v>
      </c>
      <c r="Y146" s="169">
        <f>'Lack of Coping Capacity'!D145</f>
        <v>5.2</v>
      </c>
      <c r="Z146" s="152">
        <f>'Lack of Coping Capacity'!G145</f>
        <v>4.5999999999999996</v>
      </c>
      <c r="AA146" s="43">
        <f>'Lack of Coping Capacity'!H145</f>
        <v>4.9000000000000004</v>
      </c>
      <c r="AB146" s="152">
        <f>'Lack of Coping Capacity'!M145</f>
        <v>3.4</v>
      </c>
      <c r="AC146" s="152">
        <f>'Lack of Coping Capacity'!R145</f>
        <v>0.6</v>
      </c>
      <c r="AD146" s="152">
        <f>'Lack of Coping Capacity'!W145</f>
        <v>3.8</v>
      </c>
      <c r="AE146" s="43">
        <f>'Lack of Coping Capacity'!X145</f>
        <v>2.6</v>
      </c>
      <c r="AF146" s="44">
        <f t="shared" si="32"/>
        <v>3.8</v>
      </c>
      <c r="AG146" s="161">
        <f t="shared" si="33"/>
        <v>2</v>
      </c>
      <c r="AH146" s="187" t="str">
        <f t="shared" si="37"/>
        <v>Low</v>
      </c>
      <c r="AI146" s="180">
        <f t="shared" si="34"/>
        <v>152</v>
      </c>
      <c r="AJ146" s="183">
        <f>VLOOKUP($B146,'Lack of Reliability Index'!$A$2:$H$192,8,FALSE)</f>
        <v>3.5710144927536236</v>
      </c>
      <c r="AK146" s="51">
        <f>'Imputed and missing data hidden'!BA144</f>
        <v>6</v>
      </c>
      <c r="AL146" s="181">
        <f t="shared" si="35"/>
        <v>0.11764705882352941</v>
      </c>
      <c r="AM146" s="51" t="str">
        <f t="shared" si="36"/>
        <v/>
      </c>
      <c r="AN146" s="182">
        <f>'Indicator Date hidden2'!BB145</f>
        <v>0.36956521739130432</v>
      </c>
      <c r="AO146" s="188"/>
    </row>
    <row r="147" spans="1:41" ht="15.75" thickBot="1" x14ac:dyDescent="0.3">
      <c r="A147" s="130" t="s">
        <v>270</v>
      </c>
      <c r="B147" s="47" t="s">
        <v>269</v>
      </c>
      <c r="C147" s="159">
        <f>'Hazard &amp; Exposure'!AO146</f>
        <v>0.3</v>
      </c>
      <c r="D147" s="158">
        <f>'Hazard &amp; Exposure'!AP146</f>
        <v>0.1</v>
      </c>
      <c r="E147" s="158">
        <f>'Hazard &amp; Exposure'!AQ146</f>
        <v>0</v>
      </c>
      <c r="F147" s="158">
        <f>'Hazard &amp; Exposure'!AR146</f>
        <v>3.6</v>
      </c>
      <c r="G147" s="158">
        <f>'Hazard &amp; Exposure'!AU146</f>
        <v>0.5</v>
      </c>
      <c r="H147" s="43">
        <f>'Hazard &amp; Exposure'!AV146</f>
        <v>1</v>
      </c>
      <c r="I147" s="158">
        <f>'Hazard &amp; Exposure'!AY146</f>
        <v>0.8</v>
      </c>
      <c r="J147" s="158">
        <f>'Hazard &amp; Exposure'!BB146</f>
        <v>0</v>
      </c>
      <c r="K147" s="43">
        <f>'Hazard &amp; Exposure'!BC146</f>
        <v>0.6</v>
      </c>
      <c r="L147" s="44">
        <f t="shared" si="30"/>
        <v>0.8</v>
      </c>
      <c r="M147" s="156">
        <f>Vulnerability!E146</f>
        <v>3.5</v>
      </c>
      <c r="N147" s="154" t="str">
        <f>Vulnerability!H146</f>
        <v>x</v>
      </c>
      <c r="O147" s="154">
        <f>Vulnerability!M146</f>
        <v>2.8</v>
      </c>
      <c r="P147" s="43">
        <f>Vulnerability!N146</f>
        <v>3.3</v>
      </c>
      <c r="Q147" s="154">
        <f>Vulnerability!S146</f>
        <v>0</v>
      </c>
      <c r="R147" s="153">
        <f>Vulnerability!W146</f>
        <v>0.1</v>
      </c>
      <c r="S147" s="153">
        <f>Vulnerability!Z146</f>
        <v>1.4</v>
      </c>
      <c r="T147" s="153">
        <f>Vulnerability!AC146</f>
        <v>10</v>
      </c>
      <c r="U147" s="153">
        <f>Vulnerability!AI146</f>
        <v>2.2999999999999998</v>
      </c>
      <c r="V147" s="154">
        <f>Vulnerability!AJ146</f>
        <v>5.4</v>
      </c>
      <c r="W147" s="43">
        <f>Vulnerability!AK146</f>
        <v>3.1</v>
      </c>
      <c r="X147" s="44">
        <f t="shared" si="31"/>
        <v>3.2</v>
      </c>
      <c r="Y147" s="169" t="str">
        <f>'Lack of Coping Capacity'!D146</f>
        <v>x</v>
      </c>
      <c r="Z147" s="152">
        <f>'Lack of Coping Capacity'!G146</f>
        <v>4.5</v>
      </c>
      <c r="AA147" s="43">
        <f>'Lack of Coping Capacity'!H146</f>
        <v>4.5</v>
      </c>
      <c r="AB147" s="152">
        <f>'Lack of Coping Capacity'!M146</f>
        <v>3.3</v>
      </c>
      <c r="AC147" s="152">
        <f>'Lack of Coping Capacity'!R146</f>
        <v>1.2</v>
      </c>
      <c r="AD147" s="152">
        <f>'Lack of Coping Capacity'!W146</f>
        <v>3.8</v>
      </c>
      <c r="AE147" s="43">
        <f>'Lack of Coping Capacity'!X146</f>
        <v>2.8</v>
      </c>
      <c r="AF147" s="44">
        <f t="shared" si="32"/>
        <v>3.7</v>
      </c>
      <c r="AG147" s="161">
        <f t="shared" si="33"/>
        <v>2.1</v>
      </c>
      <c r="AH147" s="187" t="str">
        <f t="shared" si="37"/>
        <v>Low</v>
      </c>
      <c r="AI147" s="180">
        <f t="shared" si="34"/>
        <v>147</v>
      </c>
      <c r="AJ147" s="183">
        <f>VLOOKUP($B147,'Lack of Reliability Index'!$A$2:$H$192,8,FALSE)</f>
        <v>4.0507936507936506</v>
      </c>
      <c r="AK147" s="51">
        <f>'Imputed and missing data hidden'!BA145</f>
        <v>9</v>
      </c>
      <c r="AL147" s="181">
        <f t="shared" si="35"/>
        <v>0.17647058823529413</v>
      </c>
      <c r="AM147" s="51" t="str">
        <f t="shared" si="36"/>
        <v/>
      </c>
      <c r="AN147" s="182">
        <f>'Indicator Date hidden2'!BB146</f>
        <v>0.30952380952380953</v>
      </c>
      <c r="AO147" s="188"/>
    </row>
    <row r="148" spans="1:41" ht="15.75" thickBot="1" x14ac:dyDescent="0.3">
      <c r="A148" s="130" t="s">
        <v>272</v>
      </c>
      <c r="B148" s="47" t="s">
        <v>271</v>
      </c>
      <c r="C148" s="159">
        <f>'Hazard &amp; Exposure'!AO147</f>
        <v>0.1</v>
      </c>
      <c r="D148" s="158">
        <f>'Hazard &amp; Exposure'!AP147</f>
        <v>0.1</v>
      </c>
      <c r="E148" s="158">
        <f>'Hazard &amp; Exposure'!AQ147</f>
        <v>6.5</v>
      </c>
      <c r="F148" s="158">
        <f>'Hazard &amp; Exposure'!AR147</f>
        <v>3.9</v>
      </c>
      <c r="G148" s="158">
        <f>'Hazard &amp; Exposure'!AU147</f>
        <v>0.5</v>
      </c>
      <c r="H148" s="43">
        <f>'Hazard &amp; Exposure'!AV147</f>
        <v>2.7</v>
      </c>
      <c r="I148" s="158">
        <f>'Hazard &amp; Exposure'!AY147</f>
        <v>0.4</v>
      </c>
      <c r="J148" s="158">
        <f>'Hazard &amp; Exposure'!BB147</f>
        <v>0</v>
      </c>
      <c r="K148" s="43">
        <f>'Hazard &amp; Exposure'!BC147</f>
        <v>0.3</v>
      </c>
      <c r="L148" s="44">
        <f t="shared" si="30"/>
        <v>1.6</v>
      </c>
      <c r="M148" s="156">
        <f>Vulnerability!E147</f>
        <v>3.8</v>
      </c>
      <c r="N148" s="154">
        <f>Vulnerability!H147</f>
        <v>5.2</v>
      </c>
      <c r="O148" s="154">
        <f>Vulnerability!M147</f>
        <v>9</v>
      </c>
      <c r="P148" s="43">
        <f>Vulnerability!N147</f>
        <v>5.5</v>
      </c>
      <c r="Q148" s="154">
        <f>Vulnerability!S147</f>
        <v>0</v>
      </c>
      <c r="R148" s="153">
        <f>Vulnerability!W147</f>
        <v>0.2</v>
      </c>
      <c r="S148" s="153">
        <f>Vulnerability!Z147</f>
        <v>1</v>
      </c>
      <c r="T148" s="153">
        <f>Vulnerability!AC147</f>
        <v>0</v>
      </c>
      <c r="U148" s="153">
        <f>Vulnerability!AI147</f>
        <v>1.5</v>
      </c>
      <c r="V148" s="154">
        <f>Vulnerability!AJ147</f>
        <v>0.7</v>
      </c>
      <c r="W148" s="43">
        <f>Vulnerability!AK147</f>
        <v>0.4</v>
      </c>
      <c r="X148" s="44">
        <f t="shared" si="31"/>
        <v>3.4</v>
      </c>
      <c r="Y148" s="169">
        <f>'Lack of Coping Capacity'!D147</f>
        <v>4.5999999999999996</v>
      </c>
      <c r="Z148" s="152">
        <f>'Lack of Coping Capacity'!G147</f>
        <v>4.4000000000000004</v>
      </c>
      <c r="AA148" s="43">
        <f>'Lack of Coping Capacity'!H147</f>
        <v>4.5</v>
      </c>
      <c r="AB148" s="152">
        <f>'Lack of Coping Capacity'!M147</f>
        <v>3.8</v>
      </c>
      <c r="AC148" s="152">
        <f>'Lack of Coping Capacity'!R147</f>
        <v>1.8</v>
      </c>
      <c r="AD148" s="152">
        <f>'Lack of Coping Capacity'!W147</f>
        <v>6.5</v>
      </c>
      <c r="AE148" s="43">
        <f>'Lack of Coping Capacity'!X147</f>
        <v>4</v>
      </c>
      <c r="AF148" s="44">
        <f t="shared" si="32"/>
        <v>4.3</v>
      </c>
      <c r="AG148" s="161">
        <f t="shared" si="33"/>
        <v>2.9</v>
      </c>
      <c r="AH148" s="187" t="str">
        <f t="shared" si="37"/>
        <v>Low</v>
      </c>
      <c r="AI148" s="180">
        <f t="shared" si="34"/>
        <v>113</v>
      </c>
      <c r="AJ148" s="183">
        <f>VLOOKUP($B148,'Lack of Reliability Index'!$A$2:$H$192,8,FALSE)</f>
        <v>3.7818181818181813</v>
      </c>
      <c r="AK148" s="51">
        <f>'Imputed and missing data hidden'!BA146</f>
        <v>6</v>
      </c>
      <c r="AL148" s="181">
        <f t="shared" si="35"/>
        <v>0.11764705882352941</v>
      </c>
      <c r="AM148" s="51" t="str">
        <f t="shared" si="36"/>
        <v/>
      </c>
      <c r="AN148" s="182">
        <f>'Indicator Date hidden2'!BB147</f>
        <v>0.40909090909090912</v>
      </c>
      <c r="AO148" s="188"/>
    </row>
    <row r="149" spans="1:41" ht="15.75" thickBot="1" x14ac:dyDescent="0.3">
      <c r="A149" s="130" t="s">
        <v>274</v>
      </c>
      <c r="B149" s="47" t="s">
        <v>273</v>
      </c>
      <c r="C149" s="159">
        <f>'Hazard &amp; Exposure'!AO148</f>
        <v>0.1</v>
      </c>
      <c r="D149" s="158">
        <f>'Hazard &amp; Exposure'!AP148</f>
        <v>0.1</v>
      </c>
      <c r="E149" s="158">
        <f>'Hazard &amp; Exposure'!AQ148</f>
        <v>0</v>
      </c>
      <c r="F149" s="158">
        <f>'Hazard &amp; Exposure'!AR148</f>
        <v>0</v>
      </c>
      <c r="G149" s="158">
        <f>'Hazard &amp; Exposure'!AU148</f>
        <v>0</v>
      </c>
      <c r="H149" s="43">
        <f>'Hazard &amp; Exposure'!AV148</f>
        <v>0.1</v>
      </c>
      <c r="I149" s="158">
        <f>'Hazard &amp; Exposure'!AY148</f>
        <v>0.1</v>
      </c>
      <c r="J149" s="158">
        <f>'Hazard &amp; Exposure'!BB148</f>
        <v>0</v>
      </c>
      <c r="K149" s="43">
        <f>'Hazard &amp; Exposure'!BC148</f>
        <v>0.1</v>
      </c>
      <c r="L149" s="44">
        <f t="shared" si="30"/>
        <v>0.1</v>
      </c>
      <c r="M149" s="156">
        <f>Vulnerability!E148</f>
        <v>4.8</v>
      </c>
      <c r="N149" s="154">
        <f>Vulnerability!H148</f>
        <v>4.3</v>
      </c>
      <c r="O149" s="154">
        <f>Vulnerability!M148</f>
        <v>9.5</v>
      </c>
      <c r="P149" s="43">
        <f>Vulnerability!N148</f>
        <v>5.9</v>
      </c>
      <c r="Q149" s="154">
        <f>Vulnerability!S148</f>
        <v>0</v>
      </c>
      <c r="R149" s="153">
        <f>Vulnerability!W148</f>
        <v>2.2999999999999998</v>
      </c>
      <c r="S149" s="153">
        <f>Vulnerability!Z148</f>
        <v>3.4</v>
      </c>
      <c r="T149" s="153">
        <f>Vulnerability!AC148</f>
        <v>0</v>
      </c>
      <c r="U149" s="153">
        <f>Vulnerability!AI148</f>
        <v>4.5</v>
      </c>
      <c r="V149" s="154">
        <f>Vulnerability!AJ148</f>
        <v>2.7</v>
      </c>
      <c r="W149" s="43">
        <f>Vulnerability!AK148</f>
        <v>1.4</v>
      </c>
      <c r="X149" s="44">
        <f t="shared" si="31"/>
        <v>4</v>
      </c>
      <c r="Y149" s="169" t="str">
        <f>'Lack of Coping Capacity'!D148</f>
        <v>x</v>
      </c>
      <c r="Z149" s="152">
        <f>'Lack of Coping Capacity'!G148</f>
        <v>6</v>
      </c>
      <c r="AA149" s="43">
        <f>'Lack of Coping Capacity'!H148</f>
        <v>6</v>
      </c>
      <c r="AB149" s="152">
        <f>'Lack of Coping Capacity'!M148</f>
        <v>4.8</v>
      </c>
      <c r="AC149" s="152">
        <f>'Lack of Coping Capacity'!R148</f>
        <v>3.8</v>
      </c>
      <c r="AD149" s="152">
        <f>'Lack of Coping Capacity'!W148</f>
        <v>4.0999999999999996</v>
      </c>
      <c r="AE149" s="43">
        <f>'Lack of Coping Capacity'!X148</f>
        <v>4.2</v>
      </c>
      <c r="AF149" s="44">
        <f t="shared" si="32"/>
        <v>5.2</v>
      </c>
      <c r="AG149" s="161">
        <f t="shared" si="33"/>
        <v>1.3</v>
      </c>
      <c r="AH149" s="187" t="str">
        <f t="shared" si="37"/>
        <v>Very Low</v>
      </c>
      <c r="AI149" s="180">
        <f t="shared" si="34"/>
        <v>178</v>
      </c>
      <c r="AJ149" s="183">
        <f>VLOOKUP($B149,'Lack of Reliability Index'!$A$2:$H$192,8,FALSE)</f>
        <v>3.4099290780141844</v>
      </c>
      <c r="AK149" s="51">
        <f>'Imputed and missing data hidden'!BA147</f>
        <v>3</v>
      </c>
      <c r="AL149" s="181">
        <f t="shared" si="35"/>
        <v>5.8823529411764705E-2</v>
      </c>
      <c r="AM149" s="51" t="str">
        <f t="shared" si="36"/>
        <v/>
      </c>
      <c r="AN149" s="182">
        <f>'Indicator Date hidden2'!BB148</f>
        <v>0.48936170212765956</v>
      </c>
      <c r="AO149" s="188"/>
    </row>
    <row r="150" spans="1:41" ht="15.75" thickBot="1" x14ac:dyDescent="0.3">
      <c r="A150" s="130" t="s">
        <v>276</v>
      </c>
      <c r="B150" s="47" t="s">
        <v>275</v>
      </c>
      <c r="C150" s="159">
        <f>'Hazard &amp; Exposure'!AO149</f>
        <v>2.7</v>
      </c>
      <c r="D150" s="158">
        <f>'Hazard &amp; Exposure'!AP149</f>
        <v>3.9</v>
      </c>
      <c r="E150" s="158">
        <f>'Hazard &amp; Exposure'!AQ149</f>
        <v>0</v>
      </c>
      <c r="F150" s="158">
        <f>'Hazard &amp; Exposure'!AR149</f>
        <v>0</v>
      </c>
      <c r="G150" s="158">
        <f>'Hazard &amp; Exposure'!AU149</f>
        <v>4.0999999999999996</v>
      </c>
      <c r="H150" s="43">
        <f>'Hazard &amp; Exposure'!AV149</f>
        <v>2.2999999999999998</v>
      </c>
      <c r="I150" s="158">
        <f>'Hazard &amp; Exposure'!AY149</f>
        <v>6.7</v>
      </c>
      <c r="J150" s="158">
        <f>'Hazard &amp; Exposure'!BB149</f>
        <v>9</v>
      </c>
      <c r="K150" s="43">
        <f>'Hazard &amp; Exposure'!BC149</f>
        <v>9</v>
      </c>
      <c r="L150" s="44">
        <f t="shared" si="30"/>
        <v>6.8</v>
      </c>
      <c r="M150" s="156">
        <f>Vulnerability!E149</f>
        <v>1.6</v>
      </c>
      <c r="N150" s="154">
        <f>Vulnerability!H149</f>
        <v>3.4</v>
      </c>
      <c r="O150" s="154">
        <f>Vulnerability!M149</f>
        <v>0</v>
      </c>
      <c r="P150" s="43">
        <f>Vulnerability!N149</f>
        <v>1.7</v>
      </c>
      <c r="Q150" s="154">
        <f>Vulnerability!S149</f>
        <v>0</v>
      </c>
      <c r="R150" s="153">
        <f>Vulnerability!W149</f>
        <v>0.1</v>
      </c>
      <c r="S150" s="153">
        <f>Vulnerability!Z149</f>
        <v>1.2</v>
      </c>
      <c r="T150" s="153">
        <f>Vulnerability!AC149</f>
        <v>0</v>
      </c>
      <c r="U150" s="153">
        <f>Vulnerability!AI149</f>
        <v>1.3</v>
      </c>
      <c r="V150" s="154">
        <f>Vulnerability!AJ149</f>
        <v>0.7</v>
      </c>
      <c r="W150" s="43">
        <f>Vulnerability!AK149</f>
        <v>0.4</v>
      </c>
      <c r="X150" s="44">
        <f t="shared" si="31"/>
        <v>1.1000000000000001</v>
      </c>
      <c r="Y150" s="169" t="str">
        <f>'Lack of Coping Capacity'!D149</f>
        <v>x</v>
      </c>
      <c r="Z150" s="152">
        <f>'Lack of Coping Capacity'!G149</f>
        <v>5</v>
      </c>
      <c r="AA150" s="43">
        <f>'Lack of Coping Capacity'!H149</f>
        <v>5</v>
      </c>
      <c r="AB150" s="152">
        <f>'Lack of Coping Capacity'!M149</f>
        <v>1.3</v>
      </c>
      <c r="AC150" s="152">
        <f>'Lack of Coping Capacity'!R149</f>
        <v>3.4</v>
      </c>
      <c r="AD150" s="152">
        <f>'Lack of Coping Capacity'!W149</f>
        <v>1.5</v>
      </c>
      <c r="AE150" s="43">
        <f>'Lack of Coping Capacity'!X149</f>
        <v>2.1</v>
      </c>
      <c r="AF150" s="44">
        <f t="shared" si="32"/>
        <v>3.7</v>
      </c>
      <c r="AG150" s="161">
        <f t="shared" si="33"/>
        <v>3</v>
      </c>
      <c r="AH150" s="187" t="str">
        <f t="shared" si="37"/>
        <v>Low</v>
      </c>
      <c r="AI150" s="180">
        <f t="shared" si="34"/>
        <v>108</v>
      </c>
      <c r="AJ150" s="183">
        <f>VLOOKUP($B150,'Lack of Reliability Index'!$A$2:$H$192,8,FALSE)</f>
        <v>3.8888888888888893</v>
      </c>
      <c r="AK150" s="51">
        <f>'Imputed and missing data hidden'!BA148</f>
        <v>5</v>
      </c>
      <c r="AL150" s="181">
        <f t="shared" si="35"/>
        <v>9.8039215686274508E-2</v>
      </c>
      <c r="AM150" s="51" t="str">
        <f t="shared" si="36"/>
        <v>YES</v>
      </c>
      <c r="AN150" s="182">
        <f>'Indicator Date hidden2'!BB149</f>
        <v>0.33333333333333331</v>
      </c>
      <c r="AO150" s="188"/>
    </row>
    <row r="151" spans="1:41" ht="15.75" thickBot="1" x14ac:dyDescent="0.3">
      <c r="A151" s="130" t="s">
        <v>278</v>
      </c>
      <c r="B151" s="47" t="s">
        <v>277</v>
      </c>
      <c r="C151" s="159">
        <f>'Hazard &amp; Exposure'!AO150</f>
        <v>0.1</v>
      </c>
      <c r="D151" s="158">
        <f>'Hazard &amp; Exposure'!AP150</f>
        <v>5.0999999999999996</v>
      </c>
      <c r="E151" s="158">
        <f>'Hazard &amp; Exposure'!AQ150</f>
        <v>5.6</v>
      </c>
      <c r="F151" s="158">
        <f>'Hazard &amp; Exposure'!AR150</f>
        <v>0</v>
      </c>
      <c r="G151" s="158">
        <f>'Hazard &amp; Exposure'!AU150</f>
        <v>7.5</v>
      </c>
      <c r="H151" s="43">
        <f>'Hazard &amp; Exposure'!AV150</f>
        <v>4.3</v>
      </c>
      <c r="I151" s="158">
        <f>'Hazard &amp; Exposure'!AY150</f>
        <v>4.9000000000000004</v>
      </c>
      <c r="J151" s="158">
        <f>'Hazard &amp; Exposure'!BB150</f>
        <v>0</v>
      </c>
      <c r="K151" s="43">
        <f>'Hazard &amp; Exposure'!BC150</f>
        <v>3.4</v>
      </c>
      <c r="L151" s="44">
        <f t="shared" si="30"/>
        <v>3.9</v>
      </c>
      <c r="M151" s="156">
        <f>Vulnerability!E150</f>
        <v>6.1</v>
      </c>
      <c r="N151" s="154">
        <f>Vulnerability!H150</f>
        <v>5.4</v>
      </c>
      <c r="O151" s="154">
        <f>Vulnerability!M150</f>
        <v>3.5</v>
      </c>
      <c r="P151" s="43">
        <f>Vulnerability!N150</f>
        <v>5.3</v>
      </c>
      <c r="Q151" s="154">
        <f>Vulnerability!S150</f>
        <v>4.7</v>
      </c>
      <c r="R151" s="153">
        <f>Vulnerability!W150</f>
        <v>2.8</v>
      </c>
      <c r="S151" s="153">
        <f>Vulnerability!Z150</f>
        <v>3.2</v>
      </c>
      <c r="T151" s="153">
        <f>Vulnerability!AC150</f>
        <v>0</v>
      </c>
      <c r="U151" s="153">
        <f>Vulnerability!AI150</f>
        <v>4.8</v>
      </c>
      <c r="V151" s="154">
        <f>Vulnerability!AJ150</f>
        <v>2.9</v>
      </c>
      <c r="W151" s="43">
        <f>Vulnerability!AK150</f>
        <v>3.9</v>
      </c>
      <c r="X151" s="44">
        <f t="shared" si="31"/>
        <v>4.5999999999999996</v>
      </c>
      <c r="Y151" s="169">
        <f>'Lack of Coping Capacity'!D150</f>
        <v>4.7</v>
      </c>
      <c r="Z151" s="152">
        <f>'Lack of Coping Capacity'!G150</f>
        <v>5.7</v>
      </c>
      <c r="AA151" s="43">
        <f>'Lack of Coping Capacity'!H150</f>
        <v>5.2</v>
      </c>
      <c r="AB151" s="152">
        <f>'Lack of Coping Capacity'!M150</f>
        <v>6.1</v>
      </c>
      <c r="AC151" s="152">
        <f>'Lack of Coping Capacity'!R150</f>
        <v>6.3</v>
      </c>
      <c r="AD151" s="152">
        <f>'Lack of Coping Capacity'!W150</f>
        <v>6.2</v>
      </c>
      <c r="AE151" s="43">
        <f>'Lack of Coping Capacity'!X150</f>
        <v>6.2</v>
      </c>
      <c r="AF151" s="44">
        <f t="shared" si="32"/>
        <v>5.7</v>
      </c>
      <c r="AG151" s="161">
        <f t="shared" si="33"/>
        <v>4.7</v>
      </c>
      <c r="AH151" s="187" t="str">
        <f t="shared" si="37"/>
        <v>Medium</v>
      </c>
      <c r="AI151" s="180">
        <f t="shared" si="34"/>
        <v>53</v>
      </c>
      <c r="AJ151" s="183">
        <f>VLOOKUP($B151,'Lack of Reliability Index'!$A$2:$H$192,8,FALSE)</f>
        <v>1.359477124183007</v>
      </c>
      <c r="AK151" s="51">
        <f>'Imputed and missing data hidden'!BA149</f>
        <v>0</v>
      </c>
      <c r="AL151" s="181">
        <f t="shared" si="35"/>
        <v>0</v>
      </c>
      <c r="AM151" s="51" t="str">
        <f t="shared" si="36"/>
        <v/>
      </c>
      <c r="AN151" s="182">
        <f>'Indicator Date hidden2'!BB150</f>
        <v>0.25490196078431371</v>
      </c>
      <c r="AO151" s="188"/>
    </row>
    <row r="152" spans="1:41" ht="15.75" thickBot="1" x14ac:dyDescent="0.3">
      <c r="A152" s="130" t="s">
        <v>280</v>
      </c>
      <c r="B152" s="47" t="s">
        <v>279</v>
      </c>
      <c r="C152" s="159">
        <f>'Hazard &amp; Exposure'!AO151</f>
        <v>6.6</v>
      </c>
      <c r="D152" s="158">
        <f>'Hazard &amp; Exposure'!AP151</f>
        <v>8.6</v>
      </c>
      <c r="E152" s="158">
        <f>'Hazard &amp; Exposure'!AQ151</f>
        <v>0</v>
      </c>
      <c r="F152" s="158">
        <f>'Hazard &amp; Exposure'!AR151</f>
        <v>0</v>
      </c>
      <c r="G152" s="158">
        <f>'Hazard &amp; Exposure'!AU151</f>
        <v>2.6</v>
      </c>
      <c r="H152" s="43">
        <f>'Hazard &amp; Exposure'!AV151</f>
        <v>4.5999999999999996</v>
      </c>
      <c r="I152" s="158">
        <f>'Hazard &amp; Exposure'!AY151</f>
        <v>6.1</v>
      </c>
      <c r="J152" s="158">
        <f>'Hazard &amp; Exposure'!BB151</f>
        <v>0</v>
      </c>
      <c r="K152" s="43">
        <f>'Hazard &amp; Exposure'!BC151</f>
        <v>4.3</v>
      </c>
      <c r="L152" s="44">
        <f t="shared" si="30"/>
        <v>4.5</v>
      </c>
      <c r="M152" s="156">
        <f>Vulnerability!E151</f>
        <v>1.4</v>
      </c>
      <c r="N152" s="154">
        <f>Vulnerability!H151</f>
        <v>1.9</v>
      </c>
      <c r="O152" s="154">
        <f>Vulnerability!M151</f>
        <v>1.4</v>
      </c>
      <c r="P152" s="43">
        <f>Vulnerability!N151</f>
        <v>1.5</v>
      </c>
      <c r="Q152" s="154">
        <f>Vulnerability!S151</f>
        <v>5</v>
      </c>
      <c r="R152" s="153">
        <f>Vulnerability!W151</f>
        <v>0.3</v>
      </c>
      <c r="S152" s="153">
        <f>Vulnerability!Z151</f>
        <v>0.5</v>
      </c>
      <c r="T152" s="153">
        <f>Vulnerability!AC151</f>
        <v>0.1</v>
      </c>
      <c r="U152" s="153">
        <f>Vulnerability!AI151</f>
        <v>3</v>
      </c>
      <c r="V152" s="154">
        <f>Vulnerability!AJ151</f>
        <v>1.1000000000000001</v>
      </c>
      <c r="W152" s="43">
        <f>Vulnerability!AK151</f>
        <v>3.3</v>
      </c>
      <c r="X152" s="44">
        <f t="shared" si="31"/>
        <v>2.4</v>
      </c>
      <c r="Y152" s="169">
        <f>'Lack of Coping Capacity'!D151</f>
        <v>4.9000000000000004</v>
      </c>
      <c r="Z152" s="152">
        <f>'Lack of Coping Capacity'!G151</f>
        <v>5.3</v>
      </c>
      <c r="AA152" s="43">
        <f>'Lack of Coping Capacity'!H151</f>
        <v>5.0999999999999996</v>
      </c>
      <c r="AB152" s="152">
        <f>'Lack of Coping Capacity'!M151</f>
        <v>2</v>
      </c>
      <c r="AC152" s="152">
        <f>'Lack of Coping Capacity'!R151</f>
        <v>1</v>
      </c>
      <c r="AD152" s="152">
        <f>'Lack of Coping Capacity'!W151</f>
        <v>3.8</v>
      </c>
      <c r="AE152" s="43">
        <f>'Lack of Coping Capacity'!X151</f>
        <v>2.2999999999999998</v>
      </c>
      <c r="AF152" s="44">
        <f t="shared" si="32"/>
        <v>3.8</v>
      </c>
      <c r="AG152" s="161">
        <f t="shared" si="33"/>
        <v>3.4</v>
      </c>
      <c r="AH152" s="187" t="str">
        <f t="shared" si="37"/>
        <v>Low</v>
      </c>
      <c r="AI152" s="180">
        <f t="shared" si="34"/>
        <v>103</v>
      </c>
      <c r="AJ152" s="183">
        <f>VLOOKUP($B152,'Lack of Reliability Index'!$A$2:$H$192,8,FALSE)</f>
        <v>2.4435374149659861</v>
      </c>
      <c r="AK152" s="51">
        <f>'Imputed and missing data hidden'!BA150</f>
        <v>1</v>
      </c>
      <c r="AL152" s="181">
        <f t="shared" si="35"/>
        <v>1.9607843137254902E-2</v>
      </c>
      <c r="AM152" s="51" t="str">
        <f t="shared" si="36"/>
        <v/>
      </c>
      <c r="AN152" s="182">
        <f>'Indicator Date hidden2'!BB151</f>
        <v>0.40816326530612246</v>
      </c>
      <c r="AO152" s="188"/>
    </row>
    <row r="153" spans="1:41" ht="15.75" thickBot="1" x14ac:dyDescent="0.3">
      <c r="A153" s="130" t="s">
        <v>282</v>
      </c>
      <c r="B153" s="47" t="s">
        <v>281</v>
      </c>
      <c r="C153" s="159">
        <f>'Hazard &amp; Exposure'!AO152</f>
        <v>0.1</v>
      </c>
      <c r="D153" s="158">
        <f>'Hazard &amp; Exposure'!AP152</f>
        <v>0.1</v>
      </c>
      <c r="E153" s="158">
        <f>'Hazard &amp; Exposure'!AQ152</f>
        <v>7.9</v>
      </c>
      <c r="F153" s="158">
        <f>'Hazard &amp; Exposure'!AR152</f>
        <v>0</v>
      </c>
      <c r="G153" s="158">
        <f>'Hazard &amp; Exposure'!AU152</f>
        <v>0</v>
      </c>
      <c r="H153" s="43">
        <f>'Hazard &amp; Exposure'!AV152</f>
        <v>2.5</v>
      </c>
      <c r="I153" s="158">
        <f>'Hazard &amp; Exposure'!AY152</f>
        <v>0</v>
      </c>
      <c r="J153" s="158">
        <f>'Hazard &amp; Exposure'!BB152</f>
        <v>0</v>
      </c>
      <c r="K153" s="43">
        <f>'Hazard &amp; Exposure'!BC152</f>
        <v>0</v>
      </c>
      <c r="L153" s="44">
        <f t="shared" si="30"/>
        <v>1.3</v>
      </c>
      <c r="M153" s="156">
        <f>Vulnerability!E152</f>
        <v>2.6</v>
      </c>
      <c r="N153" s="154">
        <f>Vulnerability!H152</f>
        <v>4.4000000000000004</v>
      </c>
      <c r="O153" s="154">
        <f>Vulnerability!M152</f>
        <v>2.2000000000000002</v>
      </c>
      <c r="P153" s="43">
        <f>Vulnerability!N152</f>
        <v>3</v>
      </c>
      <c r="Q153" s="154">
        <f>Vulnerability!S152</f>
        <v>0</v>
      </c>
      <c r="R153" s="153">
        <f>Vulnerability!W152</f>
        <v>0.2</v>
      </c>
      <c r="S153" s="153">
        <f>Vulnerability!Z152</f>
        <v>0.9</v>
      </c>
      <c r="T153" s="153">
        <f>Vulnerability!AC152</f>
        <v>0.1</v>
      </c>
      <c r="U153" s="153">
        <f>Vulnerability!AI152</f>
        <v>4.0999999999999996</v>
      </c>
      <c r="V153" s="154">
        <f>Vulnerability!AJ152</f>
        <v>1.5</v>
      </c>
      <c r="W153" s="43">
        <f>Vulnerability!AK152</f>
        <v>0.8</v>
      </c>
      <c r="X153" s="44">
        <f t="shared" si="31"/>
        <v>2</v>
      </c>
      <c r="Y153" s="169">
        <f>'Lack of Coping Capacity'!D152</f>
        <v>4.3</v>
      </c>
      <c r="Z153" s="152">
        <f>'Lack of Coping Capacity'!G152</f>
        <v>4.3</v>
      </c>
      <c r="AA153" s="43">
        <f>'Lack of Coping Capacity'!H152</f>
        <v>4.3</v>
      </c>
      <c r="AB153" s="152">
        <f>'Lack of Coping Capacity'!M152</f>
        <v>1.8</v>
      </c>
      <c r="AC153" s="152">
        <f>'Lack of Coping Capacity'!R152</f>
        <v>1</v>
      </c>
      <c r="AD153" s="152">
        <f>'Lack of Coping Capacity'!W152</f>
        <v>5</v>
      </c>
      <c r="AE153" s="43">
        <f>'Lack of Coping Capacity'!X152</f>
        <v>2.6</v>
      </c>
      <c r="AF153" s="44">
        <f t="shared" si="32"/>
        <v>3.5</v>
      </c>
      <c r="AG153" s="161">
        <f t="shared" si="33"/>
        <v>2.1</v>
      </c>
      <c r="AH153" s="187" t="str">
        <f t="shared" si="37"/>
        <v>Low</v>
      </c>
      <c r="AI153" s="180">
        <f t="shared" si="34"/>
        <v>147</v>
      </c>
      <c r="AJ153" s="183">
        <f>VLOOKUP($B153,'Lack of Reliability Index'!$A$2:$H$192,8,FALSE)</f>
        <v>4.2666666666666675</v>
      </c>
      <c r="AK153" s="51">
        <f>'Imputed and missing data hidden'!BA151</f>
        <v>8</v>
      </c>
      <c r="AL153" s="181">
        <f t="shared" si="35"/>
        <v>0.15686274509803921</v>
      </c>
      <c r="AM153" s="51" t="str">
        <f t="shared" si="36"/>
        <v/>
      </c>
      <c r="AN153" s="182">
        <f>'Indicator Date hidden2'!BB152</f>
        <v>0.4</v>
      </c>
      <c r="AO153" s="188"/>
    </row>
    <row r="154" spans="1:41" ht="15.75" thickBot="1" x14ac:dyDescent="0.3">
      <c r="A154" s="130" t="s">
        <v>284</v>
      </c>
      <c r="B154" s="47" t="s">
        <v>283</v>
      </c>
      <c r="C154" s="159">
        <f>'Hazard &amp; Exposure'!AO153</f>
        <v>0.1</v>
      </c>
      <c r="D154" s="158">
        <f>'Hazard &amp; Exposure'!AP153</f>
        <v>5</v>
      </c>
      <c r="E154" s="158">
        <f>'Hazard &amp; Exposure'!AQ153</f>
        <v>4.0999999999999996</v>
      </c>
      <c r="F154" s="158">
        <f>'Hazard &amp; Exposure'!AR153</f>
        <v>0</v>
      </c>
      <c r="G154" s="158">
        <f>'Hazard &amp; Exposure'!AU153</f>
        <v>1</v>
      </c>
      <c r="H154" s="43">
        <f>'Hazard &amp; Exposure'!AV153</f>
        <v>2.2999999999999998</v>
      </c>
      <c r="I154" s="158">
        <f>'Hazard &amp; Exposure'!AY153</f>
        <v>6.6</v>
      </c>
      <c r="J154" s="158">
        <f>'Hazard &amp; Exposure'!BB153</f>
        <v>0</v>
      </c>
      <c r="K154" s="43">
        <f>'Hazard &amp; Exposure'!BC153</f>
        <v>4.5999999999999996</v>
      </c>
      <c r="L154" s="44">
        <f t="shared" si="30"/>
        <v>3.5</v>
      </c>
      <c r="M154" s="156">
        <f>Vulnerability!E153</f>
        <v>8.1</v>
      </c>
      <c r="N154" s="154">
        <f>Vulnerability!H153</f>
        <v>5.5</v>
      </c>
      <c r="O154" s="154">
        <f>Vulnerability!M153</f>
        <v>7.6</v>
      </c>
      <c r="P154" s="43">
        <f>Vulnerability!N153</f>
        <v>7.3</v>
      </c>
      <c r="Q154" s="154">
        <f>Vulnerability!S153</f>
        <v>0.9</v>
      </c>
      <c r="R154" s="153">
        <f>Vulnerability!W153</f>
        <v>5.8</v>
      </c>
      <c r="S154" s="153">
        <f>Vulnerability!Z153</f>
        <v>6.7</v>
      </c>
      <c r="T154" s="153">
        <f>Vulnerability!AC153</f>
        <v>0.1</v>
      </c>
      <c r="U154" s="153">
        <f>Vulnerability!AI153</f>
        <v>5.5</v>
      </c>
      <c r="V154" s="154">
        <f>Vulnerability!AJ153</f>
        <v>4.9000000000000004</v>
      </c>
      <c r="W154" s="43">
        <f>Vulnerability!AK153</f>
        <v>3.1</v>
      </c>
      <c r="X154" s="44">
        <f t="shared" si="31"/>
        <v>5.6</v>
      </c>
      <c r="Y154" s="169">
        <f>'Lack of Coping Capacity'!D153</f>
        <v>3.5</v>
      </c>
      <c r="Z154" s="152">
        <f>'Lack of Coping Capacity'!G153</f>
        <v>7.3</v>
      </c>
      <c r="AA154" s="43">
        <f>'Lack of Coping Capacity'!H153</f>
        <v>5.4</v>
      </c>
      <c r="AB154" s="152">
        <f>'Lack of Coping Capacity'!M153</f>
        <v>8.1999999999999993</v>
      </c>
      <c r="AC154" s="152">
        <f>'Lack of Coping Capacity'!R153</f>
        <v>8.4</v>
      </c>
      <c r="AD154" s="152">
        <f>'Lack of Coping Capacity'!W153</f>
        <v>8.4</v>
      </c>
      <c r="AE154" s="43">
        <f>'Lack of Coping Capacity'!X153</f>
        <v>8.3000000000000007</v>
      </c>
      <c r="AF154" s="44">
        <f t="shared" si="32"/>
        <v>7.1</v>
      </c>
      <c r="AG154" s="161">
        <f t="shared" si="33"/>
        <v>5.2</v>
      </c>
      <c r="AH154" s="187" t="str">
        <f t="shared" si="37"/>
        <v>High</v>
      </c>
      <c r="AI154" s="180">
        <f t="shared" si="34"/>
        <v>36</v>
      </c>
      <c r="AJ154" s="183">
        <f>VLOOKUP($B154,'Lack of Reliability Index'!$A$2:$H$192,8,FALSE)</f>
        <v>2.1333333333333337</v>
      </c>
      <c r="AK154" s="51">
        <f>'Imputed and missing data hidden'!BA152</f>
        <v>0</v>
      </c>
      <c r="AL154" s="181">
        <f t="shared" si="35"/>
        <v>0</v>
      </c>
      <c r="AM154" s="51" t="str">
        <f t="shared" si="36"/>
        <v/>
      </c>
      <c r="AN154" s="182">
        <f>'Indicator Date hidden2'!BB153</f>
        <v>0.4</v>
      </c>
      <c r="AO154" s="188"/>
    </row>
    <row r="155" spans="1:41" ht="15.75" thickBot="1" x14ac:dyDescent="0.3">
      <c r="A155" s="130" t="s">
        <v>286</v>
      </c>
      <c r="B155" s="47" t="s">
        <v>285</v>
      </c>
      <c r="C155" s="159">
        <f>'Hazard &amp; Exposure'!AO154</f>
        <v>0.1</v>
      </c>
      <c r="D155" s="158">
        <f>'Hazard &amp; Exposure'!AP154</f>
        <v>0.1</v>
      </c>
      <c r="E155" s="158">
        <f>'Hazard &amp; Exposure'!AQ154</f>
        <v>0</v>
      </c>
      <c r="F155" s="158">
        <f>'Hazard &amp; Exposure'!AR154</f>
        <v>0</v>
      </c>
      <c r="G155" s="158">
        <f>'Hazard &amp; Exposure'!AU154</f>
        <v>0</v>
      </c>
      <c r="H155" s="43">
        <f>'Hazard &amp; Exposure'!AV154</f>
        <v>0.1</v>
      </c>
      <c r="I155" s="158">
        <f>'Hazard &amp; Exposure'!AY154</f>
        <v>0.1</v>
      </c>
      <c r="J155" s="158">
        <f>'Hazard &amp; Exposure'!BB154</f>
        <v>0</v>
      </c>
      <c r="K155" s="43">
        <f>'Hazard &amp; Exposure'!BC154</f>
        <v>0.1</v>
      </c>
      <c r="L155" s="44">
        <f t="shared" si="30"/>
        <v>0.1</v>
      </c>
      <c r="M155" s="156">
        <f>Vulnerability!E154</f>
        <v>0.4</v>
      </c>
      <c r="N155" s="154">
        <f>Vulnerability!H154</f>
        <v>0.9</v>
      </c>
      <c r="O155" s="154">
        <f>Vulnerability!M154</f>
        <v>0</v>
      </c>
      <c r="P155" s="43">
        <f>Vulnerability!N154</f>
        <v>0.4</v>
      </c>
      <c r="Q155" s="154">
        <f>Vulnerability!S154</f>
        <v>0</v>
      </c>
      <c r="R155" s="153">
        <f>Vulnerability!W154</f>
        <v>0.8</v>
      </c>
      <c r="S155" s="153">
        <f>Vulnerability!Z154</f>
        <v>0.2</v>
      </c>
      <c r="T155" s="153">
        <f>Vulnerability!AC154</f>
        <v>0.1</v>
      </c>
      <c r="U155" s="153">
        <f>Vulnerability!AI154</f>
        <v>1.1000000000000001</v>
      </c>
      <c r="V155" s="154">
        <f>Vulnerability!AJ154</f>
        <v>0.6</v>
      </c>
      <c r="W155" s="43">
        <f>Vulnerability!AK154</f>
        <v>0.3</v>
      </c>
      <c r="X155" s="44">
        <f t="shared" si="31"/>
        <v>0.4</v>
      </c>
      <c r="Y155" s="169">
        <f>'Lack of Coping Capacity'!D154</f>
        <v>1.2</v>
      </c>
      <c r="Z155" s="152">
        <f>'Lack of Coping Capacity'!G154</f>
        <v>1.1000000000000001</v>
      </c>
      <c r="AA155" s="43">
        <f>'Lack of Coping Capacity'!H154</f>
        <v>1.2</v>
      </c>
      <c r="AB155" s="152">
        <f>'Lack of Coping Capacity'!M154</f>
        <v>1.3</v>
      </c>
      <c r="AC155" s="152">
        <f>'Lack of Coping Capacity'!R154</f>
        <v>0</v>
      </c>
      <c r="AD155" s="152">
        <f>'Lack of Coping Capacity'!W154</f>
        <v>1.6</v>
      </c>
      <c r="AE155" s="43">
        <f>'Lack of Coping Capacity'!X154</f>
        <v>1</v>
      </c>
      <c r="AF155" s="44">
        <f t="shared" si="32"/>
        <v>1.1000000000000001</v>
      </c>
      <c r="AG155" s="161">
        <f t="shared" si="33"/>
        <v>0.4</v>
      </c>
      <c r="AH155" s="187" t="str">
        <f t="shared" si="37"/>
        <v>Very Low</v>
      </c>
      <c r="AI155" s="180">
        <f t="shared" si="34"/>
        <v>191</v>
      </c>
      <c r="AJ155" s="183">
        <f>VLOOKUP($B155,'Lack of Reliability Index'!$A$2:$H$192,8,FALSE)</f>
        <v>3.5878787878787879</v>
      </c>
      <c r="AK155" s="51">
        <f>'Imputed and missing data hidden'!BA153</f>
        <v>8</v>
      </c>
      <c r="AL155" s="181">
        <f t="shared" si="35"/>
        <v>0.15686274509803921</v>
      </c>
      <c r="AM155" s="51" t="str">
        <f t="shared" si="36"/>
        <v/>
      </c>
      <c r="AN155" s="182">
        <f>'Indicator Date hidden2'!BB154</f>
        <v>0.27272727272727271</v>
      </c>
      <c r="AO155" s="188"/>
    </row>
    <row r="156" spans="1:41" ht="15.75" thickBot="1" x14ac:dyDescent="0.3">
      <c r="A156" s="130" t="s">
        <v>288</v>
      </c>
      <c r="B156" s="47" t="s">
        <v>287</v>
      </c>
      <c r="C156" s="159">
        <f>'Hazard &amp; Exposure'!AO155</f>
        <v>5.0999999999999996</v>
      </c>
      <c r="D156" s="158">
        <f>'Hazard &amp; Exposure'!AP155</f>
        <v>6.7</v>
      </c>
      <c r="E156" s="158">
        <f>'Hazard &amp; Exposure'!AQ155</f>
        <v>0</v>
      </c>
      <c r="F156" s="158">
        <f>'Hazard &amp; Exposure'!AR155</f>
        <v>0</v>
      </c>
      <c r="G156" s="158">
        <f>'Hazard &amp; Exposure'!AU155</f>
        <v>2</v>
      </c>
      <c r="H156" s="43">
        <f>'Hazard &amp; Exposure'!AV155</f>
        <v>3.3</v>
      </c>
      <c r="I156" s="158">
        <f>'Hazard &amp; Exposure'!AY155</f>
        <v>0.1</v>
      </c>
      <c r="J156" s="158">
        <f>'Hazard &amp; Exposure'!BB155</f>
        <v>0</v>
      </c>
      <c r="K156" s="43">
        <f>'Hazard &amp; Exposure'!BC155</f>
        <v>0.1</v>
      </c>
      <c r="L156" s="44">
        <f t="shared" si="30"/>
        <v>1.8</v>
      </c>
      <c r="M156" s="156">
        <f>Vulnerability!E155</f>
        <v>1.6</v>
      </c>
      <c r="N156" s="154">
        <f>Vulnerability!H155</f>
        <v>1.4</v>
      </c>
      <c r="O156" s="154">
        <f>Vulnerability!M155</f>
        <v>0</v>
      </c>
      <c r="P156" s="43">
        <f>Vulnerability!N155</f>
        <v>1.2</v>
      </c>
      <c r="Q156" s="154">
        <f>Vulnerability!S155</f>
        <v>1.1000000000000001</v>
      </c>
      <c r="R156" s="153">
        <f>Vulnerability!W155</f>
        <v>0.2</v>
      </c>
      <c r="S156" s="153">
        <f>Vulnerability!Z155</f>
        <v>0.6</v>
      </c>
      <c r="T156" s="153">
        <f>Vulnerability!AC155</f>
        <v>0</v>
      </c>
      <c r="U156" s="153">
        <f>Vulnerability!AI155</f>
        <v>2.4</v>
      </c>
      <c r="V156" s="154">
        <f>Vulnerability!AJ155</f>
        <v>0.8</v>
      </c>
      <c r="W156" s="43">
        <f>Vulnerability!AK155</f>
        <v>1</v>
      </c>
      <c r="X156" s="44">
        <f t="shared" si="31"/>
        <v>1.1000000000000001</v>
      </c>
      <c r="Y156" s="169">
        <f>'Lack of Coping Capacity'!D155</f>
        <v>3.4</v>
      </c>
      <c r="Z156" s="152">
        <f>'Lack of Coping Capacity'!G155</f>
        <v>4.0999999999999996</v>
      </c>
      <c r="AA156" s="43">
        <f>'Lack of Coping Capacity'!H155</f>
        <v>3.8</v>
      </c>
      <c r="AB156" s="152">
        <f>'Lack of Coping Capacity'!M155</f>
        <v>1.8</v>
      </c>
      <c r="AC156" s="152">
        <f>'Lack of Coping Capacity'!R155</f>
        <v>0</v>
      </c>
      <c r="AD156" s="152">
        <f>'Lack of Coping Capacity'!W155</f>
        <v>1.4</v>
      </c>
      <c r="AE156" s="43">
        <f>'Lack of Coping Capacity'!X155</f>
        <v>1.1000000000000001</v>
      </c>
      <c r="AF156" s="44">
        <f t="shared" si="32"/>
        <v>2.6</v>
      </c>
      <c r="AG156" s="161">
        <f t="shared" si="33"/>
        <v>1.7</v>
      </c>
      <c r="AH156" s="187" t="str">
        <f t="shared" si="37"/>
        <v>Very Low</v>
      </c>
      <c r="AI156" s="180">
        <f t="shared" si="34"/>
        <v>165</v>
      </c>
      <c r="AJ156" s="183">
        <f>VLOOKUP($B156,'Lack of Reliability Index'!$A$2:$H$192,8,FALSE)</f>
        <v>2.2814814814814808</v>
      </c>
      <c r="AK156" s="51">
        <f>'Imputed and missing data hidden'!BA154</f>
        <v>5</v>
      </c>
      <c r="AL156" s="181">
        <f t="shared" si="35"/>
        <v>9.8039215686274508E-2</v>
      </c>
      <c r="AM156" s="51" t="str">
        <f t="shared" si="36"/>
        <v/>
      </c>
      <c r="AN156" s="182">
        <f>'Indicator Date hidden2'!BB155</f>
        <v>0.17777777777777778</v>
      </c>
      <c r="AO156" s="188"/>
    </row>
    <row r="157" spans="1:41" ht="15.75" thickBot="1" x14ac:dyDescent="0.3">
      <c r="A157" s="130" t="s">
        <v>290</v>
      </c>
      <c r="B157" s="47" t="s">
        <v>289</v>
      </c>
      <c r="C157" s="159">
        <f>'Hazard &amp; Exposure'!AO156</f>
        <v>6.4</v>
      </c>
      <c r="D157" s="158">
        <f>'Hazard &amp; Exposure'!AP156</f>
        <v>4</v>
      </c>
      <c r="E157" s="158">
        <f>'Hazard &amp; Exposure'!AQ156</f>
        <v>4.9000000000000004</v>
      </c>
      <c r="F157" s="158">
        <f>'Hazard &amp; Exposure'!AR156</f>
        <v>0</v>
      </c>
      <c r="G157" s="158">
        <f>'Hazard &amp; Exposure'!AU156</f>
        <v>1.5</v>
      </c>
      <c r="H157" s="43">
        <f>'Hazard &amp; Exposure'!AV156</f>
        <v>3.7</v>
      </c>
      <c r="I157" s="158">
        <f>'Hazard &amp; Exposure'!AY156</f>
        <v>0</v>
      </c>
      <c r="J157" s="158">
        <f>'Hazard &amp; Exposure'!BB156</f>
        <v>0</v>
      </c>
      <c r="K157" s="43">
        <f>'Hazard &amp; Exposure'!BC156</f>
        <v>0</v>
      </c>
      <c r="L157" s="44">
        <f t="shared" si="30"/>
        <v>2</v>
      </c>
      <c r="M157" s="156">
        <f>Vulnerability!E156</f>
        <v>0.9</v>
      </c>
      <c r="N157" s="154">
        <f>Vulnerability!H156</f>
        <v>0.4</v>
      </c>
      <c r="O157" s="154">
        <f>Vulnerability!M156</f>
        <v>0</v>
      </c>
      <c r="P157" s="43">
        <f>Vulnerability!N156</f>
        <v>0.6</v>
      </c>
      <c r="Q157" s="154">
        <f>Vulnerability!S156</f>
        <v>1.1000000000000001</v>
      </c>
      <c r="R157" s="153">
        <f>Vulnerability!W156</f>
        <v>0.2</v>
      </c>
      <c r="S157" s="153">
        <f>Vulnerability!Z156</f>
        <v>0.2</v>
      </c>
      <c r="T157" s="153">
        <f>Vulnerability!AC156</f>
        <v>0</v>
      </c>
      <c r="U157" s="153">
        <f>Vulnerability!AI156</f>
        <v>1.8</v>
      </c>
      <c r="V157" s="154">
        <f>Vulnerability!AJ156</f>
        <v>0.6</v>
      </c>
      <c r="W157" s="43">
        <f>Vulnerability!AK156</f>
        <v>0.9</v>
      </c>
      <c r="X157" s="44">
        <f t="shared" si="31"/>
        <v>0.8</v>
      </c>
      <c r="Y157" s="169">
        <f>'Lack of Coping Capacity'!D156</f>
        <v>0.9</v>
      </c>
      <c r="Z157" s="152">
        <f>'Lack of Coping Capacity'!G156</f>
        <v>3.5</v>
      </c>
      <c r="AA157" s="43">
        <f>'Lack of Coping Capacity'!H156</f>
        <v>2.2000000000000002</v>
      </c>
      <c r="AB157" s="152">
        <f>'Lack of Coping Capacity'!M156</f>
        <v>1.8</v>
      </c>
      <c r="AC157" s="152">
        <f>'Lack of Coping Capacity'!R156</f>
        <v>0.1</v>
      </c>
      <c r="AD157" s="152">
        <f>'Lack of Coping Capacity'!W156</f>
        <v>1.7</v>
      </c>
      <c r="AE157" s="43">
        <f>'Lack of Coping Capacity'!X156</f>
        <v>1.2</v>
      </c>
      <c r="AF157" s="44">
        <f t="shared" si="32"/>
        <v>1.7</v>
      </c>
      <c r="AG157" s="161">
        <f t="shared" si="33"/>
        <v>1.4</v>
      </c>
      <c r="AH157" s="187" t="str">
        <f t="shared" si="37"/>
        <v>Very Low</v>
      </c>
      <c r="AI157" s="180">
        <f t="shared" si="34"/>
        <v>172</v>
      </c>
      <c r="AJ157" s="183">
        <f>VLOOKUP($B157,'Lack of Reliability Index'!$A$2:$H$192,8,FALSE)</f>
        <v>2.1101449275362318</v>
      </c>
      <c r="AK157" s="51">
        <f>'Imputed and missing data hidden'!BA155</f>
        <v>4</v>
      </c>
      <c r="AL157" s="181">
        <f t="shared" si="35"/>
        <v>7.8431372549019607E-2</v>
      </c>
      <c r="AM157" s="51" t="str">
        <f t="shared" si="36"/>
        <v/>
      </c>
      <c r="AN157" s="182">
        <f>'Indicator Date hidden2'!BB156</f>
        <v>0.19565217391304349</v>
      </c>
      <c r="AO157" s="188"/>
    </row>
    <row r="158" spans="1:41" ht="15.75" thickBot="1" x14ac:dyDescent="0.3">
      <c r="A158" s="130" t="s">
        <v>292</v>
      </c>
      <c r="B158" s="47" t="s">
        <v>291</v>
      </c>
      <c r="C158" s="159">
        <f>'Hazard &amp; Exposure'!AO157</f>
        <v>6.3</v>
      </c>
      <c r="D158" s="158">
        <f>'Hazard &amp; Exposure'!AP157</f>
        <v>0.1</v>
      </c>
      <c r="E158" s="158">
        <f>'Hazard &amp; Exposure'!AQ157</f>
        <v>8.5</v>
      </c>
      <c r="F158" s="158">
        <f>'Hazard &amp; Exposure'!AR157</f>
        <v>4.7</v>
      </c>
      <c r="G158" s="158">
        <f>'Hazard &amp; Exposure'!AU157</f>
        <v>3.4</v>
      </c>
      <c r="H158" s="43">
        <f>'Hazard &amp; Exposure'!AV157</f>
        <v>5.3</v>
      </c>
      <c r="I158" s="158">
        <f>'Hazard &amp; Exposure'!AY157</f>
        <v>1.1000000000000001</v>
      </c>
      <c r="J158" s="158">
        <f>'Hazard &amp; Exposure'!BB157</f>
        <v>0</v>
      </c>
      <c r="K158" s="43">
        <f>'Hazard &amp; Exposure'!BC157</f>
        <v>0.8</v>
      </c>
      <c r="L158" s="44">
        <f t="shared" si="30"/>
        <v>3.4</v>
      </c>
      <c r="M158" s="156">
        <f>Vulnerability!E157</f>
        <v>6.7</v>
      </c>
      <c r="N158" s="154">
        <f>Vulnerability!H157</f>
        <v>5.3</v>
      </c>
      <c r="O158" s="154">
        <f>Vulnerability!M157</f>
        <v>10</v>
      </c>
      <c r="P158" s="43">
        <f>Vulnerability!N157</f>
        <v>7.2</v>
      </c>
      <c r="Q158" s="154">
        <f>Vulnerability!S157</f>
        <v>0</v>
      </c>
      <c r="R158" s="153">
        <f>Vulnerability!W157</f>
        <v>1.1000000000000001</v>
      </c>
      <c r="S158" s="153">
        <f>Vulnerability!Z157</f>
        <v>2.4</v>
      </c>
      <c r="T158" s="153">
        <f>Vulnerability!AC157</f>
        <v>2.8</v>
      </c>
      <c r="U158" s="153">
        <f>Vulnerability!AI157</f>
        <v>3.5</v>
      </c>
      <c r="V158" s="154">
        <f>Vulnerability!AJ157</f>
        <v>2.5</v>
      </c>
      <c r="W158" s="43">
        <f>Vulnerability!AK157</f>
        <v>1.3</v>
      </c>
      <c r="X158" s="44">
        <f t="shared" si="31"/>
        <v>4.9000000000000004</v>
      </c>
      <c r="Y158" s="169">
        <f>'Lack of Coping Capacity'!D157</f>
        <v>6.6</v>
      </c>
      <c r="Z158" s="152">
        <f>'Lack of Coping Capacity'!G157</f>
        <v>6.5</v>
      </c>
      <c r="AA158" s="43">
        <f>'Lack of Coping Capacity'!H157</f>
        <v>6.6</v>
      </c>
      <c r="AB158" s="152">
        <f>'Lack of Coping Capacity'!M157</f>
        <v>7.3</v>
      </c>
      <c r="AC158" s="152">
        <f>'Lack of Coping Capacity'!R157</f>
        <v>7.1</v>
      </c>
      <c r="AD158" s="152">
        <f>'Lack of Coping Capacity'!W157</f>
        <v>5.0999999999999996</v>
      </c>
      <c r="AE158" s="43">
        <f>'Lack of Coping Capacity'!X157</f>
        <v>6.5</v>
      </c>
      <c r="AF158" s="44">
        <f t="shared" si="32"/>
        <v>6.6</v>
      </c>
      <c r="AG158" s="161">
        <f t="shared" si="33"/>
        <v>4.8</v>
      </c>
      <c r="AH158" s="187" t="str">
        <f t="shared" si="37"/>
        <v>Medium</v>
      </c>
      <c r="AI158" s="180">
        <f t="shared" si="34"/>
        <v>51</v>
      </c>
      <c r="AJ158" s="183">
        <f>VLOOKUP($B158,'Lack of Reliability Index'!$A$2:$H$192,8,FALSE)</f>
        <v>5.2363636363636363</v>
      </c>
      <c r="AK158" s="51">
        <f>'Imputed and missing data hidden'!BA156</f>
        <v>6</v>
      </c>
      <c r="AL158" s="181">
        <f t="shared" si="35"/>
        <v>0.11764705882352941</v>
      </c>
      <c r="AM158" s="51" t="str">
        <f t="shared" si="36"/>
        <v/>
      </c>
      <c r="AN158" s="182">
        <f>'Indicator Date hidden2'!BB157</f>
        <v>0.68181818181818177</v>
      </c>
      <c r="AO158" s="188"/>
    </row>
    <row r="159" spans="1:41" ht="15.75" thickBot="1" x14ac:dyDescent="0.3">
      <c r="A159" s="130" t="s">
        <v>294</v>
      </c>
      <c r="B159" s="47" t="s">
        <v>293</v>
      </c>
      <c r="C159" s="159">
        <f>'Hazard &amp; Exposure'!AO158</f>
        <v>1.5</v>
      </c>
      <c r="D159" s="158">
        <f>'Hazard &amp; Exposure'!AP158</f>
        <v>8.1</v>
      </c>
      <c r="E159" s="158">
        <f>'Hazard &amp; Exposure'!AQ158</f>
        <v>6.4</v>
      </c>
      <c r="F159" s="158">
        <f>'Hazard &amp; Exposure'!AR158</f>
        <v>1.2</v>
      </c>
      <c r="G159" s="158">
        <f>'Hazard &amp; Exposure'!AU158</f>
        <v>10</v>
      </c>
      <c r="H159" s="43">
        <f>'Hazard &amp; Exposure'!AV158</f>
        <v>6.8</v>
      </c>
      <c r="I159" s="158">
        <f>'Hazard &amp; Exposure'!AY158</f>
        <v>10</v>
      </c>
      <c r="J159" s="158">
        <f>'Hazard &amp; Exposure'!BB158</f>
        <v>10</v>
      </c>
      <c r="K159" s="43">
        <f>'Hazard &amp; Exposure'!BC158</f>
        <v>10</v>
      </c>
      <c r="L159" s="44">
        <f t="shared" si="30"/>
        <v>8.9</v>
      </c>
      <c r="M159" s="156">
        <f>Vulnerability!E158</f>
        <v>10</v>
      </c>
      <c r="N159" s="154">
        <f>Vulnerability!H158</f>
        <v>10</v>
      </c>
      <c r="O159" s="154">
        <f>Vulnerability!M158</f>
        <v>8.1999999999999993</v>
      </c>
      <c r="P159" s="43">
        <f>Vulnerability!N158</f>
        <v>9.6</v>
      </c>
      <c r="Q159" s="154">
        <f>Vulnerability!S158</f>
        <v>10</v>
      </c>
      <c r="R159" s="153">
        <f>Vulnerability!W158</f>
        <v>2.9</v>
      </c>
      <c r="S159" s="153">
        <f>Vulnerability!Z158</f>
        <v>7.6</v>
      </c>
      <c r="T159" s="153">
        <f>Vulnerability!AC158</f>
        <v>10</v>
      </c>
      <c r="U159" s="153">
        <f>Vulnerability!AI158</f>
        <v>7.9</v>
      </c>
      <c r="V159" s="154">
        <f>Vulnerability!AJ158</f>
        <v>7.9</v>
      </c>
      <c r="W159" s="43">
        <f>Vulnerability!AK158</f>
        <v>9.1999999999999993</v>
      </c>
      <c r="X159" s="44">
        <f t="shared" si="31"/>
        <v>9.4</v>
      </c>
      <c r="Y159" s="169" t="str">
        <f>'Lack of Coping Capacity'!D158</f>
        <v>x</v>
      </c>
      <c r="Z159" s="152">
        <f>'Lack of Coping Capacity'!G158</f>
        <v>9.1999999999999993</v>
      </c>
      <c r="AA159" s="43">
        <f>'Lack of Coping Capacity'!H158</f>
        <v>9.1999999999999993</v>
      </c>
      <c r="AB159" s="152">
        <f>'Lack of Coping Capacity'!M158</f>
        <v>8.5</v>
      </c>
      <c r="AC159" s="152">
        <f>'Lack of Coping Capacity'!R158</f>
        <v>8.5</v>
      </c>
      <c r="AD159" s="152">
        <f>'Lack of Coping Capacity'!W158</f>
        <v>9.3000000000000007</v>
      </c>
      <c r="AE159" s="43">
        <f>'Lack of Coping Capacity'!X158</f>
        <v>8.8000000000000007</v>
      </c>
      <c r="AF159" s="44">
        <f t="shared" si="32"/>
        <v>9</v>
      </c>
      <c r="AG159" s="161">
        <f t="shared" si="33"/>
        <v>9.1</v>
      </c>
      <c r="AH159" s="187" t="str">
        <f t="shared" si="37"/>
        <v>Very High</v>
      </c>
      <c r="AI159" s="180">
        <f t="shared" si="34"/>
        <v>1</v>
      </c>
      <c r="AJ159" s="183">
        <f>VLOOKUP($B159,'Lack of Reliability Index'!$A$2:$H$192,8,FALSE)</f>
        <v>8.1818181818181817</v>
      </c>
      <c r="AK159" s="51">
        <f>'Imputed and missing data hidden'!BA157</f>
        <v>10</v>
      </c>
      <c r="AL159" s="181">
        <f t="shared" si="35"/>
        <v>0.19607843137254902</v>
      </c>
      <c r="AM159" s="51" t="str">
        <f t="shared" si="36"/>
        <v>YES</v>
      </c>
      <c r="AN159" s="182">
        <f>'Indicator Date hidden2'!BB158</f>
        <v>0.72727272727272729</v>
      </c>
      <c r="AO159" s="188"/>
    </row>
    <row r="160" spans="1:41" ht="15.75" thickBot="1" x14ac:dyDescent="0.3">
      <c r="A160" s="130" t="s">
        <v>296</v>
      </c>
      <c r="B160" s="47" t="s">
        <v>295</v>
      </c>
      <c r="C160" s="159">
        <f>'Hazard &amp; Exposure'!AO159</f>
        <v>0.5</v>
      </c>
      <c r="D160" s="158">
        <f>'Hazard &amp; Exposure'!AP159</f>
        <v>5.2</v>
      </c>
      <c r="E160" s="158">
        <f>'Hazard &amp; Exposure'!AQ159</f>
        <v>2.9</v>
      </c>
      <c r="F160" s="158">
        <f>'Hazard &amp; Exposure'!AR159</f>
        <v>0.4</v>
      </c>
      <c r="G160" s="158">
        <f>'Hazard &amp; Exposure'!AU159</f>
        <v>8.6</v>
      </c>
      <c r="H160" s="43">
        <f>'Hazard &amp; Exposure'!AV159</f>
        <v>4.4000000000000004</v>
      </c>
      <c r="I160" s="158">
        <f>'Hazard &amp; Exposure'!AY159</f>
        <v>8</v>
      </c>
      <c r="J160" s="158">
        <f>'Hazard &amp; Exposure'!BB159</f>
        <v>0</v>
      </c>
      <c r="K160" s="43">
        <f>'Hazard &amp; Exposure'!BC159</f>
        <v>5.6</v>
      </c>
      <c r="L160" s="44">
        <f t="shared" si="30"/>
        <v>5</v>
      </c>
      <c r="M160" s="156">
        <f>Vulnerability!E159</f>
        <v>2.5</v>
      </c>
      <c r="N160" s="154">
        <f>Vulnerability!H159</f>
        <v>7.5</v>
      </c>
      <c r="O160" s="154">
        <f>Vulnerability!M159</f>
        <v>0.6</v>
      </c>
      <c r="P160" s="43">
        <f>Vulnerability!N159</f>
        <v>3.3</v>
      </c>
      <c r="Q160" s="154">
        <f>Vulnerability!S159</f>
        <v>5.0999999999999996</v>
      </c>
      <c r="R160" s="153">
        <f>Vulnerability!W159</f>
        <v>6.7</v>
      </c>
      <c r="S160" s="153">
        <f>Vulnerability!Z159</f>
        <v>2.5</v>
      </c>
      <c r="T160" s="153">
        <f>Vulnerability!AC159</f>
        <v>1.2</v>
      </c>
      <c r="U160" s="153">
        <f>Vulnerability!AI159</f>
        <v>1.7</v>
      </c>
      <c r="V160" s="154">
        <f>Vulnerability!AJ159</f>
        <v>3.4</v>
      </c>
      <c r="W160" s="43">
        <f>Vulnerability!AK159</f>
        <v>4.3</v>
      </c>
      <c r="X160" s="44">
        <f t="shared" si="31"/>
        <v>3.8</v>
      </c>
      <c r="Y160" s="169">
        <f>'Lack of Coping Capacity'!D159</f>
        <v>3.9</v>
      </c>
      <c r="Z160" s="152">
        <f>'Lack of Coping Capacity'!G159</f>
        <v>5</v>
      </c>
      <c r="AA160" s="43">
        <f>'Lack of Coping Capacity'!H159</f>
        <v>4.5</v>
      </c>
      <c r="AB160" s="152">
        <f>'Lack of Coping Capacity'!M159</f>
        <v>2.4</v>
      </c>
      <c r="AC160" s="152">
        <f>'Lack of Coping Capacity'!R159</f>
        <v>4.2</v>
      </c>
      <c r="AD160" s="152">
        <f>'Lack of Coping Capacity'!W159</f>
        <v>5.5</v>
      </c>
      <c r="AE160" s="43">
        <f>'Lack of Coping Capacity'!X159</f>
        <v>4</v>
      </c>
      <c r="AF160" s="44">
        <f t="shared" si="32"/>
        <v>4.3</v>
      </c>
      <c r="AG160" s="161">
        <f t="shared" si="33"/>
        <v>4.3</v>
      </c>
      <c r="AH160" s="187" t="str">
        <f t="shared" si="37"/>
        <v>Medium</v>
      </c>
      <c r="AI160" s="180">
        <f t="shared" si="34"/>
        <v>67</v>
      </c>
      <c r="AJ160" s="183">
        <f>VLOOKUP($B160,'Lack of Reliability Index'!$A$2:$H$192,8,FALSE)</f>
        <v>1.5999999999999996</v>
      </c>
      <c r="AK160" s="51">
        <f>'Imputed and missing data hidden'!BA158</f>
        <v>0</v>
      </c>
      <c r="AL160" s="181">
        <f t="shared" si="35"/>
        <v>0</v>
      </c>
      <c r="AM160" s="51" t="str">
        <f t="shared" si="36"/>
        <v/>
      </c>
      <c r="AN160" s="182">
        <f>'Indicator Date hidden2'!BB159</f>
        <v>0.3</v>
      </c>
      <c r="AO160" s="188"/>
    </row>
    <row r="161" spans="1:41" ht="15.75" thickBot="1" x14ac:dyDescent="0.3">
      <c r="A161" s="130" t="s">
        <v>299</v>
      </c>
      <c r="B161" s="47" t="s">
        <v>298</v>
      </c>
      <c r="C161" s="159">
        <f>'Hazard &amp; Exposure'!AO160</f>
        <v>2.7</v>
      </c>
      <c r="D161" s="158">
        <f>'Hazard &amp; Exposure'!AP160</f>
        <v>8.4</v>
      </c>
      <c r="E161" s="158">
        <f>'Hazard &amp; Exposure'!AQ160</f>
        <v>0</v>
      </c>
      <c r="F161" s="158">
        <f>'Hazard &amp; Exposure'!AR160</f>
        <v>0</v>
      </c>
      <c r="G161" s="158">
        <f>'Hazard &amp; Exposure'!AU160</f>
        <v>3.7</v>
      </c>
      <c r="H161" s="43">
        <f>'Hazard &amp; Exposure'!AV160</f>
        <v>3.8</v>
      </c>
      <c r="I161" s="158">
        <f>'Hazard &amp; Exposure'!AY160</f>
        <v>10</v>
      </c>
      <c r="J161" s="158">
        <f>'Hazard &amp; Exposure'!BB160</f>
        <v>10</v>
      </c>
      <c r="K161" s="43">
        <f>'Hazard &amp; Exposure'!BC160</f>
        <v>10</v>
      </c>
      <c r="L161" s="44">
        <f t="shared" si="30"/>
        <v>8.3000000000000007</v>
      </c>
      <c r="M161" s="156">
        <f>Vulnerability!E160</f>
        <v>9.3000000000000007</v>
      </c>
      <c r="N161" s="154" t="str">
        <f>Vulnerability!H160</f>
        <v>x</v>
      </c>
      <c r="O161" s="154">
        <f>Vulnerability!M160</f>
        <v>10</v>
      </c>
      <c r="P161" s="43">
        <f>Vulnerability!N160</f>
        <v>9.5</v>
      </c>
      <c r="Q161" s="154">
        <f>Vulnerability!S160</f>
        <v>10</v>
      </c>
      <c r="R161" s="153">
        <f>Vulnerability!W160</f>
        <v>4.0999999999999996</v>
      </c>
      <c r="S161" s="153">
        <f>Vulnerability!Z160</f>
        <v>6.6</v>
      </c>
      <c r="T161" s="153">
        <f>Vulnerability!AC160</f>
        <v>10</v>
      </c>
      <c r="U161" s="153">
        <f>Vulnerability!AI160</f>
        <v>7.7</v>
      </c>
      <c r="V161" s="154">
        <f>Vulnerability!AJ160</f>
        <v>7.8</v>
      </c>
      <c r="W161" s="43">
        <f>Vulnerability!AK160</f>
        <v>9.1999999999999993</v>
      </c>
      <c r="X161" s="44">
        <f t="shared" si="31"/>
        <v>9.4</v>
      </c>
      <c r="Y161" s="169" t="str">
        <f>'Lack of Coping Capacity'!D160</f>
        <v>x</v>
      </c>
      <c r="Z161" s="152">
        <f>'Lack of Coping Capacity'!G160</f>
        <v>9.1</v>
      </c>
      <c r="AA161" s="43">
        <f>'Lack of Coping Capacity'!H160</f>
        <v>9.1</v>
      </c>
      <c r="AB161" s="152">
        <f>'Lack of Coping Capacity'!M160</f>
        <v>9.1999999999999993</v>
      </c>
      <c r="AC161" s="152">
        <f>'Lack of Coping Capacity'!R160</f>
        <v>9.3000000000000007</v>
      </c>
      <c r="AD161" s="152">
        <f>'Lack of Coping Capacity'!W160</f>
        <v>9.6</v>
      </c>
      <c r="AE161" s="43">
        <f>'Lack of Coping Capacity'!X160</f>
        <v>9.4</v>
      </c>
      <c r="AF161" s="44">
        <f t="shared" si="32"/>
        <v>9.3000000000000007</v>
      </c>
      <c r="AG161" s="161">
        <f t="shared" si="33"/>
        <v>9</v>
      </c>
      <c r="AH161" s="187" t="str">
        <f t="shared" si="37"/>
        <v>Very High</v>
      </c>
      <c r="AI161" s="180">
        <f t="shared" si="34"/>
        <v>2</v>
      </c>
      <c r="AJ161" s="183">
        <f>VLOOKUP($B161,'Lack of Reliability Index'!$A$2:$H$192,8,FALSE)</f>
        <v>4.2962962962962958</v>
      </c>
      <c r="AK161" s="51">
        <f>'Imputed and missing data hidden'!BA159</f>
        <v>8</v>
      </c>
      <c r="AL161" s="181">
        <f t="shared" si="35"/>
        <v>0.15686274509803921</v>
      </c>
      <c r="AM161" s="51" t="str">
        <f t="shared" si="36"/>
        <v>YES</v>
      </c>
      <c r="AN161" s="182">
        <f>'Indicator Date hidden2'!BB160</f>
        <v>0.24444444444444444</v>
      </c>
      <c r="AO161" s="188"/>
    </row>
    <row r="162" spans="1:41" ht="15.75" thickBot="1" x14ac:dyDescent="0.3">
      <c r="A162" s="130" t="s">
        <v>301</v>
      </c>
      <c r="B162" s="47" t="s">
        <v>300</v>
      </c>
      <c r="C162" s="159">
        <f>'Hazard &amp; Exposure'!AO161</f>
        <v>4.3</v>
      </c>
      <c r="D162" s="158">
        <f>'Hazard &amp; Exposure'!AP161</f>
        <v>5.5</v>
      </c>
      <c r="E162" s="158">
        <f>'Hazard &amp; Exposure'!AQ161</f>
        <v>6.3</v>
      </c>
      <c r="F162" s="158">
        <f>'Hazard &amp; Exposure'!AR161</f>
        <v>0</v>
      </c>
      <c r="G162" s="158">
        <f>'Hazard &amp; Exposure'!AU161</f>
        <v>4.5</v>
      </c>
      <c r="H162" s="43">
        <f>'Hazard &amp; Exposure'!AV161</f>
        <v>4.4000000000000004</v>
      </c>
      <c r="I162" s="158">
        <f>'Hazard &amp; Exposure'!AY161</f>
        <v>5.8</v>
      </c>
      <c r="J162" s="158">
        <f>'Hazard &amp; Exposure'!BB161</f>
        <v>0</v>
      </c>
      <c r="K162" s="43">
        <f>'Hazard &amp; Exposure'!BC161</f>
        <v>4.0999999999999996</v>
      </c>
      <c r="L162" s="44">
        <f t="shared" si="30"/>
        <v>4.3</v>
      </c>
      <c r="M162" s="156">
        <f>Vulnerability!E161</f>
        <v>1</v>
      </c>
      <c r="N162" s="154">
        <f>Vulnerability!H161</f>
        <v>1.9</v>
      </c>
      <c r="O162" s="154">
        <f>Vulnerability!M161</f>
        <v>0</v>
      </c>
      <c r="P162" s="43">
        <f>Vulnerability!N161</f>
        <v>1</v>
      </c>
      <c r="Q162" s="154">
        <f>Vulnerability!S161</f>
        <v>3</v>
      </c>
      <c r="R162" s="153">
        <f>Vulnerability!W161</f>
        <v>0.5</v>
      </c>
      <c r="S162" s="153">
        <f>Vulnerability!Z161</f>
        <v>0.3</v>
      </c>
      <c r="T162" s="153">
        <f>Vulnerability!AC161</f>
        <v>0</v>
      </c>
      <c r="U162" s="153">
        <f>Vulnerability!AI161</f>
        <v>1.7</v>
      </c>
      <c r="V162" s="154">
        <f>Vulnerability!AJ161</f>
        <v>0.6</v>
      </c>
      <c r="W162" s="43">
        <f>Vulnerability!AK161</f>
        <v>1.9</v>
      </c>
      <c r="X162" s="44">
        <f t="shared" si="31"/>
        <v>1.5</v>
      </c>
      <c r="Y162" s="169">
        <f>'Lack of Coping Capacity'!D161</f>
        <v>2.2000000000000002</v>
      </c>
      <c r="Z162" s="152">
        <f>'Lack of Coping Capacity'!G161</f>
        <v>3.4</v>
      </c>
      <c r="AA162" s="43">
        <f>'Lack of Coping Capacity'!H161</f>
        <v>2.8</v>
      </c>
      <c r="AB162" s="152">
        <f>'Lack of Coping Capacity'!M161</f>
        <v>1.8</v>
      </c>
      <c r="AC162" s="152">
        <f>'Lack of Coping Capacity'!R161</f>
        <v>0</v>
      </c>
      <c r="AD162" s="152">
        <f>'Lack of Coping Capacity'!W161</f>
        <v>0.2</v>
      </c>
      <c r="AE162" s="43">
        <f>'Lack of Coping Capacity'!X161</f>
        <v>0.7</v>
      </c>
      <c r="AF162" s="44">
        <f t="shared" si="32"/>
        <v>1.8</v>
      </c>
      <c r="AG162" s="161">
        <f t="shared" si="33"/>
        <v>2.2999999999999998</v>
      </c>
      <c r="AH162" s="187" t="str">
        <f t="shared" si="37"/>
        <v>Low</v>
      </c>
      <c r="AI162" s="180">
        <f t="shared" si="34"/>
        <v>140</v>
      </c>
      <c r="AJ162" s="183">
        <f>VLOOKUP($B162,'Lack of Reliability Index'!$A$2:$H$192,8,FALSE)</f>
        <v>1.7623188405797112</v>
      </c>
      <c r="AK162" s="51">
        <f>'Imputed and missing data hidden'!BA160</f>
        <v>4</v>
      </c>
      <c r="AL162" s="181">
        <f t="shared" si="35"/>
        <v>7.8431372549019607E-2</v>
      </c>
      <c r="AM162" s="51" t="str">
        <f t="shared" si="36"/>
        <v/>
      </c>
      <c r="AN162" s="182">
        <f>'Indicator Date hidden2'!BB161</f>
        <v>0.13043478260869565</v>
      </c>
      <c r="AO162" s="188"/>
    </row>
    <row r="163" spans="1:41" ht="15.75" thickBot="1" x14ac:dyDescent="0.3">
      <c r="A163" s="130" t="s">
        <v>303</v>
      </c>
      <c r="B163" s="47" t="s">
        <v>302</v>
      </c>
      <c r="C163" s="159">
        <f>'Hazard &amp; Exposure'!AO162</f>
        <v>0.1</v>
      </c>
      <c r="D163" s="158">
        <f>'Hazard &amp; Exposure'!AP162</f>
        <v>6.2</v>
      </c>
      <c r="E163" s="158">
        <f>'Hazard &amp; Exposure'!AQ162</f>
        <v>8.1999999999999993</v>
      </c>
      <c r="F163" s="158">
        <f>'Hazard &amp; Exposure'!AR162</f>
        <v>3.5</v>
      </c>
      <c r="G163" s="158">
        <f>'Hazard &amp; Exposure'!AU162</f>
        <v>3.6</v>
      </c>
      <c r="H163" s="43">
        <f>'Hazard &amp; Exposure'!AV162</f>
        <v>4.9000000000000004</v>
      </c>
      <c r="I163" s="158">
        <f>'Hazard &amp; Exposure'!AY162</f>
        <v>5.7</v>
      </c>
      <c r="J163" s="158">
        <f>'Hazard &amp; Exposure'!BB162</f>
        <v>0</v>
      </c>
      <c r="K163" s="43">
        <f>'Hazard &amp; Exposure'!BC162</f>
        <v>4</v>
      </c>
      <c r="L163" s="44">
        <f t="shared" si="30"/>
        <v>4.5</v>
      </c>
      <c r="M163" s="156">
        <f>Vulnerability!E162</f>
        <v>2.8</v>
      </c>
      <c r="N163" s="154">
        <f>Vulnerability!H162</f>
        <v>4.3</v>
      </c>
      <c r="O163" s="154">
        <f>Vulnerability!M162</f>
        <v>0.7</v>
      </c>
      <c r="P163" s="43">
        <f>Vulnerability!N162</f>
        <v>2.7</v>
      </c>
      <c r="Q163" s="154">
        <f>Vulnerability!S162</f>
        <v>4.7</v>
      </c>
      <c r="R163" s="153">
        <f>Vulnerability!W162</f>
        <v>0.5</v>
      </c>
      <c r="S163" s="153">
        <f>Vulnerability!Z162</f>
        <v>3.3</v>
      </c>
      <c r="T163" s="153">
        <f>Vulnerability!AC162</f>
        <v>5.4</v>
      </c>
      <c r="U163" s="153">
        <f>Vulnerability!AI162</f>
        <v>5.5</v>
      </c>
      <c r="V163" s="154">
        <f>Vulnerability!AJ162</f>
        <v>3.9</v>
      </c>
      <c r="W163" s="43">
        <f>Vulnerability!AK162</f>
        <v>4.3</v>
      </c>
      <c r="X163" s="44">
        <f t="shared" si="31"/>
        <v>3.5</v>
      </c>
      <c r="Y163" s="169">
        <f>'Lack of Coping Capacity'!D162</f>
        <v>3.6</v>
      </c>
      <c r="Z163" s="152">
        <f>'Lack of Coping Capacity'!G162</f>
        <v>5.7</v>
      </c>
      <c r="AA163" s="43">
        <f>'Lack of Coping Capacity'!H162</f>
        <v>4.7</v>
      </c>
      <c r="AB163" s="152">
        <f>'Lack of Coping Capacity'!M162</f>
        <v>3.5</v>
      </c>
      <c r="AC163" s="152">
        <f>'Lack of Coping Capacity'!R162</f>
        <v>2.4</v>
      </c>
      <c r="AD163" s="152">
        <f>'Lack of Coping Capacity'!W162</f>
        <v>4.4000000000000004</v>
      </c>
      <c r="AE163" s="43">
        <f>'Lack of Coping Capacity'!X162</f>
        <v>3.4</v>
      </c>
      <c r="AF163" s="44">
        <f t="shared" si="32"/>
        <v>4.0999999999999996</v>
      </c>
      <c r="AG163" s="161">
        <f t="shared" si="33"/>
        <v>4</v>
      </c>
      <c r="AH163" s="187" t="str">
        <f t="shared" si="37"/>
        <v>Medium</v>
      </c>
      <c r="AI163" s="180">
        <f t="shared" si="34"/>
        <v>82</v>
      </c>
      <c r="AJ163" s="183">
        <f>VLOOKUP($B163,'Lack of Reliability Index'!$A$2:$H$192,8,FALSE)</f>
        <v>1.6533333333333324</v>
      </c>
      <c r="AK163" s="51">
        <f>'Imputed and missing data hidden'!BA161</f>
        <v>1</v>
      </c>
      <c r="AL163" s="181">
        <f t="shared" si="35"/>
        <v>1.9607843137254902E-2</v>
      </c>
      <c r="AM163" s="51" t="str">
        <f t="shared" si="36"/>
        <v/>
      </c>
      <c r="AN163" s="182">
        <f>'Indicator Date hidden2'!BB162</f>
        <v>0.26</v>
      </c>
      <c r="AO163" s="188"/>
    </row>
    <row r="164" spans="1:41" ht="15.75" thickBot="1" x14ac:dyDescent="0.3">
      <c r="A164" s="130" t="s">
        <v>305</v>
      </c>
      <c r="B164" s="47" t="s">
        <v>304</v>
      </c>
      <c r="C164" s="159">
        <f>'Hazard &amp; Exposure'!AO163</f>
        <v>0.1</v>
      </c>
      <c r="D164" s="158">
        <f>'Hazard &amp; Exposure'!AP163</f>
        <v>7.6</v>
      </c>
      <c r="E164" s="158">
        <f>'Hazard &amp; Exposure'!AQ163</f>
        <v>0</v>
      </c>
      <c r="F164" s="158">
        <f>'Hazard &amp; Exposure'!AR163</f>
        <v>0</v>
      </c>
      <c r="G164" s="158">
        <f>'Hazard &amp; Exposure'!AU163</f>
        <v>7</v>
      </c>
      <c r="H164" s="43">
        <f>'Hazard &amp; Exposure'!AV163</f>
        <v>3.9</v>
      </c>
      <c r="I164" s="158">
        <f>'Hazard &amp; Exposure'!AY163</f>
        <v>10</v>
      </c>
      <c r="J164" s="158">
        <f>'Hazard &amp; Exposure'!BB163</f>
        <v>9</v>
      </c>
      <c r="K164" s="43">
        <f>'Hazard &amp; Exposure'!BC163</f>
        <v>9</v>
      </c>
      <c r="L164" s="44">
        <f t="shared" ref="L164:L194" si="38">ROUND((10-GEOMEAN(((10-H164)/10*9+1),((10-K164)/10*9+1)))/9*10,1)</f>
        <v>7.2</v>
      </c>
      <c r="M164" s="156">
        <f>Vulnerability!E163</f>
        <v>6.3</v>
      </c>
      <c r="N164" s="154">
        <f>Vulnerability!H163</f>
        <v>5.2</v>
      </c>
      <c r="O164" s="154">
        <f>Vulnerability!M163</f>
        <v>1.2</v>
      </c>
      <c r="P164" s="43">
        <f>Vulnerability!N163</f>
        <v>4.8</v>
      </c>
      <c r="Q164" s="154">
        <f>Vulnerability!S163</f>
        <v>10</v>
      </c>
      <c r="R164" s="153">
        <f>Vulnerability!W163</f>
        <v>1.2</v>
      </c>
      <c r="S164" s="153">
        <f>Vulnerability!Z163</f>
        <v>6.4</v>
      </c>
      <c r="T164" s="153">
        <f>Vulnerability!AC163</f>
        <v>0.8</v>
      </c>
      <c r="U164" s="153">
        <f>Vulnerability!AI163</f>
        <v>0.2</v>
      </c>
      <c r="V164" s="154">
        <f>Vulnerability!AJ163</f>
        <v>2.6</v>
      </c>
      <c r="W164" s="43">
        <f>Vulnerability!AK163</f>
        <v>8</v>
      </c>
      <c r="X164" s="44">
        <f t="shared" ref="X164:X194" si="39">ROUND((10-GEOMEAN(((10-P164)/10*9+1),((10-W164)/10*9+1)))/9*10,1)</f>
        <v>6.7</v>
      </c>
      <c r="Y164" s="169">
        <f>'Lack of Coping Capacity'!D163</f>
        <v>4.9000000000000004</v>
      </c>
      <c r="Z164" s="152">
        <f>'Lack of Coping Capacity'!G163</f>
        <v>8.3000000000000007</v>
      </c>
      <c r="AA164" s="43">
        <f>'Lack of Coping Capacity'!H163</f>
        <v>6.6</v>
      </c>
      <c r="AB164" s="152">
        <f>'Lack of Coping Capacity'!M163</f>
        <v>6.7</v>
      </c>
      <c r="AC164" s="152">
        <f>'Lack of Coping Capacity'!R163</f>
        <v>9.1</v>
      </c>
      <c r="AD164" s="152">
        <f>'Lack of Coping Capacity'!W163</f>
        <v>6.3</v>
      </c>
      <c r="AE164" s="43">
        <f>'Lack of Coping Capacity'!X163</f>
        <v>7.4</v>
      </c>
      <c r="AF164" s="44">
        <f t="shared" ref="AF164:AF194" si="40">ROUND((10-GEOMEAN(((10-AA164)/10*9+1),((10-AE164)/10*9+1)))/9*10,1)</f>
        <v>7</v>
      </c>
      <c r="AG164" s="161">
        <f t="shared" ref="AG164:AG194" si="41">ROUND(L164^(1/3)*X164^(1/3)*AF164^(1/3),1)</f>
        <v>7</v>
      </c>
      <c r="AH164" s="187" t="str">
        <f t="shared" si="37"/>
        <v>Very High</v>
      </c>
      <c r="AI164" s="180">
        <f t="shared" ref="AI164:AI194" si="42">_xlfn.RANK.EQ(AG164,AG$4:AG$194)</f>
        <v>9</v>
      </c>
      <c r="AJ164" s="183">
        <f>VLOOKUP($B164,'Lack of Reliability Index'!$A$2:$H$192,8,FALSE)</f>
        <v>4.5986394557823127</v>
      </c>
      <c r="AK164" s="51">
        <f>'Imputed and missing data hidden'!BA162</f>
        <v>4</v>
      </c>
      <c r="AL164" s="181">
        <f t="shared" ref="AL164:AL194" si="43">AK164/51</f>
        <v>7.8431372549019607E-2</v>
      </c>
      <c r="AM164" s="51" t="str">
        <f t="shared" ref="AM164:AM194" si="44">IF(J164&gt;=7,"YES","")</f>
        <v>YES</v>
      </c>
      <c r="AN164" s="182">
        <f>'Indicator Date hidden2'!BB163</f>
        <v>0.48979591836734693</v>
      </c>
      <c r="AO164" s="188"/>
    </row>
    <row r="165" spans="1:41" ht="15.75" thickBot="1" x14ac:dyDescent="0.3">
      <c r="A165" s="130" t="s">
        <v>307</v>
      </c>
      <c r="B165" s="47" t="s">
        <v>306</v>
      </c>
      <c r="C165" s="159">
        <f>'Hazard &amp; Exposure'!AO164</f>
        <v>0.1</v>
      </c>
      <c r="D165" s="158">
        <f>'Hazard &amp; Exposure'!AP164</f>
        <v>8.6</v>
      </c>
      <c r="E165" s="158">
        <f>'Hazard &amp; Exposure'!AQ164</f>
        <v>1.7</v>
      </c>
      <c r="F165" s="158">
        <f>'Hazard &amp; Exposure'!AR164</f>
        <v>0</v>
      </c>
      <c r="G165" s="158">
        <f>'Hazard &amp; Exposure'!AU164</f>
        <v>1.5</v>
      </c>
      <c r="H165" s="43">
        <f>'Hazard &amp; Exposure'!AV164</f>
        <v>3.4</v>
      </c>
      <c r="I165" s="158">
        <f>'Hazard &amp; Exposure'!AY164</f>
        <v>0.1</v>
      </c>
      <c r="J165" s="158">
        <f>'Hazard &amp; Exposure'!BB164</f>
        <v>0</v>
      </c>
      <c r="K165" s="43">
        <f>'Hazard &amp; Exposure'!BC164</f>
        <v>0.1</v>
      </c>
      <c r="L165" s="44">
        <f t="shared" si="38"/>
        <v>1.9</v>
      </c>
      <c r="M165" s="156">
        <f>Vulnerability!E164</f>
        <v>1.9</v>
      </c>
      <c r="N165" s="154">
        <f>Vulnerability!H164</f>
        <v>6</v>
      </c>
      <c r="O165" s="154">
        <f>Vulnerability!M164</f>
        <v>0.6</v>
      </c>
      <c r="P165" s="43">
        <f>Vulnerability!N164</f>
        <v>2.6</v>
      </c>
      <c r="Q165" s="154">
        <f>Vulnerability!S164</f>
        <v>0</v>
      </c>
      <c r="R165" s="153">
        <f>Vulnerability!W164</f>
        <v>1</v>
      </c>
      <c r="S165" s="153">
        <f>Vulnerability!Z164</f>
        <v>1.5</v>
      </c>
      <c r="T165" s="153">
        <f>Vulnerability!AC164</f>
        <v>0</v>
      </c>
      <c r="U165" s="153">
        <f>Vulnerability!AI164</f>
        <v>3.7</v>
      </c>
      <c r="V165" s="154">
        <f>Vulnerability!AJ164</f>
        <v>1.7</v>
      </c>
      <c r="W165" s="43">
        <f>Vulnerability!AK164</f>
        <v>0.9</v>
      </c>
      <c r="X165" s="44">
        <f t="shared" si="39"/>
        <v>1.8</v>
      </c>
      <c r="Y165" s="169" t="str">
        <f>'Lack of Coping Capacity'!D164</f>
        <v>x</v>
      </c>
      <c r="Z165" s="152">
        <f>'Lack of Coping Capacity'!G164</f>
        <v>5.6</v>
      </c>
      <c r="AA165" s="43">
        <f>'Lack of Coping Capacity'!H164</f>
        <v>5.6</v>
      </c>
      <c r="AB165" s="152">
        <f>'Lack of Coping Capacity'!M164</f>
        <v>1.9</v>
      </c>
      <c r="AC165" s="152">
        <f>'Lack of Coping Capacity'!R164</f>
        <v>4.3</v>
      </c>
      <c r="AD165" s="152">
        <f>'Lack of Coping Capacity'!W164</f>
        <v>4.0999999999999996</v>
      </c>
      <c r="AE165" s="43">
        <f>'Lack of Coping Capacity'!X164</f>
        <v>3.4</v>
      </c>
      <c r="AF165" s="44">
        <f t="shared" si="40"/>
        <v>4.5999999999999996</v>
      </c>
      <c r="AG165" s="161">
        <f t="shared" si="41"/>
        <v>2.5</v>
      </c>
      <c r="AH165" s="187" t="str">
        <f t="shared" si="37"/>
        <v>Low</v>
      </c>
      <c r="AI165" s="180">
        <f t="shared" si="42"/>
        <v>136</v>
      </c>
      <c r="AJ165" s="183">
        <f>VLOOKUP($B165,'Lack of Reliability Index'!$A$2:$H$192,8,FALSE)</f>
        <v>2.4222222222222207</v>
      </c>
      <c r="AK165" s="51">
        <f>'Imputed and missing data hidden'!BA163</f>
        <v>2</v>
      </c>
      <c r="AL165" s="181">
        <f t="shared" si="43"/>
        <v>3.9215686274509803E-2</v>
      </c>
      <c r="AM165" s="51" t="str">
        <f t="shared" si="44"/>
        <v/>
      </c>
      <c r="AN165" s="182">
        <f>'Indicator Date hidden2'!BB164</f>
        <v>0.35416666666666669</v>
      </c>
      <c r="AO165" s="188"/>
    </row>
    <row r="166" spans="1:41" ht="15.75" thickBot="1" x14ac:dyDescent="0.3">
      <c r="A166" s="130" t="s">
        <v>309</v>
      </c>
      <c r="B166" s="47" t="s">
        <v>308</v>
      </c>
      <c r="C166" s="159">
        <f>'Hazard &amp; Exposure'!AO165</f>
        <v>0.1</v>
      </c>
      <c r="D166" s="158">
        <f>'Hazard &amp; Exposure'!AP165</f>
        <v>4</v>
      </c>
      <c r="E166" s="158">
        <f>'Hazard &amp; Exposure'!AQ165</f>
        <v>0</v>
      </c>
      <c r="F166" s="158">
        <f>'Hazard &amp; Exposure'!AR165</f>
        <v>0.2</v>
      </c>
      <c r="G166" s="158">
        <f>'Hazard &amp; Exposure'!AU165</f>
        <v>5.3</v>
      </c>
      <c r="H166" s="43">
        <f>'Hazard &amp; Exposure'!AV165</f>
        <v>2.2000000000000002</v>
      </c>
      <c r="I166" s="158">
        <f>'Hazard &amp; Exposure'!AY165</f>
        <v>3</v>
      </c>
      <c r="J166" s="158">
        <f>'Hazard &amp; Exposure'!BB165</f>
        <v>0</v>
      </c>
      <c r="K166" s="43">
        <f>'Hazard &amp; Exposure'!BC165</f>
        <v>2.1</v>
      </c>
      <c r="L166" s="44">
        <f t="shared" si="38"/>
        <v>2.2000000000000002</v>
      </c>
      <c r="M166" s="156">
        <f>Vulnerability!E165</f>
        <v>4.3</v>
      </c>
      <c r="N166" s="154">
        <f>Vulnerability!H165</f>
        <v>7.1</v>
      </c>
      <c r="O166" s="154">
        <f>Vulnerability!M165</f>
        <v>2.2999999999999998</v>
      </c>
      <c r="P166" s="43">
        <f>Vulnerability!N165</f>
        <v>4.5</v>
      </c>
      <c r="Q166" s="154">
        <f>Vulnerability!S165</f>
        <v>1.4</v>
      </c>
      <c r="R166" s="153">
        <f>Vulnerability!W165</f>
        <v>6.7</v>
      </c>
      <c r="S166" s="153">
        <f>Vulnerability!Z165</f>
        <v>3</v>
      </c>
      <c r="T166" s="153">
        <f>Vulnerability!AC165</f>
        <v>10</v>
      </c>
      <c r="U166" s="153">
        <f>Vulnerability!AI165</f>
        <v>7.1</v>
      </c>
      <c r="V166" s="154">
        <f>Vulnerability!AJ165</f>
        <v>7.6</v>
      </c>
      <c r="W166" s="43">
        <f>Vulnerability!AK165</f>
        <v>5.3</v>
      </c>
      <c r="X166" s="44">
        <f t="shared" si="39"/>
        <v>4.9000000000000004</v>
      </c>
      <c r="Y166" s="169">
        <f>'Lack of Coping Capacity'!D165</f>
        <v>4.4000000000000004</v>
      </c>
      <c r="Z166" s="152">
        <f>'Lack of Coping Capacity'!G165</f>
        <v>5.9</v>
      </c>
      <c r="AA166" s="43">
        <f>'Lack of Coping Capacity'!H165</f>
        <v>5.2</v>
      </c>
      <c r="AB166" s="152">
        <f>'Lack of Coping Capacity'!M165</f>
        <v>4.9000000000000004</v>
      </c>
      <c r="AC166" s="152">
        <f>'Lack of Coping Capacity'!R165</f>
        <v>5.3</v>
      </c>
      <c r="AD166" s="152">
        <f>'Lack of Coping Capacity'!W165</f>
        <v>6.2</v>
      </c>
      <c r="AE166" s="43">
        <f>'Lack of Coping Capacity'!X165</f>
        <v>5.5</v>
      </c>
      <c r="AF166" s="44">
        <f t="shared" si="40"/>
        <v>5.4</v>
      </c>
      <c r="AG166" s="161">
        <f t="shared" si="41"/>
        <v>3.9</v>
      </c>
      <c r="AH166" s="187" t="str">
        <f t="shared" si="37"/>
        <v>Medium</v>
      </c>
      <c r="AI166" s="180">
        <f t="shared" si="42"/>
        <v>85</v>
      </c>
      <c r="AJ166" s="183">
        <f>VLOOKUP($B166,'Lack of Reliability Index'!$A$2:$H$192,8,FALSE)</f>
        <v>3.1999999999999993</v>
      </c>
      <c r="AK166" s="51">
        <f>'Imputed and missing data hidden'!BA164</f>
        <v>2</v>
      </c>
      <c r="AL166" s="181">
        <f t="shared" si="43"/>
        <v>3.9215686274509803E-2</v>
      </c>
      <c r="AM166" s="51" t="str">
        <f t="shared" si="44"/>
        <v/>
      </c>
      <c r="AN166" s="182">
        <f>'Indicator Date hidden2'!BB165</f>
        <v>0.5</v>
      </c>
      <c r="AO166" s="188"/>
    </row>
    <row r="167" spans="1:41" ht="15.75" thickBot="1" x14ac:dyDescent="0.3">
      <c r="A167" s="130" t="s">
        <v>311</v>
      </c>
      <c r="B167" s="47" t="s">
        <v>310</v>
      </c>
      <c r="C167" s="159">
        <f>'Hazard &amp; Exposure'!AO166</f>
        <v>0.1</v>
      </c>
      <c r="D167" s="158">
        <f>'Hazard &amp; Exposure'!AP166</f>
        <v>3.3</v>
      </c>
      <c r="E167" s="158">
        <f>'Hazard &amp; Exposure'!AQ166</f>
        <v>0</v>
      </c>
      <c r="F167" s="158">
        <f>'Hazard &amp; Exposure'!AR166</f>
        <v>0</v>
      </c>
      <c r="G167" s="158">
        <f>'Hazard &amp; Exposure'!AU166</f>
        <v>1.5</v>
      </c>
      <c r="H167" s="43">
        <f>'Hazard &amp; Exposure'!AV166</f>
        <v>1.1000000000000001</v>
      </c>
      <c r="I167" s="158">
        <f>'Hazard &amp; Exposure'!AY166</f>
        <v>0.4</v>
      </c>
      <c r="J167" s="158">
        <f>'Hazard &amp; Exposure'!BB166</f>
        <v>0</v>
      </c>
      <c r="K167" s="43">
        <f>'Hazard &amp; Exposure'!BC166</f>
        <v>0.3</v>
      </c>
      <c r="L167" s="44">
        <f t="shared" si="38"/>
        <v>0.7</v>
      </c>
      <c r="M167" s="156">
        <f>Vulnerability!E166</f>
        <v>0.6</v>
      </c>
      <c r="N167" s="154">
        <f>Vulnerability!H166</f>
        <v>0.6</v>
      </c>
      <c r="O167" s="154">
        <f>Vulnerability!M166</f>
        <v>0</v>
      </c>
      <c r="P167" s="43">
        <f>Vulnerability!N166</f>
        <v>0.5</v>
      </c>
      <c r="Q167" s="154">
        <f>Vulnerability!S166</f>
        <v>7.4</v>
      </c>
      <c r="R167" s="153">
        <f>Vulnerability!W166</f>
        <v>0.3</v>
      </c>
      <c r="S167" s="153">
        <f>Vulnerability!Z166</f>
        <v>0.2</v>
      </c>
      <c r="T167" s="153">
        <f>Vulnerability!AC166</f>
        <v>0</v>
      </c>
      <c r="U167" s="153">
        <f>Vulnerability!AI166</f>
        <v>1.4</v>
      </c>
      <c r="V167" s="154">
        <f>Vulnerability!AJ166</f>
        <v>0.5</v>
      </c>
      <c r="W167" s="43">
        <f>Vulnerability!AK166</f>
        <v>4.8</v>
      </c>
      <c r="X167" s="44">
        <f t="shared" si="39"/>
        <v>2.9</v>
      </c>
      <c r="Y167" s="169">
        <f>'Lack of Coping Capacity'!D166</f>
        <v>2.5</v>
      </c>
      <c r="Z167" s="152">
        <f>'Lack of Coping Capacity'!G166</f>
        <v>1.3</v>
      </c>
      <c r="AA167" s="43">
        <f>'Lack of Coping Capacity'!H166</f>
        <v>1.9</v>
      </c>
      <c r="AB167" s="152">
        <f>'Lack of Coping Capacity'!M166</f>
        <v>1.5</v>
      </c>
      <c r="AC167" s="152">
        <f>'Lack of Coping Capacity'!R166</f>
        <v>0.9</v>
      </c>
      <c r="AD167" s="152">
        <f>'Lack of Coping Capacity'!W166</f>
        <v>0.2</v>
      </c>
      <c r="AE167" s="43">
        <f>'Lack of Coping Capacity'!X166</f>
        <v>0.9</v>
      </c>
      <c r="AF167" s="44">
        <f t="shared" si="40"/>
        <v>1.4</v>
      </c>
      <c r="AG167" s="161">
        <f t="shared" si="41"/>
        <v>1.4</v>
      </c>
      <c r="AH167" s="187" t="str">
        <f t="shared" si="37"/>
        <v>Very Low</v>
      </c>
      <c r="AI167" s="180">
        <f t="shared" si="42"/>
        <v>172</v>
      </c>
      <c r="AJ167" s="183">
        <f>VLOOKUP($B167,'Lack of Reliability Index'!$A$2:$H$192,8,FALSE)</f>
        <v>2.4000000000000004</v>
      </c>
      <c r="AK167" s="51">
        <f>'Imputed and missing data hidden'!BA165</f>
        <v>5</v>
      </c>
      <c r="AL167" s="181">
        <f t="shared" si="43"/>
        <v>9.8039215686274508E-2</v>
      </c>
      <c r="AM167" s="51" t="str">
        <f t="shared" si="44"/>
        <v/>
      </c>
      <c r="AN167" s="182">
        <f>'Indicator Date hidden2'!BB166</f>
        <v>0.2</v>
      </c>
      <c r="AO167" s="188"/>
    </row>
    <row r="168" spans="1:41" ht="15.75" thickBot="1" x14ac:dyDescent="0.3">
      <c r="A168" s="130" t="s">
        <v>313</v>
      </c>
      <c r="B168" s="47" t="s">
        <v>312</v>
      </c>
      <c r="C168" s="159">
        <f>'Hazard &amp; Exposure'!AO167</f>
        <v>3.2</v>
      </c>
      <c r="D168" s="158">
        <f>'Hazard &amp; Exposure'!AP167</f>
        <v>4.3</v>
      </c>
      <c r="E168" s="158">
        <f>'Hazard &amp; Exposure'!AQ167</f>
        <v>0</v>
      </c>
      <c r="F168" s="158">
        <f>'Hazard &amp; Exposure'!AR167</f>
        <v>0</v>
      </c>
      <c r="G168" s="158">
        <f>'Hazard &amp; Exposure'!AU167</f>
        <v>0.5</v>
      </c>
      <c r="H168" s="43">
        <f>'Hazard &amp; Exposure'!AV167</f>
        <v>1.8</v>
      </c>
      <c r="I168" s="158">
        <f>'Hazard &amp; Exposure'!AY167</f>
        <v>0.1</v>
      </c>
      <c r="J168" s="158">
        <f>'Hazard &amp; Exposure'!BB167</f>
        <v>0</v>
      </c>
      <c r="K168" s="43">
        <f>'Hazard &amp; Exposure'!BC167</f>
        <v>0.1</v>
      </c>
      <c r="L168" s="44">
        <f t="shared" si="38"/>
        <v>1</v>
      </c>
      <c r="M168" s="156">
        <f>Vulnerability!E167</f>
        <v>0.2</v>
      </c>
      <c r="N168" s="154">
        <f>Vulnerability!H167</f>
        <v>1.1000000000000001</v>
      </c>
      <c r="O168" s="154">
        <f>Vulnerability!M167</f>
        <v>0</v>
      </c>
      <c r="P168" s="43">
        <f>Vulnerability!N167</f>
        <v>0.4</v>
      </c>
      <c r="Q168" s="154">
        <f>Vulnerability!S167</f>
        <v>6</v>
      </c>
      <c r="R168" s="153">
        <f>Vulnerability!W167</f>
        <v>0.4</v>
      </c>
      <c r="S168" s="153">
        <f>Vulnerability!Z167</f>
        <v>0.3</v>
      </c>
      <c r="T168" s="153">
        <f>Vulnerability!AC167</f>
        <v>0</v>
      </c>
      <c r="U168" s="153">
        <f>Vulnerability!AI167</f>
        <v>0.9</v>
      </c>
      <c r="V168" s="154">
        <f>Vulnerability!AJ167</f>
        <v>0.4</v>
      </c>
      <c r="W168" s="43">
        <f>Vulnerability!AK167</f>
        <v>3.7</v>
      </c>
      <c r="X168" s="44">
        <f t="shared" si="39"/>
        <v>2.2000000000000002</v>
      </c>
      <c r="Y168" s="169">
        <f>'Lack of Coping Capacity'!D167</f>
        <v>0.9</v>
      </c>
      <c r="Z168" s="152">
        <f>'Lack of Coping Capacity'!G167</f>
        <v>1.2</v>
      </c>
      <c r="AA168" s="43">
        <f>'Lack of Coping Capacity'!H167</f>
        <v>1.1000000000000001</v>
      </c>
      <c r="AB168" s="152">
        <f>'Lack of Coping Capacity'!M167</f>
        <v>1.4</v>
      </c>
      <c r="AC168" s="152">
        <f>'Lack of Coping Capacity'!R167</f>
        <v>0</v>
      </c>
      <c r="AD168" s="152">
        <f>'Lack of Coping Capacity'!W167</f>
        <v>0.4</v>
      </c>
      <c r="AE168" s="43">
        <f>'Lack of Coping Capacity'!X167</f>
        <v>0.6</v>
      </c>
      <c r="AF168" s="44">
        <f t="shared" si="40"/>
        <v>0.9</v>
      </c>
      <c r="AG168" s="161">
        <f t="shared" si="41"/>
        <v>1.3</v>
      </c>
      <c r="AH168" s="187" t="str">
        <f t="shared" si="37"/>
        <v>Very Low</v>
      </c>
      <c r="AI168" s="180">
        <f t="shared" si="42"/>
        <v>178</v>
      </c>
      <c r="AJ168" s="183">
        <f>VLOOKUP($B168,'Lack of Reliability Index'!$A$2:$H$192,8,FALSE)</f>
        <v>2.4000000000000004</v>
      </c>
      <c r="AK168" s="51">
        <f>'Imputed and missing data hidden'!BA166</f>
        <v>5</v>
      </c>
      <c r="AL168" s="181">
        <f t="shared" si="43"/>
        <v>9.8039215686274508E-2</v>
      </c>
      <c r="AM168" s="51" t="str">
        <f t="shared" si="44"/>
        <v/>
      </c>
      <c r="AN168" s="182">
        <f>'Indicator Date hidden2'!BB167</f>
        <v>0.2</v>
      </c>
      <c r="AO168" s="188"/>
    </row>
    <row r="169" spans="1:41" ht="15.75" thickBot="1" x14ac:dyDescent="0.3">
      <c r="A169" s="130" t="s">
        <v>851</v>
      </c>
      <c r="B169" s="47" t="s">
        <v>314</v>
      </c>
      <c r="C169" s="159">
        <f>'Hazard &amp; Exposure'!AO168</f>
        <v>6.3</v>
      </c>
      <c r="D169" s="158">
        <f>'Hazard &amp; Exposure'!AP168</f>
        <v>5.4</v>
      </c>
      <c r="E169" s="158">
        <f>'Hazard &amp; Exposure'!AQ168</f>
        <v>4.4000000000000004</v>
      </c>
      <c r="F169" s="158">
        <f>'Hazard &amp; Exposure'!AR168</f>
        <v>0</v>
      </c>
      <c r="G169" s="158">
        <f>'Hazard &amp; Exposure'!AU168</f>
        <v>7.2</v>
      </c>
      <c r="H169" s="43">
        <f>'Hazard &amp; Exposure'!AV168</f>
        <v>5.0999999999999996</v>
      </c>
      <c r="I169" s="158">
        <f>'Hazard &amp; Exposure'!AY168</f>
        <v>10</v>
      </c>
      <c r="J169" s="158">
        <f>'Hazard &amp; Exposure'!BB168</f>
        <v>10</v>
      </c>
      <c r="K169" s="43">
        <f>'Hazard &amp; Exposure'!BC168</f>
        <v>10</v>
      </c>
      <c r="L169" s="44">
        <f t="shared" si="38"/>
        <v>8.5</v>
      </c>
      <c r="M169" s="156">
        <f>Vulnerability!E168</f>
        <v>3.9</v>
      </c>
      <c r="N169" s="154">
        <f>Vulnerability!H168</f>
        <v>5.0999999999999996</v>
      </c>
      <c r="O169" s="154">
        <f>Vulnerability!M168</f>
        <v>10</v>
      </c>
      <c r="P169" s="43">
        <f>Vulnerability!N168</f>
        <v>5.7</v>
      </c>
      <c r="Q169" s="154">
        <f>Vulnerability!S168</f>
        <v>10</v>
      </c>
      <c r="R169" s="153">
        <f>Vulnerability!W168</f>
        <v>0.3</v>
      </c>
      <c r="S169" s="153">
        <f>Vulnerability!Z168</f>
        <v>1.6</v>
      </c>
      <c r="T169" s="153">
        <f>Vulnerability!AC168</f>
        <v>0</v>
      </c>
      <c r="U169" s="153">
        <f>Vulnerability!AI168</f>
        <v>4</v>
      </c>
      <c r="V169" s="154">
        <f>Vulnerability!AJ168</f>
        <v>1.6</v>
      </c>
      <c r="W169" s="43">
        <f>Vulnerability!AK168</f>
        <v>7.9</v>
      </c>
      <c r="X169" s="44">
        <f t="shared" si="39"/>
        <v>6.9</v>
      </c>
      <c r="Y169" s="169">
        <f>'Lack of Coping Capacity'!D168</f>
        <v>4.5999999999999996</v>
      </c>
      <c r="Z169" s="152">
        <f>'Lack of Coping Capacity'!G168</f>
        <v>8.5</v>
      </c>
      <c r="AA169" s="43">
        <f>'Lack of Coping Capacity'!H168</f>
        <v>6.6</v>
      </c>
      <c r="AB169" s="152">
        <f>'Lack of Coping Capacity'!M168</f>
        <v>4.3</v>
      </c>
      <c r="AC169" s="152">
        <f>'Lack of Coping Capacity'!R168</f>
        <v>3</v>
      </c>
      <c r="AD169" s="152">
        <f>'Lack of Coping Capacity'!W168</f>
        <v>6.4</v>
      </c>
      <c r="AE169" s="43">
        <f>'Lack of Coping Capacity'!X168</f>
        <v>4.5999999999999996</v>
      </c>
      <c r="AF169" s="44">
        <f t="shared" si="40"/>
        <v>5.7</v>
      </c>
      <c r="AG169" s="161">
        <f t="shared" si="41"/>
        <v>6.9</v>
      </c>
      <c r="AH169" s="187" t="str">
        <f t="shared" si="37"/>
        <v>Very High</v>
      </c>
      <c r="AI169" s="180">
        <f t="shared" si="42"/>
        <v>10</v>
      </c>
      <c r="AJ169" s="183">
        <f>VLOOKUP($B169,'Lack of Reliability Index'!$A$2:$H$192,8,FALSE)</f>
        <v>7</v>
      </c>
      <c r="AK169" s="51">
        <f>'Imputed and missing data hidden'!BA167</f>
        <v>6</v>
      </c>
      <c r="AL169" s="181">
        <f t="shared" si="43"/>
        <v>0.11764705882352941</v>
      </c>
      <c r="AM169" s="51" t="str">
        <f t="shared" si="44"/>
        <v>YES</v>
      </c>
      <c r="AN169" s="182">
        <f>'Indicator Date hidden2'!BB168</f>
        <v>0.76595744680851063</v>
      </c>
      <c r="AO169" s="188"/>
    </row>
    <row r="170" spans="1:41" ht="15.75" thickBot="1" x14ac:dyDescent="0.3">
      <c r="A170" s="130" t="s">
        <v>317</v>
      </c>
      <c r="B170" s="47" t="s">
        <v>316</v>
      </c>
      <c r="C170" s="159">
        <f>'Hazard &amp; Exposure'!AO169</f>
        <v>9.6999999999999993</v>
      </c>
      <c r="D170" s="158">
        <f>'Hazard &amp; Exposure'!AP169</f>
        <v>5.6</v>
      </c>
      <c r="E170" s="158">
        <f>'Hazard &amp; Exposure'!AQ169</f>
        <v>0</v>
      </c>
      <c r="F170" s="158">
        <f>'Hazard &amp; Exposure'!AR169</f>
        <v>0</v>
      </c>
      <c r="G170" s="158">
        <f>'Hazard &amp; Exposure'!AU169</f>
        <v>7.6</v>
      </c>
      <c r="H170" s="43">
        <f>'Hazard &amp; Exposure'!AV169</f>
        <v>6</v>
      </c>
      <c r="I170" s="158">
        <f>'Hazard &amp; Exposure'!AY169</f>
        <v>7.7</v>
      </c>
      <c r="J170" s="158">
        <f>'Hazard &amp; Exposure'!BB169</f>
        <v>0</v>
      </c>
      <c r="K170" s="43">
        <f>'Hazard &amp; Exposure'!BC169</f>
        <v>5.4</v>
      </c>
      <c r="L170" s="44">
        <f t="shared" si="38"/>
        <v>5.7</v>
      </c>
      <c r="M170" s="156">
        <f>Vulnerability!E169</f>
        <v>2.9</v>
      </c>
      <c r="N170" s="154">
        <f>Vulnerability!H169</f>
        <v>2.9</v>
      </c>
      <c r="O170" s="154">
        <f>Vulnerability!M169</f>
        <v>2.5</v>
      </c>
      <c r="P170" s="43">
        <f>Vulnerability!N169</f>
        <v>2.8</v>
      </c>
      <c r="Q170" s="154">
        <f>Vulnerability!S169</f>
        <v>2</v>
      </c>
      <c r="R170" s="153">
        <f>Vulnerability!W169</f>
        <v>0.7</v>
      </c>
      <c r="S170" s="153">
        <f>Vulnerability!Z169</f>
        <v>3.2</v>
      </c>
      <c r="T170" s="153">
        <f>Vulnerability!AC169</f>
        <v>0.1</v>
      </c>
      <c r="U170" s="153">
        <f>Vulnerability!AI169</f>
        <v>8.3000000000000007</v>
      </c>
      <c r="V170" s="154">
        <f>Vulnerability!AJ169</f>
        <v>4</v>
      </c>
      <c r="W170" s="43">
        <f>Vulnerability!AK169</f>
        <v>3.1</v>
      </c>
      <c r="X170" s="44">
        <f t="shared" si="39"/>
        <v>3</v>
      </c>
      <c r="Y170" s="169">
        <f>'Lack of Coping Capacity'!D169</f>
        <v>4.5999999999999996</v>
      </c>
      <c r="Z170" s="152">
        <f>'Lack of Coping Capacity'!G169</f>
        <v>7.1</v>
      </c>
      <c r="AA170" s="43">
        <f>'Lack of Coping Capacity'!H169</f>
        <v>5.9</v>
      </c>
      <c r="AB170" s="152">
        <f>'Lack of Coping Capacity'!M169</f>
        <v>3.3</v>
      </c>
      <c r="AC170" s="152">
        <f>'Lack of Coping Capacity'!R169</f>
        <v>5</v>
      </c>
      <c r="AD170" s="152">
        <f>'Lack of Coping Capacity'!W169</f>
        <v>3.9</v>
      </c>
      <c r="AE170" s="43">
        <f>'Lack of Coping Capacity'!X169</f>
        <v>4.0999999999999996</v>
      </c>
      <c r="AF170" s="44">
        <f t="shared" si="40"/>
        <v>5.0999999999999996</v>
      </c>
      <c r="AG170" s="161">
        <f t="shared" si="41"/>
        <v>4.4000000000000004</v>
      </c>
      <c r="AH170" s="187" t="str">
        <f t="shared" si="37"/>
        <v>Medium</v>
      </c>
      <c r="AI170" s="180">
        <f t="shared" si="42"/>
        <v>61</v>
      </c>
      <c r="AJ170" s="183">
        <f>VLOOKUP($B170,'Lack of Reliability Index'!$A$2:$H$192,8,FALSE)</f>
        <v>2.3111111111111118</v>
      </c>
      <c r="AK170" s="51">
        <f>'Imputed and missing data hidden'!BA168</f>
        <v>2</v>
      </c>
      <c r="AL170" s="181">
        <f t="shared" si="43"/>
        <v>3.9215686274509803E-2</v>
      </c>
      <c r="AM170" s="51" t="str">
        <f t="shared" si="44"/>
        <v/>
      </c>
      <c r="AN170" s="182">
        <f>'Indicator Date hidden2'!BB169</f>
        <v>0.33333333333333331</v>
      </c>
      <c r="AO170" s="188"/>
    </row>
    <row r="171" spans="1:41" ht="15.75" thickBot="1" x14ac:dyDescent="0.3">
      <c r="A171" s="130" t="s">
        <v>852</v>
      </c>
      <c r="B171" s="47" t="s">
        <v>318</v>
      </c>
      <c r="C171" s="159">
        <f>'Hazard &amp; Exposure'!AO170</f>
        <v>4.7</v>
      </c>
      <c r="D171" s="158">
        <f>'Hazard &amp; Exposure'!AP170</f>
        <v>5.9</v>
      </c>
      <c r="E171" s="158">
        <f>'Hazard &amp; Exposure'!AQ170</f>
        <v>5.2</v>
      </c>
      <c r="F171" s="158">
        <f>'Hazard &amp; Exposure'!AR170</f>
        <v>0.9</v>
      </c>
      <c r="G171" s="158">
        <f>'Hazard &amp; Exposure'!AU170</f>
        <v>5.0999999999999996</v>
      </c>
      <c r="H171" s="43">
        <f>'Hazard &amp; Exposure'!AV170</f>
        <v>4.5999999999999996</v>
      </c>
      <c r="I171" s="158">
        <f>'Hazard &amp; Exposure'!AY170</f>
        <v>7.2</v>
      </c>
      <c r="J171" s="158">
        <f>'Hazard &amp; Exposure'!BB170</f>
        <v>0</v>
      </c>
      <c r="K171" s="43">
        <f>'Hazard &amp; Exposure'!BC170</f>
        <v>5</v>
      </c>
      <c r="L171" s="44">
        <f t="shared" si="38"/>
        <v>4.8</v>
      </c>
      <c r="M171" s="156">
        <f>Vulnerability!E170</f>
        <v>6.4</v>
      </c>
      <c r="N171" s="154">
        <f>Vulnerability!H170</f>
        <v>5.3</v>
      </c>
      <c r="O171" s="154">
        <f>Vulnerability!M170</f>
        <v>2.9</v>
      </c>
      <c r="P171" s="43">
        <f>Vulnerability!N170</f>
        <v>5.3</v>
      </c>
      <c r="Q171" s="154">
        <f>Vulnerability!S170</f>
        <v>6.6</v>
      </c>
      <c r="R171" s="153">
        <f>Vulnerability!W170</f>
        <v>6.4</v>
      </c>
      <c r="S171" s="153">
        <f>Vulnerability!Z170</f>
        <v>3.4</v>
      </c>
      <c r="T171" s="153">
        <f>Vulnerability!AC170</f>
        <v>0.3</v>
      </c>
      <c r="U171" s="153">
        <f>Vulnerability!AI170</f>
        <v>7.8</v>
      </c>
      <c r="V171" s="154">
        <f>Vulnerability!AJ170</f>
        <v>5.0999999999999996</v>
      </c>
      <c r="W171" s="43">
        <f>Vulnerability!AK170</f>
        <v>5.9</v>
      </c>
      <c r="X171" s="44">
        <f t="shared" si="39"/>
        <v>5.6</v>
      </c>
      <c r="Y171" s="169">
        <f>'Lack of Coping Capacity'!D170</f>
        <v>3.5</v>
      </c>
      <c r="Z171" s="152">
        <f>'Lack of Coping Capacity'!G170</f>
        <v>6.5</v>
      </c>
      <c r="AA171" s="43">
        <f>'Lack of Coping Capacity'!H170</f>
        <v>5</v>
      </c>
      <c r="AB171" s="152">
        <f>'Lack of Coping Capacity'!M170</f>
        <v>7.1</v>
      </c>
      <c r="AC171" s="152">
        <f>'Lack of Coping Capacity'!R170</f>
        <v>9.1999999999999993</v>
      </c>
      <c r="AD171" s="152">
        <f>'Lack of Coping Capacity'!W170</f>
        <v>6.6</v>
      </c>
      <c r="AE171" s="43">
        <f>'Lack of Coping Capacity'!X170</f>
        <v>7.6</v>
      </c>
      <c r="AF171" s="44">
        <f t="shared" si="40"/>
        <v>6.5</v>
      </c>
      <c r="AG171" s="161">
        <f t="shared" si="41"/>
        <v>5.6</v>
      </c>
      <c r="AH171" s="187" t="str">
        <f t="shared" si="37"/>
        <v>High</v>
      </c>
      <c r="AI171" s="180">
        <f t="shared" si="42"/>
        <v>25</v>
      </c>
      <c r="AJ171" s="183">
        <f>VLOOKUP($B171,'Lack of Reliability Index'!$A$2:$H$192,8,FALSE)</f>
        <v>1.8133333333333326</v>
      </c>
      <c r="AK171" s="51">
        <f>'Imputed and missing data hidden'!BA169</f>
        <v>0</v>
      </c>
      <c r="AL171" s="181">
        <f t="shared" si="43"/>
        <v>0</v>
      </c>
      <c r="AM171" s="51" t="str">
        <f t="shared" si="44"/>
        <v/>
      </c>
      <c r="AN171" s="182">
        <f>'Indicator Date hidden2'!BB170</f>
        <v>0.34</v>
      </c>
      <c r="AO171" s="188"/>
    </row>
    <row r="172" spans="1:41" ht="15.75" thickBot="1" x14ac:dyDescent="0.3">
      <c r="A172" s="130" t="s">
        <v>320</v>
      </c>
      <c r="B172" s="47" t="s">
        <v>319</v>
      </c>
      <c r="C172" s="159">
        <f>'Hazard &amp; Exposure'!AO171</f>
        <v>3.4</v>
      </c>
      <c r="D172" s="158">
        <f>'Hazard &amp; Exposure'!AP171</f>
        <v>8.9</v>
      </c>
      <c r="E172" s="158">
        <f>'Hazard &amp; Exposure'!AQ171</f>
        <v>6.8</v>
      </c>
      <c r="F172" s="158">
        <f>'Hazard &amp; Exposure'!AR171</f>
        <v>4.9000000000000004</v>
      </c>
      <c r="G172" s="158">
        <f>'Hazard &amp; Exposure'!AU171</f>
        <v>5.6</v>
      </c>
      <c r="H172" s="43">
        <f>'Hazard &amp; Exposure'!AV171</f>
        <v>6.3</v>
      </c>
      <c r="I172" s="158">
        <f>'Hazard &amp; Exposure'!AY171</f>
        <v>6.6</v>
      </c>
      <c r="J172" s="158">
        <f>'Hazard &amp; Exposure'!BB171</f>
        <v>0</v>
      </c>
      <c r="K172" s="43">
        <f>'Hazard &amp; Exposure'!BC171</f>
        <v>4.5999999999999996</v>
      </c>
      <c r="L172" s="44">
        <f t="shared" si="38"/>
        <v>5.5</v>
      </c>
      <c r="M172" s="156">
        <f>Vulnerability!E171</f>
        <v>1.7</v>
      </c>
      <c r="N172" s="154">
        <f>Vulnerability!H171</f>
        <v>4.3</v>
      </c>
      <c r="O172" s="154">
        <f>Vulnerability!M171</f>
        <v>0.1</v>
      </c>
      <c r="P172" s="43">
        <f>Vulnerability!N171</f>
        <v>2</v>
      </c>
      <c r="Q172" s="154">
        <f>Vulnerability!S171</f>
        <v>5.5</v>
      </c>
      <c r="R172" s="153">
        <f>Vulnerability!W171</f>
        <v>1.8</v>
      </c>
      <c r="S172" s="153">
        <f>Vulnerability!Z171</f>
        <v>1.5</v>
      </c>
      <c r="T172" s="153">
        <f>Vulnerability!AC171</f>
        <v>2.9</v>
      </c>
      <c r="U172" s="153">
        <f>Vulnerability!AI171</f>
        <v>2.9</v>
      </c>
      <c r="V172" s="154">
        <f>Vulnerability!AJ171</f>
        <v>2.2999999999999998</v>
      </c>
      <c r="W172" s="43">
        <f>Vulnerability!AK171</f>
        <v>4.0999999999999996</v>
      </c>
      <c r="X172" s="44">
        <f t="shared" si="39"/>
        <v>3.1</v>
      </c>
      <c r="Y172" s="169">
        <f>'Lack of Coping Capacity'!D171</f>
        <v>4.7</v>
      </c>
      <c r="Z172" s="152">
        <f>'Lack of Coping Capacity'!G171</f>
        <v>5.4</v>
      </c>
      <c r="AA172" s="43">
        <f>'Lack of Coping Capacity'!H171</f>
        <v>5.0999999999999996</v>
      </c>
      <c r="AB172" s="152">
        <f>'Lack of Coping Capacity'!M171</f>
        <v>2.8</v>
      </c>
      <c r="AC172" s="152">
        <f>'Lack of Coping Capacity'!R171</f>
        <v>2.2999999999999998</v>
      </c>
      <c r="AD172" s="152">
        <f>'Lack of Coping Capacity'!W171</f>
        <v>4</v>
      </c>
      <c r="AE172" s="43">
        <f>'Lack of Coping Capacity'!X171</f>
        <v>3</v>
      </c>
      <c r="AF172" s="44">
        <f t="shared" si="40"/>
        <v>4.0999999999999996</v>
      </c>
      <c r="AG172" s="161">
        <f t="shared" si="41"/>
        <v>4.0999999999999996</v>
      </c>
      <c r="AH172" s="187" t="str">
        <f t="shared" si="37"/>
        <v>Medium</v>
      </c>
      <c r="AI172" s="180">
        <f t="shared" si="42"/>
        <v>74</v>
      </c>
      <c r="AJ172" s="183">
        <f>VLOOKUP($B172,'Lack of Reliability Index'!$A$2:$H$192,8,FALSE)</f>
        <v>2.3006535947712425</v>
      </c>
      <c r="AK172" s="51">
        <f>'Imputed and missing data hidden'!BA170</f>
        <v>0</v>
      </c>
      <c r="AL172" s="181">
        <f t="shared" si="43"/>
        <v>0</v>
      </c>
      <c r="AM172" s="51" t="str">
        <f t="shared" si="44"/>
        <v/>
      </c>
      <c r="AN172" s="182">
        <f>'Indicator Date hidden2'!BB171</f>
        <v>0.43137254901960786</v>
      </c>
      <c r="AO172" s="188"/>
    </row>
    <row r="173" spans="1:41" ht="15.75" thickBot="1" x14ac:dyDescent="0.3">
      <c r="A173" s="130" t="s">
        <v>946</v>
      </c>
      <c r="B173" s="47" t="s">
        <v>187</v>
      </c>
      <c r="C173" s="159">
        <f>'Hazard &amp; Exposure'!AO172</f>
        <v>6.6</v>
      </c>
      <c r="D173" s="158">
        <f>'Hazard &amp; Exposure'!AP172</f>
        <v>4.4000000000000004</v>
      </c>
      <c r="E173" s="158">
        <f>'Hazard &amp; Exposure'!AQ172</f>
        <v>0</v>
      </c>
      <c r="F173" s="158">
        <f>'Hazard &amp; Exposure'!AR172</f>
        <v>0</v>
      </c>
      <c r="G173" s="158">
        <f>'Hazard &amp; Exposure'!AU172</f>
        <v>3.3</v>
      </c>
      <c r="H173" s="43">
        <f>'Hazard &amp; Exposure'!AV172</f>
        <v>3.3</v>
      </c>
      <c r="I173" s="158">
        <f>'Hazard &amp; Exposure'!AY172</f>
        <v>3.2</v>
      </c>
      <c r="J173" s="158">
        <f>'Hazard &amp; Exposure'!BB172</f>
        <v>0</v>
      </c>
      <c r="K173" s="43">
        <f>'Hazard &amp; Exposure'!BC172</f>
        <v>2.2000000000000002</v>
      </c>
      <c r="L173" s="44">
        <f t="shared" si="38"/>
        <v>2.8</v>
      </c>
      <c r="M173" s="156">
        <f>Vulnerability!E172</f>
        <v>1.7</v>
      </c>
      <c r="N173" s="154">
        <f>Vulnerability!H172</f>
        <v>3.5</v>
      </c>
      <c r="O173" s="154">
        <f>Vulnerability!M172</f>
        <v>3.1</v>
      </c>
      <c r="P173" s="43">
        <f>Vulnerability!N172</f>
        <v>2.5</v>
      </c>
      <c r="Q173" s="154">
        <f>Vulnerability!S172</f>
        <v>1.3</v>
      </c>
      <c r="R173" s="153">
        <f>Vulnerability!W172</f>
        <v>0.2</v>
      </c>
      <c r="S173" s="153">
        <f>Vulnerability!Z172</f>
        <v>0.4</v>
      </c>
      <c r="T173" s="153">
        <f>Vulnerability!AC172</f>
        <v>2.2000000000000002</v>
      </c>
      <c r="U173" s="153">
        <f>Vulnerability!AI172</f>
        <v>2.8</v>
      </c>
      <c r="V173" s="154">
        <f>Vulnerability!AJ172</f>
        <v>1.5</v>
      </c>
      <c r="W173" s="43">
        <f>Vulnerability!AK172</f>
        <v>1.4</v>
      </c>
      <c r="X173" s="44">
        <f t="shared" si="39"/>
        <v>2</v>
      </c>
      <c r="Y173" s="169">
        <f>'Lack of Coping Capacity'!D172</f>
        <v>3.8</v>
      </c>
      <c r="Z173" s="152">
        <f>'Lack of Coping Capacity'!G172</f>
        <v>5.5</v>
      </c>
      <c r="AA173" s="43">
        <f>'Lack of Coping Capacity'!H172</f>
        <v>4.7</v>
      </c>
      <c r="AB173" s="152">
        <f>'Lack of Coping Capacity'!M172</f>
        <v>2.1</v>
      </c>
      <c r="AC173" s="152">
        <f>'Lack of Coping Capacity'!R172</f>
        <v>1.9</v>
      </c>
      <c r="AD173" s="152">
        <f>'Lack of Coping Capacity'!W172</f>
        <v>3.8</v>
      </c>
      <c r="AE173" s="43">
        <f>'Lack of Coping Capacity'!X172</f>
        <v>2.6</v>
      </c>
      <c r="AF173" s="44">
        <f t="shared" si="40"/>
        <v>3.7</v>
      </c>
      <c r="AG173" s="161">
        <f t="shared" si="41"/>
        <v>2.7</v>
      </c>
      <c r="AH173" s="187" t="str">
        <f t="shared" si="37"/>
        <v>Low</v>
      </c>
      <c r="AI173" s="180">
        <f t="shared" si="42"/>
        <v>123</v>
      </c>
      <c r="AJ173" s="183">
        <f>VLOOKUP($B173,'Lack of Reliability Index'!$A$2:$H$192,8,FALSE)</f>
        <v>3.0400000000000009</v>
      </c>
      <c r="AK173" s="51">
        <f>'Imputed and missing data hidden'!BA171</f>
        <v>1</v>
      </c>
      <c r="AL173" s="181">
        <f t="shared" si="43"/>
        <v>1.9607843137254902E-2</v>
      </c>
      <c r="AM173" s="51" t="str">
        <f t="shared" si="44"/>
        <v/>
      </c>
      <c r="AN173" s="182">
        <f>'Indicator Date hidden2'!BB172</f>
        <v>0.52</v>
      </c>
      <c r="AO173" s="188"/>
    </row>
    <row r="174" spans="1:41" s="3" customFormat="1" ht="15.75" thickBot="1" x14ac:dyDescent="0.3">
      <c r="A174" s="130" t="s">
        <v>373</v>
      </c>
      <c r="B174" s="47" t="s">
        <v>91</v>
      </c>
      <c r="C174" s="159">
        <f>'Hazard &amp; Exposure'!AO173</f>
        <v>5.7</v>
      </c>
      <c r="D174" s="158">
        <f>'Hazard &amp; Exposure'!AP173</f>
        <v>1.9</v>
      </c>
      <c r="E174" s="158">
        <f>'Hazard &amp; Exposure'!AQ173</f>
        <v>5</v>
      </c>
      <c r="F174" s="158">
        <f>'Hazard &amp; Exposure'!AR173</f>
        <v>3.7</v>
      </c>
      <c r="G174" s="158">
        <f>'Hazard &amp; Exposure'!AU173</f>
        <v>1.6</v>
      </c>
      <c r="H174" s="43">
        <f>'Hazard &amp; Exposure'!AV173</f>
        <v>3.8</v>
      </c>
      <c r="I174" s="158">
        <f>'Hazard &amp; Exposure'!AY173</f>
        <v>1.9</v>
      </c>
      <c r="J174" s="158">
        <f>'Hazard &amp; Exposure'!BB173</f>
        <v>0</v>
      </c>
      <c r="K174" s="43">
        <f>'Hazard &amp; Exposure'!BC173</f>
        <v>1.3</v>
      </c>
      <c r="L174" s="44">
        <f t="shared" si="38"/>
        <v>2.6</v>
      </c>
      <c r="M174" s="156">
        <f>Vulnerability!E173</f>
        <v>5.7</v>
      </c>
      <c r="N174" s="154">
        <f>Vulnerability!H173</f>
        <v>1.6</v>
      </c>
      <c r="O174" s="154">
        <f>Vulnerability!M173</f>
        <v>6.3</v>
      </c>
      <c r="P174" s="43">
        <f>Vulnerability!N173</f>
        <v>4.8</v>
      </c>
      <c r="Q174" s="154">
        <f>Vulnerability!S173</f>
        <v>0</v>
      </c>
      <c r="R174" s="153">
        <f>Vulnerability!W173</f>
        <v>5.2</v>
      </c>
      <c r="S174" s="153">
        <f>Vulnerability!Z173</f>
        <v>7</v>
      </c>
      <c r="T174" s="153">
        <f>Vulnerability!AC173</f>
        <v>4.8</v>
      </c>
      <c r="U174" s="153">
        <f>Vulnerability!AI173</f>
        <v>6.6</v>
      </c>
      <c r="V174" s="154">
        <f>Vulnerability!AJ173</f>
        <v>6</v>
      </c>
      <c r="W174" s="43">
        <f>Vulnerability!AK173</f>
        <v>3.6</v>
      </c>
      <c r="X174" s="44">
        <f t="shared" si="39"/>
        <v>4.2</v>
      </c>
      <c r="Y174" s="169">
        <f>'Lack of Coping Capacity'!D173</f>
        <v>6.3</v>
      </c>
      <c r="Z174" s="152">
        <f>'Lack of Coping Capacity'!G173</f>
        <v>6.8</v>
      </c>
      <c r="AA174" s="43">
        <f>'Lack of Coping Capacity'!H173</f>
        <v>6.6</v>
      </c>
      <c r="AB174" s="152">
        <f>'Lack of Coping Capacity'!M173</f>
        <v>6.2</v>
      </c>
      <c r="AC174" s="152">
        <f>'Lack of Coping Capacity'!R173</f>
        <v>6.8</v>
      </c>
      <c r="AD174" s="152">
        <f>'Lack of Coping Capacity'!W173</f>
        <v>6.9</v>
      </c>
      <c r="AE174" s="43">
        <f>'Lack of Coping Capacity'!X173</f>
        <v>6.6</v>
      </c>
      <c r="AF174" s="44">
        <f t="shared" si="40"/>
        <v>6.6</v>
      </c>
      <c r="AG174" s="161">
        <f t="shared" si="41"/>
        <v>4.2</v>
      </c>
      <c r="AH174" s="187" t="str">
        <f t="shared" si="37"/>
        <v>Medium</v>
      </c>
      <c r="AI174" s="180">
        <f t="shared" si="42"/>
        <v>68</v>
      </c>
      <c r="AJ174" s="183">
        <f>VLOOKUP($B174,'Lack of Reliability Index'!$A$2:$H$192,8,FALSE)</f>
        <v>4.5449275362318842</v>
      </c>
      <c r="AK174" s="51">
        <f>'Imputed and missing data hidden'!BA172</f>
        <v>4</v>
      </c>
      <c r="AL174" s="181">
        <f t="shared" si="43"/>
        <v>7.8431372549019607E-2</v>
      </c>
      <c r="AM174" s="51" t="str">
        <f t="shared" si="44"/>
        <v/>
      </c>
      <c r="AN174" s="182">
        <f>'Indicator Date hidden2'!BB173</f>
        <v>0.65217391304347827</v>
      </c>
      <c r="AO174" s="188"/>
    </row>
    <row r="175" spans="1:41" ht="15.75" thickBot="1" x14ac:dyDescent="0.3">
      <c r="A175" s="130" t="s">
        <v>322</v>
      </c>
      <c r="B175" s="47" t="s">
        <v>321</v>
      </c>
      <c r="C175" s="159">
        <f>'Hazard &amp; Exposure'!AO174</f>
        <v>0.1</v>
      </c>
      <c r="D175" s="158">
        <f>'Hazard &amp; Exposure'!AP174</f>
        <v>4.4000000000000004</v>
      </c>
      <c r="E175" s="158">
        <f>'Hazard &amp; Exposure'!AQ174</f>
        <v>0</v>
      </c>
      <c r="F175" s="158">
        <f>'Hazard &amp; Exposure'!AR174</f>
        <v>0</v>
      </c>
      <c r="G175" s="158">
        <f>'Hazard &amp; Exposure'!AU174</f>
        <v>2.6</v>
      </c>
      <c r="H175" s="43">
        <f>'Hazard &amp; Exposure'!AV174</f>
        <v>1.6</v>
      </c>
      <c r="I175" s="158">
        <f>'Hazard &amp; Exposure'!AY174</f>
        <v>5.8</v>
      </c>
      <c r="J175" s="158">
        <f>'Hazard &amp; Exposure'!BB174</f>
        <v>0</v>
      </c>
      <c r="K175" s="43">
        <f>'Hazard &amp; Exposure'!BC174</f>
        <v>4.0999999999999996</v>
      </c>
      <c r="L175" s="44">
        <f t="shared" si="38"/>
        <v>2.9</v>
      </c>
      <c r="M175" s="156">
        <f>Vulnerability!E174</f>
        <v>5.9</v>
      </c>
      <c r="N175" s="154">
        <f>Vulnerability!H174</f>
        <v>6.4</v>
      </c>
      <c r="O175" s="154">
        <f>Vulnerability!M174</f>
        <v>2.4</v>
      </c>
      <c r="P175" s="43">
        <f>Vulnerability!N174</f>
        <v>5.2</v>
      </c>
      <c r="Q175" s="154">
        <f>Vulnerability!S174</f>
        <v>3.8</v>
      </c>
      <c r="R175" s="153">
        <f>Vulnerability!W174</f>
        <v>4.2</v>
      </c>
      <c r="S175" s="153">
        <f>Vulnerability!Z174</f>
        <v>4.8</v>
      </c>
      <c r="T175" s="153">
        <f>Vulnerability!AC174</f>
        <v>0</v>
      </c>
      <c r="U175" s="153">
        <f>Vulnerability!AI174</f>
        <v>4.2</v>
      </c>
      <c r="V175" s="154">
        <f>Vulnerability!AJ174</f>
        <v>3.5</v>
      </c>
      <c r="W175" s="43">
        <f>Vulnerability!AK174</f>
        <v>3.7</v>
      </c>
      <c r="X175" s="44">
        <f t="shared" si="39"/>
        <v>4.5</v>
      </c>
      <c r="Y175" s="169">
        <f>'Lack of Coping Capacity'!D174</f>
        <v>9.1999999999999993</v>
      </c>
      <c r="Z175" s="152">
        <f>'Lack of Coping Capacity'!G174</f>
        <v>7.1</v>
      </c>
      <c r="AA175" s="43">
        <f>'Lack of Coping Capacity'!H174</f>
        <v>8.1999999999999993</v>
      </c>
      <c r="AB175" s="152">
        <f>'Lack of Coping Capacity'!M174</f>
        <v>6.9</v>
      </c>
      <c r="AC175" s="152">
        <f>'Lack of Coping Capacity'!R174</f>
        <v>8.3000000000000007</v>
      </c>
      <c r="AD175" s="152">
        <f>'Lack of Coping Capacity'!W174</f>
        <v>6.8</v>
      </c>
      <c r="AE175" s="43">
        <f>'Lack of Coping Capacity'!X174</f>
        <v>7.3</v>
      </c>
      <c r="AF175" s="44">
        <f t="shared" si="40"/>
        <v>7.8</v>
      </c>
      <c r="AG175" s="161">
        <f t="shared" si="41"/>
        <v>4.7</v>
      </c>
      <c r="AH175" s="187" t="str">
        <f t="shared" si="37"/>
        <v>Medium</v>
      </c>
      <c r="AI175" s="180">
        <f t="shared" si="42"/>
        <v>53</v>
      </c>
      <c r="AJ175" s="183">
        <f>VLOOKUP($B175,'Lack of Reliability Index'!$A$2:$H$192,8,FALSE)</f>
        <v>1.359477124183007</v>
      </c>
      <c r="AK175" s="51">
        <f>'Imputed and missing data hidden'!BA173</f>
        <v>0</v>
      </c>
      <c r="AL175" s="181">
        <f t="shared" si="43"/>
        <v>0</v>
      </c>
      <c r="AM175" s="51" t="str">
        <f t="shared" si="44"/>
        <v/>
      </c>
      <c r="AN175" s="182">
        <f>'Indicator Date hidden2'!BB174</f>
        <v>0.25490196078431371</v>
      </c>
      <c r="AO175" s="188"/>
    </row>
    <row r="176" spans="1:41" ht="15.75" thickBot="1" x14ac:dyDescent="0.3">
      <c r="A176" s="130" t="s">
        <v>324</v>
      </c>
      <c r="B176" s="47" t="s">
        <v>323</v>
      </c>
      <c r="C176" s="159">
        <f>'Hazard &amp; Exposure'!AO175</f>
        <v>0.1</v>
      </c>
      <c r="D176" s="158">
        <f>'Hazard &amp; Exposure'!AP175</f>
        <v>0.1</v>
      </c>
      <c r="E176" s="158">
        <f>'Hazard &amp; Exposure'!AQ175</f>
        <v>2.8</v>
      </c>
      <c r="F176" s="158">
        <f>'Hazard &amp; Exposure'!AR175</f>
        <v>5.9</v>
      </c>
      <c r="G176" s="158">
        <f>'Hazard &amp; Exposure'!AU175</f>
        <v>0.5</v>
      </c>
      <c r="H176" s="43">
        <f>'Hazard &amp; Exposure'!AV175</f>
        <v>2.2000000000000002</v>
      </c>
      <c r="I176" s="158">
        <f>'Hazard &amp; Exposure'!AY175</f>
        <v>0.1</v>
      </c>
      <c r="J176" s="158">
        <f>'Hazard &amp; Exposure'!BB175</f>
        <v>0</v>
      </c>
      <c r="K176" s="43">
        <f>'Hazard &amp; Exposure'!BC175</f>
        <v>0.1</v>
      </c>
      <c r="L176" s="44">
        <f t="shared" si="38"/>
        <v>1.2</v>
      </c>
      <c r="M176" s="156">
        <f>Vulnerability!E175</f>
        <v>3.5</v>
      </c>
      <c r="N176" s="154">
        <f>Vulnerability!H175</f>
        <v>6.1</v>
      </c>
      <c r="O176" s="154">
        <f>Vulnerability!M175</f>
        <v>10</v>
      </c>
      <c r="P176" s="43">
        <f>Vulnerability!N175</f>
        <v>5.8</v>
      </c>
      <c r="Q176" s="154">
        <f>Vulnerability!S175</f>
        <v>0</v>
      </c>
      <c r="R176" s="153">
        <f>Vulnerability!W175</f>
        <v>0.3</v>
      </c>
      <c r="S176" s="153">
        <f>Vulnerability!Z175</f>
        <v>0.9</v>
      </c>
      <c r="T176" s="153">
        <f>Vulnerability!AC175</f>
        <v>0.2</v>
      </c>
      <c r="U176" s="153">
        <f>Vulnerability!AI175</f>
        <v>4</v>
      </c>
      <c r="V176" s="154">
        <f>Vulnerability!AJ175</f>
        <v>1.5</v>
      </c>
      <c r="W176" s="43">
        <f>Vulnerability!AK175</f>
        <v>0.8</v>
      </c>
      <c r="X176" s="44">
        <f t="shared" si="39"/>
        <v>3.7</v>
      </c>
      <c r="Y176" s="169">
        <f>'Lack of Coping Capacity'!D175</f>
        <v>5.8</v>
      </c>
      <c r="Z176" s="152">
        <f>'Lack of Coping Capacity'!G175</f>
        <v>5.7</v>
      </c>
      <c r="AA176" s="43">
        <f>'Lack of Coping Capacity'!H175</f>
        <v>5.8</v>
      </c>
      <c r="AB176" s="152">
        <f>'Lack of Coping Capacity'!M175</f>
        <v>3.3</v>
      </c>
      <c r="AC176" s="152">
        <f>'Lack of Coping Capacity'!R175</f>
        <v>0.4</v>
      </c>
      <c r="AD176" s="152">
        <f>'Lack of Coping Capacity'!W175</f>
        <v>5.8</v>
      </c>
      <c r="AE176" s="43">
        <f>'Lack of Coping Capacity'!X175</f>
        <v>3.2</v>
      </c>
      <c r="AF176" s="44">
        <f t="shared" si="40"/>
        <v>4.5999999999999996</v>
      </c>
      <c r="AG176" s="161">
        <f t="shared" si="41"/>
        <v>2.7</v>
      </c>
      <c r="AH176" s="187" t="str">
        <f t="shared" si="37"/>
        <v>Low</v>
      </c>
      <c r="AI176" s="180">
        <f t="shared" si="42"/>
        <v>123</v>
      </c>
      <c r="AJ176" s="183">
        <f>VLOOKUP($B176,'Lack of Reliability Index'!$A$2:$H$192,8,FALSE)</f>
        <v>4.4363636363636356</v>
      </c>
      <c r="AK176" s="51">
        <f>'Imputed and missing data hidden'!BA174</f>
        <v>8</v>
      </c>
      <c r="AL176" s="181">
        <f t="shared" si="43"/>
        <v>0.15686274509803921</v>
      </c>
      <c r="AM176" s="51" t="str">
        <f t="shared" si="44"/>
        <v/>
      </c>
      <c r="AN176" s="182">
        <f>'Indicator Date hidden2'!BB175</f>
        <v>0.43181818181818182</v>
      </c>
      <c r="AO176" s="188"/>
    </row>
    <row r="177" spans="1:41" ht="15.75" thickBot="1" x14ac:dyDescent="0.3">
      <c r="A177" s="130" t="s">
        <v>326</v>
      </c>
      <c r="B177" s="47" t="s">
        <v>325</v>
      </c>
      <c r="C177" s="159">
        <f>'Hazard &amp; Exposure'!AO176</f>
        <v>3.9</v>
      </c>
      <c r="D177" s="158">
        <f>'Hazard &amp; Exposure'!AP176</f>
        <v>0.4</v>
      </c>
      <c r="E177" s="158">
        <f>'Hazard &amp; Exposure'!AQ176</f>
        <v>0</v>
      </c>
      <c r="F177" s="158">
        <f>'Hazard &amp; Exposure'!AR176</f>
        <v>2.4</v>
      </c>
      <c r="G177" s="158">
        <f>'Hazard &amp; Exposure'!AU176</f>
        <v>2.2999999999999998</v>
      </c>
      <c r="H177" s="43">
        <f>'Hazard &amp; Exposure'!AV176</f>
        <v>1.9</v>
      </c>
      <c r="I177" s="158">
        <f>'Hazard &amp; Exposure'!AY176</f>
        <v>0.4</v>
      </c>
      <c r="J177" s="158">
        <f>'Hazard &amp; Exposure'!BB176</f>
        <v>0</v>
      </c>
      <c r="K177" s="43">
        <f>'Hazard &amp; Exposure'!BC176</f>
        <v>0.3</v>
      </c>
      <c r="L177" s="44">
        <f t="shared" si="38"/>
        <v>1.1000000000000001</v>
      </c>
      <c r="M177" s="156">
        <f>Vulnerability!E176</f>
        <v>1.4</v>
      </c>
      <c r="N177" s="154">
        <f>Vulnerability!H176</f>
        <v>4.3</v>
      </c>
      <c r="O177" s="154">
        <f>Vulnerability!M176</f>
        <v>0</v>
      </c>
      <c r="P177" s="43">
        <f>Vulnerability!N176</f>
        <v>1.8</v>
      </c>
      <c r="Q177" s="154">
        <f>Vulnerability!S176</f>
        <v>0.9</v>
      </c>
      <c r="R177" s="153">
        <f>Vulnerability!W176</f>
        <v>1.4</v>
      </c>
      <c r="S177" s="153">
        <f>Vulnerability!Z176</f>
        <v>1.6</v>
      </c>
      <c r="T177" s="153">
        <f>Vulnerability!AC176</f>
        <v>0</v>
      </c>
      <c r="U177" s="153">
        <f>Vulnerability!AI176</f>
        <v>2.9</v>
      </c>
      <c r="V177" s="154">
        <f>Vulnerability!AJ176</f>
        <v>1.5</v>
      </c>
      <c r="W177" s="43">
        <f>Vulnerability!AK176</f>
        <v>1.2</v>
      </c>
      <c r="X177" s="44">
        <f t="shared" si="39"/>
        <v>1.5</v>
      </c>
      <c r="Y177" s="169">
        <f>'Lack of Coping Capacity'!D176</f>
        <v>4.4000000000000004</v>
      </c>
      <c r="Z177" s="152">
        <f>'Lack of Coping Capacity'!G176</f>
        <v>5.5</v>
      </c>
      <c r="AA177" s="43">
        <f>'Lack of Coping Capacity'!H176</f>
        <v>5</v>
      </c>
      <c r="AB177" s="152">
        <f>'Lack of Coping Capacity'!M176</f>
        <v>1.4</v>
      </c>
      <c r="AC177" s="152">
        <f>'Lack of Coping Capacity'!R176</f>
        <v>0.6</v>
      </c>
      <c r="AD177" s="152">
        <f>'Lack of Coping Capacity'!W176</f>
        <v>3.8</v>
      </c>
      <c r="AE177" s="43">
        <f>'Lack of Coping Capacity'!X176</f>
        <v>1.9</v>
      </c>
      <c r="AF177" s="44">
        <f t="shared" si="40"/>
        <v>3.6</v>
      </c>
      <c r="AG177" s="161">
        <f t="shared" si="41"/>
        <v>1.8</v>
      </c>
      <c r="AH177" s="187" t="str">
        <f t="shared" si="37"/>
        <v>Very Low</v>
      </c>
      <c r="AI177" s="180">
        <f t="shared" si="42"/>
        <v>161</v>
      </c>
      <c r="AJ177" s="183">
        <f>VLOOKUP($B177,'Lack of Reliability Index'!$A$2:$H$192,8,FALSE)</f>
        <v>3.6173913043478265</v>
      </c>
      <c r="AK177" s="51">
        <f>'Imputed and missing data hidden'!BA175</f>
        <v>4</v>
      </c>
      <c r="AL177" s="181">
        <f t="shared" si="43"/>
        <v>7.8431372549019607E-2</v>
      </c>
      <c r="AM177" s="51" t="str">
        <f t="shared" si="44"/>
        <v/>
      </c>
      <c r="AN177" s="182">
        <f>'Indicator Date hidden2'!BB176</f>
        <v>0.47826086956521741</v>
      </c>
      <c r="AO177" s="188"/>
    </row>
    <row r="178" spans="1:41" ht="15.75" thickBot="1" x14ac:dyDescent="0.3">
      <c r="A178" s="130" t="s">
        <v>328</v>
      </c>
      <c r="B178" s="47" t="s">
        <v>327</v>
      </c>
      <c r="C178" s="159">
        <f>'Hazard &amp; Exposure'!AO177</f>
        <v>4.0999999999999996</v>
      </c>
      <c r="D178" s="158">
        <f>'Hazard &amp; Exposure'!AP177</f>
        <v>3.9</v>
      </c>
      <c r="E178" s="158">
        <f>'Hazard &amp; Exposure'!AQ177</f>
        <v>7.2</v>
      </c>
      <c r="F178" s="158">
        <f>'Hazard &amp; Exposure'!AR177</f>
        <v>0</v>
      </c>
      <c r="G178" s="158">
        <f>'Hazard &amp; Exposure'!AU177</f>
        <v>5.3</v>
      </c>
      <c r="H178" s="43">
        <f>'Hazard &amp; Exposure'!AV177</f>
        <v>4.5</v>
      </c>
      <c r="I178" s="158">
        <f>'Hazard &amp; Exposure'!AY177</f>
        <v>4.0999999999999996</v>
      </c>
      <c r="J178" s="158">
        <f>'Hazard &amp; Exposure'!BB177</f>
        <v>0</v>
      </c>
      <c r="K178" s="43">
        <f>'Hazard &amp; Exposure'!BC177</f>
        <v>2.9</v>
      </c>
      <c r="L178" s="44">
        <f t="shared" si="38"/>
        <v>3.7</v>
      </c>
      <c r="M178" s="156">
        <f>Vulnerability!E177</f>
        <v>1.9</v>
      </c>
      <c r="N178" s="154">
        <f>Vulnerability!H177</f>
        <v>3.3</v>
      </c>
      <c r="O178" s="154">
        <f>Vulnerability!M177</f>
        <v>1.7</v>
      </c>
      <c r="P178" s="43">
        <f>Vulnerability!N177</f>
        <v>2.2000000000000002</v>
      </c>
      <c r="Q178" s="154">
        <f>Vulnerability!S177</f>
        <v>0.8</v>
      </c>
      <c r="R178" s="153">
        <f>Vulnerability!W177</f>
        <v>0.5</v>
      </c>
      <c r="S178" s="153">
        <f>Vulnerability!Z177</f>
        <v>0.8</v>
      </c>
      <c r="T178" s="153">
        <f>Vulnerability!AC177</f>
        <v>0</v>
      </c>
      <c r="U178" s="153">
        <f>Vulnerability!AI177</f>
        <v>1.1000000000000001</v>
      </c>
      <c r="V178" s="154">
        <f>Vulnerability!AJ177</f>
        <v>0.6</v>
      </c>
      <c r="W178" s="43">
        <f>Vulnerability!AK177</f>
        <v>0.7</v>
      </c>
      <c r="X178" s="44">
        <f t="shared" si="39"/>
        <v>1.5</v>
      </c>
      <c r="Y178" s="169">
        <f>'Lack of Coping Capacity'!D177</f>
        <v>6.4</v>
      </c>
      <c r="Z178" s="152">
        <f>'Lack of Coping Capacity'!G177</f>
        <v>5.6</v>
      </c>
      <c r="AA178" s="43">
        <f>'Lack of Coping Capacity'!H177</f>
        <v>6</v>
      </c>
      <c r="AB178" s="152">
        <f>'Lack of Coping Capacity'!M177</f>
        <v>3.1</v>
      </c>
      <c r="AC178" s="152">
        <f>'Lack of Coping Capacity'!R177</f>
        <v>2.6</v>
      </c>
      <c r="AD178" s="152">
        <f>'Lack of Coping Capacity'!W177</f>
        <v>4</v>
      </c>
      <c r="AE178" s="43">
        <f>'Lack of Coping Capacity'!X177</f>
        <v>3.2</v>
      </c>
      <c r="AF178" s="44">
        <f t="shared" si="40"/>
        <v>4.8</v>
      </c>
      <c r="AG178" s="161">
        <f t="shared" si="41"/>
        <v>3</v>
      </c>
      <c r="AH178" s="187" t="str">
        <f t="shared" si="37"/>
        <v>Low</v>
      </c>
      <c r="AI178" s="180">
        <f t="shared" si="42"/>
        <v>108</v>
      </c>
      <c r="AJ178" s="183">
        <f>VLOOKUP($B178,'Lack of Reliability Index'!$A$2:$H$192,8,FALSE)</f>
        <v>2.5523809523809513</v>
      </c>
      <c r="AK178" s="51">
        <f>'Imputed and missing data hidden'!BA176</f>
        <v>1</v>
      </c>
      <c r="AL178" s="181">
        <f t="shared" si="43"/>
        <v>1.9607843137254902E-2</v>
      </c>
      <c r="AM178" s="51" t="str">
        <f t="shared" si="44"/>
        <v/>
      </c>
      <c r="AN178" s="182">
        <f>'Indicator Date hidden2'!BB177</f>
        <v>0.42857142857142855</v>
      </c>
      <c r="AO178" s="188"/>
    </row>
    <row r="179" spans="1:41" ht="15.75" thickBot="1" x14ac:dyDescent="0.3">
      <c r="A179" s="130" t="s">
        <v>330</v>
      </c>
      <c r="B179" s="47" t="s">
        <v>329</v>
      </c>
      <c r="C179" s="159">
        <f>'Hazard &amp; Exposure'!AO178</f>
        <v>9.3000000000000007</v>
      </c>
      <c r="D179" s="158">
        <f>'Hazard &amp; Exposure'!AP178</f>
        <v>6.1</v>
      </c>
      <c r="E179" s="158">
        <f>'Hazard &amp; Exposure'!AQ178</f>
        <v>6.3</v>
      </c>
      <c r="F179" s="158">
        <f>'Hazard &amp; Exposure'!AR178</f>
        <v>0</v>
      </c>
      <c r="G179" s="158">
        <f>'Hazard &amp; Exposure'!AU178</f>
        <v>2.6</v>
      </c>
      <c r="H179" s="43">
        <f>'Hazard &amp; Exposure'!AV178</f>
        <v>5.8</v>
      </c>
      <c r="I179" s="158">
        <f>'Hazard &amp; Exposure'!AY178</f>
        <v>9.8000000000000007</v>
      </c>
      <c r="J179" s="158">
        <f>'Hazard &amp; Exposure'!BB178</f>
        <v>9</v>
      </c>
      <c r="K179" s="43">
        <f>'Hazard &amp; Exposure'!BC178</f>
        <v>9</v>
      </c>
      <c r="L179" s="44">
        <f t="shared" si="38"/>
        <v>7.8</v>
      </c>
      <c r="M179" s="156">
        <f>Vulnerability!E178</f>
        <v>2.8</v>
      </c>
      <c r="N179" s="154">
        <f>Vulnerability!H178</f>
        <v>4.0999999999999996</v>
      </c>
      <c r="O179" s="154">
        <f>Vulnerability!M178</f>
        <v>1.1000000000000001</v>
      </c>
      <c r="P179" s="43">
        <f>Vulnerability!N178</f>
        <v>2.7</v>
      </c>
      <c r="Q179" s="154">
        <f>Vulnerability!S178</f>
        <v>9.3000000000000007</v>
      </c>
      <c r="R179" s="153">
        <f>Vulnerability!W178</f>
        <v>0.2</v>
      </c>
      <c r="S179" s="153">
        <f>Vulnerability!Z178</f>
        <v>0.7</v>
      </c>
      <c r="T179" s="153">
        <f>Vulnerability!AC178</f>
        <v>0</v>
      </c>
      <c r="U179" s="153">
        <f>Vulnerability!AI178</f>
        <v>1.3</v>
      </c>
      <c r="V179" s="154">
        <f>Vulnerability!AJ178</f>
        <v>0.6</v>
      </c>
      <c r="W179" s="43">
        <f>Vulnerability!AK178</f>
        <v>6.7</v>
      </c>
      <c r="X179" s="44">
        <f t="shared" si="39"/>
        <v>5</v>
      </c>
      <c r="Y179" s="169">
        <f>'Lack of Coping Capacity'!D178</f>
        <v>2.1</v>
      </c>
      <c r="Z179" s="152">
        <f>'Lack of Coping Capacity'!G178</f>
        <v>5.2</v>
      </c>
      <c r="AA179" s="43">
        <f>'Lack of Coping Capacity'!H178</f>
        <v>3.7</v>
      </c>
      <c r="AB179" s="152">
        <f>'Lack of Coping Capacity'!M178</f>
        <v>2.7</v>
      </c>
      <c r="AC179" s="152">
        <f>'Lack of Coping Capacity'!R178</f>
        <v>1.8</v>
      </c>
      <c r="AD179" s="152">
        <f>'Lack of Coping Capacity'!W178</f>
        <v>3.2</v>
      </c>
      <c r="AE179" s="43">
        <f>'Lack of Coping Capacity'!X178</f>
        <v>2.6</v>
      </c>
      <c r="AF179" s="44">
        <f t="shared" si="40"/>
        <v>3.2</v>
      </c>
      <c r="AG179" s="161">
        <f t="shared" si="41"/>
        <v>5</v>
      </c>
      <c r="AH179" s="187" t="str">
        <f t="shared" si="37"/>
        <v>High</v>
      </c>
      <c r="AI179" s="180">
        <f t="shared" si="42"/>
        <v>45</v>
      </c>
      <c r="AJ179" s="183">
        <f>VLOOKUP($B179,'Lack of Reliability Index'!$A$2:$H$192,8,FALSE)</f>
        <v>2.0272108843537406</v>
      </c>
      <c r="AK179" s="51">
        <f>'Imputed and missing data hidden'!BA177</f>
        <v>2</v>
      </c>
      <c r="AL179" s="181">
        <f t="shared" si="43"/>
        <v>3.9215686274509803E-2</v>
      </c>
      <c r="AM179" s="51" t="str">
        <f t="shared" si="44"/>
        <v>YES</v>
      </c>
      <c r="AN179" s="182">
        <f>'Indicator Date hidden2'!BB178</f>
        <v>0.20408163265306123</v>
      </c>
      <c r="AO179" s="188"/>
    </row>
    <row r="180" spans="1:41" ht="15.75" thickBot="1" x14ac:dyDescent="0.3">
      <c r="A180" s="130" t="s">
        <v>332</v>
      </c>
      <c r="B180" s="47" t="s">
        <v>331</v>
      </c>
      <c r="C180" s="159">
        <f>'Hazard &amp; Exposure'!AO179</f>
        <v>8.5</v>
      </c>
      <c r="D180" s="158">
        <f>'Hazard &amp; Exposure'!AP179</f>
        <v>5.3</v>
      </c>
      <c r="E180" s="158">
        <f>'Hazard &amp; Exposure'!AQ179</f>
        <v>0</v>
      </c>
      <c r="F180" s="158">
        <f>'Hazard &amp; Exposure'!AR179</f>
        <v>0</v>
      </c>
      <c r="G180" s="158">
        <f>'Hazard &amp; Exposure'!AU179</f>
        <v>4.5999999999999996</v>
      </c>
      <c r="H180" s="43">
        <f>'Hazard &amp; Exposure'!AV179</f>
        <v>4.5</v>
      </c>
      <c r="I180" s="158">
        <f>'Hazard &amp; Exposure'!AY179</f>
        <v>1</v>
      </c>
      <c r="J180" s="158">
        <f>'Hazard &amp; Exposure'!BB179</f>
        <v>0</v>
      </c>
      <c r="K180" s="43">
        <f>'Hazard &amp; Exposure'!BC179</f>
        <v>0.7</v>
      </c>
      <c r="L180" s="44">
        <f t="shared" si="38"/>
        <v>2.8</v>
      </c>
      <c r="M180" s="156">
        <f>Vulnerability!E179</f>
        <v>2.2000000000000002</v>
      </c>
      <c r="N180" s="154" t="str">
        <f>Vulnerability!H179</f>
        <v>x</v>
      </c>
      <c r="O180" s="154">
        <f>Vulnerability!M179</f>
        <v>0.1</v>
      </c>
      <c r="P180" s="43">
        <f>Vulnerability!N179</f>
        <v>1.5</v>
      </c>
      <c r="Q180" s="154">
        <f>Vulnerability!S179</f>
        <v>0</v>
      </c>
      <c r="R180" s="153">
        <f>Vulnerability!W179</f>
        <v>1.3</v>
      </c>
      <c r="S180" s="153">
        <f>Vulnerability!Z179</f>
        <v>4</v>
      </c>
      <c r="T180" s="153">
        <f>Vulnerability!AC179</f>
        <v>0</v>
      </c>
      <c r="U180" s="153">
        <f>Vulnerability!AI179</f>
        <v>1.4</v>
      </c>
      <c r="V180" s="154">
        <f>Vulnerability!AJ179</f>
        <v>1.8</v>
      </c>
      <c r="W180" s="43">
        <f>Vulnerability!AK179</f>
        <v>0.9</v>
      </c>
      <c r="X180" s="44">
        <f t="shared" si="39"/>
        <v>1.2</v>
      </c>
      <c r="Y180" s="169" t="str">
        <f>'Lack of Coping Capacity'!D179</f>
        <v>x</v>
      </c>
      <c r="Z180" s="152">
        <f>'Lack of Coping Capacity'!G179</f>
        <v>7.3</v>
      </c>
      <c r="AA180" s="43">
        <f>'Lack of Coping Capacity'!H179</f>
        <v>7.3</v>
      </c>
      <c r="AB180" s="152">
        <f>'Lack of Coping Capacity'!M179</f>
        <v>2.9</v>
      </c>
      <c r="AC180" s="152">
        <f>'Lack of Coping Capacity'!R179</f>
        <v>7.2</v>
      </c>
      <c r="AD180" s="152">
        <f>'Lack of Coping Capacity'!W179</f>
        <v>3.4</v>
      </c>
      <c r="AE180" s="43">
        <f>'Lack of Coping Capacity'!X179</f>
        <v>4.5</v>
      </c>
      <c r="AF180" s="44">
        <f t="shared" si="40"/>
        <v>6.1</v>
      </c>
      <c r="AG180" s="161">
        <f t="shared" si="41"/>
        <v>2.7</v>
      </c>
      <c r="AH180" s="187" t="str">
        <f t="shared" si="37"/>
        <v>Low</v>
      </c>
      <c r="AI180" s="180">
        <f t="shared" si="42"/>
        <v>123</v>
      </c>
      <c r="AJ180" s="183">
        <f>VLOOKUP($B180,'Lack of Reliability Index'!$A$2:$H$192,8,FALSE)</f>
        <v>5.385365853658536</v>
      </c>
      <c r="AK180" s="51">
        <f>'Imputed and missing data hidden'!BA178</f>
        <v>8</v>
      </c>
      <c r="AL180" s="181">
        <f t="shared" si="43"/>
        <v>0.15686274509803921</v>
      </c>
      <c r="AM180" s="51" t="str">
        <f t="shared" si="44"/>
        <v/>
      </c>
      <c r="AN180" s="182">
        <f>'Indicator Date hidden2'!BB179</f>
        <v>0.6097560975609756</v>
      </c>
      <c r="AO180" s="188"/>
    </row>
    <row r="181" spans="1:41" ht="15.75" thickBot="1" x14ac:dyDescent="0.3">
      <c r="A181" s="130" t="s">
        <v>334</v>
      </c>
      <c r="B181" s="47" t="s">
        <v>333</v>
      </c>
      <c r="C181" s="159">
        <f>'Hazard &amp; Exposure'!AO180</f>
        <v>0.1</v>
      </c>
      <c r="D181" s="158">
        <f>'Hazard &amp; Exposure'!AP180</f>
        <v>0.1</v>
      </c>
      <c r="E181" s="158">
        <f>'Hazard &amp; Exposure'!AQ180</f>
        <v>7.9</v>
      </c>
      <c r="F181" s="158">
        <f>'Hazard &amp; Exposure'!AR180</f>
        <v>0.1</v>
      </c>
      <c r="G181" s="158">
        <f>'Hazard &amp; Exposure'!AU180</f>
        <v>0.5</v>
      </c>
      <c r="H181" s="43">
        <f>'Hazard &amp; Exposure'!AV180</f>
        <v>2.6</v>
      </c>
      <c r="I181" s="158">
        <f>'Hazard &amp; Exposure'!AY180</f>
        <v>1.7</v>
      </c>
      <c r="J181" s="158">
        <f>'Hazard &amp; Exposure'!BB180</f>
        <v>0</v>
      </c>
      <c r="K181" s="43">
        <f>'Hazard &amp; Exposure'!BC180</f>
        <v>1.2</v>
      </c>
      <c r="L181" s="44">
        <f t="shared" si="38"/>
        <v>1.9</v>
      </c>
      <c r="M181" s="156">
        <f>Vulnerability!E180</f>
        <v>6.1</v>
      </c>
      <c r="N181" s="154" t="str">
        <f>Vulnerability!H180</f>
        <v>x</v>
      </c>
      <c r="O181" s="154">
        <f>Vulnerability!M180</f>
        <v>10</v>
      </c>
      <c r="P181" s="43">
        <f>Vulnerability!N180</f>
        <v>7.4</v>
      </c>
      <c r="Q181" s="154">
        <f>Vulnerability!S180</f>
        <v>0</v>
      </c>
      <c r="R181" s="153">
        <f>Vulnerability!W180</f>
        <v>4.2</v>
      </c>
      <c r="S181" s="153">
        <f>Vulnerability!Z180</f>
        <v>1.3</v>
      </c>
      <c r="T181" s="153">
        <f>Vulnerability!AC180</f>
        <v>10</v>
      </c>
      <c r="U181" s="153">
        <f>Vulnerability!AI180</f>
        <v>4</v>
      </c>
      <c r="V181" s="154">
        <f>Vulnerability!AJ180</f>
        <v>6.3</v>
      </c>
      <c r="W181" s="43">
        <f>Vulnerability!AK180</f>
        <v>3.8</v>
      </c>
      <c r="X181" s="44">
        <f t="shared" si="39"/>
        <v>5.9</v>
      </c>
      <c r="Y181" s="169" t="str">
        <f>'Lack of Coping Capacity'!D180</f>
        <v>x</v>
      </c>
      <c r="Z181" s="152">
        <f>'Lack of Coping Capacity'!G180</f>
        <v>6.9</v>
      </c>
      <c r="AA181" s="43">
        <f>'Lack of Coping Capacity'!H180</f>
        <v>6.9</v>
      </c>
      <c r="AB181" s="152">
        <f>'Lack of Coping Capacity'!M180</f>
        <v>4.7</v>
      </c>
      <c r="AC181" s="152">
        <f>'Lack of Coping Capacity'!R180</f>
        <v>0.8</v>
      </c>
      <c r="AD181" s="152">
        <f>'Lack of Coping Capacity'!W180</f>
        <v>5.4</v>
      </c>
      <c r="AE181" s="43">
        <f>'Lack of Coping Capacity'!X180</f>
        <v>3.6</v>
      </c>
      <c r="AF181" s="44">
        <f t="shared" si="40"/>
        <v>5.5</v>
      </c>
      <c r="AG181" s="161">
        <f t="shared" si="41"/>
        <v>4</v>
      </c>
      <c r="AH181" s="187" t="str">
        <f t="shared" si="37"/>
        <v>Medium</v>
      </c>
      <c r="AI181" s="180">
        <f t="shared" si="42"/>
        <v>82</v>
      </c>
      <c r="AJ181" s="183">
        <f>VLOOKUP($B181,'Lack of Reliability Index'!$A$2:$H$192,8,FALSE)</f>
        <v>6.2456140350877192</v>
      </c>
      <c r="AK181" s="51">
        <f>'Imputed and missing data hidden'!BA179</f>
        <v>15</v>
      </c>
      <c r="AL181" s="181">
        <f t="shared" si="43"/>
        <v>0.29411764705882354</v>
      </c>
      <c r="AM181" s="51" t="str">
        <f t="shared" si="44"/>
        <v/>
      </c>
      <c r="AN181" s="182">
        <f>'Indicator Date hidden2'!BB180</f>
        <v>0.42105263157894735</v>
      </c>
      <c r="AO181" s="188"/>
    </row>
    <row r="182" spans="1:41" ht="15.75" thickBot="1" x14ac:dyDescent="0.3">
      <c r="A182" s="130" t="s">
        <v>336</v>
      </c>
      <c r="B182" s="47" t="s">
        <v>335</v>
      </c>
      <c r="C182" s="159">
        <f>'Hazard &amp; Exposure'!AO181</f>
        <v>4.5</v>
      </c>
      <c r="D182" s="158">
        <f>'Hazard &amp; Exposure'!AP181</f>
        <v>5.3</v>
      </c>
      <c r="E182" s="158">
        <f>'Hazard &amp; Exposure'!AQ181</f>
        <v>0</v>
      </c>
      <c r="F182" s="158">
        <f>'Hazard &amp; Exposure'!AR181</f>
        <v>0</v>
      </c>
      <c r="G182" s="158">
        <f>'Hazard &amp; Exposure'!AU181</f>
        <v>5.3</v>
      </c>
      <c r="H182" s="43">
        <f>'Hazard &amp; Exposure'!AV181</f>
        <v>3.4</v>
      </c>
      <c r="I182" s="158">
        <f>'Hazard &amp; Exposure'!AY181</f>
        <v>8.6999999999999993</v>
      </c>
      <c r="J182" s="158">
        <f>'Hazard &amp; Exposure'!BB181</f>
        <v>0</v>
      </c>
      <c r="K182" s="43">
        <f>'Hazard &amp; Exposure'!BC181</f>
        <v>6.1</v>
      </c>
      <c r="L182" s="44">
        <f t="shared" si="38"/>
        <v>4.9000000000000004</v>
      </c>
      <c r="M182" s="156">
        <f>Vulnerability!E181</f>
        <v>7</v>
      </c>
      <c r="N182" s="154">
        <f>Vulnerability!H181</f>
        <v>5.7</v>
      </c>
      <c r="O182" s="154">
        <f>Vulnerability!M181</f>
        <v>2.9</v>
      </c>
      <c r="P182" s="43">
        <f>Vulnerability!N181</f>
        <v>5.7</v>
      </c>
      <c r="Q182" s="154">
        <f>Vulnerability!S181</f>
        <v>8.8000000000000007</v>
      </c>
      <c r="R182" s="153">
        <f>Vulnerability!W181</f>
        <v>6.2</v>
      </c>
      <c r="S182" s="153">
        <f>Vulnerability!Z181</f>
        <v>3.7</v>
      </c>
      <c r="T182" s="153">
        <f>Vulnerability!AC181</f>
        <v>0</v>
      </c>
      <c r="U182" s="153">
        <f>Vulnerability!AI181</f>
        <v>6.1</v>
      </c>
      <c r="V182" s="154">
        <f>Vulnerability!AJ181</f>
        <v>4.4000000000000004</v>
      </c>
      <c r="W182" s="43">
        <f>Vulnerability!AK181</f>
        <v>7.2</v>
      </c>
      <c r="X182" s="44">
        <f t="shared" si="39"/>
        <v>6.5</v>
      </c>
      <c r="Y182" s="169" t="str">
        <f>'Lack of Coping Capacity'!D181</f>
        <v>x</v>
      </c>
      <c r="Z182" s="152">
        <f>'Lack of Coping Capacity'!G181</f>
        <v>6.8</v>
      </c>
      <c r="AA182" s="43">
        <f>'Lack of Coping Capacity'!H181</f>
        <v>6.8</v>
      </c>
      <c r="AB182" s="152">
        <f>'Lack of Coping Capacity'!M181</f>
        <v>7.2</v>
      </c>
      <c r="AC182" s="152">
        <f>'Lack of Coping Capacity'!R181</f>
        <v>7</v>
      </c>
      <c r="AD182" s="152">
        <f>'Lack of Coping Capacity'!W181</f>
        <v>6.9</v>
      </c>
      <c r="AE182" s="43">
        <f>'Lack of Coping Capacity'!X181</f>
        <v>7</v>
      </c>
      <c r="AF182" s="44">
        <f t="shared" si="40"/>
        <v>6.9</v>
      </c>
      <c r="AG182" s="161">
        <f t="shared" si="41"/>
        <v>6</v>
      </c>
      <c r="AH182" s="187" t="str">
        <f t="shared" si="37"/>
        <v>High</v>
      </c>
      <c r="AI182" s="180">
        <f t="shared" si="42"/>
        <v>18</v>
      </c>
      <c r="AJ182" s="183">
        <f>VLOOKUP($B182,'Lack of Reliability Index'!$A$2:$H$192,8,FALSE)</f>
        <v>2.1866666666666656</v>
      </c>
      <c r="AK182" s="51">
        <f>'Imputed and missing data hidden'!BA180</f>
        <v>1</v>
      </c>
      <c r="AL182" s="181">
        <f t="shared" si="43"/>
        <v>1.9607843137254902E-2</v>
      </c>
      <c r="AM182" s="51" t="str">
        <f t="shared" si="44"/>
        <v/>
      </c>
      <c r="AN182" s="182">
        <f>'Indicator Date hidden2'!BB181</f>
        <v>0.36</v>
      </c>
      <c r="AO182" s="188"/>
    </row>
    <row r="183" spans="1:41" ht="15.75" thickBot="1" x14ac:dyDescent="0.3">
      <c r="A183" s="130" t="s">
        <v>338</v>
      </c>
      <c r="B183" s="47" t="s">
        <v>337</v>
      </c>
      <c r="C183" s="159">
        <f>'Hazard &amp; Exposure'!AO182</f>
        <v>2.7</v>
      </c>
      <c r="D183" s="158">
        <f>'Hazard &amp; Exposure'!AP182</f>
        <v>7.1</v>
      </c>
      <c r="E183" s="158">
        <f>'Hazard &amp; Exposure'!AQ182</f>
        <v>0</v>
      </c>
      <c r="F183" s="158">
        <f>'Hazard &amp; Exposure'!AR182</f>
        <v>0</v>
      </c>
      <c r="G183" s="158">
        <f>'Hazard &amp; Exposure'!AU182</f>
        <v>3.3</v>
      </c>
      <c r="H183" s="43">
        <f>'Hazard &amp; Exposure'!AV182</f>
        <v>3.1</v>
      </c>
      <c r="I183" s="158">
        <f>'Hazard &amp; Exposure'!AY182</f>
        <v>10</v>
      </c>
      <c r="J183" s="158">
        <f>'Hazard &amp; Exposure'!BB182</f>
        <v>9</v>
      </c>
      <c r="K183" s="43">
        <f>'Hazard &amp; Exposure'!BC182</f>
        <v>9</v>
      </c>
      <c r="L183" s="44">
        <f t="shared" si="38"/>
        <v>7</v>
      </c>
      <c r="M183" s="156">
        <f>Vulnerability!E182</f>
        <v>1.7</v>
      </c>
      <c r="N183" s="154">
        <f>Vulnerability!H182</f>
        <v>1.9</v>
      </c>
      <c r="O183" s="154">
        <f>Vulnerability!M182</f>
        <v>1.4</v>
      </c>
      <c r="P183" s="43">
        <f>Vulnerability!N182</f>
        <v>1.7</v>
      </c>
      <c r="Q183" s="154">
        <f>Vulnerability!S182</f>
        <v>8.9</v>
      </c>
      <c r="R183" s="153">
        <f>Vulnerability!W182</f>
        <v>1.8</v>
      </c>
      <c r="S183" s="153">
        <f>Vulnerability!Z182</f>
        <v>0.7</v>
      </c>
      <c r="T183" s="153">
        <f>Vulnerability!AC182</f>
        <v>0</v>
      </c>
      <c r="U183" s="153">
        <f>Vulnerability!AI182</f>
        <v>2.5</v>
      </c>
      <c r="V183" s="154">
        <f>Vulnerability!AJ182</f>
        <v>1.3</v>
      </c>
      <c r="W183" s="43">
        <f>Vulnerability!AK182</f>
        <v>6.5</v>
      </c>
      <c r="X183" s="44">
        <f t="shared" si="39"/>
        <v>4.5</v>
      </c>
      <c r="Y183" s="169" t="str">
        <f>'Lack of Coping Capacity'!D182</f>
        <v>x</v>
      </c>
      <c r="Z183" s="152">
        <f>'Lack of Coping Capacity'!G182</f>
        <v>6.6</v>
      </c>
      <c r="AA183" s="43">
        <f>'Lack of Coping Capacity'!H182</f>
        <v>6.6</v>
      </c>
      <c r="AB183" s="152">
        <f>'Lack of Coping Capacity'!M182</f>
        <v>2</v>
      </c>
      <c r="AC183" s="152">
        <f>'Lack of Coping Capacity'!R182</f>
        <v>1.3</v>
      </c>
      <c r="AD183" s="152">
        <f>'Lack of Coping Capacity'!W182</f>
        <v>4.9000000000000004</v>
      </c>
      <c r="AE183" s="43">
        <f>'Lack of Coping Capacity'!X182</f>
        <v>2.7</v>
      </c>
      <c r="AF183" s="44">
        <f t="shared" si="40"/>
        <v>5</v>
      </c>
      <c r="AG183" s="161">
        <f t="shared" si="41"/>
        <v>5.4</v>
      </c>
      <c r="AH183" s="187" t="str">
        <f t="shared" si="37"/>
        <v>High</v>
      </c>
      <c r="AI183" s="180">
        <f t="shared" si="42"/>
        <v>29</v>
      </c>
      <c r="AJ183" s="183">
        <f>VLOOKUP($B183,'Lack of Reliability Index'!$A$2:$H$192,8,FALSE)</f>
        <v>2.1111111111111116</v>
      </c>
      <c r="AK183" s="51">
        <f>'Imputed and missing data hidden'!BA181</f>
        <v>3</v>
      </c>
      <c r="AL183" s="181">
        <f t="shared" si="43"/>
        <v>5.8823529411764705E-2</v>
      </c>
      <c r="AM183" s="51" t="str">
        <f t="shared" si="44"/>
        <v>YES</v>
      </c>
      <c r="AN183" s="182">
        <f>'Indicator Date hidden2'!BB182</f>
        <v>0.16666666666666666</v>
      </c>
      <c r="AO183" s="188"/>
    </row>
    <row r="184" spans="1:41" ht="15.75" thickBot="1" x14ac:dyDescent="0.3">
      <c r="A184" s="130" t="s">
        <v>340</v>
      </c>
      <c r="B184" s="47" t="s">
        <v>339</v>
      </c>
      <c r="C184" s="159">
        <f>'Hazard &amp; Exposure'!AO183</f>
        <v>9.3000000000000007</v>
      </c>
      <c r="D184" s="158">
        <f>'Hazard &amp; Exposure'!AP183</f>
        <v>3.9</v>
      </c>
      <c r="E184" s="158">
        <f>'Hazard &amp; Exposure'!AQ183</f>
        <v>7.4</v>
      </c>
      <c r="F184" s="158">
        <f>'Hazard &amp; Exposure'!AR183</f>
        <v>1.8</v>
      </c>
      <c r="G184" s="158">
        <f>'Hazard &amp; Exposure'!AU183</f>
        <v>4.0999999999999996</v>
      </c>
      <c r="H184" s="43">
        <f>'Hazard &amp; Exposure'!AV183</f>
        <v>6.1</v>
      </c>
      <c r="I184" s="158">
        <f>'Hazard &amp; Exposure'!AY183</f>
        <v>0.1</v>
      </c>
      <c r="J184" s="158">
        <f>'Hazard &amp; Exposure'!BB183</f>
        <v>0</v>
      </c>
      <c r="K184" s="43">
        <f>'Hazard &amp; Exposure'!BC183</f>
        <v>0.1</v>
      </c>
      <c r="L184" s="44">
        <f t="shared" si="38"/>
        <v>3.7</v>
      </c>
      <c r="M184" s="156">
        <f>Vulnerability!E183</f>
        <v>1.7</v>
      </c>
      <c r="N184" s="154">
        <f>Vulnerability!H183</f>
        <v>3.1</v>
      </c>
      <c r="O184" s="154">
        <f>Vulnerability!M183</f>
        <v>0</v>
      </c>
      <c r="P184" s="43">
        <f>Vulnerability!N183</f>
        <v>1.6</v>
      </c>
      <c r="Q184" s="154">
        <f>Vulnerability!S183</f>
        <v>0.9</v>
      </c>
      <c r="R184" s="153">
        <f>Vulnerability!W183</f>
        <v>0</v>
      </c>
      <c r="S184" s="153">
        <f>Vulnerability!Z183</f>
        <v>0.5</v>
      </c>
      <c r="T184" s="153">
        <f>Vulnerability!AC183</f>
        <v>0</v>
      </c>
      <c r="U184" s="153">
        <f>Vulnerability!AI183</f>
        <v>1.2</v>
      </c>
      <c r="V184" s="154">
        <f>Vulnerability!AJ183</f>
        <v>0.4</v>
      </c>
      <c r="W184" s="43">
        <f>Vulnerability!AK183</f>
        <v>0.7</v>
      </c>
      <c r="X184" s="44">
        <f t="shared" si="39"/>
        <v>1.2</v>
      </c>
      <c r="Y184" s="169">
        <f>'Lack of Coping Capacity'!D183</f>
        <v>2.1</v>
      </c>
      <c r="Z184" s="152">
        <f>'Lack of Coping Capacity'!G183</f>
        <v>2.7</v>
      </c>
      <c r="AA184" s="43">
        <f>'Lack of Coping Capacity'!H183</f>
        <v>2.4</v>
      </c>
      <c r="AB184" s="152">
        <f>'Lack of Coping Capacity'!M183</f>
        <v>0.8</v>
      </c>
      <c r="AC184" s="152">
        <f>'Lack of Coping Capacity'!R183</f>
        <v>1.9</v>
      </c>
      <c r="AD184" s="152">
        <f>'Lack of Coping Capacity'!W183</f>
        <v>1.5</v>
      </c>
      <c r="AE184" s="43">
        <f>'Lack of Coping Capacity'!X183</f>
        <v>1.4</v>
      </c>
      <c r="AF184" s="44">
        <f t="shared" si="40"/>
        <v>1.9</v>
      </c>
      <c r="AG184" s="161">
        <f t="shared" si="41"/>
        <v>2</v>
      </c>
      <c r="AH184" s="187" t="str">
        <f t="shared" si="37"/>
        <v>Low</v>
      </c>
      <c r="AI184" s="180">
        <f t="shared" si="42"/>
        <v>152</v>
      </c>
      <c r="AJ184" s="183">
        <f>VLOOKUP($B184,'Lack of Reliability Index'!$A$2:$H$192,8,FALSE)</f>
        <v>3.022222222222223</v>
      </c>
      <c r="AK184" s="51">
        <f>'Imputed and missing data hidden'!BA182</f>
        <v>8</v>
      </c>
      <c r="AL184" s="181">
        <f t="shared" si="43"/>
        <v>0.15686274509803921</v>
      </c>
      <c r="AM184" s="51" t="str">
        <f t="shared" si="44"/>
        <v/>
      </c>
      <c r="AN184" s="182">
        <f>'Indicator Date hidden2'!BB183</f>
        <v>0.16666666666666666</v>
      </c>
      <c r="AO184" s="188"/>
    </row>
    <row r="185" spans="1:41" ht="15.75" thickBot="1" x14ac:dyDescent="0.3">
      <c r="A185" s="130" t="s">
        <v>853</v>
      </c>
      <c r="B185" s="47" t="s">
        <v>341</v>
      </c>
      <c r="C185" s="159">
        <f>'Hazard &amp; Exposure'!AO184</f>
        <v>0.1</v>
      </c>
      <c r="D185" s="158">
        <f>'Hazard &amp; Exposure'!AP184</f>
        <v>4.8</v>
      </c>
      <c r="E185" s="158">
        <f>'Hazard &amp; Exposure'!AQ184</f>
        <v>3.7</v>
      </c>
      <c r="F185" s="158">
        <f>'Hazard &amp; Exposure'!AR184</f>
        <v>0</v>
      </c>
      <c r="G185" s="158">
        <f>'Hazard &amp; Exposure'!AU184</f>
        <v>0.5</v>
      </c>
      <c r="H185" s="43">
        <f>'Hazard &amp; Exposure'!AV184</f>
        <v>2.1</v>
      </c>
      <c r="I185" s="158">
        <f>'Hazard &amp; Exposure'!AY184</f>
        <v>3.5</v>
      </c>
      <c r="J185" s="158">
        <f>'Hazard &amp; Exposure'!BB184</f>
        <v>0</v>
      </c>
      <c r="K185" s="43">
        <f>'Hazard &amp; Exposure'!BC184</f>
        <v>2.5</v>
      </c>
      <c r="L185" s="44">
        <f t="shared" si="38"/>
        <v>2.2999999999999998</v>
      </c>
      <c r="M185" s="156">
        <f>Vulnerability!E184</f>
        <v>0.6</v>
      </c>
      <c r="N185" s="154">
        <f>Vulnerability!H184</f>
        <v>1.8</v>
      </c>
      <c r="O185" s="154">
        <f>Vulnerability!M184</f>
        <v>0</v>
      </c>
      <c r="P185" s="43">
        <f>Vulnerability!N184</f>
        <v>0.8</v>
      </c>
      <c r="Q185" s="154">
        <f>Vulnerability!S184</f>
        <v>5.3</v>
      </c>
      <c r="R185" s="153">
        <f>Vulnerability!W184</f>
        <v>0.4</v>
      </c>
      <c r="S185" s="153">
        <f>Vulnerability!Z184</f>
        <v>0.3</v>
      </c>
      <c r="T185" s="153">
        <f>Vulnerability!AC184</f>
        <v>0</v>
      </c>
      <c r="U185" s="153">
        <f>Vulnerability!AI184</f>
        <v>0.8</v>
      </c>
      <c r="V185" s="154">
        <f>Vulnerability!AJ184</f>
        <v>0.4</v>
      </c>
      <c r="W185" s="43">
        <f>Vulnerability!AK184</f>
        <v>3.2</v>
      </c>
      <c r="X185" s="44">
        <f t="shared" si="39"/>
        <v>2.1</v>
      </c>
      <c r="Y185" s="169">
        <f>'Lack of Coping Capacity'!D184</f>
        <v>2.1</v>
      </c>
      <c r="Z185" s="152">
        <f>'Lack of Coping Capacity'!G184</f>
        <v>1.7</v>
      </c>
      <c r="AA185" s="43">
        <f>'Lack of Coping Capacity'!H184</f>
        <v>1.9</v>
      </c>
      <c r="AB185" s="152">
        <f>'Lack of Coping Capacity'!M184</f>
        <v>1.5</v>
      </c>
      <c r="AC185" s="152">
        <f>'Lack of Coping Capacity'!R184</f>
        <v>0</v>
      </c>
      <c r="AD185" s="152">
        <f>'Lack of Coping Capacity'!W184</f>
        <v>1.2</v>
      </c>
      <c r="AE185" s="43">
        <f>'Lack of Coping Capacity'!X184</f>
        <v>0.9</v>
      </c>
      <c r="AF185" s="44">
        <f t="shared" si="40"/>
        <v>1.4</v>
      </c>
      <c r="AG185" s="161">
        <f t="shared" si="41"/>
        <v>1.9</v>
      </c>
      <c r="AH185" s="187" t="str">
        <f t="shared" si="37"/>
        <v>Very Low</v>
      </c>
      <c r="AI185" s="180">
        <f t="shared" si="42"/>
        <v>157</v>
      </c>
      <c r="AJ185" s="183">
        <f>VLOOKUP($B185,'Lack of Reliability Index'!$A$2:$H$192,8,FALSE)</f>
        <v>2.0444444444444443</v>
      </c>
      <c r="AK185" s="51">
        <f>'Imputed and missing data hidden'!BA183</f>
        <v>5</v>
      </c>
      <c r="AL185" s="181">
        <f t="shared" si="43"/>
        <v>9.8039215686274508E-2</v>
      </c>
      <c r="AM185" s="51" t="str">
        <f t="shared" si="44"/>
        <v/>
      </c>
      <c r="AN185" s="182">
        <f>'Indicator Date hidden2'!BB184</f>
        <v>0.13333333333333333</v>
      </c>
      <c r="AO185" s="188"/>
    </row>
    <row r="186" spans="1:41" ht="15.75" thickBot="1" x14ac:dyDescent="0.3">
      <c r="A186" s="130" t="s">
        <v>343</v>
      </c>
      <c r="B186" s="47" t="s">
        <v>342</v>
      </c>
      <c r="C186" s="159">
        <f>'Hazard &amp; Exposure'!AO185</f>
        <v>7.9</v>
      </c>
      <c r="D186" s="158">
        <f>'Hazard &amp; Exposure'!AP185</f>
        <v>6.3</v>
      </c>
      <c r="E186" s="158">
        <f>'Hazard &amp; Exposure'!AQ185</f>
        <v>7.3</v>
      </c>
      <c r="F186" s="158">
        <f>'Hazard &amp; Exposure'!AR185</f>
        <v>7.6</v>
      </c>
      <c r="G186" s="158">
        <f>'Hazard &amp; Exposure'!AU185</f>
        <v>4.5</v>
      </c>
      <c r="H186" s="43">
        <f>'Hazard &amp; Exposure'!AV185</f>
        <v>6.9</v>
      </c>
      <c r="I186" s="158">
        <f>'Hazard &amp; Exposure'!AY185</f>
        <v>7.3</v>
      </c>
      <c r="J186" s="158">
        <f>'Hazard &amp; Exposure'!BB185</f>
        <v>0</v>
      </c>
      <c r="K186" s="43">
        <f>'Hazard &amp; Exposure'!BC185</f>
        <v>5.0999999999999996</v>
      </c>
      <c r="L186" s="44">
        <f t="shared" si="38"/>
        <v>6.1</v>
      </c>
      <c r="M186" s="156">
        <f>Vulnerability!E185</f>
        <v>0.5</v>
      </c>
      <c r="N186" s="154">
        <f>Vulnerability!H185</f>
        <v>3.4</v>
      </c>
      <c r="O186" s="154">
        <f>Vulnerability!M185</f>
        <v>0</v>
      </c>
      <c r="P186" s="43">
        <f>Vulnerability!N185</f>
        <v>1.1000000000000001</v>
      </c>
      <c r="Q186" s="154">
        <f>Vulnerability!S185</f>
        <v>5.6</v>
      </c>
      <c r="R186" s="153">
        <f>Vulnerability!W185</f>
        <v>0.1</v>
      </c>
      <c r="S186" s="153">
        <f>Vulnerability!Z185</f>
        <v>0.3</v>
      </c>
      <c r="T186" s="153">
        <f>Vulnerability!AC185</f>
        <v>10</v>
      </c>
      <c r="U186" s="153">
        <f>Vulnerability!AI185</f>
        <v>0.1</v>
      </c>
      <c r="V186" s="154">
        <f>Vulnerability!AJ185</f>
        <v>4.9000000000000004</v>
      </c>
      <c r="W186" s="43">
        <f>Vulnerability!AK185</f>
        <v>5.3</v>
      </c>
      <c r="X186" s="44">
        <f t="shared" si="39"/>
        <v>3.5</v>
      </c>
      <c r="Y186" s="169">
        <f>'Lack of Coping Capacity'!D185</f>
        <v>3</v>
      </c>
      <c r="Z186" s="152">
        <f>'Lack of Coping Capacity'!G185</f>
        <v>2.4</v>
      </c>
      <c r="AA186" s="43">
        <f>'Lack of Coping Capacity'!H185</f>
        <v>2.7</v>
      </c>
      <c r="AB186" s="152">
        <f>'Lack of Coping Capacity'!M185</f>
        <v>2.2000000000000002</v>
      </c>
      <c r="AC186" s="152">
        <f>'Lack of Coping Capacity'!R185</f>
        <v>1</v>
      </c>
      <c r="AD186" s="152">
        <f>'Lack of Coping Capacity'!W185</f>
        <v>1.5</v>
      </c>
      <c r="AE186" s="43">
        <f>'Lack of Coping Capacity'!X185</f>
        <v>1.6</v>
      </c>
      <c r="AF186" s="44">
        <f t="shared" si="40"/>
        <v>2.2000000000000002</v>
      </c>
      <c r="AG186" s="161">
        <f t="shared" si="41"/>
        <v>3.6</v>
      </c>
      <c r="AH186" s="187" t="str">
        <f t="shared" si="37"/>
        <v>Medium</v>
      </c>
      <c r="AI186" s="180">
        <f t="shared" si="42"/>
        <v>94</v>
      </c>
      <c r="AJ186" s="183">
        <f>VLOOKUP($B186,'Lack of Reliability Index'!$A$2:$H$192,8,FALSE)</f>
        <v>3.1111111111111107</v>
      </c>
      <c r="AK186" s="51">
        <f>'Imputed and missing data hidden'!BA184</f>
        <v>5</v>
      </c>
      <c r="AL186" s="181">
        <f t="shared" si="43"/>
        <v>9.8039215686274508E-2</v>
      </c>
      <c r="AM186" s="51" t="str">
        <f t="shared" si="44"/>
        <v/>
      </c>
      <c r="AN186" s="182">
        <f>'Indicator Date hidden2'!BB185</f>
        <v>0.33333333333333331</v>
      </c>
      <c r="AO186" s="188"/>
    </row>
    <row r="187" spans="1:41" ht="15.75" thickBot="1" x14ac:dyDescent="0.3">
      <c r="A187" s="130" t="s">
        <v>345</v>
      </c>
      <c r="B187" s="47" t="s">
        <v>344</v>
      </c>
      <c r="C187" s="159">
        <f>'Hazard &amp; Exposure'!AO186</f>
        <v>0.1</v>
      </c>
      <c r="D187" s="158">
        <f>'Hazard &amp; Exposure'!AP186</f>
        <v>3.9</v>
      </c>
      <c r="E187" s="158">
        <f>'Hazard &amp; Exposure'!AQ186</f>
        <v>0</v>
      </c>
      <c r="F187" s="158">
        <f>'Hazard &amp; Exposure'!AR186</f>
        <v>0</v>
      </c>
      <c r="G187" s="158">
        <f>'Hazard &amp; Exposure'!AU186</f>
        <v>1.8</v>
      </c>
      <c r="H187" s="43">
        <f>'Hazard &amp; Exposure'!AV186</f>
        <v>1.3</v>
      </c>
      <c r="I187" s="158">
        <f>'Hazard &amp; Exposure'!AY186</f>
        <v>0.2</v>
      </c>
      <c r="J187" s="158">
        <f>'Hazard &amp; Exposure'!BB186</f>
        <v>0</v>
      </c>
      <c r="K187" s="43">
        <f>'Hazard &amp; Exposure'!BC186</f>
        <v>0.1</v>
      </c>
      <c r="L187" s="44">
        <f t="shared" si="38"/>
        <v>0.7</v>
      </c>
      <c r="M187" s="156">
        <f>Vulnerability!E186</f>
        <v>2.4</v>
      </c>
      <c r="N187" s="154">
        <f>Vulnerability!H186</f>
        <v>4</v>
      </c>
      <c r="O187" s="154">
        <f>Vulnerability!M186</f>
        <v>0.4</v>
      </c>
      <c r="P187" s="43">
        <f>Vulnerability!N186</f>
        <v>2.2999999999999998</v>
      </c>
      <c r="Q187" s="154">
        <f>Vulnerability!S186</f>
        <v>0.9</v>
      </c>
      <c r="R187" s="153">
        <f>Vulnerability!W186</f>
        <v>0.8</v>
      </c>
      <c r="S187" s="153">
        <f>Vulnerability!Z186</f>
        <v>0.9</v>
      </c>
      <c r="T187" s="153">
        <f>Vulnerability!AC186</f>
        <v>0.4</v>
      </c>
      <c r="U187" s="153">
        <f>Vulnerability!AI186</f>
        <v>2.2000000000000002</v>
      </c>
      <c r="V187" s="154">
        <f>Vulnerability!AJ186</f>
        <v>1.1000000000000001</v>
      </c>
      <c r="W187" s="43">
        <f>Vulnerability!AK186</f>
        <v>1</v>
      </c>
      <c r="X187" s="44">
        <f t="shared" si="39"/>
        <v>1.7</v>
      </c>
      <c r="Y187" s="169">
        <f>'Lack of Coping Capacity'!D186</f>
        <v>4</v>
      </c>
      <c r="Z187" s="152">
        <f>'Lack of Coping Capacity'!G186</f>
        <v>3.4</v>
      </c>
      <c r="AA187" s="43">
        <f>'Lack of Coping Capacity'!H186</f>
        <v>3.7</v>
      </c>
      <c r="AB187" s="152">
        <f>'Lack of Coping Capacity'!M186</f>
        <v>1.5</v>
      </c>
      <c r="AC187" s="152">
        <f>'Lack of Coping Capacity'!R186</f>
        <v>2.4</v>
      </c>
      <c r="AD187" s="152">
        <f>'Lack of Coping Capacity'!W186</f>
        <v>1.5</v>
      </c>
      <c r="AE187" s="43">
        <f>'Lack of Coping Capacity'!X186</f>
        <v>1.8</v>
      </c>
      <c r="AF187" s="44">
        <f t="shared" si="40"/>
        <v>2.8</v>
      </c>
      <c r="AG187" s="161">
        <f t="shared" si="41"/>
        <v>1.5</v>
      </c>
      <c r="AH187" s="187" t="str">
        <f t="shared" si="37"/>
        <v>Very Low</v>
      </c>
      <c r="AI187" s="180">
        <f t="shared" si="42"/>
        <v>170</v>
      </c>
      <c r="AJ187" s="183">
        <f>VLOOKUP($B187,'Lack of Reliability Index'!$A$2:$H$192,8,FALSE)</f>
        <v>2.1999999999999993</v>
      </c>
      <c r="AK187" s="51">
        <f>'Imputed and missing data hidden'!BA185</f>
        <v>2</v>
      </c>
      <c r="AL187" s="181">
        <f t="shared" si="43"/>
        <v>3.9215686274509803E-2</v>
      </c>
      <c r="AM187" s="51" t="str">
        <f t="shared" si="44"/>
        <v/>
      </c>
      <c r="AN187" s="182">
        <f>'Indicator Date hidden2'!BB186</f>
        <v>0.3125</v>
      </c>
      <c r="AO187" s="188"/>
    </row>
    <row r="188" spans="1:41" ht="15.75" thickBot="1" x14ac:dyDescent="0.3">
      <c r="A188" s="130" t="s">
        <v>347</v>
      </c>
      <c r="B188" s="47" t="s">
        <v>346</v>
      </c>
      <c r="C188" s="159">
        <f>'Hazard &amp; Exposure'!AO187</f>
        <v>9.9</v>
      </c>
      <c r="D188" s="158">
        <f>'Hazard &amp; Exposure'!AP187</f>
        <v>6.3</v>
      </c>
      <c r="E188" s="158">
        <f>'Hazard &amp; Exposure'!AQ187</f>
        <v>0</v>
      </c>
      <c r="F188" s="158">
        <f>'Hazard &amp; Exposure'!AR187</f>
        <v>0</v>
      </c>
      <c r="G188" s="158">
        <f>'Hazard &amp; Exposure'!AU187</f>
        <v>6.6</v>
      </c>
      <c r="H188" s="43">
        <f>'Hazard &amp; Exposure'!AV187</f>
        <v>6.1</v>
      </c>
      <c r="I188" s="158">
        <f>'Hazard &amp; Exposure'!AY187</f>
        <v>5.2</v>
      </c>
      <c r="J188" s="158">
        <f>'Hazard &amp; Exposure'!BB187</f>
        <v>0</v>
      </c>
      <c r="K188" s="43">
        <f>'Hazard &amp; Exposure'!BC187</f>
        <v>3.6</v>
      </c>
      <c r="L188" s="44">
        <f t="shared" si="38"/>
        <v>5</v>
      </c>
      <c r="M188" s="156">
        <f>Vulnerability!E187</f>
        <v>2.1</v>
      </c>
      <c r="N188" s="154">
        <f>Vulnerability!H187</f>
        <v>3.2</v>
      </c>
      <c r="O188" s="154">
        <f>Vulnerability!M187</f>
        <v>0.5</v>
      </c>
      <c r="P188" s="43">
        <f>Vulnerability!N187</f>
        <v>2</v>
      </c>
      <c r="Q188" s="154">
        <f>Vulnerability!S187</f>
        <v>0</v>
      </c>
      <c r="R188" s="153">
        <f>Vulnerability!W187</f>
        <v>0.9</v>
      </c>
      <c r="S188" s="153">
        <f>Vulnerability!Z187</f>
        <v>2</v>
      </c>
      <c r="T188" s="153">
        <f>Vulnerability!AC187</f>
        <v>0</v>
      </c>
      <c r="U188" s="153">
        <f>Vulnerability!AI187</f>
        <v>1.9</v>
      </c>
      <c r="V188" s="154">
        <f>Vulnerability!AJ187</f>
        <v>1.2</v>
      </c>
      <c r="W188" s="43">
        <f>Vulnerability!AK187</f>
        <v>0.6</v>
      </c>
      <c r="X188" s="44">
        <f t="shared" si="39"/>
        <v>1.3</v>
      </c>
      <c r="Y188" s="169">
        <f>'Lack of Coping Capacity'!D187</f>
        <v>2.6</v>
      </c>
      <c r="Z188" s="152">
        <f>'Lack of Coping Capacity'!G187</f>
        <v>7.2</v>
      </c>
      <c r="AA188" s="43">
        <f>'Lack of Coping Capacity'!H187</f>
        <v>4.9000000000000004</v>
      </c>
      <c r="AB188" s="152">
        <f>'Lack of Coping Capacity'!M187</f>
        <v>3.1</v>
      </c>
      <c r="AC188" s="152">
        <f>'Lack of Coping Capacity'!R187</f>
        <v>3.6</v>
      </c>
      <c r="AD188" s="152">
        <f>'Lack of Coping Capacity'!W187</f>
        <v>3.3</v>
      </c>
      <c r="AE188" s="43">
        <f>'Lack of Coping Capacity'!X187</f>
        <v>3.3</v>
      </c>
      <c r="AF188" s="44">
        <f t="shared" si="40"/>
        <v>4.0999999999999996</v>
      </c>
      <c r="AG188" s="161">
        <f t="shared" si="41"/>
        <v>3</v>
      </c>
      <c r="AH188" s="187" t="str">
        <f t="shared" si="37"/>
        <v>Low</v>
      </c>
      <c r="AI188" s="180">
        <f t="shared" si="42"/>
        <v>108</v>
      </c>
      <c r="AJ188" s="183">
        <f>VLOOKUP($B188,'Lack of Reliability Index'!$A$2:$H$192,8,FALSE)</f>
        <v>4.8</v>
      </c>
      <c r="AK188" s="51">
        <f>'Imputed and missing data hidden'!BA186</f>
        <v>3</v>
      </c>
      <c r="AL188" s="181">
        <f t="shared" si="43"/>
        <v>5.8823529411764705E-2</v>
      </c>
      <c r="AM188" s="51" t="str">
        <f t="shared" si="44"/>
        <v/>
      </c>
      <c r="AN188" s="182">
        <f>'Indicator Date hidden2'!BB187</f>
        <v>0.93617021276595747</v>
      </c>
      <c r="AO188" s="188"/>
    </row>
    <row r="189" spans="1:41" ht="15.75" thickBot="1" x14ac:dyDescent="0.3">
      <c r="A189" s="130" t="s">
        <v>349</v>
      </c>
      <c r="B189" s="47" t="s">
        <v>348</v>
      </c>
      <c r="C189" s="159">
        <f>'Hazard &amp; Exposure'!AO188</f>
        <v>3.4</v>
      </c>
      <c r="D189" s="158">
        <f>'Hazard &amp; Exposure'!AP188</f>
        <v>0.1</v>
      </c>
      <c r="E189" s="158">
        <f>'Hazard &amp; Exposure'!AQ188</f>
        <v>7.7</v>
      </c>
      <c r="F189" s="158">
        <f>'Hazard &amp; Exposure'!AR188</f>
        <v>4.5999999999999996</v>
      </c>
      <c r="G189" s="158">
        <f>'Hazard &amp; Exposure'!AU188</f>
        <v>1.5</v>
      </c>
      <c r="H189" s="43">
        <f>'Hazard &amp; Exposure'!AV188</f>
        <v>4</v>
      </c>
      <c r="I189" s="158">
        <f>'Hazard &amp; Exposure'!AY188</f>
        <v>0.1</v>
      </c>
      <c r="J189" s="158">
        <f>'Hazard &amp; Exposure'!BB188</f>
        <v>0</v>
      </c>
      <c r="K189" s="43">
        <f>'Hazard &amp; Exposure'!BC188</f>
        <v>0.1</v>
      </c>
      <c r="L189" s="44">
        <f t="shared" si="38"/>
        <v>2.2999999999999998</v>
      </c>
      <c r="M189" s="156">
        <f>Vulnerability!E188</f>
        <v>3.9</v>
      </c>
      <c r="N189" s="154">
        <f>Vulnerability!H188</f>
        <v>3</v>
      </c>
      <c r="O189" s="154">
        <f>Vulnerability!M188</f>
        <v>10</v>
      </c>
      <c r="P189" s="43">
        <f>Vulnerability!N188</f>
        <v>5.2</v>
      </c>
      <c r="Q189" s="154">
        <f>Vulnerability!S188</f>
        <v>0</v>
      </c>
      <c r="R189" s="153">
        <f>Vulnerability!W188</f>
        <v>0.7</v>
      </c>
      <c r="S189" s="153">
        <f>Vulnerability!Z188</f>
        <v>2.2999999999999998</v>
      </c>
      <c r="T189" s="153">
        <f>Vulnerability!AC188</f>
        <v>10</v>
      </c>
      <c r="U189" s="153">
        <f>Vulnerability!AI188</f>
        <v>1.5</v>
      </c>
      <c r="V189" s="154">
        <f>Vulnerability!AJ188</f>
        <v>5.5</v>
      </c>
      <c r="W189" s="43">
        <f>Vulnerability!AK188</f>
        <v>3.2</v>
      </c>
      <c r="X189" s="44">
        <f t="shared" si="39"/>
        <v>4.3</v>
      </c>
      <c r="Y189" s="169">
        <f>'Lack of Coping Capacity'!D188</f>
        <v>5.4</v>
      </c>
      <c r="Z189" s="152">
        <f>'Lack of Coping Capacity'!G188</f>
        <v>6.6</v>
      </c>
      <c r="AA189" s="43">
        <f>'Lack of Coping Capacity'!H188</f>
        <v>6</v>
      </c>
      <c r="AB189" s="152">
        <f>'Lack of Coping Capacity'!M188</f>
        <v>6.1</v>
      </c>
      <c r="AC189" s="152">
        <f>'Lack of Coping Capacity'!R188</f>
        <v>5</v>
      </c>
      <c r="AD189" s="152">
        <f>'Lack of Coping Capacity'!W188</f>
        <v>7.6</v>
      </c>
      <c r="AE189" s="43">
        <f>'Lack of Coping Capacity'!X188</f>
        <v>6.2</v>
      </c>
      <c r="AF189" s="44">
        <f t="shared" si="40"/>
        <v>6.1</v>
      </c>
      <c r="AG189" s="161">
        <f t="shared" si="41"/>
        <v>3.9</v>
      </c>
      <c r="AH189" s="187" t="str">
        <f t="shared" si="37"/>
        <v>Medium</v>
      </c>
      <c r="AI189" s="180">
        <f t="shared" si="42"/>
        <v>85</v>
      </c>
      <c r="AJ189" s="183">
        <f>VLOOKUP($B189,'Lack of Reliability Index'!$A$2:$H$192,8,FALSE)</f>
        <v>4.6303030303030299</v>
      </c>
      <c r="AK189" s="51">
        <f>'Imputed and missing data hidden'!BA187</f>
        <v>6</v>
      </c>
      <c r="AL189" s="181">
        <f t="shared" si="43"/>
        <v>0.11764705882352941</v>
      </c>
      <c r="AM189" s="51" t="str">
        <f t="shared" si="44"/>
        <v/>
      </c>
      <c r="AN189" s="182">
        <f>'Indicator Date hidden2'!BB188</f>
        <v>0.56818181818181823</v>
      </c>
      <c r="AO189" s="188"/>
    </row>
    <row r="190" spans="1:41" ht="15.75" thickBot="1" x14ac:dyDescent="0.3">
      <c r="A190" s="130" t="s">
        <v>854</v>
      </c>
      <c r="B190" s="47" t="s">
        <v>350</v>
      </c>
      <c r="C190" s="159">
        <f>'Hazard &amp; Exposure'!AO189</f>
        <v>8.6999999999999993</v>
      </c>
      <c r="D190" s="158">
        <f>'Hazard &amp; Exposure'!AP189</f>
        <v>5.5</v>
      </c>
      <c r="E190" s="158">
        <f>'Hazard &amp; Exposure'!AQ189</f>
        <v>6.2</v>
      </c>
      <c r="F190" s="158">
        <f>'Hazard &amp; Exposure'!AR189</f>
        <v>4.5999999999999996</v>
      </c>
      <c r="G190" s="158">
        <f>'Hazard &amp; Exposure'!AU189</f>
        <v>1.3</v>
      </c>
      <c r="H190" s="43">
        <f>'Hazard &amp; Exposure'!AV189</f>
        <v>5.8</v>
      </c>
      <c r="I190" s="158">
        <f>'Hazard &amp; Exposure'!AY189</f>
        <v>8</v>
      </c>
      <c r="J190" s="158">
        <f>'Hazard &amp; Exposure'!BB189</f>
        <v>0</v>
      </c>
      <c r="K190" s="43">
        <f>'Hazard &amp; Exposure'!BC189</f>
        <v>5.6</v>
      </c>
      <c r="L190" s="44">
        <f t="shared" si="38"/>
        <v>5.7</v>
      </c>
      <c r="M190" s="156">
        <f>Vulnerability!E189</f>
        <v>2.8</v>
      </c>
      <c r="N190" s="154">
        <f>Vulnerability!H189</f>
        <v>5.8</v>
      </c>
      <c r="O190" s="154">
        <f>Vulnerability!M189</f>
        <v>0.1</v>
      </c>
      <c r="P190" s="43">
        <f>Vulnerability!N189</f>
        <v>2.9</v>
      </c>
      <c r="Q190" s="154">
        <f>Vulnerability!S189</f>
        <v>6.2</v>
      </c>
      <c r="R190" s="153">
        <f>Vulnerability!W189</f>
        <v>0.6</v>
      </c>
      <c r="S190" s="153">
        <f>Vulnerability!Z189</f>
        <v>0.9</v>
      </c>
      <c r="T190" s="153">
        <f>Vulnerability!AC189</f>
        <v>0</v>
      </c>
      <c r="U190" s="153">
        <f>Vulnerability!AI189</f>
        <v>2.4</v>
      </c>
      <c r="V190" s="154">
        <f>Vulnerability!AJ189</f>
        <v>1</v>
      </c>
      <c r="W190" s="43">
        <f>Vulnerability!AK189</f>
        <v>4.0999999999999996</v>
      </c>
      <c r="X190" s="44">
        <f t="shared" si="39"/>
        <v>3.5</v>
      </c>
      <c r="Y190" s="169">
        <f>'Lack of Coping Capacity'!D189</f>
        <v>2.5</v>
      </c>
      <c r="Z190" s="152">
        <f>'Lack of Coping Capacity'!G189</f>
        <v>7.9</v>
      </c>
      <c r="AA190" s="43">
        <f>'Lack of Coping Capacity'!H189</f>
        <v>5.2</v>
      </c>
      <c r="AB190" s="152">
        <f>'Lack of Coping Capacity'!M189</f>
        <v>2.6</v>
      </c>
      <c r="AC190" s="152">
        <f>'Lack of Coping Capacity'!R189</f>
        <v>3.8</v>
      </c>
      <c r="AD190" s="152">
        <f>'Lack of Coping Capacity'!W189</f>
        <v>3.6</v>
      </c>
      <c r="AE190" s="43">
        <f>'Lack of Coping Capacity'!X189</f>
        <v>3.3</v>
      </c>
      <c r="AF190" s="44">
        <f t="shared" si="40"/>
        <v>4.3</v>
      </c>
      <c r="AG190" s="161">
        <f t="shared" si="41"/>
        <v>4.4000000000000004</v>
      </c>
      <c r="AH190" s="187" t="str">
        <f t="shared" si="37"/>
        <v>Medium</v>
      </c>
      <c r="AI190" s="180">
        <f t="shared" si="42"/>
        <v>61</v>
      </c>
      <c r="AJ190" s="183">
        <f>VLOOKUP($B190,'Lack of Reliability Index'!$A$2:$H$192,8,FALSE)</f>
        <v>2.6156028368794324</v>
      </c>
      <c r="AK190" s="51">
        <f>'Imputed and missing data hidden'!BA188</f>
        <v>3</v>
      </c>
      <c r="AL190" s="181">
        <f t="shared" si="43"/>
        <v>5.8823529411764705E-2</v>
      </c>
      <c r="AM190" s="51" t="str">
        <f t="shared" si="44"/>
        <v/>
      </c>
      <c r="AN190" s="182">
        <f>'Indicator Date hidden2'!BB189</f>
        <v>0.34042553191489361</v>
      </c>
      <c r="AO190" s="188"/>
    </row>
    <row r="191" spans="1:41" ht="15.75" thickBot="1" x14ac:dyDescent="0.3">
      <c r="A191" s="130" t="s">
        <v>375</v>
      </c>
      <c r="B191" s="47" t="s">
        <v>351</v>
      </c>
      <c r="C191" s="159">
        <f>'Hazard &amp; Exposure'!AO190</f>
        <v>3.2</v>
      </c>
      <c r="D191" s="158">
        <f>'Hazard &amp; Exposure'!AP190</f>
        <v>10</v>
      </c>
      <c r="E191" s="158">
        <f>'Hazard &amp; Exposure'!AQ190</f>
        <v>6.8</v>
      </c>
      <c r="F191" s="158">
        <f>'Hazard &amp; Exposure'!AR190</f>
        <v>7.9</v>
      </c>
      <c r="G191" s="158">
        <f>'Hazard &amp; Exposure'!AU190</f>
        <v>3.5</v>
      </c>
      <c r="H191" s="43">
        <f>'Hazard &amp; Exposure'!AV190</f>
        <v>7.2</v>
      </c>
      <c r="I191" s="158">
        <f>'Hazard &amp; Exposure'!AY190</f>
        <v>4.3</v>
      </c>
      <c r="J191" s="158">
        <f>'Hazard &amp; Exposure'!BB190</f>
        <v>0</v>
      </c>
      <c r="K191" s="43">
        <f>'Hazard &amp; Exposure'!BC190</f>
        <v>3</v>
      </c>
      <c r="L191" s="44">
        <f t="shared" si="38"/>
        <v>5.5</v>
      </c>
      <c r="M191" s="156">
        <f>Vulnerability!E190</f>
        <v>2.2999999999999998</v>
      </c>
      <c r="N191" s="154">
        <f>Vulnerability!H190</f>
        <v>3.8</v>
      </c>
      <c r="O191" s="154">
        <f>Vulnerability!M190</f>
        <v>1.4</v>
      </c>
      <c r="P191" s="43">
        <f>Vulnerability!N190</f>
        <v>2.5</v>
      </c>
      <c r="Q191" s="154">
        <f>Vulnerability!S190</f>
        <v>0</v>
      </c>
      <c r="R191" s="153">
        <f>Vulnerability!W190</f>
        <v>1.2</v>
      </c>
      <c r="S191" s="153">
        <f>Vulnerability!Z190</f>
        <v>2.2000000000000002</v>
      </c>
      <c r="T191" s="153">
        <f>Vulnerability!AC190</f>
        <v>1.8</v>
      </c>
      <c r="U191" s="153">
        <f>Vulnerability!AI190</f>
        <v>2.8</v>
      </c>
      <c r="V191" s="154">
        <f>Vulnerability!AJ190</f>
        <v>2</v>
      </c>
      <c r="W191" s="43">
        <f>Vulnerability!AK190</f>
        <v>1</v>
      </c>
      <c r="X191" s="44">
        <f t="shared" si="39"/>
        <v>1.8</v>
      </c>
      <c r="Y191" s="169">
        <f>'Lack of Coping Capacity'!D190</f>
        <v>4.2</v>
      </c>
      <c r="Z191" s="152">
        <f>'Lack of Coping Capacity'!G190</f>
        <v>5.8</v>
      </c>
      <c r="AA191" s="43">
        <f>'Lack of Coping Capacity'!H190</f>
        <v>5</v>
      </c>
      <c r="AB191" s="152">
        <f>'Lack of Coping Capacity'!M190</f>
        <v>2.4</v>
      </c>
      <c r="AC191" s="152">
        <f>'Lack of Coping Capacity'!R190</f>
        <v>3.5</v>
      </c>
      <c r="AD191" s="152">
        <f>'Lack of Coping Capacity'!W190</f>
        <v>4.0999999999999996</v>
      </c>
      <c r="AE191" s="43">
        <f>'Lack of Coping Capacity'!X190</f>
        <v>3.3</v>
      </c>
      <c r="AF191" s="44">
        <f t="shared" si="40"/>
        <v>4.2</v>
      </c>
      <c r="AG191" s="161">
        <f t="shared" si="41"/>
        <v>3.5</v>
      </c>
      <c r="AH191" s="187" t="str">
        <f t="shared" si="37"/>
        <v>Medium</v>
      </c>
      <c r="AI191" s="180">
        <f t="shared" si="42"/>
        <v>99</v>
      </c>
      <c r="AJ191" s="183">
        <f>VLOOKUP($B191,'Lack of Reliability Index'!$A$2:$H$192,8,FALSE)</f>
        <v>1.6444444444444439</v>
      </c>
      <c r="AK191" s="51">
        <f>'Imputed and missing data hidden'!BA189</f>
        <v>2</v>
      </c>
      <c r="AL191" s="181">
        <f t="shared" si="43"/>
        <v>3.9215686274509803E-2</v>
      </c>
      <c r="AM191" s="51" t="str">
        <f t="shared" si="44"/>
        <v/>
      </c>
      <c r="AN191" s="182">
        <f>'Indicator Date hidden2'!BB190</f>
        <v>0.20833333333333334</v>
      </c>
      <c r="AO191" s="188"/>
    </row>
    <row r="192" spans="1:41" ht="15.75" thickBot="1" x14ac:dyDescent="0.3">
      <c r="A192" s="130" t="s">
        <v>353</v>
      </c>
      <c r="B192" s="47" t="s">
        <v>352</v>
      </c>
      <c r="C192" s="159">
        <f>'Hazard &amp; Exposure'!AO191</f>
        <v>0.1</v>
      </c>
      <c r="D192" s="158">
        <f>'Hazard &amp; Exposure'!AP191</f>
        <v>5</v>
      </c>
      <c r="E192" s="158">
        <f>'Hazard &amp; Exposure'!AQ191</f>
        <v>6.1</v>
      </c>
      <c r="F192" s="158">
        <f>'Hazard &amp; Exposure'!AR191</f>
        <v>0</v>
      </c>
      <c r="G192" s="158">
        <f>'Hazard &amp; Exposure'!AU191</f>
        <v>2.6</v>
      </c>
      <c r="H192" s="43">
        <f>'Hazard &amp; Exposure'!AV191</f>
        <v>3.2</v>
      </c>
      <c r="I192" s="158">
        <f>'Hazard &amp; Exposure'!AY191</f>
        <v>10</v>
      </c>
      <c r="J192" s="158">
        <f>'Hazard &amp; Exposure'!BB191</f>
        <v>10</v>
      </c>
      <c r="K192" s="43">
        <f>'Hazard &amp; Exposure'!BC191</f>
        <v>10</v>
      </c>
      <c r="L192" s="44">
        <f t="shared" si="38"/>
        <v>8.1</v>
      </c>
      <c r="M192" s="156">
        <f>Vulnerability!E191</f>
        <v>5.6</v>
      </c>
      <c r="N192" s="154">
        <f>Vulnerability!H191</f>
        <v>6.4</v>
      </c>
      <c r="O192" s="154">
        <f>Vulnerability!M191</f>
        <v>4.2</v>
      </c>
      <c r="P192" s="43">
        <f>Vulnerability!N191</f>
        <v>5.5</v>
      </c>
      <c r="Q192" s="154">
        <f>Vulnerability!S191</f>
        <v>9.6999999999999993</v>
      </c>
      <c r="R192" s="153">
        <f>Vulnerability!W191</f>
        <v>0.6</v>
      </c>
      <c r="S192" s="153">
        <f>Vulnerability!Z191</f>
        <v>6.1</v>
      </c>
      <c r="T192" s="153">
        <f>Vulnerability!AC191</f>
        <v>0.2</v>
      </c>
      <c r="U192" s="153">
        <f>Vulnerability!AI191</f>
        <v>6.8</v>
      </c>
      <c r="V192" s="154">
        <f>Vulnerability!AJ191</f>
        <v>4.0999999999999996</v>
      </c>
      <c r="W192" s="43">
        <f>Vulnerability!AK191</f>
        <v>8</v>
      </c>
      <c r="X192" s="44">
        <f t="shared" si="39"/>
        <v>6.9</v>
      </c>
      <c r="Y192" s="169">
        <f>'Lack of Coping Capacity'!D191</f>
        <v>8.5</v>
      </c>
      <c r="Z192" s="152">
        <f>'Lack of Coping Capacity'!G191</f>
        <v>8.5</v>
      </c>
      <c r="AA192" s="43">
        <f>'Lack of Coping Capacity'!H191</f>
        <v>8.5</v>
      </c>
      <c r="AB192" s="152">
        <f>'Lack of Coping Capacity'!M191</f>
        <v>5.7</v>
      </c>
      <c r="AC192" s="152">
        <f>'Lack of Coping Capacity'!R191</f>
        <v>8</v>
      </c>
      <c r="AD192" s="152">
        <f>'Lack of Coping Capacity'!W191</f>
        <v>7.7</v>
      </c>
      <c r="AE192" s="43">
        <f>'Lack of Coping Capacity'!X191</f>
        <v>7.1</v>
      </c>
      <c r="AF192" s="44">
        <f t="shared" si="40"/>
        <v>7.9</v>
      </c>
      <c r="AG192" s="161">
        <f t="shared" si="41"/>
        <v>7.6</v>
      </c>
      <c r="AH192" s="187" t="str">
        <f t="shared" si="37"/>
        <v>Very High</v>
      </c>
      <c r="AI192" s="180">
        <f t="shared" si="42"/>
        <v>5</v>
      </c>
      <c r="AJ192" s="183">
        <f>VLOOKUP($B192,'Lack of Reliability Index'!$A$2:$H$192,8,FALSE)</f>
        <v>3.5294117647058831</v>
      </c>
      <c r="AK192" s="51">
        <f>'Imputed and missing data hidden'!BA190</f>
        <v>0</v>
      </c>
      <c r="AL192" s="181">
        <f t="shared" si="43"/>
        <v>0</v>
      </c>
      <c r="AM192" s="51" t="str">
        <f t="shared" si="44"/>
        <v>YES</v>
      </c>
      <c r="AN192" s="182">
        <f>'Indicator Date hidden2'!BB191</f>
        <v>0.52941176470588236</v>
      </c>
      <c r="AO192" s="188"/>
    </row>
    <row r="193" spans="1:41" ht="15.75" thickBot="1" x14ac:dyDescent="0.3">
      <c r="A193" s="130" t="s">
        <v>355</v>
      </c>
      <c r="B193" s="47" t="s">
        <v>354</v>
      </c>
      <c r="C193" s="159">
        <f>'Hazard &amp; Exposure'!AO192</f>
        <v>1.5</v>
      </c>
      <c r="D193" s="158">
        <f>'Hazard &amp; Exposure'!AP192</f>
        <v>5.4</v>
      </c>
      <c r="E193" s="158">
        <f>'Hazard &amp; Exposure'!AQ192</f>
        <v>0</v>
      </c>
      <c r="F193" s="158">
        <f>'Hazard &amp; Exposure'!AR192</f>
        <v>0</v>
      </c>
      <c r="G193" s="158">
        <f>'Hazard &amp; Exposure'!AU192</f>
        <v>3.3</v>
      </c>
      <c r="H193" s="43">
        <f>'Hazard &amp; Exposure'!AV192</f>
        <v>2.2999999999999998</v>
      </c>
      <c r="I193" s="158">
        <f>'Hazard &amp; Exposure'!AY192</f>
        <v>3.1</v>
      </c>
      <c r="J193" s="158">
        <f>'Hazard &amp; Exposure'!BB192</f>
        <v>0</v>
      </c>
      <c r="K193" s="43">
        <f>'Hazard &amp; Exposure'!BC192</f>
        <v>2.2000000000000002</v>
      </c>
      <c r="L193" s="44">
        <f t="shared" si="38"/>
        <v>2.2999999999999998</v>
      </c>
      <c r="M193" s="156">
        <f>Vulnerability!E192</f>
        <v>5.3</v>
      </c>
      <c r="N193" s="154">
        <f>Vulnerability!H192</f>
        <v>7.4</v>
      </c>
      <c r="O193" s="154">
        <f>Vulnerability!M192</f>
        <v>2.4</v>
      </c>
      <c r="P193" s="43">
        <f>Vulnerability!N192</f>
        <v>5.0999999999999996</v>
      </c>
      <c r="Q193" s="154">
        <f>Vulnerability!S192</f>
        <v>4.2</v>
      </c>
      <c r="R193" s="153">
        <f>Vulnerability!W192</f>
        <v>7.9</v>
      </c>
      <c r="S193" s="153">
        <f>Vulnerability!Z192</f>
        <v>4.0999999999999996</v>
      </c>
      <c r="T193" s="153">
        <f>Vulnerability!AC192</f>
        <v>0</v>
      </c>
      <c r="U193" s="153">
        <f>Vulnerability!AI192</f>
        <v>8.6999999999999993</v>
      </c>
      <c r="V193" s="154">
        <f>Vulnerability!AJ192</f>
        <v>6.2</v>
      </c>
      <c r="W193" s="43">
        <f>Vulnerability!AK192</f>
        <v>5.3</v>
      </c>
      <c r="X193" s="44">
        <f t="shared" si="39"/>
        <v>5.2</v>
      </c>
      <c r="Y193" s="169">
        <f>'Lack of Coping Capacity'!D192</f>
        <v>3.5</v>
      </c>
      <c r="Z193" s="152">
        <f>'Lack of Coping Capacity'!G192</f>
        <v>6.2</v>
      </c>
      <c r="AA193" s="43">
        <f>'Lack of Coping Capacity'!H192</f>
        <v>4.9000000000000004</v>
      </c>
      <c r="AB193" s="152">
        <f>'Lack of Coping Capacity'!M192</f>
        <v>6.1</v>
      </c>
      <c r="AC193" s="152">
        <f>'Lack of Coping Capacity'!R192</f>
        <v>7.6</v>
      </c>
      <c r="AD193" s="152">
        <f>'Lack of Coping Capacity'!W192</f>
        <v>5.8</v>
      </c>
      <c r="AE193" s="43">
        <f>'Lack of Coping Capacity'!X192</f>
        <v>6.5</v>
      </c>
      <c r="AF193" s="44">
        <f t="shared" si="40"/>
        <v>5.8</v>
      </c>
      <c r="AG193" s="161">
        <f t="shared" si="41"/>
        <v>4.0999999999999996</v>
      </c>
      <c r="AH193" s="187" t="str">
        <f t="shared" si="37"/>
        <v>Medium</v>
      </c>
      <c r="AI193" s="180">
        <f t="shared" si="42"/>
        <v>74</v>
      </c>
      <c r="AJ193" s="183">
        <f>VLOOKUP($B193,'Lack of Reliability Index'!$A$2:$H$192,8,FALSE)</f>
        <v>2.1333333333333337</v>
      </c>
      <c r="AK193" s="51">
        <f>'Imputed and missing data hidden'!BA191</f>
        <v>0</v>
      </c>
      <c r="AL193" s="181">
        <f t="shared" si="43"/>
        <v>0</v>
      </c>
      <c r="AM193" s="51" t="str">
        <f t="shared" si="44"/>
        <v/>
      </c>
      <c r="AN193" s="182">
        <f>'Indicator Date hidden2'!BB192</f>
        <v>0.4</v>
      </c>
      <c r="AO193" s="188"/>
    </row>
    <row r="194" spans="1:41" ht="15" customHeight="1" thickBot="1" x14ac:dyDescent="0.3">
      <c r="A194" s="130" t="s">
        <v>357</v>
      </c>
      <c r="B194" s="47" t="s">
        <v>356</v>
      </c>
      <c r="C194" s="159">
        <f>'Hazard &amp; Exposure'!AO193</f>
        <v>0.1</v>
      </c>
      <c r="D194" s="158">
        <f>'Hazard &amp; Exposure'!AP193</f>
        <v>6.1</v>
      </c>
      <c r="E194" s="158">
        <f>'Hazard &amp; Exposure'!AQ193</f>
        <v>0</v>
      </c>
      <c r="F194" s="158">
        <f>'Hazard &amp; Exposure'!AR193</f>
        <v>0.4</v>
      </c>
      <c r="G194" s="158">
        <f>'Hazard &amp; Exposure'!AU193</f>
        <v>9.3000000000000007</v>
      </c>
      <c r="H194" s="43">
        <f>'Hazard &amp; Exposure'!AV193</f>
        <v>4.5999999999999996</v>
      </c>
      <c r="I194" s="158">
        <f>'Hazard &amp; Exposure'!AY193</f>
        <v>6.9</v>
      </c>
      <c r="J194" s="158">
        <f>'Hazard &amp; Exposure'!BB193</f>
        <v>0</v>
      </c>
      <c r="K194" s="43">
        <f>'Hazard &amp; Exposure'!BC193</f>
        <v>4.8</v>
      </c>
      <c r="L194" s="44">
        <f t="shared" si="38"/>
        <v>4.7</v>
      </c>
      <c r="M194" s="156">
        <f>Vulnerability!E193</f>
        <v>4.7</v>
      </c>
      <c r="N194" s="154">
        <f>Vulnerability!H193</f>
        <v>7.2</v>
      </c>
      <c r="O194" s="154">
        <f>Vulnerability!M193</f>
        <v>2.8</v>
      </c>
      <c r="P194" s="43">
        <f>Vulnerability!N193</f>
        <v>4.9000000000000004</v>
      </c>
      <c r="Q194" s="154">
        <f>Vulnerability!S193</f>
        <v>3.5</v>
      </c>
      <c r="R194" s="153">
        <f>Vulnerability!W193</f>
        <v>5.3</v>
      </c>
      <c r="S194" s="153">
        <f>Vulnerability!Z193</f>
        <v>4</v>
      </c>
      <c r="T194" s="153">
        <f>Vulnerability!AC193</f>
        <v>3.3</v>
      </c>
      <c r="U194" s="153">
        <f>Vulnerability!AI193</f>
        <v>8.1999999999999993</v>
      </c>
      <c r="V194" s="154">
        <f>Vulnerability!AJ193</f>
        <v>5.6</v>
      </c>
      <c r="W194" s="43">
        <f>Vulnerability!AK193</f>
        <v>4.5999999999999996</v>
      </c>
      <c r="X194" s="44">
        <f t="shared" si="39"/>
        <v>4.8</v>
      </c>
      <c r="Y194" s="169">
        <f>'Lack of Coping Capacity'!D193</f>
        <v>2.6</v>
      </c>
      <c r="Z194" s="152">
        <f>'Lack of Coping Capacity'!G193</f>
        <v>7.6</v>
      </c>
      <c r="AA194" s="43">
        <f>'Lack of Coping Capacity'!H193</f>
        <v>5.0999999999999996</v>
      </c>
      <c r="AB194" s="152">
        <f>'Lack of Coping Capacity'!M193</f>
        <v>6</v>
      </c>
      <c r="AC194" s="152">
        <f>'Lack of Coping Capacity'!R193</f>
        <v>6.8</v>
      </c>
      <c r="AD194" s="152">
        <f>'Lack of Coping Capacity'!W193</f>
        <v>6.4</v>
      </c>
      <c r="AE194" s="43">
        <f>'Lack of Coping Capacity'!X193</f>
        <v>6.4</v>
      </c>
      <c r="AF194" s="44">
        <f t="shared" si="40"/>
        <v>5.8</v>
      </c>
      <c r="AG194" s="161">
        <f t="shared" si="41"/>
        <v>5.0999999999999996</v>
      </c>
      <c r="AH194" s="187" t="str">
        <f t="shared" si="37"/>
        <v>High</v>
      </c>
      <c r="AI194" s="180">
        <f t="shared" si="42"/>
        <v>41</v>
      </c>
      <c r="AJ194" s="183">
        <f>VLOOKUP($B194,'Lack of Reliability Index'!$A$2:$H$192,8,FALSE)</f>
        <v>1.5943262411347519</v>
      </c>
      <c r="AK194" s="51">
        <f>'Imputed and missing data hidden'!BA192</f>
        <v>3</v>
      </c>
      <c r="AL194" s="181">
        <f t="shared" si="43"/>
        <v>5.8823529411764705E-2</v>
      </c>
      <c r="AM194" s="51" t="str">
        <f t="shared" si="44"/>
        <v/>
      </c>
      <c r="AN194" s="182">
        <f>'Indicator Date hidden2'!BB193</f>
        <v>0.14893617021276595</v>
      </c>
      <c r="AO194" s="188"/>
    </row>
    <row r="197" spans="1:41" x14ac:dyDescent="0.25">
      <c r="A197" s="194" t="s">
        <v>1076</v>
      </c>
      <c r="B197" s="194"/>
    </row>
    <row r="198" spans="1:41" x14ac:dyDescent="0.25">
      <c r="A198" s="194"/>
      <c r="B198" s="194"/>
    </row>
  </sheetData>
  <autoFilter ref="A3:AN3">
    <sortState ref="A4:AM194">
      <sortCondition ref="A3"/>
    </sortState>
  </autoFilter>
  <sortState ref="A4:B194">
    <sortCondition ref="A4:A194"/>
  </sortState>
  <mergeCells count="2">
    <mergeCell ref="A1:AN1"/>
    <mergeCell ref="A197:B198"/>
  </mergeCells>
  <conditionalFormatting sqref="L4:L194">
    <cfRule type="cellIs" dxfId="55" priority="21" stopIfTrue="1" operator="between">
      <formula>6.1</formula>
      <formula>10</formula>
    </cfRule>
    <cfRule type="cellIs" dxfId="54" priority="232" stopIfTrue="1" operator="between">
      <formula>4.1</formula>
      <formula>6</formula>
    </cfRule>
    <cfRule type="cellIs" dxfId="53" priority="233" stopIfTrue="1" operator="between">
      <formula>2.7</formula>
      <formula>4</formula>
    </cfRule>
    <cfRule type="cellIs" dxfId="52" priority="234" stopIfTrue="1" operator="between">
      <formula>1.5</formula>
      <formula>2.6</formula>
    </cfRule>
    <cfRule type="cellIs" dxfId="51" priority="235" stopIfTrue="1" operator="between">
      <formula>0</formula>
      <formula>1.4</formula>
    </cfRule>
  </conditionalFormatting>
  <conditionalFormatting sqref="X4:X194">
    <cfRule type="cellIs" dxfId="50" priority="14" stopIfTrue="1" operator="between">
      <formula>6.4</formula>
      <formula>10</formula>
    </cfRule>
    <cfRule type="cellIs" dxfId="49" priority="228" stopIfTrue="1" operator="between">
      <formula>4.8</formula>
      <formula>6.3</formula>
    </cfRule>
    <cfRule type="cellIs" dxfId="48" priority="229" stopIfTrue="1" operator="between">
      <formula>3.2</formula>
      <formula>4.7</formula>
    </cfRule>
    <cfRule type="cellIs" dxfId="47" priority="230" stopIfTrue="1" operator="between">
      <formula>2</formula>
      <formula>3.1</formula>
    </cfRule>
    <cfRule type="cellIs" dxfId="46" priority="231" stopIfTrue="1" operator="between">
      <formula>0</formula>
      <formula>1.9</formula>
    </cfRule>
  </conditionalFormatting>
  <conditionalFormatting sqref="AF4:AF194">
    <cfRule type="cellIs" dxfId="45" priority="34" stopIfTrue="1" operator="between">
      <formula>7.4</formula>
      <formula>10</formula>
    </cfRule>
    <cfRule type="cellIs" dxfId="44" priority="224" stopIfTrue="1" operator="between">
      <formula>6</formula>
      <formula>7.3</formula>
    </cfRule>
    <cfRule type="cellIs" dxfId="43" priority="225" stopIfTrue="1" operator="between">
      <formula>4.7</formula>
      <formula>5.9</formula>
    </cfRule>
    <cfRule type="cellIs" dxfId="42" priority="226" stopIfTrue="1" operator="between">
      <formula>3.2</formula>
      <formula>4.6</formula>
    </cfRule>
    <cfRule type="cellIs" dxfId="41" priority="227" stopIfTrue="1" operator="between">
      <formula>0</formula>
      <formula>3.1</formula>
    </cfRule>
  </conditionalFormatting>
  <conditionalFormatting sqref="P4:P194">
    <cfRule type="cellIs" dxfId="40" priority="20" stopIfTrue="1" operator="between">
      <formula>7.1</formula>
      <formula>10</formula>
    </cfRule>
    <cfRule type="cellIs" dxfId="39" priority="140" stopIfTrue="1" operator="between">
      <formula>5.4</formula>
      <formula>7</formula>
    </cfRule>
    <cfRule type="cellIs" dxfId="38" priority="141" stopIfTrue="1" operator="between">
      <formula>3.5</formula>
      <formula>5.3</formula>
    </cfRule>
    <cfRule type="cellIs" dxfId="37" priority="142" stopIfTrue="1" operator="between">
      <formula>1.8</formula>
      <formula>3.4</formula>
    </cfRule>
    <cfRule type="cellIs" dxfId="36" priority="143" stopIfTrue="1" operator="between">
      <formula>0</formula>
      <formula>1.7</formula>
    </cfRule>
  </conditionalFormatting>
  <conditionalFormatting sqref="AE4:AE194">
    <cfRule type="cellIs" dxfId="35" priority="33" stopIfTrue="1" operator="between">
      <formula>7.4</formula>
      <formula>10</formula>
    </cfRule>
    <cfRule type="cellIs" dxfId="34" priority="120" stopIfTrue="1" operator="between">
      <formula>5.4</formula>
      <formula>7.3</formula>
    </cfRule>
    <cfRule type="cellIs" dxfId="33" priority="121" stopIfTrue="1" operator="between">
      <formula>3.5</formula>
      <formula>5.3</formula>
    </cfRule>
    <cfRule type="cellIs" dxfId="32" priority="122" stopIfTrue="1" operator="between">
      <formula>2.1</formula>
      <formula>3.4</formula>
    </cfRule>
    <cfRule type="cellIs" dxfId="31" priority="123" stopIfTrue="1" operator="between">
      <formula>0</formula>
      <formula>2</formula>
    </cfRule>
  </conditionalFormatting>
  <conditionalFormatting sqref="H4:H194">
    <cfRule type="cellIs" dxfId="30" priority="27" stopIfTrue="1" operator="between">
      <formula>6.9</formula>
      <formula>10</formula>
    </cfRule>
    <cfRule type="cellIs" dxfId="29" priority="48" stopIfTrue="1" operator="between">
      <formula>4.7</formula>
      <formula>6.8</formula>
    </cfRule>
    <cfRule type="cellIs" dxfId="28" priority="49" stopIfTrue="1" operator="between">
      <formula>2.8</formula>
      <formula>4.6</formula>
    </cfRule>
    <cfRule type="cellIs" dxfId="27" priority="50" stopIfTrue="1" operator="between">
      <formula>1.3</formula>
      <formula>2.7</formula>
    </cfRule>
    <cfRule type="cellIs" dxfId="26" priority="51" stopIfTrue="1" operator="between">
      <formula>0</formula>
      <formula>1.2</formula>
    </cfRule>
  </conditionalFormatting>
  <conditionalFormatting sqref="AA4:AA194">
    <cfRule type="cellIs" dxfId="25" priority="28" stopIfTrue="1" operator="between">
      <formula>7.3</formula>
      <formula>10</formula>
    </cfRule>
    <cfRule type="cellIs" dxfId="24" priority="29" stopIfTrue="1" operator="between">
      <formula>6</formula>
      <formula>7.2</formula>
    </cfRule>
    <cfRule type="cellIs" dxfId="23" priority="30" stopIfTrue="1" operator="between">
      <formula>4.9</formula>
      <formula>5.9</formula>
    </cfRule>
    <cfRule type="cellIs" dxfId="22" priority="31" stopIfTrue="1" operator="between">
      <formula>3.3</formula>
      <formula>4.8</formula>
    </cfRule>
    <cfRule type="cellIs" dxfId="21" priority="32" stopIfTrue="1" operator="between">
      <formula>0</formula>
      <formula>3.2</formula>
    </cfRule>
  </conditionalFormatting>
  <conditionalFormatting sqref="K4:K194">
    <cfRule type="cellIs" dxfId="20" priority="22" stopIfTrue="1" operator="between">
      <formula>9</formula>
      <formula>10</formula>
    </cfRule>
    <cfRule type="cellIs" dxfId="19" priority="23" stopIfTrue="1" operator="between">
      <formula>7</formula>
      <formula>8</formula>
    </cfRule>
    <cfRule type="cellIs" dxfId="18" priority="24" stopIfTrue="1" operator="between">
      <formula>3.1</formula>
      <formula>6.9</formula>
    </cfRule>
    <cfRule type="cellIs" dxfId="17" priority="25" stopIfTrue="1" operator="between">
      <formula>1</formula>
      <formula>3</formula>
    </cfRule>
    <cfRule type="cellIs" dxfId="16" priority="26" stopIfTrue="1" operator="between">
      <formula>0</formula>
      <formula>0.9</formula>
    </cfRule>
  </conditionalFormatting>
  <conditionalFormatting sqref="W4:W194">
    <cfRule type="cellIs" dxfId="15" priority="15" stopIfTrue="1" operator="between">
      <formula>6.3</formula>
      <formula>10</formula>
    </cfRule>
    <cfRule type="cellIs" dxfId="14" priority="16" stopIfTrue="1" operator="between">
      <formula>4.4</formula>
      <formula>6.2</formula>
    </cfRule>
    <cfRule type="cellIs" dxfId="13" priority="17" stopIfTrue="1" operator="between">
      <formula>2.9</formula>
      <formula>4.3</formula>
    </cfRule>
    <cfRule type="cellIs" dxfId="12" priority="18" stopIfTrue="1" operator="between">
      <formula>1.6</formula>
      <formula>2.8</formula>
    </cfRule>
    <cfRule type="cellIs" dxfId="11" priority="19" stopIfTrue="1" operator="between">
      <formula>0</formula>
      <formula>1.5</formula>
    </cfRule>
  </conditionalFormatting>
  <conditionalFormatting sqref="AM4:AM194">
    <cfRule type="cellIs" dxfId="10" priority="11" operator="equal">
      <formula>"YES"</formula>
    </cfRule>
  </conditionalFormatting>
  <conditionalFormatting sqref="AJ4:AJ194">
    <cfRule type="dataBar" priority="7">
      <dataBar>
        <cfvo type="min"/>
        <cfvo type="max"/>
        <color rgb="FF996600"/>
      </dataBar>
      <extLst>
        <ext xmlns:x14="http://schemas.microsoft.com/office/spreadsheetml/2009/9/main" uri="{B025F937-C7B1-47D3-B67F-A62EFF666E3E}">
          <x14:id>{BE362045-C717-4087-BED3-D3B0EAE29680}</x14:id>
        </ext>
      </extLst>
    </cfRule>
  </conditionalFormatting>
  <conditionalFormatting sqref="AH4:AH194">
    <cfRule type="cellIs" dxfId="9" priority="35" stopIfTrue="1" operator="equal">
      <formula>"Very High"</formula>
    </cfRule>
    <cfRule type="cellIs" dxfId="8" priority="168" stopIfTrue="1" operator="equal">
      <formula>"High"</formula>
    </cfRule>
    <cfRule type="cellIs" dxfId="7" priority="169" stopIfTrue="1" operator="equal">
      <formula>"Medium"</formula>
    </cfRule>
    <cfRule type="cellIs" dxfId="6" priority="170" stopIfTrue="1" operator="equal">
      <formula>"Low"</formula>
    </cfRule>
    <cfRule type="cellIs" dxfId="5" priority="171" stopIfTrue="1" operator="equal">
      <formula>"Very Low"</formula>
    </cfRule>
  </conditionalFormatting>
  <conditionalFormatting sqref="AG4:AG194">
    <cfRule type="cellIs" dxfId="4" priority="2" stopIfTrue="1" operator="between">
      <formula>6.5</formula>
      <formula>10</formula>
    </cfRule>
    <cfRule type="cellIs" dxfId="3" priority="3" stopIfTrue="1" operator="between">
      <formula>5</formula>
      <formula>6.5</formula>
    </cfRule>
    <cfRule type="cellIs" dxfId="2" priority="4" stopIfTrue="1" operator="between">
      <formula>3.5</formula>
      <formula>5</formula>
    </cfRule>
    <cfRule type="cellIs" dxfId="1" priority="5" stopIfTrue="1" operator="between">
      <formula>2</formula>
      <formula>3.5</formula>
    </cfRule>
    <cfRule type="cellIs" dxfId="0" priority="6" stopIfTrue="1" operator="between">
      <formula>0</formula>
      <formula>2</formula>
    </cfRule>
  </conditionalFormatting>
  <conditionalFormatting sqref="AO4:AO194">
    <cfRule type="dataBar" priority="1">
      <dataBar>
        <cfvo type="min"/>
        <cfvo type="max"/>
        <color theme="5" tint="0.59999389629810485"/>
      </dataBar>
      <extLst>
        <ext xmlns:x14="http://schemas.microsoft.com/office/spreadsheetml/2009/9/main" uri="{B025F937-C7B1-47D3-B67F-A62EFF666E3E}">
          <x14:id>{C6EDCE4F-220E-4892-A414-4FCC27F2B7D2}</x14:id>
        </ext>
      </extLst>
    </cfRule>
  </conditionalFormatting>
  <pageMargins left="0.70866141732283472" right="0.70866141732283472" top="0.74803149606299213" bottom="0.74803149606299213" header="0.31496062992125984" footer="0.31496062992125984"/>
  <pageSetup paperSize="9" scale="5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E362045-C717-4087-BED3-D3B0EAE29680}">
            <x14:dataBar minLength="0" maxLength="100">
              <x14:cfvo type="autoMin"/>
              <x14:cfvo type="autoMax"/>
              <x14:negativeFillColor rgb="FFFF0000"/>
              <x14:axisColor rgb="FF000000"/>
            </x14:dataBar>
          </x14:cfRule>
          <xm:sqref>AJ4:AJ194</xm:sqref>
        </x14:conditionalFormatting>
        <x14:conditionalFormatting xmlns:xm="http://schemas.microsoft.com/office/excel/2006/main">
          <x14:cfRule type="dataBar" id="{C6EDCE4F-220E-4892-A414-4FCC27F2B7D2}">
            <x14:dataBar minLength="0" maxLength="100" negativeBarColorSameAsPositive="1" axisPosition="none">
              <x14:cfvo type="min"/>
              <x14:cfvo type="max"/>
            </x14:dataBar>
          </x14:cfRule>
          <xm:sqref>AO4:AO194</xm:sqref>
        </x14:conditionalFormatting>
        <x14:conditionalFormatting xmlns:xm="http://schemas.microsoft.com/office/excel/2006/main">
          <x14:cfRule type="iconSet" priority="12" id="{C9F477B2-44E6-439F-9470-4771227F9C10}">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AK4:AK194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BF195"/>
  <sheetViews>
    <sheetView showGridLines="0" workbookViewId="0">
      <pane xSplit="2" ySplit="2" topLeftCell="AA3" activePane="bottomRight" state="frozen"/>
      <selection pane="topRight" activeCell="B1" sqref="B1"/>
      <selection pane="bottomLeft" activeCell="A5" sqref="A5"/>
      <selection pane="bottomRight" sqref="A1:BC1"/>
    </sheetView>
  </sheetViews>
  <sheetFormatPr defaultRowHeight="15" x14ac:dyDescent="0.25"/>
  <cols>
    <col min="1" max="1" width="25.7109375" style="1" customWidth="1"/>
    <col min="2" max="2" width="9.140625" style="1"/>
    <col min="3" max="13" width="7.85546875" style="8" customWidth="1"/>
    <col min="14" max="20" width="7.85546875" style="9" customWidth="1"/>
    <col min="21" max="21" width="7.85546875" style="10" customWidth="1"/>
    <col min="22" max="47" width="7.85546875" style="8" customWidth="1"/>
    <col min="48" max="55" width="7.85546875" style="1" customWidth="1"/>
    <col min="56" max="16384" width="9.140625" style="1"/>
  </cols>
  <sheetData>
    <row r="1" spans="1:57" x14ac:dyDescent="0.25">
      <c r="A1" s="195"/>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row>
    <row r="2" spans="1:57" s="4" customFormat="1" ht="117.75" customHeight="1" thickBot="1" x14ac:dyDescent="0.3">
      <c r="A2" s="131" t="s">
        <v>380</v>
      </c>
      <c r="B2" s="51" t="s">
        <v>392</v>
      </c>
      <c r="C2" s="52" t="s">
        <v>926</v>
      </c>
      <c r="D2" s="52" t="s">
        <v>927</v>
      </c>
      <c r="E2" s="52" t="s">
        <v>444</v>
      </c>
      <c r="F2" s="52" t="s">
        <v>873</v>
      </c>
      <c r="G2" s="52" t="s">
        <v>874</v>
      </c>
      <c r="H2" s="52" t="s">
        <v>875</v>
      </c>
      <c r="I2" s="52" t="s">
        <v>876</v>
      </c>
      <c r="J2" s="52" t="s">
        <v>877</v>
      </c>
      <c r="K2" s="52" t="s">
        <v>454</v>
      </c>
      <c r="L2" s="52" t="s">
        <v>878</v>
      </c>
      <c r="M2" s="53" t="s">
        <v>427</v>
      </c>
      <c r="N2" s="54" t="s">
        <v>928</v>
      </c>
      <c r="O2" s="54" t="s">
        <v>929</v>
      </c>
      <c r="P2" s="54" t="s">
        <v>447</v>
      </c>
      <c r="Q2" s="54" t="s">
        <v>448</v>
      </c>
      <c r="R2" s="54" t="s">
        <v>449</v>
      </c>
      <c r="S2" s="54" t="s">
        <v>450</v>
      </c>
      <c r="T2" s="54" t="s">
        <v>453</v>
      </c>
      <c r="U2" s="55" t="s">
        <v>428</v>
      </c>
      <c r="V2" s="52" t="s">
        <v>928</v>
      </c>
      <c r="W2" s="52" t="s">
        <v>929</v>
      </c>
      <c r="X2" s="52" t="s">
        <v>446</v>
      </c>
      <c r="Y2" s="52" t="s">
        <v>447</v>
      </c>
      <c r="Z2" s="52" t="s">
        <v>448</v>
      </c>
      <c r="AA2" s="52" t="s">
        <v>449</v>
      </c>
      <c r="AB2" s="52" t="s">
        <v>450</v>
      </c>
      <c r="AC2" s="52" t="s">
        <v>451</v>
      </c>
      <c r="AD2" s="52" t="s">
        <v>453</v>
      </c>
      <c r="AE2" s="52" t="s">
        <v>452</v>
      </c>
      <c r="AF2" s="53" t="s">
        <v>428</v>
      </c>
      <c r="AG2" s="53" t="s">
        <v>814</v>
      </c>
      <c r="AH2" s="53" t="s">
        <v>437</v>
      </c>
      <c r="AI2" s="53" t="s">
        <v>438</v>
      </c>
      <c r="AJ2" s="53" t="s">
        <v>458</v>
      </c>
      <c r="AK2" s="53" t="s">
        <v>459</v>
      </c>
      <c r="AL2" s="53" t="s">
        <v>460</v>
      </c>
      <c r="AM2" s="53" t="s">
        <v>461</v>
      </c>
      <c r="AN2" s="53" t="s">
        <v>816</v>
      </c>
      <c r="AO2" s="56" t="s">
        <v>455</v>
      </c>
      <c r="AP2" s="56" t="s">
        <v>456</v>
      </c>
      <c r="AQ2" s="56" t="s">
        <v>457</v>
      </c>
      <c r="AR2" s="56" t="s">
        <v>462</v>
      </c>
      <c r="AS2" s="53" t="s">
        <v>817</v>
      </c>
      <c r="AT2" s="53" t="s">
        <v>815</v>
      </c>
      <c r="AU2" s="56" t="s">
        <v>836</v>
      </c>
      <c r="AV2" s="57" t="s">
        <v>860</v>
      </c>
      <c r="AW2" s="53" t="s">
        <v>794</v>
      </c>
      <c r="AX2" s="53" t="s">
        <v>841</v>
      </c>
      <c r="AY2" s="56" t="s">
        <v>796</v>
      </c>
      <c r="AZ2" s="53" t="s">
        <v>818</v>
      </c>
      <c r="BA2" s="53" t="s">
        <v>819</v>
      </c>
      <c r="BB2" s="56" t="s">
        <v>858</v>
      </c>
      <c r="BC2" s="57" t="s">
        <v>859</v>
      </c>
    </row>
    <row r="3" spans="1:57" s="4" customFormat="1" x14ac:dyDescent="0.25">
      <c r="A3" s="131" t="s">
        <v>1</v>
      </c>
      <c r="B3" s="58" t="s">
        <v>0</v>
      </c>
      <c r="C3" s="59">
        <f>ROUND(IF('Indicator Data'!C6=0,0.1,IF(LOG('Indicator Data'!C6)&gt;C$194,10,IF(LOG('Indicator Data'!C6)&lt;C$195,0,10-(C$194-LOG('Indicator Data'!C6))/(C$194-C$195)*10))),1)</f>
        <v>9.5</v>
      </c>
      <c r="D3" s="59">
        <f>ROUND(IF('Indicator Data'!D6=0,0.1,IF(LOG('Indicator Data'!D6)&gt;D$194,10,IF(LOG('Indicator Data'!D6)&lt;D$195,0,10-(D$194-LOG('Indicator Data'!D6))/(D$194-D$195)*10))),1)</f>
        <v>10</v>
      </c>
      <c r="E3" s="59">
        <f t="shared" ref="E3:E34" si="0">ROUND((10-GEOMEAN(((10-C3)/10*9+1),((10-D3)/10*9+1)))/9*10,1)</f>
        <v>9.8000000000000007</v>
      </c>
      <c r="F3" s="59">
        <f>ROUND(IF('Indicator Data'!E6="No data",0.1,IF('Indicator Data'!E6=0,0,IF(LOG('Indicator Data'!E6)&gt;F$194,10,IF(LOG('Indicator Data'!E6)&lt;F$195,0,10-(F$194-LOG('Indicator Data'!E6))/(F$194-F$195)*10)))),1)</f>
        <v>8.5</v>
      </c>
      <c r="G3" s="59">
        <f>ROUND(IF('Indicator Data'!F6=0,0,IF(LOG('Indicator Data'!F6)&gt;G$194,10,IF(LOG('Indicator Data'!F6)&lt;G$195,0,10-(G$194-LOG('Indicator Data'!F6))/(G$194-G$195)*10))),1)</f>
        <v>0</v>
      </c>
      <c r="H3" s="59">
        <f>ROUND(IF('Indicator Data'!G6=0,0,IF(LOG('Indicator Data'!G6)&gt;H$194,10,IF(LOG('Indicator Data'!G6)&lt;H$195,0,10-(H$194-LOG('Indicator Data'!G6))/(H$194-H$195)*10))),1)</f>
        <v>0</v>
      </c>
      <c r="I3" s="59">
        <f>ROUND(IF('Indicator Data'!H6=0,0,IF(LOG('Indicator Data'!H6)&gt;I$194,10,IF(LOG('Indicator Data'!H6)&lt;I$195,0,10-(I$194-LOG('Indicator Data'!H6))/(I$194-I$195)*10))),1)</f>
        <v>0</v>
      </c>
      <c r="J3" s="59">
        <f t="shared" ref="J3:J34" si="1">ROUND((10-GEOMEAN(((10-H3)/10*9+1),((10-I3)/10*9+1)))/9*10,1)</f>
        <v>0</v>
      </c>
      <c r="K3" s="59">
        <f>ROUND(IF('Indicator Data'!I6=0,0,IF(LOG('Indicator Data'!I6)&gt;K$194,10,IF(LOG('Indicator Data'!I6)&lt;K$195,0,10-(K$194-LOG('Indicator Data'!I6))/(K$194-K$195)*10))),1)</f>
        <v>0</v>
      </c>
      <c r="L3" s="59">
        <f t="shared" ref="L3:L34" si="2">ROUND((10-GEOMEAN(((10-J3)/10*9+1),((10-K3)/10*9+1)))/9*10,1)</f>
        <v>0</v>
      </c>
      <c r="M3" s="59">
        <f>ROUND(IF('Indicator Data'!J6=0,0,IF(LOG('Indicator Data'!J6)&gt;M$194,10,IF(LOG('Indicator Data'!J6)&lt;M$195,0,10-(M$194-LOG('Indicator Data'!J6))/(M$194-M$195)*10))),1)</f>
        <v>10</v>
      </c>
      <c r="N3" s="60">
        <f>'Indicator Data'!C6/'Indicator Data'!$BD6</f>
        <v>1.9714754825807487E-3</v>
      </c>
      <c r="O3" s="60">
        <f>'Indicator Data'!D6/'Indicator Data'!$BD6</f>
        <v>4.8469240065121587E-4</v>
      </c>
      <c r="P3" s="60">
        <f>IF(F3=0.1,0,'Indicator Data'!E6/'Indicator Data'!$BD6)</f>
        <v>7.4645869449702857E-3</v>
      </c>
      <c r="Q3" s="60">
        <f>'Indicator Data'!F6/'Indicator Data'!$BD6</f>
        <v>0</v>
      </c>
      <c r="R3" s="60">
        <f>'Indicator Data'!G6/'Indicator Data'!$BD6</f>
        <v>0</v>
      </c>
      <c r="S3" s="60">
        <f>'Indicator Data'!H6/'Indicator Data'!$BD6</f>
        <v>0</v>
      </c>
      <c r="T3" s="60">
        <f>'Indicator Data'!I6/'Indicator Data'!$BD6</f>
        <v>0</v>
      </c>
      <c r="U3" s="60">
        <f>'Indicator Data'!J6/'Indicator Data'!$BD6</f>
        <v>6.1311232795803342E-3</v>
      </c>
      <c r="V3" s="59">
        <f t="shared" ref="V3:V34" si="3">ROUND(IF(N3&gt;V$194,10,IF(N3&lt;V$195,0,10-(V$194-N3)/(V$194-V$195)*10)),1)</f>
        <v>9.9</v>
      </c>
      <c r="W3" s="59">
        <f t="shared" ref="W3:W34" si="4">ROUND(IF(O3&gt;W$194,10,IF(O3&lt;W$195,0,10-(W$194-O3)/(W$194-W$195)*10)),1)</f>
        <v>4.8</v>
      </c>
      <c r="X3" s="59">
        <f t="shared" ref="X3:X34" si="5">ROUND(((10-GEOMEAN(((10-V3)/10*9+1),((10-W3)/10*9+1)))/9*10),1)</f>
        <v>8.3000000000000007</v>
      </c>
      <c r="Y3" s="59">
        <f t="shared" ref="Y3:Y34" si="6">ROUND(IF(P3=0,0.1,IF(P3&gt;Y$194,10,IF(P3&lt;Y$195,0,10-(Y$194-P3)/(Y$194-Y$195)*10))),1)</f>
        <v>5</v>
      </c>
      <c r="Z3" s="59">
        <f t="shared" ref="Z3:Z34" si="7">ROUND(IF(Q3=0,0,IF(LOG(Q3)&gt;Z$194,10,IF(LOG(Q3)&lt;=Z$195,0,10-(Z$194-LOG(Q3))/(Z$194-Z$195)*10))),1)</f>
        <v>0</v>
      </c>
      <c r="AA3" s="59">
        <f t="shared" ref="AA3:AA34" si="8">ROUND(IF(R3&gt;AA$194,10,IF(R3&lt;AA$195,0,10-(AA$194-R3)/(AA$194-AA$195)*10)),1)</f>
        <v>0</v>
      </c>
      <c r="AB3" s="59">
        <f t="shared" ref="AB3:AB34" si="9">ROUND(IF(S3&gt;AB$194,10,IF(S3&lt;AB$195,0,10-(AB$194-S3)/(AB$194-AB$195)*10)),1)</f>
        <v>0</v>
      </c>
      <c r="AC3" s="59">
        <f t="shared" ref="AC3:AC34" si="10">ROUND(((10-GEOMEAN(((10-AA3)/10*9+1),((10-AB3)/10*9+1)))/9*10),1)</f>
        <v>0</v>
      </c>
      <c r="AD3" s="59">
        <f t="shared" ref="AD3:AD34" si="11">ROUND(IF(T3=0,0,IF(T3&gt;AD$194,10,IF(T3&lt;=AD$195,0,10-(AD$194-T3)/(AD$194-AD$195)*10))),1)</f>
        <v>0</v>
      </c>
      <c r="AE3" s="59">
        <f t="shared" ref="AE3:AE34" si="12">ROUND((10-GEOMEAN(((10-AC3)/10*9+1),((10-AD3)/10*9+1)))/9*10,1)</f>
        <v>0</v>
      </c>
      <c r="AF3" s="59">
        <f t="shared" ref="AF3:AF34" si="13">ROUND(IF(U3&gt;AF$194,10,IF(U3&lt;AF$195,0,10-(AF$194-U3)/(AF$194-AF$195)*10)),1)</f>
        <v>2</v>
      </c>
      <c r="AG3" s="59">
        <f>ROUND(IF('Indicator Data'!K6=0,0,IF('Indicator Data'!K6&gt;AG$194,10,IF('Indicator Data'!K6&lt;AG$195,0,10-(AG$194-'Indicator Data'!K6)/(AG$194-AG$195)*10))),1)</f>
        <v>4</v>
      </c>
      <c r="AH3" s="59">
        <f t="shared" ref="AH3:AH34" si="14">ROUND(AVERAGE(C3,V3),1)</f>
        <v>9.6999999999999993</v>
      </c>
      <c r="AI3" s="59">
        <f t="shared" ref="AI3:AI34" si="15">ROUND(AVERAGE(D3,W3),1)</f>
        <v>7.4</v>
      </c>
      <c r="AJ3" s="59">
        <f t="shared" ref="AJ3:AJ34" si="16">ROUND(AVERAGE(AA3,H3),1)</f>
        <v>0</v>
      </c>
      <c r="AK3" s="59">
        <f t="shared" ref="AK3:AK34" si="17">ROUND(AVERAGE(AB3,I3),1)</f>
        <v>0</v>
      </c>
      <c r="AL3" s="59">
        <f t="shared" ref="AL3:AL34" si="18">ROUND((10-GEOMEAN(((10-AJ3)/10*9+1),((10-AK3)/10*9+1)))/9*10,1)</f>
        <v>0</v>
      </c>
      <c r="AM3" s="59">
        <f t="shared" ref="AM3:AM34" si="19">ROUND(AVERAGE(AD3,K3),1)</f>
        <v>0</v>
      </c>
      <c r="AN3" s="59">
        <f t="shared" ref="AN3:AN34" si="20">ROUND((10-GEOMEAN(((10-M3)/10*9+1),((10-AF3)/10*9+1)))/9*10,1)</f>
        <v>7.9</v>
      </c>
      <c r="AO3" s="61">
        <f t="shared" ref="AO3:AO34" si="21">ROUND((10-GEOMEAN(((10-E3)/10*9+1),((10-X3)/10*9+1)))/9*10,1)</f>
        <v>9.1999999999999993</v>
      </c>
      <c r="AP3" s="61">
        <f t="shared" ref="AP3:AP34" si="22">ROUND(IF(AND(Y3="x",F3="x"),"x",(10-GEOMEAN(((10-F3)/10*9+1),((10-Y3)/10*9+1)))/9*10),1)</f>
        <v>7.1</v>
      </c>
      <c r="AQ3" s="61">
        <f t="shared" ref="AQ3:AQ34" si="23">ROUND((10-GEOMEAN(((10-G3)/10*9+1),((10-Z3)/10*9+1)))/9*10,1)</f>
        <v>0</v>
      </c>
      <c r="AR3" s="61">
        <f t="shared" ref="AR3:AR34" si="24">ROUND((10-GEOMEAN(((10-L3)/10*9+1),((10-AE3)/10*9+1)))/9*10,1)</f>
        <v>0</v>
      </c>
      <c r="AS3" s="59">
        <f t="shared" ref="AS3:AS34" si="25">ROUND(AVERAGE(AG3,AN3),1)</f>
        <v>6</v>
      </c>
      <c r="AT3" s="59">
        <f>IF('Indicator Data'!L6="No data","x",IF('Indicator Data'!BE6&lt;1000,"x",ROUND((IF('Indicator Data'!L6&gt;AT$194,10,IF('Indicator Data'!L6&lt;AT$195,0,10-(AT$194-'Indicator Data'!L6)/(AT$194-AT$195)*10))),1)))</f>
        <v>9.1</v>
      </c>
      <c r="AU3" s="61">
        <f t="shared" ref="AU3:AU34" si="26">ROUND(AVERAGE(AS3,AT3),1)</f>
        <v>7.6</v>
      </c>
      <c r="AV3" s="62">
        <f t="shared" ref="AV3:AV34" si="27">IF(ROUND(IF(AP3="x",(10-GEOMEAN(((10-AO3)/10*9+1),((10-AU3)/10*9+1),((10-AQ3)/10*9+1),((10-AR3)/10*9+1)))/9*10,(10-GEOMEAN(((10-AO3)/10*9+1),((10-AP3)/10*9+1),((10-AQ3)/10*9+1),((10-AR3)/10*9+1),((10-AU3)/10*9+1)))/9*10),1)=0,0.1,ROUND(IF(AP3="x",(10-GEOMEAN(((10-AO3)/10*9+1),((10-AU3)/10*9+1),((10-AQ3)/10*9+1),((10-AR3)/10*9+1)))/9*10,(10-GEOMEAN(((10-AO3)/10*9+1),((10-AP3)/10*9+1),((10-AQ3)/10*9+1),((10-AR3)/10*9+1),((10-AU3)/10*9+1)))/9*10),1))</f>
        <v>6</v>
      </c>
      <c r="AW3" s="59">
        <f>ROUND(IF('Indicator Data'!M6=0,0,IF('Indicator Data'!M6&gt;AW$194,10,IF('Indicator Data'!M6&lt;AW$195,0,10-(AW$194-'Indicator Data'!M6)/(AW$194-AW$195)*10))),1)</f>
        <v>10</v>
      </c>
      <c r="AX3" s="59">
        <f>ROUND(IF('Indicator Data'!N6=0,0,IF(LOG('Indicator Data'!N6)&gt;LOG(AX$194),10,IF(LOG('Indicator Data'!N6)&lt;LOG(AX$195),0,10-(LOG(AX$194)-LOG('Indicator Data'!N6))/(LOG(AX$194)-LOG(AX$195))*10))),1)</f>
        <v>10</v>
      </c>
      <c r="AY3" s="61">
        <f t="shared" ref="AY3:AY34" si="28">ROUND((10-GEOMEAN(((10-AW3)/10*9+1),((10-AX3)/10*9+1)))/9*10,1)</f>
        <v>10</v>
      </c>
      <c r="AZ3" s="59">
        <f>'Indicator Data'!O6</f>
        <v>5</v>
      </c>
      <c r="BA3" s="59">
        <f>'Indicator Data'!P6</f>
        <v>0</v>
      </c>
      <c r="BB3" s="61">
        <f t="shared" ref="BB3:BB34" si="29">ROUND(IF(AZ3=5,10,IF(BA3=5,9,IF(AZ3=4,8,IF(BA3=4,7,0)))),1)</f>
        <v>10</v>
      </c>
      <c r="BC3" s="62">
        <f t="shared" ref="BC3:BC34" si="30">ROUND(IF(BB3&gt;5,BB3,AY3/10*7),1)</f>
        <v>10</v>
      </c>
      <c r="BD3" s="16"/>
      <c r="BE3" s="108"/>
    </row>
    <row r="4" spans="1:57" s="4" customFormat="1" x14ac:dyDescent="0.25">
      <c r="A4" s="131" t="s">
        <v>3</v>
      </c>
      <c r="B4" s="58" t="s">
        <v>2</v>
      </c>
      <c r="C4" s="59">
        <f>ROUND(IF('Indicator Data'!C7=0,0.1,IF(LOG('Indicator Data'!C7)&gt;C$194,10,IF(LOG('Indicator Data'!C7)&lt;C$195,0,10-(C$194-LOG('Indicator Data'!C7))/(C$194-C$195)*10))),1)</f>
        <v>6.9</v>
      </c>
      <c r="D4" s="59">
        <f>ROUND(IF('Indicator Data'!D7=0,0.1,IF(LOG('Indicator Data'!D7)&gt;D$194,10,IF(LOG('Indicator Data'!D7)&lt;D$195,0,10-(D$194-LOG('Indicator Data'!D7))/(D$194-D$195)*10))),1)</f>
        <v>0.1</v>
      </c>
      <c r="E4" s="59">
        <f t="shared" si="0"/>
        <v>4.3</v>
      </c>
      <c r="F4" s="59">
        <f>ROUND(IF('Indicator Data'!E7="No data",0.1,IF('Indicator Data'!E7=0,0,IF(LOG('Indicator Data'!E7)&gt;F$194,10,IF(LOG('Indicator Data'!E7)&lt;F$195,0,10-(F$194-LOG('Indicator Data'!E7))/(F$194-F$195)*10)))),1)</f>
        <v>5.6</v>
      </c>
      <c r="G4" s="59">
        <f>ROUND(IF('Indicator Data'!F7=0,0,IF(LOG('Indicator Data'!F7)&gt;G$194,10,IF(LOG('Indicator Data'!F7)&lt;G$195,0,10-(G$194-LOG('Indicator Data'!F7))/(G$194-G$195)*10))),1)</f>
        <v>6.1</v>
      </c>
      <c r="H4" s="59">
        <f>ROUND(IF('Indicator Data'!G7=0,0,IF(LOG('Indicator Data'!G7)&gt;H$194,10,IF(LOG('Indicator Data'!G7)&lt;H$195,0,10-(H$194-LOG('Indicator Data'!G7))/(H$194-H$195)*10))),1)</f>
        <v>0</v>
      </c>
      <c r="I4" s="59">
        <f>ROUND(IF('Indicator Data'!H7=0,0,IF(LOG('Indicator Data'!H7)&gt;I$194,10,IF(LOG('Indicator Data'!H7)&lt;I$195,0,10-(I$194-LOG('Indicator Data'!H7))/(I$194-I$195)*10))),1)</f>
        <v>0</v>
      </c>
      <c r="J4" s="59">
        <f t="shared" si="1"/>
        <v>0</v>
      </c>
      <c r="K4" s="59">
        <f>ROUND(IF('Indicator Data'!I7=0,0,IF(LOG('Indicator Data'!I7)&gt;K$194,10,IF(LOG('Indicator Data'!I7)&lt;K$195,0,10-(K$194-LOG('Indicator Data'!I7))/(K$194-K$195)*10))),1)</f>
        <v>0</v>
      </c>
      <c r="L4" s="59">
        <f t="shared" si="2"/>
        <v>0</v>
      </c>
      <c r="M4" s="59">
        <f>ROUND(IF('Indicator Data'!J7=0,0,IF(LOG('Indicator Data'!J7)&gt;M$194,10,IF(LOG('Indicator Data'!J7)&lt;M$195,0,10-(M$194-LOG('Indicator Data'!J7))/(M$194-M$195)*10))),1)</f>
        <v>10</v>
      </c>
      <c r="N4" s="60">
        <f>'Indicator Data'!C7/'Indicator Data'!$BD7</f>
        <v>2.0348775523660991E-3</v>
      </c>
      <c r="O4" s="60">
        <f>'Indicator Data'!D7/'Indicator Data'!$BD7</f>
        <v>0</v>
      </c>
      <c r="P4" s="60">
        <f>IF(F4=0.1,0,'Indicator Data'!E7/'Indicator Data'!$BD7)</f>
        <v>6.294328733663296E-3</v>
      </c>
      <c r="Q4" s="60">
        <f>'Indicator Data'!F7/'Indicator Data'!$BD7</f>
        <v>1.6834688102067159E-5</v>
      </c>
      <c r="R4" s="60">
        <f>'Indicator Data'!G7/'Indicator Data'!$BD7</f>
        <v>0</v>
      </c>
      <c r="S4" s="60">
        <f>'Indicator Data'!H7/'Indicator Data'!$BD7</f>
        <v>0</v>
      </c>
      <c r="T4" s="60">
        <f>'Indicator Data'!I7/'Indicator Data'!$BD7</f>
        <v>0</v>
      </c>
      <c r="U4" s="60">
        <f>'Indicator Data'!J7/'Indicator Data'!$BD7</f>
        <v>3.3691960508737517E-2</v>
      </c>
      <c r="V4" s="59">
        <f t="shared" si="3"/>
        <v>10</v>
      </c>
      <c r="W4" s="59">
        <f t="shared" si="4"/>
        <v>0</v>
      </c>
      <c r="X4" s="59">
        <f t="shared" si="5"/>
        <v>7.6</v>
      </c>
      <c r="Y4" s="59">
        <f t="shared" si="6"/>
        <v>4.2</v>
      </c>
      <c r="Z4" s="59">
        <f t="shared" si="7"/>
        <v>8.3000000000000007</v>
      </c>
      <c r="AA4" s="59">
        <f t="shared" si="8"/>
        <v>0</v>
      </c>
      <c r="AB4" s="59">
        <f t="shared" si="9"/>
        <v>0</v>
      </c>
      <c r="AC4" s="59">
        <f t="shared" si="10"/>
        <v>0</v>
      </c>
      <c r="AD4" s="59">
        <f t="shared" si="11"/>
        <v>0</v>
      </c>
      <c r="AE4" s="59">
        <f t="shared" si="12"/>
        <v>0</v>
      </c>
      <c r="AF4" s="59">
        <f t="shared" si="13"/>
        <v>10</v>
      </c>
      <c r="AG4" s="59">
        <f>ROUND(IF('Indicator Data'!K7=0,0,IF('Indicator Data'!K7&gt;AG$194,10,IF('Indicator Data'!K7&lt;AG$195,0,10-(AG$194-'Indicator Data'!K7)/(AG$194-AG$195)*10))),1)</f>
        <v>1</v>
      </c>
      <c r="AH4" s="59">
        <f t="shared" si="14"/>
        <v>8.5</v>
      </c>
      <c r="AI4" s="59">
        <f t="shared" si="15"/>
        <v>0.1</v>
      </c>
      <c r="AJ4" s="59">
        <f t="shared" si="16"/>
        <v>0</v>
      </c>
      <c r="AK4" s="59">
        <f t="shared" si="17"/>
        <v>0</v>
      </c>
      <c r="AL4" s="59">
        <f t="shared" si="18"/>
        <v>0</v>
      </c>
      <c r="AM4" s="59">
        <f t="shared" si="19"/>
        <v>0</v>
      </c>
      <c r="AN4" s="59">
        <f t="shared" si="20"/>
        <v>10</v>
      </c>
      <c r="AO4" s="61">
        <f t="shared" si="21"/>
        <v>6.2</v>
      </c>
      <c r="AP4" s="61">
        <f t="shared" si="22"/>
        <v>4.9000000000000004</v>
      </c>
      <c r="AQ4" s="61">
        <f t="shared" si="23"/>
        <v>7.4</v>
      </c>
      <c r="AR4" s="61">
        <f t="shared" si="24"/>
        <v>0</v>
      </c>
      <c r="AS4" s="59">
        <f t="shared" si="25"/>
        <v>5.5</v>
      </c>
      <c r="AT4" s="59">
        <f>IF('Indicator Data'!L7="No data","x",IF('Indicator Data'!BE7&lt;1000,"x",ROUND((IF('Indicator Data'!L7&gt;AT$194,10,IF('Indicator Data'!L7&lt;AT$195,0,10-(AT$194-'Indicator Data'!L7)/(AT$194-AT$195)*10))),1)))</f>
        <v>8.1</v>
      </c>
      <c r="AU4" s="61">
        <f t="shared" si="26"/>
        <v>6.8</v>
      </c>
      <c r="AV4" s="62">
        <f t="shared" si="27"/>
        <v>5.5</v>
      </c>
      <c r="AW4" s="59">
        <f>ROUND(IF('Indicator Data'!M7=0,0,IF('Indicator Data'!M7&gt;AW$194,10,IF('Indicator Data'!M7&lt;AW$195,0,10-(AW$194-'Indicator Data'!M7)/(AW$194-AW$195)*10))),1)</f>
        <v>0.3</v>
      </c>
      <c r="AX4" s="59">
        <f>ROUND(IF('Indicator Data'!N7=0,0,IF(LOG('Indicator Data'!N7)&gt;LOG(AX$194),10,IF(LOG('Indicator Data'!N7)&lt;LOG(AX$195),0,10-(LOG(AX$194)-LOG('Indicator Data'!N7))/(LOG(AX$194)-LOG(AX$195))*10))),1)</f>
        <v>0</v>
      </c>
      <c r="AY4" s="61">
        <f t="shared" si="28"/>
        <v>0.2</v>
      </c>
      <c r="AZ4" s="59">
        <f>'Indicator Data'!O7</f>
        <v>0</v>
      </c>
      <c r="BA4" s="59">
        <f>'Indicator Data'!P7</f>
        <v>0</v>
      </c>
      <c r="BB4" s="61">
        <f t="shared" si="29"/>
        <v>0</v>
      </c>
      <c r="BC4" s="62">
        <f t="shared" si="30"/>
        <v>0.1</v>
      </c>
      <c r="BD4" s="16"/>
      <c r="BE4" s="108"/>
    </row>
    <row r="5" spans="1:57" s="4" customFormat="1" x14ac:dyDescent="0.25">
      <c r="A5" s="131" t="s">
        <v>5</v>
      </c>
      <c r="B5" s="63" t="s">
        <v>4</v>
      </c>
      <c r="C5" s="59">
        <f>ROUND(IF('Indicator Data'!C8=0,0.1,IF(LOG('Indicator Data'!C8)&gt;C$194,10,IF(LOG('Indicator Data'!C8)&lt;C$195,0,10-(C$194-LOG('Indicator Data'!C8))/(C$194-C$195)*10))),1)</f>
        <v>9.3000000000000007</v>
      </c>
      <c r="D5" s="59">
        <f>ROUND(IF('Indicator Data'!D8=0,0.1,IF(LOG('Indicator Data'!D8)&gt;D$194,10,IF(LOG('Indicator Data'!D8)&lt;D$195,0,10-(D$194-LOG('Indicator Data'!D8))/(D$194-D$195)*10))),1)</f>
        <v>0.1</v>
      </c>
      <c r="E5" s="59">
        <f t="shared" si="0"/>
        <v>6.6</v>
      </c>
      <c r="F5" s="59">
        <f>ROUND(IF('Indicator Data'!E8="No data",0.1,IF('Indicator Data'!E8=0,0,IF(LOG('Indicator Data'!E8)&gt;F$194,10,IF(LOG('Indicator Data'!E8)&lt;F$195,0,10-(F$194-LOG('Indicator Data'!E8))/(F$194-F$195)*10)))),1)</f>
        <v>7.6</v>
      </c>
      <c r="G5" s="59">
        <f>ROUND(IF('Indicator Data'!F8=0,0,IF(LOG('Indicator Data'!F8)&gt;G$194,10,IF(LOG('Indicator Data'!F8)&lt;G$195,0,10-(G$194-LOG('Indicator Data'!F8))/(G$194-G$195)*10))),1)</f>
        <v>3.9</v>
      </c>
      <c r="H5" s="59">
        <f>ROUND(IF('Indicator Data'!G8=0,0,IF(LOG('Indicator Data'!G8)&gt;H$194,10,IF(LOG('Indicator Data'!G8)&lt;H$195,0,10-(H$194-LOG('Indicator Data'!G8))/(H$194-H$195)*10))),1)</f>
        <v>0</v>
      </c>
      <c r="I5" s="59">
        <f>ROUND(IF('Indicator Data'!H8=0,0,IF(LOG('Indicator Data'!H8)&gt;I$194,10,IF(LOG('Indicator Data'!H8)&lt;I$195,0,10-(I$194-LOG('Indicator Data'!H8))/(I$194-I$195)*10))),1)</f>
        <v>0</v>
      </c>
      <c r="J5" s="59">
        <f t="shared" si="1"/>
        <v>0</v>
      </c>
      <c r="K5" s="59">
        <f>ROUND(IF('Indicator Data'!I8=0,0,IF(LOG('Indicator Data'!I8)&gt;K$194,10,IF(LOG('Indicator Data'!I8)&lt;K$195,0,10-(K$194-LOG('Indicator Data'!I8))/(K$194-K$195)*10))),1)</f>
        <v>0</v>
      </c>
      <c r="L5" s="59">
        <f t="shared" si="2"/>
        <v>0</v>
      </c>
      <c r="M5" s="59">
        <f>ROUND(IF('Indicator Data'!J8=0,0,IF(LOG('Indicator Data'!J8)&gt;M$194,10,IF(LOG('Indicator Data'!J8)&lt;M$195,0,10-(M$194-LOG('Indicator Data'!J8))/(M$194-M$195)*10))),1)</f>
        <v>0</v>
      </c>
      <c r="N5" s="60">
        <f>'Indicator Data'!C8/'Indicator Data'!$BD8</f>
        <v>1.3532273651692037E-3</v>
      </c>
      <c r="O5" s="60">
        <f>'Indicator Data'!D8/'Indicator Data'!$BD8</f>
        <v>0</v>
      </c>
      <c r="P5" s="60">
        <f>IF(F5=0.1,0,'Indicator Data'!E8/'Indicator Data'!$BD8)</f>
        <v>2.7076965964158723E-3</v>
      </c>
      <c r="Q5" s="60">
        <f>'Indicator Data'!F8/'Indicator Data'!$BD8</f>
        <v>5.5363380689622581E-8</v>
      </c>
      <c r="R5" s="60">
        <f>'Indicator Data'!G8/'Indicator Data'!$BD8</f>
        <v>0</v>
      </c>
      <c r="S5" s="60">
        <f>'Indicator Data'!H8/'Indicator Data'!$BD8</f>
        <v>0</v>
      </c>
      <c r="T5" s="60">
        <f>'Indicator Data'!I8/'Indicator Data'!$BD8</f>
        <v>0</v>
      </c>
      <c r="U5" s="60">
        <f>'Indicator Data'!J8/'Indicator Data'!$BD8</f>
        <v>0</v>
      </c>
      <c r="V5" s="59">
        <f t="shared" si="3"/>
        <v>6.8</v>
      </c>
      <c r="W5" s="59">
        <f t="shared" si="4"/>
        <v>0</v>
      </c>
      <c r="X5" s="59">
        <f t="shared" si="5"/>
        <v>4.2</v>
      </c>
      <c r="Y5" s="59">
        <f t="shared" si="6"/>
        <v>1.8</v>
      </c>
      <c r="Z5" s="59">
        <f t="shared" si="7"/>
        <v>2.8</v>
      </c>
      <c r="AA5" s="59">
        <f t="shared" si="8"/>
        <v>0</v>
      </c>
      <c r="AB5" s="59">
        <f t="shared" si="9"/>
        <v>0</v>
      </c>
      <c r="AC5" s="59">
        <f t="shared" si="10"/>
        <v>0</v>
      </c>
      <c r="AD5" s="59">
        <f t="shared" si="11"/>
        <v>0</v>
      </c>
      <c r="AE5" s="59">
        <f t="shared" si="12"/>
        <v>0</v>
      </c>
      <c r="AF5" s="59">
        <f t="shared" si="13"/>
        <v>0</v>
      </c>
      <c r="AG5" s="59">
        <f>ROUND(IF('Indicator Data'!K8=0,0,IF('Indicator Data'!K8&gt;AG$194,10,IF('Indicator Data'!K8&lt;AG$195,0,10-(AG$194-'Indicator Data'!K8)/(AG$194-AG$195)*10))),1)</f>
        <v>0</v>
      </c>
      <c r="AH5" s="59">
        <f t="shared" si="14"/>
        <v>8.1</v>
      </c>
      <c r="AI5" s="59">
        <f t="shared" si="15"/>
        <v>0.1</v>
      </c>
      <c r="AJ5" s="59">
        <f t="shared" si="16"/>
        <v>0</v>
      </c>
      <c r="AK5" s="59">
        <f t="shared" si="17"/>
        <v>0</v>
      </c>
      <c r="AL5" s="59">
        <f t="shared" si="18"/>
        <v>0</v>
      </c>
      <c r="AM5" s="59">
        <f t="shared" si="19"/>
        <v>0</v>
      </c>
      <c r="AN5" s="59">
        <f t="shared" si="20"/>
        <v>0</v>
      </c>
      <c r="AO5" s="61">
        <f t="shared" si="21"/>
        <v>5.5</v>
      </c>
      <c r="AP5" s="61">
        <f t="shared" si="22"/>
        <v>5.4</v>
      </c>
      <c r="AQ5" s="61">
        <f t="shared" si="23"/>
        <v>3.4</v>
      </c>
      <c r="AR5" s="61">
        <f t="shared" si="24"/>
        <v>0</v>
      </c>
      <c r="AS5" s="59">
        <f t="shared" si="25"/>
        <v>0</v>
      </c>
      <c r="AT5" s="59">
        <f>IF('Indicator Data'!L8="No data","x",IF('Indicator Data'!BE8&lt;1000,"x",ROUND((IF('Indicator Data'!L8&gt;AT$194,10,IF('Indicator Data'!L8&lt;AT$195,0,10-(AT$194-'Indicator Data'!L8)/(AT$194-AT$195)*10))),1)))</f>
        <v>8.1</v>
      </c>
      <c r="AU5" s="61">
        <f t="shared" si="26"/>
        <v>4.0999999999999996</v>
      </c>
      <c r="AV5" s="62">
        <f t="shared" si="27"/>
        <v>3.9</v>
      </c>
      <c r="AW5" s="59">
        <f>ROUND(IF('Indicator Data'!M8=0,0,IF('Indicator Data'!M8&gt;AW$194,10,IF('Indicator Data'!M8&lt;AW$195,0,10-(AW$194-'Indicator Data'!M8)/(AW$194-AW$195)*10))),1)</f>
        <v>8.9</v>
      </c>
      <c r="AX5" s="59">
        <f>ROUND(IF('Indicator Data'!N8=0,0,IF(LOG('Indicator Data'!N8)&gt;LOG(AX$194),10,IF(LOG('Indicator Data'!N8)&lt;LOG(AX$195),0,10-(LOG(AX$194)-LOG('Indicator Data'!N8))/(LOG(AX$194)-LOG(AX$195))*10))),1)</f>
        <v>8.1</v>
      </c>
      <c r="AY5" s="61">
        <f t="shared" si="28"/>
        <v>8.5</v>
      </c>
      <c r="AZ5" s="59">
        <f>'Indicator Data'!O8</f>
        <v>0</v>
      </c>
      <c r="BA5" s="59">
        <f>'Indicator Data'!P8</f>
        <v>0</v>
      </c>
      <c r="BB5" s="61">
        <f t="shared" si="29"/>
        <v>0</v>
      </c>
      <c r="BC5" s="62">
        <f t="shared" si="30"/>
        <v>6</v>
      </c>
      <c r="BD5" s="16"/>
      <c r="BE5" s="108"/>
    </row>
    <row r="6" spans="1:57" s="4" customFormat="1" x14ac:dyDescent="0.25">
      <c r="A6" s="131" t="s">
        <v>7</v>
      </c>
      <c r="B6" s="63" t="s">
        <v>6</v>
      </c>
      <c r="C6" s="59">
        <f>ROUND(IF('Indicator Data'!C9=0,0.1,IF(LOG('Indicator Data'!C9)&gt;C$194,10,IF(LOG('Indicator Data'!C9)&lt;C$195,0,10-(C$194-LOG('Indicator Data'!C9))/(C$194-C$195)*10))),1)</f>
        <v>0.1</v>
      </c>
      <c r="D6" s="59">
        <f>ROUND(IF('Indicator Data'!D9=0,0.1,IF(LOG('Indicator Data'!D9)&gt;D$194,10,IF(LOG('Indicator Data'!D9)&lt;D$195,0,10-(D$194-LOG('Indicator Data'!D9))/(D$194-D$195)*10))),1)</f>
        <v>0.1</v>
      </c>
      <c r="E6" s="59">
        <f t="shared" si="0"/>
        <v>0.1</v>
      </c>
      <c r="F6" s="59">
        <f>ROUND(IF('Indicator Data'!E9="No data",0.1,IF('Indicator Data'!E9=0,0,IF(LOG('Indicator Data'!E9)&gt;F$194,10,IF(LOG('Indicator Data'!E9)&lt;F$195,0,10-(F$194-LOG('Indicator Data'!E9))/(F$194-F$195)*10)))),1)</f>
        <v>7.1</v>
      </c>
      <c r="G6" s="59">
        <f>ROUND(IF('Indicator Data'!F9=0,0,IF(LOG('Indicator Data'!F9)&gt;G$194,10,IF(LOG('Indicator Data'!F9)&lt;G$195,0,10-(G$194-LOG('Indicator Data'!F9))/(G$194-G$195)*10))),1)</f>
        <v>0</v>
      </c>
      <c r="H6" s="59">
        <f>ROUND(IF('Indicator Data'!G9=0,0,IF(LOG('Indicator Data'!G9)&gt;H$194,10,IF(LOG('Indicator Data'!G9)&lt;H$195,0,10-(H$194-LOG('Indicator Data'!G9))/(H$194-H$195)*10))),1)</f>
        <v>0</v>
      </c>
      <c r="I6" s="59">
        <f>ROUND(IF('Indicator Data'!H9=0,0,IF(LOG('Indicator Data'!H9)&gt;I$194,10,IF(LOG('Indicator Data'!H9)&lt;I$195,0,10-(I$194-LOG('Indicator Data'!H9))/(I$194-I$195)*10))),1)</f>
        <v>0</v>
      </c>
      <c r="J6" s="59">
        <f t="shared" si="1"/>
        <v>0</v>
      </c>
      <c r="K6" s="59">
        <f>ROUND(IF('Indicator Data'!I9=0,0,IF(LOG('Indicator Data'!I9)&gt;K$194,10,IF(LOG('Indicator Data'!I9)&lt;K$195,0,10-(K$194-LOG('Indicator Data'!I9))/(K$194-K$195)*10))),1)</f>
        <v>0</v>
      </c>
      <c r="L6" s="59">
        <f t="shared" si="2"/>
        <v>0</v>
      </c>
      <c r="M6" s="59">
        <f>ROUND(IF('Indicator Data'!J9=0,0,IF(LOG('Indicator Data'!J9)&gt;M$194,10,IF(LOG('Indicator Data'!J9)&lt;M$195,0,10-(M$194-LOG('Indicator Data'!J9))/(M$194-M$195)*10))),1)</f>
        <v>10</v>
      </c>
      <c r="N6" s="60">
        <f>'Indicator Data'!C9/'Indicator Data'!$BD9</f>
        <v>0</v>
      </c>
      <c r="O6" s="60">
        <f>'Indicator Data'!D9/'Indicator Data'!$BD9</f>
        <v>0</v>
      </c>
      <c r="P6" s="60">
        <f>IF(F6=0.1,0,'Indicator Data'!E9/'Indicator Data'!$BD9)</f>
        <v>2.6525308697461772E-3</v>
      </c>
      <c r="Q6" s="60">
        <f>'Indicator Data'!F9/'Indicator Data'!$BD9</f>
        <v>0</v>
      </c>
      <c r="R6" s="60">
        <f>'Indicator Data'!G9/'Indicator Data'!$BD9</f>
        <v>0</v>
      </c>
      <c r="S6" s="60">
        <f>'Indicator Data'!H9/'Indicator Data'!$BD9</f>
        <v>0</v>
      </c>
      <c r="T6" s="60">
        <f>'Indicator Data'!I9/'Indicator Data'!$BD9</f>
        <v>0</v>
      </c>
      <c r="U6" s="60">
        <f>'Indicator Data'!J9/'Indicator Data'!$BD9</f>
        <v>5.2947477938884522E-3</v>
      </c>
      <c r="V6" s="59">
        <f t="shared" si="3"/>
        <v>0</v>
      </c>
      <c r="W6" s="59">
        <f t="shared" si="4"/>
        <v>0</v>
      </c>
      <c r="X6" s="59">
        <f t="shared" si="5"/>
        <v>0</v>
      </c>
      <c r="Y6" s="59">
        <f t="shared" si="6"/>
        <v>1.8</v>
      </c>
      <c r="Z6" s="59">
        <f t="shared" si="7"/>
        <v>0</v>
      </c>
      <c r="AA6" s="59">
        <f t="shared" si="8"/>
        <v>0</v>
      </c>
      <c r="AB6" s="59">
        <f t="shared" si="9"/>
        <v>0</v>
      </c>
      <c r="AC6" s="59">
        <f t="shared" si="10"/>
        <v>0</v>
      </c>
      <c r="AD6" s="59">
        <f t="shared" si="11"/>
        <v>0</v>
      </c>
      <c r="AE6" s="59">
        <f t="shared" si="12"/>
        <v>0</v>
      </c>
      <c r="AF6" s="59">
        <f t="shared" si="13"/>
        <v>1.8</v>
      </c>
      <c r="AG6" s="59">
        <f>ROUND(IF('Indicator Data'!K9=0,0,IF('Indicator Data'!K9&gt;AG$194,10,IF('Indicator Data'!K9&lt;AG$195,0,10-(AG$194-'Indicator Data'!K9)/(AG$194-AG$195)*10))),1)</f>
        <v>6.1</v>
      </c>
      <c r="AH6" s="59">
        <f t="shared" si="14"/>
        <v>0.1</v>
      </c>
      <c r="AI6" s="59">
        <f t="shared" si="15"/>
        <v>0.1</v>
      </c>
      <c r="AJ6" s="59">
        <f t="shared" si="16"/>
        <v>0</v>
      </c>
      <c r="AK6" s="59">
        <f t="shared" si="17"/>
        <v>0</v>
      </c>
      <c r="AL6" s="59">
        <f t="shared" si="18"/>
        <v>0</v>
      </c>
      <c r="AM6" s="59">
        <f t="shared" si="19"/>
        <v>0</v>
      </c>
      <c r="AN6" s="59">
        <f t="shared" si="20"/>
        <v>7.9</v>
      </c>
      <c r="AO6" s="61">
        <f t="shared" si="21"/>
        <v>0.1</v>
      </c>
      <c r="AP6" s="61">
        <f t="shared" si="22"/>
        <v>5</v>
      </c>
      <c r="AQ6" s="61">
        <f t="shared" si="23"/>
        <v>0</v>
      </c>
      <c r="AR6" s="61">
        <f t="shared" si="24"/>
        <v>0</v>
      </c>
      <c r="AS6" s="59">
        <f t="shared" si="25"/>
        <v>7</v>
      </c>
      <c r="AT6" s="59">
        <f>IF('Indicator Data'!L9="No data","x",IF('Indicator Data'!BE9&lt;1000,"x",ROUND((IF('Indicator Data'!L9&gt;AT$194,10,IF('Indicator Data'!L9&lt;AT$195,0,10-(AT$194-'Indicator Data'!L9)/(AT$194-AT$195)*10))),1)))</f>
        <v>1</v>
      </c>
      <c r="AU6" s="61">
        <f t="shared" si="26"/>
        <v>4</v>
      </c>
      <c r="AV6" s="62">
        <f t="shared" si="27"/>
        <v>2.1</v>
      </c>
      <c r="AW6" s="59">
        <f>ROUND(IF('Indicator Data'!M9=0,0,IF('Indicator Data'!M9&gt;AW$194,10,IF('Indicator Data'!M9&lt;AW$195,0,10-(AW$194-'Indicator Data'!M9)/(AW$194-AW$195)*10))),1)</f>
        <v>9.6</v>
      </c>
      <c r="AX6" s="59">
        <f>ROUND(IF('Indicator Data'!N9=0,0,IF(LOG('Indicator Data'!N9)&gt;LOG(AX$194),10,IF(LOG('Indicator Data'!N9)&lt;LOG(AX$195),0,10-(LOG(AX$194)-LOG('Indicator Data'!N9))/(LOG(AX$194)-LOG(AX$195))*10))),1)</f>
        <v>7.1</v>
      </c>
      <c r="AY6" s="61">
        <f t="shared" si="28"/>
        <v>8.6</v>
      </c>
      <c r="AZ6" s="59">
        <f>'Indicator Data'!O9</f>
        <v>0</v>
      </c>
      <c r="BA6" s="59">
        <f>'Indicator Data'!P9</f>
        <v>0</v>
      </c>
      <c r="BB6" s="61">
        <f t="shared" si="29"/>
        <v>0</v>
      </c>
      <c r="BC6" s="62">
        <f t="shared" si="30"/>
        <v>6</v>
      </c>
      <c r="BD6" s="16"/>
      <c r="BE6" s="108"/>
    </row>
    <row r="7" spans="1:57" s="4" customFormat="1" x14ac:dyDescent="0.25">
      <c r="A7" s="131" t="s">
        <v>9</v>
      </c>
      <c r="B7" s="63" t="s">
        <v>8</v>
      </c>
      <c r="C7" s="59">
        <f>ROUND(IF('Indicator Data'!C10=0,0.1,IF(LOG('Indicator Data'!C10)&gt;C$194,10,IF(LOG('Indicator Data'!C10)&lt;C$195,0,10-(C$194-LOG('Indicator Data'!C10))/(C$194-C$195)*10))),1)</f>
        <v>0</v>
      </c>
      <c r="D7" s="59">
        <f>ROUND(IF('Indicator Data'!D10=0,0.1,IF(LOG('Indicator Data'!D10)&gt;D$194,10,IF(LOG('Indicator Data'!D10)&lt;D$195,0,10-(D$194-LOG('Indicator Data'!D10))/(D$194-D$195)*10))),1)</f>
        <v>0</v>
      </c>
      <c r="E7" s="59">
        <f t="shared" si="0"/>
        <v>0</v>
      </c>
      <c r="F7" s="59">
        <f>ROUND(IF('Indicator Data'!E10="No data",0.1,IF('Indicator Data'!E10=0,0,IF(LOG('Indicator Data'!E10)&gt;F$194,10,IF(LOG('Indicator Data'!E10)&lt;F$195,0,10-(F$194-LOG('Indicator Data'!E10))/(F$194-F$195)*10)))),1)</f>
        <v>0.1</v>
      </c>
      <c r="G7" s="59">
        <f>ROUND(IF('Indicator Data'!F10=0,0,IF(LOG('Indicator Data'!F10)&gt;G$194,10,IF(LOG('Indicator Data'!F10)&lt;G$195,0,10-(G$194-LOG('Indicator Data'!F10))/(G$194-G$195)*10))),1)</f>
        <v>0</v>
      </c>
      <c r="H7" s="59">
        <f>ROUND(IF('Indicator Data'!G10=0,0,IF(LOG('Indicator Data'!G10)&gt;H$194,10,IF(LOG('Indicator Data'!G10)&lt;H$195,0,10-(H$194-LOG('Indicator Data'!G10))/(H$194-H$195)*10))),1)</f>
        <v>3.1</v>
      </c>
      <c r="I7" s="59">
        <f>ROUND(IF('Indicator Data'!H10=0,0,IF(LOG('Indicator Data'!H10)&gt;I$194,10,IF(LOG('Indicator Data'!H10)&lt;I$195,0,10-(I$194-LOG('Indicator Data'!H10))/(I$194-I$195)*10))),1)</f>
        <v>6.8</v>
      </c>
      <c r="J7" s="59">
        <f t="shared" si="1"/>
        <v>5.2</v>
      </c>
      <c r="K7" s="59">
        <f>ROUND(IF('Indicator Data'!I10=0,0,IF(LOG('Indicator Data'!I10)&gt;K$194,10,IF(LOG('Indicator Data'!I10)&lt;K$195,0,10-(K$194-LOG('Indicator Data'!I10))/(K$194-K$195)*10))),1)</f>
        <v>3.9</v>
      </c>
      <c r="L7" s="59">
        <f t="shared" si="2"/>
        <v>4.5999999999999996</v>
      </c>
      <c r="M7" s="59">
        <f>ROUND(IF('Indicator Data'!J10=0,0,IF(LOG('Indicator Data'!J10)&gt;M$194,10,IF(LOG('Indicator Data'!J10)&lt;M$195,0,10-(M$194-LOG('Indicator Data'!J10))/(M$194-M$195)*10))),1)</f>
        <v>0</v>
      </c>
      <c r="N7" s="60">
        <f>'Indicator Data'!C10/'Indicator Data'!$BD10</f>
        <v>9.9093478829501204E-5</v>
      </c>
      <c r="O7" s="60">
        <f>'Indicator Data'!D10/'Indicator Data'!$BD10</f>
        <v>9.9093478829501204E-5</v>
      </c>
      <c r="P7" s="60">
        <f>IF(F7=0.1,0,'Indicator Data'!E10/'Indicator Data'!$BD10)</f>
        <v>0</v>
      </c>
      <c r="Q7" s="60">
        <f>'Indicator Data'!F10/'Indicator Data'!$BD10</f>
        <v>0</v>
      </c>
      <c r="R7" s="60">
        <f>'Indicator Data'!G10/'Indicator Data'!$BD10</f>
        <v>1.844773127050953E-2</v>
      </c>
      <c r="S7" s="60">
        <f>'Indicator Data'!H10/'Indicator Data'!$BD10</f>
        <v>5.8255993485819566E-3</v>
      </c>
      <c r="T7" s="60">
        <f>'Indicator Data'!I10/'Indicator Data'!$BD10</f>
        <v>9.4770349411067989E-3</v>
      </c>
      <c r="U7" s="60">
        <f>'Indicator Data'!J10/'Indicator Data'!$BD10</f>
        <v>0</v>
      </c>
      <c r="V7" s="59">
        <f t="shared" si="3"/>
        <v>0.5</v>
      </c>
      <c r="W7" s="59">
        <f t="shared" si="4"/>
        <v>1</v>
      </c>
      <c r="X7" s="59">
        <f t="shared" si="5"/>
        <v>0.8</v>
      </c>
      <c r="Y7" s="59">
        <f t="shared" si="6"/>
        <v>0.1</v>
      </c>
      <c r="Z7" s="59">
        <f t="shared" si="7"/>
        <v>0</v>
      </c>
      <c r="AA7" s="59">
        <f t="shared" si="8"/>
        <v>10</v>
      </c>
      <c r="AB7" s="59">
        <f t="shared" si="9"/>
        <v>10</v>
      </c>
      <c r="AC7" s="59">
        <f t="shared" si="10"/>
        <v>10</v>
      </c>
      <c r="AD7" s="59">
        <f t="shared" si="11"/>
        <v>9.5</v>
      </c>
      <c r="AE7" s="59">
        <f t="shared" si="12"/>
        <v>9.8000000000000007</v>
      </c>
      <c r="AF7" s="59">
        <f t="shared" si="13"/>
        <v>0</v>
      </c>
      <c r="AG7" s="59">
        <f>ROUND(IF('Indicator Data'!K10=0,0,IF('Indicator Data'!K10&gt;AG$194,10,IF('Indicator Data'!K10&lt;AG$195,0,10-(AG$194-'Indicator Data'!K10)/(AG$194-AG$195)*10))),1)</f>
        <v>0</v>
      </c>
      <c r="AH7" s="59">
        <f t="shared" si="14"/>
        <v>0.3</v>
      </c>
      <c r="AI7" s="59">
        <f t="shared" si="15"/>
        <v>0.5</v>
      </c>
      <c r="AJ7" s="59">
        <f t="shared" si="16"/>
        <v>6.6</v>
      </c>
      <c r="AK7" s="59">
        <f t="shared" si="17"/>
        <v>8.4</v>
      </c>
      <c r="AL7" s="59">
        <f t="shared" si="18"/>
        <v>7.6</v>
      </c>
      <c r="AM7" s="59">
        <f t="shared" si="19"/>
        <v>6.7</v>
      </c>
      <c r="AN7" s="59">
        <f t="shared" si="20"/>
        <v>0</v>
      </c>
      <c r="AO7" s="61">
        <f t="shared" si="21"/>
        <v>0.4</v>
      </c>
      <c r="AP7" s="61">
        <f t="shared" si="22"/>
        <v>0.1</v>
      </c>
      <c r="AQ7" s="61">
        <f t="shared" si="23"/>
        <v>0</v>
      </c>
      <c r="AR7" s="61">
        <f t="shared" si="24"/>
        <v>8.1999999999999993</v>
      </c>
      <c r="AS7" s="59">
        <f t="shared" si="25"/>
        <v>0</v>
      </c>
      <c r="AT7" s="59" t="str">
        <f>IF('Indicator Data'!L10="No data","x",IF('Indicator Data'!BE10&lt;1000,"x",ROUND((IF('Indicator Data'!L10&gt;AT$194,10,IF('Indicator Data'!L10&lt;AT$195,0,10-(AT$194-'Indicator Data'!L10)/(AT$194-AT$195)*10))),1)))</f>
        <v>x</v>
      </c>
      <c r="AU7" s="61">
        <f t="shared" si="26"/>
        <v>0</v>
      </c>
      <c r="AV7" s="62">
        <f t="shared" si="27"/>
        <v>2.7</v>
      </c>
      <c r="AW7" s="59">
        <f>ROUND(IF('Indicator Data'!M10=0,0,IF('Indicator Data'!M10&gt;AW$194,10,IF('Indicator Data'!M10&lt;AW$195,0,10-(AW$194-'Indicator Data'!M10)/(AW$194-AW$195)*10))),1)</f>
        <v>0</v>
      </c>
      <c r="AX7" s="59">
        <f>ROUND(IF('Indicator Data'!N10=0,0,IF(LOG('Indicator Data'!N10)&gt;LOG(AX$194),10,IF(LOG('Indicator Data'!N10)&lt;LOG(AX$195),0,10-(LOG(AX$194)-LOG('Indicator Data'!N10))/(LOG(AX$194)-LOG(AX$195))*10))),1)</f>
        <v>3.4</v>
      </c>
      <c r="AY7" s="61">
        <f t="shared" si="28"/>
        <v>1.9</v>
      </c>
      <c r="AZ7" s="59">
        <f>'Indicator Data'!O10</f>
        <v>0</v>
      </c>
      <c r="BA7" s="59">
        <f>'Indicator Data'!P10</f>
        <v>0</v>
      </c>
      <c r="BB7" s="61">
        <f t="shared" si="29"/>
        <v>0</v>
      </c>
      <c r="BC7" s="62">
        <f t="shared" si="30"/>
        <v>1.3</v>
      </c>
      <c r="BD7" s="16"/>
      <c r="BE7" s="108"/>
    </row>
    <row r="8" spans="1:57" s="4" customFormat="1" x14ac:dyDescent="0.25">
      <c r="A8" s="131" t="s">
        <v>11</v>
      </c>
      <c r="B8" s="63" t="s">
        <v>10</v>
      </c>
      <c r="C8" s="59">
        <f>ROUND(IF('Indicator Data'!C11=0,0.1,IF(LOG('Indicator Data'!C11)&gt;C$194,10,IF(LOG('Indicator Data'!C11)&lt;C$195,0,10-(C$194-LOG('Indicator Data'!C11))/(C$194-C$195)*10))),1)</f>
        <v>8.1999999999999993</v>
      </c>
      <c r="D8" s="59">
        <f>ROUND(IF('Indicator Data'!D11=0,0.1,IF(LOG('Indicator Data'!D11)&gt;D$194,10,IF(LOG('Indicator Data'!D11)&lt;D$195,0,10-(D$194-LOG('Indicator Data'!D11))/(D$194-D$195)*10))),1)</f>
        <v>6.5</v>
      </c>
      <c r="E8" s="59">
        <f t="shared" si="0"/>
        <v>7.4</v>
      </c>
      <c r="F8" s="59">
        <f>ROUND(IF('Indicator Data'!E11="No data",0.1,IF('Indicator Data'!E11=0,0,IF(LOG('Indicator Data'!E11)&gt;F$194,10,IF(LOG('Indicator Data'!E11)&lt;F$195,0,10-(F$194-LOG('Indicator Data'!E11))/(F$194-F$195)*10)))),1)</f>
        <v>8.4</v>
      </c>
      <c r="G8" s="59">
        <f>ROUND(IF('Indicator Data'!F11=0,0,IF(LOG('Indicator Data'!F11)&gt;G$194,10,IF(LOG('Indicator Data'!F11)&lt;G$195,0,10-(G$194-LOG('Indicator Data'!F11))/(G$194-G$195)*10))),1)</f>
        <v>0</v>
      </c>
      <c r="H8" s="59">
        <f>ROUND(IF('Indicator Data'!G11=0,0,IF(LOG('Indicator Data'!G11)&gt;H$194,10,IF(LOG('Indicator Data'!G11)&lt;H$195,0,10-(H$194-LOG('Indicator Data'!G11))/(H$194-H$195)*10))),1)</f>
        <v>0</v>
      </c>
      <c r="I8" s="59">
        <f>ROUND(IF('Indicator Data'!H11=0,0,IF(LOG('Indicator Data'!H11)&gt;I$194,10,IF(LOG('Indicator Data'!H11)&lt;I$195,0,10-(I$194-LOG('Indicator Data'!H11))/(I$194-I$195)*10))),1)</f>
        <v>0</v>
      </c>
      <c r="J8" s="59">
        <f t="shared" si="1"/>
        <v>0</v>
      </c>
      <c r="K8" s="59">
        <f>ROUND(IF('Indicator Data'!I11=0,0,IF(LOG('Indicator Data'!I11)&gt;K$194,10,IF(LOG('Indicator Data'!I11)&lt;K$195,0,10-(K$194-LOG('Indicator Data'!I11))/(K$194-K$195)*10))),1)</f>
        <v>0</v>
      </c>
      <c r="L8" s="59">
        <f t="shared" si="2"/>
        <v>0</v>
      </c>
      <c r="M8" s="59">
        <f>ROUND(IF('Indicator Data'!J11=0,0,IF(LOG('Indicator Data'!J11)&gt;M$194,10,IF(LOG('Indicator Data'!J11)&lt;M$195,0,10-(M$194-LOG('Indicator Data'!J11))/(M$194-M$195)*10))),1)</f>
        <v>0</v>
      </c>
      <c r="N8" s="60">
        <f>'Indicator Data'!C11/'Indicator Data'!$BD11</f>
        <v>4.3895054830597421E-4</v>
      </c>
      <c r="O8" s="60">
        <f>'Indicator Data'!D11/'Indicator Data'!$BD11</f>
        <v>2.0863703704416078E-5</v>
      </c>
      <c r="P8" s="60">
        <f>IF(F8=0.1,0,'Indicator Data'!E11/'Indicator Data'!$BD11)</f>
        <v>5.2503330203124352E-3</v>
      </c>
      <c r="Q8" s="60">
        <f>'Indicator Data'!F11/'Indicator Data'!$BD11</f>
        <v>0</v>
      </c>
      <c r="R8" s="60">
        <f>'Indicator Data'!G11/'Indicator Data'!$BD11</f>
        <v>0</v>
      </c>
      <c r="S8" s="60">
        <f>'Indicator Data'!H11/'Indicator Data'!$BD11</f>
        <v>0</v>
      </c>
      <c r="T8" s="60">
        <f>'Indicator Data'!I11/'Indicator Data'!$BD11</f>
        <v>0</v>
      </c>
      <c r="U8" s="60">
        <f>'Indicator Data'!J11/'Indicator Data'!$BD11</f>
        <v>0</v>
      </c>
      <c r="V8" s="59">
        <f t="shared" si="3"/>
        <v>2.2000000000000002</v>
      </c>
      <c r="W8" s="59">
        <f t="shared" si="4"/>
        <v>0.2</v>
      </c>
      <c r="X8" s="59">
        <f t="shared" si="5"/>
        <v>1.3</v>
      </c>
      <c r="Y8" s="59">
        <f t="shared" si="6"/>
        <v>3.5</v>
      </c>
      <c r="Z8" s="59">
        <f t="shared" si="7"/>
        <v>0</v>
      </c>
      <c r="AA8" s="59">
        <f t="shared" si="8"/>
        <v>0</v>
      </c>
      <c r="AB8" s="59">
        <f t="shared" si="9"/>
        <v>0</v>
      </c>
      <c r="AC8" s="59">
        <f t="shared" si="10"/>
        <v>0</v>
      </c>
      <c r="AD8" s="59">
        <f t="shared" si="11"/>
        <v>0</v>
      </c>
      <c r="AE8" s="59">
        <f t="shared" si="12"/>
        <v>0</v>
      </c>
      <c r="AF8" s="59">
        <f t="shared" si="13"/>
        <v>0</v>
      </c>
      <c r="AG8" s="59">
        <f>ROUND(IF('Indicator Data'!K11=0,0,IF('Indicator Data'!K11&gt;AG$194,10,IF('Indicator Data'!K11&lt;AG$195,0,10-(AG$194-'Indicator Data'!K11)/(AG$194-AG$195)*10))),1)</f>
        <v>2</v>
      </c>
      <c r="AH8" s="59">
        <f t="shared" si="14"/>
        <v>5.2</v>
      </c>
      <c r="AI8" s="59">
        <f t="shared" si="15"/>
        <v>3.4</v>
      </c>
      <c r="AJ8" s="59">
        <f t="shared" si="16"/>
        <v>0</v>
      </c>
      <c r="AK8" s="59">
        <f t="shared" si="17"/>
        <v>0</v>
      </c>
      <c r="AL8" s="59">
        <f t="shared" si="18"/>
        <v>0</v>
      </c>
      <c r="AM8" s="59">
        <f t="shared" si="19"/>
        <v>0</v>
      </c>
      <c r="AN8" s="59">
        <f t="shared" si="20"/>
        <v>0</v>
      </c>
      <c r="AO8" s="61">
        <f t="shared" si="21"/>
        <v>5.0999999999999996</v>
      </c>
      <c r="AP8" s="61">
        <f t="shared" si="22"/>
        <v>6.6</v>
      </c>
      <c r="AQ8" s="61">
        <f t="shared" si="23"/>
        <v>0</v>
      </c>
      <c r="AR8" s="61">
        <f t="shared" si="24"/>
        <v>0</v>
      </c>
      <c r="AS8" s="59">
        <f t="shared" si="25"/>
        <v>1</v>
      </c>
      <c r="AT8" s="59">
        <f>IF('Indicator Data'!L11="No data","x",IF('Indicator Data'!BE11&lt;1000,"x",ROUND((IF('Indicator Data'!L11&gt;AT$194,10,IF('Indicator Data'!L11&lt;AT$195,0,10-(AT$194-'Indicator Data'!L11)/(AT$194-AT$195)*10))),1)))</f>
        <v>5.0999999999999996</v>
      </c>
      <c r="AU8" s="61">
        <f t="shared" si="26"/>
        <v>3.1</v>
      </c>
      <c r="AV8" s="62">
        <f t="shared" si="27"/>
        <v>3.4</v>
      </c>
      <c r="AW8" s="59">
        <f>ROUND(IF('Indicator Data'!M11=0,0,IF('Indicator Data'!M11&gt;AW$194,10,IF('Indicator Data'!M11&lt;AW$195,0,10-(AW$194-'Indicator Data'!M11)/(AW$194-AW$195)*10))),1)</f>
        <v>1.2</v>
      </c>
      <c r="AX8" s="59">
        <f>ROUND(IF('Indicator Data'!N11=0,0,IF(LOG('Indicator Data'!N11)&gt;LOG(AX$194),10,IF(LOG('Indicator Data'!N11)&lt;LOG(AX$195),0,10-(LOG(AX$194)-LOG('Indicator Data'!N11))/(LOG(AX$194)-LOG(AX$195))*10))),1)</f>
        <v>3</v>
      </c>
      <c r="AY8" s="61">
        <f t="shared" si="28"/>
        <v>2.1</v>
      </c>
      <c r="AZ8" s="59">
        <f>'Indicator Data'!O11</f>
        <v>0</v>
      </c>
      <c r="BA8" s="59">
        <f>'Indicator Data'!P11</f>
        <v>0</v>
      </c>
      <c r="BB8" s="61">
        <f t="shared" si="29"/>
        <v>0</v>
      </c>
      <c r="BC8" s="62">
        <f t="shared" si="30"/>
        <v>1.5</v>
      </c>
      <c r="BD8" s="16"/>
      <c r="BE8" s="108"/>
    </row>
    <row r="9" spans="1:57" s="4" customFormat="1" x14ac:dyDescent="0.25">
      <c r="A9" s="131" t="s">
        <v>13</v>
      </c>
      <c r="B9" s="63" t="s">
        <v>12</v>
      </c>
      <c r="C9" s="59">
        <f>ROUND(IF('Indicator Data'!C12=0,0.1,IF(LOG('Indicator Data'!C12)&gt;C$194,10,IF(LOG('Indicator Data'!C12)&lt;C$195,0,10-(C$194-LOG('Indicator Data'!C12))/(C$194-C$195)*10))),1)</f>
        <v>7</v>
      </c>
      <c r="D9" s="59">
        <f>ROUND(IF('Indicator Data'!D12=0,0.1,IF(LOG('Indicator Data'!D12)&gt;D$194,10,IF(LOG('Indicator Data'!D12)&lt;D$195,0,10-(D$194-LOG('Indicator Data'!D12))/(D$194-D$195)*10))),1)</f>
        <v>7.4</v>
      </c>
      <c r="E9" s="59">
        <f t="shared" si="0"/>
        <v>7.2</v>
      </c>
      <c r="F9" s="59">
        <f>ROUND(IF('Indicator Data'!E12="No data",0.1,IF('Indicator Data'!E12=0,0,IF(LOG('Indicator Data'!E12)&gt;F$194,10,IF(LOG('Indicator Data'!E12)&lt;F$195,0,10-(F$194-LOG('Indicator Data'!E12))/(F$194-F$195)*10)))),1)</f>
        <v>5.6</v>
      </c>
      <c r="G9" s="59">
        <f>ROUND(IF('Indicator Data'!F12=0,0,IF(LOG('Indicator Data'!F12)&gt;G$194,10,IF(LOG('Indicator Data'!F12)&lt;G$195,0,10-(G$194-LOG('Indicator Data'!F12))/(G$194-G$195)*10))),1)</f>
        <v>0</v>
      </c>
      <c r="H9" s="59">
        <f>ROUND(IF('Indicator Data'!G12=0,0,IF(LOG('Indicator Data'!G12)&gt;H$194,10,IF(LOG('Indicator Data'!G12)&lt;H$195,0,10-(H$194-LOG('Indicator Data'!G12))/(H$194-H$195)*10))),1)</f>
        <v>0</v>
      </c>
      <c r="I9" s="59">
        <f>ROUND(IF('Indicator Data'!H12=0,0,IF(LOG('Indicator Data'!H12)&gt;I$194,10,IF(LOG('Indicator Data'!H12)&lt;I$195,0,10-(I$194-LOG('Indicator Data'!H12))/(I$194-I$195)*10))),1)</f>
        <v>0</v>
      </c>
      <c r="J9" s="59">
        <f t="shared" si="1"/>
        <v>0</v>
      </c>
      <c r="K9" s="59">
        <f>ROUND(IF('Indicator Data'!I12=0,0,IF(LOG('Indicator Data'!I12)&gt;K$194,10,IF(LOG('Indicator Data'!I12)&lt;K$195,0,10-(K$194-LOG('Indicator Data'!I12))/(K$194-K$195)*10))),1)</f>
        <v>0</v>
      </c>
      <c r="L9" s="59">
        <f t="shared" si="2"/>
        <v>0</v>
      </c>
      <c r="M9" s="59">
        <f>ROUND(IF('Indicator Data'!J12=0,0,IF(LOG('Indicator Data'!J12)&gt;M$194,10,IF(LOG('Indicator Data'!J12)&lt;M$195,0,10-(M$194-LOG('Indicator Data'!J12))/(M$194-M$195)*10))),1)</f>
        <v>7.4</v>
      </c>
      <c r="N9" s="60">
        <f>'Indicator Data'!C12/'Indicator Data'!$BD12</f>
        <v>2.1122405862108872E-3</v>
      </c>
      <c r="O9" s="60">
        <f>'Indicator Data'!D12/'Indicator Data'!$BD12</f>
        <v>5.7083770247678674E-4</v>
      </c>
      <c r="P9" s="60">
        <f>IF(F9=0.1,0,'Indicator Data'!E12/'Indicator Data'!$BD12)</f>
        <v>5.5474285434768721E-3</v>
      </c>
      <c r="Q9" s="60">
        <f>'Indicator Data'!F12/'Indicator Data'!$BD12</f>
        <v>0</v>
      </c>
      <c r="R9" s="60">
        <f>'Indicator Data'!G12/'Indicator Data'!$BD12</f>
        <v>0</v>
      </c>
      <c r="S9" s="60">
        <f>'Indicator Data'!H12/'Indicator Data'!$BD12</f>
        <v>0</v>
      </c>
      <c r="T9" s="60">
        <f>'Indicator Data'!I12/'Indicator Data'!$BD12</f>
        <v>0</v>
      </c>
      <c r="U9" s="60">
        <f>'Indicator Data'!J12/'Indicator Data'!$BD12</f>
        <v>2.9948249424993612E-3</v>
      </c>
      <c r="V9" s="59">
        <f t="shared" si="3"/>
        <v>10</v>
      </c>
      <c r="W9" s="59">
        <f t="shared" si="4"/>
        <v>5.7</v>
      </c>
      <c r="X9" s="59">
        <f t="shared" si="5"/>
        <v>8.6999999999999993</v>
      </c>
      <c r="Y9" s="59">
        <f t="shared" si="6"/>
        <v>3.7</v>
      </c>
      <c r="Z9" s="59">
        <f t="shared" si="7"/>
        <v>0</v>
      </c>
      <c r="AA9" s="59">
        <f t="shared" si="8"/>
        <v>0</v>
      </c>
      <c r="AB9" s="59">
        <f t="shared" si="9"/>
        <v>0</v>
      </c>
      <c r="AC9" s="59">
        <f t="shared" si="10"/>
        <v>0</v>
      </c>
      <c r="AD9" s="59">
        <f t="shared" si="11"/>
        <v>0</v>
      </c>
      <c r="AE9" s="59">
        <f t="shared" si="12"/>
        <v>0</v>
      </c>
      <c r="AF9" s="59">
        <f t="shared" si="13"/>
        <v>1</v>
      </c>
      <c r="AG9" s="59">
        <f>ROUND(IF('Indicator Data'!K12=0,0,IF('Indicator Data'!K12&gt;AG$194,10,IF('Indicator Data'!K12&lt;AG$195,0,10-(AG$194-'Indicator Data'!K12)/(AG$194-AG$195)*10))),1)</f>
        <v>1</v>
      </c>
      <c r="AH9" s="59">
        <f t="shared" si="14"/>
        <v>8.5</v>
      </c>
      <c r="AI9" s="59">
        <f t="shared" si="15"/>
        <v>6.6</v>
      </c>
      <c r="AJ9" s="59">
        <f t="shared" si="16"/>
        <v>0</v>
      </c>
      <c r="AK9" s="59">
        <f t="shared" si="17"/>
        <v>0</v>
      </c>
      <c r="AL9" s="59">
        <f t="shared" si="18"/>
        <v>0</v>
      </c>
      <c r="AM9" s="59">
        <f t="shared" si="19"/>
        <v>0</v>
      </c>
      <c r="AN9" s="59">
        <f t="shared" si="20"/>
        <v>5</v>
      </c>
      <c r="AO9" s="61">
        <f t="shared" si="21"/>
        <v>8</v>
      </c>
      <c r="AP9" s="61">
        <f t="shared" si="22"/>
        <v>4.7</v>
      </c>
      <c r="AQ9" s="61">
        <f t="shared" si="23"/>
        <v>0</v>
      </c>
      <c r="AR9" s="61">
        <f t="shared" si="24"/>
        <v>0</v>
      </c>
      <c r="AS9" s="59">
        <f t="shared" si="25"/>
        <v>3</v>
      </c>
      <c r="AT9" s="59">
        <f>IF('Indicator Data'!L12="No data","x",IF('Indicator Data'!BE12&lt;1000,"x",ROUND((IF('Indicator Data'!L12&gt;AT$194,10,IF('Indicator Data'!L12&lt;AT$195,0,10-(AT$194-'Indicator Data'!L12)/(AT$194-AT$195)*10))),1)))</f>
        <v>6.1</v>
      </c>
      <c r="AU9" s="61">
        <f t="shared" si="26"/>
        <v>4.5999999999999996</v>
      </c>
      <c r="AV9" s="62">
        <f t="shared" si="27"/>
        <v>4.2</v>
      </c>
      <c r="AW9" s="59">
        <f>ROUND(IF('Indicator Data'!M12=0,0,IF('Indicator Data'!M12&gt;AW$194,10,IF('Indicator Data'!M12&lt;AW$195,0,10-(AW$194-'Indicator Data'!M12)/(AW$194-AW$195)*10))),1)</f>
        <v>1.5</v>
      </c>
      <c r="AX9" s="59">
        <f>ROUND(IF('Indicator Data'!N12=0,0,IF(LOG('Indicator Data'!N12)&gt;LOG(AX$194),10,IF(LOG('Indicator Data'!N12)&lt;LOG(AX$195),0,10-(LOG(AX$194)-LOG('Indicator Data'!N12))/(LOG(AX$194)-LOG(AX$195))*10))),1)</f>
        <v>4.5999999999999996</v>
      </c>
      <c r="AY9" s="61">
        <f t="shared" si="28"/>
        <v>3.2</v>
      </c>
      <c r="AZ9" s="59">
        <f>'Indicator Data'!O12</f>
        <v>0</v>
      </c>
      <c r="BA9" s="59">
        <f>'Indicator Data'!P12</f>
        <v>0</v>
      </c>
      <c r="BB9" s="61">
        <f t="shared" si="29"/>
        <v>0</v>
      </c>
      <c r="BC9" s="62">
        <f t="shared" si="30"/>
        <v>2.2000000000000002</v>
      </c>
      <c r="BD9" s="16"/>
      <c r="BE9" s="108"/>
    </row>
    <row r="10" spans="1:57" s="4" customFormat="1" x14ac:dyDescent="0.25">
      <c r="A10" s="131" t="s">
        <v>15</v>
      </c>
      <c r="B10" s="63" t="s">
        <v>14</v>
      </c>
      <c r="C10" s="59">
        <f>ROUND(IF('Indicator Data'!C13=0,0.1,IF(LOG('Indicator Data'!C13)&gt;C$194,10,IF(LOG('Indicator Data'!C13)&lt;C$195,0,10-(C$194-LOG('Indicator Data'!C13))/(C$194-C$195)*10))),1)</f>
        <v>8.1999999999999993</v>
      </c>
      <c r="D10" s="59">
        <f>ROUND(IF('Indicator Data'!D13=0,0.1,IF(LOG('Indicator Data'!D13)&gt;D$194,10,IF(LOG('Indicator Data'!D13)&lt;D$195,0,10-(D$194-LOG('Indicator Data'!D13))/(D$194-D$195)*10))),1)</f>
        <v>0.1</v>
      </c>
      <c r="E10" s="59">
        <f t="shared" si="0"/>
        <v>5.4</v>
      </c>
      <c r="F10" s="59">
        <f>ROUND(IF('Indicator Data'!E13="No data",0.1,IF('Indicator Data'!E13=0,0,IF(LOG('Indicator Data'!E13)&gt;F$194,10,IF(LOG('Indicator Data'!E13)&lt;F$195,0,10-(F$194-LOG('Indicator Data'!E13))/(F$194-F$195)*10)))),1)</f>
        <v>7.3</v>
      </c>
      <c r="G10" s="59">
        <f>ROUND(IF('Indicator Data'!F13=0,0,IF(LOG('Indicator Data'!F13)&gt;G$194,10,IF(LOG('Indicator Data'!F13)&lt;G$195,0,10-(G$194-LOG('Indicator Data'!F13))/(G$194-G$195)*10))),1)</f>
        <v>6.5</v>
      </c>
      <c r="H10" s="59">
        <f>ROUND(IF('Indicator Data'!G13=0,0,IF(LOG('Indicator Data'!G13)&gt;H$194,10,IF(LOG('Indicator Data'!G13)&lt;H$195,0,10-(H$194-LOG('Indicator Data'!G13))/(H$194-H$195)*10))),1)</f>
        <v>6.4</v>
      </c>
      <c r="I10" s="59">
        <f>ROUND(IF('Indicator Data'!H13=0,0,IF(LOG('Indicator Data'!H13)&gt;I$194,10,IF(LOG('Indicator Data'!H13)&lt;I$195,0,10-(I$194-LOG('Indicator Data'!H13))/(I$194-I$195)*10))),1)</f>
        <v>7.6</v>
      </c>
      <c r="J10" s="59">
        <f t="shared" si="1"/>
        <v>7</v>
      </c>
      <c r="K10" s="59">
        <f>ROUND(IF('Indicator Data'!I13=0,0,IF(LOG('Indicator Data'!I13)&gt;K$194,10,IF(LOG('Indicator Data'!I13)&lt;K$195,0,10-(K$194-LOG('Indicator Data'!I13))/(K$194-K$195)*10))),1)</f>
        <v>7.1</v>
      </c>
      <c r="L10" s="59">
        <f t="shared" si="2"/>
        <v>7.1</v>
      </c>
      <c r="M10" s="59">
        <f>ROUND(IF('Indicator Data'!J13=0,0,IF(LOG('Indicator Data'!J13)&gt;M$194,10,IF(LOG('Indicator Data'!J13)&lt;M$195,0,10-(M$194-LOG('Indicator Data'!J13))/(M$194-M$195)*10))),1)</f>
        <v>10</v>
      </c>
      <c r="N10" s="60">
        <f>'Indicator Data'!C13/'Indicator Data'!$BD13</f>
        <v>7.8861074888073859E-4</v>
      </c>
      <c r="O10" s="60">
        <f>'Indicator Data'!D13/'Indicator Data'!$BD13</f>
        <v>0</v>
      </c>
      <c r="P10" s="60">
        <f>IF(F10=0.1,0,'Indicator Data'!E13/'Indicator Data'!$BD13)</f>
        <v>3.5048168886035063E-3</v>
      </c>
      <c r="Q10" s="60">
        <f>'Indicator Data'!F13/'Indicator Data'!$BD13</f>
        <v>3.4413882834633759E-6</v>
      </c>
      <c r="R10" s="60">
        <f>'Indicator Data'!G13/'Indicator Data'!$BD13</f>
        <v>1.4787888791517364E-3</v>
      </c>
      <c r="S10" s="60">
        <f>'Indicator Data'!H13/'Indicator Data'!$BD13</f>
        <v>9.3055560684542139E-5</v>
      </c>
      <c r="T10" s="60">
        <f>'Indicator Data'!I13/'Indicator Data'!$BD13</f>
        <v>1.5189221495936673E-3</v>
      </c>
      <c r="U10" s="60">
        <f>'Indicator Data'!J13/'Indicator Data'!$BD13</f>
        <v>8.9514497127717325E-3</v>
      </c>
      <c r="V10" s="59">
        <f t="shared" si="3"/>
        <v>3.9</v>
      </c>
      <c r="W10" s="59">
        <f t="shared" si="4"/>
        <v>0</v>
      </c>
      <c r="X10" s="59">
        <f t="shared" si="5"/>
        <v>2.2000000000000002</v>
      </c>
      <c r="Y10" s="59">
        <f t="shared" si="6"/>
        <v>2.2999999999999998</v>
      </c>
      <c r="Z10" s="59">
        <f t="shared" si="7"/>
        <v>6.7</v>
      </c>
      <c r="AA10" s="59">
        <f t="shared" si="8"/>
        <v>0.8</v>
      </c>
      <c r="AB10" s="59">
        <f t="shared" si="9"/>
        <v>0.2</v>
      </c>
      <c r="AC10" s="59">
        <f t="shared" si="10"/>
        <v>0.5</v>
      </c>
      <c r="AD10" s="59">
        <f t="shared" si="11"/>
        <v>1.5</v>
      </c>
      <c r="AE10" s="59">
        <f t="shared" si="12"/>
        <v>1</v>
      </c>
      <c r="AF10" s="59">
        <f t="shared" si="13"/>
        <v>3</v>
      </c>
      <c r="AG10" s="59">
        <f>ROUND(IF('Indicator Data'!K13=0,0,IF('Indicator Data'!K13&gt;AG$194,10,IF('Indicator Data'!K13&lt;AG$195,0,10-(AG$194-'Indicator Data'!K13)/(AG$194-AG$195)*10))),1)</f>
        <v>4</v>
      </c>
      <c r="AH10" s="59">
        <f t="shared" si="14"/>
        <v>6.1</v>
      </c>
      <c r="AI10" s="59">
        <f t="shared" si="15"/>
        <v>0.1</v>
      </c>
      <c r="AJ10" s="59">
        <f t="shared" si="16"/>
        <v>3.6</v>
      </c>
      <c r="AK10" s="59">
        <f t="shared" si="17"/>
        <v>3.9</v>
      </c>
      <c r="AL10" s="59">
        <f t="shared" si="18"/>
        <v>3.8</v>
      </c>
      <c r="AM10" s="59">
        <f t="shared" si="19"/>
        <v>4.3</v>
      </c>
      <c r="AN10" s="59">
        <f t="shared" si="20"/>
        <v>8.1</v>
      </c>
      <c r="AO10" s="61">
        <f t="shared" si="21"/>
        <v>4</v>
      </c>
      <c r="AP10" s="61">
        <f t="shared" si="22"/>
        <v>5.3</v>
      </c>
      <c r="AQ10" s="61">
        <f t="shared" si="23"/>
        <v>6.6</v>
      </c>
      <c r="AR10" s="61">
        <f t="shared" si="24"/>
        <v>4.7</v>
      </c>
      <c r="AS10" s="59">
        <f t="shared" si="25"/>
        <v>6.1</v>
      </c>
      <c r="AT10" s="59">
        <f>IF('Indicator Data'!L13="No data","x",IF('Indicator Data'!BE13&lt;1000,"x",ROUND((IF('Indicator Data'!L13&gt;AT$194,10,IF('Indicator Data'!L13&lt;AT$195,0,10-(AT$194-'Indicator Data'!L13)/(AT$194-AT$195)*10))),1)))</f>
        <v>7.1</v>
      </c>
      <c r="AU10" s="61">
        <f t="shared" si="26"/>
        <v>6.6</v>
      </c>
      <c r="AV10" s="62">
        <f t="shared" si="27"/>
        <v>5.5</v>
      </c>
      <c r="AW10" s="59">
        <f>ROUND(IF('Indicator Data'!M13=0,0,IF('Indicator Data'!M13&gt;AW$194,10,IF('Indicator Data'!M13&lt;AW$195,0,10-(AW$194-'Indicator Data'!M13)/(AW$194-AW$195)*10))),1)</f>
        <v>0.1</v>
      </c>
      <c r="AX10" s="59">
        <f>ROUND(IF('Indicator Data'!N13=0,0,IF(LOG('Indicator Data'!N13)&gt;LOG(AX$194),10,IF(LOG('Indicator Data'!N13)&lt;LOG(AX$195),0,10-(LOG(AX$194)-LOG('Indicator Data'!N13))/(LOG(AX$194)-LOG(AX$195))*10))),1)</f>
        <v>0</v>
      </c>
      <c r="AY10" s="61">
        <f t="shared" si="28"/>
        <v>0.1</v>
      </c>
      <c r="AZ10" s="59">
        <f>'Indicator Data'!O13</f>
        <v>0</v>
      </c>
      <c r="BA10" s="59">
        <f>'Indicator Data'!P13</f>
        <v>0</v>
      </c>
      <c r="BB10" s="61">
        <f t="shared" si="29"/>
        <v>0</v>
      </c>
      <c r="BC10" s="62">
        <f t="shared" si="30"/>
        <v>0.1</v>
      </c>
      <c r="BD10" s="16"/>
      <c r="BE10" s="108"/>
    </row>
    <row r="11" spans="1:57" s="4" customFormat="1" x14ac:dyDescent="0.25">
      <c r="A11" s="131" t="s">
        <v>17</v>
      </c>
      <c r="B11" s="63" t="s">
        <v>16</v>
      </c>
      <c r="C11" s="59">
        <f>ROUND(IF('Indicator Data'!C14=0,0.1,IF(LOG('Indicator Data'!C14)&gt;C$194,10,IF(LOG('Indicator Data'!C14)&lt;C$195,0,10-(C$194-LOG('Indicator Data'!C14))/(C$194-C$195)*10))),1)</f>
        <v>7.4</v>
      </c>
      <c r="D11" s="59">
        <f>ROUND(IF('Indicator Data'!D14=0,0.1,IF(LOG('Indicator Data'!D14)&gt;D$194,10,IF(LOG('Indicator Data'!D14)&lt;D$195,0,10-(D$194-LOG('Indicator Data'!D14))/(D$194-D$195)*10))),1)</f>
        <v>0.1</v>
      </c>
      <c r="E11" s="59">
        <f t="shared" si="0"/>
        <v>4.7</v>
      </c>
      <c r="F11" s="59">
        <f>ROUND(IF('Indicator Data'!E14="No data",0.1,IF('Indicator Data'!E14=0,0,IF(LOG('Indicator Data'!E14)&gt;F$194,10,IF(LOG('Indicator Data'!E14)&lt;F$195,0,10-(F$194-LOG('Indicator Data'!E14))/(F$194-F$195)*10)))),1)</f>
        <v>6.8</v>
      </c>
      <c r="G11" s="59">
        <f>ROUND(IF('Indicator Data'!F14=0,0,IF(LOG('Indicator Data'!F14)&gt;G$194,10,IF(LOG('Indicator Data'!F14)&lt;G$195,0,10-(G$194-LOG('Indicator Data'!F14))/(G$194-G$195)*10))),1)</f>
        <v>0</v>
      </c>
      <c r="H11" s="59">
        <f>ROUND(IF('Indicator Data'!G14=0,0,IF(LOG('Indicator Data'!G14)&gt;H$194,10,IF(LOG('Indicator Data'!G14)&lt;H$195,0,10-(H$194-LOG('Indicator Data'!G14))/(H$194-H$195)*10))),1)</f>
        <v>0</v>
      </c>
      <c r="I11" s="59">
        <f>ROUND(IF('Indicator Data'!H14=0,0,IF(LOG('Indicator Data'!H14)&gt;I$194,10,IF(LOG('Indicator Data'!H14)&lt;I$195,0,10-(I$194-LOG('Indicator Data'!H14))/(I$194-I$195)*10))),1)</f>
        <v>0</v>
      </c>
      <c r="J11" s="59">
        <f t="shared" si="1"/>
        <v>0</v>
      </c>
      <c r="K11" s="59">
        <f>ROUND(IF('Indicator Data'!I14=0,0,IF(LOG('Indicator Data'!I14)&gt;K$194,10,IF(LOG('Indicator Data'!I14)&lt;K$195,0,10-(K$194-LOG('Indicator Data'!I14))/(K$194-K$195)*10))),1)</f>
        <v>0</v>
      </c>
      <c r="L11" s="59">
        <f t="shared" si="2"/>
        <v>0</v>
      </c>
      <c r="M11" s="59">
        <f>ROUND(IF('Indicator Data'!J14=0,0,IF(LOG('Indicator Data'!J14)&gt;M$194,10,IF(LOG('Indicator Data'!J14)&lt;M$195,0,10-(M$194-LOG('Indicator Data'!J14))/(M$194-M$195)*10))),1)</f>
        <v>0</v>
      </c>
      <c r="N11" s="60">
        <f>'Indicator Data'!C14/'Indicator Data'!$BD14</f>
        <v>1.0946714774468086E-3</v>
      </c>
      <c r="O11" s="60">
        <f>'Indicator Data'!D14/'Indicator Data'!$BD14</f>
        <v>0</v>
      </c>
      <c r="P11" s="60">
        <f>IF(F11=0.1,0,'Indicator Data'!E14/'Indicator Data'!$BD14)</f>
        <v>6.0070956788299485E-3</v>
      </c>
      <c r="Q11" s="60">
        <f>'Indicator Data'!F14/'Indicator Data'!$BD14</f>
        <v>0</v>
      </c>
      <c r="R11" s="60">
        <f>'Indicator Data'!G14/'Indicator Data'!$BD14</f>
        <v>0</v>
      </c>
      <c r="S11" s="60">
        <f>'Indicator Data'!H14/'Indicator Data'!$BD14</f>
        <v>0</v>
      </c>
      <c r="T11" s="60">
        <f>'Indicator Data'!I14/'Indicator Data'!$BD14</f>
        <v>0</v>
      </c>
      <c r="U11" s="60">
        <f>'Indicator Data'!J14/'Indicator Data'!$BD14</f>
        <v>0</v>
      </c>
      <c r="V11" s="59">
        <f t="shared" si="3"/>
        <v>5.5</v>
      </c>
      <c r="W11" s="59">
        <f t="shared" si="4"/>
        <v>0</v>
      </c>
      <c r="X11" s="59">
        <f t="shared" si="5"/>
        <v>3.2</v>
      </c>
      <c r="Y11" s="59">
        <f t="shared" si="6"/>
        <v>4</v>
      </c>
      <c r="Z11" s="59">
        <f t="shared" si="7"/>
        <v>0</v>
      </c>
      <c r="AA11" s="59">
        <f t="shared" si="8"/>
        <v>0</v>
      </c>
      <c r="AB11" s="59">
        <f t="shared" si="9"/>
        <v>0</v>
      </c>
      <c r="AC11" s="59">
        <f t="shared" si="10"/>
        <v>0</v>
      </c>
      <c r="AD11" s="59">
        <f t="shared" si="11"/>
        <v>0</v>
      </c>
      <c r="AE11" s="59">
        <f t="shared" si="12"/>
        <v>0</v>
      </c>
      <c r="AF11" s="59">
        <f t="shared" si="13"/>
        <v>0</v>
      </c>
      <c r="AG11" s="59">
        <f>ROUND(IF('Indicator Data'!K14=0,0,IF('Indicator Data'!K14&gt;AG$194,10,IF('Indicator Data'!K14&lt;AG$195,0,10-(AG$194-'Indicator Data'!K14)/(AG$194-AG$195)*10))),1)</f>
        <v>0</v>
      </c>
      <c r="AH11" s="59">
        <f t="shared" si="14"/>
        <v>6.5</v>
      </c>
      <c r="AI11" s="59">
        <f t="shared" si="15"/>
        <v>0.1</v>
      </c>
      <c r="AJ11" s="59">
        <f t="shared" si="16"/>
        <v>0</v>
      </c>
      <c r="AK11" s="59">
        <f t="shared" si="17"/>
        <v>0</v>
      </c>
      <c r="AL11" s="59">
        <f t="shared" si="18"/>
        <v>0</v>
      </c>
      <c r="AM11" s="59">
        <f t="shared" si="19"/>
        <v>0</v>
      </c>
      <c r="AN11" s="59">
        <f t="shared" si="20"/>
        <v>0</v>
      </c>
      <c r="AO11" s="61">
        <f t="shared" si="21"/>
        <v>4</v>
      </c>
      <c r="AP11" s="61">
        <f t="shared" si="22"/>
        <v>5.6</v>
      </c>
      <c r="AQ11" s="61">
        <f t="shared" si="23"/>
        <v>0</v>
      </c>
      <c r="AR11" s="61">
        <f t="shared" si="24"/>
        <v>0</v>
      </c>
      <c r="AS11" s="59">
        <f t="shared" si="25"/>
        <v>0</v>
      </c>
      <c r="AT11" s="59">
        <f>IF('Indicator Data'!L14="No data","x",IF('Indicator Data'!BE14&lt;1000,"x",ROUND((IF('Indicator Data'!L14&gt;AT$194,10,IF('Indicator Data'!L14&lt;AT$195,0,10-(AT$194-'Indicator Data'!L14)/(AT$194-AT$195)*10))),1)))</f>
        <v>1</v>
      </c>
      <c r="AU11" s="61">
        <f t="shared" si="26"/>
        <v>0.5</v>
      </c>
      <c r="AV11" s="62">
        <f t="shared" si="27"/>
        <v>2.4</v>
      </c>
      <c r="AW11" s="59">
        <f>ROUND(IF('Indicator Data'!M14=0,0,IF('Indicator Data'!M14&gt;AW$194,10,IF('Indicator Data'!M14&lt;AW$195,0,10-(AW$194-'Indicator Data'!M14)/(AW$194-AW$195)*10))),1)</f>
        <v>0</v>
      </c>
      <c r="AX11" s="59">
        <f>ROUND(IF('Indicator Data'!N14=0,0,IF(LOG('Indicator Data'!N14)&gt;LOG(AX$194),10,IF(LOG('Indicator Data'!N14)&lt;LOG(AX$195),0,10-(LOG(AX$194)-LOG('Indicator Data'!N14))/(LOG(AX$194)-LOG(AX$195))*10))),1)</f>
        <v>0</v>
      </c>
      <c r="AY11" s="61">
        <f t="shared" si="28"/>
        <v>0</v>
      </c>
      <c r="AZ11" s="59">
        <f>'Indicator Data'!O14</f>
        <v>0</v>
      </c>
      <c r="BA11" s="59">
        <f>'Indicator Data'!P14</f>
        <v>0</v>
      </c>
      <c r="BB11" s="61">
        <f t="shared" si="29"/>
        <v>0</v>
      </c>
      <c r="BC11" s="62">
        <f t="shared" si="30"/>
        <v>0</v>
      </c>
      <c r="BD11" s="16"/>
      <c r="BE11" s="108"/>
    </row>
    <row r="12" spans="1:57" s="4" customFormat="1" x14ac:dyDescent="0.25">
      <c r="A12" s="131" t="s">
        <v>19</v>
      </c>
      <c r="B12" s="63" t="s">
        <v>18</v>
      </c>
      <c r="C12" s="59">
        <f>ROUND(IF('Indicator Data'!C15=0,0.1,IF(LOG('Indicator Data'!C15)&gt;C$194,10,IF(LOG('Indicator Data'!C15)&lt;C$195,0,10-(C$194-LOG('Indicator Data'!C15))/(C$194-C$195)*10))),1)</f>
        <v>8.1</v>
      </c>
      <c r="D12" s="59">
        <f>ROUND(IF('Indicator Data'!D15=0,0.1,IF(LOG('Indicator Data'!D15)&gt;D$194,10,IF(LOG('Indicator Data'!D15)&lt;D$195,0,10-(D$194-LOG('Indicator Data'!D15))/(D$194-D$195)*10))),1)</f>
        <v>9</v>
      </c>
      <c r="E12" s="59">
        <f t="shared" si="0"/>
        <v>8.6</v>
      </c>
      <c r="F12" s="59">
        <f>ROUND(IF('Indicator Data'!E15="No data",0.1,IF('Indicator Data'!E15=0,0,IF(LOG('Indicator Data'!E15)&gt;F$194,10,IF(LOG('Indicator Data'!E15)&lt;F$195,0,10-(F$194-LOG('Indicator Data'!E15))/(F$194-F$195)*10)))),1)</f>
        <v>6.5</v>
      </c>
      <c r="G12" s="59">
        <f>ROUND(IF('Indicator Data'!F15=0,0,IF(LOG('Indicator Data'!F15)&gt;G$194,10,IF(LOG('Indicator Data'!F15)&lt;G$195,0,10-(G$194-LOG('Indicator Data'!F15))/(G$194-G$195)*10))),1)</f>
        <v>0</v>
      </c>
      <c r="H12" s="59">
        <f>ROUND(IF('Indicator Data'!G15=0,0,IF(LOG('Indicator Data'!G15)&gt;H$194,10,IF(LOG('Indicator Data'!G15)&lt;H$195,0,10-(H$194-LOG('Indicator Data'!G15))/(H$194-H$195)*10))),1)</f>
        <v>0</v>
      </c>
      <c r="I12" s="59">
        <f>ROUND(IF('Indicator Data'!H15=0,0,IF(LOG('Indicator Data'!H15)&gt;I$194,10,IF(LOG('Indicator Data'!H15)&lt;I$195,0,10-(I$194-LOG('Indicator Data'!H15))/(I$194-I$195)*10))),1)</f>
        <v>0</v>
      </c>
      <c r="J12" s="59">
        <f t="shared" si="1"/>
        <v>0</v>
      </c>
      <c r="K12" s="59">
        <f>ROUND(IF('Indicator Data'!I15=0,0,IF(LOG('Indicator Data'!I15)&gt;K$194,10,IF(LOG('Indicator Data'!I15)&lt;K$195,0,10-(K$194-LOG('Indicator Data'!I15))/(K$194-K$195)*10))),1)</f>
        <v>0</v>
      </c>
      <c r="L12" s="59">
        <f t="shared" si="2"/>
        <v>0</v>
      </c>
      <c r="M12" s="59">
        <f>ROUND(IF('Indicator Data'!J15=0,0,IF(LOG('Indicator Data'!J15)&gt;M$194,10,IF(LOG('Indicator Data'!J15)&lt;M$195,0,10-(M$194-LOG('Indicator Data'!J15))/(M$194-M$195)*10))),1)</f>
        <v>0</v>
      </c>
      <c r="N12" s="60">
        <f>'Indicator Data'!C15/'Indicator Data'!$BD15</f>
        <v>1.8557648365608954E-3</v>
      </c>
      <c r="O12" s="60">
        <f>'Indicator Data'!D15/'Indicator Data'!$BD15</f>
        <v>5.1903923701018524E-4</v>
      </c>
      <c r="P12" s="60">
        <f>IF(F12=0.1,0,'Indicator Data'!E15/'Indicator Data'!$BD15)</f>
        <v>4.1703623465771614E-3</v>
      </c>
      <c r="Q12" s="60">
        <f>'Indicator Data'!F15/'Indicator Data'!$BD15</f>
        <v>0</v>
      </c>
      <c r="R12" s="60">
        <f>'Indicator Data'!G15/'Indicator Data'!$BD15</f>
        <v>0</v>
      </c>
      <c r="S12" s="60">
        <f>'Indicator Data'!H15/'Indicator Data'!$BD15</f>
        <v>0</v>
      </c>
      <c r="T12" s="60">
        <f>'Indicator Data'!I15/'Indicator Data'!$BD15</f>
        <v>0</v>
      </c>
      <c r="U12" s="60">
        <f>'Indicator Data'!J15/'Indicator Data'!$BD15</f>
        <v>0</v>
      </c>
      <c r="V12" s="59">
        <f t="shared" si="3"/>
        <v>9.3000000000000007</v>
      </c>
      <c r="W12" s="59">
        <f t="shared" si="4"/>
        <v>5.2</v>
      </c>
      <c r="X12" s="59">
        <f t="shared" si="5"/>
        <v>7.8</v>
      </c>
      <c r="Y12" s="59">
        <f t="shared" si="6"/>
        <v>2.8</v>
      </c>
      <c r="Z12" s="59">
        <f t="shared" si="7"/>
        <v>0</v>
      </c>
      <c r="AA12" s="59">
        <f t="shared" si="8"/>
        <v>0</v>
      </c>
      <c r="AB12" s="59">
        <f t="shared" si="9"/>
        <v>0</v>
      </c>
      <c r="AC12" s="59">
        <f t="shared" si="10"/>
        <v>0</v>
      </c>
      <c r="AD12" s="59">
        <f t="shared" si="11"/>
        <v>0</v>
      </c>
      <c r="AE12" s="59">
        <f t="shared" si="12"/>
        <v>0</v>
      </c>
      <c r="AF12" s="59">
        <f t="shared" si="13"/>
        <v>0</v>
      </c>
      <c r="AG12" s="59">
        <f>ROUND(IF('Indicator Data'!K15=0,0,IF('Indicator Data'!K15&gt;AG$194,10,IF('Indicator Data'!K15&lt;AG$195,0,10-(AG$194-'Indicator Data'!K15)/(AG$194-AG$195)*10))),1)</f>
        <v>1</v>
      </c>
      <c r="AH12" s="59">
        <f t="shared" si="14"/>
        <v>8.6999999999999993</v>
      </c>
      <c r="AI12" s="59">
        <f t="shared" si="15"/>
        <v>7.1</v>
      </c>
      <c r="AJ12" s="59">
        <f t="shared" si="16"/>
        <v>0</v>
      </c>
      <c r="AK12" s="59">
        <f t="shared" si="17"/>
        <v>0</v>
      </c>
      <c r="AL12" s="59">
        <f t="shared" si="18"/>
        <v>0</v>
      </c>
      <c r="AM12" s="59">
        <f t="shared" si="19"/>
        <v>0</v>
      </c>
      <c r="AN12" s="59">
        <f t="shared" si="20"/>
        <v>0</v>
      </c>
      <c r="AO12" s="61">
        <f t="shared" si="21"/>
        <v>8.1999999999999993</v>
      </c>
      <c r="AP12" s="61">
        <f t="shared" si="22"/>
        <v>4.9000000000000004</v>
      </c>
      <c r="AQ12" s="61">
        <f t="shared" si="23"/>
        <v>0</v>
      </c>
      <c r="AR12" s="61">
        <f t="shared" si="24"/>
        <v>0</v>
      </c>
      <c r="AS12" s="59">
        <f t="shared" si="25"/>
        <v>0.5</v>
      </c>
      <c r="AT12" s="59">
        <f>IF('Indicator Data'!L15="No data","x",IF('Indicator Data'!BE15&lt;1000,"x",ROUND((IF('Indicator Data'!L15&gt;AT$194,10,IF('Indicator Data'!L15&lt;AT$195,0,10-(AT$194-'Indicator Data'!L15)/(AT$194-AT$195)*10))),1)))</f>
        <v>10</v>
      </c>
      <c r="AU12" s="61">
        <f t="shared" si="26"/>
        <v>5.3</v>
      </c>
      <c r="AV12" s="62">
        <f t="shared" si="27"/>
        <v>4.5</v>
      </c>
      <c r="AW12" s="59">
        <f>ROUND(IF('Indicator Data'!M15=0,0,IF('Indicator Data'!M15&gt;AW$194,10,IF('Indicator Data'!M15&lt;AW$195,0,10-(AW$194-'Indicator Data'!M15)/(AW$194-AW$195)*10))),1)</f>
        <v>8.6999999999999993</v>
      </c>
      <c r="AX12" s="59">
        <f>ROUND(IF('Indicator Data'!N15=0,0,IF(LOG('Indicator Data'!N15)&gt;LOG(AX$194),10,IF(LOG('Indicator Data'!N15)&lt;LOG(AX$195),0,10-(LOG(AX$194)-LOG('Indicator Data'!N15))/(LOG(AX$194)-LOG(AX$195))*10))),1)</f>
        <v>6.3</v>
      </c>
      <c r="AY12" s="61">
        <f t="shared" si="28"/>
        <v>7.7</v>
      </c>
      <c r="AZ12" s="59">
        <f>'Indicator Data'!O15</f>
        <v>0</v>
      </c>
      <c r="BA12" s="59">
        <f>'Indicator Data'!P15</f>
        <v>0</v>
      </c>
      <c r="BB12" s="61">
        <f t="shared" si="29"/>
        <v>0</v>
      </c>
      <c r="BC12" s="62">
        <f t="shared" si="30"/>
        <v>5.4</v>
      </c>
      <c r="BD12" s="16"/>
      <c r="BE12" s="108"/>
    </row>
    <row r="13" spans="1:57" s="4" customFormat="1" x14ac:dyDescent="0.25">
      <c r="A13" s="131" t="s">
        <v>21</v>
      </c>
      <c r="B13" s="63" t="s">
        <v>20</v>
      </c>
      <c r="C13" s="59">
        <f>ROUND(IF('Indicator Data'!C16=0,0.1,IF(LOG('Indicator Data'!C16)&gt;C$194,10,IF(LOG('Indicator Data'!C16)&lt;C$195,0,10-(C$194-LOG('Indicator Data'!C16))/(C$194-C$195)*10))),1)</f>
        <v>0.1</v>
      </c>
      <c r="D13" s="59">
        <f>ROUND(IF('Indicator Data'!D16=0,0.1,IF(LOG('Indicator Data'!D16)&gt;D$194,10,IF(LOG('Indicator Data'!D16)&lt;D$195,0,10-(D$194-LOG('Indicator Data'!D16))/(D$194-D$195)*10))),1)</f>
        <v>0.1</v>
      </c>
      <c r="E13" s="59">
        <f t="shared" si="0"/>
        <v>0.1</v>
      </c>
      <c r="F13" s="59">
        <f>ROUND(IF('Indicator Data'!E16="No data",0.1,IF('Indicator Data'!E16=0,0,IF(LOG('Indicator Data'!E16)&gt;F$194,10,IF(LOG('Indicator Data'!E16)&lt;F$195,0,10-(F$194-LOG('Indicator Data'!E16))/(F$194-F$195)*10)))),1)</f>
        <v>0.1</v>
      </c>
      <c r="G13" s="59">
        <f>ROUND(IF('Indicator Data'!F16=0,0,IF(LOG('Indicator Data'!F16)&gt;G$194,10,IF(LOG('Indicator Data'!F16)&lt;G$195,0,10-(G$194-LOG('Indicator Data'!F16))/(G$194-G$195)*10))),1)</f>
        <v>0</v>
      </c>
      <c r="H13" s="59">
        <f>ROUND(IF('Indicator Data'!G16=0,0,IF(LOG('Indicator Data'!G16)&gt;H$194,10,IF(LOG('Indicator Data'!G16)&lt;H$195,0,10-(H$194-LOG('Indicator Data'!G16))/(H$194-H$195)*10))),1)</f>
        <v>4.5999999999999996</v>
      </c>
      <c r="I13" s="59">
        <f>ROUND(IF('Indicator Data'!H16=0,0,IF(LOG('Indicator Data'!H16)&gt;I$194,10,IF(LOG('Indicator Data'!H16)&lt;I$195,0,10-(I$194-LOG('Indicator Data'!H16))/(I$194-I$195)*10))),1)</f>
        <v>7.6</v>
      </c>
      <c r="J13" s="59">
        <f t="shared" si="1"/>
        <v>6.3</v>
      </c>
      <c r="K13" s="59">
        <f>ROUND(IF('Indicator Data'!I16=0,0,IF(LOG('Indicator Data'!I16)&gt;K$194,10,IF(LOG('Indicator Data'!I16)&lt;K$195,0,10-(K$194-LOG('Indicator Data'!I16))/(K$194-K$195)*10))),1)</f>
        <v>6.6</v>
      </c>
      <c r="L13" s="59">
        <f t="shared" si="2"/>
        <v>6.5</v>
      </c>
      <c r="M13" s="59">
        <f>ROUND(IF('Indicator Data'!J16=0,0,IF(LOG('Indicator Data'!J16)&gt;M$194,10,IF(LOG('Indicator Data'!J16)&lt;M$195,0,10-(M$194-LOG('Indicator Data'!J16))/(M$194-M$195)*10))),1)</f>
        <v>0</v>
      </c>
      <c r="N13" s="60">
        <f>'Indicator Data'!C16/'Indicator Data'!$BD16</f>
        <v>0</v>
      </c>
      <c r="O13" s="60">
        <f>'Indicator Data'!D16/'Indicator Data'!$BD16</f>
        <v>0</v>
      </c>
      <c r="P13" s="60">
        <f>IF(F13=0.1,0,'Indicator Data'!E16/'Indicator Data'!$BD16)</f>
        <v>0</v>
      </c>
      <c r="Q13" s="60">
        <f>'Indicator Data'!F16/'Indicator Data'!$BD16</f>
        <v>0</v>
      </c>
      <c r="R13" s="60">
        <f>'Indicator Data'!G16/'Indicator Data'!$BD16</f>
        <v>1.8566453699728862E-2</v>
      </c>
      <c r="S13" s="60">
        <f>'Indicator Data'!H16/'Indicator Data'!$BD16</f>
        <v>5.8630906420196411E-3</v>
      </c>
      <c r="T13" s="60">
        <f>'Indicator Data'!I16/'Indicator Data'!$BD16</f>
        <v>4.9964020601170174E-2</v>
      </c>
      <c r="U13" s="60">
        <f>'Indicator Data'!J16/'Indicator Data'!$BD16</f>
        <v>0</v>
      </c>
      <c r="V13" s="59">
        <f t="shared" si="3"/>
        <v>0</v>
      </c>
      <c r="W13" s="59">
        <f t="shared" si="4"/>
        <v>0</v>
      </c>
      <c r="X13" s="59">
        <f t="shared" si="5"/>
        <v>0</v>
      </c>
      <c r="Y13" s="59">
        <f t="shared" si="6"/>
        <v>0.1</v>
      </c>
      <c r="Z13" s="59">
        <f t="shared" si="7"/>
        <v>0</v>
      </c>
      <c r="AA13" s="59">
        <f t="shared" si="8"/>
        <v>10</v>
      </c>
      <c r="AB13" s="59">
        <f t="shared" si="9"/>
        <v>10</v>
      </c>
      <c r="AC13" s="59">
        <f t="shared" si="10"/>
        <v>10</v>
      </c>
      <c r="AD13" s="59">
        <f t="shared" si="11"/>
        <v>10</v>
      </c>
      <c r="AE13" s="59">
        <f t="shared" si="12"/>
        <v>10</v>
      </c>
      <c r="AF13" s="59">
        <f t="shared" si="13"/>
        <v>0</v>
      </c>
      <c r="AG13" s="59">
        <f>ROUND(IF('Indicator Data'!K16=0,0,IF('Indicator Data'!K16&gt;AG$194,10,IF('Indicator Data'!K16&lt;AG$195,0,10-(AG$194-'Indicator Data'!K16)/(AG$194-AG$195)*10))),1)</f>
        <v>0</v>
      </c>
      <c r="AH13" s="59">
        <f t="shared" si="14"/>
        <v>0.1</v>
      </c>
      <c r="AI13" s="59">
        <f t="shared" si="15"/>
        <v>0.1</v>
      </c>
      <c r="AJ13" s="59">
        <f t="shared" si="16"/>
        <v>7.3</v>
      </c>
      <c r="AK13" s="59">
        <f t="shared" si="17"/>
        <v>8.8000000000000007</v>
      </c>
      <c r="AL13" s="59">
        <f t="shared" si="18"/>
        <v>8.1</v>
      </c>
      <c r="AM13" s="59">
        <f t="shared" si="19"/>
        <v>8.3000000000000007</v>
      </c>
      <c r="AN13" s="59">
        <f t="shared" si="20"/>
        <v>0</v>
      </c>
      <c r="AO13" s="61">
        <f t="shared" si="21"/>
        <v>0.1</v>
      </c>
      <c r="AP13" s="61">
        <f t="shared" si="22"/>
        <v>0.1</v>
      </c>
      <c r="AQ13" s="61">
        <f t="shared" si="23"/>
        <v>0</v>
      </c>
      <c r="AR13" s="61">
        <f t="shared" si="24"/>
        <v>8.8000000000000007</v>
      </c>
      <c r="AS13" s="59">
        <f t="shared" si="25"/>
        <v>0</v>
      </c>
      <c r="AT13" s="59">
        <f>IF('Indicator Data'!L16="No data","x",IF('Indicator Data'!BE16&lt;1000,"x",ROUND((IF('Indicator Data'!L16&gt;AT$194,10,IF('Indicator Data'!L16&lt;AT$195,0,10-(AT$194-'Indicator Data'!L16)/(AT$194-AT$195)*10))),1)))</f>
        <v>5.0999999999999996</v>
      </c>
      <c r="AU13" s="61">
        <f t="shared" si="26"/>
        <v>2.6</v>
      </c>
      <c r="AV13" s="62">
        <f t="shared" si="27"/>
        <v>3.4</v>
      </c>
      <c r="AW13" s="59">
        <f>ROUND(IF('Indicator Data'!M16=0,0,IF('Indicator Data'!M16&gt;AW$194,10,IF('Indicator Data'!M16&lt;AW$195,0,10-(AW$194-'Indicator Data'!M16)/(AW$194-AW$195)*10))),1)</f>
        <v>0</v>
      </c>
      <c r="AX13" s="59">
        <f>ROUND(IF('Indicator Data'!N16=0,0,IF(LOG('Indicator Data'!N16)&gt;LOG(AX$194),10,IF(LOG('Indicator Data'!N16)&lt;LOG(AX$195),0,10-(LOG(AX$194)-LOG('Indicator Data'!N16))/(LOG(AX$194)-LOG(AX$195))*10))),1)</f>
        <v>2.2999999999999998</v>
      </c>
      <c r="AY13" s="61">
        <f t="shared" si="28"/>
        <v>1.2</v>
      </c>
      <c r="AZ13" s="59">
        <f>'Indicator Data'!O16</f>
        <v>0</v>
      </c>
      <c r="BA13" s="59">
        <f>'Indicator Data'!P16</f>
        <v>0</v>
      </c>
      <c r="BB13" s="61">
        <f t="shared" si="29"/>
        <v>0</v>
      </c>
      <c r="BC13" s="62">
        <f t="shared" si="30"/>
        <v>0.8</v>
      </c>
      <c r="BD13" s="16"/>
      <c r="BE13" s="108"/>
    </row>
    <row r="14" spans="1:57" s="4" customFormat="1" x14ac:dyDescent="0.25">
      <c r="A14" s="131" t="s">
        <v>23</v>
      </c>
      <c r="B14" s="63" t="s">
        <v>22</v>
      </c>
      <c r="C14" s="59">
        <f>ROUND(IF('Indicator Data'!C17=0,0.1,IF(LOG('Indicator Data'!C17)&gt;C$194,10,IF(LOG('Indicator Data'!C17)&lt;C$195,0,10-(C$194-LOG('Indicator Data'!C17))/(C$194-C$195)*10))),1)</f>
        <v>0.1</v>
      </c>
      <c r="D14" s="59">
        <f>ROUND(IF('Indicator Data'!D17=0,0.1,IF(LOG('Indicator Data'!D17)&gt;D$194,10,IF(LOG('Indicator Data'!D17)&lt;D$195,0,10-(D$194-LOG('Indicator Data'!D17))/(D$194-D$195)*10))),1)</f>
        <v>0.1</v>
      </c>
      <c r="E14" s="59">
        <f t="shared" si="0"/>
        <v>0.1</v>
      </c>
      <c r="F14" s="59">
        <f>ROUND(IF('Indicator Data'!E17="No data",0.1,IF('Indicator Data'!E17=0,0,IF(LOG('Indicator Data'!E17)&gt;F$194,10,IF(LOG('Indicator Data'!E17)&lt;F$195,0,10-(F$194-LOG('Indicator Data'!E17))/(F$194-F$195)*10)))),1)</f>
        <v>0.1</v>
      </c>
      <c r="G14" s="59">
        <f>ROUND(IF('Indicator Data'!F17=0,0,IF(LOG('Indicator Data'!F17)&gt;G$194,10,IF(LOG('Indicator Data'!F17)&lt;G$195,0,10-(G$194-LOG('Indicator Data'!F17))/(G$194-G$195)*10))),1)</f>
        <v>0</v>
      </c>
      <c r="H14" s="59">
        <f>ROUND(IF('Indicator Data'!G17=0,0,IF(LOG('Indicator Data'!G17)&gt;H$194,10,IF(LOG('Indicator Data'!G17)&lt;H$195,0,10-(H$194-LOG('Indicator Data'!G17))/(H$194-H$195)*10))),1)</f>
        <v>0</v>
      </c>
      <c r="I14" s="59">
        <f>ROUND(IF('Indicator Data'!H17=0,0,IF(LOG('Indicator Data'!H17)&gt;I$194,10,IF(LOG('Indicator Data'!H17)&lt;I$195,0,10-(I$194-LOG('Indicator Data'!H17))/(I$194-I$195)*10))),1)</f>
        <v>0</v>
      </c>
      <c r="J14" s="59">
        <f t="shared" si="1"/>
        <v>0</v>
      </c>
      <c r="K14" s="59">
        <f>ROUND(IF('Indicator Data'!I17=0,0,IF(LOG('Indicator Data'!I17)&gt;K$194,10,IF(LOG('Indicator Data'!I17)&lt;K$195,0,10-(K$194-LOG('Indicator Data'!I17))/(K$194-K$195)*10))),1)</f>
        <v>0</v>
      </c>
      <c r="L14" s="59">
        <f t="shared" si="2"/>
        <v>0</v>
      </c>
      <c r="M14" s="59">
        <f>ROUND(IF('Indicator Data'!J17=0,0,IF(LOG('Indicator Data'!J17)&gt;M$194,10,IF(LOG('Indicator Data'!J17)&lt;M$195,0,10-(M$194-LOG('Indicator Data'!J17))/(M$194-M$195)*10))),1)</f>
        <v>0</v>
      </c>
      <c r="N14" s="60">
        <f>'Indicator Data'!C17/'Indicator Data'!$BD17</f>
        <v>0</v>
      </c>
      <c r="O14" s="60">
        <f>'Indicator Data'!D17/'Indicator Data'!$BD17</f>
        <v>0</v>
      </c>
      <c r="P14" s="60">
        <f>IF(F14=0.1,0,'Indicator Data'!E17/'Indicator Data'!$BD17)</f>
        <v>0</v>
      </c>
      <c r="Q14" s="60">
        <f>'Indicator Data'!F17/'Indicator Data'!$BD17</f>
        <v>0</v>
      </c>
      <c r="R14" s="60">
        <f>'Indicator Data'!G17/'Indicator Data'!$BD17</f>
        <v>0</v>
      </c>
      <c r="S14" s="60">
        <f>'Indicator Data'!H17/'Indicator Data'!$BD17</f>
        <v>0</v>
      </c>
      <c r="T14" s="60">
        <f>'Indicator Data'!I17/'Indicator Data'!$BD17</f>
        <v>0</v>
      </c>
      <c r="U14" s="60">
        <f>'Indicator Data'!J17/'Indicator Data'!$BD17</f>
        <v>0</v>
      </c>
      <c r="V14" s="59">
        <f t="shared" si="3"/>
        <v>0</v>
      </c>
      <c r="W14" s="59">
        <f t="shared" si="4"/>
        <v>0</v>
      </c>
      <c r="X14" s="59">
        <f t="shared" si="5"/>
        <v>0</v>
      </c>
      <c r="Y14" s="59">
        <f t="shared" si="6"/>
        <v>0.1</v>
      </c>
      <c r="Z14" s="59">
        <f t="shared" si="7"/>
        <v>0</v>
      </c>
      <c r="AA14" s="59">
        <f t="shared" si="8"/>
        <v>0</v>
      </c>
      <c r="AB14" s="59">
        <f t="shared" si="9"/>
        <v>0</v>
      </c>
      <c r="AC14" s="59">
        <f t="shared" si="10"/>
        <v>0</v>
      </c>
      <c r="AD14" s="59">
        <f t="shared" si="11"/>
        <v>0</v>
      </c>
      <c r="AE14" s="59">
        <f t="shared" si="12"/>
        <v>0</v>
      </c>
      <c r="AF14" s="59">
        <f t="shared" si="13"/>
        <v>0</v>
      </c>
      <c r="AG14" s="59">
        <f>ROUND(IF('Indicator Data'!K17=0,0,IF('Indicator Data'!K17&gt;AG$194,10,IF('Indicator Data'!K17&lt;AG$195,0,10-(AG$194-'Indicator Data'!K17)/(AG$194-AG$195)*10))),1)</f>
        <v>0</v>
      </c>
      <c r="AH14" s="59">
        <f t="shared" si="14"/>
        <v>0.1</v>
      </c>
      <c r="AI14" s="59">
        <f t="shared" si="15"/>
        <v>0.1</v>
      </c>
      <c r="AJ14" s="59">
        <f t="shared" si="16"/>
        <v>0</v>
      </c>
      <c r="AK14" s="59">
        <f t="shared" si="17"/>
        <v>0</v>
      </c>
      <c r="AL14" s="59">
        <f t="shared" si="18"/>
        <v>0</v>
      </c>
      <c r="AM14" s="59">
        <f t="shared" si="19"/>
        <v>0</v>
      </c>
      <c r="AN14" s="59">
        <f t="shared" si="20"/>
        <v>0</v>
      </c>
      <c r="AO14" s="61">
        <f t="shared" si="21"/>
        <v>0.1</v>
      </c>
      <c r="AP14" s="61">
        <f t="shared" si="22"/>
        <v>0.1</v>
      </c>
      <c r="AQ14" s="61">
        <f t="shared" si="23"/>
        <v>0</v>
      </c>
      <c r="AR14" s="61">
        <f t="shared" si="24"/>
        <v>0</v>
      </c>
      <c r="AS14" s="59">
        <f t="shared" si="25"/>
        <v>0</v>
      </c>
      <c r="AT14" s="59" t="str">
        <f>IF('Indicator Data'!L17="No data","x",IF('Indicator Data'!BE17&lt;1000,"x",ROUND((IF('Indicator Data'!L17&gt;AT$194,10,IF('Indicator Data'!L17&lt;AT$195,0,10-(AT$194-'Indicator Data'!L17)/(AT$194-AT$195)*10))),1)))</f>
        <v>x</v>
      </c>
      <c r="AU14" s="61">
        <f t="shared" si="26"/>
        <v>0</v>
      </c>
      <c r="AV14" s="62">
        <f t="shared" si="27"/>
        <v>0.1</v>
      </c>
      <c r="AW14" s="59">
        <f>ROUND(IF('Indicator Data'!M17=0,0,IF('Indicator Data'!M17&gt;AW$194,10,IF('Indicator Data'!M17&lt;AW$195,0,10-(AW$194-'Indicator Data'!M17)/(AW$194-AW$195)*10))),1)</f>
        <v>0.5</v>
      </c>
      <c r="AX14" s="59">
        <f>ROUND(IF('Indicator Data'!N17=0,0,IF(LOG('Indicator Data'!N17)&gt;LOG(AX$194),10,IF(LOG('Indicator Data'!N17)&lt;LOG(AX$195),0,10-(LOG(AX$194)-LOG('Indicator Data'!N17))/(LOG(AX$194)-LOG(AX$195))*10))),1)</f>
        <v>0</v>
      </c>
      <c r="AY14" s="61">
        <f t="shared" si="28"/>
        <v>0.3</v>
      </c>
      <c r="AZ14" s="59">
        <f>'Indicator Data'!O17</f>
        <v>0</v>
      </c>
      <c r="BA14" s="59">
        <f>'Indicator Data'!P17</f>
        <v>0</v>
      </c>
      <c r="BB14" s="61">
        <f t="shared" si="29"/>
        <v>0</v>
      </c>
      <c r="BC14" s="62">
        <f t="shared" si="30"/>
        <v>0.2</v>
      </c>
      <c r="BD14" s="16"/>
      <c r="BE14" s="108"/>
    </row>
    <row r="15" spans="1:57" s="4" customFormat="1" x14ac:dyDescent="0.25">
      <c r="A15" s="131" t="s">
        <v>25</v>
      </c>
      <c r="B15" s="63" t="s">
        <v>24</v>
      </c>
      <c r="C15" s="59">
        <f>ROUND(IF('Indicator Data'!C18=0,0.1,IF(LOG('Indicator Data'!C18)&gt;C$194,10,IF(LOG('Indicator Data'!C18)&lt;C$195,0,10-(C$194-LOG('Indicator Data'!C18))/(C$194-C$195)*10))),1)</f>
        <v>10</v>
      </c>
      <c r="D15" s="59">
        <f>ROUND(IF('Indicator Data'!D18=0,0.1,IF(LOG('Indicator Data'!D18)&gt;D$194,10,IF(LOG('Indicator Data'!D18)&lt;D$195,0,10-(D$194-LOG('Indicator Data'!D18))/(D$194-D$195)*10))),1)</f>
        <v>10</v>
      </c>
      <c r="E15" s="59">
        <f t="shared" si="0"/>
        <v>10</v>
      </c>
      <c r="F15" s="59">
        <f>ROUND(IF('Indicator Data'!E18="No data",0.1,IF('Indicator Data'!E18=0,0,IF(LOG('Indicator Data'!E18)&gt;F$194,10,IF(LOG('Indicator Data'!E18)&lt;F$195,0,10-(F$194-LOG('Indicator Data'!E18))/(F$194-F$195)*10)))),1)</f>
        <v>10</v>
      </c>
      <c r="G15" s="59">
        <f>ROUND(IF('Indicator Data'!F18=0,0,IF(LOG('Indicator Data'!F18)&gt;G$194,10,IF(LOG('Indicator Data'!F18)&lt;G$195,0,10-(G$194-LOG('Indicator Data'!F18))/(G$194-G$195)*10))),1)</f>
        <v>8.9</v>
      </c>
      <c r="H15" s="59">
        <f>ROUND(IF('Indicator Data'!G18=0,0,IF(LOG('Indicator Data'!G18)&gt;H$194,10,IF(LOG('Indicator Data'!G18)&lt;H$195,0,10-(H$194-LOG('Indicator Data'!G18))/(H$194-H$195)*10))),1)</f>
        <v>9.6</v>
      </c>
      <c r="I15" s="59">
        <f>ROUND(IF('Indicator Data'!H18=0,0,IF(LOG('Indicator Data'!H18)&gt;I$194,10,IF(LOG('Indicator Data'!H18)&lt;I$195,0,10-(I$194-LOG('Indicator Data'!H18))/(I$194-I$195)*10))),1)</f>
        <v>9.1</v>
      </c>
      <c r="J15" s="59">
        <f t="shared" si="1"/>
        <v>9.4</v>
      </c>
      <c r="K15" s="59">
        <f>ROUND(IF('Indicator Data'!I18=0,0,IF(LOG('Indicator Data'!I18)&gt;K$194,10,IF(LOG('Indicator Data'!I18)&lt;K$195,0,10-(K$194-LOG('Indicator Data'!I18))/(K$194-K$195)*10))),1)</f>
        <v>9.1</v>
      </c>
      <c r="L15" s="59">
        <f t="shared" si="2"/>
        <v>9.3000000000000007</v>
      </c>
      <c r="M15" s="59">
        <f>ROUND(IF('Indicator Data'!J18=0,0,IF(LOG('Indicator Data'!J18)&gt;M$194,10,IF(LOG('Indicator Data'!J18)&lt;M$195,0,10-(M$194-LOG('Indicator Data'!J18))/(M$194-M$195)*10))),1)</f>
        <v>10</v>
      </c>
      <c r="N15" s="60">
        <f>'Indicator Data'!C18/'Indicator Data'!$BD18</f>
        <v>1.6534005552731532E-3</v>
      </c>
      <c r="O15" s="60">
        <f>'Indicator Data'!D18/'Indicator Data'!$BD18</f>
        <v>1.5685670574841493E-4</v>
      </c>
      <c r="P15" s="60">
        <f>IF(F15=0.1,0,'Indicator Data'!E18/'Indicator Data'!$BD18)</f>
        <v>2.1622806962324503E-2</v>
      </c>
      <c r="Q15" s="60">
        <f>'Indicator Data'!F18/'Indicator Data'!$BD18</f>
        <v>1.3113884474064133E-5</v>
      </c>
      <c r="R15" s="60">
        <f>'Indicator Data'!G18/'Indicator Data'!$BD18</f>
        <v>4.1663082577682526E-3</v>
      </c>
      <c r="S15" s="60">
        <f>'Indicator Data'!H18/'Indicator Data'!$BD18</f>
        <v>1.3590285634543312E-4</v>
      </c>
      <c r="T15" s="60">
        <f>'Indicator Data'!I18/'Indicator Data'!$BD18</f>
        <v>2.2416188077347028E-3</v>
      </c>
      <c r="U15" s="60">
        <f>'Indicator Data'!J18/'Indicator Data'!$BD18</f>
        <v>9.4154780030906808E-4</v>
      </c>
      <c r="V15" s="59">
        <f t="shared" si="3"/>
        <v>8.3000000000000007</v>
      </c>
      <c r="W15" s="59">
        <f t="shared" si="4"/>
        <v>1.6</v>
      </c>
      <c r="X15" s="59">
        <f t="shared" si="5"/>
        <v>5.9</v>
      </c>
      <c r="Y15" s="59">
        <f t="shared" si="6"/>
        <v>10</v>
      </c>
      <c r="Z15" s="59">
        <f t="shared" si="7"/>
        <v>8</v>
      </c>
      <c r="AA15" s="59">
        <f t="shared" si="8"/>
        <v>2.2999999999999998</v>
      </c>
      <c r="AB15" s="59">
        <f t="shared" si="9"/>
        <v>0.3</v>
      </c>
      <c r="AC15" s="59">
        <f t="shared" si="10"/>
        <v>1.4</v>
      </c>
      <c r="AD15" s="59">
        <f t="shared" si="11"/>
        <v>2.2000000000000002</v>
      </c>
      <c r="AE15" s="59">
        <f t="shared" si="12"/>
        <v>1.8</v>
      </c>
      <c r="AF15" s="59">
        <f t="shared" si="13"/>
        <v>0.3</v>
      </c>
      <c r="AG15" s="59">
        <f>ROUND(IF('Indicator Data'!K18=0,0,IF('Indicator Data'!K18&gt;AG$194,10,IF('Indicator Data'!K18&lt;AG$195,0,10-(AG$194-'Indicator Data'!K18)/(AG$194-AG$195)*10))),1)</f>
        <v>2</v>
      </c>
      <c r="AH15" s="59">
        <f t="shared" si="14"/>
        <v>9.1999999999999993</v>
      </c>
      <c r="AI15" s="59">
        <f t="shared" si="15"/>
        <v>5.8</v>
      </c>
      <c r="AJ15" s="59">
        <f t="shared" si="16"/>
        <v>6</v>
      </c>
      <c r="AK15" s="59">
        <f t="shared" si="17"/>
        <v>4.7</v>
      </c>
      <c r="AL15" s="59">
        <f t="shared" si="18"/>
        <v>5.4</v>
      </c>
      <c r="AM15" s="59">
        <f t="shared" si="19"/>
        <v>5.7</v>
      </c>
      <c r="AN15" s="59">
        <f t="shared" si="20"/>
        <v>7.6</v>
      </c>
      <c r="AO15" s="61">
        <f t="shared" si="21"/>
        <v>8.6999999999999993</v>
      </c>
      <c r="AP15" s="61">
        <f t="shared" si="22"/>
        <v>10</v>
      </c>
      <c r="AQ15" s="61">
        <f t="shared" si="23"/>
        <v>8.5</v>
      </c>
      <c r="AR15" s="61">
        <f t="shared" si="24"/>
        <v>7</v>
      </c>
      <c r="AS15" s="59">
        <f t="shared" si="25"/>
        <v>4.8</v>
      </c>
      <c r="AT15" s="59">
        <f>IF('Indicator Data'!L18="No data","x",IF('Indicator Data'!BE18&lt;1000,"x",ROUND((IF('Indicator Data'!L18&gt;AT$194,10,IF('Indicator Data'!L18&lt;AT$195,0,10-(AT$194-'Indicator Data'!L18)/(AT$194-AT$195)*10))),1)))</f>
        <v>5.0999999999999996</v>
      </c>
      <c r="AU15" s="61">
        <f t="shared" si="26"/>
        <v>5</v>
      </c>
      <c r="AV15" s="62">
        <f t="shared" si="27"/>
        <v>8.3000000000000007</v>
      </c>
      <c r="AW15" s="59">
        <f>ROUND(IF('Indicator Data'!M18=0,0,IF('Indicator Data'!M18&gt;AW$194,10,IF('Indicator Data'!M18&lt;AW$195,0,10-(AW$194-'Indicator Data'!M18)/(AW$194-AW$195)*10))),1)</f>
        <v>9.5</v>
      </c>
      <c r="AX15" s="59">
        <f>ROUND(IF('Indicator Data'!N18=0,0,IF(LOG('Indicator Data'!N18)&gt;LOG(AX$194),10,IF(LOG('Indicator Data'!N18)&lt;LOG(AX$195),0,10-(LOG(AX$194)-LOG('Indicator Data'!N18))/(LOG(AX$194)-LOG(AX$195))*10))),1)</f>
        <v>9</v>
      </c>
      <c r="AY15" s="61">
        <f t="shared" si="28"/>
        <v>9.3000000000000007</v>
      </c>
      <c r="AZ15" s="59">
        <f>'Indicator Data'!O18</f>
        <v>0</v>
      </c>
      <c r="BA15" s="59">
        <f>'Indicator Data'!P18</f>
        <v>0</v>
      </c>
      <c r="BB15" s="61">
        <f t="shared" si="29"/>
        <v>0</v>
      </c>
      <c r="BC15" s="62">
        <f t="shared" si="30"/>
        <v>6.5</v>
      </c>
      <c r="BD15" s="16"/>
      <c r="BE15" s="108"/>
    </row>
    <row r="16" spans="1:57" s="4" customFormat="1" x14ac:dyDescent="0.25">
      <c r="A16" s="131" t="s">
        <v>27</v>
      </c>
      <c r="B16" s="63" t="s">
        <v>26</v>
      </c>
      <c r="C16" s="59">
        <f>ROUND(IF('Indicator Data'!C19=0,0.1,IF(LOG('Indicator Data'!C19)&gt;C$194,10,IF(LOG('Indicator Data'!C19)&lt;C$195,0,10-(C$194-LOG('Indicator Data'!C19))/(C$194-C$195)*10))),1)</f>
        <v>0.1</v>
      </c>
      <c r="D16" s="59">
        <f>ROUND(IF('Indicator Data'!D19=0,0.1,IF(LOG('Indicator Data'!D19)&gt;D$194,10,IF(LOG('Indicator Data'!D19)&lt;D$195,0,10-(D$194-LOG('Indicator Data'!D19))/(D$194-D$195)*10))),1)</f>
        <v>0.1</v>
      </c>
      <c r="E16" s="59">
        <f t="shared" si="0"/>
        <v>0.1</v>
      </c>
      <c r="F16" s="59">
        <f>ROUND(IF('Indicator Data'!E19="No data",0.1,IF('Indicator Data'!E19=0,0,IF(LOG('Indicator Data'!E19)&gt;F$194,10,IF(LOG('Indicator Data'!E19)&lt;F$195,0,10-(F$194-LOG('Indicator Data'!E19))/(F$194-F$195)*10)))),1)</f>
        <v>0.1</v>
      </c>
      <c r="G16" s="59">
        <f>ROUND(IF('Indicator Data'!F19=0,0,IF(LOG('Indicator Data'!F19)&gt;G$194,10,IF(LOG('Indicator Data'!F19)&lt;G$195,0,10-(G$194-LOG('Indicator Data'!F19))/(G$194-G$195)*10))),1)</f>
        <v>3.7</v>
      </c>
      <c r="H16" s="59">
        <f>ROUND(IF('Indicator Data'!G19=0,0,IF(LOG('Indicator Data'!G19)&gt;H$194,10,IF(LOG('Indicator Data'!G19)&lt;H$195,0,10-(H$194-LOG('Indicator Data'!G19))/(H$194-H$195)*10))),1)</f>
        <v>3.9</v>
      </c>
      <c r="I16" s="59">
        <f>ROUND(IF('Indicator Data'!H19=0,0,IF(LOG('Indicator Data'!H19)&gt;I$194,10,IF(LOG('Indicator Data'!H19)&lt;I$195,0,10-(I$194-LOG('Indicator Data'!H19))/(I$194-I$195)*10))),1)</f>
        <v>6.8</v>
      </c>
      <c r="J16" s="59">
        <f t="shared" si="1"/>
        <v>5.5</v>
      </c>
      <c r="K16" s="59">
        <f>ROUND(IF('Indicator Data'!I19=0,0,IF(LOG('Indicator Data'!I19)&gt;K$194,10,IF(LOG('Indicator Data'!I19)&lt;K$195,0,10-(K$194-LOG('Indicator Data'!I19))/(K$194-K$195)*10))),1)</f>
        <v>3</v>
      </c>
      <c r="L16" s="59">
        <f t="shared" si="2"/>
        <v>4.4000000000000004</v>
      </c>
      <c r="M16" s="59">
        <f>ROUND(IF('Indicator Data'!J19=0,0,IF(LOG('Indicator Data'!J19)&gt;M$194,10,IF(LOG('Indicator Data'!J19)&lt;M$195,0,10-(M$194-LOG('Indicator Data'!J19))/(M$194-M$195)*10))),1)</f>
        <v>0</v>
      </c>
      <c r="N16" s="60">
        <f>'Indicator Data'!C19/'Indicator Data'!$BD19</f>
        <v>0</v>
      </c>
      <c r="O16" s="60">
        <f>'Indicator Data'!D19/'Indicator Data'!$BD19</f>
        <v>0</v>
      </c>
      <c r="P16" s="60">
        <f>IF(F16=0.1,0,'Indicator Data'!E19/'Indicator Data'!$BD19)</f>
        <v>0</v>
      </c>
      <c r="Q16" s="60">
        <f>'Indicator Data'!F19/'Indicator Data'!$BD19</f>
        <v>6.0410978792417823E-6</v>
      </c>
      <c r="R16" s="60">
        <f>'Indicator Data'!G19/'Indicator Data'!$BD19</f>
        <v>1.3375906496729803E-2</v>
      </c>
      <c r="S16" s="60">
        <f>'Indicator Data'!H19/'Indicator Data'!$BD19</f>
        <v>1.9108437852471147E-3</v>
      </c>
      <c r="T16" s="60">
        <f>'Indicator Data'!I19/'Indicator Data'!$BD19</f>
        <v>1.0898622162259781E-3</v>
      </c>
      <c r="U16" s="60">
        <f>'Indicator Data'!J19/'Indicator Data'!$BD19</f>
        <v>0</v>
      </c>
      <c r="V16" s="59">
        <f t="shared" si="3"/>
        <v>0</v>
      </c>
      <c r="W16" s="59">
        <f t="shared" si="4"/>
        <v>0</v>
      </c>
      <c r="X16" s="59">
        <f t="shared" si="5"/>
        <v>0</v>
      </c>
      <c r="Y16" s="59">
        <f t="shared" si="6"/>
        <v>0.1</v>
      </c>
      <c r="Z16" s="59">
        <f t="shared" si="7"/>
        <v>7.3</v>
      </c>
      <c r="AA16" s="59">
        <f t="shared" si="8"/>
        <v>7.4</v>
      </c>
      <c r="AB16" s="59">
        <f t="shared" si="9"/>
        <v>3.8</v>
      </c>
      <c r="AC16" s="59">
        <f t="shared" si="10"/>
        <v>5.9</v>
      </c>
      <c r="AD16" s="59">
        <f t="shared" si="11"/>
        <v>1.1000000000000001</v>
      </c>
      <c r="AE16" s="59">
        <f t="shared" si="12"/>
        <v>3.9</v>
      </c>
      <c r="AF16" s="59">
        <f t="shared" si="13"/>
        <v>0</v>
      </c>
      <c r="AG16" s="59">
        <f>ROUND(IF('Indicator Data'!K19=0,0,IF('Indicator Data'!K19&gt;AG$194,10,IF('Indicator Data'!K19&lt;AG$195,0,10-(AG$194-'Indicator Data'!K19)/(AG$194-AG$195)*10))),1)</f>
        <v>1</v>
      </c>
      <c r="AH16" s="59">
        <f t="shared" si="14"/>
        <v>0.1</v>
      </c>
      <c r="AI16" s="59">
        <f t="shared" si="15"/>
        <v>0.1</v>
      </c>
      <c r="AJ16" s="59">
        <f t="shared" si="16"/>
        <v>5.7</v>
      </c>
      <c r="AK16" s="59">
        <f t="shared" si="17"/>
        <v>5.3</v>
      </c>
      <c r="AL16" s="59">
        <f t="shared" si="18"/>
        <v>5.5</v>
      </c>
      <c r="AM16" s="59">
        <f t="shared" si="19"/>
        <v>2.1</v>
      </c>
      <c r="AN16" s="59">
        <f t="shared" si="20"/>
        <v>0</v>
      </c>
      <c r="AO16" s="61">
        <f t="shared" si="21"/>
        <v>0.1</v>
      </c>
      <c r="AP16" s="61">
        <f t="shared" si="22"/>
        <v>0.1</v>
      </c>
      <c r="AQ16" s="61">
        <f t="shared" si="23"/>
        <v>5.8</v>
      </c>
      <c r="AR16" s="61">
        <f t="shared" si="24"/>
        <v>4.2</v>
      </c>
      <c r="AS16" s="59">
        <f t="shared" si="25"/>
        <v>0.5</v>
      </c>
      <c r="AT16" s="59" t="str">
        <f>IF('Indicator Data'!L19="No data","x",IF('Indicator Data'!BE19&lt;1000,"x",ROUND((IF('Indicator Data'!L19&gt;AT$194,10,IF('Indicator Data'!L19&lt;AT$195,0,10-(AT$194-'Indicator Data'!L19)/(AT$194-AT$195)*10))),1)))</f>
        <v>x</v>
      </c>
      <c r="AU16" s="61">
        <f t="shared" si="26"/>
        <v>0.5</v>
      </c>
      <c r="AV16" s="62">
        <f t="shared" si="27"/>
        <v>2.5</v>
      </c>
      <c r="AW16" s="59">
        <f>ROUND(IF('Indicator Data'!M19=0,0,IF('Indicator Data'!M19&gt;AW$194,10,IF('Indicator Data'!M19&lt;AW$195,0,10-(AW$194-'Indicator Data'!M19)/(AW$194-AW$195)*10))),1)</f>
        <v>0</v>
      </c>
      <c r="AX16" s="59">
        <f>ROUND(IF('Indicator Data'!N19=0,0,IF(LOG('Indicator Data'!N19)&gt;LOG(AX$194),10,IF(LOG('Indicator Data'!N19)&lt;LOG(AX$195),0,10-(LOG(AX$194)-LOG('Indicator Data'!N19))/(LOG(AX$194)-LOG(AX$195))*10))),1)</f>
        <v>0</v>
      </c>
      <c r="AY16" s="61">
        <f t="shared" si="28"/>
        <v>0</v>
      </c>
      <c r="AZ16" s="59">
        <f>'Indicator Data'!O19</f>
        <v>0</v>
      </c>
      <c r="BA16" s="59">
        <f>'Indicator Data'!P19</f>
        <v>0</v>
      </c>
      <c r="BB16" s="61">
        <f t="shared" si="29"/>
        <v>0</v>
      </c>
      <c r="BC16" s="62">
        <f t="shared" si="30"/>
        <v>0</v>
      </c>
      <c r="BD16" s="16"/>
      <c r="BE16" s="108"/>
    </row>
    <row r="17" spans="1:57" s="4" customFormat="1" x14ac:dyDescent="0.25">
      <c r="A17" s="131" t="s">
        <v>29</v>
      </c>
      <c r="B17" s="63" t="s">
        <v>28</v>
      </c>
      <c r="C17" s="59">
        <f>ROUND(IF('Indicator Data'!C20=0,0.1,IF(LOG('Indicator Data'!C20)&gt;C$194,10,IF(LOG('Indicator Data'!C20)&lt;C$195,0,10-(C$194-LOG('Indicator Data'!C20))/(C$194-C$195)*10))),1)</f>
        <v>0.1</v>
      </c>
      <c r="D17" s="59">
        <f>ROUND(IF('Indicator Data'!D20=0,0.1,IF(LOG('Indicator Data'!D20)&gt;D$194,10,IF(LOG('Indicator Data'!D20)&lt;D$195,0,10-(D$194-LOG('Indicator Data'!D20))/(D$194-D$195)*10))),1)</f>
        <v>0.1</v>
      </c>
      <c r="E17" s="59">
        <f t="shared" si="0"/>
        <v>0.1</v>
      </c>
      <c r="F17" s="59">
        <f>ROUND(IF('Indicator Data'!E20="No data",0.1,IF('Indicator Data'!E20=0,0,IF(LOG('Indicator Data'!E20)&gt;F$194,10,IF(LOG('Indicator Data'!E20)&lt;F$195,0,10-(F$194-LOG('Indicator Data'!E20))/(F$194-F$195)*10)))),1)</f>
        <v>7.1</v>
      </c>
      <c r="G17" s="59">
        <f>ROUND(IF('Indicator Data'!F20=0,0,IF(LOG('Indicator Data'!F20)&gt;G$194,10,IF(LOG('Indicator Data'!F20)&lt;G$195,0,10-(G$194-LOG('Indicator Data'!F20))/(G$194-G$195)*10))),1)</f>
        <v>0</v>
      </c>
      <c r="H17" s="59">
        <f>ROUND(IF('Indicator Data'!G20=0,0,IF(LOG('Indicator Data'!G20)&gt;H$194,10,IF(LOG('Indicator Data'!G20)&lt;H$195,0,10-(H$194-LOG('Indicator Data'!G20))/(H$194-H$195)*10))),1)</f>
        <v>0</v>
      </c>
      <c r="I17" s="59">
        <f>ROUND(IF('Indicator Data'!H20=0,0,IF(LOG('Indicator Data'!H20)&gt;I$194,10,IF(LOG('Indicator Data'!H20)&lt;I$195,0,10-(I$194-LOG('Indicator Data'!H20))/(I$194-I$195)*10))),1)</f>
        <v>0</v>
      </c>
      <c r="J17" s="59">
        <f t="shared" si="1"/>
        <v>0</v>
      </c>
      <c r="K17" s="59">
        <f>ROUND(IF('Indicator Data'!I20=0,0,IF(LOG('Indicator Data'!I20)&gt;K$194,10,IF(LOG('Indicator Data'!I20)&lt;K$195,0,10-(K$194-LOG('Indicator Data'!I20))/(K$194-K$195)*10))),1)</f>
        <v>0</v>
      </c>
      <c r="L17" s="59">
        <f t="shared" si="2"/>
        <v>0</v>
      </c>
      <c r="M17" s="59">
        <f>ROUND(IF('Indicator Data'!J20=0,0,IF(LOG('Indicator Data'!J20)&gt;M$194,10,IF(LOG('Indicator Data'!J20)&lt;M$195,0,10-(M$194-LOG('Indicator Data'!J20))/(M$194-M$195)*10))),1)</f>
        <v>0</v>
      </c>
      <c r="N17" s="60">
        <f>'Indicator Data'!C20/'Indicator Data'!$BD20</f>
        <v>0</v>
      </c>
      <c r="O17" s="60">
        <f>'Indicator Data'!D20/'Indicator Data'!$BD20</f>
        <v>0</v>
      </c>
      <c r="P17" s="60">
        <f>IF(F17=0.1,0,'Indicator Data'!E20/'Indicator Data'!$BD20)</f>
        <v>7.3507018792954484E-3</v>
      </c>
      <c r="Q17" s="60">
        <f>'Indicator Data'!F20/'Indicator Data'!$BD20</f>
        <v>0</v>
      </c>
      <c r="R17" s="60">
        <f>'Indicator Data'!G20/'Indicator Data'!$BD20</f>
        <v>0</v>
      </c>
      <c r="S17" s="60">
        <f>'Indicator Data'!H20/'Indicator Data'!$BD20</f>
        <v>0</v>
      </c>
      <c r="T17" s="60">
        <f>'Indicator Data'!I20/'Indicator Data'!$BD20</f>
        <v>0</v>
      </c>
      <c r="U17" s="60">
        <f>'Indicator Data'!J20/'Indicator Data'!$BD20</f>
        <v>0</v>
      </c>
      <c r="V17" s="59">
        <f t="shared" si="3"/>
        <v>0</v>
      </c>
      <c r="W17" s="59">
        <f t="shared" si="4"/>
        <v>0</v>
      </c>
      <c r="X17" s="59">
        <f t="shared" si="5"/>
        <v>0</v>
      </c>
      <c r="Y17" s="59">
        <f t="shared" si="6"/>
        <v>4.9000000000000004</v>
      </c>
      <c r="Z17" s="59">
        <f t="shared" si="7"/>
        <v>0</v>
      </c>
      <c r="AA17" s="59">
        <f t="shared" si="8"/>
        <v>0</v>
      </c>
      <c r="AB17" s="59">
        <f t="shared" si="9"/>
        <v>0</v>
      </c>
      <c r="AC17" s="59">
        <f t="shared" si="10"/>
        <v>0</v>
      </c>
      <c r="AD17" s="59">
        <f t="shared" si="11"/>
        <v>0</v>
      </c>
      <c r="AE17" s="59">
        <f t="shared" si="12"/>
        <v>0</v>
      </c>
      <c r="AF17" s="59">
        <f t="shared" si="13"/>
        <v>0</v>
      </c>
      <c r="AG17" s="59">
        <f>ROUND(IF('Indicator Data'!K20=0,0,IF('Indicator Data'!K20&gt;AG$194,10,IF('Indicator Data'!K20&lt;AG$195,0,10-(AG$194-'Indicator Data'!K20)/(AG$194-AG$195)*10))),1)</f>
        <v>0</v>
      </c>
      <c r="AH17" s="59">
        <f t="shared" si="14"/>
        <v>0.1</v>
      </c>
      <c r="AI17" s="59">
        <f t="shared" si="15"/>
        <v>0.1</v>
      </c>
      <c r="AJ17" s="59">
        <f t="shared" si="16"/>
        <v>0</v>
      </c>
      <c r="AK17" s="59">
        <f t="shared" si="17"/>
        <v>0</v>
      </c>
      <c r="AL17" s="59">
        <f t="shared" si="18"/>
        <v>0</v>
      </c>
      <c r="AM17" s="59">
        <f t="shared" si="19"/>
        <v>0</v>
      </c>
      <c r="AN17" s="59">
        <f t="shared" si="20"/>
        <v>0</v>
      </c>
      <c r="AO17" s="61">
        <f t="shared" si="21"/>
        <v>0.1</v>
      </c>
      <c r="AP17" s="61">
        <f t="shared" si="22"/>
        <v>6.1</v>
      </c>
      <c r="AQ17" s="61">
        <f t="shared" si="23"/>
        <v>0</v>
      </c>
      <c r="AR17" s="61">
        <f t="shared" si="24"/>
        <v>0</v>
      </c>
      <c r="AS17" s="59">
        <f t="shared" si="25"/>
        <v>0</v>
      </c>
      <c r="AT17" s="59">
        <f>IF('Indicator Data'!L20="No data","x",IF('Indicator Data'!BE20&lt;1000,"x",ROUND((IF('Indicator Data'!L20&gt;AT$194,10,IF('Indicator Data'!L20&lt;AT$195,0,10-(AT$194-'Indicator Data'!L20)/(AT$194-AT$195)*10))),1)))</f>
        <v>6.1</v>
      </c>
      <c r="AU17" s="61">
        <f t="shared" si="26"/>
        <v>3.1</v>
      </c>
      <c r="AV17" s="62">
        <f t="shared" si="27"/>
        <v>2.2999999999999998</v>
      </c>
      <c r="AW17" s="59">
        <f>ROUND(IF('Indicator Data'!M20=0,0,IF('Indicator Data'!M20&gt;AW$194,10,IF('Indicator Data'!M20&lt;AW$195,0,10-(AW$194-'Indicator Data'!M20)/(AW$194-AW$195)*10))),1)</f>
        <v>0.7</v>
      </c>
      <c r="AX17" s="59">
        <f>ROUND(IF('Indicator Data'!N20=0,0,IF(LOG('Indicator Data'!N20)&gt;LOG(AX$194),10,IF(LOG('Indicator Data'!N20)&lt;LOG(AX$195),0,10-(LOG(AX$194)-LOG('Indicator Data'!N20))/(LOG(AX$194)-LOG(AX$195))*10))),1)</f>
        <v>3.6</v>
      </c>
      <c r="AY17" s="61">
        <f t="shared" si="28"/>
        <v>2.2999999999999998</v>
      </c>
      <c r="AZ17" s="59">
        <f>'Indicator Data'!O20</f>
        <v>0</v>
      </c>
      <c r="BA17" s="59">
        <f>'Indicator Data'!P20</f>
        <v>0</v>
      </c>
      <c r="BB17" s="61">
        <f t="shared" si="29"/>
        <v>0</v>
      </c>
      <c r="BC17" s="62">
        <f t="shared" si="30"/>
        <v>1.6</v>
      </c>
      <c r="BD17" s="16"/>
      <c r="BE17" s="108"/>
    </row>
    <row r="18" spans="1:57" s="4" customFormat="1" x14ac:dyDescent="0.25">
      <c r="A18" s="131" t="s">
        <v>31</v>
      </c>
      <c r="B18" s="63" t="s">
        <v>30</v>
      </c>
      <c r="C18" s="59">
        <f>ROUND(IF('Indicator Data'!C21=0,0.1,IF(LOG('Indicator Data'!C21)&gt;C$194,10,IF(LOG('Indicator Data'!C21)&lt;C$195,0,10-(C$194-LOG('Indicator Data'!C21))/(C$194-C$195)*10))),1)</f>
        <v>6.7</v>
      </c>
      <c r="D18" s="59">
        <f>ROUND(IF('Indicator Data'!D21=0,0.1,IF(LOG('Indicator Data'!D21)&gt;D$194,10,IF(LOG('Indicator Data'!D21)&lt;D$195,0,10-(D$194-LOG('Indicator Data'!D21))/(D$194-D$195)*10))),1)</f>
        <v>0.1</v>
      </c>
      <c r="E18" s="59">
        <f t="shared" si="0"/>
        <v>4.0999999999999996</v>
      </c>
      <c r="F18" s="59">
        <f>ROUND(IF('Indicator Data'!E21="No data",0.1,IF('Indicator Data'!E21=0,0,IF(LOG('Indicator Data'!E21)&gt;F$194,10,IF(LOG('Indicator Data'!E21)&lt;F$195,0,10-(F$194-LOG('Indicator Data'!E21))/(F$194-F$195)*10)))),1)</f>
        <v>5.9</v>
      </c>
      <c r="G18" s="59">
        <f>ROUND(IF('Indicator Data'!F21=0,0,IF(LOG('Indicator Data'!F21)&gt;G$194,10,IF(LOG('Indicator Data'!F21)&lt;G$195,0,10-(G$194-LOG('Indicator Data'!F21))/(G$194-G$195)*10))),1)</f>
        <v>0</v>
      </c>
      <c r="H18" s="59">
        <f>ROUND(IF('Indicator Data'!G21=0,0,IF(LOG('Indicator Data'!G21)&gt;H$194,10,IF(LOG('Indicator Data'!G21)&lt;H$195,0,10-(H$194-LOG('Indicator Data'!G21))/(H$194-H$195)*10))),1)</f>
        <v>0</v>
      </c>
      <c r="I18" s="59">
        <f>ROUND(IF('Indicator Data'!H21=0,0,IF(LOG('Indicator Data'!H21)&gt;I$194,10,IF(LOG('Indicator Data'!H21)&lt;I$195,0,10-(I$194-LOG('Indicator Data'!H21))/(I$194-I$195)*10))),1)</f>
        <v>0</v>
      </c>
      <c r="J18" s="59">
        <f t="shared" si="1"/>
        <v>0</v>
      </c>
      <c r="K18" s="59">
        <f>ROUND(IF('Indicator Data'!I21=0,0,IF(LOG('Indicator Data'!I21)&gt;K$194,10,IF(LOG('Indicator Data'!I21)&lt;K$195,0,10-(K$194-LOG('Indicator Data'!I21))/(K$194-K$195)*10))),1)</f>
        <v>0</v>
      </c>
      <c r="L18" s="59">
        <f t="shared" si="2"/>
        <v>0</v>
      </c>
      <c r="M18" s="59">
        <f>ROUND(IF('Indicator Data'!J21=0,0,IF(LOG('Indicator Data'!J21)&gt;M$194,10,IF(LOG('Indicator Data'!J21)&lt;M$195,0,10-(M$194-LOG('Indicator Data'!J21))/(M$194-M$195)*10))),1)</f>
        <v>0</v>
      </c>
      <c r="N18" s="60">
        <f>'Indicator Data'!C21/'Indicator Data'!$BD21</f>
        <v>4.1544884524737823E-4</v>
      </c>
      <c r="O18" s="60">
        <f>'Indicator Data'!D21/'Indicator Data'!$BD21</f>
        <v>0</v>
      </c>
      <c r="P18" s="60">
        <f>IF(F18=0.1,0,'Indicator Data'!E21/'Indicator Data'!$BD21)</f>
        <v>2.0011732259832228E-3</v>
      </c>
      <c r="Q18" s="60">
        <f>'Indicator Data'!F21/'Indicator Data'!$BD21</f>
        <v>0</v>
      </c>
      <c r="R18" s="60">
        <f>'Indicator Data'!G21/'Indicator Data'!$BD21</f>
        <v>0</v>
      </c>
      <c r="S18" s="60">
        <f>'Indicator Data'!H21/'Indicator Data'!$BD21</f>
        <v>0</v>
      </c>
      <c r="T18" s="60">
        <f>'Indicator Data'!I21/'Indicator Data'!$BD21</f>
        <v>0</v>
      </c>
      <c r="U18" s="60">
        <f>'Indicator Data'!J21/'Indicator Data'!$BD21</f>
        <v>0</v>
      </c>
      <c r="V18" s="59">
        <f t="shared" si="3"/>
        <v>2.1</v>
      </c>
      <c r="W18" s="59">
        <f t="shared" si="4"/>
        <v>0</v>
      </c>
      <c r="X18" s="59">
        <f t="shared" si="5"/>
        <v>1.1000000000000001</v>
      </c>
      <c r="Y18" s="59">
        <f t="shared" si="6"/>
        <v>1.3</v>
      </c>
      <c r="Z18" s="59">
        <f t="shared" si="7"/>
        <v>0</v>
      </c>
      <c r="AA18" s="59">
        <f t="shared" si="8"/>
        <v>0</v>
      </c>
      <c r="AB18" s="59">
        <f t="shared" si="9"/>
        <v>0</v>
      </c>
      <c r="AC18" s="59">
        <f t="shared" si="10"/>
        <v>0</v>
      </c>
      <c r="AD18" s="59">
        <f t="shared" si="11"/>
        <v>0</v>
      </c>
      <c r="AE18" s="59">
        <f t="shared" si="12"/>
        <v>0</v>
      </c>
      <c r="AF18" s="59">
        <f t="shared" si="13"/>
        <v>0</v>
      </c>
      <c r="AG18" s="59">
        <f>ROUND(IF('Indicator Data'!K21=0,0,IF('Indicator Data'!K21&gt;AG$194,10,IF('Indicator Data'!K21&lt;AG$195,0,10-(AG$194-'Indicator Data'!K21)/(AG$194-AG$195)*10))),1)</f>
        <v>0</v>
      </c>
      <c r="AH18" s="59">
        <f t="shared" si="14"/>
        <v>4.4000000000000004</v>
      </c>
      <c r="AI18" s="59">
        <f t="shared" si="15"/>
        <v>0.1</v>
      </c>
      <c r="AJ18" s="59">
        <f t="shared" si="16"/>
        <v>0</v>
      </c>
      <c r="AK18" s="59">
        <f t="shared" si="17"/>
        <v>0</v>
      </c>
      <c r="AL18" s="59">
        <f t="shared" si="18"/>
        <v>0</v>
      </c>
      <c r="AM18" s="59">
        <f t="shared" si="19"/>
        <v>0</v>
      </c>
      <c r="AN18" s="59">
        <f t="shared" si="20"/>
        <v>0</v>
      </c>
      <c r="AO18" s="61">
        <f t="shared" si="21"/>
        <v>2.7</v>
      </c>
      <c r="AP18" s="61">
        <f t="shared" si="22"/>
        <v>4</v>
      </c>
      <c r="AQ18" s="61">
        <f t="shared" si="23"/>
        <v>0</v>
      </c>
      <c r="AR18" s="61">
        <f t="shared" si="24"/>
        <v>0</v>
      </c>
      <c r="AS18" s="59">
        <f t="shared" si="25"/>
        <v>0</v>
      </c>
      <c r="AT18" s="59">
        <f>IF('Indicator Data'!L21="No data","x",IF('Indicator Data'!BE21&lt;1000,"x",ROUND((IF('Indicator Data'!L21&gt;AT$194,10,IF('Indicator Data'!L21&lt;AT$195,0,10-(AT$194-'Indicator Data'!L21)/(AT$194-AT$195)*10))),1)))</f>
        <v>1</v>
      </c>
      <c r="AU18" s="61">
        <f t="shared" si="26"/>
        <v>0.5</v>
      </c>
      <c r="AV18" s="62">
        <f t="shared" si="27"/>
        <v>1.6</v>
      </c>
      <c r="AW18" s="59">
        <f>ROUND(IF('Indicator Data'!M21=0,0,IF('Indicator Data'!M21&gt;AW$194,10,IF('Indicator Data'!M21&lt;AW$195,0,10-(AW$194-'Indicator Data'!M21)/(AW$194-AW$195)*10))),1)</f>
        <v>6.6</v>
      </c>
      <c r="AX18" s="59">
        <f>ROUND(IF('Indicator Data'!N21=0,0,IF(LOG('Indicator Data'!N21)&gt;LOG(AX$194),10,IF(LOG('Indicator Data'!N21)&lt;LOG(AX$195),0,10-(LOG(AX$194)-LOG('Indicator Data'!N21))/(LOG(AX$194)-LOG(AX$195))*10))),1)</f>
        <v>7.8</v>
      </c>
      <c r="AY18" s="61">
        <f t="shared" si="28"/>
        <v>7.2</v>
      </c>
      <c r="AZ18" s="59">
        <f>'Indicator Data'!O21</f>
        <v>0</v>
      </c>
      <c r="BA18" s="59">
        <f>'Indicator Data'!P21</f>
        <v>0</v>
      </c>
      <c r="BB18" s="61">
        <f t="shared" si="29"/>
        <v>0</v>
      </c>
      <c r="BC18" s="62">
        <f t="shared" si="30"/>
        <v>5</v>
      </c>
      <c r="BD18" s="16"/>
      <c r="BE18" s="108"/>
    </row>
    <row r="19" spans="1:57" s="4" customFormat="1" x14ac:dyDescent="0.25">
      <c r="A19" s="131" t="s">
        <v>33</v>
      </c>
      <c r="B19" s="63" t="s">
        <v>32</v>
      </c>
      <c r="C19" s="59">
        <f>ROUND(IF('Indicator Data'!C22=0,0.1,IF(LOG('Indicator Data'!C22)&gt;C$194,10,IF(LOG('Indicator Data'!C22)&lt;C$195,0,10-(C$194-LOG('Indicator Data'!C22))/(C$194-C$195)*10))),1)</f>
        <v>3.7</v>
      </c>
      <c r="D19" s="59">
        <f>ROUND(IF('Indicator Data'!D22=0,0.1,IF(LOG('Indicator Data'!D22)&gt;D$194,10,IF(LOG('Indicator Data'!D22)&lt;D$195,0,10-(D$194-LOG('Indicator Data'!D22))/(D$194-D$195)*10))),1)</f>
        <v>0.1</v>
      </c>
      <c r="E19" s="59">
        <f t="shared" si="0"/>
        <v>2.1</v>
      </c>
      <c r="F19" s="59">
        <f>ROUND(IF('Indicator Data'!E22="No data",0.1,IF('Indicator Data'!E22=0,0,IF(LOG('Indicator Data'!E22)&gt;F$194,10,IF(LOG('Indicator Data'!E22)&lt;F$195,0,10-(F$194-LOG('Indicator Data'!E22))/(F$194-F$195)*10)))),1)</f>
        <v>4.4000000000000004</v>
      </c>
      <c r="G19" s="59">
        <f>ROUND(IF('Indicator Data'!F22=0,0,IF(LOG('Indicator Data'!F22)&gt;G$194,10,IF(LOG('Indicator Data'!F22)&lt;G$195,0,10-(G$194-LOG('Indicator Data'!F22))/(G$194-G$195)*10))),1)</f>
        <v>1.7</v>
      </c>
      <c r="H19" s="59">
        <f>ROUND(IF('Indicator Data'!G22=0,0,IF(LOG('Indicator Data'!G22)&gt;H$194,10,IF(LOG('Indicator Data'!G22)&lt;H$195,0,10-(H$194-LOG('Indicator Data'!G22))/(H$194-H$195)*10))),1)</f>
        <v>4</v>
      </c>
      <c r="I19" s="59">
        <f>ROUND(IF('Indicator Data'!H22=0,0,IF(LOG('Indicator Data'!H22)&gt;I$194,10,IF(LOG('Indicator Data'!H22)&lt;I$195,0,10-(I$194-LOG('Indicator Data'!H22))/(I$194-I$195)*10))),1)</f>
        <v>6.7</v>
      </c>
      <c r="J19" s="59">
        <f t="shared" si="1"/>
        <v>5.5</v>
      </c>
      <c r="K19" s="59">
        <f>ROUND(IF('Indicator Data'!I22=0,0,IF(LOG('Indicator Data'!I22)&gt;K$194,10,IF(LOG('Indicator Data'!I22)&lt;K$195,0,10-(K$194-LOG('Indicator Data'!I22))/(K$194-K$195)*10))),1)</f>
        <v>5.3</v>
      </c>
      <c r="L19" s="59">
        <f t="shared" si="2"/>
        <v>5.4</v>
      </c>
      <c r="M19" s="59">
        <f>ROUND(IF('Indicator Data'!J22=0,0,IF(LOG('Indicator Data'!J22)&gt;M$194,10,IF(LOG('Indicator Data'!J22)&lt;M$195,0,10-(M$194-LOG('Indicator Data'!J22))/(M$194-M$195)*10))),1)</f>
        <v>0</v>
      </c>
      <c r="N19" s="60">
        <f>'Indicator Data'!C22/'Indicator Data'!$BD22</f>
        <v>8.6035819725430271E-4</v>
      </c>
      <c r="O19" s="60">
        <f>'Indicator Data'!D22/'Indicator Data'!$BD22</f>
        <v>0</v>
      </c>
      <c r="P19" s="60">
        <f>IF(F19=0.1,0,'Indicator Data'!E22/'Indicator Data'!$BD22)</f>
        <v>1.6379017304018771E-2</v>
      </c>
      <c r="Q19" s="60">
        <f>'Indicator Data'!F22/'Indicator Data'!$BD22</f>
        <v>2.908708505455227E-7</v>
      </c>
      <c r="R19" s="60">
        <f>'Indicator Data'!G22/'Indicator Data'!$BD22</f>
        <v>1.0734291388102824E-2</v>
      </c>
      <c r="S19" s="60">
        <f>'Indicator Data'!H22/'Indicator Data'!$BD22</f>
        <v>1.3214722646812868E-3</v>
      </c>
      <c r="T19" s="60">
        <f>'Indicator Data'!I22/'Indicator Data'!$BD22</f>
        <v>1.3210937303347532E-2</v>
      </c>
      <c r="U19" s="60">
        <f>'Indicator Data'!J22/'Indicator Data'!$BD22</f>
        <v>0</v>
      </c>
      <c r="V19" s="59">
        <f t="shared" si="3"/>
        <v>4.3</v>
      </c>
      <c r="W19" s="59">
        <f t="shared" si="4"/>
        <v>0</v>
      </c>
      <c r="X19" s="59">
        <f t="shared" si="5"/>
        <v>2.4</v>
      </c>
      <c r="Y19" s="59">
        <f t="shared" si="6"/>
        <v>10</v>
      </c>
      <c r="Z19" s="59">
        <f t="shared" si="7"/>
        <v>4.4000000000000004</v>
      </c>
      <c r="AA19" s="59">
        <f t="shared" si="8"/>
        <v>6</v>
      </c>
      <c r="AB19" s="59">
        <f t="shared" si="9"/>
        <v>2.6</v>
      </c>
      <c r="AC19" s="59">
        <f t="shared" si="10"/>
        <v>4.5</v>
      </c>
      <c r="AD19" s="59">
        <f t="shared" si="11"/>
        <v>10</v>
      </c>
      <c r="AE19" s="59">
        <f t="shared" si="12"/>
        <v>8.4</v>
      </c>
      <c r="AF19" s="59">
        <f t="shared" si="13"/>
        <v>0</v>
      </c>
      <c r="AG19" s="59">
        <f>ROUND(IF('Indicator Data'!K22=0,0,IF('Indicator Data'!K22&gt;AG$194,10,IF('Indicator Data'!K22&lt;AG$195,0,10-(AG$194-'Indicator Data'!K22)/(AG$194-AG$195)*10))),1)</f>
        <v>0</v>
      </c>
      <c r="AH19" s="59">
        <f t="shared" si="14"/>
        <v>4</v>
      </c>
      <c r="AI19" s="59">
        <f t="shared" si="15"/>
        <v>0.1</v>
      </c>
      <c r="AJ19" s="59">
        <f t="shared" si="16"/>
        <v>5</v>
      </c>
      <c r="AK19" s="59">
        <f t="shared" si="17"/>
        <v>4.7</v>
      </c>
      <c r="AL19" s="59">
        <f t="shared" si="18"/>
        <v>4.9000000000000004</v>
      </c>
      <c r="AM19" s="59">
        <f t="shared" si="19"/>
        <v>7.7</v>
      </c>
      <c r="AN19" s="59">
        <f t="shared" si="20"/>
        <v>0</v>
      </c>
      <c r="AO19" s="61">
        <f t="shared" si="21"/>
        <v>2.2999999999999998</v>
      </c>
      <c r="AP19" s="61">
        <f t="shared" si="22"/>
        <v>8.4</v>
      </c>
      <c r="AQ19" s="61">
        <f t="shared" si="23"/>
        <v>3.2</v>
      </c>
      <c r="AR19" s="61">
        <f t="shared" si="24"/>
        <v>7.2</v>
      </c>
      <c r="AS19" s="59">
        <f t="shared" si="25"/>
        <v>0</v>
      </c>
      <c r="AT19" s="59">
        <f>IF('Indicator Data'!L22="No data","x",IF('Indicator Data'!BE22&lt;1000,"x",ROUND((IF('Indicator Data'!L22&gt;AT$194,10,IF('Indicator Data'!L22&lt;AT$195,0,10-(AT$194-'Indicator Data'!L22)/(AT$194-AT$195)*10))),1)))</f>
        <v>2</v>
      </c>
      <c r="AU19" s="61">
        <f t="shared" si="26"/>
        <v>1</v>
      </c>
      <c r="AV19" s="62">
        <f t="shared" si="27"/>
        <v>5.2</v>
      </c>
      <c r="AW19" s="59">
        <f>ROUND(IF('Indicator Data'!M22=0,0,IF('Indicator Data'!M22&gt;AW$194,10,IF('Indicator Data'!M22&lt;AW$195,0,10-(AW$194-'Indicator Data'!M22)/(AW$194-AW$195)*10))),1)</f>
        <v>0.4</v>
      </c>
      <c r="AX19" s="59">
        <f>ROUND(IF('Indicator Data'!N22=0,0,IF(LOG('Indicator Data'!N22)&gt;LOG(AX$194),10,IF(LOG('Indicator Data'!N22)&lt;LOG(AX$195),0,10-(LOG(AX$194)-LOG('Indicator Data'!N22))/(LOG(AX$194)-LOG(AX$195))*10))),1)</f>
        <v>1.3</v>
      </c>
      <c r="AY19" s="61">
        <f t="shared" si="28"/>
        <v>0.9</v>
      </c>
      <c r="AZ19" s="59">
        <f>'Indicator Data'!O22</f>
        <v>0</v>
      </c>
      <c r="BA19" s="59">
        <f>'Indicator Data'!P22</f>
        <v>0</v>
      </c>
      <c r="BB19" s="61">
        <f t="shared" si="29"/>
        <v>0</v>
      </c>
      <c r="BC19" s="62">
        <f t="shared" si="30"/>
        <v>0.6</v>
      </c>
      <c r="BD19" s="16"/>
      <c r="BE19" s="108"/>
    </row>
    <row r="20" spans="1:57" s="4" customFormat="1" x14ac:dyDescent="0.25">
      <c r="A20" s="131" t="s">
        <v>35</v>
      </c>
      <c r="B20" s="63" t="s">
        <v>34</v>
      </c>
      <c r="C20" s="59">
        <f>ROUND(IF('Indicator Data'!C23=0,0.1,IF(LOG('Indicator Data'!C23)&gt;C$194,10,IF(LOG('Indicator Data'!C23)&lt;C$195,0,10-(C$194-LOG('Indicator Data'!C23))/(C$194-C$195)*10))),1)</f>
        <v>0.1</v>
      </c>
      <c r="D20" s="59">
        <f>ROUND(IF('Indicator Data'!D23=0,0.1,IF(LOG('Indicator Data'!D23)&gt;D$194,10,IF(LOG('Indicator Data'!D23)&lt;D$195,0,10-(D$194-LOG('Indicator Data'!D23))/(D$194-D$195)*10))),1)</f>
        <v>0.1</v>
      </c>
      <c r="E20" s="59">
        <f t="shared" si="0"/>
        <v>0.1</v>
      </c>
      <c r="F20" s="59">
        <f>ROUND(IF('Indicator Data'!E23="No data",0.1,IF('Indicator Data'!E23=0,0,IF(LOG('Indicator Data'!E23)&gt;F$194,10,IF(LOG('Indicator Data'!E23)&lt;F$195,0,10-(F$194-LOG('Indicator Data'!E23))/(F$194-F$195)*10)))),1)</f>
        <v>6.9</v>
      </c>
      <c r="G20" s="59">
        <f>ROUND(IF('Indicator Data'!F23=0,0,IF(LOG('Indicator Data'!F23)&gt;G$194,10,IF(LOG('Indicator Data'!F23)&lt;G$195,0,10-(G$194-LOG('Indicator Data'!F23))/(G$194-G$195)*10))),1)</f>
        <v>0</v>
      </c>
      <c r="H20" s="59">
        <f>ROUND(IF('Indicator Data'!G23=0,0,IF(LOG('Indicator Data'!G23)&gt;H$194,10,IF(LOG('Indicator Data'!G23)&lt;H$195,0,10-(H$194-LOG('Indicator Data'!G23))/(H$194-H$195)*10))),1)</f>
        <v>0</v>
      </c>
      <c r="I20" s="59">
        <f>ROUND(IF('Indicator Data'!H23=0,0,IF(LOG('Indicator Data'!H23)&gt;I$194,10,IF(LOG('Indicator Data'!H23)&lt;I$195,0,10-(I$194-LOG('Indicator Data'!H23))/(I$194-I$195)*10))),1)</f>
        <v>0</v>
      </c>
      <c r="J20" s="59">
        <f t="shared" si="1"/>
        <v>0</v>
      </c>
      <c r="K20" s="59">
        <f>ROUND(IF('Indicator Data'!I23=0,0,IF(LOG('Indicator Data'!I23)&gt;K$194,10,IF(LOG('Indicator Data'!I23)&lt;K$195,0,10-(K$194-LOG('Indicator Data'!I23))/(K$194-K$195)*10))),1)</f>
        <v>0</v>
      </c>
      <c r="L20" s="59">
        <f t="shared" si="2"/>
        <v>0</v>
      </c>
      <c r="M20" s="59">
        <f>ROUND(IF('Indicator Data'!J23=0,0,IF(LOG('Indicator Data'!J23)&gt;M$194,10,IF(LOG('Indicator Data'!J23)&lt;M$195,0,10-(M$194-LOG('Indicator Data'!J23))/(M$194-M$195)*10))),1)</f>
        <v>0</v>
      </c>
      <c r="N20" s="60">
        <f>'Indicator Data'!C23/'Indicator Data'!$BD23</f>
        <v>0</v>
      </c>
      <c r="O20" s="60">
        <f>'Indicator Data'!D23/'Indicator Data'!$BD23</f>
        <v>0</v>
      </c>
      <c r="P20" s="60">
        <f>IF(F20=0.1,0,'Indicator Data'!E23/'Indicator Data'!$BD23)</f>
        <v>5.515475844615792E-3</v>
      </c>
      <c r="Q20" s="60">
        <f>'Indicator Data'!F23/'Indicator Data'!$BD23</f>
        <v>0</v>
      </c>
      <c r="R20" s="60">
        <f>'Indicator Data'!G23/'Indicator Data'!$BD23</f>
        <v>0</v>
      </c>
      <c r="S20" s="60">
        <f>'Indicator Data'!H23/'Indicator Data'!$BD23</f>
        <v>0</v>
      </c>
      <c r="T20" s="60">
        <f>'Indicator Data'!I23/'Indicator Data'!$BD23</f>
        <v>0</v>
      </c>
      <c r="U20" s="60">
        <f>'Indicator Data'!J23/'Indicator Data'!$BD23</f>
        <v>0</v>
      </c>
      <c r="V20" s="59">
        <f t="shared" si="3"/>
        <v>0</v>
      </c>
      <c r="W20" s="59">
        <f t="shared" si="4"/>
        <v>0</v>
      </c>
      <c r="X20" s="59">
        <f t="shared" si="5"/>
        <v>0</v>
      </c>
      <c r="Y20" s="59">
        <f t="shared" si="6"/>
        <v>3.7</v>
      </c>
      <c r="Z20" s="59">
        <f t="shared" si="7"/>
        <v>0</v>
      </c>
      <c r="AA20" s="59">
        <f t="shared" si="8"/>
        <v>0</v>
      </c>
      <c r="AB20" s="59">
        <f t="shared" si="9"/>
        <v>0</v>
      </c>
      <c r="AC20" s="59">
        <f t="shared" si="10"/>
        <v>0</v>
      </c>
      <c r="AD20" s="59">
        <f t="shared" si="11"/>
        <v>0</v>
      </c>
      <c r="AE20" s="59">
        <f t="shared" si="12"/>
        <v>0</v>
      </c>
      <c r="AF20" s="59">
        <f t="shared" si="13"/>
        <v>0</v>
      </c>
      <c r="AG20" s="59">
        <f>ROUND(IF('Indicator Data'!K23=0,0,IF('Indicator Data'!K23&gt;AG$194,10,IF('Indicator Data'!K23&lt;AG$195,0,10-(AG$194-'Indicator Data'!K23)/(AG$194-AG$195)*10))),1)</f>
        <v>0</v>
      </c>
      <c r="AH20" s="59">
        <f t="shared" si="14"/>
        <v>0.1</v>
      </c>
      <c r="AI20" s="59">
        <f t="shared" si="15"/>
        <v>0.1</v>
      </c>
      <c r="AJ20" s="59">
        <f t="shared" si="16"/>
        <v>0</v>
      </c>
      <c r="AK20" s="59">
        <f t="shared" si="17"/>
        <v>0</v>
      </c>
      <c r="AL20" s="59">
        <f t="shared" si="18"/>
        <v>0</v>
      </c>
      <c r="AM20" s="59">
        <f t="shared" si="19"/>
        <v>0</v>
      </c>
      <c r="AN20" s="59">
        <f t="shared" si="20"/>
        <v>0</v>
      </c>
      <c r="AO20" s="61">
        <f t="shared" si="21"/>
        <v>0.1</v>
      </c>
      <c r="AP20" s="61">
        <f t="shared" si="22"/>
        <v>5.5</v>
      </c>
      <c r="AQ20" s="61">
        <f t="shared" si="23"/>
        <v>0</v>
      </c>
      <c r="AR20" s="61">
        <f t="shared" si="24"/>
        <v>0</v>
      </c>
      <c r="AS20" s="59">
        <f t="shared" si="25"/>
        <v>0</v>
      </c>
      <c r="AT20" s="59">
        <f>IF('Indicator Data'!L23="No data","x",IF('Indicator Data'!BE23&lt;1000,"x",ROUND((IF('Indicator Data'!L23&gt;AT$194,10,IF('Indicator Data'!L23&lt;AT$195,0,10-(AT$194-'Indicator Data'!L23)/(AT$194-AT$195)*10))),1)))</f>
        <v>1</v>
      </c>
      <c r="AU20" s="61">
        <f t="shared" si="26"/>
        <v>0.5</v>
      </c>
      <c r="AV20" s="62">
        <f t="shared" si="27"/>
        <v>1.5</v>
      </c>
      <c r="AW20" s="59">
        <f>ROUND(IF('Indicator Data'!M23=0,0,IF('Indicator Data'!M23&gt;AW$194,10,IF('Indicator Data'!M23&lt;AW$195,0,10-(AW$194-'Indicator Data'!M23)/(AW$194-AW$195)*10))),1)</f>
        <v>3.6</v>
      </c>
      <c r="AX20" s="59">
        <f>ROUND(IF('Indicator Data'!N23=0,0,IF(LOG('Indicator Data'!N23)&gt;LOG(AX$194),10,IF(LOG('Indicator Data'!N23)&lt;LOG(AX$195),0,10-(LOG(AX$194)-LOG('Indicator Data'!N23))/(LOG(AX$194)-LOG(AX$195))*10))),1)</f>
        <v>5.7</v>
      </c>
      <c r="AY20" s="61">
        <f t="shared" si="28"/>
        <v>4.7</v>
      </c>
      <c r="AZ20" s="59">
        <f>'Indicator Data'!O23</f>
        <v>0</v>
      </c>
      <c r="BA20" s="59">
        <f>'Indicator Data'!P23</f>
        <v>0</v>
      </c>
      <c r="BB20" s="61">
        <f t="shared" si="29"/>
        <v>0</v>
      </c>
      <c r="BC20" s="62">
        <f t="shared" si="30"/>
        <v>3.3</v>
      </c>
      <c r="BD20" s="16"/>
      <c r="BE20" s="108"/>
    </row>
    <row r="21" spans="1:57" s="4" customFormat="1" x14ac:dyDescent="0.25">
      <c r="A21" s="131" t="s">
        <v>37</v>
      </c>
      <c r="B21" s="63" t="s">
        <v>36</v>
      </c>
      <c r="C21" s="59">
        <f>ROUND(IF('Indicator Data'!C24=0,0.1,IF(LOG('Indicator Data'!C24)&gt;C$194,10,IF(LOG('Indicator Data'!C24)&lt;C$195,0,10-(C$194-LOG('Indicator Data'!C24))/(C$194-C$195)*10))),1)</f>
        <v>5.5</v>
      </c>
      <c r="D21" s="59">
        <f>ROUND(IF('Indicator Data'!D24=0,0.1,IF(LOG('Indicator Data'!D24)&gt;D$194,10,IF(LOG('Indicator Data'!D24)&lt;D$195,0,10-(D$194-LOG('Indicator Data'!D24))/(D$194-D$195)*10))),1)</f>
        <v>5.2</v>
      </c>
      <c r="E21" s="59">
        <f t="shared" si="0"/>
        <v>5.4</v>
      </c>
      <c r="F21" s="59">
        <f>ROUND(IF('Indicator Data'!E24="No data",0.1,IF('Indicator Data'!E24=0,0,IF(LOG('Indicator Data'!E24)&gt;F$194,10,IF(LOG('Indicator Data'!E24)&lt;F$195,0,10-(F$194-LOG('Indicator Data'!E24))/(F$194-F$195)*10)))),1)</f>
        <v>4.4000000000000004</v>
      </c>
      <c r="G21" s="59">
        <f>ROUND(IF('Indicator Data'!F24=0,0,IF(LOG('Indicator Data'!F24)&gt;G$194,10,IF(LOG('Indicator Data'!F24)&lt;G$195,0,10-(G$194-LOG('Indicator Data'!F24))/(G$194-G$195)*10))),1)</f>
        <v>0</v>
      </c>
      <c r="H21" s="59">
        <f>ROUND(IF('Indicator Data'!G24=0,0,IF(LOG('Indicator Data'!G24)&gt;H$194,10,IF(LOG('Indicator Data'!G24)&lt;H$195,0,10-(H$194-LOG('Indicator Data'!G24))/(H$194-H$195)*10))),1)</f>
        <v>0</v>
      </c>
      <c r="I21" s="59">
        <f>ROUND(IF('Indicator Data'!H24=0,0,IF(LOG('Indicator Data'!H24)&gt;I$194,10,IF(LOG('Indicator Data'!H24)&lt;I$195,0,10-(I$194-LOG('Indicator Data'!H24))/(I$194-I$195)*10))),1)</f>
        <v>0</v>
      </c>
      <c r="J21" s="59">
        <f t="shared" si="1"/>
        <v>0</v>
      </c>
      <c r="K21" s="59">
        <f>ROUND(IF('Indicator Data'!I24=0,0,IF(LOG('Indicator Data'!I24)&gt;K$194,10,IF(LOG('Indicator Data'!I24)&lt;K$195,0,10-(K$194-LOG('Indicator Data'!I24))/(K$194-K$195)*10))),1)</f>
        <v>0</v>
      </c>
      <c r="L21" s="59">
        <f t="shared" si="2"/>
        <v>0</v>
      </c>
      <c r="M21" s="59">
        <f>ROUND(IF('Indicator Data'!J24=0,0,IF(LOG('Indicator Data'!J24)&gt;M$194,10,IF(LOG('Indicator Data'!J24)&lt;M$195,0,10-(M$194-LOG('Indicator Data'!J24))/(M$194-M$195)*10))),1)</f>
        <v>0</v>
      </c>
      <c r="N21" s="60">
        <f>'Indicator Data'!C24/'Indicator Data'!$BD24</f>
        <v>2.4802853644283131E-3</v>
      </c>
      <c r="O21" s="60">
        <f>'Indicator Data'!D24/'Indicator Data'!$BD24</f>
        <v>5.7804672321713952E-4</v>
      </c>
      <c r="P21" s="60">
        <f>IF(F21=0.1,0,'Indicator Data'!E24/'Indicator Data'!$BD24)</f>
        <v>8.9029773560194737E-3</v>
      </c>
      <c r="Q21" s="60">
        <f>'Indicator Data'!F24/'Indicator Data'!$BD24</f>
        <v>0</v>
      </c>
      <c r="R21" s="60">
        <f>'Indicator Data'!G24/'Indicator Data'!$BD24</f>
        <v>0</v>
      </c>
      <c r="S21" s="60">
        <f>'Indicator Data'!H24/'Indicator Data'!$BD24</f>
        <v>0</v>
      </c>
      <c r="T21" s="60">
        <f>'Indicator Data'!I24/'Indicator Data'!$BD24</f>
        <v>0</v>
      </c>
      <c r="U21" s="60">
        <f>'Indicator Data'!J24/'Indicator Data'!$BD24</f>
        <v>0</v>
      </c>
      <c r="V21" s="59">
        <f t="shared" si="3"/>
        <v>10</v>
      </c>
      <c r="W21" s="59">
        <f t="shared" si="4"/>
        <v>5.8</v>
      </c>
      <c r="X21" s="59">
        <f t="shared" si="5"/>
        <v>8.6999999999999993</v>
      </c>
      <c r="Y21" s="59">
        <f t="shared" si="6"/>
        <v>5.9</v>
      </c>
      <c r="Z21" s="59">
        <f t="shared" si="7"/>
        <v>0</v>
      </c>
      <c r="AA21" s="59">
        <f t="shared" si="8"/>
        <v>0</v>
      </c>
      <c r="AB21" s="59">
        <f t="shared" si="9"/>
        <v>0</v>
      </c>
      <c r="AC21" s="59">
        <f t="shared" si="10"/>
        <v>0</v>
      </c>
      <c r="AD21" s="59">
        <f t="shared" si="11"/>
        <v>0</v>
      </c>
      <c r="AE21" s="59">
        <f t="shared" si="12"/>
        <v>0</v>
      </c>
      <c r="AF21" s="59">
        <f t="shared" si="13"/>
        <v>0</v>
      </c>
      <c r="AG21" s="59">
        <f>ROUND(IF('Indicator Data'!K24=0,0,IF('Indicator Data'!K24&gt;AG$194,10,IF('Indicator Data'!K24&lt;AG$195,0,10-(AG$194-'Indicator Data'!K24)/(AG$194-AG$195)*10))),1)</f>
        <v>0</v>
      </c>
      <c r="AH21" s="59">
        <f t="shared" si="14"/>
        <v>7.8</v>
      </c>
      <c r="AI21" s="59">
        <f t="shared" si="15"/>
        <v>5.5</v>
      </c>
      <c r="AJ21" s="59">
        <f t="shared" si="16"/>
        <v>0</v>
      </c>
      <c r="AK21" s="59">
        <f t="shared" si="17"/>
        <v>0</v>
      </c>
      <c r="AL21" s="59">
        <f t="shared" si="18"/>
        <v>0</v>
      </c>
      <c r="AM21" s="59">
        <f t="shared" si="19"/>
        <v>0</v>
      </c>
      <c r="AN21" s="59">
        <f t="shared" si="20"/>
        <v>0</v>
      </c>
      <c r="AO21" s="61">
        <f t="shared" si="21"/>
        <v>7.4</v>
      </c>
      <c r="AP21" s="61">
        <f t="shared" si="22"/>
        <v>5.2</v>
      </c>
      <c r="AQ21" s="61">
        <f t="shared" si="23"/>
        <v>0</v>
      </c>
      <c r="AR21" s="61">
        <f t="shared" si="24"/>
        <v>0</v>
      </c>
      <c r="AS21" s="59">
        <f t="shared" si="25"/>
        <v>0</v>
      </c>
      <c r="AT21" s="59">
        <f>IF('Indicator Data'!L24="No data","x",IF('Indicator Data'!BE24&lt;1000,"x",ROUND((IF('Indicator Data'!L24&gt;AT$194,10,IF('Indicator Data'!L24&lt;AT$195,0,10-(AT$194-'Indicator Data'!L24)/(AT$194-AT$195)*10))),1)))</f>
        <v>0</v>
      </c>
      <c r="AU21" s="61">
        <f t="shared" si="26"/>
        <v>0</v>
      </c>
      <c r="AV21" s="62">
        <f t="shared" si="27"/>
        <v>3.2</v>
      </c>
      <c r="AW21" s="59">
        <f>ROUND(IF('Indicator Data'!M24=0,0,IF('Indicator Data'!M24&gt;AW$194,10,IF('Indicator Data'!M24&lt;AW$195,0,10-(AW$194-'Indicator Data'!M24)/(AW$194-AW$195)*10))),1)</f>
        <v>0.6</v>
      </c>
      <c r="AX21" s="59">
        <f>ROUND(IF('Indicator Data'!N24=0,0,IF(LOG('Indicator Data'!N24)&gt;LOG(AX$194),10,IF(LOG('Indicator Data'!N24)&lt;LOG(AX$195),0,10-(LOG(AX$194)-LOG('Indicator Data'!N24))/(LOG(AX$194)-LOG(AX$195))*10))),1)</f>
        <v>0</v>
      </c>
      <c r="AY21" s="61">
        <f t="shared" si="28"/>
        <v>0.3</v>
      </c>
      <c r="AZ21" s="59">
        <f>'Indicator Data'!O24</f>
        <v>0</v>
      </c>
      <c r="BA21" s="59">
        <f>'Indicator Data'!P24</f>
        <v>0</v>
      </c>
      <c r="BB21" s="61">
        <f t="shared" si="29"/>
        <v>0</v>
      </c>
      <c r="BC21" s="62">
        <f t="shared" si="30"/>
        <v>0.2</v>
      </c>
      <c r="BD21" s="16"/>
      <c r="BE21" s="108"/>
    </row>
    <row r="22" spans="1:57" s="4" customFormat="1" x14ac:dyDescent="0.25">
      <c r="A22" s="131" t="s">
        <v>843</v>
      </c>
      <c r="B22" s="63" t="s">
        <v>38</v>
      </c>
      <c r="C22" s="59">
        <f>ROUND(IF('Indicator Data'!C25=0,0.1,IF(LOG('Indicator Data'!C25)&gt;C$194,10,IF(LOG('Indicator Data'!C25)&lt;C$195,0,10-(C$194-LOG('Indicator Data'!C25))/(C$194-C$195)*10))),1)</f>
        <v>8.3000000000000007</v>
      </c>
      <c r="D22" s="59">
        <f>ROUND(IF('Indicator Data'!D25=0,0.1,IF(LOG('Indicator Data'!D25)&gt;D$194,10,IF(LOG('Indicator Data'!D25)&lt;D$195,0,10-(D$194-LOG('Indicator Data'!D25))/(D$194-D$195)*10))),1)</f>
        <v>0.1</v>
      </c>
      <c r="E22" s="59">
        <f t="shared" si="0"/>
        <v>5.5</v>
      </c>
      <c r="F22" s="59">
        <f>ROUND(IF('Indicator Data'!E25="No data",0.1,IF('Indicator Data'!E25=0,0,IF(LOG('Indicator Data'!E25)&gt;F$194,10,IF(LOG('Indicator Data'!E25)&lt;F$195,0,10-(F$194-LOG('Indicator Data'!E25))/(F$194-F$195)*10)))),1)</f>
        <v>7.2</v>
      </c>
      <c r="G22" s="59">
        <f>ROUND(IF('Indicator Data'!F25=0,0,IF(LOG('Indicator Data'!F25)&gt;G$194,10,IF(LOG('Indicator Data'!F25)&lt;G$195,0,10-(G$194-LOG('Indicator Data'!F25))/(G$194-G$195)*10))),1)</f>
        <v>0</v>
      </c>
      <c r="H22" s="59">
        <f>ROUND(IF('Indicator Data'!G25=0,0,IF(LOG('Indicator Data'!G25)&gt;H$194,10,IF(LOG('Indicator Data'!G25)&lt;H$195,0,10-(H$194-LOG('Indicator Data'!G25))/(H$194-H$195)*10))),1)</f>
        <v>0</v>
      </c>
      <c r="I22" s="59">
        <f>ROUND(IF('Indicator Data'!H25=0,0,IF(LOG('Indicator Data'!H25)&gt;I$194,10,IF(LOG('Indicator Data'!H25)&lt;I$195,0,10-(I$194-LOG('Indicator Data'!H25))/(I$194-I$195)*10))),1)</f>
        <v>0</v>
      </c>
      <c r="J22" s="59">
        <f t="shared" si="1"/>
        <v>0</v>
      </c>
      <c r="K22" s="59">
        <f>ROUND(IF('Indicator Data'!I25=0,0,IF(LOG('Indicator Data'!I25)&gt;K$194,10,IF(LOG('Indicator Data'!I25)&lt;K$195,0,10-(K$194-LOG('Indicator Data'!I25))/(K$194-K$195)*10))),1)</f>
        <v>0</v>
      </c>
      <c r="L22" s="59">
        <f t="shared" si="2"/>
        <v>0</v>
      </c>
      <c r="M22" s="59">
        <f>ROUND(IF('Indicator Data'!J25=0,0,IF(LOG('Indicator Data'!J25)&gt;M$194,10,IF(LOG('Indicator Data'!J25)&lt;M$195,0,10-(M$194-LOG('Indicator Data'!J25))/(M$194-M$195)*10))),1)</f>
        <v>9.1999999999999993</v>
      </c>
      <c r="N22" s="60">
        <f>'Indicator Data'!C25/'Indicator Data'!$BD25</f>
        <v>1.9128363640765001E-3</v>
      </c>
      <c r="O22" s="60">
        <f>'Indicator Data'!D25/'Indicator Data'!$BD25</f>
        <v>0</v>
      </c>
      <c r="P22" s="60">
        <f>IF(F22=0.1,0,'Indicator Data'!E25/'Indicator Data'!$BD25)</f>
        <v>6.9714932047599794E-3</v>
      </c>
      <c r="Q22" s="60">
        <f>'Indicator Data'!F25/'Indicator Data'!$BD25</f>
        <v>0</v>
      </c>
      <c r="R22" s="60">
        <f>'Indicator Data'!G25/'Indicator Data'!$BD25</f>
        <v>0</v>
      </c>
      <c r="S22" s="60">
        <f>'Indicator Data'!H25/'Indicator Data'!$BD25</f>
        <v>0</v>
      </c>
      <c r="T22" s="60">
        <f>'Indicator Data'!I25/'Indicator Data'!$BD25</f>
        <v>0</v>
      </c>
      <c r="U22" s="60">
        <f>'Indicator Data'!J25/'Indicator Data'!$BD25</f>
        <v>4.4275328996491977E-3</v>
      </c>
      <c r="V22" s="59">
        <f t="shared" si="3"/>
        <v>9.6</v>
      </c>
      <c r="W22" s="59">
        <f t="shared" si="4"/>
        <v>0</v>
      </c>
      <c r="X22" s="59">
        <f t="shared" si="5"/>
        <v>7</v>
      </c>
      <c r="Y22" s="59">
        <f t="shared" si="6"/>
        <v>4.5999999999999996</v>
      </c>
      <c r="Z22" s="59">
        <f t="shared" si="7"/>
        <v>0</v>
      </c>
      <c r="AA22" s="59">
        <f t="shared" si="8"/>
        <v>0</v>
      </c>
      <c r="AB22" s="59">
        <f t="shared" si="9"/>
        <v>0</v>
      </c>
      <c r="AC22" s="59">
        <f t="shared" si="10"/>
        <v>0</v>
      </c>
      <c r="AD22" s="59">
        <f t="shared" si="11"/>
        <v>0</v>
      </c>
      <c r="AE22" s="59">
        <f t="shared" si="12"/>
        <v>0</v>
      </c>
      <c r="AF22" s="59">
        <f t="shared" si="13"/>
        <v>1.5</v>
      </c>
      <c r="AG22" s="59">
        <f>ROUND(IF('Indicator Data'!K25=0,0,IF('Indicator Data'!K25&gt;AG$194,10,IF('Indicator Data'!K25&lt;AG$195,0,10-(AG$194-'Indicator Data'!K25)/(AG$194-AG$195)*10))),1)</f>
        <v>10</v>
      </c>
      <c r="AH22" s="59">
        <f t="shared" si="14"/>
        <v>9</v>
      </c>
      <c r="AI22" s="59">
        <f t="shared" si="15"/>
        <v>0.1</v>
      </c>
      <c r="AJ22" s="59">
        <f t="shared" si="16"/>
        <v>0</v>
      </c>
      <c r="AK22" s="59">
        <f t="shared" si="17"/>
        <v>0</v>
      </c>
      <c r="AL22" s="59">
        <f t="shared" si="18"/>
        <v>0</v>
      </c>
      <c r="AM22" s="59">
        <f t="shared" si="19"/>
        <v>0</v>
      </c>
      <c r="AN22" s="59">
        <f t="shared" si="20"/>
        <v>6.8</v>
      </c>
      <c r="AO22" s="61">
        <f t="shared" si="21"/>
        <v>6.3</v>
      </c>
      <c r="AP22" s="61">
        <f t="shared" si="22"/>
        <v>6.1</v>
      </c>
      <c r="AQ22" s="61">
        <f t="shared" si="23"/>
        <v>0</v>
      </c>
      <c r="AR22" s="61">
        <f t="shared" si="24"/>
        <v>0</v>
      </c>
      <c r="AS22" s="59">
        <f t="shared" si="25"/>
        <v>8.4</v>
      </c>
      <c r="AT22" s="59">
        <f>IF('Indicator Data'!L25="No data","x",IF('Indicator Data'!BE25&lt;1000,"x",ROUND((IF('Indicator Data'!L25&gt;AT$194,10,IF('Indicator Data'!L25&lt;AT$195,0,10-(AT$194-'Indicator Data'!L25)/(AT$194-AT$195)*10))),1)))</f>
        <v>0</v>
      </c>
      <c r="AU22" s="61">
        <f t="shared" si="26"/>
        <v>4.2</v>
      </c>
      <c r="AV22" s="62">
        <f t="shared" si="27"/>
        <v>3.8</v>
      </c>
      <c r="AW22" s="59">
        <f>ROUND(IF('Indicator Data'!M25=0,0,IF('Indicator Data'!M25&gt;AW$194,10,IF('Indicator Data'!M25&lt;AW$195,0,10-(AW$194-'Indicator Data'!M25)/(AW$194-AW$195)*10))),1)</f>
        <v>8.1</v>
      </c>
      <c r="AX22" s="59">
        <f>ROUND(IF('Indicator Data'!N25=0,0,IF(LOG('Indicator Data'!N25)&gt;LOG(AX$194),10,IF(LOG('Indicator Data'!N25)&lt;LOG(AX$195),0,10-(LOG(AX$194)-LOG('Indicator Data'!N25))/(LOG(AX$194)-LOG(AX$195))*10))),1)</f>
        <v>3.8</v>
      </c>
      <c r="AY22" s="61">
        <f t="shared" si="28"/>
        <v>6.4</v>
      </c>
      <c r="AZ22" s="59">
        <f>'Indicator Data'!O25</f>
        <v>0</v>
      </c>
      <c r="BA22" s="59">
        <f>'Indicator Data'!P25</f>
        <v>0</v>
      </c>
      <c r="BB22" s="61">
        <f t="shared" si="29"/>
        <v>0</v>
      </c>
      <c r="BC22" s="62">
        <f t="shared" si="30"/>
        <v>4.5</v>
      </c>
      <c r="BD22" s="16"/>
      <c r="BE22" s="108"/>
    </row>
    <row r="23" spans="1:57" s="4" customFormat="1" x14ac:dyDescent="0.25">
      <c r="A23" s="131" t="s">
        <v>40</v>
      </c>
      <c r="B23" s="63" t="s">
        <v>39</v>
      </c>
      <c r="C23" s="59">
        <f>ROUND(IF('Indicator Data'!C26=0,0.1,IF(LOG('Indicator Data'!C26)&gt;C$194,10,IF(LOG('Indicator Data'!C26)&lt;C$195,0,10-(C$194-LOG('Indicator Data'!C26))/(C$194-C$195)*10))),1)</f>
        <v>7.3</v>
      </c>
      <c r="D23" s="59">
        <f>ROUND(IF('Indicator Data'!D26=0,0.1,IF(LOG('Indicator Data'!D26)&gt;D$194,10,IF(LOG('Indicator Data'!D26)&lt;D$195,0,10-(D$194-LOG('Indicator Data'!D26))/(D$194-D$195)*10))),1)</f>
        <v>0.1</v>
      </c>
      <c r="E23" s="59">
        <f t="shared" si="0"/>
        <v>4.5999999999999996</v>
      </c>
      <c r="F23" s="59">
        <f>ROUND(IF('Indicator Data'!E26="No data",0.1,IF('Indicator Data'!E26=0,0,IF(LOG('Indicator Data'!E26)&gt;F$194,10,IF(LOG('Indicator Data'!E26)&lt;F$195,0,10-(F$194-LOG('Indicator Data'!E26))/(F$194-F$195)*10)))),1)</f>
        <v>6.6</v>
      </c>
      <c r="G23" s="59">
        <f>ROUND(IF('Indicator Data'!F26=0,0,IF(LOG('Indicator Data'!F26)&gt;G$194,10,IF(LOG('Indicator Data'!F26)&lt;G$195,0,10-(G$194-LOG('Indicator Data'!F26))/(G$194-G$195)*10))),1)</f>
        <v>1.1000000000000001</v>
      </c>
      <c r="H23" s="59">
        <f>ROUND(IF('Indicator Data'!G26=0,0,IF(LOG('Indicator Data'!G26)&gt;H$194,10,IF(LOG('Indicator Data'!G26)&lt;H$195,0,10-(H$194-LOG('Indicator Data'!G26))/(H$194-H$195)*10))),1)</f>
        <v>0</v>
      </c>
      <c r="I23" s="59">
        <f>ROUND(IF('Indicator Data'!H26=0,0,IF(LOG('Indicator Data'!H26)&gt;I$194,10,IF(LOG('Indicator Data'!H26)&lt;I$195,0,10-(I$194-LOG('Indicator Data'!H26))/(I$194-I$195)*10))),1)</f>
        <v>0</v>
      </c>
      <c r="J23" s="59">
        <f t="shared" si="1"/>
        <v>0</v>
      </c>
      <c r="K23" s="59">
        <f>ROUND(IF('Indicator Data'!I26=0,0,IF(LOG('Indicator Data'!I26)&gt;K$194,10,IF(LOG('Indicator Data'!I26)&lt;K$195,0,10-(K$194-LOG('Indicator Data'!I26))/(K$194-K$195)*10))),1)</f>
        <v>0</v>
      </c>
      <c r="L23" s="59">
        <f t="shared" si="2"/>
        <v>0</v>
      </c>
      <c r="M23" s="59">
        <f>ROUND(IF('Indicator Data'!J26=0,0,IF(LOG('Indicator Data'!J26)&gt;M$194,10,IF(LOG('Indicator Data'!J26)&lt;M$195,0,10-(M$194-LOG('Indicator Data'!J26))/(M$194-M$195)*10))),1)</f>
        <v>5.7</v>
      </c>
      <c r="N23" s="60">
        <f>'Indicator Data'!C26/'Indicator Data'!$BD26</f>
        <v>2.1132888911231085E-3</v>
      </c>
      <c r="O23" s="60">
        <f>'Indicator Data'!D26/'Indicator Data'!$BD26</f>
        <v>0</v>
      </c>
      <c r="P23" s="60">
        <f>IF(F23=0.1,0,'Indicator Data'!E26/'Indicator Data'!$BD26)</f>
        <v>1.1782366231194993E-2</v>
      </c>
      <c r="Q23" s="60">
        <f>'Indicator Data'!F26/'Indicator Data'!$BD26</f>
        <v>1.2126948055799779E-8</v>
      </c>
      <c r="R23" s="60">
        <f>'Indicator Data'!G26/'Indicator Data'!$BD26</f>
        <v>0</v>
      </c>
      <c r="S23" s="60">
        <f>'Indicator Data'!H26/'Indicator Data'!$BD26</f>
        <v>0</v>
      </c>
      <c r="T23" s="60">
        <f>'Indicator Data'!I26/'Indicator Data'!$BD26</f>
        <v>0</v>
      </c>
      <c r="U23" s="60">
        <f>'Indicator Data'!J26/'Indicator Data'!$BD26</f>
        <v>4.9984116334339957E-4</v>
      </c>
      <c r="V23" s="59">
        <f t="shared" si="3"/>
        <v>10</v>
      </c>
      <c r="W23" s="59">
        <f t="shared" si="4"/>
        <v>0</v>
      </c>
      <c r="X23" s="59">
        <f t="shared" si="5"/>
        <v>7.6</v>
      </c>
      <c r="Y23" s="59">
        <f t="shared" si="6"/>
        <v>7.9</v>
      </c>
      <c r="Z23" s="59">
        <f t="shared" si="7"/>
        <v>1.3</v>
      </c>
      <c r="AA23" s="59">
        <f t="shared" si="8"/>
        <v>0</v>
      </c>
      <c r="AB23" s="59">
        <f t="shared" si="9"/>
        <v>0</v>
      </c>
      <c r="AC23" s="59">
        <f t="shared" si="10"/>
        <v>0</v>
      </c>
      <c r="AD23" s="59">
        <f t="shared" si="11"/>
        <v>0</v>
      </c>
      <c r="AE23" s="59">
        <f t="shared" si="12"/>
        <v>0</v>
      </c>
      <c r="AF23" s="59">
        <f t="shared" si="13"/>
        <v>0.2</v>
      </c>
      <c r="AG23" s="59">
        <f>ROUND(IF('Indicator Data'!K26=0,0,IF('Indicator Data'!K26&gt;AG$194,10,IF('Indicator Data'!K26&lt;AG$195,0,10-(AG$194-'Indicator Data'!K26)/(AG$194-AG$195)*10))),1)</f>
        <v>2</v>
      </c>
      <c r="AH23" s="59">
        <f t="shared" si="14"/>
        <v>8.6999999999999993</v>
      </c>
      <c r="AI23" s="59">
        <f t="shared" si="15"/>
        <v>0.1</v>
      </c>
      <c r="AJ23" s="59">
        <f t="shared" si="16"/>
        <v>0</v>
      </c>
      <c r="AK23" s="59">
        <f t="shared" si="17"/>
        <v>0</v>
      </c>
      <c r="AL23" s="59">
        <f t="shared" si="18"/>
        <v>0</v>
      </c>
      <c r="AM23" s="59">
        <f t="shared" si="19"/>
        <v>0</v>
      </c>
      <c r="AN23" s="59">
        <f t="shared" si="20"/>
        <v>3.4</v>
      </c>
      <c r="AO23" s="61">
        <f t="shared" si="21"/>
        <v>6.3</v>
      </c>
      <c r="AP23" s="61">
        <f t="shared" si="22"/>
        <v>7.3</v>
      </c>
      <c r="AQ23" s="61">
        <f t="shared" si="23"/>
        <v>1.2</v>
      </c>
      <c r="AR23" s="61">
        <f t="shared" si="24"/>
        <v>0</v>
      </c>
      <c r="AS23" s="59">
        <f t="shared" si="25"/>
        <v>2.7</v>
      </c>
      <c r="AT23" s="59">
        <f>IF('Indicator Data'!L26="No data","x",IF('Indicator Data'!BE26&lt;1000,"x",ROUND((IF('Indicator Data'!L26&gt;AT$194,10,IF('Indicator Data'!L26&lt;AT$195,0,10-(AT$194-'Indicator Data'!L26)/(AT$194-AT$195)*10))),1)))</f>
        <v>4</v>
      </c>
      <c r="AU23" s="61">
        <f t="shared" si="26"/>
        <v>3.4</v>
      </c>
      <c r="AV23" s="62">
        <f t="shared" si="27"/>
        <v>4.2</v>
      </c>
      <c r="AW23" s="59">
        <f>ROUND(IF('Indicator Data'!M26=0,0,IF('Indicator Data'!M26&gt;AW$194,10,IF('Indicator Data'!M26&lt;AW$195,0,10-(AW$194-'Indicator Data'!M26)/(AW$194-AW$195)*10))),1)</f>
        <v>0.9</v>
      </c>
      <c r="AX23" s="59">
        <f>ROUND(IF('Indicator Data'!N26=0,0,IF(LOG('Indicator Data'!N26)&gt;LOG(AX$194),10,IF(LOG('Indicator Data'!N26)&lt;LOG(AX$195),0,10-(LOG(AX$194)-LOG('Indicator Data'!N26))/(LOG(AX$194)-LOG(AX$195))*10))),1)</f>
        <v>4.8</v>
      </c>
      <c r="AY23" s="61">
        <f t="shared" si="28"/>
        <v>3.1</v>
      </c>
      <c r="AZ23" s="59">
        <f>'Indicator Data'!O26</f>
        <v>0</v>
      </c>
      <c r="BA23" s="59">
        <f>'Indicator Data'!P26</f>
        <v>0</v>
      </c>
      <c r="BB23" s="61">
        <f t="shared" si="29"/>
        <v>0</v>
      </c>
      <c r="BC23" s="62">
        <f t="shared" si="30"/>
        <v>2.2000000000000002</v>
      </c>
      <c r="BD23" s="16"/>
      <c r="BE23" s="108"/>
    </row>
    <row r="24" spans="1:57" s="4" customFormat="1" x14ac:dyDescent="0.25">
      <c r="A24" s="131" t="s">
        <v>42</v>
      </c>
      <c r="B24" s="63" t="s">
        <v>41</v>
      </c>
      <c r="C24" s="59">
        <f>ROUND(IF('Indicator Data'!C27=0,0.1,IF(LOG('Indicator Data'!C27)&gt;C$194,10,IF(LOG('Indicator Data'!C27)&lt;C$195,0,10-(C$194-LOG('Indicator Data'!C27))/(C$194-C$195)*10))),1)</f>
        <v>0.1</v>
      </c>
      <c r="D24" s="59">
        <f>ROUND(IF('Indicator Data'!D27=0,0.1,IF(LOG('Indicator Data'!D27)&gt;D$194,10,IF(LOG('Indicator Data'!D27)&lt;D$195,0,10-(D$194-LOG('Indicator Data'!D27))/(D$194-D$195)*10))),1)</f>
        <v>0.1</v>
      </c>
      <c r="E24" s="59">
        <f t="shared" si="0"/>
        <v>0.1</v>
      </c>
      <c r="F24" s="59">
        <f>ROUND(IF('Indicator Data'!E27="No data",0.1,IF('Indicator Data'!E27=0,0,IF(LOG('Indicator Data'!E27)&gt;F$194,10,IF(LOG('Indicator Data'!E27)&lt;F$195,0,10-(F$194-LOG('Indicator Data'!E27))/(F$194-F$195)*10)))),1)</f>
        <v>5.2</v>
      </c>
      <c r="G24" s="59">
        <f>ROUND(IF('Indicator Data'!F27=0,0,IF(LOG('Indicator Data'!F27)&gt;G$194,10,IF(LOG('Indicator Data'!F27)&lt;G$195,0,10-(G$194-LOG('Indicator Data'!F27))/(G$194-G$195)*10))),1)</f>
        <v>0</v>
      </c>
      <c r="H24" s="59">
        <f>ROUND(IF('Indicator Data'!G27=0,0,IF(LOG('Indicator Data'!G27)&gt;H$194,10,IF(LOG('Indicator Data'!G27)&lt;H$195,0,10-(H$194-LOG('Indicator Data'!G27))/(H$194-H$195)*10))),1)</f>
        <v>0</v>
      </c>
      <c r="I24" s="59">
        <f>ROUND(IF('Indicator Data'!H27=0,0,IF(LOG('Indicator Data'!H27)&gt;I$194,10,IF(LOG('Indicator Data'!H27)&lt;I$195,0,10-(I$194-LOG('Indicator Data'!H27))/(I$194-I$195)*10))),1)</f>
        <v>0</v>
      </c>
      <c r="J24" s="59">
        <f t="shared" si="1"/>
        <v>0</v>
      </c>
      <c r="K24" s="59">
        <f>ROUND(IF('Indicator Data'!I27=0,0,IF(LOG('Indicator Data'!I27)&gt;K$194,10,IF(LOG('Indicator Data'!I27)&lt;K$195,0,10-(K$194-LOG('Indicator Data'!I27))/(K$194-K$195)*10))),1)</f>
        <v>0</v>
      </c>
      <c r="L24" s="59">
        <f t="shared" si="2"/>
        <v>0</v>
      </c>
      <c r="M24" s="59">
        <f>ROUND(IF('Indicator Data'!J27=0,0,IF(LOG('Indicator Data'!J27)&gt;M$194,10,IF(LOG('Indicator Data'!J27)&lt;M$195,0,10-(M$194-LOG('Indicator Data'!J27))/(M$194-M$195)*10))),1)</f>
        <v>6.2</v>
      </c>
      <c r="N24" s="60">
        <f>'Indicator Data'!C27/'Indicator Data'!$BD27</f>
        <v>0</v>
      </c>
      <c r="O24" s="60">
        <f>'Indicator Data'!D27/'Indicator Data'!$BD27</f>
        <v>0</v>
      </c>
      <c r="P24" s="60">
        <f>IF(F24=0.1,0,'Indicator Data'!E27/'Indicator Data'!$BD27)</f>
        <v>5.3572447063697298E-3</v>
      </c>
      <c r="Q24" s="60">
        <f>'Indicator Data'!F27/'Indicator Data'!$BD27</f>
        <v>0</v>
      </c>
      <c r="R24" s="60">
        <f>'Indicator Data'!G27/'Indicator Data'!$BD27</f>
        <v>0</v>
      </c>
      <c r="S24" s="60">
        <f>'Indicator Data'!H27/'Indicator Data'!$BD27</f>
        <v>0</v>
      </c>
      <c r="T24" s="60">
        <f>'Indicator Data'!I27/'Indicator Data'!$BD27</f>
        <v>0</v>
      </c>
      <c r="U24" s="60">
        <f>'Indicator Data'!J27/'Indicator Data'!$BD27</f>
        <v>1.3497170271480211E-3</v>
      </c>
      <c r="V24" s="59">
        <f t="shared" si="3"/>
        <v>0</v>
      </c>
      <c r="W24" s="59">
        <f t="shared" si="4"/>
        <v>0</v>
      </c>
      <c r="X24" s="59">
        <f t="shared" si="5"/>
        <v>0</v>
      </c>
      <c r="Y24" s="59">
        <f t="shared" si="6"/>
        <v>3.6</v>
      </c>
      <c r="Z24" s="59">
        <f t="shared" si="7"/>
        <v>0</v>
      </c>
      <c r="AA24" s="59">
        <f t="shared" si="8"/>
        <v>0</v>
      </c>
      <c r="AB24" s="59">
        <f t="shared" si="9"/>
        <v>0</v>
      </c>
      <c r="AC24" s="59">
        <f t="shared" si="10"/>
        <v>0</v>
      </c>
      <c r="AD24" s="59">
        <f t="shared" si="11"/>
        <v>0</v>
      </c>
      <c r="AE24" s="59">
        <f t="shared" si="12"/>
        <v>0</v>
      </c>
      <c r="AF24" s="59">
        <f t="shared" si="13"/>
        <v>0.4</v>
      </c>
      <c r="AG24" s="59">
        <f>ROUND(IF('Indicator Data'!K27=0,0,IF('Indicator Data'!K27&gt;AG$194,10,IF('Indicator Data'!K27&lt;AG$195,0,10-(AG$194-'Indicator Data'!K27)/(AG$194-AG$195)*10))),1)</f>
        <v>2</v>
      </c>
      <c r="AH24" s="59">
        <f t="shared" si="14"/>
        <v>0.1</v>
      </c>
      <c r="AI24" s="59">
        <f t="shared" si="15"/>
        <v>0.1</v>
      </c>
      <c r="AJ24" s="59">
        <f t="shared" si="16"/>
        <v>0</v>
      </c>
      <c r="AK24" s="59">
        <f t="shared" si="17"/>
        <v>0</v>
      </c>
      <c r="AL24" s="59">
        <f t="shared" si="18"/>
        <v>0</v>
      </c>
      <c r="AM24" s="59">
        <f t="shared" si="19"/>
        <v>0</v>
      </c>
      <c r="AN24" s="59">
        <f t="shared" si="20"/>
        <v>3.9</v>
      </c>
      <c r="AO24" s="61">
        <f t="shared" si="21"/>
        <v>0.1</v>
      </c>
      <c r="AP24" s="61">
        <f t="shared" si="22"/>
        <v>4.4000000000000004</v>
      </c>
      <c r="AQ24" s="61">
        <f t="shared" si="23"/>
        <v>0</v>
      </c>
      <c r="AR24" s="61">
        <f t="shared" si="24"/>
        <v>0</v>
      </c>
      <c r="AS24" s="59">
        <f t="shared" si="25"/>
        <v>3</v>
      </c>
      <c r="AT24" s="59">
        <f>IF('Indicator Data'!L27="No data","x",IF('Indicator Data'!BE27&lt;1000,"x",ROUND((IF('Indicator Data'!L27&gt;AT$194,10,IF('Indicator Data'!L27&lt;AT$195,0,10-(AT$194-'Indicator Data'!L27)/(AT$194-AT$195)*10))),1)))</f>
        <v>10</v>
      </c>
      <c r="AU24" s="61">
        <f t="shared" si="26"/>
        <v>6.5</v>
      </c>
      <c r="AV24" s="62">
        <f t="shared" si="27"/>
        <v>2.7</v>
      </c>
      <c r="AW24" s="59">
        <f>ROUND(IF('Indicator Data'!M27=0,0,IF('Indicator Data'!M27&gt;AW$194,10,IF('Indicator Data'!M27&lt;AW$195,0,10-(AW$194-'Indicator Data'!M27)/(AW$194-AW$195)*10))),1)</f>
        <v>0.3</v>
      </c>
      <c r="AX24" s="59">
        <f>ROUND(IF('Indicator Data'!N27=0,0,IF(LOG('Indicator Data'!N27)&gt;LOG(AX$194),10,IF(LOG('Indicator Data'!N27)&lt;LOG(AX$195),0,10-(LOG(AX$194)-LOG('Indicator Data'!N27))/(LOG(AX$194)-LOG(AX$195))*10))),1)</f>
        <v>0.4</v>
      </c>
      <c r="AY24" s="61">
        <f t="shared" si="28"/>
        <v>0.4</v>
      </c>
      <c r="AZ24" s="59">
        <f>'Indicator Data'!O27</f>
        <v>0</v>
      </c>
      <c r="BA24" s="59">
        <f>'Indicator Data'!P27</f>
        <v>0</v>
      </c>
      <c r="BB24" s="61">
        <f t="shared" si="29"/>
        <v>0</v>
      </c>
      <c r="BC24" s="62">
        <f t="shared" si="30"/>
        <v>0.3</v>
      </c>
      <c r="BD24" s="16"/>
      <c r="BE24" s="108"/>
    </row>
    <row r="25" spans="1:57" s="4" customFormat="1" x14ac:dyDescent="0.25">
      <c r="A25" s="131" t="s">
        <v>44</v>
      </c>
      <c r="B25" s="63" t="s">
        <v>43</v>
      </c>
      <c r="C25" s="59">
        <f>ROUND(IF('Indicator Data'!C28=0,0.1,IF(LOG('Indicator Data'!C28)&gt;C$194,10,IF(LOG('Indicator Data'!C28)&lt;C$195,0,10-(C$194-LOG('Indicator Data'!C28))/(C$194-C$195)*10))),1)</f>
        <v>6.8</v>
      </c>
      <c r="D25" s="59">
        <f>ROUND(IF('Indicator Data'!D28=0,0.1,IF(LOG('Indicator Data'!D28)&gt;D$194,10,IF(LOG('Indicator Data'!D28)&lt;D$195,0,10-(D$194-LOG('Indicator Data'!D28))/(D$194-D$195)*10))),1)</f>
        <v>0.1</v>
      </c>
      <c r="E25" s="59">
        <f t="shared" si="0"/>
        <v>4.2</v>
      </c>
      <c r="F25" s="59">
        <f>ROUND(IF('Indicator Data'!E28="No data",0.1,IF('Indicator Data'!E28=0,0,IF(LOG('Indicator Data'!E28)&gt;F$194,10,IF(LOG('Indicator Data'!E28)&lt;F$195,0,10-(F$194-LOG('Indicator Data'!E28))/(F$194-F$195)*10)))),1)</f>
        <v>9.9</v>
      </c>
      <c r="G25" s="59">
        <f>ROUND(IF('Indicator Data'!F28=0,0,IF(LOG('Indicator Data'!F28)&gt;G$194,10,IF(LOG('Indicator Data'!F28)&lt;G$195,0,10-(G$194-LOG('Indicator Data'!F28))/(G$194-G$195)*10))),1)</f>
        <v>0</v>
      </c>
      <c r="H25" s="59">
        <f>ROUND(IF('Indicator Data'!G28=0,0,IF(LOG('Indicator Data'!G28)&gt;H$194,10,IF(LOG('Indicator Data'!G28)&lt;H$195,0,10-(H$194-LOG('Indicator Data'!G28))/(H$194-H$195)*10))),1)</f>
        <v>0</v>
      </c>
      <c r="I25" s="59">
        <f>ROUND(IF('Indicator Data'!H28=0,0,IF(LOG('Indicator Data'!H28)&gt;I$194,10,IF(LOG('Indicator Data'!H28)&lt;I$195,0,10-(I$194-LOG('Indicator Data'!H28))/(I$194-I$195)*10))),1)</f>
        <v>0</v>
      </c>
      <c r="J25" s="59">
        <f t="shared" si="1"/>
        <v>0</v>
      </c>
      <c r="K25" s="59">
        <f>ROUND(IF('Indicator Data'!I28=0,0,IF(LOG('Indicator Data'!I28)&gt;K$194,10,IF(LOG('Indicator Data'!I28)&lt;K$195,0,10-(K$194-LOG('Indicator Data'!I28))/(K$194-K$195)*10))),1)</f>
        <v>0</v>
      </c>
      <c r="L25" s="59">
        <f t="shared" si="2"/>
        <v>0</v>
      </c>
      <c r="M25" s="59">
        <f>ROUND(IF('Indicator Data'!J28=0,0,IF(LOG('Indicator Data'!J28)&gt;M$194,10,IF(LOG('Indicator Data'!J28)&lt;M$195,0,10-(M$194-LOG('Indicator Data'!J28))/(M$194-M$195)*10))),1)</f>
        <v>10</v>
      </c>
      <c r="N25" s="60">
        <f>'Indicator Data'!C28/'Indicator Data'!$BD28</f>
        <v>2.6227925563530086E-5</v>
      </c>
      <c r="O25" s="60">
        <f>'Indicator Data'!D28/'Indicator Data'!$BD28</f>
        <v>0</v>
      </c>
      <c r="P25" s="60">
        <f>IF(F25=0.1,0,'Indicator Data'!E28/'Indicator Data'!$BD28)</f>
        <v>4.7554845804819437E-3</v>
      </c>
      <c r="Q25" s="60">
        <f>'Indicator Data'!F28/'Indicator Data'!$BD28</f>
        <v>0</v>
      </c>
      <c r="R25" s="60">
        <f>'Indicator Data'!G28/'Indicator Data'!$BD28</f>
        <v>0</v>
      </c>
      <c r="S25" s="60">
        <f>'Indicator Data'!H28/'Indicator Data'!$BD28</f>
        <v>0</v>
      </c>
      <c r="T25" s="60">
        <f>'Indicator Data'!I28/'Indicator Data'!$BD28</f>
        <v>0</v>
      </c>
      <c r="U25" s="60">
        <f>'Indicator Data'!J28/'Indicator Data'!$BD28</f>
        <v>6.6309566999380566E-3</v>
      </c>
      <c r="V25" s="59">
        <f t="shared" si="3"/>
        <v>0.1</v>
      </c>
      <c r="W25" s="59">
        <f t="shared" si="4"/>
        <v>0</v>
      </c>
      <c r="X25" s="59">
        <f t="shared" si="5"/>
        <v>0.1</v>
      </c>
      <c r="Y25" s="59">
        <f t="shared" si="6"/>
        <v>3.2</v>
      </c>
      <c r="Z25" s="59">
        <f t="shared" si="7"/>
        <v>0</v>
      </c>
      <c r="AA25" s="59">
        <f t="shared" si="8"/>
        <v>0</v>
      </c>
      <c r="AB25" s="59">
        <f t="shared" si="9"/>
        <v>0</v>
      </c>
      <c r="AC25" s="59">
        <f t="shared" si="10"/>
        <v>0</v>
      </c>
      <c r="AD25" s="59">
        <f t="shared" si="11"/>
        <v>0</v>
      </c>
      <c r="AE25" s="59">
        <f t="shared" si="12"/>
        <v>0</v>
      </c>
      <c r="AF25" s="59">
        <f t="shared" si="13"/>
        <v>2.2000000000000002</v>
      </c>
      <c r="AG25" s="59">
        <f>ROUND(IF('Indicator Data'!K28=0,0,IF('Indicator Data'!K28&gt;AG$194,10,IF('Indicator Data'!K28&lt;AG$195,0,10-(AG$194-'Indicator Data'!K28)/(AG$194-AG$195)*10))),1)</f>
        <v>10</v>
      </c>
      <c r="AH25" s="59">
        <f t="shared" si="14"/>
        <v>3.5</v>
      </c>
      <c r="AI25" s="59">
        <f t="shared" si="15"/>
        <v>0.1</v>
      </c>
      <c r="AJ25" s="59">
        <f t="shared" si="16"/>
        <v>0</v>
      </c>
      <c r="AK25" s="59">
        <f t="shared" si="17"/>
        <v>0</v>
      </c>
      <c r="AL25" s="59">
        <f t="shared" si="18"/>
        <v>0</v>
      </c>
      <c r="AM25" s="59">
        <f t="shared" si="19"/>
        <v>0</v>
      </c>
      <c r="AN25" s="59">
        <f t="shared" si="20"/>
        <v>8</v>
      </c>
      <c r="AO25" s="61">
        <f t="shared" si="21"/>
        <v>2.4</v>
      </c>
      <c r="AP25" s="61">
        <f t="shared" si="22"/>
        <v>8</v>
      </c>
      <c r="AQ25" s="61">
        <f t="shared" si="23"/>
        <v>0</v>
      </c>
      <c r="AR25" s="61">
        <f t="shared" si="24"/>
        <v>0</v>
      </c>
      <c r="AS25" s="59">
        <f t="shared" si="25"/>
        <v>9</v>
      </c>
      <c r="AT25" s="59">
        <f>IF('Indicator Data'!L28="No data","x",IF('Indicator Data'!BE28&lt;1000,"x",ROUND((IF('Indicator Data'!L28&gt;AT$194,10,IF('Indicator Data'!L28&lt;AT$195,0,10-(AT$194-'Indicator Data'!L28)/(AT$194-AT$195)*10))),1)))</f>
        <v>0</v>
      </c>
      <c r="AU25" s="61">
        <f t="shared" si="26"/>
        <v>4.5</v>
      </c>
      <c r="AV25" s="62">
        <f t="shared" si="27"/>
        <v>3.7</v>
      </c>
      <c r="AW25" s="59">
        <f>ROUND(IF('Indicator Data'!M28=0,0,IF('Indicator Data'!M28&gt;AW$194,10,IF('Indicator Data'!M28&lt;AW$195,0,10-(AW$194-'Indicator Data'!M28)/(AW$194-AW$195)*10))),1)</f>
        <v>8.3000000000000007</v>
      </c>
      <c r="AX25" s="59">
        <f>ROUND(IF('Indicator Data'!N28=0,0,IF(LOG('Indicator Data'!N28)&gt;LOG(AX$194),10,IF(LOG('Indicator Data'!N28)&lt;LOG(AX$195),0,10-(LOG(AX$194)-LOG('Indicator Data'!N28))/(LOG(AX$194)-LOG(AX$195))*10))),1)</f>
        <v>8.6</v>
      </c>
      <c r="AY25" s="61">
        <f t="shared" si="28"/>
        <v>8.5</v>
      </c>
      <c r="AZ25" s="59">
        <f>'Indicator Data'!O28</f>
        <v>0</v>
      </c>
      <c r="BA25" s="59">
        <f>'Indicator Data'!P28</f>
        <v>4</v>
      </c>
      <c r="BB25" s="61">
        <f t="shared" si="29"/>
        <v>7</v>
      </c>
      <c r="BC25" s="62">
        <f t="shared" si="30"/>
        <v>7</v>
      </c>
      <c r="BD25" s="16"/>
      <c r="BE25" s="108"/>
    </row>
    <row r="26" spans="1:57" s="4" customFormat="1" x14ac:dyDescent="0.25">
      <c r="A26" s="131" t="s">
        <v>379</v>
      </c>
      <c r="B26" s="63" t="s">
        <v>45</v>
      </c>
      <c r="C26" s="59">
        <f>ROUND(IF('Indicator Data'!C29=0,0.1,IF(LOG('Indicator Data'!C29)&gt;C$194,10,IF(LOG('Indicator Data'!C29)&lt;C$195,0,10-(C$194-LOG('Indicator Data'!C29))/(C$194-C$195)*10))),1)</f>
        <v>0.1</v>
      </c>
      <c r="D26" s="59">
        <f>ROUND(IF('Indicator Data'!D29=0,0.1,IF(LOG('Indicator Data'!D29)&gt;D$194,10,IF(LOG('Indicator Data'!D29)&lt;D$195,0,10-(D$194-LOG('Indicator Data'!D29))/(D$194-D$195)*10))),1)</f>
        <v>0.1</v>
      </c>
      <c r="E26" s="59">
        <f t="shared" si="0"/>
        <v>0.1</v>
      </c>
      <c r="F26" s="59">
        <f>ROUND(IF('Indicator Data'!E29="No data",0.1,IF('Indicator Data'!E29=0,0,IF(LOG('Indicator Data'!E29)&gt;F$194,10,IF(LOG('Indicator Data'!E29)&lt;F$195,0,10-(F$194-LOG('Indicator Data'!E29))/(F$194-F$195)*10)))),1)</f>
        <v>2.4</v>
      </c>
      <c r="G26" s="59">
        <f>ROUND(IF('Indicator Data'!F29=0,0,IF(LOG('Indicator Data'!F29)&gt;G$194,10,IF(LOG('Indicator Data'!F29)&lt;G$195,0,10-(G$194-LOG('Indicator Data'!F29))/(G$194-G$195)*10))),1)</f>
        <v>2.8</v>
      </c>
      <c r="H26" s="59">
        <f>ROUND(IF('Indicator Data'!G29=0,0,IF(LOG('Indicator Data'!G29)&gt;H$194,10,IF(LOG('Indicator Data'!G29)&lt;H$195,0,10-(H$194-LOG('Indicator Data'!G29))/(H$194-H$195)*10))),1)</f>
        <v>0.7</v>
      </c>
      <c r="I26" s="59">
        <f>ROUND(IF('Indicator Data'!H29=0,0,IF(LOG('Indicator Data'!H29)&gt;I$194,10,IF(LOG('Indicator Data'!H29)&lt;I$195,0,10-(I$194-LOG('Indicator Data'!H29))/(I$194-I$195)*10))),1)</f>
        <v>0</v>
      </c>
      <c r="J26" s="59">
        <f t="shared" si="1"/>
        <v>0.4</v>
      </c>
      <c r="K26" s="59">
        <f>ROUND(IF('Indicator Data'!I29=0,0,IF(LOG('Indicator Data'!I29)&gt;K$194,10,IF(LOG('Indicator Data'!I29)&lt;K$195,0,10-(K$194-LOG('Indicator Data'!I29))/(K$194-K$195)*10))),1)</f>
        <v>3.4</v>
      </c>
      <c r="L26" s="59">
        <f t="shared" si="2"/>
        <v>2</v>
      </c>
      <c r="M26" s="59">
        <f>ROUND(IF('Indicator Data'!J29=0,0,IF(LOG('Indicator Data'!J29)&gt;M$194,10,IF(LOG('Indicator Data'!J29)&lt;M$195,0,10-(M$194-LOG('Indicator Data'!J29))/(M$194-M$195)*10))),1)</f>
        <v>0</v>
      </c>
      <c r="N26" s="60">
        <f>'Indicator Data'!C29/'Indicator Data'!$BD29</f>
        <v>0</v>
      </c>
      <c r="O26" s="60">
        <f>'Indicator Data'!D29/'Indicator Data'!$BD29</f>
        <v>0</v>
      </c>
      <c r="P26" s="60">
        <f>IF(F26=0.1,0,'Indicator Data'!E29/'Indicator Data'!$BD29)</f>
        <v>2.2001321445098013E-3</v>
      </c>
      <c r="Q26" s="60">
        <f>'Indicator Data'!F29/'Indicator Data'!$BD29</f>
        <v>1.0781465420596417E-6</v>
      </c>
      <c r="R26" s="60">
        <f>'Indicator Data'!G29/'Indicator Data'!$BD29</f>
        <v>4.6037707402835619E-4</v>
      </c>
      <c r="S26" s="60">
        <f>'Indicator Data'!H29/'Indicator Data'!$BD29</f>
        <v>0</v>
      </c>
      <c r="T26" s="60">
        <f>'Indicator Data'!I29/'Indicator Data'!$BD29</f>
        <v>1.2299767673731867E-3</v>
      </c>
      <c r="U26" s="60">
        <f>'Indicator Data'!J29/'Indicator Data'!$BD29</f>
        <v>0</v>
      </c>
      <c r="V26" s="59">
        <f t="shared" si="3"/>
        <v>0</v>
      </c>
      <c r="W26" s="59">
        <f t="shared" si="4"/>
        <v>0</v>
      </c>
      <c r="X26" s="59">
        <f t="shared" si="5"/>
        <v>0</v>
      </c>
      <c r="Y26" s="59">
        <f t="shared" si="6"/>
        <v>1.5</v>
      </c>
      <c r="Z26" s="59">
        <f t="shared" si="7"/>
        <v>5.6</v>
      </c>
      <c r="AA26" s="59">
        <f t="shared" si="8"/>
        <v>0.3</v>
      </c>
      <c r="AB26" s="59">
        <f t="shared" si="9"/>
        <v>0</v>
      </c>
      <c r="AC26" s="59">
        <f t="shared" si="10"/>
        <v>0.2</v>
      </c>
      <c r="AD26" s="59">
        <f t="shared" si="11"/>
        <v>1.2</v>
      </c>
      <c r="AE26" s="59">
        <f t="shared" si="12"/>
        <v>0.7</v>
      </c>
      <c r="AF26" s="59">
        <f t="shared" si="13"/>
        <v>0</v>
      </c>
      <c r="AG26" s="59">
        <f>ROUND(IF('Indicator Data'!K29=0,0,IF('Indicator Data'!K29&gt;AG$194,10,IF('Indicator Data'!K29&lt;AG$195,0,10-(AG$194-'Indicator Data'!K29)/(AG$194-AG$195)*10))),1)</f>
        <v>0</v>
      </c>
      <c r="AH26" s="59">
        <f t="shared" si="14"/>
        <v>0.1</v>
      </c>
      <c r="AI26" s="59">
        <f t="shared" si="15"/>
        <v>0.1</v>
      </c>
      <c r="AJ26" s="59">
        <f t="shared" si="16"/>
        <v>0.5</v>
      </c>
      <c r="AK26" s="59">
        <f t="shared" si="17"/>
        <v>0</v>
      </c>
      <c r="AL26" s="59">
        <f t="shared" si="18"/>
        <v>0.3</v>
      </c>
      <c r="AM26" s="59">
        <f t="shared" si="19"/>
        <v>2.2999999999999998</v>
      </c>
      <c r="AN26" s="59">
        <f t="shared" si="20"/>
        <v>0</v>
      </c>
      <c r="AO26" s="61">
        <f t="shared" si="21"/>
        <v>0.1</v>
      </c>
      <c r="AP26" s="61">
        <f t="shared" si="22"/>
        <v>2</v>
      </c>
      <c r="AQ26" s="61">
        <f t="shared" si="23"/>
        <v>4.3</v>
      </c>
      <c r="AR26" s="61">
        <f t="shared" si="24"/>
        <v>1.4</v>
      </c>
      <c r="AS26" s="59">
        <f t="shared" si="25"/>
        <v>0</v>
      </c>
      <c r="AT26" s="59">
        <f>IF('Indicator Data'!L29="No data","x",IF('Indicator Data'!BE29&lt;1000,"x",ROUND((IF('Indicator Data'!L29&gt;AT$194,10,IF('Indicator Data'!L29&lt;AT$195,0,10-(AT$194-'Indicator Data'!L29)/(AT$194-AT$195)*10))),1)))</f>
        <v>4</v>
      </c>
      <c r="AU26" s="61">
        <f t="shared" si="26"/>
        <v>2</v>
      </c>
      <c r="AV26" s="62">
        <f t="shared" si="27"/>
        <v>2.1</v>
      </c>
      <c r="AW26" s="59">
        <f>ROUND(IF('Indicator Data'!M29=0,0,IF('Indicator Data'!M29&gt;AW$194,10,IF('Indicator Data'!M29&lt;AW$195,0,10-(AW$194-'Indicator Data'!M29)/(AW$194-AW$195)*10))),1)</f>
        <v>0</v>
      </c>
      <c r="AX26" s="59">
        <f>ROUND(IF('Indicator Data'!N29=0,0,IF(LOG('Indicator Data'!N29)&gt;LOG(AX$194),10,IF(LOG('Indicator Data'!N29)&lt;LOG(AX$195),0,10-(LOG(AX$194)-LOG('Indicator Data'!N29))/(LOG(AX$194)-LOG(AX$195))*10))),1)</f>
        <v>5.3</v>
      </c>
      <c r="AY26" s="61">
        <f t="shared" si="28"/>
        <v>3.1</v>
      </c>
      <c r="AZ26" s="59">
        <f>'Indicator Data'!O29</f>
        <v>0</v>
      </c>
      <c r="BA26" s="59">
        <f>'Indicator Data'!P29</f>
        <v>0</v>
      </c>
      <c r="BB26" s="61">
        <f t="shared" si="29"/>
        <v>0</v>
      </c>
      <c r="BC26" s="62">
        <f t="shared" si="30"/>
        <v>2.2000000000000002</v>
      </c>
      <c r="BD26" s="16"/>
      <c r="BE26" s="108"/>
    </row>
    <row r="27" spans="1:57" s="4" customFormat="1" x14ac:dyDescent="0.25">
      <c r="A27" s="131" t="s">
        <v>47</v>
      </c>
      <c r="B27" s="63" t="s">
        <v>46</v>
      </c>
      <c r="C27" s="59">
        <f>ROUND(IF('Indicator Data'!C30=0,0.1,IF(LOG('Indicator Data'!C30)&gt;C$194,10,IF(LOG('Indicator Data'!C30)&lt;C$195,0,10-(C$194-LOG('Indicator Data'!C30))/(C$194-C$195)*10))),1)</f>
        <v>7.9</v>
      </c>
      <c r="D27" s="59">
        <f>ROUND(IF('Indicator Data'!D30=0,0.1,IF(LOG('Indicator Data'!D30)&gt;D$194,10,IF(LOG('Indicator Data'!D30)&lt;D$195,0,10-(D$194-LOG('Indicator Data'!D30))/(D$194-D$195)*10))),1)</f>
        <v>1.6</v>
      </c>
      <c r="E27" s="59">
        <f t="shared" si="0"/>
        <v>5.6</v>
      </c>
      <c r="F27" s="59">
        <f>ROUND(IF('Indicator Data'!E30="No data",0.1,IF('Indicator Data'!E30=0,0,IF(LOG('Indicator Data'!E30)&gt;F$194,10,IF(LOG('Indicator Data'!E30)&lt;F$195,0,10-(F$194-LOG('Indicator Data'!E30))/(F$194-F$195)*10)))),1)</f>
        <v>6.3</v>
      </c>
      <c r="G27" s="59">
        <f>ROUND(IF('Indicator Data'!F30=0,0,IF(LOG('Indicator Data'!F30)&gt;G$194,10,IF(LOG('Indicator Data'!F30)&lt;G$195,0,10-(G$194-LOG('Indicator Data'!F30))/(G$194-G$195)*10))),1)</f>
        <v>0</v>
      </c>
      <c r="H27" s="59">
        <f>ROUND(IF('Indicator Data'!G30=0,0,IF(LOG('Indicator Data'!G30)&gt;H$194,10,IF(LOG('Indicator Data'!G30)&lt;H$195,0,10-(H$194-LOG('Indicator Data'!G30))/(H$194-H$195)*10))),1)</f>
        <v>0</v>
      </c>
      <c r="I27" s="59">
        <f>ROUND(IF('Indicator Data'!H30=0,0,IF(LOG('Indicator Data'!H30)&gt;I$194,10,IF(LOG('Indicator Data'!H30)&lt;I$195,0,10-(I$194-LOG('Indicator Data'!H30))/(I$194-I$195)*10))),1)</f>
        <v>0</v>
      </c>
      <c r="J27" s="59">
        <f t="shared" si="1"/>
        <v>0</v>
      </c>
      <c r="K27" s="59">
        <f>ROUND(IF('Indicator Data'!I30=0,0,IF(LOG('Indicator Data'!I30)&gt;K$194,10,IF(LOG('Indicator Data'!I30)&lt;K$195,0,10-(K$194-LOG('Indicator Data'!I30))/(K$194-K$195)*10))),1)</f>
        <v>0</v>
      </c>
      <c r="L27" s="59">
        <f t="shared" si="2"/>
        <v>0</v>
      </c>
      <c r="M27" s="59">
        <f>ROUND(IF('Indicator Data'!J30=0,0,IF(LOG('Indicator Data'!J30)&gt;M$194,10,IF(LOG('Indicator Data'!J30)&lt;M$195,0,10-(M$194-LOG('Indicator Data'!J30))/(M$194-M$195)*10))),1)</f>
        <v>0</v>
      </c>
      <c r="N27" s="60">
        <f>'Indicator Data'!C30/'Indicator Data'!$BD30</f>
        <v>1.9891445074003873E-3</v>
      </c>
      <c r="O27" s="60">
        <f>'Indicator Data'!D30/'Indicator Data'!$BD30</f>
        <v>4.174718802430974E-6</v>
      </c>
      <c r="P27" s="60">
        <f>IF(F27=0.1,0,'Indicator Data'!E30/'Indicator Data'!$BD30)</f>
        <v>4.659664534625148E-3</v>
      </c>
      <c r="Q27" s="60">
        <f>'Indicator Data'!F30/'Indicator Data'!$BD30</f>
        <v>0</v>
      </c>
      <c r="R27" s="60">
        <f>'Indicator Data'!G30/'Indicator Data'!$BD30</f>
        <v>0</v>
      </c>
      <c r="S27" s="60">
        <f>'Indicator Data'!H30/'Indicator Data'!$BD30</f>
        <v>0</v>
      </c>
      <c r="T27" s="60">
        <f>'Indicator Data'!I30/'Indicator Data'!$BD30</f>
        <v>0</v>
      </c>
      <c r="U27" s="60">
        <f>'Indicator Data'!J30/'Indicator Data'!$BD30</f>
        <v>0</v>
      </c>
      <c r="V27" s="59">
        <f t="shared" si="3"/>
        <v>9.9</v>
      </c>
      <c r="W27" s="59">
        <f t="shared" si="4"/>
        <v>0</v>
      </c>
      <c r="X27" s="59">
        <f t="shared" si="5"/>
        <v>7.4</v>
      </c>
      <c r="Y27" s="59">
        <f t="shared" si="6"/>
        <v>3.1</v>
      </c>
      <c r="Z27" s="59">
        <f t="shared" si="7"/>
        <v>0</v>
      </c>
      <c r="AA27" s="59">
        <f t="shared" si="8"/>
        <v>0</v>
      </c>
      <c r="AB27" s="59">
        <f t="shared" si="9"/>
        <v>0</v>
      </c>
      <c r="AC27" s="59">
        <f t="shared" si="10"/>
        <v>0</v>
      </c>
      <c r="AD27" s="59">
        <f t="shared" si="11"/>
        <v>0</v>
      </c>
      <c r="AE27" s="59">
        <f t="shared" si="12"/>
        <v>0</v>
      </c>
      <c r="AF27" s="59">
        <f t="shared" si="13"/>
        <v>0</v>
      </c>
      <c r="AG27" s="59">
        <f>ROUND(IF('Indicator Data'!K30=0,0,IF('Indicator Data'!K30&gt;AG$194,10,IF('Indicator Data'!K30&lt;AG$195,0,10-(AG$194-'Indicator Data'!K30)/(AG$194-AG$195)*10))),1)</f>
        <v>1</v>
      </c>
      <c r="AH27" s="59">
        <f t="shared" si="14"/>
        <v>8.9</v>
      </c>
      <c r="AI27" s="59">
        <f t="shared" si="15"/>
        <v>0.8</v>
      </c>
      <c r="AJ27" s="59">
        <f t="shared" si="16"/>
        <v>0</v>
      </c>
      <c r="AK27" s="59">
        <f t="shared" si="17"/>
        <v>0</v>
      </c>
      <c r="AL27" s="59">
        <f t="shared" si="18"/>
        <v>0</v>
      </c>
      <c r="AM27" s="59">
        <f t="shared" si="19"/>
        <v>0</v>
      </c>
      <c r="AN27" s="59">
        <f t="shared" si="20"/>
        <v>0</v>
      </c>
      <c r="AO27" s="61">
        <f t="shared" si="21"/>
        <v>6.6</v>
      </c>
      <c r="AP27" s="61">
        <f t="shared" si="22"/>
        <v>4.9000000000000004</v>
      </c>
      <c r="AQ27" s="61">
        <f t="shared" si="23"/>
        <v>0</v>
      </c>
      <c r="AR27" s="61">
        <f t="shared" si="24"/>
        <v>0</v>
      </c>
      <c r="AS27" s="59">
        <f t="shared" si="25"/>
        <v>0.5</v>
      </c>
      <c r="AT27" s="59">
        <f>IF('Indicator Data'!L30="No data","x",IF('Indicator Data'!BE30&lt;1000,"x",ROUND((IF('Indicator Data'!L30&gt;AT$194,10,IF('Indicator Data'!L30&lt;AT$195,0,10-(AT$194-'Indicator Data'!L30)/(AT$194-AT$195)*10))),1)))</f>
        <v>5.0999999999999996</v>
      </c>
      <c r="AU27" s="61">
        <f t="shared" si="26"/>
        <v>2.8</v>
      </c>
      <c r="AV27" s="62">
        <f t="shared" si="27"/>
        <v>3.3</v>
      </c>
      <c r="AW27" s="59">
        <f>ROUND(IF('Indicator Data'!M30=0,0,IF('Indicator Data'!M30&gt;AW$194,10,IF('Indicator Data'!M30&lt;AW$195,0,10-(AW$194-'Indicator Data'!M30)/(AW$194-AW$195)*10))),1)</f>
        <v>0.7</v>
      </c>
      <c r="AX27" s="59">
        <f>ROUND(IF('Indicator Data'!N30=0,0,IF(LOG('Indicator Data'!N30)&gt;LOG(AX$194),10,IF(LOG('Indicator Data'!N30)&lt;LOG(AX$195),0,10-(LOG(AX$194)-LOG('Indicator Data'!N30))/(LOG(AX$194)-LOG(AX$195))*10))),1)</f>
        <v>3.2</v>
      </c>
      <c r="AY27" s="61">
        <f t="shared" si="28"/>
        <v>2</v>
      </c>
      <c r="AZ27" s="59">
        <f>'Indicator Data'!O30</f>
        <v>0</v>
      </c>
      <c r="BA27" s="59">
        <f>'Indicator Data'!P30</f>
        <v>0</v>
      </c>
      <c r="BB27" s="61">
        <f t="shared" si="29"/>
        <v>0</v>
      </c>
      <c r="BC27" s="62">
        <f t="shared" si="30"/>
        <v>1.4</v>
      </c>
      <c r="BD27" s="16"/>
      <c r="BE27" s="108"/>
    </row>
    <row r="28" spans="1:57" s="4" customFormat="1" x14ac:dyDescent="0.25">
      <c r="A28" s="131" t="s">
        <v>49</v>
      </c>
      <c r="B28" s="63" t="s">
        <v>48</v>
      </c>
      <c r="C28" s="59">
        <f>ROUND(IF('Indicator Data'!C31=0,0.1,IF(LOG('Indicator Data'!C31)&gt;C$194,10,IF(LOG('Indicator Data'!C31)&lt;C$195,0,10-(C$194-LOG('Indicator Data'!C31))/(C$194-C$195)*10))),1)</f>
        <v>0.1</v>
      </c>
      <c r="D28" s="59">
        <f>ROUND(IF('Indicator Data'!D31=0,0.1,IF(LOG('Indicator Data'!D31)&gt;D$194,10,IF(LOG('Indicator Data'!D31)&lt;D$195,0,10-(D$194-LOG('Indicator Data'!D31))/(D$194-D$195)*10))),1)</f>
        <v>0.1</v>
      </c>
      <c r="E28" s="59">
        <f t="shared" si="0"/>
        <v>0.1</v>
      </c>
      <c r="F28" s="59">
        <f>ROUND(IF('Indicator Data'!E31="No data",0.1,IF('Indicator Data'!E31=0,0,IF(LOG('Indicator Data'!E31)&gt;F$194,10,IF(LOG('Indicator Data'!E31)&lt;F$195,0,10-(F$194-LOG('Indicator Data'!E31))/(F$194-F$195)*10)))),1)</f>
        <v>6.8</v>
      </c>
      <c r="G28" s="59">
        <f>ROUND(IF('Indicator Data'!F31=0,0,IF(LOG('Indicator Data'!F31)&gt;G$194,10,IF(LOG('Indicator Data'!F31)&lt;G$195,0,10-(G$194-LOG('Indicator Data'!F31))/(G$194-G$195)*10))),1)</f>
        <v>0</v>
      </c>
      <c r="H28" s="59">
        <f>ROUND(IF('Indicator Data'!G31=0,0,IF(LOG('Indicator Data'!G31)&gt;H$194,10,IF(LOG('Indicator Data'!G31)&lt;H$195,0,10-(H$194-LOG('Indicator Data'!G31))/(H$194-H$195)*10))),1)</f>
        <v>0</v>
      </c>
      <c r="I28" s="59">
        <f>ROUND(IF('Indicator Data'!H31=0,0,IF(LOG('Indicator Data'!H31)&gt;I$194,10,IF(LOG('Indicator Data'!H31)&lt;I$195,0,10-(I$194-LOG('Indicator Data'!H31))/(I$194-I$195)*10))),1)</f>
        <v>0</v>
      </c>
      <c r="J28" s="59">
        <f t="shared" si="1"/>
        <v>0</v>
      </c>
      <c r="K28" s="59">
        <f>ROUND(IF('Indicator Data'!I31=0,0,IF(LOG('Indicator Data'!I31)&gt;K$194,10,IF(LOG('Indicator Data'!I31)&lt;K$195,0,10-(K$194-LOG('Indicator Data'!I31))/(K$194-K$195)*10))),1)</f>
        <v>0</v>
      </c>
      <c r="L28" s="59">
        <f t="shared" si="2"/>
        <v>0</v>
      </c>
      <c r="M28" s="59">
        <f>ROUND(IF('Indicator Data'!J31=0,0,IF(LOG('Indicator Data'!J31)&gt;M$194,10,IF(LOG('Indicator Data'!J31)&lt;M$195,0,10-(M$194-LOG('Indicator Data'!J31))/(M$194-M$195)*10))),1)</f>
        <v>10</v>
      </c>
      <c r="N28" s="60">
        <f>'Indicator Data'!C31/'Indicator Data'!$BD31</f>
        <v>0</v>
      </c>
      <c r="O28" s="60">
        <f>'Indicator Data'!D31/'Indicator Data'!$BD31</f>
        <v>0</v>
      </c>
      <c r="P28" s="60">
        <f>IF(F28=0.1,0,'Indicator Data'!E31/'Indicator Data'!$BD31)</f>
        <v>2.8496814413298023E-3</v>
      </c>
      <c r="Q28" s="60">
        <f>'Indicator Data'!F31/'Indicator Data'!$BD31</f>
        <v>0</v>
      </c>
      <c r="R28" s="60">
        <f>'Indicator Data'!G31/'Indicator Data'!$BD31</f>
        <v>0</v>
      </c>
      <c r="S28" s="60">
        <f>'Indicator Data'!H31/'Indicator Data'!$BD31</f>
        <v>0</v>
      </c>
      <c r="T28" s="60">
        <f>'Indicator Data'!I31/'Indicator Data'!$BD31</f>
        <v>0</v>
      </c>
      <c r="U28" s="60">
        <f>'Indicator Data'!J31/'Indicator Data'!$BD31</f>
        <v>1.6468074210771188E-2</v>
      </c>
      <c r="V28" s="59">
        <f t="shared" si="3"/>
        <v>0</v>
      </c>
      <c r="W28" s="59">
        <f t="shared" si="4"/>
        <v>0</v>
      </c>
      <c r="X28" s="59">
        <f t="shared" si="5"/>
        <v>0</v>
      </c>
      <c r="Y28" s="59">
        <f t="shared" si="6"/>
        <v>1.9</v>
      </c>
      <c r="Z28" s="59">
        <f t="shared" si="7"/>
        <v>0</v>
      </c>
      <c r="AA28" s="59">
        <f t="shared" si="8"/>
        <v>0</v>
      </c>
      <c r="AB28" s="59">
        <f t="shared" si="9"/>
        <v>0</v>
      </c>
      <c r="AC28" s="59">
        <f t="shared" si="10"/>
        <v>0</v>
      </c>
      <c r="AD28" s="59">
        <f t="shared" si="11"/>
        <v>0</v>
      </c>
      <c r="AE28" s="59">
        <f t="shared" si="12"/>
        <v>0</v>
      </c>
      <c r="AF28" s="59">
        <f t="shared" si="13"/>
        <v>5.5</v>
      </c>
      <c r="AG28" s="59">
        <f>ROUND(IF('Indicator Data'!K31=0,0,IF('Indicator Data'!K31&gt;AG$194,10,IF('Indicator Data'!K31&lt;AG$195,0,10-(AG$194-'Indicator Data'!K31)/(AG$194-AG$195)*10))),1)</f>
        <v>7.1</v>
      </c>
      <c r="AH28" s="59">
        <f t="shared" si="14"/>
        <v>0.1</v>
      </c>
      <c r="AI28" s="59">
        <f t="shared" si="15"/>
        <v>0.1</v>
      </c>
      <c r="AJ28" s="59">
        <f t="shared" si="16"/>
        <v>0</v>
      </c>
      <c r="AK28" s="59">
        <f t="shared" si="17"/>
        <v>0</v>
      </c>
      <c r="AL28" s="59">
        <f t="shared" si="18"/>
        <v>0</v>
      </c>
      <c r="AM28" s="59">
        <f t="shared" si="19"/>
        <v>0</v>
      </c>
      <c r="AN28" s="59">
        <f t="shared" si="20"/>
        <v>8.6</v>
      </c>
      <c r="AO28" s="61">
        <f t="shared" si="21"/>
        <v>0.1</v>
      </c>
      <c r="AP28" s="61">
        <f t="shared" si="22"/>
        <v>4.8</v>
      </c>
      <c r="AQ28" s="61">
        <f t="shared" si="23"/>
        <v>0</v>
      </c>
      <c r="AR28" s="61">
        <f t="shared" si="24"/>
        <v>0</v>
      </c>
      <c r="AS28" s="59">
        <f t="shared" si="25"/>
        <v>7.9</v>
      </c>
      <c r="AT28" s="59">
        <f>IF('Indicator Data'!L31="No data","x",IF('Indicator Data'!BE31&lt;1000,"x",ROUND((IF('Indicator Data'!L31&gt;AT$194,10,IF('Indicator Data'!L31&lt;AT$195,0,10-(AT$194-'Indicator Data'!L31)/(AT$194-AT$195)*10))),1)))</f>
        <v>4</v>
      </c>
      <c r="AU28" s="61">
        <f t="shared" si="26"/>
        <v>6</v>
      </c>
      <c r="AV28" s="62">
        <f t="shared" si="27"/>
        <v>2.6</v>
      </c>
      <c r="AW28" s="59">
        <f>ROUND(IF('Indicator Data'!M31=0,0,IF('Indicator Data'!M31&gt;AW$194,10,IF('Indicator Data'!M31&lt;AW$195,0,10-(AW$194-'Indicator Data'!M31)/(AW$194-AW$195)*10))),1)</f>
        <v>7.8</v>
      </c>
      <c r="AX28" s="59">
        <f>ROUND(IF('Indicator Data'!N31=0,0,IF(LOG('Indicator Data'!N31)&gt;LOG(AX$194),10,IF(LOG('Indicator Data'!N31)&lt;LOG(AX$195),0,10-(LOG(AX$194)-LOG('Indicator Data'!N31))/(LOG(AX$194)-LOG(AX$195))*10))),1)</f>
        <v>7.7</v>
      </c>
      <c r="AY28" s="61">
        <f t="shared" si="28"/>
        <v>7.8</v>
      </c>
      <c r="AZ28" s="59">
        <f>'Indicator Data'!O31</f>
        <v>0</v>
      </c>
      <c r="BA28" s="59">
        <f>'Indicator Data'!P31</f>
        <v>0</v>
      </c>
      <c r="BB28" s="61">
        <f t="shared" si="29"/>
        <v>0</v>
      </c>
      <c r="BC28" s="62">
        <f t="shared" si="30"/>
        <v>5.5</v>
      </c>
      <c r="BD28" s="16"/>
      <c r="BE28" s="108"/>
    </row>
    <row r="29" spans="1:57" s="4" customFormat="1" x14ac:dyDescent="0.25">
      <c r="A29" s="131" t="s">
        <v>51</v>
      </c>
      <c r="B29" s="63" t="s">
        <v>50</v>
      </c>
      <c r="C29" s="59">
        <f>ROUND(IF('Indicator Data'!C32=0,0.1,IF(LOG('Indicator Data'!C32)&gt;C$194,10,IF(LOG('Indicator Data'!C32)&lt;C$195,0,10-(C$194-LOG('Indicator Data'!C32))/(C$194-C$195)*10))),1)</f>
        <v>7.6</v>
      </c>
      <c r="D29" s="59">
        <f>ROUND(IF('Indicator Data'!D32=0,0.1,IF(LOG('Indicator Data'!D32)&gt;D$194,10,IF(LOG('Indicator Data'!D32)&lt;D$195,0,10-(D$194-LOG('Indicator Data'!D32))/(D$194-D$195)*10))),1)</f>
        <v>0.1</v>
      </c>
      <c r="E29" s="59">
        <f t="shared" si="0"/>
        <v>4.9000000000000004</v>
      </c>
      <c r="F29" s="59">
        <f>ROUND(IF('Indicator Data'!E32="No data",0.1,IF('Indicator Data'!E32=0,0,IF(LOG('Indicator Data'!E32)&gt;F$194,10,IF(LOG('Indicator Data'!E32)&lt;F$195,0,10-(F$194-LOG('Indicator Data'!E32))/(F$194-F$195)*10)))),1)</f>
        <v>6.3</v>
      </c>
      <c r="G29" s="59">
        <f>ROUND(IF('Indicator Data'!F32=0,0,IF(LOG('Indicator Data'!F32)&gt;G$194,10,IF(LOG('Indicator Data'!F32)&lt;G$195,0,10-(G$194-LOG('Indicator Data'!F32))/(G$194-G$195)*10))),1)</f>
        <v>0</v>
      </c>
      <c r="H29" s="59">
        <f>ROUND(IF('Indicator Data'!G32=0,0,IF(LOG('Indicator Data'!G32)&gt;H$194,10,IF(LOG('Indicator Data'!G32)&lt;H$195,0,10-(H$194-LOG('Indicator Data'!G32))/(H$194-H$195)*10))),1)</f>
        <v>0</v>
      </c>
      <c r="I29" s="59">
        <f>ROUND(IF('Indicator Data'!H32=0,0,IF(LOG('Indicator Data'!H32)&gt;I$194,10,IF(LOG('Indicator Data'!H32)&lt;I$195,0,10-(I$194-LOG('Indicator Data'!H32))/(I$194-I$195)*10))),1)</f>
        <v>0</v>
      </c>
      <c r="J29" s="59">
        <f t="shared" si="1"/>
        <v>0</v>
      </c>
      <c r="K29" s="59">
        <f>ROUND(IF('Indicator Data'!I32=0,0,IF(LOG('Indicator Data'!I32)&gt;K$194,10,IF(LOG('Indicator Data'!I32)&lt;K$195,0,10-(K$194-LOG('Indicator Data'!I32))/(K$194-K$195)*10))),1)</f>
        <v>0</v>
      </c>
      <c r="L29" s="59">
        <f t="shared" si="2"/>
        <v>0</v>
      </c>
      <c r="M29" s="59">
        <f>ROUND(IF('Indicator Data'!J32=0,0,IF(LOG('Indicator Data'!J32)&gt;M$194,10,IF(LOG('Indicator Data'!J32)&lt;M$195,0,10-(M$194-LOG('Indicator Data'!J32))/(M$194-M$195)*10))),1)</f>
        <v>9.9</v>
      </c>
      <c r="N29" s="60">
        <f>'Indicator Data'!C32/'Indicator Data'!$BD32</f>
        <v>1.0132619161581258E-3</v>
      </c>
      <c r="O29" s="60">
        <f>'Indicator Data'!D32/'Indicator Data'!$BD32</f>
        <v>0</v>
      </c>
      <c r="P29" s="60">
        <f>IF(F29=0.1,0,'Indicator Data'!E32/'Indicator Data'!$BD32)</f>
        <v>2.8833472568119498E-3</v>
      </c>
      <c r="Q29" s="60">
        <f>'Indicator Data'!F32/'Indicator Data'!$BD32</f>
        <v>0</v>
      </c>
      <c r="R29" s="60">
        <f>'Indicator Data'!G32/'Indicator Data'!$BD32</f>
        <v>0</v>
      </c>
      <c r="S29" s="60">
        <f>'Indicator Data'!H32/'Indicator Data'!$BD32</f>
        <v>0</v>
      </c>
      <c r="T29" s="60">
        <f>'Indicator Data'!I32/'Indicator Data'!$BD32</f>
        <v>0</v>
      </c>
      <c r="U29" s="60">
        <f>'Indicator Data'!J32/'Indicator Data'!$BD32</f>
        <v>8.3131498133453639E-3</v>
      </c>
      <c r="V29" s="59">
        <f t="shared" si="3"/>
        <v>5.0999999999999996</v>
      </c>
      <c r="W29" s="59">
        <f t="shared" si="4"/>
        <v>0</v>
      </c>
      <c r="X29" s="59">
        <f t="shared" si="5"/>
        <v>2.9</v>
      </c>
      <c r="Y29" s="59">
        <f t="shared" si="6"/>
        <v>1.9</v>
      </c>
      <c r="Z29" s="59">
        <f t="shared" si="7"/>
        <v>0</v>
      </c>
      <c r="AA29" s="59">
        <f t="shared" si="8"/>
        <v>0</v>
      </c>
      <c r="AB29" s="59">
        <f t="shared" si="9"/>
        <v>0</v>
      </c>
      <c r="AC29" s="59">
        <f t="shared" si="10"/>
        <v>0</v>
      </c>
      <c r="AD29" s="59">
        <f t="shared" si="11"/>
        <v>0</v>
      </c>
      <c r="AE29" s="59">
        <f t="shared" si="12"/>
        <v>0</v>
      </c>
      <c r="AF29" s="59">
        <f t="shared" si="13"/>
        <v>2.8</v>
      </c>
      <c r="AG29" s="59">
        <f>ROUND(IF('Indicator Data'!K32=0,0,IF('Indicator Data'!K32&gt;AG$194,10,IF('Indicator Data'!K32&lt;AG$195,0,10-(AG$194-'Indicator Data'!K32)/(AG$194-AG$195)*10))),1)</f>
        <v>6.1</v>
      </c>
      <c r="AH29" s="59">
        <f t="shared" si="14"/>
        <v>6.4</v>
      </c>
      <c r="AI29" s="59">
        <f t="shared" si="15"/>
        <v>0.1</v>
      </c>
      <c r="AJ29" s="59">
        <f t="shared" si="16"/>
        <v>0</v>
      </c>
      <c r="AK29" s="59">
        <f t="shared" si="17"/>
        <v>0</v>
      </c>
      <c r="AL29" s="59">
        <f t="shared" si="18"/>
        <v>0</v>
      </c>
      <c r="AM29" s="59">
        <f t="shared" si="19"/>
        <v>0</v>
      </c>
      <c r="AN29" s="59">
        <f t="shared" si="20"/>
        <v>7.9</v>
      </c>
      <c r="AO29" s="61">
        <f t="shared" si="21"/>
        <v>4</v>
      </c>
      <c r="AP29" s="61">
        <f t="shared" si="22"/>
        <v>4.5</v>
      </c>
      <c r="AQ29" s="61">
        <f t="shared" si="23"/>
        <v>0</v>
      </c>
      <c r="AR29" s="61">
        <f t="shared" si="24"/>
        <v>0</v>
      </c>
      <c r="AS29" s="59">
        <f t="shared" si="25"/>
        <v>7</v>
      </c>
      <c r="AT29" s="59">
        <f>IF('Indicator Data'!L32="No data","x",IF('Indicator Data'!BE32&lt;1000,"x",ROUND((IF('Indicator Data'!L32&gt;AT$194,10,IF('Indicator Data'!L32&lt;AT$195,0,10-(AT$194-'Indicator Data'!L32)/(AT$194-AT$195)*10))),1)))</f>
        <v>3</v>
      </c>
      <c r="AU29" s="61">
        <f t="shared" si="26"/>
        <v>5</v>
      </c>
      <c r="AV29" s="62">
        <f t="shared" si="27"/>
        <v>3</v>
      </c>
      <c r="AW29" s="59">
        <f>ROUND(IF('Indicator Data'!M32=0,0,IF('Indicator Data'!M32&gt;AW$194,10,IF('Indicator Data'!M32&lt;AW$195,0,10-(AW$194-'Indicator Data'!M32)/(AW$194-AW$195)*10))),1)</f>
        <v>8.4</v>
      </c>
      <c r="AX29" s="59">
        <f>ROUND(IF('Indicator Data'!N32=0,0,IF(LOG('Indicator Data'!N32)&gt;LOG(AX$194),10,IF(LOG('Indicator Data'!N32)&lt;LOG(AX$195),0,10-(LOG(AX$194)-LOG('Indicator Data'!N32))/(LOG(AX$194)-LOG(AX$195))*10))),1)</f>
        <v>9.1</v>
      </c>
      <c r="AY29" s="61">
        <f t="shared" si="28"/>
        <v>8.8000000000000007</v>
      </c>
      <c r="AZ29" s="59">
        <f>'Indicator Data'!O32</f>
        <v>0</v>
      </c>
      <c r="BA29" s="59">
        <f>'Indicator Data'!P32</f>
        <v>0</v>
      </c>
      <c r="BB29" s="61">
        <f t="shared" si="29"/>
        <v>0</v>
      </c>
      <c r="BC29" s="62">
        <f t="shared" si="30"/>
        <v>6.2</v>
      </c>
      <c r="BD29" s="16"/>
      <c r="BE29" s="108"/>
    </row>
    <row r="30" spans="1:57" s="4" customFormat="1" x14ac:dyDescent="0.25">
      <c r="A30" s="131" t="s">
        <v>844</v>
      </c>
      <c r="B30" s="63" t="s">
        <v>58</v>
      </c>
      <c r="C30" s="59">
        <f>ROUND(IF('Indicator Data'!C33=0,0.1,IF(LOG('Indicator Data'!C33)&gt;C$194,10,IF(LOG('Indicator Data'!C33)&lt;C$195,0,10-(C$194-LOG('Indicator Data'!C33))/(C$194-C$195)*10))),1)</f>
        <v>0.1</v>
      </c>
      <c r="D30" s="59">
        <f>ROUND(IF('Indicator Data'!D33=0,0.1,IF(LOG('Indicator Data'!D33)&gt;D$194,10,IF(LOG('Indicator Data'!D33)&lt;D$195,0,10-(D$194-LOG('Indicator Data'!D33))/(D$194-D$195)*10))),1)</f>
        <v>0.1</v>
      </c>
      <c r="E30" s="59">
        <f t="shared" si="0"/>
        <v>0.1</v>
      </c>
      <c r="F30" s="59">
        <f>ROUND(IF('Indicator Data'!E33="No data",0.1,IF('Indicator Data'!E33=0,0,IF(LOG('Indicator Data'!E33)&gt;F$194,10,IF(LOG('Indicator Data'!E33)&lt;F$195,0,10-(F$194-LOG('Indicator Data'!E33))/(F$194-F$195)*10)))),1)</f>
        <v>0.1</v>
      </c>
      <c r="G30" s="59">
        <f>ROUND(IF('Indicator Data'!F33=0,0,IF(LOG('Indicator Data'!F33)&gt;G$194,10,IF(LOG('Indicator Data'!F33)&lt;G$195,0,10-(G$194-LOG('Indicator Data'!F33))/(G$194-G$195)*10))),1)</f>
        <v>0</v>
      </c>
      <c r="H30" s="59">
        <f>ROUND(IF('Indicator Data'!G33=0,0,IF(LOG('Indicator Data'!G33)&gt;H$194,10,IF(LOG('Indicator Data'!G33)&lt;H$195,0,10-(H$194-LOG('Indicator Data'!G33))/(H$194-H$195)*10))),1)</f>
        <v>0</v>
      </c>
      <c r="I30" s="59">
        <f>ROUND(IF('Indicator Data'!H33=0,0,IF(LOG('Indicator Data'!H33)&gt;I$194,10,IF(LOG('Indicator Data'!H33)&lt;I$195,0,10-(I$194-LOG('Indicator Data'!H33))/(I$194-I$195)*10))),1)</f>
        <v>0</v>
      </c>
      <c r="J30" s="59">
        <f t="shared" si="1"/>
        <v>0</v>
      </c>
      <c r="K30" s="59">
        <f>ROUND(IF('Indicator Data'!I33=0,0,IF(LOG('Indicator Data'!I33)&gt;K$194,10,IF(LOG('Indicator Data'!I33)&lt;K$195,0,10-(K$194-LOG('Indicator Data'!I33))/(K$194-K$195)*10))),1)</f>
        <v>0</v>
      </c>
      <c r="L30" s="59">
        <f t="shared" si="2"/>
        <v>0</v>
      </c>
      <c r="M30" s="59">
        <f>ROUND(IF('Indicator Data'!J33=0,0,IF(LOG('Indicator Data'!J33)&gt;M$194,10,IF(LOG('Indicator Data'!J33)&lt;M$195,0,10-(M$194-LOG('Indicator Data'!J33))/(M$194-M$195)*10))),1)</f>
        <v>5.2</v>
      </c>
      <c r="N30" s="60">
        <f>'Indicator Data'!C33/'Indicator Data'!$BD33</f>
        <v>0</v>
      </c>
      <c r="O30" s="60">
        <f>'Indicator Data'!D33/'Indicator Data'!$BD33</f>
        <v>0</v>
      </c>
      <c r="P30" s="60">
        <f>IF(F30=0.1,0,'Indicator Data'!E33/'Indicator Data'!$BD33)</f>
        <v>0</v>
      </c>
      <c r="Q30" s="60">
        <f>'Indicator Data'!F33/'Indicator Data'!$BD33</f>
        <v>0</v>
      </c>
      <c r="R30" s="60">
        <f>'Indicator Data'!G33/'Indicator Data'!$BD33</f>
        <v>0</v>
      </c>
      <c r="S30" s="60">
        <f>'Indicator Data'!H33/'Indicator Data'!$BD33</f>
        <v>0</v>
      </c>
      <c r="T30" s="60">
        <f>'Indicator Data'!I33/'Indicator Data'!$BD33</f>
        <v>0</v>
      </c>
      <c r="U30" s="60">
        <f>'Indicator Data'!J33/'Indicator Data'!$BD33</f>
        <v>2.3318006041133576E-3</v>
      </c>
      <c r="V30" s="59">
        <f t="shared" si="3"/>
        <v>0</v>
      </c>
      <c r="W30" s="59">
        <f t="shared" si="4"/>
        <v>0</v>
      </c>
      <c r="X30" s="59">
        <f t="shared" si="5"/>
        <v>0</v>
      </c>
      <c r="Y30" s="59">
        <f t="shared" si="6"/>
        <v>0.1</v>
      </c>
      <c r="Z30" s="59">
        <f t="shared" si="7"/>
        <v>0</v>
      </c>
      <c r="AA30" s="59">
        <f t="shared" si="8"/>
        <v>0</v>
      </c>
      <c r="AB30" s="59">
        <f t="shared" si="9"/>
        <v>0</v>
      </c>
      <c r="AC30" s="59">
        <f t="shared" si="10"/>
        <v>0</v>
      </c>
      <c r="AD30" s="59">
        <f t="shared" si="11"/>
        <v>0</v>
      </c>
      <c r="AE30" s="59">
        <f t="shared" si="12"/>
        <v>0</v>
      </c>
      <c r="AF30" s="59">
        <f t="shared" si="13"/>
        <v>0.8</v>
      </c>
      <c r="AG30" s="59">
        <f>ROUND(IF('Indicator Data'!K33=0,0,IF('Indicator Data'!K33&gt;AG$194,10,IF('Indicator Data'!K33&lt;AG$195,0,10-(AG$194-'Indicator Data'!K33)/(AG$194-AG$195)*10))),1)</f>
        <v>3</v>
      </c>
      <c r="AH30" s="59">
        <f t="shared" si="14"/>
        <v>0.1</v>
      </c>
      <c r="AI30" s="59">
        <f t="shared" si="15"/>
        <v>0.1</v>
      </c>
      <c r="AJ30" s="59">
        <f t="shared" si="16"/>
        <v>0</v>
      </c>
      <c r="AK30" s="59">
        <f t="shared" si="17"/>
        <v>0</v>
      </c>
      <c r="AL30" s="59">
        <f t="shared" si="18"/>
        <v>0</v>
      </c>
      <c r="AM30" s="59">
        <f t="shared" si="19"/>
        <v>0</v>
      </c>
      <c r="AN30" s="59">
        <f t="shared" si="20"/>
        <v>3.3</v>
      </c>
      <c r="AO30" s="61">
        <f t="shared" si="21"/>
        <v>0.1</v>
      </c>
      <c r="AP30" s="61">
        <f t="shared" si="22"/>
        <v>0.1</v>
      </c>
      <c r="AQ30" s="61">
        <f t="shared" si="23"/>
        <v>0</v>
      </c>
      <c r="AR30" s="61">
        <f t="shared" si="24"/>
        <v>0</v>
      </c>
      <c r="AS30" s="59">
        <f t="shared" si="25"/>
        <v>3.2</v>
      </c>
      <c r="AT30" s="59">
        <f>IF('Indicator Data'!L33="No data","x",IF('Indicator Data'!BE33&lt;1000,"x",ROUND((IF('Indicator Data'!L33&gt;AT$194,10,IF('Indicator Data'!L33&lt;AT$195,0,10-(AT$194-'Indicator Data'!L33)/(AT$194-AT$195)*10))),1)))</f>
        <v>10</v>
      </c>
      <c r="AU30" s="61">
        <f t="shared" si="26"/>
        <v>6.6</v>
      </c>
      <c r="AV30" s="62">
        <f t="shared" si="27"/>
        <v>1.9</v>
      </c>
      <c r="AW30" s="59">
        <f>ROUND(IF('Indicator Data'!M33=0,0,IF('Indicator Data'!M33&gt;AW$194,10,IF('Indicator Data'!M33&lt;AW$195,0,10-(AW$194-'Indicator Data'!M33)/(AW$194-AW$195)*10))),1)</f>
        <v>0</v>
      </c>
      <c r="AX30" s="59">
        <f>ROUND(IF('Indicator Data'!N33=0,0,IF(LOG('Indicator Data'!N33)&gt;LOG(AX$194),10,IF(LOG('Indicator Data'!N33)&lt;LOG(AX$195),0,10-(LOG(AX$194)-LOG('Indicator Data'!N33))/(LOG(AX$194)-LOG(AX$195))*10))),1)</f>
        <v>1.4</v>
      </c>
      <c r="AY30" s="61">
        <f t="shared" si="28"/>
        <v>0.7</v>
      </c>
      <c r="AZ30" s="59">
        <f>'Indicator Data'!O33</f>
        <v>0</v>
      </c>
      <c r="BA30" s="59">
        <f>'Indicator Data'!P33</f>
        <v>0</v>
      </c>
      <c r="BB30" s="61">
        <f t="shared" si="29"/>
        <v>0</v>
      </c>
      <c r="BC30" s="62">
        <f t="shared" si="30"/>
        <v>0.5</v>
      </c>
      <c r="BD30" s="16"/>
      <c r="BE30" s="108"/>
    </row>
    <row r="31" spans="1:57" s="4" customFormat="1" x14ac:dyDescent="0.25">
      <c r="A31" s="131" t="s">
        <v>53</v>
      </c>
      <c r="B31" s="63" t="s">
        <v>52</v>
      </c>
      <c r="C31" s="59">
        <f>ROUND(IF('Indicator Data'!C34=0,0.1,IF(LOG('Indicator Data'!C34)&gt;C$194,10,IF(LOG('Indicator Data'!C34)&lt;C$195,0,10-(C$194-LOG('Indicator Data'!C34))/(C$194-C$195)*10))),1)</f>
        <v>0.1</v>
      </c>
      <c r="D31" s="59">
        <f>ROUND(IF('Indicator Data'!D34=0,0.1,IF(LOG('Indicator Data'!D34)&gt;D$194,10,IF(LOG('Indicator Data'!D34)&lt;D$195,0,10-(D$194-LOG('Indicator Data'!D34))/(D$194-D$195)*10))),1)</f>
        <v>0.1</v>
      </c>
      <c r="E31" s="59">
        <f t="shared" si="0"/>
        <v>0.1</v>
      </c>
      <c r="F31" s="59">
        <f>ROUND(IF('Indicator Data'!E34="No data",0.1,IF('Indicator Data'!E34=0,0,IF(LOG('Indicator Data'!E34)&gt;F$194,10,IF(LOG('Indicator Data'!E34)&lt;F$195,0,10-(F$194-LOG('Indicator Data'!E34))/(F$194-F$195)*10)))),1)</f>
        <v>8.6999999999999993</v>
      </c>
      <c r="G31" s="59">
        <f>ROUND(IF('Indicator Data'!F34=0,0,IF(LOG('Indicator Data'!F34)&gt;G$194,10,IF(LOG('Indicator Data'!F34)&lt;G$195,0,10-(G$194-LOG('Indicator Data'!F34))/(G$194-G$195)*10))),1)</f>
        <v>4.4000000000000004</v>
      </c>
      <c r="H31" s="59">
        <f>ROUND(IF('Indicator Data'!G34=0,0,IF(LOG('Indicator Data'!G34)&gt;H$194,10,IF(LOG('Indicator Data'!G34)&lt;H$195,0,10-(H$194-LOG('Indicator Data'!G34))/(H$194-H$195)*10))),1)</f>
        <v>6.3</v>
      </c>
      <c r="I31" s="59">
        <f>ROUND(IF('Indicator Data'!H34=0,0,IF(LOG('Indicator Data'!H34)&gt;I$194,10,IF(LOG('Indicator Data'!H34)&lt;I$195,0,10-(I$194-LOG('Indicator Data'!H34))/(I$194-I$195)*10))),1)</f>
        <v>6.8</v>
      </c>
      <c r="J31" s="59">
        <f t="shared" si="1"/>
        <v>6.6</v>
      </c>
      <c r="K31" s="59">
        <f>ROUND(IF('Indicator Data'!I34=0,0,IF(LOG('Indicator Data'!I34)&gt;K$194,10,IF(LOG('Indicator Data'!I34)&lt;K$195,0,10-(K$194-LOG('Indicator Data'!I34))/(K$194-K$195)*10))),1)</f>
        <v>5.9</v>
      </c>
      <c r="L31" s="59">
        <f t="shared" si="2"/>
        <v>6.3</v>
      </c>
      <c r="M31" s="59">
        <f>ROUND(IF('Indicator Data'!J34=0,0,IF(LOG('Indicator Data'!J34)&gt;M$194,10,IF(LOG('Indicator Data'!J34)&lt;M$195,0,10-(M$194-LOG('Indicator Data'!J34))/(M$194-M$195)*10))),1)</f>
        <v>10</v>
      </c>
      <c r="N31" s="60">
        <f>'Indicator Data'!C34/'Indicator Data'!$BD34</f>
        <v>0</v>
      </c>
      <c r="O31" s="60">
        <f>'Indicator Data'!D34/'Indicator Data'!$BD34</f>
        <v>0</v>
      </c>
      <c r="P31" s="60">
        <f>IF(F31=0.1,0,'Indicator Data'!E34/'Indicator Data'!$BD34)</f>
        <v>1.9683028839071463E-2</v>
      </c>
      <c r="Q31" s="60">
        <f>'Indicator Data'!F34/'Indicator Data'!$BD34</f>
        <v>3.0639629034361086E-7</v>
      </c>
      <c r="R31" s="60">
        <f>'Indicator Data'!G34/'Indicator Data'!$BD34</f>
        <v>2.1796335410467467E-3</v>
      </c>
      <c r="S31" s="60">
        <f>'Indicator Data'!H34/'Indicator Data'!$BD34</f>
        <v>3.5892476309530081E-5</v>
      </c>
      <c r="T31" s="60">
        <f>'Indicator Data'!I34/'Indicator Data'!$BD34</f>
        <v>6.087023819567629E-4</v>
      </c>
      <c r="U31" s="60">
        <f>'Indicator Data'!J34/'Indicator Data'!$BD34</f>
        <v>1.8132656766597435E-2</v>
      </c>
      <c r="V31" s="59">
        <f t="shared" si="3"/>
        <v>0</v>
      </c>
      <c r="W31" s="59">
        <f t="shared" si="4"/>
        <v>0</v>
      </c>
      <c r="X31" s="59">
        <f t="shared" si="5"/>
        <v>0</v>
      </c>
      <c r="Y31" s="59">
        <f t="shared" si="6"/>
        <v>10</v>
      </c>
      <c r="Z31" s="59">
        <f t="shared" si="7"/>
        <v>4.4000000000000004</v>
      </c>
      <c r="AA31" s="59">
        <f t="shared" si="8"/>
        <v>1.2</v>
      </c>
      <c r="AB31" s="59">
        <f t="shared" si="9"/>
        <v>0.1</v>
      </c>
      <c r="AC31" s="59">
        <f t="shared" si="10"/>
        <v>0.7</v>
      </c>
      <c r="AD31" s="59">
        <f t="shared" si="11"/>
        <v>0.6</v>
      </c>
      <c r="AE31" s="59">
        <f t="shared" si="12"/>
        <v>0.7</v>
      </c>
      <c r="AF31" s="59">
        <f t="shared" si="13"/>
        <v>6</v>
      </c>
      <c r="AG31" s="59">
        <f>ROUND(IF('Indicator Data'!K34=0,0,IF('Indicator Data'!K34&gt;AG$194,10,IF('Indicator Data'!K34&lt;AG$195,0,10-(AG$194-'Indicator Data'!K34)/(AG$194-AG$195)*10))),1)</f>
        <v>6.1</v>
      </c>
      <c r="AH31" s="59">
        <f t="shared" si="14"/>
        <v>0.1</v>
      </c>
      <c r="AI31" s="59">
        <f t="shared" si="15"/>
        <v>0.1</v>
      </c>
      <c r="AJ31" s="59">
        <f t="shared" si="16"/>
        <v>3.8</v>
      </c>
      <c r="AK31" s="59">
        <f t="shared" si="17"/>
        <v>3.5</v>
      </c>
      <c r="AL31" s="59">
        <f t="shared" si="18"/>
        <v>3.7</v>
      </c>
      <c r="AM31" s="59">
        <f t="shared" si="19"/>
        <v>3.3</v>
      </c>
      <c r="AN31" s="59">
        <f t="shared" si="20"/>
        <v>8.6999999999999993</v>
      </c>
      <c r="AO31" s="61">
        <f t="shared" si="21"/>
        <v>0.1</v>
      </c>
      <c r="AP31" s="61">
        <f t="shared" si="22"/>
        <v>9.5</v>
      </c>
      <c r="AQ31" s="61">
        <f t="shared" si="23"/>
        <v>4.4000000000000004</v>
      </c>
      <c r="AR31" s="61">
        <f t="shared" si="24"/>
        <v>4</v>
      </c>
      <c r="AS31" s="59">
        <f t="shared" si="25"/>
        <v>7.4</v>
      </c>
      <c r="AT31" s="59">
        <f>IF('Indicator Data'!L34="No data","x",IF('Indicator Data'!BE34&lt;1000,"x",ROUND((IF('Indicator Data'!L34&gt;AT$194,10,IF('Indicator Data'!L34&lt;AT$195,0,10-(AT$194-'Indicator Data'!L34)/(AT$194-AT$195)*10))),1)))</f>
        <v>2</v>
      </c>
      <c r="AU31" s="61">
        <f t="shared" si="26"/>
        <v>4.7</v>
      </c>
      <c r="AV31" s="62">
        <f t="shared" si="27"/>
        <v>5.5</v>
      </c>
      <c r="AW31" s="59">
        <f>ROUND(IF('Indicator Data'!M34=0,0,IF('Indicator Data'!M34&gt;AW$194,10,IF('Indicator Data'!M34&lt;AW$195,0,10-(AW$194-'Indicator Data'!M34)/(AW$194-AW$195)*10))),1)</f>
        <v>5.7</v>
      </c>
      <c r="AX31" s="59">
        <f>ROUND(IF('Indicator Data'!N34=0,0,IF(LOG('Indicator Data'!N34)&gt;LOG(AX$194),10,IF(LOG('Indicator Data'!N34)&lt;LOG(AX$195),0,10-(LOG(AX$194)-LOG('Indicator Data'!N34))/(LOG(AX$194)-LOG(AX$195))*10))),1)</f>
        <v>5.6</v>
      </c>
      <c r="AY31" s="61">
        <f t="shared" si="28"/>
        <v>5.7</v>
      </c>
      <c r="AZ31" s="59">
        <f>'Indicator Data'!O34</f>
        <v>0</v>
      </c>
      <c r="BA31" s="59">
        <f>'Indicator Data'!P34</f>
        <v>0</v>
      </c>
      <c r="BB31" s="61">
        <f t="shared" si="29"/>
        <v>0</v>
      </c>
      <c r="BC31" s="62">
        <f t="shared" si="30"/>
        <v>4</v>
      </c>
      <c r="BD31" s="16"/>
      <c r="BE31" s="108"/>
    </row>
    <row r="32" spans="1:57" s="4" customFormat="1" x14ac:dyDescent="0.25">
      <c r="A32" s="131" t="s">
        <v>55</v>
      </c>
      <c r="B32" s="63" t="s">
        <v>54</v>
      </c>
      <c r="C32" s="59">
        <f>ROUND(IF('Indicator Data'!C35=0,0.1,IF(LOG('Indicator Data'!C35)&gt;C$194,10,IF(LOG('Indicator Data'!C35)&lt;C$195,0,10-(C$194-LOG('Indicator Data'!C35))/(C$194-C$195)*10))),1)</f>
        <v>2.8</v>
      </c>
      <c r="D32" s="59">
        <f>ROUND(IF('Indicator Data'!D35=0,0.1,IF(LOG('Indicator Data'!D35)&gt;D$194,10,IF(LOG('Indicator Data'!D35)&lt;D$195,0,10-(D$194-LOG('Indicator Data'!D35))/(D$194-D$195)*10))),1)</f>
        <v>0.1</v>
      </c>
      <c r="E32" s="59">
        <f t="shared" si="0"/>
        <v>1.5</v>
      </c>
      <c r="F32" s="59">
        <f>ROUND(IF('Indicator Data'!E35="No data",0.1,IF('Indicator Data'!E35=0,0,IF(LOG('Indicator Data'!E35)&gt;F$194,10,IF(LOG('Indicator Data'!E35)&lt;F$195,0,10-(F$194-LOG('Indicator Data'!E35))/(F$194-F$195)*10)))),1)</f>
        <v>7.7</v>
      </c>
      <c r="G32" s="59">
        <f>ROUND(IF('Indicator Data'!F35=0,0,IF(LOG('Indicator Data'!F35)&gt;G$194,10,IF(LOG('Indicator Data'!F35)&lt;G$195,0,10-(G$194-LOG('Indicator Data'!F35))/(G$194-G$195)*10))),1)</f>
        <v>0</v>
      </c>
      <c r="H32" s="59">
        <f>ROUND(IF('Indicator Data'!G35=0,0,IF(LOG('Indicator Data'!G35)&gt;H$194,10,IF(LOG('Indicator Data'!G35)&lt;H$195,0,10-(H$194-LOG('Indicator Data'!G35))/(H$194-H$195)*10))),1)</f>
        <v>0</v>
      </c>
      <c r="I32" s="59">
        <f>ROUND(IF('Indicator Data'!H35=0,0,IF(LOG('Indicator Data'!H35)&gt;I$194,10,IF(LOG('Indicator Data'!H35)&lt;I$195,0,10-(I$194-LOG('Indicator Data'!H35))/(I$194-I$195)*10))),1)</f>
        <v>0</v>
      </c>
      <c r="J32" s="59">
        <f t="shared" si="1"/>
        <v>0</v>
      </c>
      <c r="K32" s="59">
        <f>ROUND(IF('Indicator Data'!I35=0,0,IF(LOG('Indicator Data'!I35)&gt;K$194,10,IF(LOG('Indicator Data'!I35)&lt;K$195,0,10-(K$194-LOG('Indicator Data'!I35))/(K$194-K$195)*10))),1)</f>
        <v>0</v>
      </c>
      <c r="L32" s="59">
        <f t="shared" si="2"/>
        <v>0</v>
      </c>
      <c r="M32" s="59">
        <f>ROUND(IF('Indicator Data'!J35=0,0,IF(LOG('Indicator Data'!J35)&gt;M$194,10,IF(LOG('Indicator Data'!J35)&lt;M$195,0,10-(M$194-LOG('Indicator Data'!J35))/(M$194-M$195)*10))),1)</f>
        <v>7</v>
      </c>
      <c r="N32" s="60">
        <f>'Indicator Data'!C35/'Indicator Data'!$BD35</f>
        <v>5.4633678941271717E-6</v>
      </c>
      <c r="O32" s="60">
        <f>'Indicator Data'!D35/'Indicator Data'!$BD35</f>
        <v>0</v>
      </c>
      <c r="P32" s="60">
        <f>IF(F32=0.1,0,'Indicator Data'!E35/'Indicator Data'!$BD35)</f>
        <v>5.2702615426178231E-3</v>
      </c>
      <c r="Q32" s="60">
        <f>'Indicator Data'!F35/'Indicator Data'!$BD35</f>
        <v>0</v>
      </c>
      <c r="R32" s="60">
        <f>'Indicator Data'!G35/'Indicator Data'!$BD35</f>
        <v>0</v>
      </c>
      <c r="S32" s="60">
        <f>'Indicator Data'!H35/'Indicator Data'!$BD35</f>
        <v>0</v>
      </c>
      <c r="T32" s="60">
        <f>'Indicator Data'!I35/'Indicator Data'!$BD35</f>
        <v>0</v>
      </c>
      <c r="U32" s="60">
        <f>'Indicator Data'!J35/'Indicator Data'!$BD35</f>
        <v>2.5886250823038465E-4</v>
      </c>
      <c r="V32" s="59">
        <f t="shared" si="3"/>
        <v>0</v>
      </c>
      <c r="W32" s="59">
        <f t="shared" si="4"/>
        <v>0</v>
      </c>
      <c r="X32" s="59">
        <f t="shared" si="5"/>
        <v>0</v>
      </c>
      <c r="Y32" s="59">
        <f t="shared" si="6"/>
        <v>3.5</v>
      </c>
      <c r="Z32" s="59">
        <f t="shared" si="7"/>
        <v>0</v>
      </c>
      <c r="AA32" s="59">
        <f t="shared" si="8"/>
        <v>0</v>
      </c>
      <c r="AB32" s="59">
        <f t="shared" si="9"/>
        <v>0</v>
      </c>
      <c r="AC32" s="59">
        <f t="shared" si="10"/>
        <v>0</v>
      </c>
      <c r="AD32" s="59">
        <f t="shared" si="11"/>
        <v>0</v>
      </c>
      <c r="AE32" s="59">
        <f t="shared" si="12"/>
        <v>0</v>
      </c>
      <c r="AF32" s="59">
        <f t="shared" si="13"/>
        <v>0.1</v>
      </c>
      <c r="AG32" s="59">
        <f>ROUND(IF('Indicator Data'!K35=0,0,IF('Indicator Data'!K35&gt;AG$194,10,IF('Indicator Data'!K35&lt;AG$195,0,10-(AG$194-'Indicator Data'!K35)/(AG$194-AG$195)*10))),1)</f>
        <v>4</v>
      </c>
      <c r="AH32" s="59">
        <f t="shared" si="14"/>
        <v>1.4</v>
      </c>
      <c r="AI32" s="59">
        <f t="shared" si="15"/>
        <v>0.1</v>
      </c>
      <c r="AJ32" s="59">
        <f t="shared" si="16"/>
        <v>0</v>
      </c>
      <c r="AK32" s="59">
        <f t="shared" si="17"/>
        <v>0</v>
      </c>
      <c r="AL32" s="59">
        <f t="shared" si="18"/>
        <v>0</v>
      </c>
      <c r="AM32" s="59">
        <f t="shared" si="19"/>
        <v>0</v>
      </c>
      <c r="AN32" s="59">
        <f t="shared" si="20"/>
        <v>4.4000000000000004</v>
      </c>
      <c r="AO32" s="61">
        <f t="shared" si="21"/>
        <v>0.8</v>
      </c>
      <c r="AP32" s="61">
        <f t="shared" si="22"/>
        <v>6</v>
      </c>
      <c r="AQ32" s="61">
        <f t="shared" si="23"/>
        <v>0</v>
      </c>
      <c r="AR32" s="61">
        <f t="shared" si="24"/>
        <v>0</v>
      </c>
      <c r="AS32" s="59">
        <f t="shared" si="25"/>
        <v>4.2</v>
      </c>
      <c r="AT32" s="59">
        <f>IF('Indicator Data'!L35="No data","x",IF('Indicator Data'!BE35&lt;1000,"x",ROUND((IF('Indicator Data'!L35&gt;AT$194,10,IF('Indicator Data'!L35&lt;AT$195,0,10-(AT$194-'Indicator Data'!L35)/(AT$194-AT$195)*10))),1)))</f>
        <v>2</v>
      </c>
      <c r="AU32" s="61">
        <f t="shared" si="26"/>
        <v>3.1</v>
      </c>
      <c r="AV32" s="62">
        <f t="shared" si="27"/>
        <v>2.2999999999999998</v>
      </c>
      <c r="AW32" s="59">
        <f>ROUND(IF('Indicator Data'!M35=0,0,IF('Indicator Data'!M35&gt;AW$194,10,IF('Indicator Data'!M35&lt;AW$195,0,10-(AW$194-'Indicator Data'!M35)/(AW$194-AW$195)*10))),1)</f>
        <v>9.6</v>
      </c>
      <c r="AX32" s="59">
        <f>ROUND(IF('Indicator Data'!N35=0,0,IF(LOG('Indicator Data'!N35)&gt;LOG(AX$194),10,IF(LOG('Indicator Data'!N35)&lt;LOG(AX$195),0,10-(LOG(AX$194)-LOG('Indicator Data'!N35))/(LOG(AX$194)-LOG(AX$195))*10))),1)</f>
        <v>9.4</v>
      </c>
      <c r="AY32" s="61">
        <f t="shared" si="28"/>
        <v>9.5</v>
      </c>
      <c r="AZ32" s="59">
        <f>'Indicator Data'!O35</f>
        <v>0</v>
      </c>
      <c r="BA32" s="59">
        <f>'Indicator Data'!P35</f>
        <v>5</v>
      </c>
      <c r="BB32" s="61">
        <f t="shared" si="29"/>
        <v>9</v>
      </c>
      <c r="BC32" s="62">
        <f t="shared" si="30"/>
        <v>9</v>
      </c>
      <c r="BD32" s="16"/>
      <c r="BE32" s="108"/>
    </row>
    <row r="33" spans="1:57" s="4" customFormat="1" x14ac:dyDescent="0.25">
      <c r="A33" s="131" t="s">
        <v>57</v>
      </c>
      <c r="B33" s="63" t="s">
        <v>56</v>
      </c>
      <c r="C33" s="59">
        <f>ROUND(IF('Indicator Data'!C36=0,0.1,IF(LOG('Indicator Data'!C36)&gt;C$194,10,IF(LOG('Indicator Data'!C36)&lt;C$195,0,10-(C$194-LOG('Indicator Data'!C36))/(C$194-C$195)*10))),1)</f>
        <v>8.5</v>
      </c>
      <c r="D33" s="59">
        <f>ROUND(IF('Indicator Data'!D36=0,0.1,IF(LOG('Indicator Data'!D36)&gt;D$194,10,IF(LOG('Indicator Data'!D36)&lt;D$195,0,10-(D$194-LOG('Indicator Data'!D36))/(D$194-D$195)*10))),1)</f>
        <v>3.4</v>
      </c>
      <c r="E33" s="59">
        <f t="shared" si="0"/>
        <v>6.6</v>
      </c>
      <c r="F33" s="59">
        <f>ROUND(IF('Indicator Data'!E36="No data",0.1,IF('Indicator Data'!E36=0,0,IF(LOG('Indicator Data'!E36)&gt;F$194,10,IF(LOG('Indicator Data'!E36)&lt;F$195,0,10-(F$194-LOG('Indicator Data'!E36))/(F$194-F$195)*10)))),1)</f>
        <v>7.4</v>
      </c>
      <c r="G33" s="59">
        <f>ROUND(IF('Indicator Data'!F36=0,0,IF(LOG('Indicator Data'!F36)&gt;G$194,10,IF(LOG('Indicator Data'!F36)&lt;G$195,0,10-(G$194-LOG('Indicator Data'!F36))/(G$194-G$195)*10))),1)</f>
        <v>6.3</v>
      </c>
      <c r="H33" s="59">
        <f>ROUND(IF('Indicator Data'!G36=0,0,IF(LOG('Indicator Data'!G36)&gt;H$194,10,IF(LOG('Indicator Data'!G36)&lt;H$195,0,10-(H$194-LOG('Indicator Data'!G36))/(H$194-H$195)*10))),1)</f>
        <v>5.9</v>
      </c>
      <c r="I33" s="59">
        <f>ROUND(IF('Indicator Data'!H36=0,0,IF(LOG('Indicator Data'!H36)&gt;I$194,10,IF(LOG('Indicator Data'!H36)&lt;I$195,0,10-(I$194-LOG('Indicator Data'!H36))/(I$194-I$195)*10))),1)</f>
        <v>6.9</v>
      </c>
      <c r="J33" s="59">
        <f t="shared" si="1"/>
        <v>6.4</v>
      </c>
      <c r="K33" s="59">
        <f>ROUND(IF('Indicator Data'!I36=0,0,IF(LOG('Indicator Data'!I36)&gt;K$194,10,IF(LOG('Indicator Data'!I36)&lt;K$195,0,10-(K$194-LOG('Indicator Data'!I36))/(K$194-K$195)*10))),1)</f>
        <v>1.4</v>
      </c>
      <c r="L33" s="59">
        <f t="shared" si="2"/>
        <v>4.3</v>
      </c>
      <c r="M33" s="59">
        <f>ROUND(IF('Indicator Data'!J36=0,0,IF(LOG('Indicator Data'!J36)&gt;M$194,10,IF(LOG('Indicator Data'!J36)&lt;M$195,0,10-(M$194-LOG('Indicator Data'!J36))/(M$194-M$195)*10))),1)</f>
        <v>4.9000000000000004</v>
      </c>
      <c r="N33" s="60">
        <f>'Indicator Data'!C36/'Indicator Data'!$BD36</f>
        <v>7.4177196958543213E-4</v>
      </c>
      <c r="O33" s="60">
        <f>'Indicator Data'!D36/'Indicator Data'!$BD36</f>
        <v>3.0059305044752736E-6</v>
      </c>
      <c r="P33" s="60">
        <f>IF(F33=0.1,0,'Indicator Data'!E36/'Indicator Data'!$BD36)</f>
        <v>2.6160254104220073E-3</v>
      </c>
      <c r="Q33" s="60">
        <f>'Indicator Data'!F36/'Indicator Data'!$BD36</f>
        <v>1.8353532303647531E-6</v>
      </c>
      <c r="R33" s="60">
        <f>'Indicator Data'!G36/'Indicator Data'!$BD36</f>
        <v>6.643435860746496E-4</v>
      </c>
      <c r="S33" s="60">
        <f>'Indicator Data'!H36/'Indicator Data'!$BD36</f>
        <v>2.0150283952386749E-5</v>
      </c>
      <c r="T33" s="60">
        <f>'Indicator Data'!I36/'Indicator Data'!$BD36</f>
        <v>1.4121378974995033E-6</v>
      </c>
      <c r="U33" s="60">
        <f>'Indicator Data'!J36/'Indicator Data'!$BD36</f>
        <v>2.6166694162325677E-5</v>
      </c>
      <c r="V33" s="59">
        <f t="shared" si="3"/>
        <v>3.7</v>
      </c>
      <c r="W33" s="59">
        <f t="shared" si="4"/>
        <v>0</v>
      </c>
      <c r="X33" s="59">
        <f t="shared" si="5"/>
        <v>2</v>
      </c>
      <c r="Y33" s="59">
        <f t="shared" si="6"/>
        <v>1.7</v>
      </c>
      <c r="Z33" s="59">
        <f t="shared" si="7"/>
        <v>6.1</v>
      </c>
      <c r="AA33" s="59">
        <f t="shared" si="8"/>
        <v>0.4</v>
      </c>
      <c r="AB33" s="59">
        <f t="shared" si="9"/>
        <v>0</v>
      </c>
      <c r="AC33" s="59">
        <f t="shared" si="10"/>
        <v>0.2</v>
      </c>
      <c r="AD33" s="59">
        <f t="shared" si="11"/>
        <v>0</v>
      </c>
      <c r="AE33" s="59">
        <f t="shared" si="12"/>
        <v>0.1</v>
      </c>
      <c r="AF33" s="59">
        <f t="shared" si="13"/>
        <v>0</v>
      </c>
      <c r="AG33" s="59">
        <f>ROUND(IF('Indicator Data'!K36=0,0,IF('Indicator Data'!K36&gt;AG$194,10,IF('Indicator Data'!K36&lt;AG$195,0,10-(AG$194-'Indicator Data'!K36)/(AG$194-AG$195)*10))),1)</f>
        <v>2</v>
      </c>
      <c r="AH33" s="59">
        <f t="shared" si="14"/>
        <v>6.1</v>
      </c>
      <c r="AI33" s="59">
        <f t="shared" si="15"/>
        <v>1.7</v>
      </c>
      <c r="AJ33" s="59">
        <f t="shared" si="16"/>
        <v>3.2</v>
      </c>
      <c r="AK33" s="59">
        <f t="shared" si="17"/>
        <v>3.5</v>
      </c>
      <c r="AL33" s="59">
        <f t="shared" si="18"/>
        <v>3.4</v>
      </c>
      <c r="AM33" s="59">
        <f t="shared" si="19"/>
        <v>0.7</v>
      </c>
      <c r="AN33" s="59">
        <f t="shared" si="20"/>
        <v>2.8</v>
      </c>
      <c r="AO33" s="61">
        <f t="shared" si="21"/>
        <v>4.7</v>
      </c>
      <c r="AP33" s="61">
        <f t="shared" si="22"/>
        <v>5.2</v>
      </c>
      <c r="AQ33" s="61">
        <f t="shared" si="23"/>
        <v>6.2</v>
      </c>
      <c r="AR33" s="61">
        <f t="shared" si="24"/>
        <v>2.5</v>
      </c>
      <c r="AS33" s="59">
        <f t="shared" si="25"/>
        <v>2.4</v>
      </c>
      <c r="AT33" s="59">
        <f>IF('Indicator Data'!L36="No data","x",IF('Indicator Data'!BE36&lt;1000,"x",ROUND((IF('Indicator Data'!L36&gt;AT$194,10,IF('Indicator Data'!L36&lt;AT$195,0,10-(AT$194-'Indicator Data'!L36)/(AT$194-AT$195)*10))),1)))</f>
        <v>7.1</v>
      </c>
      <c r="AU33" s="61">
        <f t="shared" si="26"/>
        <v>4.8</v>
      </c>
      <c r="AV33" s="62">
        <f t="shared" si="27"/>
        <v>4.8</v>
      </c>
      <c r="AW33" s="59">
        <f>ROUND(IF('Indicator Data'!M36=0,0,IF('Indicator Data'!M36&gt;AW$194,10,IF('Indicator Data'!M36&lt;AW$195,0,10-(AW$194-'Indicator Data'!M36)/(AW$194-AW$195)*10))),1)</f>
        <v>0.3</v>
      </c>
      <c r="AX33" s="59">
        <f>ROUND(IF('Indicator Data'!N36=0,0,IF(LOG('Indicator Data'!N36)&gt;LOG(AX$194),10,IF(LOG('Indicator Data'!N36)&lt;LOG(AX$195),0,10-(LOG(AX$194)-LOG('Indicator Data'!N36))/(LOG(AX$194)-LOG(AX$195))*10))),1)</f>
        <v>1.2</v>
      </c>
      <c r="AY33" s="61">
        <f t="shared" si="28"/>
        <v>0.8</v>
      </c>
      <c r="AZ33" s="59">
        <f>'Indicator Data'!O36</f>
        <v>0</v>
      </c>
      <c r="BA33" s="59">
        <f>'Indicator Data'!P36</f>
        <v>0</v>
      </c>
      <c r="BB33" s="61">
        <f t="shared" si="29"/>
        <v>0</v>
      </c>
      <c r="BC33" s="62">
        <f t="shared" si="30"/>
        <v>0.6</v>
      </c>
      <c r="BD33" s="16"/>
      <c r="BE33" s="108"/>
    </row>
    <row r="34" spans="1:57" s="4" customFormat="1" x14ac:dyDescent="0.25">
      <c r="A34" s="131" t="s">
        <v>60</v>
      </c>
      <c r="B34" s="63" t="s">
        <v>59</v>
      </c>
      <c r="C34" s="59">
        <f>ROUND(IF('Indicator Data'!C37=0,0.1,IF(LOG('Indicator Data'!C37)&gt;C$194,10,IF(LOG('Indicator Data'!C37)&lt;C$195,0,10-(C$194-LOG('Indicator Data'!C37))/(C$194-C$195)*10))),1)</f>
        <v>1.7</v>
      </c>
      <c r="D34" s="59">
        <f>ROUND(IF('Indicator Data'!D37=0,0.1,IF(LOG('Indicator Data'!D37)&gt;D$194,10,IF(LOG('Indicator Data'!D37)&lt;D$195,0,10-(D$194-LOG('Indicator Data'!D37))/(D$194-D$195)*10))),1)</f>
        <v>0.1</v>
      </c>
      <c r="E34" s="59">
        <f t="shared" si="0"/>
        <v>0.9</v>
      </c>
      <c r="F34" s="59">
        <f>ROUND(IF('Indicator Data'!E37="No data",0.1,IF('Indicator Data'!E37=0,0,IF(LOG('Indicator Data'!E37)&gt;F$194,10,IF(LOG('Indicator Data'!E37)&lt;F$195,0,10-(F$194-LOG('Indicator Data'!E37))/(F$194-F$195)*10)))),1)</f>
        <v>6.4</v>
      </c>
      <c r="G34" s="59">
        <f>ROUND(IF('Indicator Data'!F37=0,0,IF(LOG('Indicator Data'!F37)&gt;G$194,10,IF(LOG('Indicator Data'!F37)&lt;G$195,0,10-(G$194-LOG('Indicator Data'!F37))/(G$194-G$195)*10))),1)</f>
        <v>0</v>
      </c>
      <c r="H34" s="59">
        <f>ROUND(IF('Indicator Data'!G37=0,0,IF(LOG('Indicator Data'!G37)&gt;H$194,10,IF(LOG('Indicator Data'!G37)&lt;H$195,0,10-(H$194-LOG('Indicator Data'!G37))/(H$194-H$195)*10))),1)</f>
        <v>0</v>
      </c>
      <c r="I34" s="59">
        <f>ROUND(IF('Indicator Data'!H37=0,0,IF(LOG('Indicator Data'!H37)&gt;I$194,10,IF(LOG('Indicator Data'!H37)&lt;I$195,0,10-(I$194-LOG('Indicator Data'!H37))/(I$194-I$195)*10))),1)</f>
        <v>0</v>
      </c>
      <c r="J34" s="59">
        <f t="shared" si="1"/>
        <v>0</v>
      </c>
      <c r="K34" s="59">
        <f>ROUND(IF('Indicator Data'!I37=0,0,IF(LOG('Indicator Data'!I37)&gt;K$194,10,IF(LOG('Indicator Data'!I37)&lt;K$195,0,10-(K$194-LOG('Indicator Data'!I37))/(K$194-K$195)*10))),1)</f>
        <v>0</v>
      </c>
      <c r="L34" s="59">
        <f t="shared" si="2"/>
        <v>0</v>
      </c>
      <c r="M34" s="59">
        <f>ROUND(IF('Indicator Data'!J37=0,0,IF(LOG('Indicator Data'!J37)&gt;M$194,10,IF(LOG('Indicator Data'!J37)&lt;M$195,0,10-(M$194-LOG('Indicator Data'!J37))/(M$194-M$195)*10))),1)</f>
        <v>0</v>
      </c>
      <c r="N34" s="60">
        <f>'Indicator Data'!C37/'Indicator Data'!$BD37</f>
        <v>9.8713453392949658E-6</v>
      </c>
      <c r="O34" s="60">
        <f>'Indicator Data'!D37/'Indicator Data'!$BD37</f>
        <v>0</v>
      </c>
      <c r="P34" s="60">
        <f>IF(F34=0.1,0,'Indicator Data'!E37/'Indicator Data'!$BD37)</f>
        <v>7.1765014863988908E-3</v>
      </c>
      <c r="Q34" s="60">
        <f>'Indicator Data'!F37/'Indicator Data'!$BD37</f>
        <v>0</v>
      </c>
      <c r="R34" s="60">
        <f>'Indicator Data'!G37/'Indicator Data'!$BD37</f>
        <v>0</v>
      </c>
      <c r="S34" s="60">
        <f>'Indicator Data'!H37/'Indicator Data'!$BD37</f>
        <v>0</v>
      </c>
      <c r="T34" s="60">
        <f>'Indicator Data'!I37/'Indicator Data'!$BD37</f>
        <v>0</v>
      </c>
      <c r="U34" s="60">
        <f>'Indicator Data'!J37/'Indicator Data'!$BD37</f>
        <v>0</v>
      </c>
      <c r="V34" s="59">
        <f t="shared" si="3"/>
        <v>0</v>
      </c>
      <c r="W34" s="59">
        <f t="shared" si="4"/>
        <v>0</v>
      </c>
      <c r="X34" s="59">
        <f t="shared" si="5"/>
        <v>0</v>
      </c>
      <c r="Y34" s="59">
        <f t="shared" si="6"/>
        <v>4.8</v>
      </c>
      <c r="Z34" s="59">
        <f t="shared" si="7"/>
        <v>0</v>
      </c>
      <c r="AA34" s="59">
        <f t="shared" si="8"/>
        <v>0</v>
      </c>
      <c r="AB34" s="59">
        <f t="shared" si="9"/>
        <v>0</v>
      </c>
      <c r="AC34" s="59">
        <f t="shared" si="10"/>
        <v>0</v>
      </c>
      <c r="AD34" s="59">
        <f t="shared" si="11"/>
        <v>0</v>
      </c>
      <c r="AE34" s="59">
        <f t="shared" si="12"/>
        <v>0</v>
      </c>
      <c r="AF34" s="59">
        <f t="shared" si="13"/>
        <v>0</v>
      </c>
      <c r="AG34" s="59">
        <f>ROUND(IF('Indicator Data'!K37=0,0,IF('Indicator Data'!K37&gt;AG$194,10,IF('Indicator Data'!K37&lt;AG$195,0,10-(AG$194-'Indicator Data'!K37)/(AG$194-AG$195)*10))),1)</f>
        <v>0</v>
      </c>
      <c r="AH34" s="59">
        <f t="shared" si="14"/>
        <v>0.9</v>
      </c>
      <c r="AI34" s="59">
        <f t="shared" si="15"/>
        <v>0.1</v>
      </c>
      <c r="AJ34" s="59">
        <f t="shared" si="16"/>
        <v>0</v>
      </c>
      <c r="AK34" s="59">
        <f t="shared" si="17"/>
        <v>0</v>
      </c>
      <c r="AL34" s="59">
        <f t="shared" si="18"/>
        <v>0</v>
      </c>
      <c r="AM34" s="59">
        <f t="shared" si="19"/>
        <v>0</v>
      </c>
      <c r="AN34" s="59">
        <f t="shared" si="20"/>
        <v>0</v>
      </c>
      <c r="AO34" s="61">
        <f t="shared" si="21"/>
        <v>0.5</v>
      </c>
      <c r="AP34" s="61">
        <f t="shared" si="22"/>
        <v>5.7</v>
      </c>
      <c r="AQ34" s="61">
        <f t="shared" si="23"/>
        <v>0</v>
      </c>
      <c r="AR34" s="61">
        <f t="shared" si="24"/>
        <v>0</v>
      </c>
      <c r="AS34" s="59">
        <f t="shared" si="25"/>
        <v>0</v>
      </c>
      <c r="AT34" s="59">
        <f>IF('Indicator Data'!L37="No data","x",IF('Indicator Data'!BE37&lt;1000,"x",ROUND((IF('Indicator Data'!L37&gt;AT$194,10,IF('Indicator Data'!L37&lt;AT$195,0,10-(AT$194-'Indicator Data'!L37)/(AT$194-AT$195)*10))),1)))</f>
        <v>1</v>
      </c>
      <c r="AU34" s="61">
        <f t="shared" si="26"/>
        <v>0.5</v>
      </c>
      <c r="AV34" s="62">
        <f t="shared" si="27"/>
        <v>1.7</v>
      </c>
      <c r="AW34" s="59">
        <f>ROUND(IF('Indicator Data'!M37=0,0,IF('Indicator Data'!M37&gt;AW$194,10,IF('Indicator Data'!M37&lt;AW$195,0,10-(AW$194-'Indicator Data'!M37)/(AW$194-AW$195)*10))),1)</f>
        <v>10</v>
      </c>
      <c r="AX34" s="59">
        <f>ROUND(IF('Indicator Data'!N37=0,0,IF(LOG('Indicator Data'!N37)&gt;LOG(AX$194),10,IF(LOG('Indicator Data'!N37)&lt;LOG(AX$195),0,10-(LOG(AX$194)-LOG('Indicator Data'!N37))/(LOG(AX$194)-LOG(AX$195))*10))),1)</f>
        <v>9.6</v>
      </c>
      <c r="AY34" s="61">
        <f t="shared" si="28"/>
        <v>9.8000000000000007</v>
      </c>
      <c r="AZ34" s="59">
        <f>'Indicator Data'!O37</f>
        <v>4</v>
      </c>
      <c r="BA34" s="59">
        <f>'Indicator Data'!P37</f>
        <v>0</v>
      </c>
      <c r="BB34" s="61">
        <f t="shared" si="29"/>
        <v>8</v>
      </c>
      <c r="BC34" s="62">
        <f t="shared" si="30"/>
        <v>8</v>
      </c>
      <c r="BD34" s="16"/>
      <c r="BE34" s="108"/>
    </row>
    <row r="35" spans="1:57" s="4" customFormat="1" x14ac:dyDescent="0.25">
      <c r="A35" s="131" t="s">
        <v>62</v>
      </c>
      <c r="B35" s="63" t="s">
        <v>61</v>
      </c>
      <c r="C35" s="59">
        <f>ROUND(IF('Indicator Data'!C38=0,0.1,IF(LOG('Indicator Data'!C38)&gt;C$194,10,IF(LOG('Indicator Data'!C38)&lt;C$195,0,10-(C$194-LOG('Indicator Data'!C38))/(C$194-C$195)*10))),1)</f>
        <v>0.1</v>
      </c>
      <c r="D35" s="59">
        <f>ROUND(IF('Indicator Data'!D38=0,0.1,IF(LOG('Indicator Data'!D38)&gt;D$194,10,IF(LOG('Indicator Data'!D38)&lt;D$195,0,10-(D$194-LOG('Indicator Data'!D38))/(D$194-D$195)*10))),1)</f>
        <v>0.1</v>
      </c>
      <c r="E35" s="59">
        <f t="shared" ref="E35:E66" si="31">ROUND((10-GEOMEAN(((10-C35)/10*9+1),((10-D35)/10*9+1)))/9*10,1)</f>
        <v>0.1</v>
      </c>
      <c r="F35" s="59">
        <f>ROUND(IF('Indicator Data'!E38="No data",0.1,IF('Indicator Data'!E38=0,0,IF(LOG('Indicator Data'!E38)&gt;F$194,10,IF(LOG('Indicator Data'!E38)&lt;F$195,0,10-(F$194-LOG('Indicator Data'!E38))/(F$194-F$195)*10)))),1)</f>
        <v>8.1</v>
      </c>
      <c r="G35" s="59">
        <f>ROUND(IF('Indicator Data'!F38=0,0,IF(LOG('Indicator Data'!F38)&gt;G$194,10,IF(LOG('Indicator Data'!F38)&lt;G$195,0,10-(G$194-LOG('Indicator Data'!F38))/(G$194-G$195)*10))),1)</f>
        <v>0</v>
      </c>
      <c r="H35" s="59">
        <f>ROUND(IF('Indicator Data'!G38=0,0,IF(LOG('Indicator Data'!G38)&gt;H$194,10,IF(LOG('Indicator Data'!G38)&lt;H$195,0,10-(H$194-LOG('Indicator Data'!G38))/(H$194-H$195)*10))),1)</f>
        <v>0</v>
      </c>
      <c r="I35" s="59">
        <f>ROUND(IF('Indicator Data'!H38=0,0,IF(LOG('Indicator Data'!H38)&gt;I$194,10,IF(LOG('Indicator Data'!H38)&lt;I$195,0,10-(I$194-LOG('Indicator Data'!H38))/(I$194-I$195)*10))),1)</f>
        <v>0</v>
      </c>
      <c r="J35" s="59">
        <f t="shared" ref="J35:J66" si="32">ROUND((10-GEOMEAN(((10-H35)/10*9+1),((10-I35)/10*9+1)))/9*10,1)</f>
        <v>0</v>
      </c>
      <c r="K35" s="59">
        <f>ROUND(IF('Indicator Data'!I38=0,0,IF(LOG('Indicator Data'!I38)&gt;K$194,10,IF(LOG('Indicator Data'!I38)&lt;K$195,0,10-(K$194-LOG('Indicator Data'!I38))/(K$194-K$195)*10))),1)</f>
        <v>0</v>
      </c>
      <c r="L35" s="59">
        <f t="shared" ref="L35:L66" si="33">ROUND((10-GEOMEAN(((10-J35)/10*9+1),((10-K35)/10*9+1)))/9*10,1)</f>
        <v>0</v>
      </c>
      <c r="M35" s="59">
        <f>ROUND(IF('Indicator Data'!J38=0,0,IF(LOG('Indicator Data'!J38)&gt;M$194,10,IF(LOG('Indicator Data'!J38)&lt;M$195,0,10-(M$194-LOG('Indicator Data'!J38))/(M$194-M$195)*10))),1)</f>
        <v>10</v>
      </c>
      <c r="N35" s="60">
        <f>'Indicator Data'!C38/'Indicator Data'!$BD38</f>
        <v>0</v>
      </c>
      <c r="O35" s="60">
        <f>'Indicator Data'!D38/'Indicator Data'!$BD38</f>
        <v>0</v>
      </c>
      <c r="P35" s="60">
        <f>IF(F35=0.1,0,'Indicator Data'!E38/'Indicator Data'!$BD38)</f>
        <v>1.2955293488332666E-2</v>
      </c>
      <c r="Q35" s="60">
        <f>'Indicator Data'!F38/'Indicator Data'!$BD38</f>
        <v>0</v>
      </c>
      <c r="R35" s="60">
        <f>'Indicator Data'!G38/'Indicator Data'!$BD38</f>
        <v>0</v>
      </c>
      <c r="S35" s="60">
        <f>'Indicator Data'!H38/'Indicator Data'!$BD38</f>
        <v>0</v>
      </c>
      <c r="T35" s="60">
        <f>'Indicator Data'!I38/'Indicator Data'!$BD38</f>
        <v>0</v>
      </c>
      <c r="U35" s="60">
        <f>'Indicator Data'!J38/'Indicator Data'!$BD38</f>
        <v>1.17872145869356E-2</v>
      </c>
      <c r="V35" s="59">
        <f t="shared" ref="V35:V66" si="34">ROUND(IF(N35&gt;V$194,10,IF(N35&lt;V$195,0,10-(V$194-N35)/(V$194-V$195)*10)),1)</f>
        <v>0</v>
      </c>
      <c r="W35" s="59">
        <f t="shared" ref="W35:W66" si="35">ROUND(IF(O35&gt;W$194,10,IF(O35&lt;W$195,0,10-(W$194-O35)/(W$194-W$195)*10)),1)</f>
        <v>0</v>
      </c>
      <c r="X35" s="59">
        <f t="shared" ref="X35:X66" si="36">ROUND(((10-GEOMEAN(((10-V35)/10*9+1),((10-W35)/10*9+1)))/9*10),1)</f>
        <v>0</v>
      </c>
      <c r="Y35" s="59">
        <f t="shared" ref="Y35:Y66" si="37">ROUND(IF(P35=0,0.1,IF(P35&gt;Y$194,10,IF(P35&lt;Y$195,0,10-(Y$194-P35)/(Y$194-Y$195)*10))),1)</f>
        <v>8.6</v>
      </c>
      <c r="Z35" s="59">
        <f t="shared" ref="Z35:Z66" si="38">ROUND(IF(Q35=0,0,IF(LOG(Q35)&gt;Z$194,10,IF(LOG(Q35)&lt;=Z$195,0,10-(Z$194-LOG(Q35))/(Z$194-Z$195)*10))),1)</f>
        <v>0</v>
      </c>
      <c r="AA35" s="59">
        <f t="shared" ref="AA35:AA66" si="39">ROUND(IF(R35&gt;AA$194,10,IF(R35&lt;AA$195,0,10-(AA$194-R35)/(AA$194-AA$195)*10)),1)</f>
        <v>0</v>
      </c>
      <c r="AB35" s="59">
        <f t="shared" ref="AB35:AB66" si="40">ROUND(IF(S35&gt;AB$194,10,IF(S35&lt;AB$195,0,10-(AB$194-S35)/(AB$194-AB$195)*10)),1)</f>
        <v>0</v>
      </c>
      <c r="AC35" s="59">
        <f t="shared" ref="AC35:AC66" si="41">ROUND(((10-GEOMEAN(((10-AA35)/10*9+1),((10-AB35)/10*9+1)))/9*10),1)</f>
        <v>0</v>
      </c>
      <c r="AD35" s="59">
        <f t="shared" ref="AD35:AD66" si="42">ROUND(IF(T35=0,0,IF(T35&gt;AD$194,10,IF(T35&lt;=AD$195,0,10-(AD$194-T35)/(AD$194-AD$195)*10))),1)</f>
        <v>0</v>
      </c>
      <c r="AE35" s="59">
        <f t="shared" ref="AE35:AE66" si="43">ROUND((10-GEOMEAN(((10-AC35)/10*9+1),((10-AD35)/10*9+1)))/9*10,1)</f>
        <v>0</v>
      </c>
      <c r="AF35" s="59">
        <f t="shared" ref="AF35:AF66" si="44">ROUND(IF(U35&gt;AF$194,10,IF(U35&lt;AF$195,0,10-(AF$194-U35)/(AF$194-AF$195)*10)),1)</f>
        <v>3.9</v>
      </c>
      <c r="AG35" s="59">
        <f>ROUND(IF('Indicator Data'!K38=0,0,IF('Indicator Data'!K38&gt;AG$194,10,IF('Indicator Data'!K38&lt;AG$195,0,10-(AG$194-'Indicator Data'!K38)/(AG$194-AG$195)*10))),1)</f>
        <v>5.0999999999999996</v>
      </c>
      <c r="AH35" s="59">
        <f t="shared" ref="AH35:AH66" si="45">ROUND(AVERAGE(C35,V35),1)</f>
        <v>0.1</v>
      </c>
      <c r="AI35" s="59">
        <f t="shared" ref="AI35:AI66" si="46">ROUND(AVERAGE(D35,W35),1)</f>
        <v>0.1</v>
      </c>
      <c r="AJ35" s="59">
        <f t="shared" ref="AJ35:AJ66" si="47">ROUND(AVERAGE(AA35,H35),1)</f>
        <v>0</v>
      </c>
      <c r="AK35" s="59">
        <f t="shared" ref="AK35:AK66" si="48">ROUND(AVERAGE(AB35,I35),1)</f>
        <v>0</v>
      </c>
      <c r="AL35" s="59">
        <f t="shared" ref="AL35:AL66" si="49">ROUND((10-GEOMEAN(((10-AJ35)/10*9+1),((10-AK35)/10*9+1)))/9*10,1)</f>
        <v>0</v>
      </c>
      <c r="AM35" s="59">
        <f t="shared" ref="AM35:AM66" si="50">ROUND(AVERAGE(AD35,K35),1)</f>
        <v>0</v>
      </c>
      <c r="AN35" s="59">
        <f t="shared" ref="AN35:AN66" si="51">ROUND((10-GEOMEAN(((10-M35)/10*9+1),((10-AF35)/10*9+1)))/9*10,1)</f>
        <v>8.3000000000000007</v>
      </c>
      <c r="AO35" s="61">
        <f t="shared" ref="AO35:AO66" si="52">ROUND((10-GEOMEAN(((10-E35)/10*9+1),((10-X35)/10*9+1)))/9*10,1)</f>
        <v>0.1</v>
      </c>
      <c r="AP35" s="61">
        <f t="shared" ref="AP35:AP66" si="53">ROUND(IF(AND(Y35="x",F35="x"),"x",(10-GEOMEAN(((10-F35)/10*9+1),((10-Y35)/10*9+1)))/9*10),1)</f>
        <v>8.4</v>
      </c>
      <c r="AQ35" s="61">
        <f t="shared" ref="AQ35:AQ66" si="54">ROUND((10-GEOMEAN(((10-G35)/10*9+1),((10-Z35)/10*9+1)))/9*10,1)</f>
        <v>0</v>
      </c>
      <c r="AR35" s="61">
        <f t="shared" ref="AR35:AR66" si="55">ROUND((10-GEOMEAN(((10-L35)/10*9+1),((10-AE35)/10*9+1)))/9*10,1)</f>
        <v>0</v>
      </c>
      <c r="AS35" s="59">
        <f t="shared" ref="AS35:AS66" si="56">ROUND(AVERAGE(AG35,AN35),1)</f>
        <v>6.7</v>
      </c>
      <c r="AT35" s="59">
        <f>IF('Indicator Data'!L38="No data","x",IF('Indicator Data'!BE38&lt;1000,"x",ROUND((IF('Indicator Data'!L38&gt;AT$194,10,IF('Indicator Data'!L38&lt;AT$195,0,10-(AT$194-'Indicator Data'!L38)/(AT$194-AT$195)*10))),1)))</f>
        <v>4</v>
      </c>
      <c r="AU35" s="61">
        <f t="shared" ref="AU35:AU66" si="57">ROUND(AVERAGE(AS35,AT35),1)</f>
        <v>5.4</v>
      </c>
      <c r="AV35" s="62">
        <f t="shared" ref="AV35:AV66" si="58">IF(ROUND(IF(AP35="x",(10-GEOMEAN(((10-AO35)/10*9+1),((10-AU35)/10*9+1),((10-AQ35)/10*9+1),((10-AR35)/10*9+1)))/9*10,(10-GEOMEAN(((10-AO35)/10*9+1),((10-AP35)/10*9+1),((10-AQ35)/10*9+1),((10-AR35)/10*9+1),((10-AU35)/10*9+1)))/9*10),1)=0,0.1,ROUND(IF(AP35="x",(10-GEOMEAN(((10-AO35)/10*9+1),((10-AU35)/10*9+1),((10-AQ35)/10*9+1),((10-AR35)/10*9+1)))/9*10,(10-GEOMEAN(((10-AO35)/10*9+1),((10-AP35)/10*9+1),((10-AQ35)/10*9+1),((10-AR35)/10*9+1),((10-AU35)/10*9+1)))/9*10),1))</f>
        <v>3.8</v>
      </c>
      <c r="AW35" s="59">
        <f>ROUND(IF('Indicator Data'!M38=0,0,IF('Indicator Data'!M38&gt;AW$194,10,IF('Indicator Data'!M38&lt;AW$195,0,10-(AW$194-'Indicator Data'!M38)/(AW$194-AW$195)*10))),1)</f>
        <v>10</v>
      </c>
      <c r="AX35" s="59">
        <f>ROUND(IF('Indicator Data'!N38=0,0,IF(LOG('Indicator Data'!N38)&gt;LOG(AX$194),10,IF(LOG('Indicator Data'!N38)&lt;LOG(AX$195),0,10-(LOG(AX$194)-LOG('Indicator Data'!N38))/(LOG(AX$194)-LOG(AX$195))*10))),1)</f>
        <v>10</v>
      </c>
      <c r="AY35" s="61">
        <f t="shared" ref="AY35:AY66" si="59">ROUND((10-GEOMEAN(((10-AW35)/10*9+1),((10-AX35)/10*9+1)))/9*10,1)</f>
        <v>10</v>
      </c>
      <c r="AZ35" s="59">
        <f>'Indicator Data'!O38</f>
        <v>0</v>
      </c>
      <c r="BA35" s="59">
        <f>'Indicator Data'!P38</f>
        <v>5</v>
      </c>
      <c r="BB35" s="61">
        <f t="shared" ref="BB35:BB66" si="60">ROUND(IF(AZ35=5,10,IF(BA35=5,9,IF(AZ35=4,8,IF(BA35=4,7,0)))),1)</f>
        <v>9</v>
      </c>
      <c r="BC35" s="62">
        <f t="shared" ref="BC35:BC66" si="61">ROUND(IF(BB35&gt;5,BB35,AY35/10*7),1)</f>
        <v>9</v>
      </c>
      <c r="BD35" s="16"/>
      <c r="BE35" s="108"/>
    </row>
    <row r="36" spans="1:57" s="4" customFormat="1" x14ac:dyDescent="0.25">
      <c r="A36" s="131" t="s">
        <v>64</v>
      </c>
      <c r="B36" s="63" t="s">
        <v>63</v>
      </c>
      <c r="C36" s="59">
        <f>ROUND(IF('Indicator Data'!C39=0,0.1,IF(LOG('Indicator Data'!C39)&gt;C$194,10,IF(LOG('Indicator Data'!C39)&lt;C$195,0,10-(C$194-LOG('Indicator Data'!C39))/(C$194-C$195)*10))),1)</f>
        <v>8.9</v>
      </c>
      <c r="D36" s="59">
        <f>ROUND(IF('Indicator Data'!D39=0,0.1,IF(LOG('Indicator Data'!D39)&gt;D$194,10,IF(LOG('Indicator Data'!D39)&lt;D$195,0,10-(D$194-LOG('Indicator Data'!D39))/(D$194-D$195)*10))),1)</f>
        <v>10</v>
      </c>
      <c r="E36" s="59">
        <f t="shared" si="31"/>
        <v>9.5</v>
      </c>
      <c r="F36" s="59">
        <f>ROUND(IF('Indicator Data'!E39="No data",0.1,IF('Indicator Data'!E39=0,0,IF(LOG('Indicator Data'!E39)&gt;F$194,10,IF(LOG('Indicator Data'!E39)&lt;F$195,0,10-(F$194-LOG('Indicator Data'!E39))/(F$194-F$195)*10)))),1)</f>
        <v>7.4</v>
      </c>
      <c r="G36" s="59">
        <f>ROUND(IF('Indicator Data'!F39=0,0,IF(LOG('Indicator Data'!F39)&gt;G$194,10,IF(LOG('Indicator Data'!F39)&lt;G$195,0,10-(G$194-LOG('Indicator Data'!F39))/(G$194-G$195)*10))),1)</f>
        <v>8.3000000000000007</v>
      </c>
      <c r="H36" s="59">
        <f>ROUND(IF('Indicator Data'!G39=0,0,IF(LOG('Indicator Data'!G39)&gt;H$194,10,IF(LOG('Indicator Data'!G39)&lt;H$195,0,10-(H$194-LOG('Indicator Data'!G39))/(H$194-H$195)*10))),1)</f>
        <v>0</v>
      </c>
      <c r="I36" s="59">
        <f>ROUND(IF('Indicator Data'!H39=0,0,IF(LOG('Indicator Data'!H39)&gt;I$194,10,IF(LOG('Indicator Data'!H39)&lt;I$195,0,10-(I$194-LOG('Indicator Data'!H39))/(I$194-I$195)*10))),1)</f>
        <v>0</v>
      </c>
      <c r="J36" s="59">
        <f t="shared" si="32"/>
        <v>0</v>
      </c>
      <c r="K36" s="59">
        <f>ROUND(IF('Indicator Data'!I39=0,0,IF(LOG('Indicator Data'!I39)&gt;K$194,10,IF(LOG('Indicator Data'!I39)&lt;K$195,0,10-(K$194-LOG('Indicator Data'!I39))/(K$194-K$195)*10))),1)</f>
        <v>0</v>
      </c>
      <c r="L36" s="59">
        <f t="shared" si="33"/>
        <v>0</v>
      </c>
      <c r="M36" s="59">
        <f>ROUND(IF('Indicator Data'!J39=0,0,IF(LOG('Indicator Data'!J39)&gt;M$194,10,IF(LOG('Indicator Data'!J39)&lt;M$195,0,10-(M$194-LOG('Indicator Data'!J39))/(M$194-M$195)*10))),1)</f>
        <v>0</v>
      </c>
      <c r="N36" s="60">
        <f>'Indicator Data'!C39/'Indicator Data'!$BD39</f>
        <v>1.9840495522890317E-3</v>
      </c>
      <c r="O36" s="60">
        <f>'Indicator Data'!D39/'Indicator Data'!$BD39</f>
        <v>1.556566511967129E-3</v>
      </c>
      <c r="P36" s="60">
        <f>IF(F36=0.1,0,'Indicator Data'!E39/'Indicator Data'!$BD39)</f>
        <v>4.8735188874449824E-3</v>
      </c>
      <c r="Q36" s="60">
        <f>'Indicator Data'!F39/'Indicator Data'!$BD39</f>
        <v>5.3230641408566935E-5</v>
      </c>
      <c r="R36" s="60">
        <f>'Indicator Data'!G39/'Indicator Data'!$BD39</f>
        <v>0</v>
      </c>
      <c r="S36" s="60">
        <f>'Indicator Data'!H39/'Indicator Data'!$BD39</f>
        <v>0</v>
      </c>
      <c r="T36" s="60">
        <f>'Indicator Data'!I39/'Indicator Data'!$BD39</f>
        <v>0</v>
      </c>
      <c r="U36" s="60">
        <f>'Indicator Data'!J39/'Indicator Data'!$BD39</f>
        <v>0</v>
      </c>
      <c r="V36" s="59">
        <f t="shared" si="34"/>
        <v>9.9</v>
      </c>
      <c r="W36" s="59">
        <f t="shared" si="35"/>
        <v>10</v>
      </c>
      <c r="X36" s="59">
        <f t="shared" si="36"/>
        <v>10</v>
      </c>
      <c r="Y36" s="59">
        <f t="shared" si="37"/>
        <v>3.2</v>
      </c>
      <c r="Z36" s="59">
        <f t="shared" si="38"/>
        <v>9.4</v>
      </c>
      <c r="AA36" s="59">
        <f t="shared" si="39"/>
        <v>0</v>
      </c>
      <c r="AB36" s="59">
        <f t="shared" si="40"/>
        <v>0</v>
      </c>
      <c r="AC36" s="59">
        <f t="shared" si="41"/>
        <v>0</v>
      </c>
      <c r="AD36" s="59">
        <f t="shared" si="42"/>
        <v>0</v>
      </c>
      <c r="AE36" s="59">
        <f t="shared" si="43"/>
        <v>0</v>
      </c>
      <c r="AF36" s="59">
        <f t="shared" si="44"/>
        <v>0</v>
      </c>
      <c r="AG36" s="59">
        <f>ROUND(IF('Indicator Data'!K39=0,0,IF('Indicator Data'!K39&gt;AG$194,10,IF('Indicator Data'!K39&lt;AG$195,0,10-(AG$194-'Indicator Data'!K39)/(AG$194-AG$195)*10))),1)</f>
        <v>1</v>
      </c>
      <c r="AH36" s="59">
        <f t="shared" si="45"/>
        <v>9.4</v>
      </c>
      <c r="AI36" s="59">
        <f t="shared" si="46"/>
        <v>10</v>
      </c>
      <c r="AJ36" s="59">
        <f t="shared" si="47"/>
        <v>0</v>
      </c>
      <c r="AK36" s="59">
        <f t="shared" si="48"/>
        <v>0</v>
      </c>
      <c r="AL36" s="59">
        <f t="shared" si="49"/>
        <v>0</v>
      </c>
      <c r="AM36" s="59">
        <f t="shared" si="50"/>
        <v>0</v>
      </c>
      <c r="AN36" s="59">
        <f t="shared" si="51"/>
        <v>0</v>
      </c>
      <c r="AO36" s="61">
        <f t="shared" si="52"/>
        <v>9.8000000000000007</v>
      </c>
      <c r="AP36" s="61">
        <f t="shared" si="53"/>
        <v>5.7</v>
      </c>
      <c r="AQ36" s="61">
        <f t="shared" si="54"/>
        <v>8.9</v>
      </c>
      <c r="AR36" s="61">
        <f t="shared" si="55"/>
        <v>0</v>
      </c>
      <c r="AS36" s="59">
        <f t="shared" si="56"/>
        <v>0.5</v>
      </c>
      <c r="AT36" s="59">
        <f>IF('Indicator Data'!L39="No data","x",IF('Indicator Data'!BE39&lt;1000,"x",ROUND((IF('Indicator Data'!L39&gt;AT$194,10,IF('Indicator Data'!L39&lt;AT$195,0,10-(AT$194-'Indicator Data'!L39)/(AT$194-AT$195)*10))),1)))</f>
        <v>0</v>
      </c>
      <c r="AU36" s="61">
        <f t="shared" si="57"/>
        <v>0.3</v>
      </c>
      <c r="AV36" s="62">
        <f t="shared" si="58"/>
        <v>6.6</v>
      </c>
      <c r="AW36" s="59">
        <f>ROUND(IF('Indicator Data'!M39=0,0,IF('Indicator Data'!M39&gt;AW$194,10,IF('Indicator Data'!M39&lt;AW$195,0,10-(AW$194-'Indicator Data'!M39)/(AW$194-AW$195)*10))),1)</f>
        <v>0.9</v>
      </c>
      <c r="AX36" s="59">
        <f>ROUND(IF('Indicator Data'!N39=0,0,IF(LOG('Indicator Data'!N39)&gt;LOG(AX$194),10,IF(LOG('Indicator Data'!N39)&lt;LOG(AX$195),0,10-(LOG(AX$194)-LOG('Indicator Data'!N39))/(LOG(AX$194)-LOG(AX$195))*10))),1)</f>
        <v>3.7</v>
      </c>
      <c r="AY36" s="61">
        <f t="shared" si="59"/>
        <v>2.4</v>
      </c>
      <c r="AZ36" s="59">
        <f>'Indicator Data'!O39</f>
        <v>0</v>
      </c>
      <c r="BA36" s="59">
        <f>'Indicator Data'!P39</f>
        <v>0</v>
      </c>
      <c r="BB36" s="61">
        <f t="shared" si="60"/>
        <v>0</v>
      </c>
      <c r="BC36" s="62">
        <f t="shared" si="61"/>
        <v>1.7</v>
      </c>
      <c r="BD36" s="16"/>
      <c r="BE36" s="108"/>
    </row>
    <row r="37" spans="1:57" s="4" customFormat="1" x14ac:dyDescent="0.25">
      <c r="A37" s="131" t="s">
        <v>376</v>
      </c>
      <c r="B37" s="63" t="s">
        <v>65</v>
      </c>
      <c r="C37" s="59">
        <f>ROUND(IF('Indicator Data'!C40=0,0.1,IF(LOG('Indicator Data'!C40)&gt;C$194,10,IF(LOG('Indicator Data'!C40)&lt;C$195,0,10-(C$194-LOG('Indicator Data'!C40))/(C$194-C$195)*10))),1)</f>
        <v>10</v>
      </c>
      <c r="D37" s="59">
        <f>ROUND(IF('Indicator Data'!D40=0,0.1,IF(LOG('Indicator Data'!D40)&gt;D$194,10,IF(LOG('Indicator Data'!D40)&lt;D$195,0,10-(D$194-LOG('Indicator Data'!D40))/(D$194-D$195)*10))),1)</f>
        <v>10</v>
      </c>
      <c r="E37" s="59">
        <f t="shared" si="31"/>
        <v>10</v>
      </c>
      <c r="F37" s="59">
        <f>ROUND(IF('Indicator Data'!E40="No data",0.1,IF('Indicator Data'!E40=0,0,IF(LOG('Indicator Data'!E40)&gt;F$194,10,IF(LOG('Indicator Data'!E40)&lt;F$195,0,10-(F$194-LOG('Indicator Data'!E40))/(F$194-F$195)*10)))),1)</f>
        <v>10</v>
      </c>
      <c r="G37" s="59">
        <f>ROUND(IF('Indicator Data'!F40=0,0,IF(LOG('Indicator Data'!F40)&gt;G$194,10,IF(LOG('Indicator Data'!F40)&lt;G$195,0,10-(G$194-LOG('Indicator Data'!F40))/(G$194-G$195)*10))),1)</f>
        <v>10</v>
      </c>
      <c r="H37" s="59">
        <f>ROUND(IF('Indicator Data'!G40=0,0,IF(LOG('Indicator Data'!G40)&gt;H$194,10,IF(LOG('Indicator Data'!G40)&lt;H$195,0,10-(H$194-LOG('Indicator Data'!G40))/(H$194-H$195)*10))),1)</f>
        <v>10</v>
      </c>
      <c r="I37" s="59">
        <f>ROUND(IF('Indicator Data'!H40=0,0,IF(LOG('Indicator Data'!H40)&gt;I$194,10,IF(LOG('Indicator Data'!H40)&lt;I$195,0,10-(I$194-LOG('Indicator Data'!H40))/(I$194-I$195)*10))),1)</f>
        <v>10</v>
      </c>
      <c r="J37" s="59">
        <f t="shared" si="32"/>
        <v>10</v>
      </c>
      <c r="K37" s="59">
        <f>ROUND(IF('Indicator Data'!I40=0,0,IF(LOG('Indicator Data'!I40)&gt;K$194,10,IF(LOG('Indicator Data'!I40)&lt;K$195,0,10-(K$194-LOG('Indicator Data'!I40))/(K$194-K$195)*10))),1)</f>
        <v>10</v>
      </c>
      <c r="L37" s="59">
        <f t="shared" si="33"/>
        <v>10</v>
      </c>
      <c r="M37" s="59">
        <f>ROUND(IF('Indicator Data'!J40=0,0,IF(LOG('Indicator Data'!J40)&gt;M$194,10,IF(LOG('Indicator Data'!J40)&lt;M$195,0,10-(M$194-LOG('Indicator Data'!J40))/(M$194-M$195)*10))),1)</f>
        <v>10</v>
      </c>
      <c r="N37" s="60">
        <f>'Indicator Data'!C40/'Indicator Data'!$BD40</f>
        <v>6.3045501761970098E-4</v>
      </c>
      <c r="O37" s="60">
        <f>'Indicator Data'!D40/'Indicator Data'!$BD40</f>
        <v>1.190468392232056E-4</v>
      </c>
      <c r="P37" s="60">
        <f>IF(F37=0.1,0,'Indicator Data'!E40/'Indicator Data'!$BD40)</f>
        <v>6.8113159650430924E-3</v>
      </c>
      <c r="Q37" s="60">
        <f>'Indicator Data'!F40/'Indicator Data'!$BD40</f>
        <v>1.1064568323138632E-5</v>
      </c>
      <c r="R37" s="60">
        <f>'Indicator Data'!G40/'Indicator Data'!$BD40</f>
        <v>7.3843951967019726E-3</v>
      </c>
      <c r="S37" s="60">
        <f>'Indicator Data'!H40/'Indicator Data'!$BD40</f>
        <v>2.1600187098094773E-3</v>
      </c>
      <c r="T37" s="60">
        <f>'Indicator Data'!I40/'Indicator Data'!$BD40</f>
        <v>1.6651544903751752E-3</v>
      </c>
      <c r="U37" s="60">
        <f>'Indicator Data'!J40/'Indicator Data'!$BD40</f>
        <v>1.1128592335002753E-2</v>
      </c>
      <c r="V37" s="59">
        <f t="shared" si="34"/>
        <v>3.2</v>
      </c>
      <c r="W37" s="59">
        <f t="shared" si="35"/>
        <v>1.2</v>
      </c>
      <c r="X37" s="59">
        <f t="shared" si="36"/>
        <v>2.2999999999999998</v>
      </c>
      <c r="Y37" s="59">
        <f t="shared" si="37"/>
        <v>4.5</v>
      </c>
      <c r="Z37" s="59">
        <f t="shared" si="38"/>
        <v>7.9</v>
      </c>
      <c r="AA37" s="59">
        <f t="shared" si="39"/>
        <v>4.0999999999999996</v>
      </c>
      <c r="AB37" s="59">
        <f t="shared" si="40"/>
        <v>4.3</v>
      </c>
      <c r="AC37" s="59">
        <f t="shared" si="41"/>
        <v>4.2</v>
      </c>
      <c r="AD37" s="59">
        <f t="shared" si="42"/>
        <v>1.7</v>
      </c>
      <c r="AE37" s="59">
        <f t="shared" si="43"/>
        <v>3</v>
      </c>
      <c r="AF37" s="59">
        <f t="shared" si="44"/>
        <v>3.7</v>
      </c>
      <c r="AG37" s="59">
        <f>ROUND(IF('Indicator Data'!K40=0,0,IF('Indicator Data'!K40&gt;AG$194,10,IF('Indicator Data'!K40&lt;AG$195,0,10-(AG$194-'Indicator Data'!K40)/(AG$194-AG$195)*10))),1)</f>
        <v>10</v>
      </c>
      <c r="AH37" s="59">
        <f t="shared" si="45"/>
        <v>6.6</v>
      </c>
      <c r="AI37" s="59">
        <f t="shared" si="46"/>
        <v>5.6</v>
      </c>
      <c r="AJ37" s="59">
        <f t="shared" si="47"/>
        <v>7.1</v>
      </c>
      <c r="AK37" s="59">
        <f t="shared" si="48"/>
        <v>7.2</v>
      </c>
      <c r="AL37" s="59">
        <f t="shared" si="49"/>
        <v>7.2</v>
      </c>
      <c r="AM37" s="59">
        <f t="shared" si="50"/>
        <v>5.9</v>
      </c>
      <c r="AN37" s="59">
        <f t="shared" si="51"/>
        <v>8.1999999999999993</v>
      </c>
      <c r="AO37" s="61">
        <f t="shared" si="52"/>
        <v>8</v>
      </c>
      <c r="AP37" s="61">
        <f t="shared" si="53"/>
        <v>8.4</v>
      </c>
      <c r="AQ37" s="61">
        <f t="shared" si="54"/>
        <v>9.1999999999999993</v>
      </c>
      <c r="AR37" s="61">
        <f t="shared" si="55"/>
        <v>8.1</v>
      </c>
      <c r="AS37" s="59">
        <f t="shared" si="56"/>
        <v>9.1</v>
      </c>
      <c r="AT37" s="59">
        <f>IF('Indicator Data'!L40="No data","x",IF('Indicator Data'!BE40&lt;1000,"x",ROUND((IF('Indicator Data'!L40&gt;AT$194,10,IF('Indicator Data'!L40&lt;AT$195,0,10-(AT$194-'Indicator Data'!L40)/(AT$194-AT$195)*10))),1)))</f>
        <v>0</v>
      </c>
      <c r="AU37" s="61">
        <f t="shared" si="57"/>
        <v>4.5999999999999996</v>
      </c>
      <c r="AV37" s="62">
        <f t="shared" si="58"/>
        <v>7.9</v>
      </c>
      <c r="AW37" s="59">
        <f>ROUND(IF('Indicator Data'!M40=0,0,IF('Indicator Data'!M40&gt;AW$194,10,IF('Indicator Data'!M40&lt;AW$195,0,10-(AW$194-'Indicator Data'!M40)/(AW$194-AW$195)*10))),1)</f>
        <v>7.1</v>
      </c>
      <c r="AX37" s="59">
        <f>ROUND(IF('Indicator Data'!N40=0,0,IF(LOG('Indicator Data'!N40)&gt;LOG(AX$194),10,IF(LOG('Indicator Data'!N40)&lt;LOG(AX$195),0,10-(LOG(AX$194)-LOG('Indicator Data'!N40))/(LOG(AX$194)-LOG(AX$195))*10))),1)</f>
        <v>8.8000000000000007</v>
      </c>
      <c r="AY37" s="61">
        <f t="shared" si="59"/>
        <v>8.1</v>
      </c>
      <c r="AZ37" s="59">
        <f>'Indicator Data'!O40</f>
        <v>0</v>
      </c>
      <c r="BA37" s="59">
        <f>'Indicator Data'!P40</f>
        <v>0</v>
      </c>
      <c r="BB37" s="61">
        <f t="shared" si="60"/>
        <v>0</v>
      </c>
      <c r="BC37" s="62">
        <f t="shared" si="61"/>
        <v>5.7</v>
      </c>
      <c r="BD37" s="16"/>
      <c r="BE37" s="108"/>
    </row>
    <row r="38" spans="1:57" s="4" customFormat="1" x14ac:dyDescent="0.25">
      <c r="A38" s="131" t="s">
        <v>67</v>
      </c>
      <c r="B38" s="63" t="s">
        <v>66</v>
      </c>
      <c r="C38" s="59">
        <f>ROUND(IF('Indicator Data'!C41=0,0.1,IF(LOG('Indicator Data'!C41)&gt;C$194,10,IF(LOG('Indicator Data'!C41)&lt;C$195,0,10-(C$194-LOG('Indicator Data'!C41))/(C$194-C$195)*10))),1)</f>
        <v>10</v>
      </c>
      <c r="D38" s="59">
        <f>ROUND(IF('Indicator Data'!D41=0,0.1,IF(LOG('Indicator Data'!D41)&gt;D$194,10,IF(LOG('Indicator Data'!D41)&lt;D$195,0,10-(D$194-LOG('Indicator Data'!D41))/(D$194-D$195)*10))),1)</f>
        <v>8.3000000000000007</v>
      </c>
      <c r="E38" s="59">
        <f t="shared" si="31"/>
        <v>9.3000000000000007</v>
      </c>
      <c r="F38" s="59">
        <f>ROUND(IF('Indicator Data'!E41="No data",0.1,IF('Indicator Data'!E41=0,0,IF(LOG('Indicator Data'!E41)&gt;F$194,10,IF(LOG('Indicator Data'!E41)&lt;F$195,0,10-(F$194-LOG('Indicator Data'!E41))/(F$194-F$195)*10)))),1)</f>
        <v>8.6</v>
      </c>
      <c r="G38" s="59">
        <f>ROUND(IF('Indicator Data'!F41=0,0,IF(LOG('Indicator Data'!F41)&gt;G$194,10,IF(LOG('Indicator Data'!F41)&lt;G$195,0,10-(G$194-LOG('Indicator Data'!F41))/(G$194-G$195)*10))),1)</f>
        <v>7.9</v>
      </c>
      <c r="H38" s="59">
        <f>ROUND(IF('Indicator Data'!G41=0,0,IF(LOG('Indicator Data'!G41)&gt;H$194,10,IF(LOG('Indicator Data'!G41)&lt;H$195,0,10-(H$194-LOG('Indicator Data'!G41))/(H$194-H$195)*10))),1)</f>
        <v>5.5</v>
      </c>
      <c r="I38" s="59">
        <f>ROUND(IF('Indicator Data'!H41=0,0,IF(LOG('Indicator Data'!H41)&gt;I$194,10,IF(LOG('Indicator Data'!H41)&lt;I$195,0,10-(I$194-LOG('Indicator Data'!H41))/(I$194-I$195)*10))),1)</f>
        <v>5.6</v>
      </c>
      <c r="J38" s="59">
        <f t="shared" si="32"/>
        <v>5.6</v>
      </c>
      <c r="K38" s="59">
        <f>ROUND(IF('Indicator Data'!I41=0,0,IF(LOG('Indicator Data'!I41)&gt;K$194,10,IF(LOG('Indicator Data'!I41)&lt;K$195,0,10-(K$194-LOG('Indicator Data'!I41))/(K$194-K$195)*10))),1)</f>
        <v>7.5</v>
      </c>
      <c r="L38" s="59">
        <f t="shared" si="33"/>
        <v>6.7</v>
      </c>
      <c r="M38" s="59">
        <f>ROUND(IF('Indicator Data'!J41=0,0,IF(LOG('Indicator Data'!J41)&gt;M$194,10,IF(LOG('Indicator Data'!J41)&lt;M$195,0,10-(M$194-LOG('Indicator Data'!J41))/(M$194-M$195)*10))),1)</f>
        <v>6.2</v>
      </c>
      <c r="N38" s="60">
        <f>'Indicator Data'!C41/'Indicator Data'!$BD41</f>
        <v>2.074299328840434E-3</v>
      </c>
      <c r="O38" s="60">
        <f>'Indicator Data'!D41/'Indicator Data'!$BD41</f>
        <v>6.5500094241789048E-5</v>
      </c>
      <c r="P38" s="60">
        <f>IF(F38=0.1,0,'Indicator Data'!E41/'Indicator Data'!$BD41)</f>
        <v>5.9440946867231025E-3</v>
      </c>
      <c r="Q38" s="60">
        <f>'Indicator Data'!F41/'Indicator Data'!$BD41</f>
        <v>1.1290989481605318E-5</v>
      </c>
      <c r="R38" s="60">
        <f>'Indicator Data'!G41/'Indicator Data'!$BD41</f>
        <v>3.3398711959140031E-4</v>
      </c>
      <c r="S38" s="60">
        <f>'Indicator Data'!H41/'Indicator Data'!$BD41</f>
        <v>1.775453996039989E-6</v>
      </c>
      <c r="T38" s="60">
        <f>'Indicator Data'!I41/'Indicator Data'!$BD41</f>
        <v>1.1183128592591816E-3</v>
      </c>
      <c r="U38" s="60">
        <f>'Indicator Data'!J41/'Indicator Data'!$BD41</f>
        <v>6.3013788539950554E-5</v>
      </c>
      <c r="V38" s="59">
        <f t="shared" si="34"/>
        <v>10</v>
      </c>
      <c r="W38" s="59">
        <f t="shared" si="35"/>
        <v>0.7</v>
      </c>
      <c r="X38" s="59">
        <f t="shared" si="36"/>
        <v>7.7</v>
      </c>
      <c r="Y38" s="59">
        <f t="shared" si="37"/>
        <v>4</v>
      </c>
      <c r="Z38" s="59">
        <f t="shared" si="38"/>
        <v>7.9</v>
      </c>
      <c r="AA38" s="59">
        <f t="shared" si="39"/>
        <v>0.2</v>
      </c>
      <c r="AB38" s="59">
        <f t="shared" si="40"/>
        <v>0</v>
      </c>
      <c r="AC38" s="59">
        <f t="shared" si="41"/>
        <v>0.1</v>
      </c>
      <c r="AD38" s="59">
        <f t="shared" si="42"/>
        <v>1.1000000000000001</v>
      </c>
      <c r="AE38" s="59">
        <f t="shared" si="43"/>
        <v>0.6</v>
      </c>
      <c r="AF38" s="59">
        <f t="shared" si="44"/>
        <v>0</v>
      </c>
      <c r="AG38" s="59">
        <f>ROUND(IF('Indicator Data'!K41=0,0,IF('Indicator Data'!K41&gt;AG$194,10,IF('Indicator Data'!K41&lt;AG$195,0,10-(AG$194-'Indicator Data'!K41)/(AG$194-AG$195)*10))),1)</f>
        <v>2</v>
      </c>
      <c r="AH38" s="59">
        <f t="shared" si="45"/>
        <v>10</v>
      </c>
      <c r="AI38" s="59">
        <f t="shared" si="46"/>
        <v>4.5</v>
      </c>
      <c r="AJ38" s="59">
        <f t="shared" si="47"/>
        <v>2.9</v>
      </c>
      <c r="AK38" s="59">
        <f t="shared" si="48"/>
        <v>2.8</v>
      </c>
      <c r="AL38" s="59">
        <f t="shared" si="49"/>
        <v>2.9</v>
      </c>
      <c r="AM38" s="59">
        <f t="shared" si="50"/>
        <v>4.3</v>
      </c>
      <c r="AN38" s="59">
        <f t="shared" si="51"/>
        <v>3.7</v>
      </c>
      <c r="AO38" s="61">
        <f t="shared" si="52"/>
        <v>8.6</v>
      </c>
      <c r="AP38" s="61">
        <f t="shared" si="53"/>
        <v>6.9</v>
      </c>
      <c r="AQ38" s="61">
        <f t="shared" si="54"/>
        <v>7.9</v>
      </c>
      <c r="AR38" s="61">
        <f t="shared" si="55"/>
        <v>4.3</v>
      </c>
      <c r="AS38" s="59">
        <f t="shared" si="56"/>
        <v>2.9</v>
      </c>
      <c r="AT38" s="59">
        <f>IF('Indicator Data'!L41="No data","x",IF('Indicator Data'!BE41&lt;1000,"x",ROUND((IF('Indicator Data'!L41&gt;AT$194,10,IF('Indicator Data'!L41&lt;AT$195,0,10-(AT$194-'Indicator Data'!L41)/(AT$194-AT$195)*10))),1)))</f>
        <v>1</v>
      </c>
      <c r="AU38" s="61">
        <f t="shared" si="57"/>
        <v>2</v>
      </c>
      <c r="AV38" s="62">
        <f t="shared" si="58"/>
        <v>6.5</v>
      </c>
      <c r="AW38" s="59">
        <f>ROUND(IF('Indicator Data'!M41=0,0,IF('Indicator Data'!M41&gt;AW$194,10,IF('Indicator Data'!M41&lt;AW$195,0,10-(AW$194-'Indicator Data'!M41)/(AW$194-AW$195)*10))),1)</f>
        <v>9.6999999999999993</v>
      </c>
      <c r="AX38" s="59">
        <f>ROUND(IF('Indicator Data'!N41=0,0,IF(LOG('Indicator Data'!N41)&gt;LOG(AX$194),10,IF(LOG('Indicator Data'!N41)&lt;LOG(AX$195),0,10-(LOG(AX$194)-LOG('Indicator Data'!N41))/(LOG(AX$194)-LOG(AX$195))*10))),1)</f>
        <v>8.1999999999999993</v>
      </c>
      <c r="AY38" s="61">
        <f t="shared" si="59"/>
        <v>9.1</v>
      </c>
      <c r="AZ38" s="59">
        <f>'Indicator Data'!O41</f>
        <v>0</v>
      </c>
      <c r="BA38" s="59">
        <f>'Indicator Data'!P41</f>
        <v>4</v>
      </c>
      <c r="BB38" s="61">
        <f t="shared" si="60"/>
        <v>7</v>
      </c>
      <c r="BC38" s="62">
        <f t="shared" si="61"/>
        <v>7</v>
      </c>
      <c r="BD38" s="16"/>
      <c r="BE38" s="108"/>
    </row>
    <row r="39" spans="1:57" s="4" customFormat="1" x14ac:dyDescent="0.25">
      <c r="A39" s="131" t="s">
        <v>69</v>
      </c>
      <c r="B39" s="63" t="s">
        <v>68</v>
      </c>
      <c r="C39" s="59">
        <f>ROUND(IF('Indicator Data'!C42=0,0.1,IF(LOG('Indicator Data'!C42)&gt;C$194,10,IF(LOG('Indicator Data'!C42)&lt;C$195,0,10-(C$194-LOG('Indicator Data'!C42))/(C$194-C$195)*10))),1)</f>
        <v>0.1</v>
      </c>
      <c r="D39" s="59">
        <f>ROUND(IF('Indicator Data'!D42=0,0.1,IF(LOG('Indicator Data'!D42)&gt;D$194,10,IF(LOG('Indicator Data'!D42)&lt;D$195,0,10-(D$194-LOG('Indicator Data'!D42))/(D$194-D$195)*10))),1)</f>
        <v>0.1</v>
      </c>
      <c r="E39" s="59">
        <f t="shared" si="31"/>
        <v>0.1</v>
      </c>
      <c r="F39" s="59">
        <f>ROUND(IF('Indicator Data'!E42="No data",0.1,IF('Indicator Data'!E42=0,0,IF(LOG('Indicator Data'!E42)&gt;F$194,10,IF(LOG('Indicator Data'!E42)&lt;F$195,0,10-(F$194-LOG('Indicator Data'!E42))/(F$194-F$195)*10)))),1)</f>
        <v>0.1</v>
      </c>
      <c r="G39" s="59">
        <f>ROUND(IF('Indicator Data'!F42=0,0,IF(LOG('Indicator Data'!F42)&gt;G$194,10,IF(LOG('Indicator Data'!F42)&lt;G$195,0,10-(G$194-LOG('Indicator Data'!F42))/(G$194-G$195)*10))),1)</f>
        <v>4.9000000000000004</v>
      </c>
      <c r="H39" s="59">
        <f>ROUND(IF('Indicator Data'!G42=0,0,IF(LOG('Indicator Data'!G42)&gt;H$194,10,IF(LOG('Indicator Data'!G42)&lt;H$195,0,10-(H$194-LOG('Indicator Data'!G42))/(H$194-H$195)*10))),1)</f>
        <v>4.5999999999999996</v>
      </c>
      <c r="I39" s="59">
        <f>ROUND(IF('Indicator Data'!H42=0,0,IF(LOG('Indicator Data'!H42)&gt;I$194,10,IF(LOG('Indicator Data'!H42)&lt;I$195,0,10-(I$194-LOG('Indicator Data'!H42))/(I$194-I$195)*10))),1)</f>
        <v>7</v>
      </c>
      <c r="J39" s="59">
        <f t="shared" si="32"/>
        <v>5.9</v>
      </c>
      <c r="K39" s="59">
        <f>ROUND(IF('Indicator Data'!I42=0,0,IF(LOG('Indicator Data'!I42)&gt;K$194,10,IF(LOG('Indicator Data'!I42)&lt;K$195,0,10-(K$194-LOG('Indicator Data'!I42))/(K$194-K$195)*10))),1)</f>
        <v>0</v>
      </c>
      <c r="L39" s="59">
        <f t="shared" si="33"/>
        <v>3.5</v>
      </c>
      <c r="M39" s="59">
        <f>ROUND(IF('Indicator Data'!J42=0,0,IF(LOG('Indicator Data'!J42)&gt;M$194,10,IF(LOG('Indicator Data'!J42)&lt;M$195,0,10-(M$194-LOG('Indicator Data'!J42))/(M$194-M$195)*10))),1)</f>
        <v>0</v>
      </c>
      <c r="N39" s="60">
        <f>'Indicator Data'!C42/'Indicator Data'!$BD42</f>
        <v>0</v>
      </c>
      <c r="O39" s="60">
        <f>'Indicator Data'!D42/'Indicator Data'!$BD42</f>
        <v>0</v>
      </c>
      <c r="P39" s="60">
        <f>IF(F39=0.1,0,'Indicator Data'!E42/'Indicator Data'!$BD42)</f>
        <v>0</v>
      </c>
      <c r="Q39" s="60">
        <f>'Indicator Data'!F42/'Indicator Data'!$BD42</f>
        <v>1.0500188002398301E-5</v>
      </c>
      <c r="R39" s="60">
        <f>'Indicator Data'!G42/'Indicator Data'!$BD42</f>
        <v>8.6244605570434847E-3</v>
      </c>
      <c r="S39" s="60">
        <f>'Indicator Data'!H42/'Indicator Data'!$BD42</f>
        <v>1.0419623607829537E-3</v>
      </c>
      <c r="T39" s="60">
        <f>'Indicator Data'!I42/'Indicator Data'!$BD42</f>
        <v>0</v>
      </c>
      <c r="U39" s="60">
        <f>'Indicator Data'!J42/'Indicator Data'!$BD42</f>
        <v>0</v>
      </c>
      <c r="V39" s="59">
        <f t="shared" si="34"/>
        <v>0</v>
      </c>
      <c r="W39" s="59">
        <f t="shared" si="35"/>
        <v>0</v>
      </c>
      <c r="X39" s="59">
        <f t="shared" si="36"/>
        <v>0</v>
      </c>
      <c r="Y39" s="59">
        <f t="shared" si="37"/>
        <v>0.1</v>
      </c>
      <c r="Z39" s="59">
        <f t="shared" si="38"/>
        <v>7.8</v>
      </c>
      <c r="AA39" s="59">
        <f t="shared" si="39"/>
        <v>4.8</v>
      </c>
      <c r="AB39" s="59">
        <f t="shared" si="40"/>
        <v>2.1</v>
      </c>
      <c r="AC39" s="59">
        <f t="shared" si="41"/>
        <v>3.6</v>
      </c>
      <c r="AD39" s="59">
        <f t="shared" si="42"/>
        <v>0</v>
      </c>
      <c r="AE39" s="59">
        <f t="shared" si="43"/>
        <v>2</v>
      </c>
      <c r="AF39" s="59">
        <f t="shared" si="44"/>
        <v>0</v>
      </c>
      <c r="AG39" s="59">
        <f>ROUND(IF('Indicator Data'!K42=0,0,IF('Indicator Data'!K42&gt;AG$194,10,IF('Indicator Data'!K42&lt;AG$195,0,10-(AG$194-'Indicator Data'!K42)/(AG$194-AG$195)*10))),1)</f>
        <v>0</v>
      </c>
      <c r="AH39" s="59">
        <f t="shared" si="45"/>
        <v>0.1</v>
      </c>
      <c r="AI39" s="59">
        <f t="shared" si="46"/>
        <v>0.1</v>
      </c>
      <c r="AJ39" s="59">
        <f t="shared" si="47"/>
        <v>4.7</v>
      </c>
      <c r="AK39" s="59">
        <f t="shared" si="48"/>
        <v>4.5999999999999996</v>
      </c>
      <c r="AL39" s="59">
        <f t="shared" si="49"/>
        <v>4.7</v>
      </c>
      <c r="AM39" s="59">
        <f t="shared" si="50"/>
        <v>0</v>
      </c>
      <c r="AN39" s="59">
        <f t="shared" si="51"/>
        <v>0</v>
      </c>
      <c r="AO39" s="61">
        <f t="shared" si="52"/>
        <v>0.1</v>
      </c>
      <c r="AP39" s="61">
        <f t="shared" si="53"/>
        <v>0.1</v>
      </c>
      <c r="AQ39" s="61">
        <f t="shared" si="54"/>
        <v>6.6</v>
      </c>
      <c r="AR39" s="61">
        <f t="shared" si="55"/>
        <v>2.8</v>
      </c>
      <c r="AS39" s="59">
        <f t="shared" si="56"/>
        <v>0</v>
      </c>
      <c r="AT39" s="59">
        <f>IF('Indicator Data'!L42="No data","x",IF('Indicator Data'!BE42&lt;1000,"x",ROUND((IF('Indicator Data'!L42&gt;AT$194,10,IF('Indicator Data'!L42&lt;AT$195,0,10-(AT$194-'Indicator Data'!L42)/(AT$194-AT$195)*10))),1)))</f>
        <v>2</v>
      </c>
      <c r="AU39" s="61">
        <f t="shared" si="57"/>
        <v>1</v>
      </c>
      <c r="AV39" s="62">
        <f t="shared" si="58"/>
        <v>2.6</v>
      </c>
      <c r="AW39" s="59">
        <f>ROUND(IF('Indicator Data'!M42=0,0,IF('Indicator Data'!M42&gt;AW$194,10,IF('Indicator Data'!M42&lt;AW$195,0,10-(AW$194-'Indicator Data'!M42)/(AW$194-AW$195)*10))),1)</f>
        <v>1.2</v>
      </c>
      <c r="AX39" s="59">
        <f>ROUND(IF('Indicator Data'!N42=0,0,IF(LOG('Indicator Data'!N42)&gt;LOG(AX$194),10,IF(LOG('Indicator Data'!N42)&lt;LOG(AX$195),0,10-(LOG(AX$194)-LOG('Indicator Data'!N42))/(LOG(AX$194)-LOG(AX$195))*10))),1)</f>
        <v>0</v>
      </c>
      <c r="AY39" s="61">
        <f t="shared" si="59"/>
        <v>0.6</v>
      </c>
      <c r="AZ39" s="59">
        <f>'Indicator Data'!O42</f>
        <v>0</v>
      </c>
      <c r="BA39" s="59">
        <f>'Indicator Data'!P42</f>
        <v>0</v>
      </c>
      <c r="BB39" s="61">
        <f t="shared" si="60"/>
        <v>0</v>
      </c>
      <c r="BC39" s="62">
        <f t="shared" si="61"/>
        <v>0.4</v>
      </c>
      <c r="BD39" s="16"/>
      <c r="BE39" s="108"/>
    </row>
    <row r="40" spans="1:57" s="4" customFormat="1" x14ac:dyDescent="0.25">
      <c r="A40" s="131" t="s">
        <v>374</v>
      </c>
      <c r="B40" s="63" t="s">
        <v>71</v>
      </c>
      <c r="C40" s="59">
        <f>ROUND(IF('Indicator Data'!C43=0,0.1,IF(LOG('Indicator Data'!C43)&gt;C$194,10,IF(LOG('Indicator Data'!C43)&lt;C$195,0,10-(C$194-LOG('Indicator Data'!C43))/(C$194-C$195)*10))),1)</f>
        <v>4.5</v>
      </c>
      <c r="D40" s="59">
        <f>ROUND(IF('Indicator Data'!D43=0,0.1,IF(LOG('Indicator Data'!D43)&gt;D$194,10,IF(LOG('Indicator Data'!D43)&lt;D$195,0,10-(D$194-LOG('Indicator Data'!D43))/(D$194-D$195)*10))),1)</f>
        <v>0.1</v>
      </c>
      <c r="E40" s="59">
        <f t="shared" si="31"/>
        <v>2.6</v>
      </c>
      <c r="F40" s="59">
        <f>ROUND(IF('Indicator Data'!E43="No data",0.1,IF('Indicator Data'!E43=0,0,IF(LOG('Indicator Data'!E43)&gt;F$194,10,IF(LOG('Indicator Data'!E43)&lt;F$195,0,10-(F$194-LOG('Indicator Data'!E43))/(F$194-F$195)*10)))),1)</f>
        <v>6.8</v>
      </c>
      <c r="G40" s="59">
        <f>ROUND(IF('Indicator Data'!F43=0,0,IF(LOG('Indicator Data'!F43)&gt;G$194,10,IF(LOG('Indicator Data'!F43)&lt;G$195,0,10-(G$194-LOG('Indicator Data'!F43))/(G$194-G$195)*10))),1)</f>
        <v>0</v>
      </c>
      <c r="H40" s="59">
        <f>ROUND(IF('Indicator Data'!G43=0,0,IF(LOG('Indicator Data'!G43)&gt;H$194,10,IF(LOG('Indicator Data'!G43)&lt;H$195,0,10-(H$194-LOG('Indicator Data'!G43))/(H$194-H$195)*10))),1)</f>
        <v>0</v>
      </c>
      <c r="I40" s="59">
        <f>ROUND(IF('Indicator Data'!H43=0,0,IF(LOG('Indicator Data'!H43)&gt;I$194,10,IF(LOG('Indicator Data'!H43)&lt;I$195,0,10-(I$194-LOG('Indicator Data'!H43))/(I$194-I$195)*10))),1)</f>
        <v>0</v>
      </c>
      <c r="J40" s="59">
        <f t="shared" si="32"/>
        <v>0</v>
      </c>
      <c r="K40" s="59">
        <f>ROUND(IF('Indicator Data'!I43=0,0,IF(LOG('Indicator Data'!I43)&gt;K$194,10,IF(LOG('Indicator Data'!I43)&lt;K$195,0,10-(K$194-LOG('Indicator Data'!I43))/(K$194-K$195)*10))),1)</f>
        <v>0</v>
      </c>
      <c r="L40" s="59">
        <f t="shared" si="33"/>
        <v>0</v>
      </c>
      <c r="M40" s="59">
        <f>ROUND(IF('Indicator Data'!J43=0,0,IF(LOG('Indicator Data'!J43)&gt;M$194,10,IF(LOG('Indicator Data'!J43)&lt;M$195,0,10-(M$194-LOG('Indicator Data'!J43))/(M$194-M$195)*10))),1)</f>
        <v>0</v>
      </c>
      <c r="N40" s="60">
        <f>'Indicator Data'!C43/'Indicator Data'!$BD43</f>
        <v>1.3342430707769236E-4</v>
      </c>
      <c r="O40" s="60">
        <f>'Indicator Data'!D43/'Indicator Data'!$BD43</f>
        <v>0</v>
      </c>
      <c r="P40" s="60">
        <f>IF(F40=0.1,0,'Indicator Data'!E43/'Indicator Data'!$BD43)</f>
        <v>1.1262506560991828E-2</v>
      </c>
      <c r="Q40" s="60">
        <f>'Indicator Data'!F43/'Indicator Data'!$BD43</f>
        <v>0</v>
      </c>
      <c r="R40" s="60">
        <f>'Indicator Data'!G43/'Indicator Data'!$BD43</f>
        <v>0</v>
      </c>
      <c r="S40" s="60">
        <f>'Indicator Data'!H43/'Indicator Data'!$BD43</f>
        <v>0</v>
      </c>
      <c r="T40" s="60">
        <f>'Indicator Data'!I43/'Indicator Data'!$BD43</f>
        <v>0</v>
      </c>
      <c r="U40" s="60">
        <f>'Indicator Data'!J43/'Indicator Data'!$BD43</f>
        <v>0</v>
      </c>
      <c r="V40" s="59">
        <f t="shared" si="34"/>
        <v>0.7</v>
      </c>
      <c r="W40" s="59">
        <f t="shared" si="35"/>
        <v>0</v>
      </c>
      <c r="X40" s="59">
        <f t="shared" si="36"/>
        <v>0.4</v>
      </c>
      <c r="Y40" s="59">
        <f t="shared" si="37"/>
        <v>7.5</v>
      </c>
      <c r="Z40" s="59">
        <f t="shared" si="38"/>
        <v>0</v>
      </c>
      <c r="AA40" s="59">
        <f t="shared" si="39"/>
        <v>0</v>
      </c>
      <c r="AB40" s="59">
        <f t="shared" si="40"/>
        <v>0</v>
      </c>
      <c r="AC40" s="59">
        <f t="shared" si="41"/>
        <v>0</v>
      </c>
      <c r="AD40" s="59">
        <f t="shared" si="42"/>
        <v>0</v>
      </c>
      <c r="AE40" s="59">
        <f t="shared" si="43"/>
        <v>0</v>
      </c>
      <c r="AF40" s="59">
        <f t="shared" si="44"/>
        <v>0</v>
      </c>
      <c r="AG40" s="59">
        <f>ROUND(IF('Indicator Data'!K43=0,0,IF('Indicator Data'!K43&gt;AG$194,10,IF('Indicator Data'!K43&lt;AG$195,0,10-(AG$194-'Indicator Data'!K43)/(AG$194-AG$195)*10))),1)</f>
        <v>0</v>
      </c>
      <c r="AH40" s="59">
        <f t="shared" si="45"/>
        <v>2.6</v>
      </c>
      <c r="AI40" s="59">
        <f t="shared" si="46"/>
        <v>0.1</v>
      </c>
      <c r="AJ40" s="59">
        <f t="shared" si="47"/>
        <v>0</v>
      </c>
      <c r="AK40" s="59">
        <f t="shared" si="48"/>
        <v>0</v>
      </c>
      <c r="AL40" s="59">
        <f t="shared" si="49"/>
        <v>0</v>
      </c>
      <c r="AM40" s="59">
        <f t="shared" si="50"/>
        <v>0</v>
      </c>
      <c r="AN40" s="59">
        <f t="shared" si="51"/>
        <v>0</v>
      </c>
      <c r="AO40" s="61">
        <f t="shared" si="52"/>
        <v>1.6</v>
      </c>
      <c r="AP40" s="61">
        <f t="shared" si="53"/>
        <v>7.2</v>
      </c>
      <c r="AQ40" s="61">
        <f t="shared" si="54"/>
        <v>0</v>
      </c>
      <c r="AR40" s="61">
        <f t="shared" si="55"/>
        <v>0</v>
      </c>
      <c r="AS40" s="59">
        <f t="shared" si="56"/>
        <v>0</v>
      </c>
      <c r="AT40" s="59">
        <f>IF('Indicator Data'!L43="No data","x",IF('Indicator Data'!BE43&lt;1000,"x",ROUND((IF('Indicator Data'!L43&gt;AT$194,10,IF('Indicator Data'!L43&lt;AT$195,0,10-(AT$194-'Indicator Data'!L43)/(AT$194-AT$195)*10))),1)))</f>
        <v>1</v>
      </c>
      <c r="AU40" s="61">
        <f t="shared" si="57"/>
        <v>0.5</v>
      </c>
      <c r="AV40" s="62">
        <f t="shared" si="58"/>
        <v>2.5</v>
      </c>
      <c r="AW40" s="59">
        <f>ROUND(IF('Indicator Data'!M43=0,0,IF('Indicator Data'!M43&gt;AW$194,10,IF('Indicator Data'!M43&lt;AW$195,0,10-(AW$194-'Indicator Data'!M43)/(AW$194-AW$195)*10))),1)</f>
        <v>5.8</v>
      </c>
      <c r="AX40" s="59">
        <f>ROUND(IF('Indicator Data'!N43=0,0,IF(LOG('Indicator Data'!N43)&gt;LOG(AX$194),10,IF(LOG('Indicator Data'!N43)&lt;LOG(AX$195),0,10-(LOG(AX$194)-LOG('Indicator Data'!N43))/(LOG(AX$194)-LOG(AX$195))*10))),1)</f>
        <v>7.1</v>
      </c>
      <c r="AY40" s="61">
        <f t="shared" si="59"/>
        <v>6.5</v>
      </c>
      <c r="AZ40" s="59">
        <f>'Indicator Data'!O43</f>
        <v>0</v>
      </c>
      <c r="BA40" s="59">
        <f>'Indicator Data'!P43</f>
        <v>0</v>
      </c>
      <c r="BB40" s="61">
        <f t="shared" si="60"/>
        <v>0</v>
      </c>
      <c r="BC40" s="62">
        <f t="shared" si="61"/>
        <v>4.5999999999999996</v>
      </c>
      <c r="BD40" s="16"/>
      <c r="BE40" s="108"/>
    </row>
    <row r="41" spans="1:57" s="4" customFormat="1" x14ac:dyDescent="0.25">
      <c r="A41" s="131" t="s">
        <v>846</v>
      </c>
      <c r="B41" s="63" t="s">
        <v>70</v>
      </c>
      <c r="C41" s="59">
        <f>ROUND(IF('Indicator Data'!C44=0,0.1,IF(LOG('Indicator Data'!C44)&gt;C$194,10,IF(LOG('Indicator Data'!C44)&lt;C$195,0,10-(C$194-LOG('Indicator Data'!C44))/(C$194-C$195)*10))),1)</f>
        <v>8.8000000000000007</v>
      </c>
      <c r="D41" s="59">
        <f>ROUND(IF('Indicator Data'!D44=0,0.1,IF(LOG('Indicator Data'!D44)&gt;D$194,10,IF(LOG('Indicator Data'!D44)&lt;D$195,0,10-(D$194-LOG('Indicator Data'!D44))/(D$194-D$195)*10))),1)</f>
        <v>0.1</v>
      </c>
      <c r="E41" s="59">
        <f t="shared" si="31"/>
        <v>6.1</v>
      </c>
      <c r="F41" s="59">
        <f>ROUND(IF('Indicator Data'!E44="No data",0.1,IF('Indicator Data'!E44=0,0,IF(LOG('Indicator Data'!E44)&gt;F$194,10,IF(LOG('Indicator Data'!E44)&lt;F$195,0,10-(F$194-LOG('Indicator Data'!E44))/(F$194-F$195)*10)))),1)</f>
        <v>9.1999999999999993</v>
      </c>
      <c r="G41" s="59">
        <f>ROUND(IF('Indicator Data'!F44=0,0,IF(LOG('Indicator Data'!F44)&gt;G$194,10,IF(LOG('Indicator Data'!F44)&lt;G$195,0,10-(G$194-LOG('Indicator Data'!F44))/(G$194-G$195)*10))),1)</f>
        <v>0</v>
      </c>
      <c r="H41" s="59">
        <f>ROUND(IF('Indicator Data'!G44=0,0,IF(LOG('Indicator Data'!G44)&gt;H$194,10,IF(LOG('Indicator Data'!G44)&lt;H$195,0,10-(H$194-LOG('Indicator Data'!G44))/(H$194-H$195)*10))),1)</f>
        <v>0</v>
      </c>
      <c r="I41" s="59">
        <f>ROUND(IF('Indicator Data'!H44=0,0,IF(LOG('Indicator Data'!H44)&gt;I$194,10,IF(LOG('Indicator Data'!H44)&lt;I$195,0,10-(I$194-LOG('Indicator Data'!H44))/(I$194-I$195)*10))),1)</f>
        <v>0</v>
      </c>
      <c r="J41" s="59">
        <f t="shared" si="32"/>
        <v>0</v>
      </c>
      <c r="K41" s="59">
        <f>ROUND(IF('Indicator Data'!I44=0,0,IF(LOG('Indicator Data'!I44)&gt;K$194,10,IF(LOG('Indicator Data'!I44)&lt;K$195,0,10-(K$194-LOG('Indicator Data'!I44))/(K$194-K$195)*10))),1)</f>
        <v>0</v>
      </c>
      <c r="L41" s="59">
        <f t="shared" si="33"/>
        <v>0</v>
      </c>
      <c r="M41" s="59">
        <f>ROUND(IF('Indicator Data'!J44=0,0,IF(LOG('Indicator Data'!J44)&gt;M$194,10,IF(LOG('Indicator Data'!J44)&lt;M$195,0,10-(M$194-LOG('Indicator Data'!J44))/(M$194-M$195)*10))),1)</f>
        <v>7.4</v>
      </c>
      <c r="N41" s="60">
        <f>'Indicator Data'!C44/'Indicator Data'!$BD44</f>
        <v>4.2883559206715585E-4</v>
      </c>
      <c r="O41" s="60">
        <f>'Indicator Data'!D44/'Indicator Data'!$BD44</f>
        <v>0</v>
      </c>
      <c r="P41" s="60">
        <f>IF(F41=0.1,0,'Indicator Data'!E44/'Indicator Data'!$BD44)</f>
        <v>6.0019676638663312E-3</v>
      </c>
      <c r="Q41" s="60">
        <f>'Indicator Data'!F44/'Indicator Data'!$BD44</f>
        <v>0</v>
      </c>
      <c r="R41" s="60">
        <f>'Indicator Data'!G44/'Indicator Data'!$BD44</f>
        <v>0</v>
      </c>
      <c r="S41" s="60">
        <f>'Indicator Data'!H44/'Indicator Data'!$BD44</f>
        <v>0</v>
      </c>
      <c r="T41" s="60">
        <f>'Indicator Data'!I44/'Indicator Data'!$BD44</f>
        <v>0</v>
      </c>
      <c r="U41" s="60">
        <f>'Indicator Data'!J44/'Indicator Data'!$BD44</f>
        <v>1.1797728681546454E-4</v>
      </c>
      <c r="V41" s="59">
        <f t="shared" si="34"/>
        <v>2.1</v>
      </c>
      <c r="W41" s="59">
        <f t="shared" si="35"/>
        <v>0</v>
      </c>
      <c r="X41" s="59">
        <f t="shared" si="36"/>
        <v>1.1000000000000001</v>
      </c>
      <c r="Y41" s="59">
        <f t="shared" si="37"/>
        <v>4</v>
      </c>
      <c r="Z41" s="59">
        <f t="shared" si="38"/>
        <v>0</v>
      </c>
      <c r="AA41" s="59">
        <f t="shared" si="39"/>
        <v>0</v>
      </c>
      <c r="AB41" s="59">
        <f t="shared" si="40"/>
        <v>0</v>
      </c>
      <c r="AC41" s="59">
        <f t="shared" si="41"/>
        <v>0</v>
      </c>
      <c r="AD41" s="59">
        <f t="shared" si="42"/>
        <v>0</v>
      </c>
      <c r="AE41" s="59">
        <f t="shared" si="43"/>
        <v>0</v>
      </c>
      <c r="AF41" s="59">
        <f t="shared" si="44"/>
        <v>0</v>
      </c>
      <c r="AG41" s="59">
        <f>ROUND(IF('Indicator Data'!K44=0,0,IF('Indicator Data'!K44&gt;AG$194,10,IF('Indicator Data'!K44&lt;AG$195,0,10-(AG$194-'Indicator Data'!K44)/(AG$194-AG$195)*10))),1)</f>
        <v>1</v>
      </c>
      <c r="AH41" s="59">
        <f t="shared" si="45"/>
        <v>5.5</v>
      </c>
      <c r="AI41" s="59">
        <f t="shared" si="46"/>
        <v>0.1</v>
      </c>
      <c r="AJ41" s="59">
        <f t="shared" si="47"/>
        <v>0</v>
      </c>
      <c r="AK41" s="59">
        <f t="shared" si="48"/>
        <v>0</v>
      </c>
      <c r="AL41" s="59">
        <f t="shared" si="49"/>
        <v>0</v>
      </c>
      <c r="AM41" s="59">
        <f t="shared" si="50"/>
        <v>0</v>
      </c>
      <c r="AN41" s="59">
        <f t="shared" si="51"/>
        <v>4.7</v>
      </c>
      <c r="AO41" s="61">
        <f t="shared" si="52"/>
        <v>4</v>
      </c>
      <c r="AP41" s="61">
        <f t="shared" si="53"/>
        <v>7.4</v>
      </c>
      <c r="AQ41" s="61">
        <f t="shared" si="54"/>
        <v>0</v>
      </c>
      <c r="AR41" s="61">
        <f t="shared" si="55"/>
        <v>0</v>
      </c>
      <c r="AS41" s="59">
        <f t="shared" si="56"/>
        <v>2.9</v>
      </c>
      <c r="AT41" s="59">
        <f>IF('Indicator Data'!L44="No data","x",IF('Indicator Data'!BE44&lt;1000,"x",ROUND((IF('Indicator Data'!L44&gt;AT$194,10,IF('Indicator Data'!L44&lt;AT$195,0,10-(AT$194-'Indicator Data'!L44)/(AT$194-AT$195)*10))),1)))</f>
        <v>1</v>
      </c>
      <c r="AU41" s="61">
        <f t="shared" si="57"/>
        <v>2</v>
      </c>
      <c r="AV41" s="62">
        <f t="shared" si="58"/>
        <v>3.3</v>
      </c>
      <c r="AW41" s="59">
        <f>ROUND(IF('Indicator Data'!M44=0,0,IF('Indicator Data'!M44&gt;AW$194,10,IF('Indicator Data'!M44&lt;AW$195,0,10-(AW$194-'Indicator Data'!M44)/(AW$194-AW$195)*10))),1)</f>
        <v>10</v>
      </c>
      <c r="AX41" s="59">
        <f>ROUND(IF('Indicator Data'!N44=0,0,IF(LOG('Indicator Data'!N44)&gt;LOG(AX$194),10,IF(LOG('Indicator Data'!N44)&lt;LOG(AX$195),0,10-(LOG(AX$194)-LOG('Indicator Data'!N44))/(LOG(AX$194)-LOG(AX$195))*10))),1)</f>
        <v>10</v>
      </c>
      <c r="AY41" s="61">
        <f t="shared" si="59"/>
        <v>10</v>
      </c>
      <c r="AZ41" s="59">
        <f>'Indicator Data'!O44</f>
        <v>4</v>
      </c>
      <c r="BA41" s="59">
        <f>'Indicator Data'!P44</f>
        <v>4</v>
      </c>
      <c r="BB41" s="61">
        <f t="shared" si="60"/>
        <v>8</v>
      </c>
      <c r="BC41" s="62">
        <f t="shared" si="61"/>
        <v>8</v>
      </c>
      <c r="BD41" s="16"/>
      <c r="BE41" s="108"/>
    </row>
    <row r="42" spans="1:57" s="4" customFormat="1" x14ac:dyDescent="0.25">
      <c r="A42" s="131" t="s">
        <v>73</v>
      </c>
      <c r="B42" s="63" t="s">
        <v>72</v>
      </c>
      <c r="C42" s="59">
        <f>ROUND(IF('Indicator Data'!C45=0,0.1,IF(LOG('Indicator Data'!C45)&gt;C$194,10,IF(LOG('Indicator Data'!C45)&lt;C$195,0,10-(C$194-LOG('Indicator Data'!C45))/(C$194-C$195)*10))),1)</f>
        <v>7.5</v>
      </c>
      <c r="D42" s="59">
        <f>ROUND(IF('Indicator Data'!D45=0,0.1,IF(LOG('Indicator Data'!D45)&gt;D$194,10,IF(LOG('Indicator Data'!D45)&lt;D$195,0,10-(D$194-LOG('Indicator Data'!D45))/(D$194-D$195)*10))),1)</f>
        <v>10</v>
      </c>
      <c r="E42" s="59">
        <f t="shared" si="31"/>
        <v>9.1</v>
      </c>
      <c r="F42" s="59">
        <f>ROUND(IF('Indicator Data'!E45="No data",0.1,IF('Indicator Data'!E45=0,0,IF(LOG('Indicator Data'!E45)&gt;F$194,10,IF(LOG('Indicator Data'!E45)&lt;F$195,0,10-(F$194-LOG('Indicator Data'!E45))/(F$194-F$195)*10)))),1)</f>
        <v>5.0999999999999996</v>
      </c>
      <c r="G42" s="59">
        <f>ROUND(IF('Indicator Data'!F45=0,0,IF(LOG('Indicator Data'!F45)&gt;G$194,10,IF(LOG('Indicator Data'!F45)&lt;G$195,0,10-(G$194-LOG('Indicator Data'!F45))/(G$194-G$195)*10))),1)</f>
        <v>7.4</v>
      </c>
      <c r="H42" s="59">
        <f>ROUND(IF('Indicator Data'!G45=0,0,IF(LOG('Indicator Data'!G45)&gt;H$194,10,IF(LOG('Indicator Data'!G45)&lt;H$195,0,10-(H$194-LOG('Indicator Data'!G45))/(H$194-H$195)*10))),1)</f>
        <v>3.4</v>
      </c>
      <c r="I42" s="59">
        <f>ROUND(IF('Indicator Data'!H45=0,0,IF(LOG('Indicator Data'!H45)&gt;I$194,10,IF(LOG('Indicator Data'!H45)&lt;I$195,0,10-(I$194-LOG('Indicator Data'!H45))/(I$194-I$195)*10))),1)</f>
        <v>0</v>
      </c>
      <c r="J42" s="59">
        <f t="shared" si="32"/>
        <v>1.9</v>
      </c>
      <c r="K42" s="59">
        <f>ROUND(IF('Indicator Data'!I45=0,0,IF(LOG('Indicator Data'!I45)&gt;K$194,10,IF(LOG('Indicator Data'!I45)&lt;K$195,0,10-(K$194-LOG('Indicator Data'!I45))/(K$194-K$195)*10))),1)</f>
        <v>4.5999999999999996</v>
      </c>
      <c r="L42" s="59">
        <f t="shared" si="33"/>
        <v>3.4</v>
      </c>
      <c r="M42" s="59">
        <f>ROUND(IF('Indicator Data'!J45=0,0,IF(LOG('Indicator Data'!J45)&gt;M$194,10,IF(LOG('Indicator Data'!J45)&lt;M$195,0,10-(M$194-LOG('Indicator Data'!J45))/(M$194-M$195)*10))),1)</f>
        <v>0</v>
      </c>
      <c r="N42" s="60">
        <f>'Indicator Data'!C45/'Indicator Data'!$BD45</f>
        <v>2.0388094350098501E-3</v>
      </c>
      <c r="O42" s="60">
        <f>'Indicator Data'!D45/'Indicator Data'!$BD45</f>
        <v>2.0302893075673585E-3</v>
      </c>
      <c r="P42" s="60">
        <f>IF(F42=0.1,0,'Indicator Data'!E45/'Indicator Data'!$BD45)</f>
        <v>2.2888737195937191E-3</v>
      </c>
      <c r="Q42" s="60">
        <f>'Indicator Data'!F45/'Indicator Data'!$BD45</f>
        <v>5.9030368143029247E-5</v>
      </c>
      <c r="R42" s="60">
        <f>'Indicator Data'!G45/'Indicator Data'!$BD45</f>
        <v>4.8181079087894734E-4</v>
      </c>
      <c r="S42" s="60">
        <f>'Indicator Data'!H45/'Indicator Data'!$BD45</f>
        <v>0</v>
      </c>
      <c r="T42" s="60">
        <f>'Indicator Data'!I45/'Indicator Data'!$BD45</f>
        <v>4.0197427772100921E-4</v>
      </c>
      <c r="U42" s="60">
        <f>'Indicator Data'!J45/'Indicator Data'!$BD45</f>
        <v>0</v>
      </c>
      <c r="V42" s="59">
        <f t="shared" si="34"/>
        <v>10</v>
      </c>
      <c r="W42" s="59">
        <f t="shared" si="35"/>
        <v>10</v>
      </c>
      <c r="X42" s="59">
        <f t="shared" si="36"/>
        <v>10</v>
      </c>
      <c r="Y42" s="59">
        <f t="shared" si="37"/>
        <v>1.5</v>
      </c>
      <c r="Z42" s="59">
        <f t="shared" si="38"/>
        <v>9.5</v>
      </c>
      <c r="AA42" s="59">
        <f t="shared" si="39"/>
        <v>0.3</v>
      </c>
      <c r="AB42" s="59">
        <f t="shared" si="40"/>
        <v>0</v>
      </c>
      <c r="AC42" s="59">
        <f t="shared" si="41"/>
        <v>0.2</v>
      </c>
      <c r="AD42" s="59">
        <f t="shared" si="42"/>
        <v>0.4</v>
      </c>
      <c r="AE42" s="59">
        <f t="shared" si="43"/>
        <v>0.3</v>
      </c>
      <c r="AF42" s="59">
        <f t="shared" si="44"/>
        <v>0</v>
      </c>
      <c r="AG42" s="59">
        <f>ROUND(IF('Indicator Data'!K45=0,0,IF('Indicator Data'!K45&gt;AG$194,10,IF('Indicator Data'!K45&lt;AG$195,0,10-(AG$194-'Indicator Data'!K45)/(AG$194-AG$195)*10))),1)</f>
        <v>3</v>
      </c>
      <c r="AH42" s="59">
        <f t="shared" si="45"/>
        <v>8.8000000000000007</v>
      </c>
      <c r="AI42" s="59">
        <f t="shared" si="46"/>
        <v>10</v>
      </c>
      <c r="AJ42" s="59">
        <f t="shared" si="47"/>
        <v>1.9</v>
      </c>
      <c r="AK42" s="59">
        <f t="shared" si="48"/>
        <v>0</v>
      </c>
      <c r="AL42" s="59">
        <f t="shared" si="49"/>
        <v>1</v>
      </c>
      <c r="AM42" s="59">
        <f t="shared" si="50"/>
        <v>2.5</v>
      </c>
      <c r="AN42" s="59">
        <f t="shared" si="51"/>
        <v>0</v>
      </c>
      <c r="AO42" s="61">
        <f t="shared" si="52"/>
        <v>9.6</v>
      </c>
      <c r="AP42" s="61">
        <f t="shared" si="53"/>
        <v>3.5</v>
      </c>
      <c r="AQ42" s="61">
        <f t="shared" si="54"/>
        <v>8.6999999999999993</v>
      </c>
      <c r="AR42" s="61">
        <f t="shared" si="55"/>
        <v>2</v>
      </c>
      <c r="AS42" s="59">
        <f t="shared" si="56"/>
        <v>1.5</v>
      </c>
      <c r="AT42" s="59">
        <f>IF('Indicator Data'!L45="No data","x",IF('Indicator Data'!BE45&lt;1000,"x",ROUND((IF('Indicator Data'!L45&gt;AT$194,10,IF('Indicator Data'!L45&lt;AT$195,0,10-(AT$194-'Indicator Data'!L45)/(AT$194-AT$195)*10))),1)))</f>
        <v>0</v>
      </c>
      <c r="AU42" s="61">
        <f t="shared" si="57"/>
        <v>0.8</v>
      </c>
      <c r="AV42" s="62">
        <f t="shared" si="58"/>
        <v>6.3</v>
      </c>
      <c r="AW42" s="59">
        <f>ROUND(IF('Indicator Data'!M45=0,0,IF('Indicator Data'!M45&gt;AW$194,10,IF('Indicator Data'!M45&lt;AW$195,0,10-(AW$194-'Indicator Data'!M45)/(AW$194-AW$195)*10))),1)</f>
        <v>0.1</v>
      </c>
      <c r="AX42" s="59">
        <f>ROUND(IF('Indicator Data'!N45=0,0,IF(LOG('Indicator Data'!N45)&gt;LOG(AX$194),10,IF(LOG('Indicator Data'!N45)&lt;LOG(AX$195),0,10-(LOG(AX$194)-LOG('Indicator Data'!N45))/(LOG(AX$194)-LOG(AX$195))*10))),1)</f>
        <v>0</v>
      </c>
      <c r="AY42" s="61">
        <f t="shared" si="59"/>
        <v>0.1</v>
      </c>
      <c r="AZ42" s="59">
        <f>'Indicator Data'!O45</f>
        <v>0</v>
      </c>
      <c r="BA42" s="59">
        <f>'Indicator Data'!P45</f>
        <v>0</v>
      </c>
      <c r="BB42" s="61">
        <f t="shared" si="60"/>
        <v>0</v>
      </c>
      <c r="BC42" s="62">
        <f t="shared" si="61"/>
        <v>0.1</v>
      </c>
      <c r="BD42" s="16"/>
      <c r="BE42" s="108"/>
    </row>
    <row r="43" spans="1:57" s="4" customFormat="1" x14ac:dyDescent="0.25">
      <c r="A43" s="131" t="s">
        <v>371</v>
      </c>
      <c r="B43" s="63" t="s">
        <v>74</v>
      </c>
      <c r="C43" s="59">
        <f>ROUND(IF('Indicator Data'!C46=0,0.1,IF(LOG('Indicator Data'!C46)&gt;C$194,10,IF(LOG('Indicator Data'!C46)&lt;C$195,0,10-(C$194-LOG('Indicator Data'!C46))/(C$194-C$195)*10))),1)</f>
        <v>0.1</v>
      </c>
      <c r="D43" s="59">
        <f>ROUND(IF('Indicator Data'!D46=0,0.1,IF(LOG('Indicator Data'!D46)&gt;D$194,10,IF(LOG('Indicator Data'!D46)&lt;D$195,0,10-(D$194-LOG('Indicator Data'!D46))/(D$194-D$195)*10))),1)</f>
        <v>0.1</v>
      </c>
      <c r="E43" s="59">
        <f t="shared" si="31"/>
        <v>0.1</v>
      </c>
      <c r="F43" s="59">
        <f>ROUND(IF('Indicator Data'!E46="No data",0.1,IF('Indicator Data'!E46=0,0,IF(LOG('Indicator Data'!E46)&gt;F$194,10,IF(LOG('Indicator Data'!E46)&lt;F$195,0,10-(F$194-LOG('Indicator Data'!E46))/(F$194-F$195)*10)))),1)</f>
        <v>7.5</v>
      </c>
      <c r="G43" s="59">
        <f>ROUND(IF('Indicator Data'!F46=0,0,IF(LOG('Indicator Data'!F46)&gt;G$194,10,IF(LOG('Indicator Data'!F46)&lt;G$195,0,10-(G$194-LOG('Indicator Data'!F46))/(G$194-G$195)*10))),1)</f>
        <v>2</v>
      </c>
      <c r="H43" s="59">
        <f>ROUND(IF('Indicator Data'!G46=0,0,IF(LOG('Indicator Data'!G46)&gt;H$194,10,IF(LOG('Indicator Data'!G46)&lt;H$195,0,10-(H$194-LOG('Indicator Data'!G46))/(H$194-H$195)*10))),1)</f>
        <v>0</v>
      </c>
      <c r="I43" s="59">
        <f>ROUND(IF('Indicator Data'!H46=0,0,IF(LOG('Indicator Data'!H46)&gt;I$194,10,IF(LOG('Indicator Data'!H46)&lt;I$195,0,10-(I$194-LOG('Indicator Data'!H46))/(I$194-I$195)*10))),1)</f>
        <v>0</v>
      </c>
      <c r="J43" s="59">
        <f t="shared" si="32"/>
        <v>0</v>
      </c>
      <c r="K43" s="59">
        <f>ROUND(IF('Indicator Data'!I46=0,0,IF(LOG('Indicator Data'!I46)&gt;K$194,10,IF(LOG('Indicator Data'!I46)&lt;K$195,0,10-(K$194-LOG('Indicator Data'!I46))/(K$194-K$195)*10))),1)</f>
        <v>0</v>
      </c>
      <c r="L43" s="59">
        <f t="shared" si="33"/>
        <v>0</v>
      </c>
      <c r="M43" s="59">
        <f>ROUND(IF('Indicator Data'!J46=0,0,IF(LOG('Indicator Data'!J46)&gt;M$194,10,IF(LOG('Indicator Data'!J46)&lt;M$195,0,10-(M$194-LOG('Indicator Data'!J46))/(M$194-M$195)*10))),1)</f>
        <v>0</v>
      </c>
      <c r="N43" s="60">
        <f>'Indicator Data'!C46/'Indicator Data'!$BD46</f>
        <v>0</v>
      </c>
      <c r="O43" s="60">
        <f>'Indicator Data'!D46/'Indicator Data'!$BD46</f>
        <v>0</v>
      </c>
      <c r="P43" s="60">
        <f>IF(F43=0.1,0,'Indicator Data'!E46/'Indicator Data'!$BD46)</f>
        <v>4.5623320570049291E-3</v>
      </c>
      <c r="Q43" s="60">
        <f>'Indicator Data'!F46/'Indicator Data'!$BD46</f>
        <v>7.1700527609660204E-9</v>
      </c>
      <c r="R43" s="60">
        <f>'Indicator Data'!G46/'Indicator Data'!$BD46</f>
        <v>0</v>
      </c>
      <c r="S43" s="60">
        <f>'Indicator Data'!H46/'Indicator Data'!$BD46</f>
        <v>0</v>
      </c>
      <c r="T43" s="60">
        <f>'Indicator Data'!I46/'Indicator Data'!$BD46</f>
        <v>0</v>
      </c>
      <c r="U43" s="60">
        <f>'Indicator Data'!J46/'Indicator Data'!$BD46</f>
        <v>0</v>
      </c>
      <c r="V43" s="59">
        <f t="shared" si="34"/>
        <v>0</v>
      </c>
      <c r="W43" s="59">
        <f t="shared" si="35"/>
        <v>0</v>
      </c>
      <c r="X43" s="59">
        <f t="shared" si="36"/>
        <v>0</v>
      </c>
      <c r="Y43" s="59">
        <f t="shared" si="37"/>
        <v>3</v>
      </c>
      <c r="Z43" s="59">
        <f t="shared" si="38"/>
        <v>0.8</v>
      </c>
      <c r="AA43" s="59">
        <f t="shared" si="39"/>
        <v>0</v>
      </c>
      <c r="AB43" s="59">
        <f t="shared" si="40"/>
        <v>0</v>
      </c>
      <c r="AC43" s="59">
        <f t="shared" si="41"/>
        <v>0</v>
      </c>
      <c r="AD43" s="59">
        <f t="shared" si="42"/>
        <v>0</v>
      </c>
      <c r="AE43" s="59">
        <f t="shared" si="43"/>
        <v>0</v>
      </c>
      <c r="AF43" s="59">
        <f t="shared" si="44"/>
        <v>0</v>
      </c>
      <c r="AG43" s="59">
        <f>ROUND(IF('Indicator Data'!K46=0,0,IF('Indicator Data'!K46&gt;AG$194,10,IF('Indicator Data'!K46&lt;AG$195,0,10-(AG$194-'Indicator Data'!K46)/(AG$194-AG$195)*10))),1)</f>
        <v>0</v>
      </c>
      <c r="AH43" s="59">
        <f t="shared" si="45"/>
        <v>0.1</v>
      </c>
      <c r="AI43" s="59">
        <f t="shared" si="46"/>
        <v>0.1</v>
      </c>
      <c r="AJ43" s="59">
        <f t="shared" si="47"/>
        <v>0</v>
      </c>
      <c r="AK43" s="59">
        <f t="shared" si="48"/>
        <v>0</v>
      </c>
      <c r="AL43" s="59">
        <f t="shared" si="49"/>
        <v>0</v>
      </c>
      <c r="AM43" s="59">
        <f t="shared" si="50"/>
        <v>0</v>
      </c>
      <c r="AN43" s="59">
        <f t="shared" si="51"/>
        <v>0</v>
      </c>
      <c r="AO43" s="61">
        <f t="shared" si="52"/>
        <v>0.1</v>
      </c>
      <c r="AP43" s="61">
        <f t="shared" si="53"/>
        <v>5.7</v>
      </c>
      <c r="AQ43" s="61">
        <f t="shared" si="54"/>
        <v>1.4</v>
      </c>
      <c r="AR43" s="61">
        <f t="shared" si="55"/>
        <v>0</v>
      </c>
      <c r="AS43" s="59">
        <f t="shared" si="56"/>
        <v>0</v>
      </c>
      <c r="AT43" s="59">
        <f>IF('Indicator Data'!L46="No data","x",IF('Indicator Data'!BE46&lt;1000,"x",ROUND((IF('Indicator Data'!L46&gt;AT$194,10,IF('Indicator Data'!L46&lt;AT$195,0,10-(AT$194-'Indicator Data'!L46)/(AT$194-AT$195)*10))),1)))</f>
        <v>2</v>
      </c>
      <c r="AU43" s="61">
        <f t="shared" si="57"/>
        <v>1</v>
      </c>
      <c r="AV43" s="62">
        <f t="shared" si="58"/>
        <v>1.9</v>
      </c>
      <c r="AW43" s="59">
        <f>ROUND(IF('Indicator Data'!M46=0,0,IF('Indicator Data'!M46&gt;AW$194,10,IF('Indicator Data'!M46&lt;AW$195,0,10-(AW$194-'Indicator Data'!M46)/(AW$194-AW$195)*10))),1)</f>
        <v>7.2</v>
      </c>
      <c r="AX43" s="59">
        <f>ROUND(IF('Indicator Data'!N46=0,0,IF(LOG('Indicator Data'!N46)&gt;LOG(AX$194),10,IF(LOG('Indicator Data'!N46)&lt;LOG(AX$195),0,10-(LOG(AX$194)-LOG('Indicator Data'!N46))/(LOG(AX$194)-LOG(AX$195))*10))),1)</f>
        <v>8.1</v>
      </c>
      <c r="AY43" s="61">
        <f t="shared" si="59"/>
        <v>7.7</v>
      </c>
      <c r="AZ43" s="59">
        <f>'Indicator Data'!O46</f>
        <v>0</v>
      </c>
      <c r="BA43" s="59">
        <f>'Indicator Data'!P46</f>
        <v>0</v>
      </c>
      <c r="BB43" s="61">
        <f t="shared" si="60"/>
        <v>0</v>
      </c>
      <c r="BC43" s="62">
        <f t="shared" si="61"/>
        <v>5.4</v>
      </c>
      <c r="BD43" s="16"/>
      <c r="BE43" s="108"/>
    </row>
    <row r="44" spans="1:57" s="4" customFormat="1" x14ac:dyDescent="0.25">
      <c r="A44" s="131" t="s">
        <v>76</v>
      </c>
      <c r="B44" s="63" t="s">
        <v>75</v>
      </c>
      <c r="C44" s="59">
        <f>ROUND(IF('Indicator Data'!C47=0,0.1,IF(LOG('Indicator Data'!C47)&gt;C$194,10,IF(LOG('Indicator Data'!C47)&lt;C$195,0,10-(C$194-LOG('Indicator Data'!C47))/(C$194-C$195)*10))),1)</f>
        <v>7.1</v>
      </c>
      <c r="D44" s="59">
        <f>ROUND(IF('Indicator Data'!D47=0,0.1,IF(LOG('Indicator Data'!D47)&gt;D$194,10,IF(LOG('Indicator Data'!D47)&lt;D$195,0,10-(D$194-LOG('Indicator Data'!D47))/(D$194-D$195)*10))),1)</f>
        <v>5.7</v>
      </c>
      <c r="E44" s="59">
        <f t="shared" si="31"/>
        <v>6.5</v>
      </c>
      <c r="F44" s="59">
        <f>ROUND(IF('Indicator Data'!E47="No data",0.1,IF('Indicator Data'!E47=0,0,IF(LOG('Indicator Data'!E47)&gt;F$194,10,IF(LOG('Indicator Data'!E47)&lt;F$195,0,10-(F$194-LOG('Indicator Data'!E47))/(F$194-F$195)*10)))),1)</f>
        <v>6.6</v>
      </c>
      <c r="G44" s="59">
        <f>ROUND(IF('Indicator Data'!F47=0,0,IF(LOG('Indicator Data'!F47)&gt;G$194,10,IF(LOG('Indicator Data'!F47)&lt;G$195,0,10-(G$194-LOG('Indicator Data'!F47))/(G$194-G$195)*10))),1)</f>
        <v>5.8</v>
      </c>
      <c r="H44" s="59">
        <f>ROUND(IF('Indicator Data'!G47=0,0,IF(LOG('Indicator Data'!G47)&gt;H$194,10,IF(LOG('Indicator Data'!G47)&lt;H$195,0,10-(H$194-LOG('Indicator Data'!G47))/(H$194-H$195)*10))),1)</f>
        <v>0</v>
      </c>
      <c r="I44" s="59">
        <f>ROUND(IF('Indicator Data'!H47=0,0,IF(LOG('Indicator Data'!H47)&gt;I$194,10,IF(LOG('Indicator Data'!H47)&lt;I$195,0,10-(I$194-LOG('Indicator Data'!H47))/(I$194-I$195)*10))),1)</f>
        <v>0</v>
      </c>
      <c r="J44" s="59">
        <f t="shared" si="32"/>
        <v>0</v>
      </c>
      <c r="K44" s="59">
        <f>ROUND(IF('Indicator Data'!I47=0,0,IF(LOG('Indicator Data'!I47)&gt;K$194,10,IF(LOG('Indicator Data'!I47)&lt;K$195,0,10-(K$194-LOG('Indicator Data'!I47))/(K$194-K$195)*10))),1)</f>
        <v>0</v>
      </c>
      <c r="L44" s="59">
        <f t="shared" si="33"/>
        <v>0</v>
      </c>
      <c r="M44" s="59">
        <f>ROUND(IF('Indicator Data'!J47=0,0,IF(LOG('Indicator Data'!J47)&gt;M$194,10,IF(LOG('Indicator Data'!J47)&lt;M$195,0,10-(M$194-LOG('Indicator Data'!J47))/(M$194-M$195)*10))),1)</f>
        <v>0</v>
      </c>
      <c r="N44" s="60">
        <f>'Indicator Data'!C47/'Indicator Data'!$BD47</f>
        <v>1.6140283615688363E-3</v>
      </c>
      <c r="O44" s="60">
        <f>'Indicator Data'!D47/'Indicator Data'!$BD47</f>
        <v>1.2107427879833309E-4</v>
      </c>
      <c r="P44" s="60">
        <f>IF(F44=0.1,0,'Indicator Data'!E47/'Indicator Data'!$BD47)</f>
        <v>1.0040921959977522E-2</v>
      </c>
      <c r="Q44" s="60">
        <f>'Indicator Data'!F47/'Indicator Data'!$BD47</f>
        <v>7.2444304749930943E-6</v>
      </c>
      <c r="R44" s="60">
        <f>'Indicator Data'!G47/'Indicator Data'!$BD47</f>
        <v>0</v>
      </c>
      <c r="S44" s="60">
        <f>'Indicator Data'!H47/'Indicator Data'!$BD47</f>
        <v>0</v>
      </c>
      <c r="T44" s="60">
        <f>'Indicator Data'!I47/'Indicator Data'!$BD47</f>
        <v>0</v>
      </c>
      <c r="U44" s="60">
        <f>'Indicator Data'!J47/'Indicator Data'!$BD47</f>
        <v>0</v>
      </c>
      <c r="V44" s="59">
        <f t="shared" si="34"/>
        <v>8.1</v>
      </c>
      <c r="W44" s="59">
        <f t="shared" si="35"/>
        <v>1.2</v>
      </c>
      <c r="X44" s="59">
        <f t="shared" si="36"/>
        <v>5.6</v>
      </c>
      <c r="Y44" s="59">
        <f t="shared" si="37"/>
        <v>6.7</v>
      </c>
      <c r="Z44" s="59">
        <f t="shared" si="38"/>
        <v>7.5</v>
      </c>
      <c r="AA44" s="59">
        <f t="shared" si="39"/>
        <v>0</v>
      </c>
      <c r="AB44" s="59">
        <f t="shared" si="40"/>
        <v>0</v>
      </c>
      <c r="AC44" s="59">
        <f t="shared" si="41"/>
        <v>0</v>
      </c>
      <c r="AD44" s="59">
        <f t="shared" si="42"/>
        <v>0</v>
      </c>
      <c r="AE44" s="59">
        <f t="shared" si="43"/>
        <v>0</v>
      </c>
      <c r="AF44" s="59">
        <f t="shared" si="44"/>
        <v>0</v>
      </c>
      <c r="AG44" s="59">
        <f>ROUND(IF('Indicator Data'!K47=0,0,IF('Indicator Data'!K47&gt;AG$194,10,IF('Indicator Data'!K47&lt;AG$195,0,10-(AG$194-'Indicator Data'!K47)/(AG$194-AG$195)*10))),1)</f>
        <v>1</v>
      </c>
      <c r="AH44" s="59">
        <f t="shared" si="45"/>
        <v>7.6</v>
      </c>
      <c r="AI44" s="59">
        <f t="shared" si="46"/>
        <v>3.5</v>
      </c>
      <c r="AJ44" s="59">
        <f t="shared" si="47"/>
        <v>0</v>
      </c>
      <c r="AK44" s="59">
        <f t="shared" si="48"/>
        <v>0</v>
      </c>
      <c r="AL44" s="59">
        <f t="shared" si="49"/>
        <v>0</v>
      </c>
      <c r="AM44" s="59">
        <f t="shared" si="50"/>
        <v>0</v>
      </c>
      <c r="AN44" s="59">
        <f t="shared" si="51"/>
        <v>0</v>
      </c>
      <c r="AO44" s="61">
        <f t="shared" si="52"/>
        <v>6.1</v>
      </c>
      <c r="AP44" s="61">
        <f t="shared" si="53"/>
        <v>6.7</v>
      </c>
      <c r="AQ44" s="61">
        <f t="shared" si="54"/>
        <v>6.7</v>
      </c>
      <c r="AR44" s="61">
        <f t="shared" si="55"/>
        <v>0</v>
      </c>
      <c r="AS44" s="59">
        <f t="shared" si="56"/>
        <v>0.5</v>
      </c>
      <c r="AT44" s="59">
        <f>IF('Indicator Data'!L47="No data","x",IF('Indicator Data'!BE47&lt;1000,"x",ROUND((IF('Indicator Data'!L47&gt;AT$194,10,IF('Indicator Data'!L47&lt;AT$195,0,10-(AT$194-'Indicator Data'!L47)/(AT$194-AT$195)*10))),1)))</f>
        <v>6.1</v>
      </c>
      <c r="AU44" s="61">
        <f t="shared" si="57"/>
        <v>3.3</v>
      </c>
      <c r="AV44" s="62">
        <f t="shared" si="58"/>
        <v>5</v>
      </c>
      <c r="AW44" s="59">
        <f>ROUND(IF('Indicator Data'!M47=0,0,IF('Indicator Data'!M47&gt;AW$194,10,IF('Indicator Data'!M47&lt;AW$195,0,10-(AW$194-'Indicator Data'!M47)/(AW$194-AW$195)*10))),1)</f>
        <v>0.2</v>
      </c>
      <c r="AX44" s="59">
        <f>ROUND(IF('Indicator Data'!N47=0,0,IF(LOG('Indicator Data'!N47)&gt;LOG(AX$194),10,IF(LOG('Indicator Data'!N47)&lt;LOG(AX$195),0,10-(LOG(AX$194)-LOG('Indicator Data'!N47))/(LOG(AX$194)-LOG(AX$195))*10))),1)</f>
        <v>1.6</v>
      </c>
      <c r="AY44" s="61">
        <f t="shared" si="59"/>
        <v>0.9</v>
      </c>
      <c r="AZ44" s="59">
        <f>'Indicator Data'!O47</f>
        <v>0</v>
      </c>
      <c r="BA44" s="59">
        <f>'Indicator Data'!P47</f>
        <v>0</v>
      </c>
      <c r="BB44" s="61">
        <f t="shared" si="60"/>
        <v>0</v>
      </c>
      <c r="BC44" s="62">
        <f t="shared" si="61"/>
        <v>0.6</v>
      </c>
      <c r="BD44" s="16"/>
      <c r="BE44" s="108"/>
    </row>
    <row r="45" spans="1:57" s="4" customFormat="1" x14ac:dyDescent="0.25">
      <c r="A45" s="131" t="s">
        <v>78</v>
      </c>
      <c r="B45" s="63" t="s">
        <v>77</v>
      </c>
      <c r="C45" s="59">
        <f>ROUND(IF('Indicator Data'!C48=0,0.1,IF(LOG('Indicator Data'!C48)&gt;C$194,10,IF(LOG('Indicator Data'!C48)&lt;C$195,0,10-(C$194-LOG('Indicator Data'!C48))/(C$194-C$195)*10))),1)</f>
        <v>7.3</v>
      </c>
      <c r="D45" s="59">
        <f>ROUND(IF('Indicator Data'!D48=0,0.1,IF(LOG('Indicator Data'!D48)&gt;D$194,10,IF(LOG('Indicator Data'!D48)&lt;D$195,0,10-(D$194-LOG('Indicator Data'!D48))/(D$194-D$195)*10))),1)</f>
        <v>6.7</v>
      </c>
      <c r="E45" s="59">
        <f t="shared" si="31"/>
        <v>7</v>
      </c>
      <c r="F45" s="59">
        <f>ROUND(IF('Indicator Data'!E48="No data",0.1,IF('Indicator Data'!E48=0,0,IF(LOG('Indicator Data'!E48)&gt;F$194,10,IF(LOG('Indicator Data'!E48)&lt;F$195,0,10-(F$194-LOG('Indicator Data'!E48))/(F$194-F$195)*10)))),1)</f>
        <v>5.7</v>
      </c>
      <c r="G45" s="59">
        <f>ROUND(IF('Indicator Data'!F48=0,0,IF(LOG('Indicator Data'!F48)&gt;G$194,10,IF(LOG('Indicator Data'!F48)&lt;G$195,0,10-(G$194-LOG('Indicator Data'!F48))/(G$194-G$195)*10))),1)</f>
        <v>4.3</v>
      </c>
      <c r="H45" s="59">
        <f>ROUND(IF('Indicator Data'!G48=0,0,IF(LOG('Indicator Data'!G48)&gt;H$194,10,IF(LOG('Indicator Data'!G48)&lt;H$195,0,10-(H$194-LOG('Indicator Data'!G48))/(H$194-H$195)*10))),1)</f>
        <v>8.3000000000000007</v>
      </c>
      <c r="I45" s="59">
        <f>ROUND(IF('Indicator Data'!H48=0,0,IF(LOG('Indicator Data'!H48)&gt;I$194,10,IF(LOG('Indicator Data'!H48)&lt;I$195,0,10-(I$194-LOG('Indicator Data'!H48))/(I$194-I$195)*10))),1)</f>
        <v>9.6999999999999993</v>
      </c>
      <c r="J45" s="59">
        <f t="shared" si="32"/>
        <v>9.1</v>
      </c>
      <c r="K45" s="59">
        <f>ROUND(IF('Indicator Data'!I48=0,0,IF(LOG('Indicator Data'!I48)&gt;K$194,10,IF(LOG('Indicator Data'!I48)&lt;K$195,0,10-(K$194-LOG('Indicator Data'!I48))/(K$194-K$195)*10))),1)</f>
        <v>6.9</v>
      </c>
      <c r="L45" s="59">
        <f t="shared" si="33"/>
        <v>8.1999999999999993</v>
      </c>
      <c r="M45" s="59">
        <f>ROUND(IF('Indicator Data'!J48=0,0,IF(LOG('Indicator Data'!J48)&gt;M$194,10,IF(LOG('Indicator Data'!J48)&lt;M$195,0,10-(M$194-LOG('Indicator Data'!J48))/(M$194-M$195)*10))),1)</f>
        <v>8.6</v>
      </c>
      <c r="N45" s="60">
        <f>'Indicator Data'!C48/'Indicator Data'!$BD48</f>
        <v>7.3530610591793384E-4</v>
      </c>
      <c r="O45" s="60">
        <f>'Indicator Data'!D48/'Indicator Data'!$BD48</f>
        <v>8.756879335836365E-5</v>
      </c>
      <c r="P45" s="60">
        <f>IF(F45=0.1,0,'Indicator Data'!E48/'Indicator Data'!$BD48)</f>
        <v>1.7125417646265538E-3</v>
      </c>
      <c r="Q45" s="60">
        <f>'Indicator Data'!F48/'Indicator Data'!$BD48</f>
        <v>3.4823661639359965E-7</v>
      </c>
      <c r="R45" s="60">
        <f>'Indicator Data'!G48/'Indicator Data'!$BD48</f>
        <v>1.8783378961349961E-2</v>
      </c>
      <c r="S45" s="60">
        <f>'Indicator Data'!H48/'Indicator Data'!$BD48</f>
        <v>5.0985384211148987E-3</v>
      </c>
      <c r="T45" s="60">
        <f>'Indicator Data'!I48/'Indicator Data'!$BD48</f>
        <v>2.4557646188076649E-3</v>
      </c>
      <c r="U45" s="60">
        <f>'Indicator Data'!J48/'Indicator Data'!$BD48</f>
        <v>2.4540294215927125E-3</v>
      </c>
      <c r="V45" s="59">
        <f t="shared" si="34"/>
        <v>3.7</v>
      </c>
      <c r="W45" s="59">
        <f t="shared" si="35"/>
        <v>0.9</v>
      </c>
      <c r="X45" s="59">
        <f t="shared" si="36"/>
        <v>2.4</v>
      </c>
      <c r="Y45" s="59">
        <f t="shared" si="37"/>
        <v>1.1000000000000001</v>
      </c>
      <c r="Z45" s="59">
        <f t="shared" si="38"/>
        <v>4.5</v>
      </c>
      <c r="AA45" s="59">
        <f t="shared" si="39"/>
        <v>10</v>
      </c>
      <c r="AB45" s="59">
        <f t="shared" si="40"/>
        <v>10</v>
      </c>
      <c r="AC45" s="59">
        <f t="shared" si="41"/>
        <v>10</v>
      </c>
      <c r="AD45" s="59">
        <f t="shared" si="42"/>
        <v>2.5</v>
      </c>
      <c r="AE45" s="59">
        <f t="shared" si="43"/>
        <v>8</v>
      </c>
      <c r="AF45" s="59">
        <f t="shared" si="44"/>
        <v>0.8</v>
      </c>
      <c r="AG45" s="59">
        <f>ROUND(IF('Indicator Data'!K48=0,0,IF('Indicator Data'!K48&gt;AG$194,10,IF('Indicator Data'!K48&lt;AG$195,0,10-(AG$194-'Indicator Data'!K48)/(AG$194-AG$195)*10))),1)</f>
        <v>6.1</v>
      </c>
      <c r="AH45" s="59">
        <f t="shared" si="45"/>
        <v>5.5</v>
      </c>
      <c r="AI45" s="59">
        <f t="shared" si="46"/>
        <v>3.8</v>
      </c>
      <c r="AJ45" s="59">
        <f t="shared" si="47"/>
        <v>9.1999999999999993</v>
      </c>
      <c r="AK45" s="59">
        <f t="shared" si="48"/>
        <v>9.9</v>
      </c>
      <c r="AL45" s="59">
        <f t="shared" si="49"/>
        <v>9.6</v>
      </c>
      <c r="AM45" s="59">
        <f t="shared" si="50"/>
        <v>4.7</v>
      </c>
      <c r="AN45" s="59">
        <f t="shared" si="51"/>
        <v>6</v>
      </c>
      <c r="AO45" s="61">
        <f t="shared" si="52"/>
        <v>5.0999999999999996</v>
      </c>
      <c r="AP45" s="61">
        <f t="shared" si="53"/>
        <v>3.8</v>
      </c>
      <c r="AQ45" s="61">
        <f t="shared" si="54"/>
        <v>4.4000000000000004</v>
      </c>
      <c r="AR45" s="61">
        <f t="shared" si="55"/>
        <v>8.1</v>
      </c>
      <c r="AS45" s="59">
        <f t="shared" si="56"/>
        <v>6.1</v>
      </c>
      <c r="AT45" s="59">
        <f>IF('Indicator Data'!L48="No data","x",IF('Indicator Data'!BE48&lt;1000,"x",ROUND((IF('Indicator Data'!L48&gt;AT$194,10,IF('Indicator Data'!L48&lt;AT$195,0,10-(AT$194-'Indicator Data'!L48)/(AT$194-AT$195)*10))),1)))</f>
        <v>4</v>
      </c>
      <c r="AU45" s="61">
        <f t="shared" si="57"/>
        <v>5.0999999999999996</v>
      </c>
      <c r="AV45" s="62">
        <f t="shared" si="58"/>
        <v>5.5</v>
      </c>
      <c r="AW45" s="59">
        <f>ROUND(IF('Indicator Data'!M48=0,0,IF('Indicator Data'!M48&gt;AW$194,10,IF('Indicator Data'!M48&lt;AW$195,0,10-(AW$194-'Indicator Data'!M48)/(AW$194-AW$195)*10))),1)</f>
        <v>0.1</v>
      </c>
      <c r="AX45" s="59">
        <f>ROUND(IF('Indicator Data'!N48=0,0,IF(LOG('Indicator Data'!N48)&gt;LOG(AX$194),10,IF(LOG('Indicator Data'!N48)&lt;LOG(AX$195),0,10-(LOG(AX$194)-LOG('Indicator Data'!N48))/(LOG(AX$194)-LOG(AX$195))*10))),1)</f>
        <v>1.6</v>
      </c>
      <c r="AY45" s="61">
        <f t="shared" si="59"/>
        <v>0.9</v>
      </c>
      <c r="AZ45" s="59">
        <f>'Indicator Data'!O48</f>
        <v>0</v>
      </c>
      <c r="BA45" s="59">
        <f>'Indicator Data'!P48</f>
        <v>0</v>
      </c>
      <c r="BB45" s="61">
        <f t="shared" si="60"/>
        <v>0</v>
      </c>
      <c r="BC45" s="62">
        <f t="shared" si="61"/>
        <v>0.6</v>
      </c>
      <c r="BD45" s="16"/>
      <c r="BE45" s="108"/>
    </row>
    <row r="46" spans="1:57" s="4" customFormat="1" x14ac:dyDescent="0.25">
      <c r="A46" s="131" t="s">
        <v>80</v>
      </c>
      <c r="B46" s="63" t="s">
        <v>79</v>
      </c>
      <c r="C46" s="59">
        <f>ROUND(IF('Indicator Data'!C49=0,0.1,IF(LOG('Indicator Data'!C49)&gt;C$194,10,IF(LOG('Indicator Data'!C49)&lt;C$195,0,10-(C$194-LOG('Indicator Data'!C49))/(C$194-C$195)*10))),1)</f>
        <v>5.6</v>
      </c>
      <c r="D46" s="59">
        <f>ROUND(IF('Indicator Data'!D49=0,0.1,IF(LOG('Indicator Data'!D49)&gt;D$194,10,IF(LOG('Indicator Data'!D49)&lt;D$195,0,10-(D$194-LOG('Indicator Data'!D49))/(D$194-D$195)*10))),1)</f>
        <v>3.9</v>
      </c>
      <c r="E46" s="59">
        <f t="shared" si="31"/>
        <v>4.8</v>
      </c>
      <c r="F46" s="59">
        <f>ROUND(IF('Indicator Data'!E49="No data",0.1,IF('Indicator Data'!E49=0,0,IF(LOG('Indicator Data'!E49)&gt;F$194,10,IF(LOG('Indicator Data'!E49)&lt;F$195,0,10-(F$194-LOG('Indicator Data'!E49))/(F$194-F$195)*10)))),1)</f>
        <v>0</v>
      </c>
      <c r="G46" s="59">
        <f>ROUND(IF('Indicator Data'!F49=0,0,IF(LOG('Indicator Data'!F49)&gt;G$194,10,IF(LOG('Indicator Data'!F49)&lt;G$195,0,10-(G$194-LOG('Indicator Data'!F49))/(G$194-G$195)*10))),1)</f>
        <v>4.3</v>
      </c>
      <c r="H46" s="59">
        <f>ROUND(IF('Indicator Data'!G49=0,0,IF(LOG('Indicator Data'!G49)&gt;H$194,10,IF(LOG('Indicator Data'!G49)&lt;H$195,0,10-(H$194-LOG('Indicator Data'!G49))/(H$194-H$195)*10))),1)</f>
        <v>0</v>
      </c>
      <c r="I46" s="59">
        <f>ROUND(IF('Indicator Data'!H49=0,0,IF(LOG('Indicator Data'!H49)&gt;I$194,10,IF(LOG('Indicator Data'!H49)&lt;I$195,0,10-(I$194-LOG('Indicator Data'!H49))/(I$194-I$195)*10))),1)</f>
        <v>0</v>
      </c>
      <c r="J46" s="59">
        <f t="shared" si="32"/>
        <v>0</v>
      </c>
      <c r="K46" s="59">
        <f>ROUND(IF('Indicator Data'!I49=0,0,IF(LOG('Indicator Data'!I49)&gt;K$194,10,IF(LOG('Indicator Data'!I49)&lt;K$195,0,10-(K$194-LOG('Indicator Data'!I49))/(K$194-K$195)*10))),1)</f>
        <v>0</v>
      </c>
      <c r="L46" s="59">
        <f t="shared" si="33"/>
        <v>0</v>
      </c>
      <c r="M46" s="59">
        <f>ROUND(IF('Indicator Data'!J49=0,0,IF(LOG('Indicator Data'!J49)&gt;M$194,10,IF(LOG('Indicator Data'!J49)&lt;M$195,0,10-(M$194-LOG('Indicator Data'!J49))/(M$194-M$195)*10))),1)</f>
        <v>0</v>
      </c>
      <c r="N46" s="60">
        <f>'Indicator Data'!C49/'Indicator Data'!$BD49</f>
        <v>1.4908286892551898E-3</v>
      </c>
      <c r="O46" s="60">
        <f>'Indicator Data'!D49/'Indicator Data'!$BD49</f>
        <v>1.2851180565193524E-4</v>
      </c>
      <c r="P46" s="60">
        <f>IF(F46=0.1,0,'Indicator Data'!E49/'Indicator Data'!$BD49)</f>
        <v>6.2872482687393924E-5</v>
      </c>
      <c r="Q46" s="60">
        <f>'Indicator Data'!F49/'Indicator Data'!$BD49</f>
        <v>3.4772259003160639E-6</v>
      </c>
      <c r="R46" s="60">
        <f>'Indicator Data'!G49/'Indicator Data'!$BD49</f>
        <v>0</v>
      </c>
      <c r="S46" s="60">
        <f>'Indicator Data'!H49/'Indicator Data'!$BD49</f>
        <v>0</v>
      </c>
      <c r="T46" s="60">
        <f>'Indicator Data'!I49/'Indicator Data'!$BD49</f>
        <v>0</v>
      </c>
      <c r="U46" s="60">
        <f>'Indicator Data'!J49/'Indicator Data'!$BD49</f>
        <v>0</v>
      </c>
      <c r="V46" s="59">
        <f t="shared" si="34"/>
        <v>7.5</v>
      </c>
      <c r="W46" s="59">
        <f t="shared" si="35"/>
        <v>1.3</v>
      </c>
      <c r="X46" s="59">
        <f t="shared" si="36"/>
        <v>5.2</v>
      </c>
      <c r="Y46" s="59">
        <f t="shared" si="37"/>
        <v>0</v>
      </c>
      <c r="Z46" s="59">
        <f t="shared" si="38"/>
        <v>6.8</v>
      </c>
      <c r="AA46" s="59">
        <f t="shared" si="39"/>
        <v>0</v>
      </c>
      <c r="AB46" s="59">
        <f t="shared" si="40"/>
        <v>0</v>
      </c>
      <c r="AC46" s="59">
        <f t="shared" si="41"/>
        <v>0</v>
      </c>
      <c r="AD46" s="59">
        <f t="shared" si="42"/>
        <v>0</v>
      </c>
      <c r="AE46" s="59">
        <f t="shared" si="43"/>
        <v>0</v>
      </c>
      <c r="AF46" s="59">
        <f t="shared" si="44"/>
        <v>0</v>
      </c>
      <c r="AG46" s="59">
        <f>ROUND(IF('Indicator Data'!K49=0,0,IF('Indicator Data'!K49&gt;AG$194,10,IF('Indicator Data'!K49&lt;AG$195,0,10-(AG$194-'Indicator Data'!K49)/(AG$194-AG$195)*10))),1)</f>
        <v>2</v>
      </c>
      <c r="AH46" s="59">
        <f t="shared" si="45"/>
        <v>6.6</v>
      </c>
      <c r="AI46" s="59">
        <f t="shared" si="46"/>
        <v>2.6</v>
      </c>
      <c r="AJ46" s="59">
        <f t="shared" si="47"/>
        <v>0</v>
      </c>
      <c r="AK46" s="59">
        <f t="shared" si="48"/>
        <v>0</v>
      </c>
      <c r="AL46" s="59">
        <f t="shared" si="49"/>
        <v>0</v>
      </c>
      <c r="AM46" s="59">
        <f t="shared" si="50"/>
        <v>0</v>
      </c>
      <c r="AN46" s="59">
        <f t="shared" si="51"/>
        <v>0</v>
      </c>
      <c r="AO46" s="61">
        <f t="shared" si="52"/>
        <v>5</v>
      </c>
      <c r="AP46" s="61">
        <f t="shared" si="53"/>
        <v>0</v>
      </c>
      <c r="AQ46" s="61">
        <f t="shared" si="54"/>
        <v>5.7</v>
      </c>
      <c r="AR46" s="61">
        <f t="shared" si="55"/>
        <v>0</v>
      </c>
      <c r="AS46" s="59">
        <f t="shared" si="56"/>
        <v>1</v>
      </c>
      <c r="AT46" s="59">
        <f>IF('Indicator Data'!L49="No data","x",IF('Indicator Data'!BE49&lt;1000,"x",ROUND((IF('Indicator Data'!L49&gt;AT$194,10,IF('Indicator Data'!L49&lt;AT$195,0,10-(AT$194-'Indicator Data'!L49)/(AT$194-AT$195)*10))),1)))</f>
        <v>5.0999999999999996</v>
      </c>
      <c r="AU46" s="61">
        <f t="shared" si="57"/>
        <v>3.1</v>
      </c>
      <c r="AV46" s="62">
        <f t="shared" si="58"/>
        <v>3.1</v>
      </c>
      <c r="AW46" s="59">
        <f>ROUND(IF('Indicator Data'!M49=0,0,IF('Indicator Data'!M49&gt;AW$194,10,IF('Indicator Data'!M49&lt;AW$195,0,10-(AW$194-'Indicator Data'!M49)/(AW$194-AW$195)*10))),1)</f>
        <v>0.3</v>
      </c>
      <c r="AX46" s="59">
        <f>ROUND(IF('Indicator Data'!N49=0,0,IF(LOG('Indicator Data'!N49)&gt;LOG(AX$194),10,IF(LOG('Indicator Data'!N49)&lt;LOG(AX$195),0,10-(LOG(AX$194)-LOG('Indicator Data'!N49))/(LOG(AX$194)-LOG(AX$195))*10))),1)</f>
        <v>1.5</v>
      </c>
      <c r="AY46" s="61">
        <f t="shared" si="59"/>
        <v>0.9</v>
      </c>
      <c r="AZ46" s="59">
        <f>'Indicator Data'!O49</f>
        <v>0</v>
      </c>
      <c r="BA46" s="59">
        <f>'Indicator Data'!P49</f>
        <v>0</v>
      </c>
      <c r="BB46" s="61">
        <f t="shared" si="60"/>
        <v>0</v>
      </c>
      <c r="BC46" s="62">
        <f t="shared" si="61"/>
        <v>0.6</v>
      </c>
      <c r="BD46" s="16"/>
      <c r="BE46" s="108"/>
    </row>
    <row r="47" spans="1:57" s="4" customFormat="1" x14ac:dyDescent="0.25">
      <c r="A47" s="131" t="s">
        <v>82</v>
      </c>
      <c r="B47" s="63" t="s">
        <v>81</v>
      </c>
      <c r="C47" s="59">
        <f>ROUND(IF('Indicator Data'!C50=0,0.1,IF(LOG('Indicator Data'!C50)&gt;C$194,10,IF(LOG('Indicator Data'!C50)&lt;C$195,0,10-(C$194-LOG('Indicator Data'!C50))/(C$194-C$195)*10))),1)</f>
        <v>6</v>
      </c>
      <c r="D47" s="59">
        <f>ROUND(IF('Indicator Data'!D50=0,0.1,IF(LOG('Indicator Data'!D50)&gt;D$194,10,IF(LOG('Indicator Data'!D50)&lt;D$195,0,10-(D$194-LOG('Indicator Data'!D50))/(D$194-D$195)*10))),1)</f>
        <v>0.1</v>
      </c>
      <c r="E47" s="59">
        <f t="shared" si="31"/>
        <v>3.6</v>
      </c>
      <c r="F47" s="59">
        <f>ROUND(IF('Indicator Data'!E50="No data",0.1,IF('Indicator Data'!E50=0,0,IF(LOG('Indicator Data'!E50)&gt;F$194,10,IF(LOG('Indicator Data'!E50)&lt;F$195,0,10-(F$194-LOG('Indicator Data'!E50))/(F$194-F$195)*10)))),1)</f>
        <v>6.9</v>
      </c>
      <c r="G47" s="59">
        <f>ROUND(IF('Indicator Data'!F50=0,0,IF(LOG('Indicator Data'!F50)&gt;G$194,10,IF(LOG('Indicator Data'!F50)&lt;G$195,0,10-(G$194-LOG('Indicator Data'!F50))/(G$194-G$195)*10))),1)</f>
        <v>0</v>
      </c>
      <c r="H47" s="59">
        <f>ROUND(IF('Indicator Data'!G50=0,0,IF(LOG('Indicator Data'!G50)&gt;H$194,10,IF(LOG('Indicator Data'!G50)&lt;H$195,0,10-(H$194-LOG('Indicator Data'!G50))/(H$194-H$195)*10))),1)</f>
        <v>0</v>
      </c>
      <c r="I47" s="59">
        <f>ROUND(IF('Indicator Data'!H50=0,0,IF(LOG('Indicator Data'!H50)&gt;I$194,10,IF(LOG('Indicator Data'!H50)&lt;I$195,0,10-(I$194-LOG('Indicator Data'!H50))/(I$194-I$195)*10))),1)</f>
        <v>0</v>
      </c>
      <c r="J47" s="59">
        <f t="shared" si="32"/>
        <v>0</v>
      </c>
      <c r="K47" s="59">
        <f>ROUND(IF('Indicator Data'!I50=0,0,IF(LOG('Indicator Data'!I50)&gt;K$194,10,IF(LOG('Indicator Data'!I50)&lt;K$195,0,10-(K$194-LOG('Indicator Data'!I50))/(K$194-K$195)*10))),1)</f>
        <v>0</v>
      </c>
      <c r="L47" s="59">
        <f t="shared" si="33"/>
        <v>0</v>
      </c>
      <c r="M47" s="59">
        <f>ROUND(IF('Indicator Data'!J50=0,0,IF(LOG('Indicator Data'!J50)&gt;M$194,10,IF(LOG('Indicator Data'!J50)&lt;M$195,0,10-(M$194-LOG('Indicator Data'!J50))/(M$194-M$195)*10))),1)</f>
        <v>0</v>
      </c>
      <c r="N47" s="60">
        <f>'Indicator Data'!C50/'Indicator Data'!$BD50</f>
        <v>2.347528732198817E-4</v>
      </c>
      <c r="O47" s="60">
        <f>'Indicator Data'!D50/'Indicator Data'!$BD50</f>
        <v>0</v>
      </c>
      <c r="P47" s="60">
        <f>IF(F47=0.1,0,'Indicator Data'!E50/'Indicator Data'!$BD50)</f>
        <v>5.2662547062205592E-3</v>
      </c>
      <c r="Q47" s="60">
        <f>'Indicator Data'!F50/'Indicator Data'!$BD50</f>
        <v>0</v>
      </c>
      <c r="R47" s="60">
        <f>'Indicator Data'!G50/'Indicator Data'!$BD50</f>
        <v>0</v>
      </c>
      <c r="S47" s="60">
        <f>'Indicator Data'!H50/'Indicator Data'!$BD50</f>
        <v>0</v>
      </c>
      <c r="T47" s="60">
        <f>'Indicator Data'!I50/'Indicator Data'!$BD50</f>
        <v>0</v>
      </c>
      <c r="U47" s="60">
        <f>'Indicator Data'!J50/'Indicator Data'!$BD50</f>
        <v>0</v>
      </c>
      <c r="V47" s="59">
        <f t="shared" si="34"/>
        <v>1.2</v>
      </c>
      <c r="W47" s="59">
        <f t="shared" si="35"/>
        <v>0</v>
      </c>
      <c r="X47" s="59">
        <f t="shared" si="36"/>
        <v>0.6</v>
      </c>
      <c r="Y47" s="59">
        <f t="shared" si="37"/>
        <v>3.5</v>
      </c>
      <c r="Z47" s="59">
        <f t="shared" si="38"/>
        <v>0</v>
      </c>
      <c r="AA47" s="59">
        <f t="shared" si="39"/>
        <v>0</v>
      </c>
      <c r="AB47" s="59">
        <f t="shared" si="40"/>
        <v>0</v>
      </c>
      <c r="AC47" s="59">
        <f t="shared" si="41"/>
        <v>0</v>
      </c>
      <c r="AD47" s="59">
        <f t="shared" si="42"/>
        <v>0</v>
      </c>
      <c r="AE47" s="59">
        <f t="shared" si="43"/>
        <v>0</v>
      </c>
      <c r="AF47" s="59">
        <f t="shared" si="44"/>
        <v>0</v>
      </c>
      <c r="AG47" s="59">
        <f>ROUND(IF('Indicator Data'!K50=0,0,IF('Indicator Data'!K50&gt;AG$194,10,IF('Indicator Data'!K50&lt;AG$195,0,10-(AG$194-'Indicator Data'!K50)/(AG$194-AG$195)*10))),1)</f>
        <v>0</v>
      </c>
      <c r="AH47" s="59">
        <f t="shared" si="45"/>
        <v>3.6</v>
      </c>
      <c r="AI47" s="59">
        <f t="shared" si="46"/>
        <v>0.1</v>
      </c>
      <c r="AJ47" s="59">
        <f t="shared" si="47"/>
        <v>0</v>
      </c>
      <c r="AK47" s="59">
        <f t="shared" si="48"/>
        <v>0</v>
      </c>
      <c r="AL47" s="59">
        <f t="shared" si="49"/>
        <v>0</v>
      </c>
      <c r="AM47" s="59">
        <f t="shared" si="50"/>
        <v>0</v>
      </c>
      <c r="AN47" s="59">
        <f t="shared" si="51"/>
        <v>0</v>
      </c>
      <c r="AO47" s="61">
        <f t="shared" si="52"/>
        <v>2.2000000000000002</v>
      </c>
      <c r="AP47" s="61">
        <f t="shared" si="53"/>
        <v>5.4</v>
      </c>
      <c r="AQ47" s="61">
        <f t="shared" si="54"/>
        <v>0</v>
      </c>
      <c r="AR47" s="61">
        <f t="shared" si="55"/>
        <v>0</v>
      </c>
      <c r="AS47" s="59">
        <f t="shared" si="56"/>
        <v>0</v>
      </c>
      <c r="AT47" s="59">
        <f>IF('Indicator Data'!L50="No data","x",IF('Indicator Data'!BE50&lt;1000,"x",ROUND((IF('Indicator Data'!L50&gt;AT$194,10,IF('Indicator Data'!L50&lt;AT$195,0,10-(AT$194-'Indicator Data'!L50)/(AT$194-AT$195)*10))),1)))</f>
        <v>3</v>
      </c>
      <c r="AU47" s="61">
        <f t="shared" si="57"/>
        <v>1.5</v>
      </c>
      <c r="AV47" s="62">
        <f t="shared" si="58"/>
        <v>2.1</v>
      </c>
      <c r="AW47" s="59">
        <f>ROUND(IF('Indicator Data'!M50=0,0,IF('Indicator Data'!M50&gt;AW$194,10,IF('Indicator Data'!M50&lt;AW$195,0,10-(AW$194-'Indicator Data'!M50)/(AW$194-AW$195)*10))),1)</f>
        <v>0.2</v>
      </c>
      <c r="AX47" s="59">
        <f>ROUND(IF('Indicator Data'!N50=0,0,IF(LOG('Indicator Data'!N50)&gt;LOG(AX$194),10,IF(LOG('Indicator Data'!N50)&lt;LOG(AX$195),0,10-(LOG(AX$194)-LOG('Indicator Data'!N50))/(LOG(AX$194)-LOG(AX$195))*10))),1)</f>
        <v>0</v>
      </c>
      <c r="AY47" s="61">
        <f t="shared" si="59"/>
        <v>0.1</v>
      </c>
      <c r="AZ47" s="59">
        <f>'Indicator Data'!O50</f>
        <v>0</v>
      </c>
      <c r="BA47" s="59">
        <f>'Indicator Data'!P50</f>
        <v>0</v>
      </c>
      <c r="BB47" s="61">
        <f t="shared" si="60"/>
        <v>0</v>
      </c>
      <c r="BC47" s="62">
        <f t="shared" si="61"/>
        <v>0.1</v>
      </c>
      <c r="BD47" s="16"/>
      <c r="BE47" s="108"/>
    </row>
    <row r="48" spans="1:57" s="4" customFormat="1" x14ac:dyDescent="0.25">
      <c r="A48" s="131" t="s">
        <v>84</v>
      </c>
      <c r="B48" s="63" t="s">
        <v>83</v>
      </c>
      <c r="C48" s="59">
        <f>ROUND(IF('Indicator Data'!C51=0,0.1,IF(LOG('Indicator Data'!C51)&gt;C$194,10,IF(LOG('Indicator Data'!C51)&lt;C$195,0,10-(C$194-LOG('Indicator Data'!C51))/(C$194-C$195)*10))),1)</f>
        <v>0.1</v>
      </c>
      <c r="D48" s="59">
        <f>ROUND(IF('Indicator Data'!D51=0,0.1,IF(LOG('Indicator Data'!D51)&gt;D$194,10,IF(LOG('Indicator Data'!D51)&lt;D$195,0,10-(D$194-LOG('Indicator Data'!D51))/(D$194-D$195)*10))),1)</f>
        <v>0.1</v>
      </c>
      <c r="E48" s="59">
        <f t="shared" si="31"/>
        <v>0.1</v>
      </c>
      <c r="F48" s="59">
        <f>ROUND(IF('Indicator Data'!E51="No data",0.1,IF('Indicator Data'!E51=0,0,IF(LOG('Indicator Data'!E51)&gt;F$194,10,IF(LOG('Indicator Data'!E51)&lt;F$195,0,10-(F$194-LOG('Indicator Data'!E51))/(F$194-F$195)*10)))),1)</f>
        <v>3.9</v>
      </c>
      <c r="G48" s="59">
        <f>ROUND(IF('Indicator Data'!F51=0,0,IF(LOG('Indicator Data'!F51)&gt;G$194,10,IF(LOG('Indicator Data'!F51)&lt;G$195,0,10-(G$194-LOG('Indicator Data'!F51))/(G$194-G$195)*10))),1)</f>
        <v>0</v>
      </c>
      <c r="H48" s="59">
        <f>ROUND(IF('Indicator Data'!G51=0,0,IF(LOG('Indicator Data'!G51)&gt;H$194,10,IF(LOG('Indicator Data'!G51)&lt;H$195,0,10-(H$194-LOG('Indicator Data'!G51))/(H$194-H$195)*10))),1)</f>
        <v>0</v>
      </c>
      <c r="I48" s="59">
        <f>ROUND(IF('Indicator Data'!H51=0,0,IF(LOG('Indicator Data'!H51)&gt;I$194,10,IF(LOG('Indicator Data'!H51)&lt;I$195,0,10-(I$194-LOG('Indicator Data'!H51))/(I$194-I$195)*10))),1)</f>
        <v>0</v>
      </c>
      <c r="J48" s="59">
        <f t="shared" si="32"/>
        <v>0</v>
      </c>
      <c r="K48" s="59">
        <f>ROUND(IF('Indicator Data'!I51=0,0,IF(LOG('Indicator Data'!I51)&gt;K$194,10,IF(LOG('Indicator Data'!I51)&lt;K$195,0,10-(K$194-LOG('Indicator Data'!I51))/(K$194-K$195)*10))),1)</f>
        <v>0</v>
      </c>
      <c r="L48" s="59">
        <f t="shared" si="33"/>
        <v>0</v>
      </c>
      <c r="M48" s="59">
        <f>ROUND(IF('Indicator Data'!J51=0,0,IF(LOG('Indicator Data'!J51)&gt;M$194,10,IF(LOG('Indicator Data'!J51)&lt;M$195,0,10-(M$194-LOG('Indicator Data'!J51))/(M$194-M$195)*10))),1)</f>
        <v>0</v>
      </c>
      <c r="N48" s="60">
        <f>'Indicator Data'!C51/'Indicator Data'!$BD51</f>
        <v>0</v>
      </c>
      <c r="O48" s="60">
        <f>'Indicator Data'!D51/'Indicator Data'!$BD51</f>
        <v>0</v>
      </c>
      <c r="P48" s="60">
        <f>IF(F48=0.1,0,'Indicator Data'!E51/'Indicator Data'!$BD51)</f>
        <v>6.5282956858198169E-4</v>
      </c>
      <c r="Q48" s="60">
        <f>'Indicator Data'!F51/'Indicator Data'!$BD51</f>
        <v>0</v>
      </c>
      <c r="R48" s="60">
        <f>'Indicator Data'!G51/'Indicator Data'!$BD51</f>
        <v>0</v>
      </c>
      <c r="S48" s="60">
        <f>'Indicator Data'!H51/'Indicator Data'!$BD51</f>
        <v>0</v>
      </c>
      <c r="T48" s="60">
        <f>'Indicator Data'!I51/'Indicator Data'!$BD51</f>
        <v>0</v>
      </c>
      <c r="U48" s="60">
        <f>'Indicator Data'!J51/'Indicator Data'!$BD51</f>
        <v>0</v>
      </c>
      <c r="V48" s="59">
        <f t="shared" si="34"/>
        <v>0</v>
      </c>
      <c r="W48" s="59">
        <f t="shared" si="35"/>
        <v>0</v>
      </c>
      <c r="X48" s="59">
        <f t="shared" si="36"/>
        <v>0</v>
      </c>
      <c r="Y48" s="59">
        <f t="shared" si="37"/>
        <v>0.4</v>
      </c>
      <c r="Z48" s="59">
        <f t="shared" si="38"/>
        <v>0</v>
      </c>
      <c r="AA48" s="59">
        <f t="shared" si="39"/>
        <v>0</v>
      </c>
      <c r="AB48" s="59">
        <f t="shared" si="40"/>
        <v>0</v>
      </c>
      <c r="AC48" s="59">
        <f t="shared" si="41"/>
        <v>0</v>
      </c>
      <c r="AD48" s="59">
        <f t="shared" si="42"/>
        <v>0</v>
      </c>
      <c r="AE48" s="59">
        <f t="shared" si="43"/>
        <v>0</v>
      </c>
      <c r="AF48" s="59">
        <f t="shared" si="44"/>
        <v>0</v>
      </c>
      <c r="AG48" s="59">
        <f>ROUND(IF('Indicator Data'!K51=0,0,IF('Indicator Data'!K51&gt;AG$194,10,IF('Indicator Data'!K51&lt;AG$195,0,10-(AG$194-'Indicator Data'!K51)/(AG$194-AG$195)*10))),1)</f>
        <v>1</v>
      </c>
      <c r="AH48" s="59">
        <f t="shared" si="45"/>
        <v>0.1</v>
      </c>
      <c r="AI48" s="59">
        <f t="shared" si="46"/>
        <v>0.1</v>
      </c>
      <c r="AJ48" s="59">
        <f t="shared" si="47"/>
        <v>0</v>
      </c>
      <c r="AK48" s="59">
        <f t="shared" si="48"/>
        <v>0</v>
      </c>
      <c r="AL48" s="59">
        <f t="shared" si="49"/>
        <v>0</v>
      </c>
      <c r="AM48" s="59">
        <f t="shared" si="50"/>
        <v>0</v>
      </c>
      <c r="AN48" s="59">
        <f t="shared" si="51"/>
        <v>0</v>
      </c>
      <c r="AO48" s="61">
        <f t="shared" si="52"/>
        <v>0.1</v>
      </c>
      <c r="AP48" s="61">
        <f t="shared" si="53"/>
        <v>2.2999999999999998</v>
      </c>
      <c r="AQ48" s="61">
        <f t="shared" si="54"/>
        <v>0</v>
      </c>
      <c r="AR48" s="61">
        <f t="shared" si="55"/>
        <v>0</v>
      </c>
      <c r="AS48" s="59">
        <f t="shared" si="56"/>
        <v>0.5</v>
      </c>
      <c r="AT48" s="59">
        <f>IF('Indicator Data'!L51="No data","x",IF('Indicator Data'!BE51&lt;1000,"x",ROUND((IF('Indicator Data'!L51&gt;AT$194,10,IF('Indicator Data'!L51&lt;AT$195,0,10-(AT$194-'Indicator Data'!L51)/(AT$194-AT$195)*10))),1)))</f>
        <v>4</v>
      </c>
      <c r="AU48" s="61">
        <f t="shared" si="57"/>
        <v>2.2999999999999998</v>
      </c>
      <c r="AV48" s="62">
        <f t="shared" si="58"/>
        <v>1</v>
      </c>
      <c r="AW48" s="59">
        <f>ROUND(IF('Indicator Data'!M51=0,0,IF('Indicator Data'!M51&gt;AW$194,10,IF('Indicator Data'!M51&lt;AW$195,0,10-(AW$194-'Indicator Data'!M51)/(AW$194-AW$195)*10))),1)</f>
        <v>0</v>
      </c>
      <c r="AX48" s="59">
        <f>ROUND(IF('Indicator Data'!N51=0,0,IF(LOG('Indicator Data'!N51)&gt;LOG(AX$194),10,IF(LOG('Indicator Data'!N51)&lt;LOG(AX$195),0,10-(LOG(AX$194)-LOG('Indicator Data'!N51))/(LOG(AX$194)-LOG(AX$195))*10))),1)</f>
        <v>0</v>
      </c>
      <c r="AY48" s="61">
        <f t="shared" si="59"/>
        <v>0</v>
      </c>
      <c r="AZ48" s="59">
        <f>'Indicator Data'!O51</f>
        <v>0</v>
      </c>
      <c r="BA48" s="59">
        <f>'Indicator Data'!P51</f>
        <v>0</v>
      </c>
      <c r="BB48" s="61">
        <f t="shared" si="60"/>
        <v>0</v>
      </c>
      <c r="BC48" s="62">
        <f t="shared" si="61"/>
        <v>0</v>
      </c>
      <c r="BD48" s="16"/>
      <c r="BE48" s="108"/>
    </row>
    <row r="49" spans="1:57" s="4" customFormat="1" x14ac:dyDescent="0.25">
      <c r="A49" s="131" t="s">
        <v>86</v>
      </c>
      <c r="B49" s="63" t="s">
        <v>85</v>
      </c>
      <c r="C49" s="59">
        <f>ROUND(IF('Indicator Data'!C52=0,0.1,IF(LOG('Indicator Data'!C52)&gt;C$194,10,IF(LOG('Indicator Data'!C52)&lt;C$195,0,10-(C$194-LOG('Indicator Data'!C52))/(C$194-C$195)*10))),1)</f>
        <v>5.5</v>
      </c>
      <c r="D49" s="59">
        <f>ROUND(IF('Indicator Data'!D52=0,0.1,IF(LOG('Indicator Data'!D52)&gt;D$194,10,IF(LOG('Indicator Data'!D52)&lt;D$195,0,10-(D$194-LOG('Indicator Data'!D52))/(D$194-D$195)*10))),1)</f>
        <v>0.1</v>
      </c>
      <c r="E49" s="59">
        <f t="shared" si="31"/>
        <v>3.3</v>
      </c>
      <c r="F49" s="59">
        <f>ROUND(IF('Indicator Data'!E52="No data",0.1,IF('Indicator Data'!E52=0,0,IF(LOG('Indicator Data'!E52)&gt;F$194,10,IF(LOG('Indicator Data'!E52)&lt;F$195,0,10-(F$194-LOG('Indicator Data'!E52))/(F$194-F$195)*10)))),1)</f>
        <v>0.6</v>
      </c>
      <c r="G49" s="59">
        <f>ROUND(IF('Indicator Data'!F52=0,0,IF(LOG('Indicator Data'!F52)&gt;G$194,10,IF(LOG('Indicator Data'!F52)&lt;G$195,0,10-(G$194-LOG('Indicator Data'!F52))/(G$194-G$195)*10))),1)</f>
        <v>3</v>
      </c>
      <c r="H49" s="59">
        <f>ROUND(IF('Indicator Data'!G52=0,0,IF(LOG('Indicator Data'!G52)&gt;H$194,10,IF(LOG('Indicator Data'!G52)&lt;H$195,0,10-(H$194-LOG('Indicator Data'!G52))/(H$194-H$195)*10))),1)</f>
        <v>0</v>
      </c>
      <c r="I49" s="59">
        <f>ROUND(IF('Indicator Data'!H52=0,0,IF(LOG('Indicator Data'!H52)&gt;I$194,10,IF(LOG('Indicator Data'!H52)&lt;I$195,0,10-(I$194-LOG('Indicator Data'!H52))/(I$194-I$195)*10))),1)</f>
        <v>0</v>
      </c>
      <c r="J49" s="59">
        <f t="shared" si="32"/>
        <v>0</v>
      </c>
      <c r="K49" s="59">
        <f>ROUND(IF('Indicator Data'!I52=0,0,IF(LOG('Indicator Data'!I52)&gt;K$194,10,IF(LOG('Indicator Data'!I52)&lt;K$195,0,10-(K$194-LOG('Indicator Data'!I52))/(K$194-K$195)*10))),1)</f>
        <v>0</v>
      </c>
      <c r="L49" s="59">
        <f t="shared" si="33"/>
        <v>0</v>
      </c>
      <c r="M49" s="59">
        <f>ROUND(IF('Indicator Data'!J52=0,0,IF(LOG('Indicator Data'!J52)&gt;M$194,10,IF(LOG('Indicator Data'!J52)&lt;M$195,0,10-(M$194-LOG('Indicator Data'!J52))/(M$194-M$195)*10))),1)</f>
        <v>8.6999999999999993</v>
      </c>
      <c r="N49" s="60">
        <f>'Indicator Data'!C52/'Indicator Data'!$BD52</f>
        <v>1.819360326914215E-3</v>
      </c>
      <c r="O49" s="60">
        <f>'Indicator Data'!D52/'Indicator Data'!$BD52</f>
        <v>0</v>
      </c>
      <c r="P49" s="60">
        <f>IF(F49=0.1,0,'Indicator Data'!E52/'Indicator Data'!$BD52)</f>
        <v>1.8832577011732759E-4</v>
      </c>
      <c r="Q49" s="60">
        <f>'Indicator Data'!F52/'Indicator Data'!$BD52</f>
        <v>6.8339595916765529E-7</v>
      </c>
      <c r="R49" s="60">
        <f>'Indicator Data'!G52/'Indicator Data'!$BD52</f>
        <v>0</v>
      </c>
      <c r="S49" s="60">
        <f>'Indicator Data'!H52/'Indicator Data'!$BD52</f>
        <v>0</v>
      </c>
      <c r="T49" s="60">
        <f>'Indicator Data'!I52/'Indicator Data'!$BD52</f>
        <v>0</v>
      </c>
      <c r="U49" s="60">
        <f>'Indicator Data'!J52/'Indicator Data'!$BD52</f>
        <v>3.2909011353845739E-2</v>
      </c>
      <c r="V49" s="59">
        <f t="shared" si="34"/>
        <v>9.1</v>
      </c>
      <c r="W49" s="59">
        <f t="shared" si="35"/>
        <v>0</v>
      </c>
      <c r="X49" s="59">
        <f t="shared" si="36"/>
        <v>6.4</v>
      </c>
      <c r="Y49" s="59">
        <f t="shared" si="37"/>
        <v>0.1</v>
      </c>
      <c r="Z49" s="59">
        <f t="shared" si="38"/>
        <v>5.2</v>
      </c>
      <c r="AA49" s="59">
        <f t="shared" si="39"/>
        <v>0</v>
      </c>
      <c r="AB49" s="59">
        <f t="shared" si="40"/>
        <v>0</v>
      </c>
      <c r="AC49" s="59">
        <f t="shared" si="41"/>
        <v>0</v>
      </c>
      <c r="AD49" s="59">
        <f t="shared" si="42"/>
        <v>0</v>
      </c>
      <c r="AE49" s="59">
        <f t="shared" si="43"/>
        <v>0</v>
      </c>
      <c r="AF49" s="59">
        <f t="shared" si="44"/>
        <v>10</v>
      </c>
      <c r="AG49" s="59">
        <f>ROUND(IF('Indicator Data'!K52=0,0,IF('Indicator Data'!K52&gt;AG$194,10,IF('Indicator Data'!K52&lt;AG$195,0,10-(AG$194-'Indicator Data'!K52)/(AG$194-AG$195)*10))),1)</f>
        <v>7.1</v>
      </c>
      <c r="AH49" s="59">
        <f t="shared" si="45"/>
        <v>7.3</v>
      </c>
      <c r="AI49" s="59">
        <f t="shared" si="46"/>
        <v>0.1</v>
      </c>
      <c r="AJ49" s="59">
        <f t="shared" si="47"/>
        <v>0</v>
      </c>
      <c r="AK49" s="59">
        <f t="shared" si="48"/>
        <v>0</v>
      </c>
      <c r="AL49" s="59">
        <f t="shared" si="49"/>
        <v>0</v>
      </c>
      <c r="AM49" s="59">
        <f t="shared" si="50"/>
        <v>0</v>
      </c>
      <c r="AN49" s="59">
        <f t="shared" si="51"/>
        <v>9.5</v>
      </c>
      <c r="AO49" s="61">
        <f t="shared" si="52"/>
        <v>5</v>
      </c>
      <c r="AP49" s="61">
        <f t="shared" si="53"/>
        <v>0.4</v>
      </c>
      <c r="AQ49" s="61">
        <f t="shared" si="54"/>
        <v>4.2</v>
      </c>
      <c r="AR49" s="61">
        <f t="shared" si="55"/>
        <v>0</v>
      </c>
      <c r="AS49" s="59">
        <f t="shared" si="56"/>
        <v>8.3000000000000007</v>
      </c>
      <c r="AT49" s="59">
        <f>IF('Indicator Data'!L52="No data","x",IF('Indicator Data'!BE52&lt;1000,"x",ROUND((IF('Indicator Data'!L52&gt;AT$194,10,IF('Indicator Data'!L52&lt;AT$195,0,10-(AT$194-'Indicator Data'!L52)/(AT$194-AT$195)*10))),1)))</f>
        <v>10</v>
      </c>
      <c r="AU49" s="61">
        <f t="shared" si="57"/>
        <v>9.1999999999999993</v>
      </c>
      <c r="AV49" s="62">
        <f t="shared" si="58"/>
        <v>4.9000000000000004</v>
      </c>
      <c r="AW49" s="59">
        <f>ROUND(IF('Indicator Data'!M52=0,0,IF('Indicator Data'!M52&gt;AW$194,10,IF('Indicator Data'!M52&lt;AW$195,0,10-(AW$194-'Indicator Data'!M52)/(AW$194-AW$195)*10))),1)</f>
        <v>3.5</v>
      </c>
      <c r="AX49" s="59">
        <f>ROUND(IF('Indicator Data'!N52=0,0,IF(LOG('Indicator Data'!N52)&gt;LOG(AX$194),10,IF(LOG('Indicator Data'!N52)&lt;LOG(AX$195),0,10-(LOG(AX$194)-LOG('Indicator Data'!N52))/(LOG(AX$194)-LOG(AX$195))*10))),1)</f>
        <v>3.1</v>
      </c>
      <c r="AY49" s="61">
        <f t="shared" si="59"/>
        <v>3.3</v>
      </c>
      <c r="AZ49" s="59">
        <f>'Indicator Data'!O52</f>
        <v>0</v>
      </c>
      <c r="BA49" s="59">
        <f>'Indicator Data'!P52</f>
        <v>0</v>
      </c>
      <c r="BB49" s="61">
        <f t="shared" si="60"/>
        <v>0</v>
      </c>
      <c r="BC49" s="62">
        <f t="shared" si="61"/>
        <v>2.2999999999999998</v>
      </c>
      <c r="BD49" s="16"/>
      <c r="BE49" s="108"/>
    </row>
    <row r="50" spans="1:57" s="4" customFormat="1" x14ac:dyDescent="0.25">
      <c r="A50" s="131" t="s">
        <v>88</v>
      </c>
      <c r="B50" s="63" t="s">
        <v>87</v>
      </c>
      <c r="C50" s="59">
        <f>ROUND(IF('Indicator Data'!C53=0,0.1,IF(LOG('Indicator Data'!C53)&gt;C$194,10,IF(LOG('Indicator Data'!C53)&lt;C$195,0,10-(C$194-LOG('Indicator Data'!C53))/(C$194-C$195)*10))),1)</f>
        <v>1.6</v>
      </c>
      <c r="D50" s="59">
        <f>ROUND(IF('Indicator Data'!D53=0,0.1,IF(LOG('Indicator Data'!D53)&gt;D$194,10,IF(LOG('Indicator Data'!D53)&lt;D$195,0,10-(D$194-LOG('Indicator Data'!D53))/(D$194-D$195)*10))),1)</f>
        <v>0.1</v>
      </c>
      <c r="E50" s="59">
        <f t="shared" si="31"/>
        <v>0.9</v>
      </c>
      <c r="F50" s="59">
        <f>ROUND(IF('Indicator Data'!E53="No data",0.1,IF('Indicator Data'!E53=0,0,IF(LOG('Indicator Data'!E53)&gt;F$194,10,IF(LOG('Indicator Data'!E53)&lt;F$195,0,10-(F$194-LOG('Indicator Data'!E53))/(F$194-F$195)*10)))),1)</f>
        <v>0.1</v>
      </c>
      <c r="G50" s="59">
        <f>ROUND(IF('Indicator Data'!F53=0,0,IF(LOG('Indicator Data'!F53)&gt;G$194,10,IF(LOG('Indicator Data'!F53)&lt;G$195,0,10-(G$194-LOG('Indicator Data'!F53))/(G$194-G$195)*10))),1)</f>
        <v>4.3</v>
      </c>
      <c r="H50" s="59">
        <f>ROUND(IF('Indicator Data'!G53=0,0,IF(LOG('Indicator Data'!G53)&gt;H$194,10,IF(LOG('Indicator Data'!G53)&lt;H$195,0,10-(H$194-LOG('Indicator Data'!G53))/(H$194-H$195)*10))),1)</f>
        <v>2.7</v>
      </c>
      <c r="I50" s="59">
        <f>ROUND(IF('Indicator Data'!H53=0,0,IF(LOG('Indicator Data'!H53)&gt;I$194,10,IF(LOG('Indicator Data'!H53)&lt;I$195,0,10-(I$194-LOG('Indicator Data'!H53))/(I$194-I$195)*10))),1)</f>
        <v>5.8</v>
      </c>
      <c r="J50" s="59">
        <f t="shared" si="32"/>
        <v>4.4000000000000004</v>
      </c>
      <c r="K50" s="59">
        <f>ROUND(IF('Indicator Data'!I53=0,0,IF(LOG('Indicator Data'!I53)&gt;K$194,10,IF(LOG('Indicator Data'!I53)&lt;K$195,0,10-(K$194-LOG('Indicator Data'!I53))/(K$194-K$195)*10))),1)</f>
        <v>3.2</v>
      </c>
      <c r="L50" s="59">
        <f t="shared" si="33"/>
        <v>3.8</v>
      </c>
      <c r="M50" s="59">
        <f>ROUND(IF('Indicator Data'!J53=0,0,IF(LOG('Indicator Data'!J53)&gt;M$194,10,IF(LOG('Indicator Data'!J53)&lt;M$195,0,10-(M$194-LOG('Indicator Data'!J53))/(M$194-M$195)*10))),1)</f>
        <v>0</v>
      </c>
      <c r="N50" s="60">
        <f>'Indicator Data'!C53/'Indicator Data'!$BD53</f>
        <v>5.989844374655127E-4</v>
      </c>
      <c r="O50" s="60">
        <f>'Indicator Data'!D53/'Indicator Data'!$BD53</f>
        <v>0</v>
      </c>
      <c r="P50" s="60">
        <f>IF(F50=0.1,0,'Indicator Data'!E53/'Indicator Data'!$BD53)</f>
        <v>0</v>
      </c>
      <c r="Q50" s="60">
        <f>'Indicator Data'!F53/'Indicator Data'!$BD53</f>
        <v>4.9589060017957037E-5</v>
      </c>
      <c r="R50" s="60">
        <f>'Indicator Data'!G53/'Indicator Data'!$BD53</f>
        <v>1.6179874206500452E-2</v>
      </c>
      <c r="S50" s="60">
        <f>'Indicator Data'!H53/'Indicator Data'!$BD53</f>
        <v>1.7031446533158369E-3</v>
      </c>
      <c r="T50" s="60">
        <f>'Indicator Data'!I53/'Indicator Data'!$BD53</f>
        <v>5.7632985703432562E-3</v>
      </c>
      <c r="U50" s="60">
        <f>'Indicator Data'!J53/'Indicator Data'!$BD53</f>
        <v>0</v>
      </c>
      <c r="V50" s="59">
        <f t="shared" si="34"/>
        <v>3</v>
      </c>
      <c r="W50" s="59">
        <f t="shared" si="35"/>
        <v>0</v>
      </c>
      <c r="X50" s="59">
        <f t="shared" si="36"/>
        <v>1.6</v>
      </c>
      <c r="Y50" s="59">
        <f t="shared" si="37"/>
        <v>0.1</v>
      </c>
      <c r="Z50" s="59">
        <f t="shared" si="38"/>
        <v>9.3000000000000007</v>
      </c>
      <c r="AA50" s="59">
        <f t="shared" si="39"/>
        <v>9</v>
      </c>
      <c r="AB50" s="59">
        <f t="shared" si="40"/>
        <v>3.4</v>
      </c>
      <c r="AC50" s="59">
        <f t="shared" si="41"/>
        <v>7.1</v>
      </c>
      <c r="AD50" s="59">
        <f t="shared" si="42"/>
        <v>5.8</v>
      </c>
      <c r="AE50" s="59">
        <f t="shared" si="43"/>
        <v>6.5</v>
      </c>
      <c r="AF50" s="59">
        <f t="shared" si="44"/>
        <v>0</v>
      </c>
      <c r="AG50" s="59">
        <f>ROUND(IF('Indicator Data'!K53=0,0,IF('Indicator Data'!K53&gt;AG$194,10,IF('Indicator Data'!K53&lt;AG$195,0,10-(AG$194-'Indicator Data'!K53)/(AG$194-AG$195)*10))),1)</f>
        <v>0</v>
      </c>
      <c r="AH50" s="59">
        <f t="shared" si="45"/>
        <v>2.2999999999999998</v>
      </c>
      <c r="AI50" s="59">
        <f t="shared" si="46"/>
        <v>0.1</v>
      </c>
      <c r="AJ50" s="59">
        <f t="shared" si="47"/>
        <v>5.9</v>
      </c>
      <c r="AK50" s="59">
        <f t="shared" si="48"/>
        <v>4.5999999999999996</v>
      </c>
      <c r="AL50" s="59">
        <f t="shared" si="49"/>
        <v>5.3</v>
      </c>
      <c r="AM50" s="59">
        <f t="shared" si="50"/>
        <v>4.5</v>
      </c>
      <c r="AN50" s="59">
        <f t="shared" si="51"/>
        <v>0</v>
      </c>
      <c r="AO50" s="61">
        <f t="shared" si="52"/>
        <v>1.3</v>
      </c>
      <c r="AP50" s="61">
        <f t="shared" si="53"/>
        <v>0.1</v>
      </c>
      <c r="AQ50" s="61">
        <f t="shared" si="54"/>
        <v>7.6</v>
      </c>
      <c r="AR50" s="61">
        <f t="shared" si="55"/>
        <v>5.3</v>
      </c>
      <c r="AS50" s="59">
        <f t="shared" si="56"/>
        <v>0</v>
      </c>
      <c r="AT50" s="59" t="str">
        <f>IF('Indicator Data'!L53="No data","x",IF('Indicator Data'!BE53&lt;1000,"x",ROUND((IF('Indicator Data'!L53&gt;AT$194,10,IF('Indicator Data'!L53&lt;AT$195,0,10-(AT$194-'Indicator Data'!L53)/(AT$194-AT$195)*10))),1)))</f>
        <v>x</v>
      </c>
      <c r="AU50" s="61">
        <f t="shared" si="57"/>
        <v>0</v>
      </c>
      <c r="AV50" s="62">
        <f t="shared" si="58"/>
        <v>3.6</v>
      </c>
      <c r="AW50" s="59">
        <f>ROUND(IF('Indicator Data'!M53=0,0,IF('Indicator Data'!M53&gt;AW$194,10,IF('Indicator Data'!M53&lt;AW$195,0,10-(AW$194-'Indicator Data'!M53)/(AW$194-AW$195)*10))),1)</f>
        <v>0.1</v>
      </c>
      <c r="AX50" s="59">
        <f>ROUND(IF('Indicator Data'!N53=0,0,IF(LOG('Indicator Data'!N53)&gt;LOG(AX$194),10,IF(LOG('Indicator Data'!N53)&lt;LOG(AX$195),0,10-(LOG(AX$194)-LOG('Indicator Data'!N53))/(LOG(AX$194)-LOG(AX$195))*10))),1)</f>
        <v>0</v>
      </c>
      <c r="AY50" s="61">
        <f t="shared" si="59"/>
        <v>0.1</v>
      </c>
      <c r="AZ50" s="59">
        <f>'Indicator Data'!O53</f>
        <v>0</v>
      </c>
      <c r="BA50" s="59">
        <f>'Indicator Data'!P53</f>
        <v>0</v>
      </c>
      <c r="BB50" s="61">
        <f t="shared" si="60"/>
        <v>0</v>
      </c>
      <c r="BC50" s="62">
        <f t="shared" si="61"/>
        <v>0.1</v>
      </c>
      <c r="BD50" s="16"/>
      <c r="BE50" s="108"/>
    </row>
    <row r="51" spans="1:57" s="4" customFormat="1" x14ac:dyDescent="0.25">
      <c r="A51" s="131" t="s">
        <v>90</v>
      </c>
      <c r="B51" s="63" t="s">
        <v>89</v>
      </c>
      <c r="C51" s="59">
        <f>ROUND(IF('Indicator Data'!C54=0,0.1,IF(LOG('Indicator Data'!C54)&gt;C$194,10,IF(LOG('Indicator Data'!C54)&lt;C$195,0,10-(C$194-LOG('Indicator Data'!C54))/(C$194-C$195)*10))),1)</f>
        <v>7.7</v>
      </c>
      <c r="D51" s="59">
        <f>ROUND(IF('Indicator Data'!D54=0,0.1,IF(LOG('Indicator Data'!D54)&gt;D$194,10,IF(LOG('Indicator Data'!D54)&lt;D$195,0,10-(D$194-LOG('Indicator Data'!D54))/(D$194-D$195)*10))),1)</f>
        <v>9</v>
      </c>
      <c r="E51" s="59">
        <f t="shared" si="31"/>
        <v>8.4</v>
      </c>
      <c r="F51" s="59">
        <f>ROUND(IF('Indicator Data'!E54="No data",0.1,IF('Indicator Data'!E54=0,0,IF(LOG('Indicator Data'!E54)&gt;F$194,10,IF(LOG('Indicator Data'!E54)&lt;F$195,0,10-(F$194-LOG('Indicator Data'!E54))/(F$194-F$195)*10)))),1)</f>
        <v>6.4</v>
      </c>
      <c r="G51" s="59">
        <f>ROUND(IF('Indicator Data'!F54=0,0,IF(LOG('Indicator Data'!F54)&gt;G$194,10,IF(LOG('Indicator Data'!F54)&lt;G$195,0,10-(G$194-LOG('Indicator Data'!F54))/(G$194-G$195)*10))),1)</f>
        <v>5</v>
      </c>
      <c r="H51" s="59">
        <f>ROUND(IF('Indicator Data'!G54=0,0,IF(LOG('Indicator Data'!G54)&gt;H$194,10,IF(LOG('Indicator Data'!G54)&lt;H$195,0,10-(H$194-LOG('Indicator Data'!G54))/(H$194-H$195)*10))),1)</f>
        <v>8.1999999999999993</v>
      </c>
      <c r="I51" s="59">
        <f>ROUND(IF('Indicator Data'!H54=0,0,IF(LOG('Indicator Data'!H54)&gt;I$194,10,IF(LOG('Indicator Data'!H54)&lt;I$195,0,10-(I$194-LOG('Indicator Data'!H54))/(I$194-I$195)*10))),1)</f>
        <v>9.6</v>
      </c>
      <c r="J51" s="59">
        <f t="shared" si="32"/>
        <v>9</v>
      </c>
      <c r="K51" s="59">
        <f>ROUND(IF('Indicator Data'!I54=0,0,IF(LOG('Indicator Data'!I54)&gt;K$194,10,IF(LOG('Indicator Data'!I54)&lt;K$195,0,10-(K$194-LOG('Indicator Data'!I54))/(K$194-K$195)*10))),1)</f>
        <v>6.3</v>
      </c>
      <c r="L51" s="59">
        <f t="shared" si="33"/>
        <v>7.9</v>
      </c>
      <c r="M51" s="59">
        <f>ROUND(IF('Indicator Data'!J54=0,0,IF(LOG('Indicator Data'!J54)&gt;M$194,10,IF(LOG('Indicator Data'!J54)&lt;M$195,0,10-(M$194-LOG('Indicator Data'!J54))/(M$194-M$195)*10))),1)</f>
        <v>0</v>
      </c>
      <c r="N51" s="60">
        <f>'Indicator Data'!C54/'Indicator Data'!$BD54</f>
        <v>1.1909793284938502E-3</v>
      </c>
      <c r="O51" s="60">
        <f>'Indicator Data'!D54/'Indicator Data'!$BD54</f>
        <v>4.8253148543369624E-4</v>
      </c>
      <c r="P51" s="60">
        <f>IF(F51=0.1,0,'Indicator Data'!E54/'Indicator Data'!$BD54)</f>
        <v>3.5070426853274477E-3</v>
      </c>
      <c r="Q51" s="60">
        <f>'Indicator Data'!F54/'Indicator Data'!$BD54</f>
        <v>9.9267981943624441E-7</v>
      </c>
      <c r="R51" s="60">
        <f>'Indicator Data'!G54/'Indicator Data'!$BD54</f>
        <v>1.875171319397731E-2</v>
      </c>
      <c r="S51" s="60">
        <f>'Indicator Data'!H54/'Indicator Data'!$BD54</f>
        <v>5.2930558886202959E-3</v>
      </c>
      <c r="T51" s="60">
        <f>'Indicator Data'!I54/'Indicator Data'!$BD54</f>
        <v>1.4162788445801025E-3</v>
      </c>
      <c r="U51" s="60">
        <f>'Indicator Data'!J54/'Indicator Data'!$BD54</f>
        <v>0</v>
      </c>
      <c r="V51" s="59">
        <f t="shared" si="34"/>
        <v>6</v>
      </c>
      <c r="W51" s="59">
        <f t="shared" si="35"/>
        <v>4.8</v>
      </c>
      <c r="X51" s="59">
        <f t="shared" si="36"/>
        <v>5.4</v>
      </c>
      <c r="Y51" s="59">
        <f t="shared" si="37"/>
        <v>2.2999999999999998</v>
      </c>
      <c r="Z51" s="59">
        <f t="shared" si="38"/>
        <v>5.5</v>
      </c>
      <c r="AA51" s="59">
        <f t="shared" si="39"/>
        <v>10</v>
      </c>
      <c r="AB51" s="59">
        <f t="shared" si="40"/>
        <v>10</v>
      </c>
      <c r="AC51" s="59">
        <f t="shared" si="41"/>
        <v>10</v>
      </c>
      <c r="AD51" s="59">
        <f t="shared" si="42"/>
        <v>1.4</v>
      </c>
      <c r="AE51" s="59">
        <f t="shared" si="43"/>
        <v>7.8</v>
      </c>
      <c r="AF51" s="59">
        <f t="shared" si="44"/>
        <v>0</v>
      </c>
      <c r="AG51" s="59">
        <f>ROUND(IF('Indicator Data'!K54=0,0,IF('Indicator Data'!K54&gt;AG$194,10,IF('Indicator Data'!K54&lt;AG$195,0,10-(AG$194-'Indicator Data'!K54)/(AG$194-AG$195)*10))),1)</f>
        <v>0</v>
      </c>
      <c r="AH51" s="59">
        <f t="shared" si="45"/>
        <v>6.9</v>
      </c>
      <c r="AI51" s="59">
        <f t="shared" si="46"/>
        <v>6.9</v>
      </c>
      <c r="AJ51" s="59">
        <f t="shared" si="47"/>
        <v>9.1</v>
      </c>
      <c r="AK51" s="59">
        <f t="shared" si="48"/>
        <v>9.8000000000000007</v>
      </c>
      <c r="AL51" s="59">
        <f t="shared" si="49"/>
        <v>9.5</v>
      </c>
      <c r="AM51" s="59">
        <f t="shared" si="50"/>
        <v>3.9</v>
      </c>
      <c r="AN51" s="59">
        <f t="shared" si="51"/>
        <v>0</v>
      </c>
      <c r="AO51" s="61">
        <f t="shared" si="52"/>
        <v>7.2</v>
      </c>
      <c r="AP51" s="61">
        <f t="shared" si="53"/>
        <v>4.7</v>
      </c>
      <c r="AQ51" s="61">
        <f t="shared" si="54"/>
        <v>5.3</v>
      </c>
      <c r="AR51" s="61">
        <f t="shared" si="55"/>
        <v>7.9</v>
      </c>
      <c r="AS51" s="59">
        <f t="shared" si="56"/>
        <v>0</v>
      </c>
      <c r="AT51" s="59">
        <f>IF('Indicator Data'!L54="No data","x",IF('Indicator Data'!BE54&lt;1000,"x",ROUND((IF('Indicator Data'!L54&gt;AT$194,10,IF('Indicator Data'!L54&lt;AT$195,0,10-(AT$194-'Indicator Data'!L54)/(AT$194-AT$195)*10))),1)))</f>
        <v>2</v>
      </c>
      <c r="AU51" s="61">
        <f t="shared" si="57"/>
        <v>1</v>
      </c>
      <c r="AV51" s="62">
        <f t="shared" si="58"/>
        <v>5.7</v>
      </c>
      <c r="AW51" s="59">
        <f>ROUND(IF('Indicator Data'!M54=0,0,IF('Indicator Data'!M54&gt;AW$194,10,IF('Indicator Data'!M54&lt;AW$195,0,10-(AW$194-'Indicator Data'!M54)/(AW$194-AW$195)*10))),1)</f>
        <v>2.4</v>
      </c>
      <c r="AX51" s="59">
        <f>ROUND(IF('Indicator Data'!N54=0,0,IF(LOG('Indicator Data'!N54)&gt;LOG(AX$194),10,IF(LOG('Indicator Data'!N54)&lt;LOG(AX$195),0,10-(LOG(AX$194)-LOG('Indicator Data'!N54))/(LOG(AX$194)-LOG(AX$195))*10))),1)</f>
        <v>5.7</v>
      </c>
      <c r="AY51" s="61">
        <f t="shared" si="59"/>
        <v>4.2</v>
      </c>
      <c r="AZ51" s="59">
        <f>'Indicator Data'!O54</f>
        <v>0</v>
      </c>
      <c r="BA51" s="59">
        <f>'Indicator Data'!P54</f>
        <v>0</v>
      </c>
      <c r="BB51" s="61">
        <f t="shared" si="60"/>
        <v>0</v>
      </c>
      <c r="BC51" s="62">
        <f t="shared" si="61"/>
        <v>2.9</v>
      </c>
      <c r="BD51" s="16"/>
      <c r="BE51" s="108"/>
    </row>
    <row r="52" spans="1:57" s="4" customFormat="1" x14ac:dyDescent="0.25">
      <c r="A52" s="131" t="s">
        <v>93</v>
      </c>
      <c r="B52" s="63" t="s">
        <v>92</v>
      </c>
      <c r="C52" s="59">
        <f>ROUND(IF('Indicator Data'!C55=0,0.1,IF(LOG('Indicator Data'!C55)&gt;C$194,10,IF(LOG('Indicator Data'!C55)&lt;C$195,0,10-(C$194-LOG('Indicator Data'!C55))/(C$194-C$195)*10))),1)</f>
        <v>8.8000000000000007</v>
      </c>
      <c r="D52" s="59">
        <f>ROUND(IF('Indicator Data'!D55=0,0.1,IF(LOG('Indicator Data'!D55)&gt;D$194,10,IF(LOG('Indicator Data'!D55)&lt;D$195,0,10-(D$194-LOG('Indicator Data'!D55))/(D$194-D$195)*10))),1)</f>
        <v>10</v>
      </c>
      <c r="E52" s="59">
        <f t="shared" si="31"/>
        <v>9.5</v>
      </c>
      <c r="F52" s="59">
        <f>ROUND(IF('Indicator Data'!E55="No data",0.1,IF('Indicator Data'!E55=0,0,IF(LOG('Indicator Data'!E55)&gt;F$194,10,IF(LOG('Indicator Data'!E55)&lt;F$195,0,10-(F$194-LOG('Indicator Data'!E55))/(F$194-F$195)*10)))),1)</f>
        <v>7.8</v>
      </c>
      <c r="G52" s="59">
        <f>ROUND(IF('Indicator Data'!F55=0,0,IF(LOG('Indicator Data'!F55)&gt;G$194,10,IF(LOG('Indicator Data'!F55)&lt;G$195,0,10-(G$194-LOG('Indicator Data'!F55))/(G$194-G$195)*10))),1)</f>
        <v>8.3000000000000007</v>
      </c>
      <c r="H52" s="59">
        <f>ROUND(IF('Indicator Data'!G55=0,0,IF(LOG('Indicator Data'!G55)&gt;H$194,10,IF(LOG('Indicator Data'!G55)&lt;H$195,0,10-(H$194-LOG('Indicator Data'!G55))/(H$194-H$195)*10))),1)</f>
        <v>0</v>
      </c>
      <c r="I52" s="59">
        <f>ROUND(IF('Indicator Data'!H55=0,0,IF(LOG('Indicator Data'!H55)&gt;I$194,10,IF(LOG('Indicator Data'!H55)&lt;I$195,0,10-(I$194-LOG('Indicator Data'!H55))/(I$194-I$195)*10))),1)</f>
        <v>0</v>
      </c>
      <c r="J52" s="59">
        <f t="shared" si="32"/>
        <v>0</v>
      </c>
      <c r="K52" s="59">
        <f>ROUND(IF('Indicator Data'!I55=0,0,IF(LOG('Indicator Data'!I55)&gt;K$194,10,IF(LOG('Indicator Data'!I55)&lt;K$195,0,10-(K$194-LOG('Indicator Data'!I55))/(K$194-K$195)*10))),1)</f>
        <v>0</v>
      </c>
      <c r="L52" s="59">
        <f t="shared" si="33"/>
        <v>0</v>
      </c>
      <c r="M52" s="59">
        <f>ROUND(IF('Indicator Data'!J55=0,0,IF(LOG('Indicator Data'!J55)&gt;M$194,10,IF(LOG('Indicator Data'!J55)&lt;M$195,0,10-(M$194-LOG('Indicator Data'!J55))/(M$194-M$195)*10))),1)</f>
        <v>6.6</v>
      </c>
      <c r="N52" s="60">
        <f>'Indicator Data'!C55/'Indicator Data'!$BD55</f>
        <v>2.0779291977320678E-3</v>
      </c>
      <c r="O52" s="60">
        <f>'Indicator Data'!D55/'Indicator Data'!$BD55</f>
        <v>7.8557426568954766E-4</v>
      </c>
      <c r="P52" s="60">
        <f>IF(F52=0.1,0,'Indicator Data'!E55/'Indicator Data'!$BD55)</f>
        <v>8.0760846804280289E-3</v>
      </c>
      <c r="Q52" s="60">
        <f>'Indicator Data'!F55/'Indicator Data'!$BD55</f>
        <v>5.8595417166382232E-5</v>
      </c>
      <c r="R52" s="60">
        <f>'Indicator Data'!G55/'Indicator Data'!$BD55</f>
        <v>0</v>
      </c>
      <c r="S52" s="60">
        <f>'Indicator Data'!H55/'Indicator Data'!$BD55</f>
        <v>0</v>
      </c>
      <c r="T52" s="60">
        <f>'Indicator Data'!I55/'Indicator Data'!$BD55</f>
        <v>0</v>
      </c>
      <c r="U52" s="60">
        <f>'Indicator Data'!J55/'Indicator Data'!$BD55</f>
        <v>2.7586502062378976E-4</v>
      </c>
      <c r="V52" s="59">
        <f t="shared" si="34"/>
        <v>10</v>
      </c>
      <c r="W52" s="59">
        <f t="shared" si="35"/>
        <v>7.9</v>
      </c>
      <c r="X52" s="59">
        <f t="shared" si="36"/>
        <v>9.1999999999999993</v>
      </c>
      <c r="Y52" s="59">
        <f t="shared" si="37"/>
        <v>5.4</v>
      </c>
      <c r="Z52" s="59">
        <f t="shared" si="38"/>
        <v>9.5</v>
      </c>
      <c r="AA52" s="59">
        <f t="shared" si="39"/>
        <v>0</v>
      </c>
      <c r="AB52" s="59">
        <f t="shared" si="40"/>
        <v>0</v>
      </c>
      <c r="AC52" s="59">
        <f t="shared" si="41"/>
        <v>0</v>
      </c>
      <c r="AD52" s="59">
        <f t="shared" si="42"/>
        <v>0</v>
      </c>
      <c r="AE52" s="59">
        <f t="shared" si="43"/>
        <v>0</v>
      </c>
      <c r="AF52" s="59">
        <f t="shared" si="44"/>
        <v>0.1</v>
      </c>
      <c r="AG52" s="59">
        <f>ROUND(IF('Indicator Data'!K55=0,0,IF('Indicator Data'!K55&gt;AG$194,10,IF('Indicator Data'!K55&lt;AG$195,0,10-(AG$194-'Indicator Data'!K55)/(AG$194-AG$195)*10))),1)</f>
        <v>3</v>
      </c>
      <c r="AH52" s="59">
        <f t="shared" si="45"/>
        <v>9.4</v>
      </c>
      <c r="AI52" s="59">
        <f t="shared" si="46"/>
        <v>9</v>
      </c>
      <c r="AJ52" s="59">
        <f t="shared" si="47"/>
        <v>0</v>
      </c>
      <c r="AK52" s="59">
        <f t="shared" si="48"/>
        <v>0</v>
      </c>
      <c r="AL52" s="59">
        <f t="shared" si="49"/>
        <v>0</v>
      </c>
      <c r="AM52" s="59">
        <f t="shared" si="50"/>
        <v>0</v>
      </c>
      <c r="AN52" s="59">
        <f t="shared" si="51"/>
        <v>4.0999999999999996</v>
      </c>
      <c r="AO52" s="61">
        <f t="shared" si="52"/>
        <v>9.4</v>
      </c>
      <c r="AP52" s="61">
        <f t="shared" si="53"/>
        <v>6.8</v>
      </c>
      <c r="AQ52" s="61">
        <f t="shared" si="54"/>
        <v>9</v>
      </c>
      <c r="AR52" s="61">
        <f t="shared" si="55"/>
        <v>0</v>
      </c>
      <c r="AS52" s="59">
        <f t="shared" si="56"/>
        <v>3.6</v>
      </c>
      <c r="AT52" s="59">
        <f>IF('Indicator Data'!L55="No data","x",IF('Indicator Data'!BE55&lt;1000,"x",ROUND((IF('Indicator Data'!L55&gt;AT$194,10,IF('Indicator Data'!L55&lt;AT$195,0,10-(AT$194-'Indicator Data'!L55)/(AT$194-AT$195)*10))),1)))</f>
        <v>2</v>
      </c>
      <c r="AU52" s="61">
        <f t="shared" si="57"/>
        <v>2.8</v>
      </c>
      <c r="AV52" s="62">
        <f t="shared" si="58"/>
        <v>6.8</v>
      </c>
      <c r="AW52" s="59">
        <f>ROUND(IF('Indicator Data'!M55=0,0,IF('Indicator Data'!M55&gt;AW$194,10,IF('Indicator Data'!M55&lt;AW$195,0,10-(AW$194-'Indicator Data'!M55)/(AW$194-AW$195)*10))),1)</f>
        <v>3.6</v>
      </c>
      <c r="AX52" s="59">
        <f>ROUND(IF('Indicator Data'!N55=0,0,IF(LOG('Indicator Data'!N55)&gt;LOG(AX$194),10,IF(LOG('Indicator Data'!N55)&lt;LOG(AX$195),0,10-(LOG(AX$194)-LOG('Indicator Data'!N55))/(LOG(AX$194)-LOG(AX$195))*10))),1)</f>
        <v>2.8</v>
      </c>
      <c r="AY52" s="61">
        <f t="shared" si="59"/>
        <v>3.2</v>
      </c>
      <c r="AZ52" s="59">
        <f>'Indicator Data'!O55</f>
        <v>0</v>
      </c>
      <c r="BA52" s="59">
        <f>'Indicator Data'!P55</f>
        <v>0</v>
      </c>
      <c r="BB52" s="61">
        <f t="shared" si="60"/>
        <v>0</v>
      </c>
      <c r="BC52" s="62">
        <f t="shared" si="61"/>
        <v>2.2000000000000002</v>
      </c>
      <c r="BD52" s="16"/>
      <c r="BE52" s="108"/>
    </row>
    <row r="53" spans="1:57" s="4" customFormat="1" x14ac:dyDescent="0.25">
      <c r="A53" s="131" t="s">
        <v>95</v>
      </c>
      <c r="B53" s="63" t="s">
        <v>94</v>
      </c>
      <c r="C53" s="59">
        <f>ROUND(IF('Indicator Data'!C56=0,0.1,IF(LOG('Indicator Data'!C56)&gt;C$194,10,IF(LOG('Indicator Data'!C56)&lt;C$195,0,10-(C$194-LOG('Indicator Data'!C56))/(C$194-C$195)*10))),1)</f>
        <v>10</v>
      </c>
      <c r="D53" s="59">
        <f>ROUND(IF('Indicator Data'!D56=0,0.1,IF(LOG('Indicator Data'!D56)&gt;D$194,10,IF(LOG('Indicator Data'!D56)&lt;D$195,0,10-(D$194-LOG('Indicator Data'!D56))/(D$194-D$195)*10))),1)</f>
        <v>0.1</v>
      </c>
      <c r="E53" s="59">
        <f t="shared" si="31"/>
        <v>7.6</v>
      </c>
      <c r="F53" s="59">
        <f>ROUND(IF('Indicator Data'!E56="No data",0.1,IF('Indicator Data'!E56=0,0,IF(LOG('Indicator Data'!E56)&gt;F$194,10,IF(LOG('Indicator Data'!E56)&lt;F$195,0,10-(F$194-LOG('Indicator Data'!E56))/(F$194-F$195)*10)))),1)</f>
        <v>9.6</v>
      </c>
      <c r="G53" s="59">
        <f>ROUND(IF('Indicator Data'!F56=0,0,IF(LOG('Indicator Data'!F56)&gt;G$194,10,IF(LOG('Indicator Data'!F56)&lt;G$195,0,10-(G$194-LOG('Indicator Data'!F56))/(G$194-G$195)*10))),1)</f>
        <v>7.2</v>
      </c>
      <c r="H53" s="59">
        <f>ROUND(IF('Indicator Data'!G56=0,0,IF(LOG('Indicator Data'!G56)&gt;H$194,10,IF(LOG('Indicator Data'!G56)&lt;H$195,0,10-(H$194-LOG('Indicator Data'!G56))/(H$194-H$195)*10))),1)</f>
        <v>0</v>
      </c>
      <c r="I53" s="59">
        <f>ROUND(IF('Indicator Data'!H56=0,0,IF(LOG('Indicator Data'!H56)&gt;I$194,10,IF(LOG('Indicator Data'!H56)&lt;I$195,0,10-(I$194-LOG('Indicator Data'!H56))/(I$194-I$195)*10))),1)</f>
        <v>0</v>
      </c>
      <c r="J53" s="59">
        <f t="shared" si="32"/>
        <v>0</v>
      </c>
      <c r="K53" s="59">
        <f>ROUND(IF('Indicator Data'!I56=0,0,IF(LOG('Indicator Data'!I56)&gt;K$194,10,IF(LOG('Indicator Data'!I56)&lt;K$195,0,10-(K$194-LOG('Indicator Data'!I56))/(K$194-K$195)*10))),1)</f>
        <v>0</v>
      </c>
      <c r="L53" s="59">
        <f t="shared" si="33"/>
        <v>0</v>
      </c>
      <c r="M53" s="59">
        <f>ROUND(IF('Indicator Data'!J56=0,0,IF(LOG('Indicator Data'!J56)&gt;M$194,10,IF(LOG('Indicator Data'!J56)&lt;M$195,0,10-(M$194-LOG('Indicator Data'!J56))/(M$194-M$195)*10))),1)</f>
        <v>0</v>
      </c>
      <c r="N53" s="60">
        <f>'Indicator Data'!C56/'Indicator Data'!$BD56</f>
        <v>1.2354828392821871E-3</v>
      </c>
      <c r="O53" s="60">
        <f>'Indicator Data'!D56/'Indicator Data'!$BD56</f>
        <v>0</v>
      </c>
      <c r="P53" s="60">
        <f>IF(F53=0.1,0,'Indicator Data'!E56/'Indicator Data'!$BD56)</f>
        <v>7.7546321903903537E-3</v>
      </c>
      <c r="Q53" s="60">
        <f>'Indicator Data'!F56/'Indicator Data'!$BD56</f>
        <v>2.1531710065484475E-6</v>
      </c>
      <c r="R53" s="60">
        <f>'Indicator Data'!G56/'Indicator Data'!$BD56</f>
        <v>0</v>
      </c>
      <c r="S53" s="60">
        <f>'Indicator Data'!H56/'Indicator Data'!$BD56</f>
        <v>0</v>
      </c>
      <c r="T53" s="60">
        <f>'Indicator Data'!I56/'Indicator Data'!$BD56</f>
        <v>0</v>
      </c>
      <c r="U53" s="60">
        <f>'Indicator Data'!J56/'Indicator Data'!$BD56</f>
        <v>0</v>
      </c>
      <c r="V53" s="59">
        <f t="shared" si="34"/>
        <v>6.2</v>
      </c>
      <c r="W53" s="59">
        <f t="shared" si="35"/>
        <v>0</v>
      </c>
      <c r="X53" s="59">
        <f t="shared" si="36"/>
        <v>3.7</v>
      </c>
      <c r="Y53" s="59">
        <f t="shared" si="37"/>
        <v>5.2</v>
      </c>
      <c r="Z53" s="59">
        <f t="shared" si="38"/>
        <v>6.3</v>
      </c>
      <c r="AA53" s="59">
        <f t="shared" si="39"/>
        <v>0</v>
      </c>
      <c r="AB53" s="59">
        <f t="shared" si="40"/>
        <v>0</v>
      </c>
      <c r="AC53" s="59">
        <f t="shared" si="41"/>
        <v>0</v>
      </c>
      <c r="AD53" s="59">
        <f t="shared" si="42"/>
        <v>0</v>
      </c>
      <c r="AE53" s="59">
        <f t="shared" si="43"/>
        <v>0</v>
      </c>
      <c r="AF53" s="59">
        <f t="shared" si="44"/>
        <v>0</v>
      </c>
      <c r="AG53" s="59">
        <f>ROUND(IF('Indicator Data'!K56=0,0,IF('Indicator Data'!K56&gt;AG$194,10,IF('Indicator Data'!K56&lt;AG$195,0,10-(AG$194-'Indicator Data'!K56)/(AG$194-AG$195)*10))),1)</f>
        <v>0</v>
      </c>
      <c r="AH53" s="59">
        <f t="shared" si="45"/>
        <v>8.1</v>
      </c>
      <c r="AI53" s="59">
        <f t="shared" si="46"/>
        <v>0.1</v>
      </c>
      <c r="AJ53" s="59">
        <f t="shared" si="47"/>
        <v>0</v>
      </c>
      <c r="AK53" s="59">
        <f t="shared" si="48"/>
        <v>0</v>
      </c>
      <c r="AL53" s="59">
        <f t="shared" si="49"/>
        <v>0</v>
      </c>
      <c r="AM53" s="59">
        <f t="shared" si="50"/>
        <v>0</v>
      </c>
      <c r="AN53" s="59">
        <f t="shared" si="51"/>
        <v>0</v>
      </c>
      <c r="AO53" s="61">
        <f t="shared" si="52"/>
        <v>6</v>
      </c>
      <c r="AP53" s="61">
        <f t="shared" si="53"/>
        <v>8.1</v>
      </c>
      <c r="AQ53" s="61">
        <f t="shared" si="54"/>
        <v>6.8</v>
      </c>
      <c r="AR53" s="61">
        <f t="shared" si="55"/>
        <v>0</v>
      </c>
      <c r="AS53" s="59">
        <f t="shared" si="56"/>
        <v>0</v>
      </c>
      <c r="AT53" s="59">
        <f>IF('Indicator Data'!L56="No data","x",IF('Indicator Data'!BE56&lt;1000,"x",ROUND((IF('Indicator Data'!L56&gt;AT$194,10,IF('Indicator Data'!L56&lt;AT$195,0,10-(AT$194-'Indicator Data'!L56)/(AT$194-AT$195)*10))),1)))</f>
        <v>6.1</v>
      </c>
      <c r="AU53" s="61">
        <f t="shared" si="57"/>
        <v>3.1</v>
      </c>
      <c r="AV53" s="62">
        <f t="shared" si="58"/>
        <v>5.4</v>
      </c>
      <c r="AW53" s="59">
        <f>ROUND(IF('Indicator Data'!M56=0,0,IF('Indicator Data'!M56&gt;AW$194,10,IF('Indicator Data'!M56&lt;AW$195,0,10-(AW$194-'Indicator Data'!M56)/(AW$194-AW$195)*10))),1)</f>
        <v>8.6</v>
      </c>
      <c r="AX53" s="59">
        <f>ROUND(IF('Indicator Data'!N56=0,0,IF(LOG('Indicator Data'!N56)&gt;LOG(AX$194),10,IF(LOG('Indicator Data'!N56)&lt;LOG(AX$195),0,10-(LOG(AX$194)-LOG('Indicator Data'!N56))/(LOG(AX$194)-LOG(AX$195))*10))),1)</f>
        <v>7.9</v>
      </c>
      <c r="AY53" s="61">
        <f t="shared" si="59"/>
        <v>8.3000000000000007</v>
      </c>
      <c r="AZ53" s="59">
        <f>'Indicator Data'!O56</f>
        <v>0</v>
      </c>
      <c r="BA53" s="59">
        <f>'Indicator Data'!P56</f>
        <v>4</v>
      </c>
      <c r="BB53" s="61">
        <f t="shared" si="60"/>
        <v>7</v>
      </c>
      <c r="BC53" s="62">
        <f t="shared" si="61"/>
        <v>7</v>
      </c>
      <c r="BD53" s="16"/>
      <c r="BE53" s="108"/>
    </row>
    <row r="54" spans="1:57" s="4" customFormat="1" x14ac:dyDescent="0.25">
      <c r="A54" s="131" t="s">
        <v>97</v>
      </c>
      <c r="B54" s="63" t="s">
        <v>96</v>
      </c>
      <c r="C54" s="59">
        <f>ROUND(IF('Indicator Data'!C57=0,0.1,IF(LOG('Indicator Data'!C57)&gt;C$194,10,IF(LOG('Indicator Data'!C57)&lt;C$195,0,10-(C$194-LOG('Indicator Data'!C57))/(C$194-C$195)*10))),1)</f>
        <v>7.7</v>
      </c>
      <c r="D54" s="59">
        <f>ROUND(IF('Indicator Data'!D57=0,0.1,IF(LOG('Indicator Data'!D57)&gt;D$194,10,IF(LOG('Indicator Data'!D57)&lt;D$195,0,10-(D$194-LOG('Indicator Data'!D57))/(D$194-D$195)*10))),1)</f>
        <v>9</v>
      </c>
      <c r="E54" s="59">
        <f t="shared" si="31"/>
        <v>8.4</v>
      </c>
      <c r="F54" s="59">
        <f>ROUND(IF('Indicator Data'!E57="No data",0.1,IF('Indicator Data'!E57=0,0,IF(LOG('Indicator Data'!E57)&gt;F$194,10,IF(LOG('Indicator Data'!E57)&lt;F$195,0,10-(F$194-LOG('Indicator Data'!E57))/(F$194-F$195)*10)))),1)</f>
        <v>5.0999999999999996</v>
      </c>
      <c r="G54" s="59">
        <f>ROUND(IF('Indicator Data'!F57=0,0,IF(LOG('Indicator Data'!F57)&gt;G$194,10,IF(LOG('Indicator Data'!F57)&lt;G$195,0,10-(G$194-LOG('Indicator Data'!F57))/(G$194-G$195)*10))),1)</f>
        <v>7.2</v>
      </c>
      <c r="H54" s="59">
        <f>ROUND(IF('Indicator Data'!G57=0,0,IF(LOG('Indicator Data'!G57)&gt;H$194,10,IF(LOG('Indicator Data'!G57)&lt;H$195,0,10-(H$194-LOG('Indicator Data'!G57))/(H$194-H$195)*10))),1)</f>
        <v>6.4</v>
      </c>
      <c r="I54" s="59">
        <f>ROUND(IF('Indicator Data'!H57=0,0,IF(LOG('Indicator Data'!H57)&gt;I$194,10,IF(LOG('Indicator Data'!H57)&lt;I$195,0,10-(I$194-LOG('Indicator Data'!H57))/(I$194-I$195)*10))),1)</f>
        <v>7.1</v>
      </c>
      <c r="J54" s="59">
        <f t="shared" si="32"/>
        <v>6.8</v>
      </c>
      <c r="K54" s="59">
        <f>ROUND(IF('Indicator Data'!I57=0,0,IF(LOG('Indicator Data'!I57)&gt;K$194,10,IF(LOG('Indicator Data'!I57)&lt;K$195,0,10-(K$194-LOG('Indicator Data'!I57))/(K$194-K$195)*10))),1)</f>
        <v>4.5</v>
      </c>
      <c r="L54" s="59">
        <f t="shared" si="33"/>
        <v>5.8</v>
      </c>
      <c r="M54" s="59">
        <f>ROUND(IF('Indicator Data'!J57=0,0,IF(LOG('Indicator Data'!J57)&gt;M$194,10,IF(LOG('Indicator Data'!J57)&lt;M$195,0,10-(M$194-LOG('Indicator Data'!J57))/(M$194-M$195)*10))),1)</f>
        <v>8.8000000000000007</v>
      </c>
      <c r="N54" s="60">
        <f>'Indicator Data'!C57/'Indicator Data'!$BD57</f>
        <v>1.9180034483946568E-3</v>
      </c>
      <c r="O54" s="60">
        <f>'Indicator Data'!D57/'Indicator Data'!$BD57</f>
        <v>8.0794770192051362E-4</v>
      </c>
      <c r="P54" s="60">
        <f>IF(F54=0.1,0,'Indicator Data'!E57/'Indicator Data'!$BD57)</f>
        <v>1.7630282596272787E-3</v>
      </c>
      <c r="Q54" s="60">
        <f>'Indicator Data'!F57/'Indicator Data'!$BD57</f>
        <v>3.5022979955340701E-5</v>
      </c>
      <c r="R54" s="60">
        <f>'Indicator Data'!G57/'Indicator Data'!$BD57</f>
        <v>5.9800319236757585E-3</v>
      </c>
      <c r="S54" s="60">
        <f>'Indicator Data'!H57/'Indicator Data'!$BD57</f>
        <v>1.4223765441919765E-4</v>
      </c>
      <c r="T54" s="60">
        <f>'Indicator Data'!I57/'Indicator Data'!$BD57</f>
        <v>2.9430506432636983E-4</v>
      </c>
      <c r="U54" s="60">
        <f>'Indicator Data'!J57/'Indicator Data'!$BD57</f>
        <v>5.453250641594987E-3</v>
      </c>
      <c r="V54" s="59">
        <f t="shared" si="34"/>
        <v>9.6</v>
      </c>
      <c r="W54" s="59">
        <f t="shared" si="35"/>
        <v>8.1</v>
      </c>
      <c r="X54" s="59">
        <f t="shared" si="36"/>
        <v>9</v>
      </c>
      <c r="Y54" s="59">
        <f t="shared" si="37"/>
        <v>1.2</v>
      </c>
      <c r="Z54" s="59">
        <f t="shared" si="38"/>
        <v>9</v>
      </c>
      <c r="AA54" s="59">
        <f t="shared" si="39"/>
        <v>3.3</v>
      </c>
      <c r="AB54" s="59">
        <f t="shared" si="40"/>
        <v>0.3</v>
      </c>
      <c r="AC54" s="59">
        <f t="shared" si="41"/>
        <v>1.9</v>
      </c>
      <c r="AD54" s="59">
        <f t="shared" si="42"/>
        <v>0.3</v>
      </c>
      <c r="AE54" s="59">
        <f t="shared" si="43"/>
        <v>1.1000000000000001</v>
      </c>
      <c r="AF54" s="59">
        <f t="shared" si="44"/>
        <v>1.8</v>
      </c>
      <c r="AG54" s="59">
        <f>ROUND(IF('Indicator Data'!K57=0,0,IF('Indicator Data'!K57&gt;AG$194,10,IF('Indicator Data'!K57&lt;AG$195,0,10-(AG$194-'Indicator Data'!K57)/(AG$194-AG$195)*10))),1)</f>
        <v>5.0999999999999996</v>
      </c>
      <c r="AH54" s="59">
        <f t="shared" si="45"/>
        <v>8.6999999999999993</v>
      </c>
      <c r="AI54" s="59">
        <f t="shared" si="46"/>
        <v>8.6</v>
      </c>
      <c r="AJ54" s="59">
        <f t="shared" si="47"/>
        <v>4.9000000000000004</v>
      </c>
      <c r="AK54" s="59">
        <f t="shared" si="48"/>
        <v>3.7</v>
      </c>
      <c r="AL54" s="59">
        <f t="shared" si="49"/>
        <v>4.3</v>
      </c>
      <c r="AM54" s="59">
        <f t="shared" si="50"/>
        <v>2.4</v>
      </c>
      <c r="AN54" s="59">
        <f t="shared" si="51"/>
        <v>6.5</v>
      </c>
      <c r="AO54" s="61">
        <f t="shared" si="52"/>
        <v>8.6999999999999993</v>
      </c>
      <c r="AP54" s="61">
        <f t="shared" si="53"/>
        <v>3.4</v>
      </c>
      <c r="AQ54" s="61">
        <f t="shared" si="54"/>
        <v>8.1999999999999993</v>
      </c>
      <c r="AR54" s="61">
        <f t="shared" si="55"/>
        <v>3.8</v>
      </c>
      <c r="AS54" s="59">
        <f t="shared" si="56"/>
        <v>5.8</v>
      </c>
      <c r="AT54" s="59">
        <f>IF('Indicator Data'!L57="No data","x",IF('Indicator Data'!BE57&lt;1000,"x",ROUND((IF('Indicator Data'!L57&gt;AT$194,10,IF('Indicator Data'!L57&lt;AT$195,0,10-(AT$194-'Indicator Data'!L57)/(AT$194-AT$195)*10))),1)))</f>
        <v>1</v>
      </c>
      <c r="AU54" s="61">
        <f t="shared" si="57"/>
        <v>3.4</v>
      </c>
      <c r="AV54" s="62">
        <f t="shared" si="58"/>
        <v>6.1</v>
      </c>
      <c r="AW54" s="59">
        <f>ROUND(IF('Indicator Data'!M57=0,0,IF('Indicator Data'!M57&gt;AW$194,10,IF('Indicator Data'!M57&lt;AW$195,0,10-(AW$194-'Indicator Data'!M57)/(AW$194-AW$195)*10))),1)</f>
        <v>7.1</v>
      </c>
      <c r="AX54" s="59">
        <f>ROUND(IF('Indicator Data'!N57=0,0,IF(LOG('Indicator Data'!N57)&gt;LOG(AX$194),10,IF(LOG('Indicator Data'!N57)&lt;LOG(AX$195),0,10-(LOG(AX$194)-LOG('Indicator Data'!N57))/(LOG(AX$194)-LOG(AX$195))*10))),1)</f>
        <v>8.4</v>
      </c>
      <c r="AY54" s="61">
        <f t="shared" si="59"/>
        <v>7.8</v>
      </c>
      <c r="AZ54" s="59">
        <f>'Indicator Data'!O57</f>
        <v>0</v>
      </c>
      <c r="BA54" s="59">
        <f>'Indicator Data'!P57</f>
        <v>4</v>
      </c>
      <c r="BB54" s="61">
        <f t="shared" si="60"/>
        <v>7</v>
      </c>
      <c r="BC54" s="62">
        <f t="shared" si="61"/>
        <v>7</v>
      </c>
      <c r="BD54" s="16"/>
      <c r="BE54" s="108"/>
    </row>
    <row r="55" spans="1:57" s="4" customFormat="1" x14ac:dyDescent="0.25">
      <c r="A55" s="131" t="s">
        <v>99</v>
      </c>
      <c r="B55" s="63" t="s">
        <v>98</v>
      </c>
      <c r="C55" s="59">
        <f>ROUND(IF('Indicator Data'!C58=0,0.1,IF(LOG('Indicator Data'!C58)&gt;C$194,10,IF(LOG('Indicator Data'!C58)&lt;C$195,0,10-(C$194-LOG('Indicator Data'!C58))/(C$194-C$195)*10))),1)</f>
        <v>0</v>
      </c>
      <c r="D55" s="59">
        <f>ROUND(IF('Indicator Data'!D58=0,0.1,IF(LOG('Indicator Data'!D58)&gt;D$194,10,IF(LOG('Indicator Data'!D58)&lt;D$195,0,10-(D$194-LOG('Indicator Data'!D58))/(D$194-D$195)*10))),1)</f>
        <v>0.1</v>
      </c>
      <c r="E55" s="59">
        <f t="shared" si="31"/>
        <v>0.1</v>
      </c>
      <c r="F55" s="59">
        <f>ROUND(IF('Indicator Data'!E58="No data",0.1,IF('Indicator Data'!E58=0,0,IF(LOG('Indicator Data'!E58)&gt;F$194,10,IF(LOG('Indicator Data'!E58)&lt;F$195,0,10-(F$194-LOG('Indicator Data'!E58))/(F$194-F$195)*10)))),1)</f>
        <v>3.5</v>
      </c>
      <c r="G55" s="59">
        <f>ROUND(IF('Indicator Data'!F58=0,0,IF(LOG('Indicator Data'!F58)&gt;G$194,10,IF(LOG('Indicator Data'!F58)&lt;G$195,0,10-(G$194-LOG('Indicator Data'!F58))/(G$194-G$195)*10))),1)</f>
        <v>0</v>
      </c>
      <c r="H55" s="59">
        <f>ROUND(IF('Indicator Data'!G58=0,0,IF(LOG('Indicator Data'!G58)&gt;H$194,10,IF(LOG('Indicator Data'!G58)&lt;H$195,0,10-(H$194-LOG('Indicator Data'!G58))/(H$194-H$195)*10))),1)</f>
        <v>0</v>
      </c>
      <c r="I55" s="59">
        <f>ROUND(IF('Indicator Data'!H58=0,0,IF(LOG('Indicator Data'!H58)&gt;I$194,10,IF(LOG('Indicator Data'!H58)&lt;I$195,0,10-(I$194-LOG('Indicator Data'!H58))/(I$194-I$195)*10))),1)</f>
        <v>0</v>
      </c>
      <c r="J55" s="59">
        <f t="shared" si="32"/>
        <v>0</v>
      </c>
      <c r="K55" s="59">
        <f>ROUND(IF('Indicator Data'!I58=0,0,IF(LOG('Indicator Data'!I58)&gt;K$194,10,IF(LOG('Indicator Data'!I58)&lt;K$195,0,10-(K$194-LOG('Indicator Data'!I58))/(K$194-K$195)*10))),1)</f>
        <v>0</v>
      </c>
      <c r="L55" s="59">
        <f t="shared" si="33"/>
        <v>0</v>
      </c>
      <c r="M55" s="59">
        <f>ROUND(IF('Indicator Data'!J58=0,0,IF(LOG('Indicator Data'!J58)&gt;M$194,10,IF(LOG('Indicator Data'!J58)&lt;M$195,0,10-(M$194-LOG('Indicator Data'!J58))/(M$194-M$195)*10))),1)</f>
        <v>0</v>
      </c>
      <c r="N55" s="60">
        <f>'Indicator Data'!C58/'Indicator Data'!$BD58</f>
        <v>4.8567587926656595E-7</v>
      </c>
      <c r="O55" s="60">
        <f>'Indicator Data'!D58/'Indicator Data'!$BD58</f>
        <v>0</v>
      </c>
      <c r="P55" s="60">
        <f>IF(F55=0.1,0,'Indicator Data'!E58/'Indicator Data'!$BD58)</f>
        <v>3.0492994477887623E-3</v>
      </c>
      <c r="Q55" s="60">
        <f>'Indicator Data'!F58/'Indicator Data'!$BD58</f>
        <v>0</v>
      </c>
      <c r="R55" s="60">
        <f>'Indicator Data'!G58/'Indicator Data'!$BD58</f>
        <v>0</v>
      </c>
      <c r="S55" s="60">
        <f>'Indicator Data'!H58/'Indicator Data'!$BD58</f>
        <v>0</v>
      </c>
      <c r="T55" s="60">
        <f>'Indicator Data'!I58/'Indicator Data'!$BD58</f>
        <v>0</v>
      </c>
      <c r="U55" s="60">
        <f>'Indicator Data'!J58/'Indicator Data'!$BD58</f>
        <v>0</v>
      </c>
      <c r="V55" s="59">
        <f t="shared" si="34"/>
        <v>0</v>
      </c>
      <c r="W55" s="59">
        <f t="shared" si="35"/>
        <v>0</v>
      </c>
      <c r="X55" s="59">
        <f t="shared" si="36"/>
        <v>0</v>
      </c>
      <c r="Y55" s="59">
        <f t="shared" si="37"/>
        <v>2</v>
      </c>
      <c r="Z55" s="59">
        <f t="shared" si="38"/>
        <v>0</v>
      </c>
      <c r="AA55" s="59">
        <f t="shared" si="39"/>
        <v>0</v>
      </c>
      <c r="AB55" s="59">
        <f t="shared" si="40"/>
        <v>0</v>
      </c>
      <c r="AC55" s="59">
        <f t="shared" si="41"/>
        <v>0</v>
      </c>
      <c r="AD55" s="59">
        <f t="shared" si="42"/>
        <v>0</v>
      </c>
      <c r="AE55" s="59">
        <f t="shared" si="43"/>
        <v>0</v>
      </c>
      <c r="AF55" s="59">
        <f t="shared" si="44"/>
        <v>0</v>
      </c>
      <c r="AG55" s="59">
        <f>ROUND(IF('Indicator Data'!K58=0,0,IF('Indicator Data'!K58&gt;AG$194,10,IF('Indicator Data'!K58&lt;AG$195,0,10-(AG$194-'Indicator Data'!K58)/(AG$194-AG$195)*10))),1)</f>
        <v>0</v>
      </c>
      <c r="AH55" s="59">
        <f t="shared" si="45"/>
        <v>0</v>
      </c>
      <c r="AI55" s="59">
        <f t="shared" si="46"/>
        <v>0.1</v>
      </c>
      <c r="AJ55" s="59">
        <f t="shared" si="47"/>
        <v>0</v>
      </c>
      <c r="AK55" s="59">
        <f t="shared" si="48"/>
        <v>0</v>
      </c>
      <c r="AL55" s="59">
        <f t="shared" si="49"/>
        <v>0</v>
      </c>
      <c r="AM55" s="59">
        <f t="shared" si="50"/>
        <v>0</v>
      </c>
      <c r="AN55" s="59">
        <f t="shared" si="51"/>
        <v>0</v>
      </c>
      <c r="AO55" s="61">
        <f t="shared" si="52"/>
        <v>0.1</v>
      </c>
      <c r="AP55" s="61">
        <f t="shared" si="53"/>
        <v>2.8</v>
      </c>
      <c r="AQ55" s="61">
        <f t="shared" si="54"/>
        <v>0</v>
      </c>
      <c r="AR55" s="61">
        <f t="shared" si="55"/>
        <v>0</v>
      </c>
      <c r="AS55" s="59">
        <f t="shared" si="56"/>
        <v>0</v>
      </c>
      <c r="AT55" s="59">
        <f>IF('Indicator Data'!L58="No data","x",IF('Indicator Data'!BE58&lt;1000,"x",ROUND((IF('Indicator Data'!L58&gt;AT$194,10,IF('Indicator Data'!L58&lt;AT$195,0,10-(AT$194-'Indicator Data'!L58)/(AT$194-AT$195)*10))),1)))</f>
        <v>7.1</v>
      </c>
      <c r="AU55" s="61">
        <f t="shared" si="57"/>
        <v>3.6</v>
      </c>
      <c r="AV55" s="62">
        <f t="shared" si="58"/>
        <v>1.4</v>
      </c>
      <c r="AW55" s="59">
        <f>ROUND(IF('Indicator Data'!M58=0,0,IF('Indicator Data'!M58&gt;AW$194,10,IF('Indicator Data'!M58&lt;AW$195,0,10-(AW$194-'Indicator Data'!M58)/(AW$194-AW$195)*10))),1)</f>
        <v>3.7</v>
      </c>
      <c r="AX55" s="59">
        <f>ROUND(IF('Indicator Data'!N58=0,0,IF(LOG('Indicator Data'!N58)&gt;LOG(AX$194),10,IF(LOG('Indicator Data'!N58)&lt;LOG(AX$195),0,10-(LOG(AX$194)-LOG('Indicator Data'!N58))/(LOG(AX$194)-LOG(AX$195))*10))),1)</f>
        <v>7.3</v>
      </c>
      <c r="AY55" s="61">
        <f t="shared" si="59"/>
        <v>5.8</v>
      </c>
      <c r="AZ55" s="59">
        <f>'Indicator Data'!O58</f>
        <v>0</v>
      </c>
      <c r="BA55" s="59">
        <f>'Indicator Data'!P58</f>
        <v>0</v>
      </c>
      <c r="BB55" s="61">
        <f t="shared" si="60"/>
        <v>0</v>
      </c>
      <c r="BC55" s="62">
        <f t="shared" si="61"/>
        <v>4.0999999999999996</v>
      </c>
      <c r="BD55" s="16"/>
      <c r="BE55" s="108"/>
    </row>
    <row r="56" spans="1:57" s="4" customFormat="1" x14ac:dyDescent="0.25">
      <c r="A56" s="131" t="s">
        <v>101</v>
      </c>
      <c r="B56" s="63" t="s">
        <v>100</v>
      </c>
      <c r="C56" s="59">
        <f>ROUND(IF('Indicator Data'!C59=0,0.1,IF(LOG('Indicator Data'!C59)&gt;C$194,10,IF(LOG('Indicator Data'!C59)&lt;C$195,0,10-(C$194-LOG('Indicator Data'!C59))/(C$194-C$195)*10))),1)</f>
        <v>6.2</v>
      </c>
      <c r="D56" s="59">
        <f>ROUND(IF('Indicator Data'!D59=0,0.1,IF(LOG('Indicator Data'!D59)&gt;D$194,10,IF(LOG('Indicator Data'!D59)&lt;D$195,0,10-(D$194-LOG('Indicator Data'!D59))/(D$194-D$195)*10))),1)</f>
        <v>0.1</v>
      </c>
      <c r="E56" s="59">
        <f t="shared" si="31"/>
        <v>3.8</v>
      </c>
      <c r="F56" s="59">
        <f>ROUND(IF('Indicator Data'!E59="No data",0.1,IF('Indicator Data'!E59=0,0,IF(LOG('Indicator Data'!E59)&gt;F$194,10,IF(LOG('Indicator Data'!E59)&lt;F$195,0,10-(F$194-LOG('Indicator Data'!E59))/(F$194-F$195)*10)))),1)</f>
        <v>6.3</v>
      </c>
      <c r="G56" s="59">
        <f>ROUND(IF('Indicator Data'!F59=0,0,IF(LOG('Indicator Data'!F59)&gt;G$194,10,IF(LOG('Indicator Data'!F59)&lt;G$195,0,10-(G$194-LOG('Indicator Data'!F59))/(G$194-G$195)*10))),1)</f>
        <v>0</v>
      </c>
      <c r="H56" s="59">
        <f>ROUND(IF('Indicator Data'!G59=0,0,IF(LOG('Indicator Data'!G59)&gt;H$194,10,IF(LOG('Indicator Data'!G59)&lt;H$195,0,10-(H$194-LOG('Indicator Data'!G59))/(H$194-H$195)*10))),1)</f>
        <v>0</v>
      </c>
      <c r="I56" s="59">
        <f>ROUND(IF('Indicator Data'!H59=0,0,IF(LOG('Indicator Data'!H59)&gt;I$194,10,IF(LOG('Indicator Data'!H59)&lt;I$195,0,10-(I$194-LOG('Indicator Data'!H59))/(I$194-I$195)*10))),1)</f>
        <v>0</v>
      </c>
      <c r="J56" s="59">
        <f t="shared" si="32"/>
        <v>0</v>
      </c>
      <c r="K56" s="59">
        <f>ROUND(IF('Indicator Data'!I59=0,0,IF(LOG('Indicator Data'!I59)&gt;K$194,10,IF(LOG('Indicator Data'!I59)&lt;K$195,0,10-(K$194-LOG('Indicator Data'!I59))/(K$194-K$195)*10))),1)</f>
        <v>0</v>
      </c>
      <c r="L56" s="59">
        <f t="shared" si="33"/>
        <v>0</v>
      </c>
      <c r="M56" s="59">
        <f>ROUND(IF('Indicator Data'!J59=0,0,IF(LOG('Indicator Data'!J59)&gt;M$194,10,IF(LOG('Indicator Data'!J59)&lt;M$195,0,10-(M$194-LOG('Indicator Data'!J59))/(M$194-M$195)*10))),1)</f>
        <v>10</v>
      </c>
      <c r="N56" s="60">
        <f>'Indicator Data'!C59/'Indicator Data'!$BD59</f>
        <v>5.5312775947297501E-4</v>
      </c>
      <c r="O56" s="60">
        <f>'Indicator Data'!D59/'Indicator Data'!$BD59</f>
        <v>0</v>
      </c>
      <c r="P56" s="60">
        <f>IF(F56=0.1,0,'Indicator Data'!E59/'Indicator Data'!$BD59)</f>
        <v>6.266936638548189E-3</v>
      </c>
      <c r="Q56" s="60">
        <f>'Indicator Data'!F59/'Indicator Data'!$BD59</f>
        <v>0</v>
      </c>
      <c r="R56" s="60">
        <f>'Indicator Data'!G59/'Indicator Data'!$BD59</f>
        <v>0</v>
      </c>
      <c r="S56" s="60">
        <f>'Indicator Data'!H59/'Indicator Data'!$BD59</f>
        <v>0</v>
      </c>
      <c r="T56" s="60">
        <f>'Indicator Data'!I59/'Indicator Data'!$BD59</f>
        <v>0</v>
      </c>
      <c r="U56" s="60">
        <f>'Indicator Data'!J59/'Indicator Data'!$BD59</f>
        <v>3.2526196952010748E-2</v>
      </c>
      <c r="V56" s="59">
        <f t="shared" si="34"/>
        <v>2.8</v>
      </c>
      <c r="W56" s="59">
        <f t="shared" si="35"/>
        <v>0</v>
      </c>
      <c r="X56" s="59">
        <f t="shared" si="36"/>
        <v>1.5</v>
      </c>
      <c r="Y56" s="59">
        <f t="shared" si="37"/>
        <v>4.2</v>
      </c>
      <c r="Z56" s="59">
        <f t="shared" si="38"/>
        <v>0</v>
      </c>
      <c r="AA56" s="59">
        <f t="shared" si="39"/>
        <v>0</v>
      </c>
      <c r="AB56" s="59">
        <f t="shared" si="40"/>
        <v>0</v>
      </c>
      <c r="AC56" s="59">
        <f t="shared" si="41"/>
        <v>0</v>
      </c>
      <c r="AD56" s="59">
        <f t="shared" si="42"/>
        <v>0</v>
      </c>
      <c r="AE56" s="59">
        <f t="shared" si="43"/>
        <v>0</v>
      </c>
      <c r="AF56" s="59">
        <f t="shared" si="44"/>
        <v>10</v>
      </c>
      <c r="AG56" s="59">
        <f>ROUND(IF('Indicator Data'!K59=0,0,IF('Indicator Data'!K59&gt;AG$194,10,IF('Indicator Data'!K59&lt;AG$195,0,10-(AG$194-'Indicator Data'!K59)/(AG$194-AG$195)*10))),1)</f>
        <v>3</v>
      </c>
      <c r="AH56" s="59">
        <f t="shared" si="45"/>
        <v>4.5</v>
      </c>
      <c r="AI56" s="59">
        <f t="shared" si="46"/>
        <v>0.1</v>
      </c>
      <c r="AJ56" s="59">
        <f t="shared" si="47"/>
        <v>0</v>
      </c>
      <c r="AK56" s="59">
        <f t="shared" si="48"/>
        <v>0</v>
      </c>
      <c r="AL56" s="59">
        <f t="shared" si="49"/>
        <v>0</v>
      </c>
      <c r="AM56" s="59">
        <f t="shared" si="50"/>
        <v>0</v>
      </c>
      <c r="AN56" s="59">
        <f t="shared" si="51"/>
        <v>10</v>
      </c>
      <c r="AO56" s="61">
        <f t="shared" si="52"/>
        <v>2.7</v>
      </c>
      <c r="AP56" s="61">
        <f t="shared" si="53"/>
        <v>5.3</v>
      </c>
      <c r="AQ56" s="61">
        <f t="shared" si="54"/>
        <v>0</v>
      </c>
      <c r="AR56" s="61">
        <f t="shared" si="55"/>
        <v>0</v>
      </c>
      <c r="AS56" s="59">
        <f t="shared" si="56"/>
        <v>6.5</v>
      </c>
      <c r="AT56" s="59">
        <f>IF('Indicator Data'!L59="No data","x",IF('Indicator Data'!BE59&lt;1000,"x",ROUND((IF('Indicator Data'!L59&gt;AT$194,10,IF('Indicator Data'!L59&lt;AT$195,0,10-(AT$194-'Indicator Data'!L59)/(AT$194-AT$195)*10))),1)))</f>
        <v>10</v>
      </c>
      <c r="AU56" s="61">
        <f t="shared" si="57"/>
        <v>8.3000000000000007</v>
      </c>
      <c r="AV56" s="62">
        <f t="shared" si="58"/>
        <v>4.0999999999999996</v>
      </c>
      <c r="AW56" s="59">
        <f>ROUND(IF('Indicator Data'!M59=0,0,IF('Indicator Data'!M59&gt;AW$194,10,IF('Indicator Data'!M59&lt;AW$195,0,10-(AW$194-'Indicator Data'!M59)/(AW$194-AW$195)*10))),1)</f>
        <v>6.5</v>
      </c>
      <c r="AX56" s="59">
        <f>ROUND(IF('Indicator Data'!N59=0,0,IF(LOG('Indicator Data'!N59)&gt;LOG(AX$194),10,IF(LOG('Indicator Data'!N59)&lt;LOG(AX$195),0,10-(LOG(AX$194)-LOG('Indicator Data'!N59))/(LOG(AX$194)-LOG(AX$195))*10))),1)</f>
        <v>7.2</v>
      </c>
      <c r="AY56" s="61">
        <f t="shared" si="59"/>
        <v>6.9</v>
      </c>
      <c r="AZ56" s="59">
        <f>'Indicator Data'!O59</f>
        <v>0</v>
      </c>
      <c r="BA56" s="59">
        <f>'Indicator Data'!P59</f>
        <v>0</v>
      </c>
      <c r="BB56" s="61">
        <f t="shared" si="60"/>
        <v>0</v>
      </c>
      <c r="BC56" s="62">
        <f t="shared" si="61"/>
        <v>4.8</v>
      </c>
      <c r="BD56" s="16"/>
      <c r="BE56" s="108"/>
    </row>
    <row r="57" spans="1:57" s="4" customFormat="1" x14ac:dyDescent="0.25">
      <c r="A57" s="131" t="s">
        <v>103</v>
      </c>
      <c r="B57" s="63" t="s">
        <v>102</v>
      </c>
      <c r="C57" s="59">
        <f>ROUND(IF('Indicator Data'!C60=0,0.1,IF(LOG('Indicator Data'!C60)&gt;C$194,10,IF(LOG('Indicator Data'!C60)&lt;C$195,0,10-(C$194-LOG('Indicator Data'!C60))/(C$194-C$195)*10))),1)</f>
        <v>0.1</v>
      </c>
      <c r="D57" s="59">
        <f>ROUND(IF('Indicator Data'!D60=0,0.1,IF(LOG('Indicator Data'!D60)&gt;D$194,10,IF(LOG('Indicator Data'!D60)&lt;D$195,0,10-(D$194-LOG('Indicator Data'!D60))/(D$194-D$195)*10))),1)</f>
        <v>0.1</v>
      </c>
      <c r="E57" s="59">
        <f t="shared" si="31"/>
        <v>0.1</v>
      </c>
      <c r="F57" s="59">
        <f>ROUND(IF('Indicator Data'!E60="No data",0.1,IF('Indicator Data'!E60=0,0,IF(LOG('Indicator Data'!E60)&gt;F$194,10,IF(LOG('Indicator Data'!E60)&lt;F$195,0,10-(F$194-LOG('Indicator Data'!E60))/(F$194-F$195)*10)))),1)</f>
        <v>4.3</v>
      </c>
      <c r="G57" s="59">
        <f>ROUND(IF('Indicator Data'!F60=0,0,IF(LOG('Indicator Data'!F60)&gt;G$194,10,IF(LOG('Indicator Data'!F60)&lt;G$195,0,10-(G$194-LOG('Indicator Data'!F60))/(G$194-G$195)*10))),1)</f>
        <v>0</v>
      </c>
      <c r="H57" s="59">
        <f>ROUND(IF('Indicator Data'!G60=0,0,IF(LOG('Indicator Data'!G60)&gt;H$194,10,IF(LOG('Indicator Data'!G60)&lt;H$195,0,10-(H$194-LOG('Indicator Data'!G60))/(H$194-H$195)*10))),1)</f>
        <v>0</v>
      </c>
      <c r="I57" s="59">
        <f>ROUND(IF('Indicator Data'!H60=0,0,IF(LOG('Indicator Data'!H60)&gt;I$194,10,IF(LOG('Indicator Data'!H60)&lt;I$195,0,10-(I$194-LOG('Indicator Data'!H60))/(I$194-I$195)*10))),1)</f>
        <v>0</v>
      </c>
      <c r="J57" s="59">
        <f t="shared" si="32"/>
        <v>0</v>
      </c>
      <c r="K57" s="59">
        <f>ROUND(IF('Indicator Data'!I60=0,0,IF(LOG('Indicator Data'!I60)&gt;K$194,10,IF(LOG('Indicator Data'!I60)&lt;K$195,0,10-(K$194-LOG('Indicator Data'!I60))/(K$194-K$195)*10))),1)</f>
        <v>0</v>
      </c>
      <c r="L57" s="59">
        <f t="shared" si="33"/>
        <v>0</v>
      </c>
      <c r="M57" s="59">
        <f>ROUND(IF('Indicator Data'!J60=0,0,IF(LOG('Indicator Data'!J60)&gt;M$194,10,IF(LOG('Indicator Data'!J60)&lt;M$195,0,10-(M$194-LOG('Indicator Data'!J60))/(M$194-M$195)*10))),1)</f>
        <v>0</v>
      </c>
      <c r="N57" s="60">
        <f>'Indicator Data'!C60/'Indicator Data'!$BD60</f>
        <v>0</v>
      </c>
      <c r="O57" s="60">
        <f>'Indicator Data'!D60/'Indicator Data'!$BD60</f>
        <v>0</v>
      </c>
      <c r="P57" s="60">
        <f>IF(F57=0.1,0,'Indicator Data'!E60/'Indicator Data'!$BD60)</f>
        <v>4.4236832023508013E-3</v>
      </c>
      <c r="Q57" s="60">
        <f>'Indicator Data'!F60/'Indicator Data'!$BD60</f>
        <v>0</v>
      </c>
      <c r="R57" s="60">
        <f>'Indicator Data'!G60/'Indicator Data'!$BD60</f>
        <v>0</v>
      </c>
      <c r="S57" s="60">
        <f>'Indicator Data'!H60/'Indicator Data'!$BD60</f>
        <v>0</v>
      </c>
      <c r="T57" s="60">
        <f>'Indicator Data'!I60/'Indicator Data'!$BD60</f>
        <v>0</v>
      </c>
      <c r="U57" s="60">
        <f>'Indicator Data'!J60/'Indicator Data'!$BD60</f>
        <v>0</v>
      </c>
      <c r="V57" s="59">
        <f t="shared" si="34"/>
        <v>0</v>
      </c>
      <c r="W57" s="59">
        <f t="shared" si="35"/>
        <v>0</v>
      </c>
      <c r="X57" s="59">
        <f t="shared" si="36"/>
        <v>0</v>
      </c>
      <c r="Y57" s="59">
        <f t="shared" si="37"/>
        <v>2.9</v>
      </c>
      <c r="Z57" s="59">
        <f t="shared" si="38"/>
        <v>0</v>
      </c>
      <c r="AA57" s="59">
        <f t="shared" si="39"/>
        <v>0</v>
      </c>
      <c r="AB57" s="59">
        <f t="shared" si="40"/>
        <v>0</v>
      </c>
      <c r="AC57" s="59">
        <f t="shared" si="41"/>
        <v>0</v>
      </c>
      <c r="AD57" s="59">
        <f t="shared" si="42"/>
        <v>0</v>
      </c>
      <c r="AE57" s="59">
        <f t="shared" si="43"/>
        <v>0</v>
      </c>
      <c r="AF57" s="59">
        <f t="shared" si="44"/>
        <v>0</v>
      </c>
      <c r="AG57" s="59">
        <f>ROUND(IF('Indicator Data'!K60=0,0,IF('Indicator Data'!K60&gt;AG$194,10,IF('Indicator Data'!K60&lt;AG$195,0,10-(AG$194-'Indicator Data'!K60)/(AG$194-AG$195)*10))),1)</f>
        <v>0</v>
      </c>
      <c r="AH57" s="59">
        <f t="shared" si="45"/>
        <v>0.1</v>
      </c>
      <c r="AI57" s="59">
        <f t="shared" si="46"/>
        <v>0.1</v>
      </c>
      <c r="AJ57" s="59">
        <f t="shared" si="47"/>
        <v>0</v>
      </c>
      <c r="AK57" s="59">
        <f t="shared" si="48"/>
        <v>0</v>
      </c>
      <c r="AL57" s="59">
        <f t="shared" si="49"/>
        <v>0</v>
      </c>
      <c r="AM57" s="59">
        <f t="shared" si="50"/>
        <v>0</v>
      </c>
      <c r="AN57" s="59">
        <f t="shared" si="51"/>
        <v>0</v>
      </c>
      <c r="AO57" s="61">
        <f t="shared" si="52"/>
        <v>0.1</v>
      </c>
      <c r="AP57" s="61">
        <f t="shared" si="53"/>
        <v>3.6</v>
      </c>
      <c r="AQ57" s="61">
        <f t="shared" si="54"/>
        <v>0</v>
      </c>
      <c r="AR57" s="61">
        <f t="shared" si="55"/>
        <v>0</v>
      </c>
      <c r="AS57" s="59">
        <f t="shared" si="56"/>
        <v>0</v>
      </c>
      <c r="AT57" s="59">
        <f>IF('Indicator Data'!L60="No data","x",IF('Indicator Data'!BE60&lt;1000,"x",ROUND((IF('Indicator Data'!L60&gt;AT$194,10,IF('Indicator Data'!L60&lt;AT$195,0,10-(AT$194-'Indicator Data'!L60)/(AT$194-AT$195)*10))),1)))</f>
        <v>0</v>
      </c>
      <c r="AU57" s="61">
        <f t="shared" si="57"/>
        <v>0</v>
      </c>
      <c r="AV57" s="62">
        <f t="shared" si="58"/>
        <v>0.9</v>
      </c>
      <c r="AW57" s="59">
        <f>ROUND(IF('Indicator Data'!M60=0,0,IF('Indicator Data'!M60&gt;AW$194,10,IF('Indicator Data'!M60&lt;AW$195,0,10-(AW$194-'Indicator Data'!M60)/(AW$194-AW$195)*10))),1)</f>
        <v>0.1</v>
      </c>
      <c r="AX57" s="59">
        <f>ROUND(IF('Indicator Data'!N60=0,0,IF(LOG('Indicator Data'!N60)&gt;LOG(AX$194),10,IF(LOG('Indicator Data'!N60)&lt;LOG(AX$195),0,10-(LOG(AX$194)-LOG('Indicator Data'!N60))/(LOG(AX$194)-LOG(AX$195))*10))),1)</f>
        <v>0</v>
      </c>
      <c r="AY57" s="61">
        <f t="shared" si="59"/>
        <v>0.1</v>
      </c>
      <c r="AZ57" s="59">
        <f>'Indicator Data'!O60</f>
        <v>0</v>
      </c>
      <c r="BA57" s="59">
        <f>'Indicator Data'!P60</f>
        <v>0</v>
      </c>
      <c r="BB57" s="61">
        <f t="shared" si="60"/>
        <v>0</v>
      </c>
      <c r="BC57" s="62">
        <f t="shared" si="61"/>
        <v>0.1</v>
      </c>
      <c r="BD57" s="16"/>
      <c r="BE57" s="108"/>
    </row>
    <row r="58" spans="1:57" s="4" customFormat="1" x14ac:dyDescent="0.25">
      <c r="A58" s="131" t="s">
        <v>105</v>
      </c>
      <c r="B58" s="63" t="s">
        <v>104</v>
      </c>
      <c r="C58" s="59">
        <f>ROUND(IF('Indicator Data'!C61=0,0.1,IF(LOG('Indicator Data'!C61)&gt;C$194,10,IF(LOG('Indicator Data'!C61)&lt;C$195,0,10-(C$194-LOG('Indicator Data'!C61))/(C$194-C$195)*10))),1)</f>
        <v>9.9</v>
      </c>
      <c r="D58" s="59">
        <f>ROUND(IF('Indicator Data'!D61=0,0.1,IF(LOG('Indicator Data'!D61)&gt;D$194,10,IF(LOG('Indicator Data'!D61)&lt;D$195,0,10-(D$194-LOG('Indicator Data'!D61))/(D$194-D$195)*10))),1)</f>
        <v>0.1</v>
      </c>
      <c r="E58" s="59">
        <f t="shared" si="31"/>
        <v>7.5</v>
      </c>
      <c r="F58" s="59">
        <f>ROUND(IF('Indicator Data'!E61="No data",0.1,IF('Indicator Data'!E61=0,0,IF(LOG('Indicator Data'!E61)&gt;F$194,10,IF(LOG('Indicator Data'!E61)&lt;F$195,0,10-(F$194-LOG('Indicator Data'!E61))/(F$194-F$195)*10)))),1)</f>
        <v>8.8000000000000007</v>
      </c>
      <c r="G58" s="59">
        <f>ROUND(IF('Indicator Data'!F61=0,0,IF(LOG('Indicator Data'!F61)&gt;G$194,10,IF(LOG('Indicator Data'!F61)&lt;G$195,0,10-(G$194-LOG('Indicator Data'!F61))/(G$194-G$195)*10))),1)</f>
        <v>0</v>
      </c>
      <c r="H58" s="59">
        <f>ROUND(IF('Indicator Data'!G61=0,0,IF(LOG('Indicator Data'!G61)&gt;H$194,10,IF(LOG('Indicator Data'!G61)&lt;H$195,0,10-(H$194-LOG('Indicator Data'!G61))/(H$194-H$195)*10))),1)</f>
        <v>0</v>
      </c>
      <c r="I58" s="59">
        <f>ROUND(IF('Indicator Data'!H61=0,0,IF(LOG('Indicator Data'!H61)&gt;I$194,10,IF(LOG('Indicator Data'!H61)&lt;I$195,0,10-(I$194-LOG('Indicator Data'!H61))/(I$194-I$195)*10))),1)</f>
        <v>0</v>
      </c>
      <c r="J58" s="59">
        <f t="shared" si="32"/>
        <v>0</v>
      </c>
      <c r="K58" s="59">
        <f>ROUND(IF('Indicator Data'!I61=0,0,IF(LOG('Indicator Data'!I61)&gt;K$194,10,IF(LOG('Indicator Data'!I61)&lt;K$195,0,10-(K$194-LOG('Indicator Data'!I61))/(K$194-K$195)*10))),1)</f>
        <v>0</v>
      </c>
      <c r="L58" s="59">
        <f t="shared" si="33"/>
        <v>0</v>
      </c>
      <c r="M58" s="59">
        <f>ROUND(IF('Indicator Data'!J61=0,0,IF(LOG('Indicator Data'!J61)&gt;M$194,10,IF(LOG('Indicator Data'!J61)&lt;M$195,0,10-(M$194-LOG('Indicator Data'!J61))/(M$194-M$195)*10))),1)</f>
        <v>10</v>
      </c>
      <c r="N58" s="60">
        <f>'Indicator Data'!C61/'Indicator Data'!$BD61</f>
        <v>9.0598139046304507E-4</v>
      </c>
      <c r="O58" s="60">
        <f>'Indicator Data'!D61/'Indicator Data'!$BD61</f>
        <v>0</v>
      </c>
      <c r="P58" s="60">
        <f>IF(F58=0.1,0,'Indicator Data'!E61/'Indicator Data'!$BD61)</f>
        <v>3.325161001206548E-3</v>
      </c>
      <c r="Q58" s="60">
        <f>'Indicator Data'!F61/'Indicator Data'!$BD61</f>
        <v>0</v>
      </c>
      <c r="R58" s="60">
        <f>'Indicator Data'!G61/'Indicator Data'!$BD61</f>
        <v>0</v>
      </c>
      <c r="S58" s="60">
        <f>'Indicator Data'!H61/'Indicator Data'!$BD61</f>
        <v>0</v>
      </c>
      <c r="T58" s="60">
        <f>'Indicator Data'!I61/'Indicator Data'!$BD61</f>
        <v>0</v>
      </c>
      <c r="U58" s="60">
        <f>'Indicator Data'!J61/'Indicator Data'!$BD61</f>
        <v>1.929066839095181E-2</v>
      </c>
      <c r="V58" s="59">
        <f t="shared" si="34"/>
        <v>4.5</v>
      </c>
      <c r="W58" s="59">
        <f t="shared" si="35"/>
        <v>0</v>
      </c>
      <c r="X58" s="59">
        <f t="shared" si="36"/>
        <v>2.5</v>
      </c>
      <c r="Y58" s="59">
        <f t="shared" si="37"/>
        <v>2.2000000000000002</v>
      </c>
      <c r="Z58" s="59">
        <f t="shared" si="38"/>
        <v>0</v>
      </c>
      <c r="AA58" s="59">
        <f t="shared" si="39"/>
        <v>0</v>
      </c>
      <c r="AB58" s="59">
        <f t="shared" si="40"/>
        <v>0</v>
      </c>
      <c r="AC58" s="59">
        <f t="shared" si="41"/>
        <v>0</v>
      </c>
      <c r="AD58" s="59">
        <f t="shared" si="42"/>
        <v>0</v>
      </c>
      <c r="AE58" s="59">
        <f t="shared" si="43"/>
        <v>0</v>
      </c>
      <c r="AF58" s="59">
        <f t="shared" si="44"/>
        <v>6.4</v>
      </c>
      <c r="AG58" s="59">
        <f>ROUND(IF('Indicator Data'!K61=0,0,IF('Indicator Data'!K61&gt;AG$194,10,IF('Indicator Data'!K61&lt;AG$195,0,10-(AG$194-'Indicator Data'!K61)/(AG$194-AG$195)*10))),1)</f>
        <v>10</v>
      </c>
      <c r="AH58" s="59">
        <f t="shared" si="45"/>
        <v>7.2</v>
      </c>
      <c r="AI58" s="59">
        <f t="shared" si="46"/>
        <v>0.1</v>
      </c>
      <c r="AJ58" s="59">
        <f t="shared" si="47"/>
        <v>0</v>
      </c>
      <c r="AK58" s="59">
        <f t="shared" si="48"/>
        <v>0</v>
      </c>
      <c r="AL58" s="59">
        <f t="shared" si="49"/>
        <v>0</v>
      </c>
      <c r="AM58" s="59">
        <f t="shared" si="50"/>
        <v>0</v>
      </c>
      <c r="AN58" s="59">
        <f t="shared" si="51"/>
        <v>8.8000000000000007</v>
      </c>
      <c r="AO58" s="61">
        <f t="shared" si="52"/>
        <v>5.5</v>
      </c>
      <c r="AP58" s="61">
        <f t="shared" si="53"/>
        <v>6.6</v>
      </c>
      <c r="AQ58" s="61">
        <f t="shared" si="54"/>
        <v>0</v>
      </c>
      <c r="AR58" s="61">
        <f t="shared" si="55"/>
        <v>0</v>
      </c>
      <c r="AS58" s="59">
        <f t="shared" si="56"/>
        <v>9.4</v>
      </c>
      <c r="AT58" s="59">
        <f>IF('Indicator Data'!L61="No data","x",IF('Indicator Data'!BE61&lt;1000,"x",ROUND((IF('Indicator Data'!L61&gt;AT$194,10,IF('Indicator Data'!L61&lt;AT$195,0,10-(AT$194-'Indicator Data'!L61)/(AT$194-AT$195)*10))),1)))</f>
        <v>2</v>
      </c>
      <c r="AU58" s="61">
        <f t="shared" si="57"/>
        <v>5.7</v>
      </c>
      <c r="AV58" s="62">
        <f t="shared" si="58"/>
        <v>4.0999999999999996</v>
      </c>
      <c r="AW58" s="59">
        <f>ROUND(IF('Indicator Data'!M61=0,0,IF('Indicator Data'!M61&gt;AW$194,10,IF('Indicator Data'!M61&lt;AW$195,0,10-(AW$194-'Indicator Data'!M61)/(AW$194-AW$195)*10))),1)</f>
        <v>9.6</v>
      </c>
      <c r="AX58" s="59">
        <f>ROUND(IF('Indicator Data'!N61=0,0,IF(LOG('Indicator Data'!N61)&gt;LOG(AX$194),10,IF(LOG('Indicator Data'!N61)&lt;LOG(AX$195),0,10-(LOG(AX$194)-LOG('Indicator Data'!N61))/(LOG(AX$194)-LOG(AX$195))*10))),1)</f>
        <v>9.5</v>
      </c>
      <c r="AY58" s="61">
        <f t="shared" si="59"/>
        <v>9.6</v>
      </c>
      <c r="AZ58" s="59">
        <f>'Indicator Data'!O61</f>
        <v>0</v>
      </c>
      <c r="BA58" s="59">
        <f>'Indicator Data'!P61</f>
        <v>0</v>
      </c>
      <c r="BB58" s="61">
        <f t="shared" si="60"/>
        <v>0</v>
      </c>
      <c r="BC58" s="62">
        <f t="shared" si="61"/>
        <v>6.7</v>
      </c>
      <c r="BD58" s="16"/>
      <c r="BE58" s="108"/>
    </row>
    <row r="59" spans="1:57" s="4" customFormat="1" x14ac:dyDescent="0.25">
      <c r="A59" s="131" t="s">
        <v>107</v>
      </c>
      <c r="B59" s="63" t="s">
        <v>106</v>
      </c>
      <c r="C59" s="59">
        <f>ROUND(IF('Indicator Data'!C62=0,0.1,IF(LOG('Indicator Data'!C62)&gt;C$194,10,IF(LOG('Indicator Data'!C62)&lt;C$195,0,10-(C$194-LOG('Indicator Data'!C62))/(C$194-C$195)*10))),1)</f>
        <v>4.9000000000000004</v>
      </c>
      <c r="D59" s="59">
        <f>ROUND(IF('Indicator Data'!D62=0,0.1,IF(LOG('Indicator Data'!D62)&gt;D$194,10,IF(LOG('Indicator Data'!D62)&lt;D$195,0,10-(D$194-LOG('Indicator Data'!D62))/(D$194-D$195)*10))),1)</f>
        <v>0.1</v>
      </c>
      <c r="E59" s="59">
        <f t="shared" si="31"/>
        <v>2.8</v>
      </c>
      <c r="F59" s="59">
        <f>ROUND(IF('Indicator Data'!E62="No data",0.1,IF('Indicator Data'!E62=0,0,IF(LOG('Indicator Data'!E62)&gt;F$194,10,IF(LOG('Indicator Data'!E62)&lt;F$195,0,10-(F$194-LOG('Indicator Data'!E62))/(F$194-F$195)*10)))),1)</f>
        <v>0.1</v>
      </c>
      <c r="G59" s="59">
        <f>ROUND(IF('Indicator Data'!F62=0,0,IF(LOG('Indicator Data'!F62)&gt;G$194,10,IF(LOG('Indicator Data'!F62)&lt;G$195,0,10-(G$194-LOG('Indicator Data'!F62))/(G$194-G$195)*10))),1)</f>
        <v>5.6</v>
      </c>
      <c r="H59" s="59">
        <f>ROUND(IF('Indicator Data'!G62=0,0,IF(LOG('Indicator Data'!G62)&gt;H$194,10,IF(LOG('Indicator Data'!G62)&lt;H$195,0,10-(H$194-LOG('Indicator Data'!G62))/(H$194-H$195)*10))),1)</f>
        <v>5.0999999999999996</v>
      </c>
      <c r="I59" s="59">
        <f>ROUND(IF('Indicator Data'!H62=0,0,IF(LOG('Indicator Data'!H62)&gt;I$194,10,IF(LOG('Indicator Data'!H62)&lt;I$195,0,10-(I$194-LOG('Indicator Data'!H62))/(I$194-I$195)*10))),1)</f>
        <v>6.6</v>
      </c>
      <c r="J59" s="59">
        <f t="shared" si="32"/>
        <v>5.9</v>
      </c>
      <c r="K59" s="59">
        <f>ROUND(IF('Indicator Data'!I62=0,0,IF(LOG('Indicator Data'!I62)&gt;K$194,10,IF(LOG('Indicator Data'!I62)&lt;K$195,0,10-(K$194-LOG('Indicator Data'!I62))/(K$194-K$195)*10))),1)</f>
        <v>0</v>
      </c>
      <c r="L59" s="59">
        <f t="shared" si="33"/>
        <v>3.5</v>
      </c>
      <c r="M59" s="59">
        <f>ROUND(IF('Indicator Data'!J62=0,0,IF(LOG('Indicator Data'!J62)&gt;M$194,10,IF(LOG('Indicator Data'!J62)&lt;M$195,0,10-(M$194-LOG('Indicator Data'!J62))/(M$194-M$195)*10))),1)</f>
        <v>7.5</v>
      </c>
      <c r="N59" s="60">
        <f>'Indicator Data'!C62/'Indicator Data'!$BD62</f>
        <v>1.1752775190447529E-3</v>
      </c>
      <c r="O59" s="60">
        <f>'Indicator Data'!D62/'Indicator Data'!$BD62</f>
        <v>0</v>
      </c>
      <c r="P59" s="60">
        <f>IF(F59=0.1,0,'Indicator Data'!E62/'Indicator Data'!$BD62)</f>
        <v>0</v>
      </c>
      <c r="Q59" s="60">
        <f>'Indicator Data'!F62/'Indicator Data'!$BD62</f>
        <v>2.9469974176695216E-5</v>
      </c>
      <c r="R59" s="60">
        <f>'Indicator Data'!G62/'Indicator Data'!$BD62</f>
        <v>1.3742329776153573E-2</v>
      </c>
      <c r="S59" s="60">
        <f>'Indicator Data'!H62/'Indicator Data'!$BD62</f>
        <v>5.3347775819112238E-4</v>
      </c>
      <c r="T59" s="60">
        <f>'Indicator Data'!I62/'Indicator Data'!$BD62</f>
        <v>0</v>
      </c>
      <c r="U59" s="60">
        <f>'Indicator Data'!J62/'Indicator Data'!$BD62</f>
        <v>1.2479186815158978E-2</v>
      </c>
      <c r="V59" s="59">
        <f t="shared" si="34"/>
        <v>5.9</v>
      </c>
      <c r="W59" s="59">
        <f t="shared" si="35"/>
        <v>0</v>
      </c>
      <c r="X59" s="59">
        <f t="shared" si="36"/>
        <v>3.5</v>
      </c>
      <c r="Y59" s="59">
        <f t="shared" si="37"/>
        <v>0.1</v>
      </c>
      <c r="Z59" s="59">
        <f t="shared" si="38"/>
        <v>8.8000000000000007</v>
      </c>
      <c r="AA59" s="59">
        <f t="shared" si="39"/>
        <v>7.6</v>
      </c>
      <c r="AB59" s="59">
        <f t="shared" si="40"/>
        <v>1.1000000000000001</v>
      </c>
      <c r="AC59" s="59">
        <f t="shared" si="41"/>
        <v>5.2</v>
      </c>
      <c r="AD59" s="59">
        <f t="shared" si="42"/>
        <v>0</v>
      </c>
      <c r="AE59" s="59">
        <f t="shared" si="43"/>
        <v>3</v>
      </c>
      <c r="AF59" s="59">
        <f t="shared" si="44"/>
        <v>4.2</v>
      </c>
      <c r="AG59" s="59">
        <f>ROUND(IF('Indicator Data'!K62=0,0,IF('Indicator Data'!K62&gt;AG$194,10,IF('Indicator Data'!K62&lt;AG$195,0,10-(AG$194-'Indicator Data'!K62)/(AG$194-AG$195)*10))),1)</f>
        <v>2</v>
      </c>
      <c r="AH59" s="59">
        <f t="shared" si="45"/>
        <v>5.4</v>
      </c>
      <c r="AI59" s="59">
        <f t="shared" si="46"/>
        <v>0.1</v>
      </c>
      <c r="AJ59" s="59">
        <f t="shared" si="47"/>
        <v>6.4</v>
      </c>
      <c r="AK59" s="59">
        <f t="shared" si="48"/>
        <v>3.9</v>
      </c>
      <c r="AL59" s="59">
        <f t="shared" si="49"/>
        <v>5.3</v>
      </c>
      <c r="AM59" s="59">
        <f t="shared" si="50"/>
        <v>0</v>
      </c>
      <c r="AN59" s="59">
        <f t="shared" si="51"/>
        <v>6.1</v>
      </c>
      <c r="AO59" s="61">
        <f t="shared" si="52"/>
        <v>3.2</v>
      </c>
      <c r="AP59" s="61">
        <f t="shared" si="53"/>
        <v>0.1</v>
      </c>
      <c r="AQ59" s="61">
        <f t="shared" si="54"/>
        <v>7.5</v>
      </c>
      <c r="AR59" s="61">
        <f t="shared" si="55"/>
        <v>3.3</v>
      </c>
      <c r="AS59" s="59">
        <f t="shared" si="56"/>
        <v>4.0999999999999996</v>
      </c>
      <c r="AT59" s="59">
        <f>IF('Indicator Data'!L62="No data","x",IF('Indicator Data'!BE62&lt;1000,"x",ROUND((IF('Indicator Data'!L62&gt;AT$194,10,IF('Indicator Data'!L62&lt;AT$195,0,10-(AT$194-'Indicator Data'!L62)/(AT$194-AT$195)*10))),1)))</f>
        <v>1</v>
      </c>
      <c r="AU59" s="61">
        <f t="shared" si="57"/>
        <v>2.6</v>
      </c>
      <c r="AV59" s="62">
        <f t="shared" si="58"/>
        <v>3.8</v>
      </c>
      <c r="AW59" s="59">
        <f>ROUND(IF('Indicator Data'!M62=0,0,IF('Indicator Data'!M62&gt;AW$194,10,IF('Indicator Data'!M62&lt;AW$195,0,10-(AW$194-'Indicator Data'!M62)/(AW$194-AW$195)*10))),1)</f>
        <v>0.4</v>
      </c>
      <c r="AX59" s="59">
        <f>ROUND(IF('Indicator Data'!N62=0,0,IF(LOG('Indicator Data'!N62)&gt;LOG(AX$194),10,IF(LOG('Indicator Data'!N62)&lt;LOG(AX$195),0,10-(LOG(AX$194)-LOG('Indicator Data'!N62))/(LOG(AX$194)-LOG(AX$195))*10))),1)</f>
        <v>1.7</v>
      </c>
      <c r="AY59" s="61">
        <f t="shared" si="59"/>
        <v>1.1000000000000001</v>
      </c>
      <c r="AZ59" s="59">
        <f>'Indicator Data'!O62</f>
        <v>0</v>
      </c>
      <c r="BA59" s="59">
        <f>'Indicator Data'!P62</f>
        <v>0</v>
      </c>
      <c r="BB59" s="61">
        <f t="shared" si="60"/>
        <v>0</v>
      </c>
      <c r="BC59" s="62">
        <f t="shared" si="61"/>
        <v>0.8</v>
      </c>
      <c r="BD59" s="16"/>
      <c r="BE59" s="108"/>
    </row>
    <row r="60" spans="1:57" s="4" customFormat="1" x14ac:dyDescent="0.25">
      <c r="A60" s="131" t="s">
        <v>109</v>
      </c>
      <c r="B60" s="63" t="s">
        <v>108</v>
      </c>
      <c r="C60" s="59">
        <f>ROUND(IF('Indicator Data'!C63=0,0.1,IF(LOG('Indicator Data'!C63)&gt;C$194,10,IF(LOG('Indicator Data'!C63)&lt;C$195,0,10-(C$194-LOG('Indicator Data'!C63))/(C$194-C$195)*10))),1)</f>
        <v>0.1</v>
      </c>
      <c r="D60" s="59">
        <f>ROUND(IF('Indicator Data'!D63=0,0.1,IF(LOG('Indicator Data'!D63)&gt;D$194,10,IF(LOG('Indicator Data'!D63)&lt;D$195,0,10-(D$194-LOG('Indicator Data'!D63))/(D$194-D$195)*10))),1)</f>
        <v>0.1</v>
      </c>
      <c r="E60" s="59">
        <f t="shared" si="31"/>
        <v>0.1</v>
      </c>
      <c r="F60" s="59">
        <f>ROUND(IF('Indicator Data'!E63="No data",0.1,IF('Indicator Data'!E63=0,0,IF(LOG('Indicator Data'!E63)&gt;F$194,10,IF(LOG('Indicator Data'!E63)&lt;F$195,0,10-(F$194-LOG('Indicator Data'!E63))/(F$194-F$195)*10)))),1)</f>
        <v>0.1</v>
      </c>
      <c r="G60" s="59">
        <f>ROUND(IF('Indicator Data'!F63=0,0,IF(LOG('Indicator Data'!F63)&gt;G$194,10,IF(LOG('Indicator Data'!F63)&lt;G$195,0,10-(G$194-LOG('Indicator Data'!F63))/(G$194-G$195)*10))),1)</f>
        <v>0</v>
      </c>
      <c r="H60" s="59">
        <f>ROUND(IF('Indicator Data'!G63=0,0,IF(LOG('Indicator Data'!G63)&gt;H$194,10,IF(LOG('Indicator Data'!G63)&lt;H$195,0,10-(H$194-LOG('Indicator Data'!G63))/(H$194-H$195)*10))),1)</f>
        <v>0</v>
      </c>
      <c r="I60" s="59">
        <f>ROUND(IF('Indicator Data'!H63=0,0,IF(LOG('Indicator Data'!H63)&gt;I$194,10,IF(LOG('Indicator Data'!H63)&lt;I$195,0,10-(I$194-LOG('Indicator Data'!H63))/(I$194-I$195)*10))),1)</f>
        <v>0</v>
      </c>
      <c r="J60" s="59">
        <f t="shared" si="32"/>
        <v>0</v>
      </c>
      <c r="K60" s="59">
        <f>ROUND(IF('Indicator Data'!I63=0,0,IF(LOG('Indicator Data'!I63)&gt;K$194,10,IF(LOG('Indicator Data'!I63)&lt;K$195,0,10-(K$194-LOG('Indicator Data'!I63))/(K$194-K$195)*10))),1)</f>
        <v>0</v>
      </c>
      <c r="L60" s="59">
        <f t="shared" si="33"/>
        <v>0</v>
      </c>
      <c r="M60" s="59">
        <f>ROUND(IF('Indicator Data'!J63=0,0,IF(LOG('Indicator Data'!J63)&gt;M$194,10,IF(LOG('Indicator Data'!J63)&lt;M$195,0,10-(M$194-LOG('Indicator Data'!J63))/(M$194-M$195)*10))),1)</f>
        <v>0</v>
      </c>
      <c r="N60" s="60">
        <f>'Indicator Data'!C63/'Indicator Data'!$BD63</f>
        <v>0</v>
      </c>
      <c r="O60" s="60">
        <f>'Indicator Data'!D63/'Indicator Data'!$BD63</f>
        <v>0</v>
      </c>
      <c r="P60" s="60">
        <f>IF(F60=0.1,0,'Indicator Data'!E63/'Indicator Data'!$BD63)</f>
        <v>0</v>
      </c>
      <c r="Q60" s="60">
        <f>'Indicator Data'!F63/'Indicator Data'!$BD63</f>
        <v>0</v>
      </c>
      <c r="R60" s="60">
        <f>'Indicator Data'!G63/'Indicator Data'!$BD63</f>
        <v>0</v>
      </c>
      <c r="S60" s="60">
        <f>'Indicator Data'!H63/'Indicator Data'!$BD63</f>
        <v>0</v>
      </c>
      <c r="T60" s="60">
        <f>'Indicator Data'!I63/'Indicator Data'!$BD63</f>
        <v>0</v>
      </c>
      <c r="U60" s="60">
        <f>'Indicator Data'!J63/'Indicator Data'!$BD63</f>
        <v>0</v>
      </c>
      <c r="V60" s="59">
        <f t="shared" si="34"/>
        <v>0</v>
      </c>
      <c r="W60" s="59">
        <f t="shared" si="35"/>
        <v>0</v>
      </c>
      <c r="X60" s="59">
        <f t="shared" si="36"/>
        <v>0</v>
      </c>
      <c r="Y60" s="59">
        <f t="shared" si="37"/>
        <v>0.1</v>
      </c>
      <c r="Z60" s="59">
        <f t="shared" si="38"/>
        <v>0</v>
      </c>
      <c r="AA60" s="59">
        <f t="shared" si="39"/>
        <v>0</v>
      </c>
      <c r="AB60" s="59">
        <f t="shared" si="40"/>
        <v>0</v>
      </c>
      <c r="AC60" s="59">
        <f t="shared" si="41"/>
        <v>0</v>
      </c>
      <c r="AD60" s="59">
        <f t="shared" si="42"/>
        <v>0</v>
      </c>
      <c r="AE60" s="59">
        <f t="shared" si="43"/>
        <v>0</v>
      </c>
      <c r="AF60" s="59">
        <f t="shared" si="44"/>
        <v>0</v>
      </c>
      <c r="AG60" s="59">
        <f>ROUND(IF('Indicator Data'!K63=0,0,IF('Indicator Data'!K63&gt;AG$194,10,IF('Indicator Data'!K63&lt;AG$195,0,10-(AG$194-'Indicator Data'!K63)/(AG$194-AG$195)*10))),1)</f>
        <v>0</v>
      </c>
      <c r="AH60" s="59">
        <f t="shared" si="45"/>
        <v>0.1</v>
      </c>
      <c r="AI60" s="59">
        <f t="shared" si="46"/>
        <v>0.1</v>
      </c>
      <c r="AJ60" s="59">
        <f t="shared" si="47"/>
        <v>0</v>
      </c>
      <c r="AK60" s="59">
        <f t="shared" si="48"/>
        <v>0</v>
      </c>
      <c r="AL60" s="59">
        <f t="shared" si="49"/>
        <v>0</v>
      </c>
      <c r="AM60" s="59">
        <f t="shared" si="50"/>
        <v>0</v>
      </c>
      <c r="AN60" s="59">
        <f t="shared" si="51"/>
        <v>0</v>
      </c>
      <c r="AO60" s="61">
        <f t="shared" si="52"/>
        <v>0.1</v>
      </c>
      <c r="AP60" s="61">
        <f t="shared" si="53"/>
        <v>0.1</v>
      </c>
      <c r="AQ60" s="61">
        <f t="shared" si="54"/>
        <v>0</v>
      </c>
      <c r="AR60" s="61">
        <f t="shared" si="55"/>
        <v>0</v>
      </c>
      <c r="AS60" s="59">
        <f t="shared" si="56"/>
        <v>0</v>
      </c>
      <c r="AT60" s="59">
        <f>IF('Indicator Data'!L63="No data","x",IF('Indicator Data'!BE63&lt;1000,"x",ROUND((IF('Indicator Data'!L63&gt;AT$194,10,IF('Indicator Data'!L63&lt;AT$195,0,10-(AT$194-'Indicator Data'!L63)/(AT$194-AT$195)*10))),1)))</f>
        <v>0</v>
      </c>
      <c r="AU60" s="61">
        <f t="shared" si="57"/>
        <v>0</v>
      </c>
      <c r="AV60" s="62">
        <f t="shared" si="58"/>
        <v>0.1</v>
      </c>
      <c r="AW60" s="59">
        <f>ROUND(IF('Indicator Data'!M63=0,0,IF('Indicator Data'!M63&gt;AW$194,10,IF('Indicator Data'!M63&lt;AW$195,0,10-(AW$194-'Indicator Data'!M63)/(AW$194-AW$195)*10))),1)</f>
        <v>0</v>
      </c>
      <c r="AX60" s="59">
        <f>ROUND(IF('Indicator Data'!N63=0,0,IF(LOG('Indicator Data'!N63)&gt;LOG(AX$194),10,IF(LOG('Indicator Data'!N63)&lt;LOG(AX$195),0,10-(LOG(AX$194)-LOG('Indicator Data'!N63))/(LOG(AX$194)-LOG(AX$195))*10))),1)</f>
        <v>0</v>
      </c>
      <c r="AY60" s="61">
        <f t="shared" si="59"/>
        <v>0</v>
      </c>
      <c r="AZ60" s="59">
        <f>'Indicator Data'!O63</f>
        <v>0</v>
      </c>
      <c r="BA60" s="59">
        <f>'Indicator Data'!P63</f>
        <v>0</v>
      </c>
      <c r="BB60" s="61">
        <f t="shared" si="60"/>
        <v>0</v>
      </c>
      <c r="BC60" s="62">
        <f t="shared" si="61"/>
        <v>0</v>
      </c>
      <c r="BD60" s="16"/>
      <c r="BE60" s="108"/>
    </row>
    <row r="61" spans="1:57" s="4" customFormat="1" x14ac:dyDescent="0.25">
      <c r="A61" s="131" t="s">
        <v>111</v>
      </c>
      <c r="B61" s="63" t="s">
        <v>110</v>
      </c>
      <c r="C61" s="59">
        <f>ROUND(IF('Indicator Data'!C64=0,0.1,IF(LOG('Indicator Data'!C64)&gt;C$194,10,IF(LOG('Indicator Data'!C64)&lt;C$195,0,10-(C$194-LOG('Indicator Data'!C64))/(C$194-C$195)*10))),1)</f>
        <v>7.6</v>
      </c>
      <c r="D61" s="59">
        <f>ROUND(IF('Indicator Data'!D64=0,0.1,IF(LOG('Indicator Data'!D64)&gt;D$194,10,IF(LOG('Indicator Data'!D64)&lt;D$195,0,10-(D$194-LOG('Indicator Data'!D64))/(D$194-D$195)*10))),1)</f>
        <v>0.1</v>
      </c>
      <c r="E61" s="59">
        <f t="shared" si="31"/>
        <v>4.9000000000000004</v>
      </c>
      <c r="F61" s="59">
        <f>ROUND(IF('Indicator Data'!E64="No data",0.1,IF('Indicator Data'!E64=0,0,IF(LOG('Indicator Data'!E64)&gt;F$194,10,IF(LOG('Indicator Data'!E64)&lt;F$195,0,10-(F$194-LOG('Indicator Data'!E64))/(F$194-F$195)*10)))),1)</f>
        <v>8.6</v>
      </c>
      <c r="G61" s="59">
        <f>ROUND(IF('Indicator Data'!F64=0,0,IF(LOG('Indicator Data'!F64)&gt;G$194,10,IF(LOG('Indicator Data'!F64)&lt;G$195,0,10-(G$194-LOG('Indicator Data'!F64))/(G$194-G$195)*10))),1)</f>
        <v>5.5</v>
      </c>
      <c r="H61" s="59">
        <f>ROUND(IF('Indicator Data'!G64=0,0,IF(LOG('Indicator Data'!G64)&gt;H$194,10,IF(LOG('Indicator Data'!G64)&lt;H$195,0,10-(H$194-LOG('Indicator Data'!G64))/(H$194-H$195)*10))),1)</f>
        <v>0</v>
      </c>
      <c r="I61" s="59">
        <f>ROUND(IF('Indicator Data'!H64=0,0,IF(LOG('Indicator Data'!H64)&gt;I$194,10,IF(LOG('Indicator Data'!H64)&lt;I$195,0,10-(I$194-LOG('Indicator Data'!H64))/(I$194-I$195)*10))),1)</f>
        <v>0</v>
      </c>
      <c r="J61" s="59">
        <f t="shared" si="32"/>
        <v>0</v>
      </c>
      <c r="K61" s="59">
        <f>ROUND(IF('Indicator Data'!I64=0,0,IF(LOG('Indicator Data'!I64)&gt;K$194,10,IF(LOG('Indicator Data'!I64)&lt;K$195,0,10-(K$194-LOG('Indicator Data'!I64))/(K$194-K$195)*10))),1)</f>
        <v>0</v>
      </c>
      <c r="L61" s="59">
        <f t="shared" si="33"/>
        <v>0</v>
      </c>
      <c r="M61" s="59">
        <f>ROUND(IF('Indicator Data'!J64=0,0,IF(LOG('Indicator Data'!J64)&gt;M$194,10,IF(LOG('Indicator Data'!J64)&lt;M$195,0,10-(M$194-LOG('Indicator Data'!J64))/(M$194-M$195)*10))),1)</f>
        <v>0</v>
      </c>
      <c r="N61" s="60">
        <f>'Indicator Data'!C64/'Indicator Data'!$BD64</f>
        <v>1.673938677163481E-4</v>
      </c>
      <c r="O61" s="60">
        <f>'Indicator Data'!D64/'Indicator Data'!$BD64</f>
        <v>0</v>
      </c>
      <c r="P61" s="60">
        <f>IF(F61=0.1,0,'Indicator Data'!E64/'Indicator Data'!$BD64)</f>
        <v>4.1805696516558771E-3</v>
      </c>
      <c r="Q61" s="60">
        <f>'Indicator Data'!F64/'Indicator Data'!$BD64</f>
        <v>3.3138232889992891E-7</v>
      </c>
      <c r="R61" s="60">
        <f>'Indicator Data'!G64/'Indicator Data'!$BD64</f>
        <v>0</v>
      </c>
      <c r="S61" s="60">
        <f>'Indicator Data'!H64/'Indicator Data'!$BD64</f>
        <v>0</v>
      </c>
      <c r="T61" s="60">
        <f>'Indicator Data'!I64/'Indicator Data'!$BD64</f>
        <v>0</v>
      </c>
      <c r="U61" s="60">
        <f>'Indicator Data'!J64/'Indicator Data'!$BD64</f>
        <v>0</v>
      </c>
      <c r="V61" s="59">
        <f t="shared" si="34"/>
        <v>0.8</v>
      </c>
      <c r="W61" s="59">
        <f t="shared" si="35"/>
        <v>0</v>
      </c>
      <c r="X61" s="59">
        <f t="shared" si="36"/>
        <v>0.4</v>
      </c>
      <c r="Y61" s="59">
        <f t="shared" si="37"/>
        <v>2.8</v>
      </c>
      <c r="Z61" s="59">
        <f t="shared" si="38"/>
        <v>4.5</v>
      </c>
      <c r="AA61" s="59">
        <f t="shared" si="39"/>
        <v>0</v>
      </c>
      <c r="AB61" s="59">
        <f t="shared" si="40"/>
        <v>0</v>
      </c>
      <c r="AC61" s="59">
        <f t="shared" si="41"/>
        <v>0</v>
      </c>
      <c r="AD61" s="59">
        <f t="shared" si="42"/>
        <v>0</v>
      </c>
      <c r="AE61" s="59">
        <f t="shared" si="43"/>
        <v>0</v>
      </c>
      <c r="AF61" s="59">
        <f t="shared" si="44"/>
        <v>0</v>
      </c>
      <c r="AG61" s="59">
        <f>ROUND(IF('Indicator Data'!K64=0,0,IF('Indicator Data'!K64&gt;AG$194,10,IF('Indicator Data'!K64&lt;AG$195,0,10-(AG$194-'Indicator Data'!K64)/(AG$194-AG$195)*10))),1)</f>
        <v>3</v>
      </c>
      <c r="AH61" s="59">
        <f t="shared" si="45"/>
        <v>4.2</v>
      </c>
      <c r="AI61" s="59">
        <f t="shared" si="46"/>
        <v>0.1</v>
      </c>
      <c r="AJ61" s="59">
        <f t="shared" si="47"/>
        <v>0</v>
      </c>
      <c r="AK61" s="59">
        <f t="shared" si="48"/>
        <v>0</v>
      </c>
      <c r="AL61" s="59">
        <f t="shared" si="49"/>
        <v>0</v>
      </c>
      <c r="AM61" s="59">
        <f t="shared" si="50"/>
        <v>0</v>
      </c>
      <c r="AN61" s="59">
        <f t="shared" si="51"/>
        <v>0</v>
      </c>
      <c r="AO61" s="61">
        <f t="shared" si="52"/>
        <v>3</v>
      </c>
      <c r="AP61" s="61">
        <f t="shared" si="53"/>
        <v>6.5</v>
      </c>
      <c r="AQ61" s="61">
        <f t="shared" si="54"/>
        <v>5</v>
      </c>
      <c r="AR61" s="61">
        <f t="shared" si="55"/>
        <v>0</v>
      </c>
      <c r="AS61" s="59">
        <f t="shared" si="56"/>
        <v>1.5</v>
      </c>
      <c r="AT61" s="59">
        <f>IF('Indicator Data'!L64="No data","x",IF('Indicator Data'!BE64&lt;1000,"x",ROUND((IF('Indicator Data'!L64&gt;AT$194,10,IF('Indicator Data'!L64&lt;AT$195,0,10-(AT$194-'Indicator Data'!L64)/(AT$194-AT$195)*10))),1)))</f>
        <v>3</v>
      </c>
      <c r="AU61" s="61">
        <f t="shared" si="57"/>
        <v>2.2999999999999998</v>
      </c>
      <c r="AV61" s="62">
        <f t="shared" si="58"/>
        <v>3.7</v>
      </c>
      <c r="AW61" s="59">
        <f>ROUND(IF('Indicator Data'!M64=0,0,IF('Indicator Data'!M64&gt;AW$194,10,IF('Indicator Data'!M64&lt;AW$195,0,10-(AW$194-'Indicator Data'!M64)/(AW$194-AW$195)*10))),1)</f>
        <v>1.4</v>
      </c>
      <c r="AX61" s="59">
        <f>ROUND(IF('Indicator Data'!N64=0,0,IF(LOG('Indicator Data'!N64)&gt;LOG(AX$194),10,IF(LOG('Indicator Data'!N64)&lt;LOG(AX$195),0,10-(LOG(AX$194)-LOG('Indicator Data'!N64))/(LOG(AX$194)-LOG(AX$195))*10))),1)</f>
        <v>6.8</v>
      </c>
      <c r="AY61" s="61">
        <f t="shared" si="59"/>
        <v>4.5999999999999996</v>
      </c>
      <c r="AZ61" s="59">
        <f>'Indicator Data'!O64</f>
        <v>0</v>
      </c>
      <c r="BA61" s="59">
        <f>'Indicator Data'!P64</f>
        <v>0</v>
      </c>
      <c r="BB61" s="61">
        <f t="shared" si="60"/>
        <v>0</v>
      </c>
      <c r="BC61" s="62">
        <f t="shared" si="61"/>
        <v>3.2</v>
      </c>
      <c r="BD61" s="16"/>
      <c r="BE61" s="108"/>
    </row>
    <row r="62" spans="1:57" s="4" customFormat="1" x14ac:dyDescent="0.25">
      <c r="A62" s="131" t="s">
        <v>113</v>
      </c>
      <c r="B62" s="63" t="s">
        <v>112</v>
      </c>
      <c r="C62" s="59">
        <f>ROUND(IF('Indicator Data'!C65=0,0.1,IF(LOG('Indicator Data'!C65)&gt;C$194,10,IF(LOG('Indicator Data'!C65)&lt;C$195,0,10-(C$194-LOG('Indicator Data'!C65))/(C$194-C$195)*10))),1)</f>
        <v>4.4000000000000004</v>
      </c>
      <c r="D62" s="59">
        <f>ROUND(IF('Indicator Data'!D65=0,0.1,IF(LOG('Indicator Data'!D65)&gt;D$194,10,IF(LOG('Indicator Data'!D65)&lt;D$195,0,10-(D$194-LOG('Indicator Data'!D65))/(D$194-D$195)*10))),1)</f>
        <v>0.1</v>
      </c>
      <c r="E62" s="59">
        <f t="shared" si="31"/>
        <v>2.5</v>
      </c>
      <c r="F62" s="59">
        <f>ROUND(IF('Indicator Data'!E65="No data",0.1,IF('Indicator Data'!E65=0,0,IF(LOG('Indicator Data'!E65)&gt;F$194,10,IF(LOG('Indicator Data'!E65)&lt;F$195,0,10-(F$194-LOG('Indicator Data'!E65))/(F$194-F$195)*10)))),1)</f>
        <v>5.0999999999999996</v>
      </c>
      <c r="G62" s="59">
        <f>ROUND(IF('Indicator Data'!F65=0,0,IF(LOG('Indicator Data'!F65)&gt;G$194,10,IF(LOG('Indicator Data'!F65)&lt;G$195,0,10-(G$194-LOG('Indicator Data'!F65))/(G$194-G$195)*10))),1)</f>
        <v>0</v>
      </c>
      <c r="H62" s="59">
        <f>ROUND(IF('Indicator Data'!G65=0,0,IF(LOG('Indicator Data'!G65)&gt;H$194,10,IF(LOG('Indicator Data'!G65)&lt;H$195,0,10-(H$194-LOG('Indicator Data'!G65))/(H$194-H$195)*10))),1)</f>
        <v>0</v>
      </c>
      <c r="I62" s="59">
        <f>ROUND(IF('Indicator Data'!H65=0,0,IF(LOG('Indicator Data'!H65)&gt;I$194,10,IF(LOG('Indicator Data'!H65)&lt;I$195,0,10-(I$194-LOG('Indicator Data'!H65))/(I$194-I$195)*10))),1)</f>
        <v>0</v>
      </c>
      <c r="J62" s="59">
        <f t="shared" si="32"/>
        <v>0</v>
      </c>
      <c r="K62" s="59">
        <f>ROUND(IF('Indicator Data'!I65=0,0,IF(LOG('Indicator Data'!I65)&gt;K$194,10,IF(LOG('Indicator Data'!I65)&lt;K$195,0,10-(K$194-LOG('Indicator Data'!I65))/(K$194-K$195)*10))),1)</f>
        <v>0</v>
      </c>
      <c r="L62" s="59">
        <f t="shared" si="33"/>
        <v>0</v>
      </c>
      <c r="M62" s="59">
        <f>ROUND(IF('Indicator Data'!J65=0,0,IF(LOG('Indicator Data'!J65)&gt;M$194,10,IF(LOG('Indicator Data'!J65)&lt;M$195,0,10-(M$194-LOG('Indicator Data'!J65))/(M$194-M$195)*10))),1)</f>
        <v>0</v>
      </c>
      <c r="N62" s="60">
        <f>'Indicator Data'!C65/'Indicator Data'!$BD65</f>
        <v>3.4510524129112517E-4</v>
      </c>
      <c r="O62" s="60">
        <f>'Indicator Data'!D65/'Indicator Data'!$BD65</f>
        <v>0</v>
      </c>
      <c r="P62" s="60">
        <f>IF(F62=0.1,0,'Indicator Data'!E65/'Indicator Data'!$BD65)</f>
        <v>6.2571980446749628E-3</v>
      </c>
      <c r="Q62" s="60">
        <f>'Indicator Data'!F65/'Indicator Data'!$BD65</f>
        <v>0</v>
      </c>
      <c r="R62" s="60">
        <f>'Indicator Data'!G65/'Indicator Data'!$BD65</f>
        <v>0</v>
      </c>
      <c r="S62" s="60">
        <f>'Indicator Data'!H65/'Indicator Data'!$BD65</f>
        <v>0</v>
      </c>
      <c r="T62" s="60">
        <f>'Indicator Data'!I65/'Indicator Data'!$BD65</f>
        <v>0</v>
      </c>
      <c r="U62" s="60">
        <f>'Indicator Data'!J65/'Indicator Data'!$BD65</f>
        <v>0</v>
      </c>
      <c r="V62" s="59">
        <f t="shared" si="34"/>
        <v>1.7</v>
      </c>
      <c r="W62" s="59">
        <f t="shared" si="35"/>
        <v>0</v>
      </c>
      <c r="X62" s="59">
        <f t="shared" si="36"/>
        <v>0.9</v>
      </c>
      <c r="Y62" s="59">
        <f t="shared" si="37"/>
        <v>4.2</v>
      </c>
      <c r="Z62" s="59">
        <f t="shared" si="38"/>
        <v>0</v>
      </c>
      <c r="AA62" s="59">
        <f t="shared" si="39"/>
        <v>0</v>
      </c>
      <c r="AB62" s="59">
        <f t="shared" si="40"/>
        <v>0</v>
      </c>
      <c r="AC62" s="59">
        <f t="shared" si="41"/>
        <v>0</v>
      </c>
      <c r="AD62" s="59">
        <f t="shared" si="42"/>
        <v>0</v>
      </c>
      <c r="AE62" s="59">
        <f t="shared" si="43"/>
        <v>0</v>
      </c>
      <c r="AF62" s="59">
        <f t="shared" si="44"/>
        <v>0</v>
      </c>
      <c r="AG62" s="59">
        <f>ROUND(IF('Indicator Data'!K65=0,0,IF('Indicator Data'!K65&gt;AG$194,10,IF('Indicator Data'!K65&lt;AG$195,0,10-(AG$194-'Indicator Data'!K65)/(AG$194-AG$195)*10))),1)</f>
        <v>0</v>
      </c>
      <c r="AH62" s="59">
        <f t="shared" si="45"/>
        <v>3.1</v>
      </c>
      <c r="AI62" s="59">
        <f t="shared" si="46"/>
        <v>0.1</v>
      </c>
      <c r="AJ62" s="59">
        <f t="shared" si="47"/>
        <v>0</v>
      </c>
      <c r="AK62" s="59">
        <f t="shared" si="48"/>
        <v>0</v>
      </c>
      <c r="AL62" s="59">
        <f t="shared" si="49"/>
        <v>0</v>
      </c>
      <c r="AM62" s="59">
        <f t="shared" si="50"/>
        <v>0</v>
      </c>
      <c r="AN62" s="59">
        <f t="shared" si="51"/>
        <v>0</v>
      </c>
      <c r="AO62" s="61">
        <f t="shared" si="52"/>
        <v>1.7</v>
      </c>
      <c r="AP62" s="61">
        <f t="shared" si="53"/>
        <v>4.7</v>
      </c>
      <c r="AQ62" s="61">
        <f t="shared" si="54"/>
        <v>0</v>
      </c>
      <c r="AR62" s="61">
        <f t="shared" si="55"/>
        <v>0</v>
      </c>
      <c r="AS62" s="59">
        <f t="shared" si="56"/>
        <v>0</v>
      </c>
      <c r="AT62" s="59">
        <f>IF('Indicator Data'!L65="No data","x",IF('Indicator Data'!BE65&lt;1000,"x",ROUND((IF('Indicator Data'!L65&gt;AT$194,10,IF('Indicator Data'!L65&lt;AT$195,0,10-(AT$194-'Indicator Data'!L65)/(AT$194-AT$195)*10))),1)))</f>
        <v>3</v>
      </c>
      <c r="AU62" s="61">
        <f t="shared" si="57"/>
        <v>1.5</v>
      </c>
      <c r="AV62" s="62">
        <f t="shared" si="58"/>
        <v>1.8</v>
      </c>
      <c r="AW62" s="59">
        <f>ROUND(IF('Indicator Data'!M65=0,0,IF('Indicator Data'!M65&gt;AW$194,10,IF('Indicator Data'!M65&lt;AW$195,0,10-(AW$194-'Indicator Data'!M65)/(AW$194-AW$195)*10))),1)</f>
        <v>9.3000000000000007</v>
      </c>
      <c r="AX62" s="59">
        <f>ROUND(IF('Indicator Data'!N65=0,0,IF(LOG('Indicator Data'!N65)&gt;LOG(AX$194),10,IF(LOG('Indicator Data'!N65)&lt;LOG(AX$195),0,10-(LOG(AX$194)-LOG('Indicator Data'!N65))/(LOG(AX$194)-LOG(AX$195))*10))),1)</f>
        <v>7.2</v>
      </c>
      <c r="AY62" s="61">
        <f t="shared" si="59"/>
        <v>8.4</v>
      </c>
      <c r="AZ62" s="59">
        <f>'Indicator Data'!O65</f>
        <v>0</v>
      </c>
      <c r="BA62" s="59">
        <f>'Indicator Data'!P65</f>
        <v>0</v>
      </c>
      <c r="BB62" s="61">
        <f t="shared" si="60"/>
        <v>0</v>
      </c>
      <c r="BC62" s="62">
        <f t="shared" si="61"/>
        <v>5.9</v>
      </c>
      <c r="BD62" s="16"/>
      <c r="BE62" s="108"/>
    </row>
    <row r="63" spans="1:57" s="4" customFormat="1" x14ac:dyDescent="0.25">
      <c r="A63" s="131" t="s">
        <v>115</v>
      </c>
      <c r="B63" s="63" t="s">
        <v>114</v>
      </c>
      <c r="C63" s="59">
        <f>ROUND(IF('Indicator Data'!C66=0,0.1,IF(LOG('Indicator Data'!C66)&gt;C$194,10,IF(LOG('Indicator Data'!C66)&lt;C$195,0,10-(C$194-LOG('Indicator Data'!C66))/(C$194-C$195)*10))),1)</f>
        <v>0.1</v>
      </c>
      <c r="D63" s="59">
        <f>ROUND(IF('Indicator Data'!D66=0,0.1,IF(LOG('Indicator Data'!D66)&gt;D$194,10,IF(LOG('Indicator Data'!D66)&lt;D$195,0,10-(D$194-LOG('Indicator Data'!D66))/(D$194-D$195)*10))),1)</f>
        <v>0.1</v>
      </c>
      <c r="E63" s="59">
        <f t="shared" si="31"/>
        <v>0.1</v>
      </c>
      <c r="F63" s="59">
        <f>ROUND(IF('Indicator Data'!E66="No data",0.1,IF('Indicator Data'!E66=0,0,IF(LOG('Indicator Data'!E66)&gt;F$194,10,IF(LOG('Indicator Data'!E66)&lt;F$195,0,10-(F$194-LOG('Indicator Data'!E66))/(F$194-F$195)*10)))),1)</f>
        <v>4.4000000000000004</v>
      </c>
      <c r="G63" s="59">
        <f>ROUND(IF('Indicator Data'!F66=0,0,IF(LOG('Indicator Data'!F66)&gt;G$194,10,IF(LOG('Indicator Data'!F66)&lt;G$195,0,10-(G$194-LOG('Indicator Data'!F66))/(G$194-G$195)*10))),1)</f>
        <v>2.9</v>
      </c>
      <c r="H63" s="59">
        <f>ROUND(IF('Indicator Data'!G66=0,0,IF(LOG('Indicator Data'!G66)&gt;H$194,10,IF(LOG('Indicator Data'!G66)&lt;H$195,0,10-(H$194-LOG('Indicator Data'!G66))/(H$194-H$195)*10))),1)</f>
        <v>0</v>
      </c>
      <c r="I63" s="59">
        <f>ROUND(IF('Indicator Data'!H66=0,0,IF(LOG('Indicator Data'!H66)&gt;I$194,10,IF(LOG('Indicator Data'!H66)&lt;I$195,0,10-(I$194-LOG('Indicator Data'!H66))/(I$194-I$195)*10))),1)</f>
        <v>0</v>
      </c>
      <c r="J63" s="59">
        <f t="shared" si="32"/>
        <v>0</v>
      </c>
      <c r="K63" s="59">
        <f>ROUND(IF('Indicator Data'!I66=0,0,IF(LOG('Indicator Data'!I66)&gt;K$194,10,IF(LOG('Indicator Data'!I66)&lt;K$195,0,10-(K$194-LOG('Indicator Data'!I66))/(K$194-K$195)*10))),1)</f>
        <v>0</v>
      </c>
      <c r="L63" s="59">
        <f t="shared" si="33"/>
        <v>0</v>
      </c>
      <c r="M63" s="59">
        <f>ROUND(IF('Indicator Data'!J66=0,0,IF(LOG('Indicator Data'!J66)&gt;M$194,10,IF(LOG('Indicator Data'!J66)&lt;M$195,0,10-(M$194-LOG('Indicator Data'!J66))/(M$194-M$195)*10))),1)</f>
        <v>7.9</v>
      </c>
      <c r="N63" s="60">
        <f>'Indicator Data'!C66/'Indicator Data'!$BD66</f>
        <v>0</v>
      </c>
      <c r="O63" s="60">
        <f>'Indicator Data'!D66/'Indicator Data'!$BD66</f>
        <v>0</v>
      </c>
      <c r="P63" s="60">
        <f>IF(F63=0.1,0,'Indicator Data'!E66/'Indicator Data'!$BD66)</f>
        <v>3.0248748026678552E-3</v>
      </c>
      <c r="Q63" s="60">
        <f>'Indicator Data'!F66/'Indicator Data'!$BD66</f>
        <v>2.5882927590747612E-7</v>
      </c>
      <c r="R63" s="60">
        <f>'Indicator Data'!G66/'Indicator Data'!$BD66</f>
        <v>0</v>
      </c>
      <c r="S63" s="60">
        <f>'Indicator Data'!H66/'Indicator Data'!$BD66</f>
        <v>0</v>
      </c>
      <c r="T63" s="60">
        <f>'Indicator Data'!I66/'Indicator Data'!$BD66</f>
        <v>0</v>
      </c>
      <c r="U63" s="60">
        <f>'Indicator Data'!J66/'Indicator Data'!$BD66</f>
        <v>7.4934600287532138E-3</v>
      </c>
      <c r="V63" s="59">
        <f t="shared" si="34"/>
        <v>0</v>
      </c>
      <c r="W63" s="59">
        <f t="shared" si="35"/>
        <v>0</v>
      </c>
      <c r="X63" s="59">
        <f t="shared" si="36"/>
        <v>0</v>
      </c>
      <c r="Y63" s="59">
        <f t="shared" si="37"/>
        <v>2</v>
      </c>
      <c r="Z63" s="59">
        <f t="shared" si="38"/>
        <v>4.3</v>
      </c>
      <c r="AA63" s="59">
        <f t="shared" si="39"/>
        <v>0</v>
      </c>
      <c r="AB63" s="59">
        <f t="shared" si="40"/>
        <v>0</v>
      </c>
      <c r="AC63" s="59">
        <f t="shared" si="41"/>
        <v>0</v>
      </c>
      <c r="AD63" s="59">
        <f t="shared" si="42"/>
        <v>0</v>
      </c>
      <c r="AE63" s="59">
        <f t="shared" si="43"/>
        <v>0</v>
      </c>
      <c r="AF63" s="59">
        <f t="shared" si="44"/>
        <v>2.5</v>
      </c>
      <c r="AG63" s="59">
        <f>ROUND(IF('Indicator Data'!K66=0,0,IF('Indicator Data'!K66&gt;AG$194,10,IF('Indicator Data'!K66&lt;AG$195,0,10-(AG$194-'Indicator Data'!K66)/(AG$194-AG$195)*10))),1)</f>
        <v>3</v>
      </c>
      <c r="AH63" s="59">
        <f t="shared" si="45"/>
        <v>0.1</v>
      </c>
      <c r="AI63" s="59">
        <f t="shared" si="46"/>
        <v>0.1</v>
      </c>
      <c r="AJ63" s="59">
        <f t="shared" si="47"/>
        <v>0</v>
      </c>
      <c r="AK63" s="59">
        <f t="shared" si="48"/>
        <v>0</v>
      </c>
      <c r="AL63" s="59">
        <f t="shared" si="49"/>
        <v>0</v>
      </c>
      <c r="AM63" s="59">
        <f t="shared" si="50"/>
        <v>0</v>
      </c>
      <c r="AN63" s="59">
        <f t="shared" si="51"/>
        <v>5.9</v>
      </c>
      <c r="AO63" s="61">
        <f t="shared" si="52"/>
        <v>0.1</v>
      </c>
      <c r="AP63" s="61">
        <f t="shared" si="53"/>
        <v>3.3</v>
      </c>
      <c r="AQ63" s="61">
        <f t="shared" si="54"/>
        <v>3.6</v>
      </c>
      <c r="AR63" s="61">
        <f t="shared" si="55"/>
        <v>0</v>
      </c>
      <c r="AS63" s="59">
        <f t="shared" si="56"/>
        <v>4.5</v>
      </c>
      <c r="AT63" s="59">
        <f>IF('Indicator Data'!L66="No data","x",IF('Indicator Data'!BE66&lt;1000,"x",ROUND((IF('Indicator Data'!L66&gt;AT$194,10,IF('Indicator Data'!L66&lt;AT$195,0,10-(AT$194-'Indicator Data'!L66)/(AT$194-AT$195)*10))),1)))</f>
        <v>2</v>
      </c>
      <c r="AU63" s="61">
        <f t="shared" si="57"/>
        <v>3.3</v>
      </c>
      <c r="AV63" s="62">
        <f t="shared" si="58"/>
        <v>2.2000000000000002</v>
      </c>
      <c r="AW63" s="59">
        <f>ROUND(IF('Indicator Data'!M66=0,0,IF('Indicator Data'!M66&gt;AW$194,10,IF('Indicator Data'!M66&lt;AW$195,0,10-(AW$194-'Indicator Data'!M66)/(AW$194-AW$195)*10))),1)</f>
        <v>2.1</v>
      </c>
      <c r="AX63" s="59">
        <f>ROUND(IF('Indicator Data'!N66=0,0,IF(LOG('Indicator Data'!N66)&gt;LOG(AX$194),10,IF(LOG('Indicator Data'!N66)&lt;LOG(AX$195),0,10-(LOG(AX$194)-LOG('Indicator Data'!N66))/(LOG(AX$194)-LOG(AX$195))*10))),1)</f>
        <v>5.6</v>
      </c>
      <c r="AY63" s="61">
        <f t="shared" si="59"/>
        <v>4.0999999999999996</v>
      </c>
      <c r="AZ63" s="59">
        <f>'Indicator Data'!O66</f>
        <v>0</v>
      </c>
      <c r="BA63" s="59">
        <f>'Indicator Data'!P66</f>
        <v>0</v>
      </c>
      <c r="BB63" s="61">
        <f t="shared" si="60"/>
        <v>0</v>
      </c>
      <c r="BC63" s="62">
        <f t="shared" si="61"/>
        <v>2.9</v>
      </c>
      <c r="BD63" s="16"/>
      <c r="BE63" s="108"/>
    </row>
    <row r="64" spans="1:57" s="4" customFormat="1" x14ac:dyDescent="0.25">
      <c r="A64" s="131" t="s">
        <v>117</v>
      </c>
      <c r="B64" s="63" t="s">
        <v>116</v>
      </c>
      <c r="C64" s="59">
        <f>ROUND(IF('Indicator Data'!C67=0,0.1,IF(LOG('Indicator Data'!C67)&gt;C$194,10,IF(LOG('Indicator Data'!C67)&lt;C$195,0,10-(C$194-LOG('Indicator Data'!C67))/(C$194-C$195)*10))),1)</f>
        <v>7.3</v>
      </c>
      <c r="D64" s="59">
        <f>ROUND(IF('Indicator Data'!D67=0,0.1,IF(LOG('Indicator Data'!D67)&gt;D$194,10,IF(LOG('Indicator Data'!D67)&lt;D$195,0,10-(D$194-LOG('Indicator Data'!D67))/(D$194-D$195)*10))),1)</f>
        <v>7.2</v>
      </c>
      <c r="E64" s="59">
        <f t="shared" si="31"/>
        <v>7.3</v>
      </c>
      <c r="F64" s="59">
        <f>ROUND(IF('Indicator Data'!E67="No data",0.1,IF('Indicator Data'!E67=0,0,IF(LOG('Indicator Data'!E67)&gt;F$194,10,IF(LOG('Indicator Data'!E67)&lt;F$195,0,10-(F$194-LOG('Indicator Data'!E67))/(F$194-F$195)*10)))),1)</f>
        <v>6.2</v>
      </c>
      <c r="G64" s="59">
        <f>ROUND(IF('Indicator Data'!F67=0,0,IF(LOG('Indicator Data'!F67)&gt;G$194,10,IF(LOG('Indicator Data'!F67)&lt;G$195,0,10-(G$194-LOG('Indicator Data'!F67))/(G$194-G$195)*10))),1)</f>
        <v>0</v>
      </c>
      <c r="H64" s="59">
        <f>ROUND(IF('Indicator Data'!G67=0,0,IF(LOG('Indicator Data'!G67)&gt;H$194,10,IF(LOG('Indicator Data'!G67)&lt;H$195,0,10-(H$194-LOG('Indicator Data'!G67))/(H$194-H$195)*10))),1)</f>
        <v>0</v>
      </c>
      <c r="I64" s="59">
        <f>ROUND(IF('Indicator Data'!H67=0,0,IF(LOG('Indicator Data'!H67)&gt;I$194,10,IF(LOG('Indicator Data'!H67)&lt;I$195,0,10-(I$194-LOG('Indicator Data'!H67))/(I$194-I$195)*10))),1)</f>
        <v>0</v>
      </c>
      <c r="J64" s="59">
        <f t="shared" si="32"/>
        <v>0</v>
      </c>
      <c r="K64" s="59">
        <f>ROUND(IF('Indicator Data'!I67=0,0,IF(LOG('Indicator Data'!I67)&gt;K$194,10,IF(LOG('Indicator Data'!I67)&lt;K$195,0,10-(K$194-LOG('Indicator Data'!I67))/(K$194-K$195)*10))),1)</f>
        <v>0</v>
      </c>
      <c r="L64" s="59">
        <f t="shared" si="33"/>
        <v>0</v>
      </c>
      <c r="M64" s="59">
        <f>ROUND(IF('Indicator Data'!J67=0,0,IF(LOG('Indicator Data'!J67)&gt;M$194,10,IF(LOG('Indicator Data'!J67)&lt;M$195,0,10-(M$194-LOG('Indicator Data'!J67))/(M$194-M$195)*10))),1)</f>
        <v>8.3000000000000007</v>
      </c>
      <c r="N64" s="60">
        <f>'Indicator Data'!C67/'Indicator Data'!$BD67</f>
        <v>2.0247712823821401E-3</v>
      </c>
      <c r="O64" s="60">
        <f>'Indicator Data'!D67/'Indicator Data'!$BD67</f>
        <v>3.7504630223808149E-4</v>
      </c>
      <c r="P64" s="60">
        <f>IF(F64=0.1,0,'Indicator Data'!E67/'Indicator Data'!$BD67)</f>
        <v>7.8644024376307558E-3</v>
      </c>
      <c r="Q64" s="60">
        <f>'Indicator Data'!F67/'Indicator Data'!$BD67</f>
        <v>0</v>
      </c>
      <c r="R64" s="60">
        <f>'Indicator Data'!G67/'Indicator Data'!$BD67</f>
        <v>0</v>
      </c>
      <c r="S64" s="60">
        <f>'Indicator Data'!H67/'Indicator Data'!$BD67</f>
        <v>0</v>
      </c>
      <c r="T64" s="60">
        <f>'Indicator Data'!I67/'Indicator Data'!$BD67</f>
        <v>0</v>
      </c>
      <c r="U64" s="60">
        <f>'Indicator Data'!J67/'Indicator Data'!$BD67</f>
        <v>5.3203660028360153E-3</v>
      </c>
      <c r="V64" s="59">
        <f t="shared" si="34"/>
        <v>10</v>
      </c>
      <c r="W64" s="59">
        <f t="shared" si="35"/>
        <v>3.8</v>
      </c>
      <c r="X64" s="59">
        <f t="shared" si="36"/>
        <v>8.3000000000000007</v>
      </c>
      <c r="Y64" s="59">
        <f t="shared" si="37"/>
        <v>5.2</v>
      </c>
      <c r="Z64" s="59">
        <f t="shared" si="38"/>
        <v>0</v>
      </c>
      <c r="AA64" s="59">
        <f t="shared" si="39"/>
        <v>0</v>
      </c>
      <c r="AB64" s="59">
        <f t="shared" si="40"/>
        <v>0</v>
      </c>
      <c r="AC64" s="59">
        <f t="shared" si="41"/>
        <v>0</v>
      </c>
      <c r="AD64" s="59">
        <f t="shared" si="42"/>
        <v>0</v>
      </c>
      <c r="AE64" s="59">
        <f t="shared" si="43"/>
        <v>0</v>
      </c>
      <c r="AF64" s="59">
        <f t="shared" si="44"/>
        <v>1.8</v>
      </c>
      <c r="AG64" s="59">
        <f>ROUND(IF('Indicator Data'!K67=0,0,IF('Indicator Data'!K67&gt;AG$194,10,IF('Indicator Data'!K67&lt;AG$195,0,10-(AG$194-'Indicator Data'!K67)/(AG$194-AG$195)*10))),1)</f>
        <v>1</v>
      </c>
      <c r="AH64" s="59">
        <f t="shared" si="45"/>
        <v>8.6999999999999993</v>
      </c>
      <c r="AI64" s="59">
        <f t="shared" si="46"/>
        <v>5.5</v>
      </c>
      <c r="AJ64" s="59">
        <f t="shared" si="47"/>
        <v>0</v>
      </c>
      <c r="AK64" s="59">
        <f t="shared" si="48"/>
        <v>0</v>
      </c>
      <c r="AL64" s="59">
        <f t="shared" si="49"/>
        <v>0</v>
      </c>
      <c r="AM64" s="59">
        <f t="shared" si="50"/>
        <v>0</v>
      </c>
      <c r="AN64" s="59">
        <f t="shared" si="51"/>
        <v>6</v>
      </c>
      <c r="AO64" s="61">
        <f t="shared" si="52"/>
        <v>7.8</v>
      </c>
      <c r="AP64" s="61">
        <f t="shared" si="53"/>
        <v>5.7</v>
      </c>
      <c r="AQ64" s="61">
        <f t="shared" si="54"/>
        <v>0</v>
      </c>
      <c r="AR64" s="61">
        <f t="shared" si="55"/>
        <v>0</v>
      </c>
      <c r="AS64" s="59">
        <f t="shared" si="56"/>
        <v>3.5</v>
      </c>
      <c r="AT64" s="59">
        <f>IF('Indicator Data'!L67="No data","x",IF('Indicator Data'!BE67&lt;1000,"x",ROUND((IF('Indicator Data'!L67&gt;AT$194,10,IF('Indicator Data'!L67&lt;AT$195,0,10-(AT$194-'Indicator Data'!L67)/(AT$194-AT$195)*10))),1)))</f>
        <v>7.1</v>
      </c>
      <c r="AU64" s="61">
        <f t="shared" si="57"/>
        <v>5.3</v>
      </c>
      <c r="AV64" s="62">
        <f t="shared" si="58"/>
        <v>4.5</v>
      </c>
      <c r="AW64" s="59">
        <f>ROUND(IF('Indicator Data'!M67=0,0,IF('Indicator Data'!M67&gt;AW$194,10,IF('Indicator Data'!M67&lt;AW$195,0,10-(AW$194-'Indicator Data'!M67)/(AW$194-AW$195)*10))),1)</f>
        <v>3</v>
      </c>
      <c r="AX64" s="59">
        <f>ROUND(IF('Indicator Data'!N67=0,0,IF(LOG('Indicator Data'!N67)&gt;LOG(AX$194),10,IF(LOG('Indicator Data'!N67)&lt;LOG(AX$195),0,10-(LOG(AX$194)-LOG('Indicator Data'!N67))/(LOG(AX$194)-LOG(AX$195))*10))),1)</f>
        <v>5.6</v>
      </c>
      <c r="AY64" s="61">
        <f t="shared" si="59"/>
        <v>4.4000000000000004</v>
      </c>
      <c r="AZ64" s="59">
        <f>'Indicator Data'!O67</f>
        <v>0</v>
      </c>
      <c r="BA64" s="59">
        <f>'Indicator Data'!P67</f>
        <v>0</v>
      </c>
      <c r="BB64" s="61">
        <f t="shared" si="60"/>
        <v>0</v>
      </c>
      <c r="BC64" s="62">
        <f t="shared" si="61"/>
        <v>3.1</v>
      </c>
      <c r="BD64" s="16"/>
      <c r="BE64" s="108"/>
    </row>
    <row r="65" spans="1:57" s="4" customFormat="1" x14ac:dyDescent="0.25">
      <c r="A65" s="131" t="s">
        <v>119</v>
      </c>
      <c r="B65" s="63" t="s">
        <v>118</v>
      </c>
      <c r="C65" s="59">
        <f>ROUND(IF('Indicator Data'!C68=0,0.1,IF(LOG('Indicator Data'!C68)&gt;C$194,10,IF(LOG('Indicator Data'!C68)&lt;C$195,0,10-(C$194-LOG('Indicator Data'!C68))/(C$194-C$195)*10))),1)</f>
        <v>7.3</v>
      </c>
      <c r="D65" s="59">
        <f>ROUND(IF('Indicator Data'!D68=0,0.1,IF(LOG('Indicator Data'!D68)&gt;D$194,10,IF(LOG('Indicator Data'!D68)&lt;D$195,0,10-(D$194-LOG('Indicator Data'!D68))/(D$194-D$195)*10))),1)</f>
        <v>0.1</v>
      </c>
      <c r="E65" s="59">
        <f t="shared" si="31"/>
        <v>4.5999999999999996</v>
      </c>
      <c r="F65" s="59">
        <f>ROUND(IF('Indicator Data'!E68="No data",0.1,IF('Indicator Data'!E68=0,0,IF(LOG('Indicator Data'!E68)&gt;F$194,10,IF(LOG('Indicator Data'!E68)&lt;F$195,0,10-(F$194-LOG('Indicator Data'!E68))/(F$194-F$195)*10)))),1)</f>
        <v>8.4</v>
      </c>
      <c r="G65" s="59">
        <f>ROUND(IF('Indicator Data'!F68=0,0,IF(LOG('Indicator Data'!F68)&gt;G$194,10,IF(LOG('Indicator Data'!F68)&lt;G$195,0,10-(G$194-LOG('Indicator Data'!F68))/(G$194-G$195)*10))),1)</f>
        <v>0</v>
      </c>
      <c r="H65" s="59">
        <f>ROUND(IF('Indicator Data'!G68=0,0,IF(LOG('Indicator Data'!G68)&gt;H$194,10,IF(LOG('Indicator Data'!G68)&lt;H$195,0,10-(H$194-LOG('Indicator Data'!G68))/(H$194-H$195)*10))),1)</f>
        <v>0</v>
      </c>
      <c r="I65" s="59">
        <f>ROUND(IF('Indicator Data'!H68=0,0,IF(LOG('Indicator Data'!H68)&gt;I$194,10,IF(LOG('Indicator Data'!H68)&lt;I$195,0,10-(I$194-LOG('Indicator Data'!H68))/(I$194-I$195)*10))),1)</f>
        <v>0</v>
      </c>
      <c r="J65" s="59">
        <f t="shared" si="32"/>
        <v>0</v>
      </c>
      <c r="K65" s="59">
        <f>ROUND(IF('Indicator Data'!I68=0,0,IF(LOG('Indicator Data'!I68)&gt;K$194,10,IF(LOG('Indicator Data'!I68)&lt;K$195,0,10-(K$194-LOG('Indicator Data'!I68))/(K$194-K$195)*10))),1)</f>
        <v>0</v>
      </c>
      <c r="L65" s="59">
        <f t="shared" si="33"/>
        <v>0</v>
      </c>
      <c r="M65" s="59">
        <f>ROUND(IF('Indicator Data'!J68=0,0,IF(LOG('Indicator Data'!J68)&gt;M$194,10,IF(LOG('Indicator Data'!J68)&lt;M$195,0,10-(M$194-LOG('Indicator Data'!J68))/(M$194-M$195)*10))),1)</f>
        <v>0</v>
      </c>
      <c r="N65" s="60">
        <f>'Indicator Data'!C68/'Indicator Data'!$BD68</f>
        <v>1.0446589673127293E-4</v>
      </c>
      <c r="O65" s="60">
        <f>'Indicator Data'!D68/'Indicator Data'!$BD68</f>
        <v>0</v>
      </c>
      <c r="P65" s="60">
        <f>IF(F65=0.1,0,'Indicator Data'!E68/'Indicator Data'!$BD68)</f>
        <v>2.7736689536535025E-3</v>
      </c>
      <c r="Q65" s="60">
        <f>'Indicator Data'!F68/'Indicator Data'!$BD68</f>
        <v>0</v>
      </c>
      <c r="R65" s="60">
        <f>'Indicator Data'!G68/'Indicator Data'!$BD68</f>
        <v>0</v>
      </c>
      <c r="S65" s="60">
        <f>'Indicator Data'!H68/'Indicator Data'!$BD68</f>
        <v>0</v>
      </c>
      <c r="T65" s="60">
        <f>'Indicator Data'!I68/'Indicator Data'!$BD68</f>
        <v>0</v>
      </c>
      <c r="U65" s="60">
        <f>'Indicator Data'!J68/'Indicator Data'!$BD68</f>
        <v>0</v>
      </c>
      <c r="V65" s="59">
        <f t="shared" si="34"/>
        <v>0.5</v>
      </c>
      <c r="W65" s="59">
        <f t="shared" si="35"/>
        <v>0</v>
      </c>
      <c r="X65" s="59">
        <f t="shared" si="36"/>
        <v>0.3</v>
      </c>
      <c r="Y65" s="59">
        <f t="shared" si="37"/>
        <v>1.8</v>
      </c>
      <c r="Z65" s="59">
        <f t="shared" si="38"/>
        <v>0</v>
      </c>
      <c r="AA65" s="59">
        <f t="shared" si="39"/>
        <v>0</v>
      </c>
      <c r="AB65" s="59">
        <f t="shared" si="40"/>
        <v>0</v>
      </c>
      <c r="AC65" s="59">
        <f t="shared" si="41"/>
        <v>0</v>
      </c>
      <c r="AD65" s="59">
        <f t="shared" si="42"/>
        <v>0</v>
      </c>
      <c r="AE65" s="59">
        <f t="shared" si="43"/>
        <v>0</v>
      </c>
      <c r="AF65" s="59">
        <f t="shared" si="44"/>
        <v>0</v>
      </c>
      <c r="AG65" s="59">
        <f>ROUND(IF('Indicator Data'!K68=0,0,IF('Indicator Data'!K68&gt;AG$194,10,IF('Indicator Data'!K68&lt;AG$195,0,10-(AG$194-'Indicator Data'!K68)/(AG$194-AG$195)*10))),1)</f>
        <v>0</v>
      </c>
      <c r="AH65" s="59">
        <f t="shared" si="45"/>
        <v>3.9</v>
      </c>
      <c r="AI65" s="59">
        <f t="shared" si="46"/>
        <v>0.1</v>
      </c>
      <c r="AJ65" s="59">
        <f t="shared" si="47"/>
        <v>0</v>
      </c>
      <c r="AK65" s="59">
        <f t="shared" si="48"/>
        <v>0</v>
      </c>
      <c r="AL65" s="59">
        <f t="shared" si="49"/>
        <v>0</v>
      </c>
      <c r="AM65" s="59">
        <f t="shared" si="50"/>
        <v>0</v>
      </c>
      <c r="AN65" s="59">
        <f t="shared" si="51"/>
        <v>0</v>
      </c>
      <c r="AO65" s="61">
        <f t="shared" si="52"/>
        <v>2.7</v>
      </c>
      <c r="AP65" s="61">
        <f t="shared" si="53"/>
        <v>6.1</v>
      </c>
      <c r="AQ65" s="61">
        <f t="shared" si="54"/>
        <v>0</v>
      </c>
      <c r="AR65" s="61">
        <f t="shared" si="55"/>
        <v>0</v>
      </c>
      <c r="AS65" s="59">
        <f t="shared" si="56"/>
        <v>0</v>
      </c>
      <c r="AT65" s="59">
        <f>IF('Indicator Data'!L68="No data","x",IF('Indicator Data'!BE68&lt;1000,"x",ROUND((IF('Indicator Data'!L68&gt;AT$194,10,IF('Indicator Data'!L68&lt;AT$195,0,10-(AT$194-'Indicator Data'!L68)/(AT$194-AT$195)*10))),1)))</f>
        <v>1</v>
      </c>
      <c r="AU65" s="61">
        <f t="shared" si="57"/>
        <v>0.5</v>
      </c>
      <c r="AV65" s="62">
        <f t="shared" si="58"/>
        <v>2.2000000000000002</v>
      </c>
      <c r="AW65" s="59">
        <f>ROUND(IF('Indicator Data'!M68=0,0,IF('Indicator Data'!M68&gt;AW$194,10,IF('Indicator Data'!M68&lt;AW$195,0,10-(AW$194-'Indicator Data'!M68)/(AW$194-AW$195)*10))),1)</f>
        <v>0.3</v>
      </c>
      <c r="AX65" s="59">
        <f>ROUND(IF('Indicator Data'!N68=0,0,IF(LOG('Indicator Data'!N68)&gt;LOG(AX$194),10,IF(LOG('Indicator Data'!N68)&lt;LOG(AX$195),0,10-(LOG(AX$194)-LOG('Indicator Data'!N68))/(LOG(AX$194)-LOG(AX$195))*10))),1)</f>
        <v>3.5</v>
      </c>
      <c r="AY65" s="61">
        <f t="shared" si="59"/>
        <v>2</v>
      </c>
      <c r="AZ65" s="59">
        <f>'Indicator Data'!O68</f>
        <v>0</v>
      </c>
      <c r="BA65" s="59">
        <f>'Indicator Data'!P68</f>
        <v>0</v>
      </c>
      <c r="BB65" s="61">
        <f t="shared" si="60"/>
        <v>0</v>
      </c>
      <c r="BC65" s="62">
        <f t="shared" si="61"/>
        <v>1.4</v>
      </c>
      <c r="BD65" s="16"/>
      <c r="BE65" s="108"/>
    </row>
    <row r="66" spans="1:57" s="4" customFormat="1" x14ac:dyDescent="0.25">
      <c r="A66" s="131" t="s">
        <v>121</v>
      </c>
      <c r="B66" s="63" t="s">
        <v>120</v>
      </c>
      <c r="C66" s="59">
        <f>ROUND(IF('Indicator Data'!C69=0,0.1,IF(LOG('Indicator Data'!C69)&gt;C$194,10,IF(LOG('Indicator Data'!C69)&lt;C$195,0,10-(C$194-LOG('Indicator Data'!C69))/(C$194-C$195)*10))),1)</f>
        <v>0.1</v>
      </c>
      <c r="D66" s="59">
        <f>ROUND(IF('Indicator Data'!D69=0,0.1,IF(LOG('Indicator Data'!D69)&gt;D$194,10,IF(LOG('Indicator Data'!D69)&lt;D$195,0,10-(D$194-LOG('Indicator Data'!D69))/(D$194-D$195)*10))),1)</f>
        <v>0.1</v>
      </c>
      <c r="E66" s="59">
        <f t="shared" si="31"/>
        <v>0.1</v>
      </c>
      <c r="F66" s="59">
        <f>ROUND(IF('Indicator Data'!E69="No data",0.1,IF('Indicator Data'!E69=0,0,IF(LOG('Indicator Data'!E69)&gt;F$194,10,IF(LOG('Indicator Data'!E69)&lt;F$195,0,10-(F$194-LOG('Indicator Data'!E69))/(F$194-F$195)*10)))),1)</f>
        <v>7.3</v>
      </c>
      <c r="G66" s="59">
        <f>ROUND(IF('Indicator Data'!F69=0,0,IF(LOG('Indicator Data'!F69)&gt;G$194,10,IF(LOG('Indicator Data'!F69)&lt;G$195,0,10-(G$194-LOG('Indicator Data'!F69))/(G$194-G$195)*10))),1)</f>
        <v>4.5</v>
      </c>
      <c r="H66" s="59">
        <f>ROUND(IF('Indicator Data'!G69=0,0,IF(LOG('Indicator Data'!G69)&gt;H$194,10,IF(LOG('Indicator Data'!G69)&lt;H$195,0,10-(H$194-LOG('Indicator Data'!G69))/(H$194-H$195)*10))),1)</f>
        <v>0</v>
      </c>
      <c r="I66" s="59">
        <f>ROUND(IF('Indicator Data'!H69=0,0,IF(LOG('Indicator Data'!H69)&gt;I$194,10,IF(LOG('Indicator Data'!H69)&lt;I$195,0,10-(I$194-LOG('Indicator Data'!H69))/(I$194-I$195)*10))),1)</f>
        <v>0</v>
      </c>
      <c r="J66" s="59">
        <f t="shared" si="32"/>
        <v>0</v>
      </c>
      <c r="K66" s="59">
        <f>ROUND(IF('Indicator Data'!I69=0,0,IF(LOG('Indicator Data'!I69)&gt;K$194,10,IF(LOG('Indicator Data'!I69)&lt;K$195,0,10-(K$194-LOG('Indicator Data'!I69))/(K$194-K$195)*10))),1)</f>
        <v>0</v>
      </c>
      <c r="L66" s="59">
        <f t="shared" si="33"/>
        <v>0</v>
      </c>
      <c r="M66" s="59">
        <f>ROUND(IF('Indicator Data'!J69=0,0,IF(LOG('Indicator Data'!J69)&gt;M$194,10,IF(LOG('Indicator Data'!J69)&lt;M$195,0,10-(M$194-LOG('Indicator Data'!J69))/(M$194-M$195)*10))),1)</f>
        <v>0</v>
      </c>
      <c r="N66" s="60">
        <f>'Indicator Data'!C69/'Indicator Data'!$BD69</f>
        <v>0</v>
      </c>
      <c r="O66" s="60">
        <f>'Indicator Data'!D69/'Indicator Data'!$BD69</f>
        <v>0</v>
      </c>
      <c r="P66" s="60">
        <f>IF(F66=0.1,0,'Indicator Data'!E69/'Indicator Data'!$BD69)</f>
        <v>2.9591970271986593E-3</v>
      </c>
      <c r="Q66" s="60">
        <f>'Indicator Data'!F69/'Indicator Data'!$BD69</f>
        <v>1.7294976934106979E-7</v>
      </c>
      <c r="R66" s="60">
        <f>'Indicator Data'!G69/'Indicator Data'!$BD69</f>
        <v>0</v>
      </c>
      <c r="S66" s="60">
        <f>'Indicator Data'!H69/'Indicator Data'!$BD69</f>
        <v>0</v>
      </c>
      <c r="T66" s="60">
        <f>'Indicator Data'!I69/'Indicator Data'!$BD69</f>
        <v>0</v>
      </c>
      <c r="U66" s="60">
        <f>'Indicator Data'!J69/'Indicator Data'!$BD69</f>
        <v>0</v>
      </c>
      <c r="V66" s="59">
        <f t="shared" si="34"/>
        <v>0</v>
      </c>
      <c r="W66" s="59">
        <f t="shared" si="35"/>
        <v>0</v>
      </c>
      <c r="X66" s="59">
        <f t="shared" si="36"/>
        <v>0</v>
      </c>
      <c r="Y66" s="59">
        <f t="shared" si="37"/>
        <v>2</v>
      </c>
      <c r="Z66" s="59">
        <f t="shared" si="38"/>
        <v>3.9</v>
      </c>
      <c r="AA66" s="59">
        <f t="shared" si="39"/>
        <v>0</v>
      </c>
      <c r="AB66" s="59">
        <f t="shared" si="40"/>
        <v>0</v>
      </c>
      <c r="AC66" s="59">
        <f t="shared" si="41"/>
        <v>0</v>
      </c>
      <c r="AD66" s="59">
        <f t="shared" si="42"/>
        <v>0</v>
      </c>
      <c r="AE66" s="59">
        <f t="shared" si="43"/>
        <v>0</v>
      </c>
      <c r="AF66" s="59">
        <f t="shared" si="44"/>
        <v>0</v>
      </c>
      <c r="AG66" s="59">
        <f>ROUND(IF('Indicator Data'!K69=0,0,IF('Indicator Data'!K69&gt;AG$194,10,IF('Indicator Data'!K69&lt;AG$195,0,10-(AG$194-'Indicator Data'!K69)/(AG$194-AG$195)*10))),1)</f>
        <v>0</v>
      </c>
      <c r="AH66" s="59">
        <f t="shared" si="45"/>
        <v>0.1</v>
      </c>
      <c r="AI66" s="59">
        <f t="shared" si="46"/>
        <v>0.1</v>
      </c>
      <c r="AJ66" s="59">
        <f t="shared" si="47"/>
        <v>0</v>
      </c>
      <c r="AK66" s="59">
        <f t="shared" si="48"/>
        <v>0</v>
      </c>
      <c r="AL66" s="59">
        <f t="shared" si="49"/>
        <v>0</v>
      </c>
      <c r="AM66" s="59">
        <f t="shared" si="50"/>
        <v>0</v>
      </c>
      <c r="AN66" s="59">
        <f t="shared" si="51"/>
        <v>0</v>
      </c>
      <c r="AO66" s="61">
        <f t="shared" si="52"/>
        <v>0.1</v>
      </c>
      <c r="AP66" s="61">
        <f t="shared" si="53"/>
        <v>5.2</v>
      </c>
      <c r="AQ66" s="61">
        <f t="shared" si="54"/>
        <v>4.2</v>
      </c>
      <c r="AR66" s="61">
        <f t="shared" si="55"/>
        <v>0</v>
      </c>
      <c r="AS66" s="59">
        <f t="shared" si="56"/>
        <v>0</v>
      </c>
      <c r="AT66" s="59">
        <f>IF('Indicator Data'!L69="No data","x",IF('Indicator Data'!BE69&lt;1000,"x",ROUND((IF('Indicator Data'!L69&gt;AT$194,10,IF('Indicator Data'!L69&lt;AT$195,0,10-(AT$194-'Indicator Data'!L69)/(AT$194-AT$195)*10))),1)))</f>
        <v>2</v>
      </c>
      <c r="AU66" s="61">
        <f t="shared" si="57"/>
        <v>1</v>
      </c>
      <c r="AV66" s="62">
        <f t="shared" si="58"/>
        <v>2.4</v>
      </c>
      <c r="AW66" s="59">
        <f>ROUND(IF('Indicator Data'!M69=0,0,IF('Indicator Data'!M69&gt;AW$194,10,IF('Indicator Data'!M69&lt;AW$195,0,10-(AW$194-'Indicator Data'!M69)/(AW$194-AW$195)*10))),1)</f>
        <v>5.2</v>
      </c>
      <c r="AX66" s="59">
        <f>ROUND(IF('Indicator Data'!N69=0,0,IF(LOG('Indicator Data'!N69)&gt;LOG(AX$194),10,IF(LOG('Indicator Data'!N69)&lt;LOG(AX$195),0,10-(LOG(AX$194)-LOG('Indicator Data'!N69))/(LOG(AX$194)-LOG(AX$195))*10))),1)</f>
        <v>2.6</v>
      </c>
      <c r="AY66" s="61">
        <f t="shared" si="59"/>
        <v>4</v>
      </c>
      <c r="AZ66" s="59">
        <f>'Indicator Data'!O69</f>
        <v>0</v>
      </c>
      <c r="BA66" s="59">
        <f>'Indicator Data'!P69</f>
        <v>0</v>
      </c>
      <c r="BB66" s="61">
        <f t="shared" si="60"/>
        <v>0</v>
      </c>
      <c r="BC66" s="62">
        <f t="shared" si="61"/>
        <v>2.8</v>
      </c>
      <c r="BD66" s="16"/>
      <c r="BE66" s="108"/>
    </row>
    <row r="67" spans="1:57" s="4" customFormat="1" x14ac:dyDescent="0.25">
      <c r="A67" s="131" t="s">
        <v>123</v>
      </c>
      <c r="B67" s="63" t="s">
        <v>122</v>
      </c>
      <c r="C67" s="59">
        <f>ROUND(IF('Indicator Data'!C70=0,0.1,IF(LOG('Indicator Data'!C70)&gt;C$194,10,IF(LOG('Indicator Data'!C70)&lt;C$195,0,10-(C$194-LOG('Indicator Data'!C70))/(C$194-C$195)*10))),1)</f>
        <v>7.9</v>
      </c>
      <c r="D67" s="59">
        <f>ROUND(IF('Indicator Data'!D70=0,0.1,IF(LOG('Indicator Data'!D70)&gt;D$194,10,IF(LOG('Indicator Data'!D70)&lt;D$195,0,10-(D$194-LOG('Indicator Data'!D70))/(D$194-D$195)*10))),1)</f>
        <v>6.4</v>
      </c>
      <c r="E67" s="59">
        <f t="shared" ref="E67:E98" si="62">ROUND((10-GEOMEAN(((10-C67)/10*9+1),((10-D67)/10*9+1)))/9*10,1)</f>
        <v>7.2</v>
      </c>
      <c r="F67" s="59">
        <f>ROUND(IF('Indicator Data'!E70="No data",0.1,IF('Indicator Data'!E70=0,0,IF(LOG('Indicator Data'!E70)&gt;F$194,10,IF(LOG('Indicator Data'!E70)&lt;F$195,0,10-(F$194-LOG('Indicator Data'!E70))/(F$194-F$195)*10)))),1)</f>
        <v>5.0999999999999996</v>
      </c>
      <c r="G67" s="59">
        <f>ROUND(IF('Indicator Data'!F70=0,0,IF(LOG('Indicator Data'!F70)&gt;G$194,10,IF(LOG('Indicator Data'!F70)&lt;G$195,0,10-(G$194-LOG('Indicator Data'!F70))/(G$194-G$195)*10))),1)</f>
        <v>7.5</v>
      </c>
      <c r="H67" s="59">
        <f>ROUND(IF('Indicator Data'!G70=0,0,IF(LOG('Indicator Data'!G70)&gt;H$194,10,IF(LOG('Indicator Data'!G70)&lt;H$195,0,10-(H$194-LOG('Indicator Data'!G70))/(H$194-H$195)*10))),1)</f>
        <v>0</v>
      </c>
      <c r="I67" s="59">
        <f>ROUND(IF('Indicator Data'!H70=0,0,IF(LOG('Indicator Data'!H70)&gt;I$194,10,IF(LOG('Indicator Data'!H70)&lt;I$195,0,10-(I$194-LOG('Indicator Data'!H70))/(I$194-I$195)*10))),1)</f>
        <v>0</v>
      </c>
      <c r="J67" s="59">
        <f t="shared" ref="J67:J98" si="63">ROUND((10-GEOMEAN(((10-H67)/10*9+1),((10-I67)/10*9+1)))/9*10,1)</f>
        <v>0</v>
      </c>
      <c r="K67" s="59">
        <f>ROUND(IF('Indicator Data'!I70=0,0,IF(LOG('Indicator Data'!I70)&gt;K$194,10,IF(LOG('Indicator Data'!I70)&lt;K$195,0,10-(K$194-LOG('Indicator Data'!I70))/(K$194-K$195)*10))),1)</f>
        <v>0</v>
      </c>
      <c r="L67" s="59">
        <f t="shared" ref="L67:L98" si="64">ROUND((10-GEOMEAN(((10-J67)/10*9+1),((10-K67)/10*9+1)))/9*10,1)</f>
        <v>0</v>
      </c>
      <c r="M67" s="59">
        <f>ROUND(IF('Indicator Data'!J70=0,0,IF(LOG('Indicator Data'!J70)&gt;M$194,10,IF(LOG('Indicator Data'!J70)&lt;M$195,0,10-(M$194-LOG('Indicator Data'!J70))/(M$194-M$195)*10))),1)</f>
        <v>0</v>
      </c>
      <c r="N67" s="60">
        <f>'Indicator Data'!C70/'Indicator Data'!$BD70</f>
        <v>1.3048002087703609E-3</v>
      </c>
      <c r="O67" s="60">
        <f>'Indicator Data'!D70/'Indicator Data'!$BD70</f>
        <v>7.6559576389464108E-5</v>
      </c>
      <c r="P67" s="60">
        <f>IF(F67=0.1,0,'Indicator Data'!E70/'Indicator Data'!$BD70)</f>
        <v>1.025208325794328E-3</v>
      </c>
      <c r="Q67" s="60">
        <f>'Indicator Data'!F70/'Indicator Data'!$BD70</f>
        <v>3.0816376418040737E-5</v>
      </c>
      <c r="R67" s="60">
        <f>'Indicator Data'!G70/'Indicator Data'!$BD70</f>
        <v>0</v>
      </c>
      <c r="S67" s="60">
        <f>'Indicator Data'!H70/'Indicator Data'!$BD70</f>
        <v>0</v>
      </c>
      <c r="T67" s="60">
        <f>'Indicator Data'!I70/'Indicator Data'!$BD70</f>
        <v>0</v>
      </c>
      <c r="U67" s="60">
        <f>'Indicator Data'!J70/'Indicator Data'!$BD70</f>
        <v>0</v>
      </c>
      <c r="V67" s="59">
        <f t="shared" ref="V67:V98" si="65">ROUND(IF(N67&gt;V$194,10,IF(N67&lt;V$195,0,10-(V$194-N67)/(V$194-V$195)*10)),1)</f>
        <v>6.5</v>
      </c>
      <c r="W67" s="59">
        <f t="shared" ref="W67:W98" si="66">ROUND(IF(O67&gt;W$194,10,IF(O67&lt;W$195,0,10-(W$194-O67)/(W$194-W$195)*10)),1)</f>
        <v>0.8</v>
      </c>
      <c r="X67" s="59">
        <f t="shared" ref="X67:X98" si="67">ROUND(((10-GEOMEAN(((10-V67)/10*9+1),((10-W67)/10*9+1)))/9*10),1)</f>
        <v>4.2</v>
      </c>
      <c r="Y67" s="59">
        <f t="shared" ref="Y67:Y98" si="68">ROUND(IF(P67=0,0.1,IF(P67&gt;Y$194,10,IF(P67&lt;Y$195,0,10-(Y$194-P67)/(Y$194-Y$195)*10))),1)</f>
        <v>0.7</v>
      </c>
      <c r="Z67" s="59">
        <f t="shared" ref="Z67:Z98" si="69">ROUND(IF(Q67=0,0,IF(LOG(Q67)&gt;Z$194,10,IF(LOG(Q67)&lt;=Z$195,0,10-(Z$194-LOG(Q67))/(Z$194-Z$195)*10))),1)</f>
        <v>8.9</v>
      </c>
      <c r="AA67" s="59">
        <f t="shared" ref="AA67:AA98" si="70">ROUND(IF(R67&gt;AA$194,10,IF(R67&lt;AA$195,0,10-(AA$194-R67)/(AA$194-AA$195)*10)),1)</f>
        <v>0</v>
      </c>
      <c r="AB67" s="59">
        <f t="shared" ref="AB67:AB98" si="71">ROUND(IF(S67&gt;AB$194,10,IF(S67&lt;AB$195,0,10-(AB$194-S67)/(AB$194-AB$195)*10)),1)</f>
        <v>0</v>
      </c>
      <c r="AC67" s="59">
        <f t="shared" ref="AC67:AC98" si="72">ROUND(((10-GEOMEAN(((10-AA67)/10*9+1),((10-AB67)/10*9+1)))/9*10),1)</f>
        <v>0</v>
      </c>
      <c r="AD67" s="59">
        <f t="shared" ref="AD67:AD98" si="73">ROUND(IF(T67=0,0,IF(T67&gt;AD$194,10,IF(T67&lt;=AD$195,0,10-(AD$194-T67)/(AD$194-AD$195)*10))),1)</f>
        <v>0</v>
      </c>
      <c r="AE67" s="59">
        <f t="shared" ref="AE67:AE98" si="74">ROUND((10-GEOMEAN(((10-AC67)/10*9+1),((10-AD67)/10*9+1)))/9*10,1)</f>
        <v>0</v>
      </c>
      <c r="AF67" s="59">
        <f t="shared" ref="AF67:AF98" si="75">ROUND(IF(U67&gt;AF$194,10,IF(U67&lt;AF$195,0,10-(AF$194-U67)/(AF$194-AF$195)*10)),1)</f>
        <v>0</v>
      </c>
      <c r="AG67" s="59">
        <f>ROUND(IF('Indicator Data'!K70=0,0,IF('Indicator Data'!K70&gt;AG$194,10,IF('Indicator Data'!K70&lt;AG$195,0,10-(AG$194-'Indicator Data'!K70)/(AG$194-AG$195)*10))),1)</f>
        <v>1</v>
      </c>
      <c r="AH67" s="59">
        <f t="shared" ref="AH67:AH98" si="76">ROUND(AVERAGE(C67,V67),1)</f>
        <v>7.2</v>
      </c>
      <c r="AI67" s="59">
        <f t="shared" ref="AI67:AI98" si="77">ROUND(AVERAGE(D67,W67),1)</f>
        <v>3.6</v>
      </c>
      <c r="AJ67" s="59">
        <f t="shared" ref="AJ67:AJ98" si="78">ROUND(AVERAGE(AA67,H67),1)</f>
        <v>0</v>
      </c>
      <c r="AK67" s="59">
        <f t="shared" ref="AK67:AK98" si="79">ROUND(AVERAGE(AB67,I67),1)</f>
        <v>0</v>
      </c>
      <c r="AL67" s="59">
        <f t="shared" ref="AL67:AL98" si="80">ROUND((10-GEOMEAN(((10-AJ67)/10*9+1),((10-AK67)/10*9+1)))/9*10,1)</f>
        <v>0</v>
      </c>
      <c r="AM67" s="59">
        <f t="shared" ref="AM67:AM98" si="81">ROUND(AVERAGE(AD67,K67),1)</f>
        <v>0</v>
      </c>
      <c r="AN67" s="59">
        <f t="shared" ref="AN67:AN98" si="82">ROUND((10-GEOMEAN(((10-M67)/10*9+1),((10-AF67)/10*9+1)))/9*10,1)</f>
        <v>0</v>
      </c>
      <c r="AO67" s="61">
        <f t="shared" ref="AO67:AO98" si="83">ROUND((10-GEOMEAN(((10-E67)/10*9+1),((10-X67)/10*9+1)))/9*10,1)</f>
        <v>5.9</v>
      </c>
      <c r="AP67" s="61">
        <f t="shared" ref="AP67:AP98" si="84">ROUND(IF(AND(Y67="x",F67="x"),"x",(10-GEOMEAN(((10-F67)/10*9+1),((10-Y67)/10*9+1)))/9*10),1)</f>
        <v>3.2</v>
      </c>
      <c r="AQ67" s="61">
        <f t="shared" ref="AQ67:AQ98" si="85">ROUND((10-GEOMEAN(((10-G67)/10*9+1),((10-Z67)/10*9+1)))/9*10,1)</f>
        <v>8.3000000000000007</v>
      </c>
      <c r="AR67" s="61">
        <f t="shared" ref="AR67:AR98" si="86">ROUND((10-GEOMEAN(((10-L67)/10*9+1),((10-AE67)/10*9+1)))/9*10,1)</f>
        <v>0</v>
      </c>
      <c r="AS67" s="59">
        <f t="shared" ref="AS67:AS98" si="87">ROUND(AVERAGE(AG67,AN67),1)</f>
        <v>0.5</v>
      </c>
      <c r="AT67" s="59">
        <f>IF('Indicator Data'!L70="No data","x",IF('Indicator Data'!BE70&lt;1000,"x",ROUND((IF('Indicator Data'!L70&gt;AT$194,10,IF('Indicator Data'!L70&lt;AT$195,0,10-(AT$194-'Indicator Data'!L70)/(AT$194-AT$195)*10))),1)))</f>
        <v>4</v>
      </c>
      <c r="AU67" s="61">
        <f t="shared" ref="AU67:AU98" si="88">ROUND(AVERAGE(AS67,AT67),1)</f>
        <v>2.2999999999999998</v>
      </c>
      <c r="AV67" s="62">
        <f t="shared" ref="AV67:AV98" si="89">IF(ROUND(IF(AP67="x",(10-GEOMEAN(((10-AO67)/10*9+1),((10-AU67)/10*9+1),((10-AQ67)/10*9+1),((10-AR67)/10*9+1)))/9*10,(10-GEOMEAN(((10-AO67)/10*9+1),((10-AP67)/10*9+1),((10-AQ67)/10*9+1),((10-AR67)/10*9+1),((10-AU67)/10*9+1)))/9*10),1)=0,0.1,ROUND(IF(AP67="x",(10-GEOMEAN(((10-AO67)/10*9+1),((10-AU67)/10*9+1),((10-AQ67)/10*9+1),((10-AR67)/10*9+1)))/9*10,(10-GEOMEAN(((10-AO67)/10*9+1),((10-AP67)/10*9+1),((10-AQ67)/10*9+1),((10-AR67)/10*9+1),((10-AU67)/10*9+1)))/9*10),1))</f>
        <v>4.5999999999999996</v>
      </c>
      <c r="AW67" s="59">
        <f>ROUND(IF('Indicator Data'!M70=0,0,IF('Indicator Data'!M70&gt;AW$194,10,IF('Indicator Data'!M70&lt;AW$195,0,10-(AW$194-'Indicator Data'!M70)/(AW$194-AW$195)*10))),1)</f>
        <v>1.8</v>
      </c>
      <c r="AX67" s="59">
        <f>ROUND(IF('Indicator Data'!N70=0,0,IF(LOG('Indicator Data'!N70)&gt;LOG(AX$194),10,IF(LOG('Indicator Data'!N70)&lt;LOG(AX$195),0,10-(LOG(AX$194)-LOG('Indicator Data'!N70))/(LOG(AX$194)-LOG(AX$195))*10))),1)</f>
        <v>7.4</v>
      </c>
      <c r="AY67" s="61">
        <f t="shared" ref="AY67:AY98" si="90">ROUND((10-GEOMEAN(((10-AW67)/10*9+1),((10-AX67)/10*9+1)))/9*10,1)</f>
        <v>5.2</v>
      </c>
      <c r="AZ67" s="59">
        <f>'Indicator Data'!O70</f>
        <v>0</v>
      </c>
      <c r="BA67" s="59">
        <f>'Indicator Data'!P70</f>
        <v>0</v>
      </c>
      <c r="BB67" s="61">
        <f t="shared" ref="BB67:BB98" si="91">ROUND(IF(AZ67=5,10,IF(BA67=5,9,IF(AZ67=4,8,IF(BA67=4,7,0)))),1)</f>
        <v>0</v>
      </c>
      <c r="BC67" s="62">
        <f t="shared" ref="BC67:BC98" si="92">ROUND(IF(BB67&gt;5,BB67,AY67/10*7),1)</f>
        <v>3.6</v>
      </c>
      <c r="BD67" s="16"/>
      <c r="BE67" s="108"/>
    </row>
    <row r="68" spans="1:57" s="4" customFormat="1" x14ac:dyDescent="0.25">
      <c r="A68" s="131" t="s">
        <v>125</v>
      </c>
      <c r="B68" s="63" t="s">
        <v>124</v>
      </c>
      <c r="C68" s="59">
        <f>ROUND(IF('Indicator Data'!C71=0,0.1,IF(LOG('Indicator Data'!C71)&gt;C$194,10,IF(LOG('Indicator Data'!C71)&lt;C$195,0,10-(C$194-LOG('Indicator Data'!C71))/(C$194-C$195)*10))),1)</f>
        <v>0.5</v>
      </c>
      <c r="D68" s="59">
        <f>ROUND(IF('Indicator Data'!D71=0,0.1,IF(LOG('Indicator Data'!D71)&gt;D$194,10,IF(LOG('Indicator Data'!D71)&lt;D$195,0,10-(D$194-LOG('Indicator Data'!D71))/(D$194-D$195)*10))),1)</f>
        <v>0.1</v>
      </c>
      <c r="E68" s="59">
        <f t="shared" si="62"/>
        <v>0.3</v>
      </c>
      <c r="F68" s="59">
        <f>ROUND(IF('Indicator Data'!E71="No data",0.1,IF('Indicator Data'!E71=0,0,IF(LOG('Indicator Data'!E71)&gt;F$194,10,IF(LOG('Indicator Data'!E71)&lt;F$195,0,10-(F$194-LOG('Indicator Data'!E71))/(F$194-F$195)*10)))),1)</f>
        <v>0.1</v>
      </c>
      <c r="G68" s="59">
        <f>ROUND(IF('Indicator Data'!F71=0,0,IF(LOG('Indicator Data'!F71)&gt;G$194,10,IF(LOG('Indicator Data'!F71)&lt;G$195,0,10-(G$194-LOG('Indicator Data'!F71))/(G$194-G$195)*10))),1)</f>
        <v>0</v>
      </c>
      <c r="H68" s="59">
        <f>ROUND(IF('Indicator Data'!G71=0,0,IF(LOG('Indicator Data'!G71)&gt;H$194,10,IF(LOG('Indicator Data'!G71)&lt;H$195,0,10-(H$194-LOG('Indicator Data'!G71))/(H$194-H$195)*10))),1)</f>
        <v>1.9</v>
      </c>
      <c r="I68" s="59">
        <f>ROUND(IF('Indicator Data'!H71=0,0,IF(LOG('Indicator Data'!H71)&gt;I$194,10,IF(LOG('Indicator Data'!H71)&lt;I$195,0,10-(I$194-LOG('Indicator Data'!H71))/(I$194-I$195)*10))),1)</f>
        <v>5.2</v>
      </c>
      <c r="J68" s="59">
        <f t="shared" si="63"/>
        <v>3.7</v>
      </c>
      <c r="K68" s="59">
        <f>ROUND(IF('Indicator Data'!I71=0,0,IF(LOG('Indicator Data'!I71)&gt;K$194,10,IF(LOG('Indicator Data'!I71)&lt;K$195,0,10-(K$194-LOG('Indicator Data'!I71))/(K$194-K$195)*10))),1)</f>
        <v>0</v>
      </c>
      <c r="L68" s="59">
        <f t="shared" si="64"/>
        <v>2</v>
      </c>
      <c r="M68" s="59">
        <f>ROUND(IF('Indicator Data'!J71=0,0,IF(LOG('Indicator Data'!J71)&gt;M$194,10,IF(LOG('Indicator Data'!J71)&lt;M$195,0,10-(M$194-LOG('Indicator Data'!J71))/(M$194-M$195)*10))),1)</f>
        <v>0</v>
      </c>
      <c r="N68" s="60">
        <f>'Indicator Data'!C71/'Indicator Data'!$BD71</f>
        <v>1.5580728711631032E-4</v>
      </c>
      <c r="O68" s="60">
        <f>'Indicator Data'!D71/'Indicator Data'!$BD71</f>
        <v>0</v>
      </c>
      <c r="P68" s="60">
        <f>IF(F68=0.1,0,'Indicator Data'!E71/'Indicator Data'!$BD71)</f>
        <v>0</v>
      </c>
      <c r="Q68" s="60">
        <f>'Indicator Data'!F71/'Indicator Data'!$BD71</f>
        <v>0</v>
      </c>
      <c r="R68" s="60">
        <f>'Indicator Data'!G71/'Indicator Data'!$BD71</f>
        <v>5.4308611294511281E-3</v>
      </c>
      <c r="S68" s="60">
        <f>'Indicator Data'!H71/'Indicator Data'!$BD71</f>
        <v>4.224459231357507E-4</v>
      </c>
      <c r="T68" s="60">
        <f>'Indicator Data'!I71/'Indicator Data'!$BD71</f>
        <v>0</v>
      </c>
      <c r="U68" s="60">
        <f>'Indicator Data'!J71/'Indicator Data'!$BD71</f>
        <v>0</v>
      </c>
      <c r="V68" s="59">
        <f t="shared" si="65"/>
        <v>0.8</v>
      </c>
      <c r="W68" s="59">
        <f t="shared" si="66"/>
        <v>0</v>
      </c>
      <c r="X68" s="59">
        <f t="shared" si="67"/>
        <v>0.4</v>
      </c>
      <c r="Y68" s="59">
        <f t="shared" si="68"/>
        <v>0.1</v>
      </c>
      <c r="Z68" s="59">
        <f t="shared" si="69"/>
        <v>0</v>
      </c>
      <c r="AA68" s="59">
        <f t="shared" si="70"/>
        <v>3</v>
      </c>
      <c r="AB68" s="59">
        <f t="shared" si="71"/>
        <v>0.8</v>
      </c>
      <c r="AC68" s="59">
        <f t="shared" si="72"/>
        <v>2</v>
      </c>
      <c r="AD68" s="59">
        <f t="shared" si="73"/>
        <v>0</v>
      </c>
      <c r="AE68" s="59">
        <f t="shared" si="74"/>
        <v>1</v>
      </c>
      <c r="AF68" s="59">
        <f t="shared" si="75"/>
        <v>0</v>
      </c>
      <c r="AG68" s="59">
        <f>ROUND(IF('Indicator Data'!K71=0,0,IF('Indicator Data'!K71&gt;AG$194,10,IF('Indicator Data'!K71&lt;AG$195,0,10-(AG$194-'Indicator Data'!K71)/(AG$194-AG$195)*10))),1)</f>
        <v>1</v>
      </c>
      <c r="AH68" s="59">
        <f t="shared" si="76"/>
        <v>0.7</v>
      </c>
      <c r="AI68" s="59">
        <f t="shared" si="77"/>
        <v>0.1</v>
      </c>
      <c r="AJ68" s="59">
        <f t="shared" si="78"/>
        <v>2.5</v>
      </c>
      <c r="AK68" s="59">
        <f t="shared" si="79"/>
        <v>3</v>
      </c>
      <c r="AL68" s="59">
        <f t="shared" si="80"/>
        <v>2.8</v>
      </c>
      <c r="AM68" s="59">
        <f t="shared" si="81"/>
        <v>0</v>
      </c>
      <c r="AN68" s="59">
        <f t="shared" si="82"/>
        <v>0</v>
      </c>
      <c r="AO68" s="61">
        <f t="shared" si="83"/>
        <v>0.4</v>
      </c>
      <c r="AP68" s="61">
        <f t="shared" si="84"/>
        <v>0.1</v>
      </c>
      <c r="AQ68" s="61">
        <f t="shared" si="85"/>
        <v>0</v>
      </c>
      <c r="AR68" s="61">
        <f t="shared" si="86"/>
        <v>1.5</v>
      </c>
      <c r="AS68" s="59">
        <f t="shared" si="87"/>
        <v>0.5</v>
      </c>
      <c r="AT68" s="59" t="str">
        <f>IF('Indicator Data'!L71="No data","x",IF('Indicator Data'!BE71&lt;1000,"x",ROUND((IF('Indicator Data'!L71&gt;AT$194,10,IF('Indicator Data'!L71&lt;AT$195,0,10-(AT$194-'Indicator Data'!L71)/(AT$194-AT$195)*10))),1)))</f>
        <v>x</v>
      </c>
      <c r="AU68" s="61">
        <f t="shared" si="88"/>
        <v>0.5</v>
      </c>
      <c r="AV68" s="62">
        <f t="shared" si="89"/>
        <v>0.5</v>
      </c>
      <c r="AW68" s="59">
        <f>ROUND(IF('Indicator Data'!M71=0,0,IF('Indicator Data'!M71&gt;AW$194,10,IF('Indicator Data'!M71&lt;AW$195,0,10-(AW$194-'Indicator Data'!M71)/(AW$194-AW$195)*10))),1)</f>
        <v>0.1</v>
      </c>
      <c r="AX68" s="59">
        <f>ROUND(IF('Indicator Data'!N71=0,0,IF(LOG('Indicator Data'!N71)&gt;LOG(AX$194),10,IF(LOG('Indicator Data'!N71)&lt;LOG(AX$195),0,10-(LOG(AX$194)-LOG('Indicator Data'!N71))/(LOG(AX$194)-LOG(AX$195))*10))),1)</f>
        <v>0</v>
      </c>
      <c r="AY68" s="61">
        <f t="shared" si="90"/>
        <v>0.1</v>
      </c>
      <c r="AZ68" s="59">
        <f>'Indicator Data'!O71</f>
        <v>0</v>
      </c>
      <c r="BA68" s="59">
        <f>'Indicator Data'!P71</f>
        <v>0</v>
      </c>
      <c r="BB68" s="61">
        <f t="shared" si="91"/>
        <v>0</v>
      </c>
      <c r="BC68" s="62">
        <f t="shared" si="92"/>
        <v>0.1</v>
      </c>
      <c r="BD68" s="16"/>
      <c r="BE68" s="108"/>
    </row>
    <row r="69" spans="1:57" s="4" customFormat="1" x14ac:dyDescent="0.25">
      <c r="A69" s="131" t="s">
        <v>127</v>
      </c>
      <c r="B69" s="63" t="s">
        <v>126</v>
      </c>
      <c r="C69" s="59">
        <f>ROUND(IF('Indicator Data'!C72=0,0.1,IF(LOG('Indicator Data'!C72)&gt;C$194,10,IF(LOG('Indicator Data'!C72)&lt;C$195,0,10-(C$194-LOG('Indicator Data'!C72))/(C$194-C$195)*10))),1)</f>
        <v>8.8000000000000007</v>
      </c>
      <c r="D69" s="59">
        <f>ROUND(IF('Indicator Data'!D72=0,0.1,IF(LOG('Indicator Data'!D72)&gt;D$194,10,IF(LOG('Indicator Data'!D72)&lt;D$195,0,10-(D$194-LOG('Indicator Data'!D72))/(D$194-D$195)*10))),1)</f>
        <v>10</v>
      </c>
      <c r="E69" s="59">
        <f t="shared" si="62"/>
        <v>9.5</v>
      </c>
      <c r="F69" s="59">
        <f>ROUND(IF('Indicator Data'!E72="No data",0.1,IF('Indicator Data'!E72=0,0,IF(LOG('Indicator Data'!E72)&gt;F$194,10,IF(LOG('Indicator Data'!E72)&lt;F$195,0,10-(F$194-LOG('Indicator Data'!E72))/(F$194-F$195)*10)))),1)</f>
        <v>7.2</v>
      </c>
      <c r="G69" s="59">
        <f>ROUND(IF('Indicator Data'!F72=0,0,IF(LOG('Indicator Data'!F72)&gt;G$194,10,IF(LOG('Indicator Data'!F72)&lt;G$195,0,10-(G$194-LOG('Indicator Data'!F72))/(G$194-G$195)*10))),1)</f>
        <v>7.1</v>
      </c>
      <c r="H69" s="59">
        <f>ROUND(IF('Indicator Data'!G72=0,0,IF(LOG('Indicator Data'!G72)&gt;H$194,10,IF(LOG('Indicator Data'!G72)&lt;H$195,0,10-(H$194-LOG('Indicator Data'!G72))/(H$194-H$195)*10))),1)</f>
        <v>7.6</v>
      </c>
      <c r="I69" s="59">
        <f>ROUND(IF('Indicator Data'!H72=0,0,IF(LOG('Indicator Data'!H72)&gt;I$194,10,IF(LOG('Indicator Data'!H72)&lt;I$195,0,10-(I$194-LOG('Indicator Data'!H72))/(I$194-I$195)*10))),1)</f>
        <v>8.5</v>
      </c>
      <c r="J69" s="59">
        <f t="shared" si="63"/>
        <v>8.1</v>
      </c>
      <c r="K69" s="59">
        <f>ROUND(IF('Indicator Data'!I72=0,0,IF(LOG('Indicator Data'!I72)&gt;K$194,10,IF(LOG('Indicator Data'!I72)&lt;K$195,0,10-(K$194-LOG('Indicator Data'!I72))/(K$194-K$195)*10))),1)</f>
        <v>4.5999999999999996</v>
      </c>
      <c r="L69" s="59">
        <f t="shared" si="64"/>
        <v>6.7</v>
      </c>
      <c r="M69" s="59">
        <f>ROUND(IF('Indicator Data'!J72=0,0,IF(LOG('Indicator Data'!J72)&gt;M$194,10,IF(LOG('Indicator Data'!J72)&lt;M$195,0,10-(M$194-LOG('Indicator Data'!J72))/(M$194-M$195)*10))),1)</f>
        <v>10</v>
      </c>
      <c r="N69" s="60">
        <f>'Indicator Data'!C72/'Indicator Data'!$BD72</f>
        <v>2.0571244788114575E-3</v>
      </c>
      <c r="O69" s="60">
        <f>'Indicator Data'!D72/'Indicator Data'!$BD72</f>
        <v>9.8092349501644588E-4</v>
      </c>
      <c r="P69" s="60">
        <f>IF(F69=0.1,0,'Indicator Data'!E72/'Indicator Data'!$BD72)</f>
        <v>4.6554078027888877E-3</v>
      </c>
      <c r="Q69" s="60">
        <f>'Indicator Data'!F72/'Indicator Data'!$BD72</f>
        <v>1.0478631610381244E-5</v>
      </c>
      <c r="R69" s="60">
        <f>'Indicator Data'!G72/'Indicator Data'!$BD72</f>
        <v>6.672090087243206E-3</v>
      </c>
      <c r="S69" s="60">
        <f>'Indicator Data'!H72/'Indicator Data'!$BD72</f>
        <v>5.0723520111743627E-4</v>
      </c>
      <c r="T69" s="60">
        <f>'Indicator Data'!I72/'Indicator Data'!$BD72</f>
        <v>1.25224549116661E-4</v>
      </c>
      <c r="U69" s="60">
        <f>'Indicator Data'!J72/'Indicator Data'!$BD72</f>
        <v>7.9060551029607237E-3</v>
      </c>
      <c r="V69" s="59">
        <f t="shared" si="65"/>
        <v>10</v>
      </c>
      <c r="W69" s="59">
        <f t="shared" si="66"/>
        <v>9.8000000000000007</v>
      </c>
      <c r="X69" s="59">
        <f t="shared" si="67"/>
        <v>9.9</v>
      </c>
      <c r="Y69" s="59">
        <f t="shared" si="68"/>
        <v>3.1</v>
      </c>
      <c r="Z69" s="59">
        <f t="shared" si="69"/>
        <v>7.8</v>
      </c>
      <c r="AA69" s="59">
        <f t="shared" si="70"/>
        <v>3.7</v>
      </c>
      <c r="AB69" s="59">
        <f t="shared" si="71"/>
        <v>1</v>
      </c>
      <c r="AC69" s="59">
        <f t="shared" si="72"/>
        <v>2.5</v>
      </c>
      <c r="AD69" s="59">
        <f t="shared" si="73"/>
        <v>0.1</v>
      </c>
      <c r="AE69" s="59">
        <f t="shared" si="74"/>
        <v>1.4</v>
      </c>
      <c r="AF69" s="59">
        <f t="shared" si="75"/>
        <v>2.6</v>
      </c>
      <c r="AG69" s="59">
        <f>ROUND(IF('Indicator Data'!K72=0,0,IF('Indicator Data'!K72&gt;AG$194,10,IF('Indicator Data'!K72&lt;AG$195,0,10-(AG$194-'Indicator Data'!K72)/(AG$194-AG$195)*10))),1)</f>
        <v>6.1</v>
      </c>
      <c r="AH69" s="59">
        <f t="shared" si="76"/>
        <v>9.4</v>
      </c>
      <c r="AI69" s="59">
        <f t="shared" si="77"/>
        <v>9.9</v>
      </c>
      <c r="AJ69" s="59">
        <f t="shared" si="78"/>
        <v>5.7</v>
      </c>
      <c r="AK69" s="59">
        <f t="shared" si="79"/>
        <v>4.8</v>
      </c>
      <c r="AL69" s="59">
        <f t="shared" si="80"/>
        <v>5.3</v>
      </c>
      <c r="AM69" s="59">
        <f t="shared" si="81"/>
        <v>2.4</v>
      </c>
      <c r="AN69" s="59">
        <f t="shared" si="82"/>
        <v>8</v>
      </c>
      <c r="AO69" s="61">
        <f t="shared" si="83"/>
        <v>9.6999999999999993</v>
      </c>
      <c r="AP69" s="61">
        <f t="shared" si="84"/>
        <v>5.5</v>
      </c>
      <c r="AQ69" s="61">
        <f t="shared" si="85"/>
        <v>7.5</v>
      </c>
      <c r="AR69" s="61">
        <f t="shared" si="86"/>
        <v>4.5999999999999996</v>
      </c>
      <c r="AS69" s="59">
        <f t="shared" si="87"/>
        <v>7.1</v>
      </c>
      <c r="AT69" s="59">
        <f>IF('Indicator Data'!L72="No data","x",IF('Indicator Data'!BE72&lt;1000,"x",ROUND((IF('Indicator Data'!L72&gt;AT$194,10,IF('Indicator Data'!L72&lt;AT$195,0,10-(AT$194-'Indicator Data'!L72)/(AT$194-AT$195)*10))),1)))</f>
        <v>0</v>
      </c>
      <c r="AU69" s="61">
        <f t="shared" si="88"/>
        <v>3.6</v>
      </c>
      <c r="AV69" s="62">
        <f t="shared" si="89"/>
        <v>6.9</v>
      </c>
      <c r="AW69" s="59">
        <f>ROUND(IF('Indicator Data'!M72=0,0,IF('Indicator Data'!M72&gt;AW$194,10,IF('Indicator Data'!M72&lt;AW$195,0,10-(AW$194-'Indicator Data'!M72)/(AW$194-AW$195)*10))),1)</f>
        <v>5.8</v>
      </c>
      <c r="AX69" s="59">
        <f>ROUND(IF('Indicator Data'!N72=0,0,IF(LOG('Indicator Data'!N72)&gt;LOG(AX$194),10,IF(LOG('Indicator Data'!N72)&lt;LOG(AX$195),0,10-(LOG(AX$194)-LOG('Indicator Data'!N72))/(LOG(AX$194)-LOG(AX$195))*10))),1)</f>
        <v>5.9</v>
      </c>
      <c r="AY69" s="61">
        <f t="shared" si="90"/>
        <v>5.9</v>
      </c>
      <c r="AZ69" s="59">
        <f>'Indicator Data'!O72</f>
        <v>0</v>
      </c>
      <c r="BA69" s="59">
        <f>'Indicator Data'!P72</f>
        <v>0</v>
      </c>
      <c r="BB69" s="61">
        <f t="shared" si="91"/>
        <v>0</v>
      </c>
      <c r="BC69" s="62">
        <f t="shared" si="92"/>
        <v>4.0999999999999996</v>
      </c>
      <c r="BD69" s="16"/>
      <c r="BE69" s="108"/>
    </row>
    <row r="70" spans="1:57" s="4" customFormat="1" x14ac:dyDescent="0.25">
      <c r="A70" s="131" t="s">
        <v>129</v>
      </c>
      <c r="B70" s="63" t="s">
        <v>128</v>
      </c>
      <c r="C70" s="59">
        <f>ROUND(IF('Indicator Data'!C73=0,0.1,IF(LOG('Indicator Data'!C73)&gt;C$194,10,IF(LOG('Indicator Data'!C73)&lt;C$195,0,10-(C$194-LOG('Indicator Data'!C73))/(C$194-C$195)*10))),1)</f>
        <v>0.1</v>
      </c>
      <c r="D70" s="59">
        <f>ROUND(IF('Indicator Data'!D73=0,0.1,IF(LOG('Indicator Data'!D73)&gt;D$194,10,IF(LOG('Indicator Data'!D73)&lt;D$195,0,10-(D$194-LOG('Indicator Data'!D73))/(D$194-D$195)*10))),1)</f>
        <v>0.1</v>
      </c>
      <c r="E70" s="59">
        <f t="shared" si="62"/>
        <v>0.1</v>
      </c>
      <c r="F70" s="59">
        <f>ROUND(IF('Indicator Data'!E73="No data",0.1,IF('Indicator Data'!E73=0,0,IF(LOG('Indicator Data'!E73)&gt;F$194,10,IF(LOG('Indicator Data'!E73)&lt;F$195,0,10-(F$194-LOG('Indicator Data'!E73))/(F$194-F$195)*10)))),1)</f>
        <v>7.1</v>
      </c>
      <c r="G70" s="59">
        <f>ROUND(IF('Indicator Data'!F73=0,0,IF(LOG('Indicator Data'!F73)&gt;G$194,10,IF(LOG('Indicator Data'!F73)&lt;G$195,0,10-(G$194-LOG('Indicator Data'!F73))/(G$194-G$195)*10))),1)</f>
        <v>3.8</v>
      </c>
      <c r="H70" s="59">
        <f>ROUND(IF('Indicator Data'!G73=0,0,IF(LOG('Indicator Data'!G73)&gt;H$194,10,IF(LOG('Indicator Data'!G73)&lt;H$195,0,10-(H$194-LOG('Indicator Data'!G73))/(H$194-H$195)*10))),1)</f>
        <v>0</v>
      </c>
      <c r="I70" s="59">
        <f>ROUND(IF('Indicator Data'!H73=0,0,IF(LOG('Indicator Data'!H73)&gt;I$194,10,IF(LOG('Indicator Data'!H73)&lt;I$195,0,10-(I$194-LOG('Indicator Data'!H73))/(I$194-I$195)*10))),1)</f>
        <v>0</v>
      </c>
      <c r="J70" s="59">
        <f t="shared" si="63"/>
        <v>0</v>
      </c>
      <c r="K70" s="59">
        <f>ROUND(IF('Indicator Data'!I73=0,0,IF(LOG('Indicator Data'!I73)&gt;K$194,10,IF(LOG('Indicator Data'!I73)&lt;K$195,0,10-(K$194-LOG('Indicator Data'!I73))/(K$194-K$195)*10))),1)</f>
        <v>0</v>
      </c>
      <c r="L70" s="59">
        <f t="shared" si="64"/>
        <v>0</v>
      </c>
      <c r="M70" s="59">
        <f>ROUND(IF('Indicator Data'!J73=0,0,IF(LOG('Indicator Data'!J73)&gt;M$194,10,IF(LOG('Indicator Data'!J73)&lt;M$195,0,10-(M$194-LOG('Indicator Data'!J73))/(M$194-M$195)*10))),1)</f>
        <v>0</v>
      </c>
      <c r="N70" s="60">
        <f>'Indicator Data'!C73/'Indicator Data'!$BD73</f>
        <v>0</v>
      </c>
      <c r="O70" s="60">
        <f>'Indicator Data'!D73/'Indicator Data'!$BD73</f>
        <v>0</v>
      </c>
      <c r="P70" s="60">
        <f>IF(F70=0.1,0,'Indicator Data'!E73/'Indicator Data'!$BD73)</f>
        <v>5.4408110058270986E-3</v>
      </c>
      <c r="Q70" s="60">
        <f>'Indicator Data'!F73/'Indicator Data'!$BD73</f>
        <v>1.5350298380447281E-7</v>
      </c>
      <c r="R70" s="60">
        <f>'Indicator Data'!G73/'Indicator Data'!$BD73</f>
        <v>0</v>
      </c>
      <c r="S70" s="60">
        <f>'Indicator Data'!H73/'Indicator Data'!$BD73</f>
        <v>0</v>
      </c>
      <c r="T70" s="60">
        <f>'Indicator Data'!I73/'Indicator Data'!$BD73</f>
        <v>0</v>
      </c>
      <c r="U70" s="60">
        <f>'Indicator Data'!J73/'Indicator Data'!$BD73</f>
        <v>0</v>
      </c>
      <c r="V70" s="59">
        <f t="shared" si="65"/>
        <v>0</v>
      </c>
      <c r="W70" s="59">
        <f t="shared" si="66"/>
        <v>0</v>
      </c>
      <c r="X70" s="59">
        <f t="shared" si="67"/>
        <v>0</v>
      </c>
      <c r="Y70" s="59">
        <f t="shared" si="68"/>
        <v>3.6</v>
      </c>
      <c r="Z70" s="59">
        <f t="shared" si="69"/>
        <v>3.7</v>
      </c>
      <c r="AA70" s="59">
        <f t="shared" si="70"/>
        <v>0</v>
      </c>
      <c r="AB70" s="59">
        <f t="shared" si="71"/>
        <v>0</v>
      </c>
      <c r="AC70" s="59">
        <f t="shared" si="72"/>
        <v>0</v>
      </c>
      <c r="AD70" s="59">
        <f t="shared" si="73"/>
        <v>0</v>
      </c>
      <c r="AE70" s="59">
        <f t="shared" si="74"/>
        <v>0</v>
      </c>
      <c r="AF70" s="59">
        <f t="shared" si="75"/>
        <v>0</v>
      </c>
      <c r="AG70" s="59">
        <f>ROUND(IF('Indicator Data'!K73=0,0,IF('Indicator Data'!K73&gt;AG$194,10,IF('Indicator Data'!K73&lt;AG$195,0,10-(AG$194-'Indicator Data'!K73)/(AG$194-AG$195)*10))),1)</f>
        <v>1</v>
      </c>
      <c r="AH70" s="59">
        <f t="shared" si="76"/>
        <v>0.1</v>
      </c>
      <c r="AI70" s="59">
        <f t="shared" si="77"/>
        <v>0.1</v>
      </c>
      <c r="AJ70" s="59">
        <f t="shared" si="78"/>
        <v>0</v>
      </c>
      <c r="AK70" s="59">
        <f t="shared" si="79"/>
        <v>0</v>
      </c>
      <c r="AL70" s="59">
        <f t="shared" si="80"/>
        <v>0</v>
      </c>
      <c r="AM70" s="59">
        <f t="shared" si="81"/>
        <v>0</v>
      </c>
      <c r="AN70" s="59">
        <f t="shared" si="82"/>
        <v>0</v>
      </c>
      <c r="AO70" s="61">
        <f t="shared" si="83"/>
        <v>0.1</v>
      </c>
      <c r="AP70" s="61">
        <f t="shared" si="84"/>
        <v>5.6</v>
      </c>
      <c r="AQ70" s="61">
        <f t="shared" si="85"/>
        <v>3.8</v>
      </c>
      <c r="AR70" s="61">
        <f t="shared" si="86"/>
        <v>0</v>
      </c>
      <c r="AS70" s="59">
        <f t="shared" si="87"/>
        <v>0.5</v>
      </c>
      <c r="AT70" s="59">
        <f>IF('Indicator Data'!L73="No data","x",IF('Indicator Data'!BE73&lt;1000,"x",ROUND((IF('Indicator Data'!L73&gt;AT$194,10,IF('Indicator Data'!L73&lt;AT$195,0,10-(AT$194-'Indicator Data'!L73)/(AT$194-AT$195)*10))),1)))</f>
        <v>1</v>
      </c>
      <c r="AU70" s="61">
        <f t="shared" si="88"/>
        <v>0.8</v>
      </c>
      <c r="AV70" s="62">
        <f t="shared" si="89"/>
        <v>2.4</v>
      </c>
      <c r="AW70" s="59">
        <f>ROUND(IF('Indicator Data'!M73=0,0,IF('Indicator Data'!M73&gt;AW$194,10,IF('Indicator Data'!M73&lt;AW$195,0,10-(AW$194-'Indicator Data'!M73)/(AW$194-AW$195)*10))),1)</f>
        <v>7.5</v>
      </c>
      <c r="AX70" s="59">
        <f>ROUND(IF('Indicator Data'!N73=0,0,IF(LOG('Indicator Data'!N73)&gt;LOG(AX$194),10,IF(LOG('Indicator Data'!N73)&lt;LOG(AX$195),0,10-(LOG(AX$194)-LOG('Indicator Data'!N73))/(LOG(AX$194)-LOG(AX$195))*10))),1)</f>
        <v>5.4</v>
      </c>
      <c r="AY70" s="61">
        <f t="shared" si="90"/>
        <v>6.6</v>
      </c>
      <c r="AZ70" s="59">
        <f>'Indicator Data'!O73</f>
        <v>0</v>
      </c>
      <c r="BA70" s="59">
        <f>'Indicator Data'!P73</f>
        <v>0</v>
      </c>
      <c r="BB70" s="61">
        <f t="shared" si="91"/>
        <v>0</v>
      </c>
      <c r="BC70" s="62">
        <f t="shared" si="92"/>
        <v>4.5999999999999996</v>
      </c>
      <c r="BD70" s="16"/>
      <c r="BE70" s="108"/>
    </row>
    <row r="71" spans="1:57" s="4" customFormat="1" x14ac:dyDescent="0.25">
      <c r="A71" s="131" t="s">
        <v>372</v>
      </c>
      <c r="B71" s="63" t="s">
        <v>130</v>
      </c>
      <c r="C71" s="59">
        <f>ROUND(IF('Indicator Data'!C74=0,0.1,IF(LOG('Indicator Data'!C74)&gt;C$194,10,IF(LOG('Indicator Data'!C74)&lt;C$195,0,10-(C$194-LOG('Indicator Data'!C74))/(C$194-C$195)*10))),1)</f>
        <v>0.1</v>
      </c>
      <c r="D71" s="59">
        <f>ROUND(IF('Indicator Data'!D74=0,0.1,IF(LOG('Indicator Data'!D74)&gt;D$194,10,IF(LOG('Indicator Data'!D74)&lt;D$195,0,10-(D$194-LOG('Indicator Data'!D74))/(D$194-D$195)*10))),1)</f>
        <v>0.1</v>
      </c>
      <c r="E71" s="59">
        <f t="shared" si="62"/>
        <v>0.1</v>
      </c>
      <c r="F71" s="59">
        <f>ROUND(IF('Indicator Data'!E74="No data",0.1,IF('Indicator Data'!E74=0,0,IF(LOG('Indicator Data'!E74)&gt;F$194,10,IF(LOG('Indicator Data'!E74)&lt;F$195,0,10-(F$194-LOG('Indicator Data'!E74))/(F$194-F$195)*10)))),1)</f>
        <v>4.7</v>
      </c>
      <c r="G71" s="59">
        <f>ROUND(IF('Indicator Data'!F74=0,0,IF(LOG('Indicator Data'!F74)&gt;G$194,10,IF(LOG('Indicator Data'!F74)&lt;G$195,0,10-(G$194-LOG('Indicator Data'!F74))/(G$194-G$195)*10))),1)</f>
        <v>3.4</v>
      </c>
      <c r="H71" s="59">
        <f>ROUND(IF('Indicator Data'!G74=0,0,IF(LOG('Indicator Data'!G74)&gt;H$194,10,IF(LOG('Indicator Data'!G74)&lt;H$195,0,10-(H$194-LOG('Indicator Data'!G74))/(H$194-H$195)*10))),1)</f>
        <v>0</v>
      </c>
      <c r="I71" s="59">
        <f>ROUND(IF('Indicator Data'!H74=0,0,IF(LOG('Indicator Data'!H74)&gt;I$194,10,IF(LOG('Indicator Data'!H74)&lt;I$195,0,10-(I$194-LOG('Indicator Data'!H74))/(I$194-I$195)*10))),1)</f>
        <v>0</v>
      </c>
      <c r="J71" s="59">
        <f t="shared" si="63"/>
        <v>0</v>
      </c>
      <c r="K71" s="59">
        <f>ROUND(IF('Indicator Data'!I74=0,0,IF(LOG('Indicator Data'!I74)&gt;K$194,10,IF(LOG('Indicator Data'!I74)&lt;K$195,0,10-(K$194-LOG('Indicator Data'!I74))/(K$194-K$195)*10))),1)</f>
        <v>0</v>
      </c>
      <c r="L71" s="59">
        <f t="shared" si="64"/>
        <v>0</v>
      </c>
      <c r="M71" s="59">
        <f>ROUND(IF('Indicator Data'!J74=0,0,IF(LOG('Indicator Data'!J74)&gt;M$194,10,IF(LOG('Indicator Data'!J74)&lt;M$195,0,10-(M$194-LOG('Indicator Data'!J74))/(M$194-M$195)*10))),1)</f>
        <v>6.5</v>
      </c>
      <c r="N71" s="60">
        <f>'Indicator Data'!C74/'Indicator Data'!$BD74</f>
        <v>0</v>
      </c>
      <c r="O71" s="60">
        <f>'Indicator Data'!D74/'Indicator Data'!$BD74</f>
        <v>0</v>
      </c>
      <c r="P71" s="60">
        <f>IF(F71=0.1,0,'Indicator Data'!E74/'Indicator Data'!$BD74)</f>
        <v>4.0086771489142477E-3</v>
      </c>
      <c r="Q71" s="60">
        <f>'Indicator Data'!F74/'Indicator Data'!$BD74</f>
        <v>5.9731729462049953E-7</v>
      </c>
      <c r="R71" s="60">
        <f>'Indicator Data'!G74/'Indicator Data'!$BD74</f>
        <v>0</v>
      </c>
      <c r="S71" s="60">
        <f>'Indicator Data'!H74/'Indicator Data'!$BD74</f>
        <v>0</v>
      </c>
      <c r="T71" s="60">
        <f>'Indicator Data'!I74/'Indicator Data'!$BD74</f>
        <v>0</v>
      </c>
      <c r="U71" s="60">
        <f>'Indicator Data'!J74/'Indicator Data'!$BD74</f>
        <v>2.176019288234971E-3</v>
      </c>
      <c r="V71" s="59">
        <f t="shared" si="65"/>
        <v>0</v>
      </c>
      <c r="W71" s="59">
        <f t="shared" si="66"/>
        <v>0</v>
      </c>
      <c r="X71" s="59">
        <f t="shared" si="67"/>
        <v>0</v>
      </c>
      <c r="Y71" s="59">
        <f t="shared" si="68"/>
        <v>2.7</v>
      </c>
      <c r="Z71" s="59">
        <f t="shared" si="69"/>
        <v>5.0999999999999996</v>
      </c>
      <c r="AA71" s="59">
        <f t="shared" si="70"/>
        <v>0</v>
      </c>
      <c r="AB71" s="59">
        <f t="shared" si="71"/>
        <v>0</v>
      </c>
      <c r="AC71" s="59">
        <f t="shared" si="72"/>
        <v>0</v>
      </c>
      <c r="AD71" s="59">
        <f t="shared" si="73"/>
        <v>0</v>
      </c>
      <c r="AE71" s="59">
        <f t="shared" si="74"/>
        <v>0</v>
      </c>
      <c r="AF71" s="59">
        <f t="shared" si="75"/>
        <v>0.7</v>
      </c>
      <c r="AG71" s="59">
        <f>ROUND(IF('Indicator Data'!K74=0,0,IF('Indicator Data'!K74&gt;AG$194,10,IF('Indicator Data'!K74&lt;AG$195,0,10-(AG$194-'Indicator Data'!K74)/(AG$194-AG$195)*10))),1)</f>
        <v>2</v>
      </c>
      <c r="AH71" s="59">
        <f t="shared" si="76"/>
        <v>0.1</v>
      </c>
      <c r="AI71" s="59">
        <f t="shared" si="77"/>
        <v>0.1</v>
      </c>
      <c r="AJ71" s="59">
        <f t="shared" si="78"/>
        <v>0</v>
      </c>
      <c r="AK71" s="59">
        <f t="shared" si="79"/>
        <v>0</v>
      </c>
      <c r="AL71" s="59">
        <f t="shared" si="80"/>
        <v>0</v>
      </c>
      <c r="AM71" s="59">
        <f t="shared" si="81"/>
        <v>0</v>
      </c>
      <c r="AN71" s="59">
        <f t="shared" si="82"/>
        <v>4.2</v>
      </c>
      <c r="AO71" s="61">
        <f t="shared" si="83"/>
        <v>0.1</v>
      </c>
      <c r="AP71" s="61">
        <f t="shared" si="84"/>
        <v>3.8</v>
      </c>
      <c r="AQ71" s="61">
        <f t="shared" si="85"/>
        <v>4.3</v>
      </c>
      <c r="AR71" s="61">
        <f t="shared" si="86"/>
        <v>0</v>
      </c>
      <c r="AS71" s="59">
        <f t="shared" si="87"/>
        <v>3.1</v>
      </c>
      <c r="AT71" s="59">
        <f>IF('Indicator Data'!L74="No data","x",IF('Indicator Data'!BE74&lt;1000,"x",ROUND((IF('Indicator Data'!L74&gt;AT$194,10,IF('Indicator Data'!L74&lt;AT$195,0,10-(AT$194-'Indicator Data'!L74)/(AT$194-AT$195)*10))),1)))</f>
        <v>1</v>
      </c>
      <c r="AU71" s="61">
        <f t="shared" si="88"/>
        <v>2.1</v>
      </c>
      <c r="AV71" s="62">
        <f t="shared" si="89"/>
        <v>2.2000000000000002</v>
      </c>
      <c r="AW71" s="59">
        <f>ROUND(IF('Indicator Data'!M74=0,0,IF('Indicator Data'!M74&gt;AW$194,10,IF('Indicator Data'!M74&lt;AW$195,0,10-(AW$194-'Indicator Data'!M74)/(AW$194-AW$195)*10))),1)</f>
        <v>4.8</v>
      </c>
      <c r="AX71" s="59">
        <f>ROUND(IF('Indicator Data'!N74=0,0,IF(LOG('Indicator Data'!N74)&gt;LOG(AX$194),10,IF(LOG('Indicator Data'!N74)&lt;LOG(AX$195),0,10-(LOG(AX$194)-LOG('Indicator Data'!N74))/(LOG(AX$194)-LOG(AX$195))*10))),1)</f>
        <v>6.2</v>
      </c>
      <c r="AY71" s="61">
        <f t="shared" si="90"/>
        <v>5.5</v>
      </c>
      <c r="AZ71" s="59">
        <f>'Indicator Data'!O74</f>
        <v>0</v>
      </c>
      <c r="BA71" s="59">
        <f>'Indicator Data'!P74</f>
        <v>0</v>
      </c>
      <c r="BB71" s="61">
        <f t="shared" si="91"/>
        <v>0</v>
      </c>
      <c r="BC71" s="62">
        <f t="shared" si="92"/>
        <v>3.9</v>
      </c>
      <c r="BD71" s="16"/>
      <c r="BE71" s="108"/>
    </row>
    <row r="72" spans="1:57" s="4" customFormat="1" x14ac:dyDescent="0.25">
      <c r="A72" s="131" t="s">
        <v>132</v>
      </c>
      <c r="B72" s="63" t="s">
        <v>131</v>
      </c>
      <c r="C72" s="59">
        <f>ROUND(IF('Indicator Data'!C75=0,0.1,IF(LOG('Indicator Data'!C75)&gt;C$194,10,IF(LOG('Indicator Data'!C75)&lt;C$195,0,10-(C$194-LOG('Indicator Data'!C75))/(C$194-C$195)*10))),1)</f>
        <v>0.1</v>
      </c>
      <c r="D72" s="59">
        <f>ROUND(IF('Indicator Data'!D75=0,0.1,IF(LOG('Indicator Data'!D75)&gt;D$194,10,IF(LOG('Indicator Data'!D75)&lt;D$195,0,10-(D$194-LOG('Indicator Data'!D75))/(D$194-D$195)*10))),1)</f>
        <v>0.1</v>
      </c>
      <c r="E72" s="59">
        <f t="shared" si="62"/>
        <v>0.1</v>
      </c>
      <c r="F72" s="59">
        <f>ROUND(IF('Indicator Data'!E75="No data",0.1,IF('Indicator Data'!E75=0,0,IF(LOG('Indicator Data'!E75)&gt;F$194,10,IF(LOG('Indicator Data'!E75)&lt;F$195,0,10-(F$194-LOG('Indicator Data'!E75))/(F$194-F$195)*10)))),1)</f>
        <v>4.4000000000000004</v>
      </c>
      <c r="G72" s="59">
        <f>ROUND(IF('Indicator Data'!F75=0,0,IF(LOG('Indicator Data'!F75)&gt;G$194,10,IF(LOG('Indicator Data'!F75)&lt;G$195,0,10-(G$194-LOG('Indicator Data'!F75))/(G$194-G$195)*10))),1)</f>
        <v>2.7</v>
      </c>
      <c r="H72" s="59">
        <f>ROUND(IF('Indicator Data'!G75=0,0,IF(LOG('Indicator Data'!G75)&gt;H$194,10,IF(LOG('Indicator Data'!G75)&lt;H$195,0,10-(H$194-LOG('Indicator Data'!G75))/(H$194-H$195)*10))),1)</f>
        <v>0</v>
      </c>
      <c r="I72" s="59">
        <f>ROUND(IF('Indicator Data'!H75=0,0,IF(LOG('Indicator Data'!H75)&gt;I$194,10,IF(LOG('Indicator Data'!H75)&lt;I$195,0,10-(I$194-LOG('Indicator Data'!H75))/(I$194-I$195)*10))),1)</f>
        <v>0</v>
      </c>
      <c r="J72" s="59">
        <f t="shared" si="63"/>
        <v>0</v>
      </c>
      <c r="K72" s="59">
        <f>ROUND(IF('Indicator Data'!I75=0,0,IF(LOG('Indicator Data'!I75)&gt;K$194,10,IF(LOG('Indicator Data'!I75)&lt;K$195,0,10-(K$194-LOG('Indicator Data'!I75))/(K$194-K$195)*10))),1)</f>
        <v>0</v>
      </c>
      <c r="L72" s="59">
        <f t="shared" si="64"/>
        <v>0</v>
      </c>
      <c r="M72" s="59">
        <f>ROUND(IF('Indicator Data'!J75=0,0,IF(LOG('Indicator Data'!J75)&gt;M$194,10,IF(LOG('Indicator Data'!J75)&lt;M$195,0,10-(M$194-LOG('Indicator Data'!J75))/(M$194-M$195)*10))),1)</f>
        <v>8.1999999999999993</v>
      </c>
      <c r="N72" s="60">
        <f>'Indicator Data'!C75/'Indicator Data'!$BD75</f>
        <v>0</v>
      </c>
      <c r="O72" s="60">
        <f>'Indicator Data'!D75/'Indicator Data'!$BD75</f>
        <v>0</v>
      </c>
      <c r="P72" s="60">
        <f>IF(F72=0.1,0,'Indicator Data'!E75/'Indicator Data'!$BD75)</f>
        <v>7.9806573950232558E-3</v>
      </c>
      <c r="Q72" s="60">
        <f>'Indicator Data'!F75/'Indicator Data'!$BD75</f>
        <v>5.3123914212927628E-7</v>
      </c>
      <c r="R72" s="60">
        <f>'Indicator Data'!G75/'Indicator Data'!$BD75</f>
        <v>0</v>
      </c>
      <c r="S72" s="60">
        <f>'Indicator Data'!H75/'Indicator Data'!$BD75</f>
        <v>0</v>
      </c>
      <c r="T72" s="60">
        <f>'Indicator Data'!I75/'Indicator Data'!$BD75</f>
        <v>0</v>
      </c>
      <c r="U72" s="60">
        <f>'Indicator Data'!J75/'Indicator Data'!$BD75</f>
        <v>2.4683838927218895E-2</v>
      </c>
      <c r="V72" s="59">
        <f t="shared" si="65"/>
        <v>0</v>
      </c>
      <c r="W72" s="59">
        <f t="shared" si="66"/>
        <v>0</v>
      </c>
      <c r="X72" s="59">
        <f t="shared" si="67"/>
        <v>0</v>
      </c>
      <c r="Y72" s="59">
        <f t="shared" si="68"/>
        <v>5.3</v>
      </c>
      <c r="Z72" s="59">
        <f t="shared" si="69"/>
        <v>4.9000000000000004</v>
      </c>
      <c r="AA72" s="59">
        <f t="shared" si="70"/>
        <v>0</v>
      </c>
      <c r="AB72" s="59">
        <f t="shared" si="71"/>
        <v>0</v>
      </c>
      <c r="AC72" s="59">
        <f t="shared" si="72"/>
        <v>0</v>
      </c>
      <c r="AD72" s="59">
        <f t="shared" si="73"/>
        <v>0</v>
      </c>
      <c r="AE72" s="59">
        <f t="shared" si="74"/>
        <v>0</v>
      </c>
      <c r="AF72" s="59">
        <f t="shared" si="75"/>
        <v>8.1999999999999993</v>
      </c>
      <c r="AG72" s="59">
        <f>ROUND(IF('Indicator Data'!K75=0,0,IF('Indicator Data'!K75&gt;AG$194,10,IF('Indicator Data'!K75&lt;AG$195,0,10-(AG$194-'Indicator Data'!K75)/(AG$194-AG$195)*10))),1)</f>
        <v>3</v>
      </c>
      <c r="AH72" s="59">
        <f t="shared" si="76"/>
        <v>0.1</v>
      </c>
      <c r="AI72" s="59">
        <f t="shared" si="77"/>
        <v>0.1</v>
      </c>
      <c r="AJ72" s="59">
        <f t="shared" si="78"/>
        <v>0</v>
      </c>
      <c r="AK72" s="59">
        <f t="shared" si="79"/>
        <v>0</v>
      </c>
      <c r="AL72" s="59">
        <f t="shared" si="80"/>
        <v>0</v>
      </c>
      <c r="AM72" s="59">
        <f t="shared" si="81"/>
        <v>0</v>
      </c>
      <c r="AN72" s="59">
        <f t="shared" si="82"/>
        <v>8.1999999999999993</v>
      </c>
      <c r="AO72" s="61">
        <f t="shared" si="83"/>
        <v>0.1</v>
      </c>
      <c r="AP72" s="61">
        <f t="shared" si="84"/>
        <v>4.9000000000000004</v>
      </c>
      <c r="AQ72" s="61">
        <f t="shared" si="85"/>
        <v>3.9</v>
      </c>
      <c r="AR72" s="61">
        <f t="shared" si="86"/>
        <v>0</v>
      </c>
      <c r="AS72" s="59">
        <f t="shared" si="87"/>
        <v>5.6</v>
      </c>
      <c r="AT72" s="59">
        <f>IF('Indicator Data'!L75="No data","x",IF('Indicator Data'!BE75&lt;1000,"x",ROUND((IF('Indicator Data'!L75&gt;AT$194,10,IF('Indicator Data'!L75&lt;AT$195,0,10-(AT$194-'Indicator Data'!L75)/(AT$194-AT$195)*10))),1)))</f>
        <v>3</v>
      </c>
      <c r="AU72" s="61">
        <f t="shared" si="88"/>
        <v>4.3</v>
      </c>
      <c r="AV72" s="62">
        <f t="shared" si="89"/>
        <v>2.9</v>
      </c>
      <c r="AW72" s="59">
        <f>ROUND(IF('Indicator Data'!M75=0,0,IF('Indicator Data'!M75&gt;AW$194,10,IF('Indicator Data'!M75&lt;AW$195,0,10-(AW$194-'Indicator Data'!M75)/(AW$194-AW$195)*10))),1)</f>
        <v>0.7</v>
      </c>
      <c r="AX72" s="59">
        <f>ROUND(IF('Indicator Data'!N75=0,0,IF(LOG('Indicator Data'!N75)&gt;LOG(AX$194),10,IF(LOG('Indicator Data'!N75)&lt;LOG(AX$195),0,10-(LOG(AX$194)-LOG('Indicator Data'!N75))/(LOG(AX$194)-LOG(AX$195))*10))),1)</f>
        <v>0</v>
      </c>
      <c r="AY72" s="61">
        <f t="shared" si="90"/>
        <v>0.4</v>
      </c>
      <c r="AZ72" s="59">
        <f>'Indicator Data'!O75</f>
        <v>0</v>
      </c>
      <c r="BA72" s="59">
        <f>'Indicator Data'!P75</f>
        <v>0</v>
      </c>
      <c r="BB72" s="61">
        <f t="shared" si="91"/>
        <v>0</v>
      </c>
      <c r="BC72" s="62">
        <f t="shared" si="92"/>
        <v>0.3</v>
      </c>
      <c r="BD72" s="16"/>
      <c r="BE72" s="108"/>
    </row>
    <row r="73" spans="1:57" s="4" customFormat="1" x14ac:dyDescent="0.25">
      <c r="A73" s="131" t="s">
        <v>134</v>
      </c>
      <c r="B73" s="63" t="s">
        <v>133</v>
      </c>
      <c r="C73" s="59">
        <f>ROUND(IF('Indicator Data'!C76=0,0.1,IF(LOG('Indicator Data'!C76)&gt;C$194,10,IF(LOG('Indicator Data'!C76)&lt;C$195,0,10-(C$194-LOG('Indicator Data'!C76))/(C$194-C$195)*10))),1)</f>
        <v>8.1999999999999993</v>
      </c>
      <c r="D73" s="59">
        <f>ROUND(IF('Indicator Data'!D76=0,0.1,IF(LOG('Indicator Data'!D76)&gt;D$194,10,IF(LOG('Indicator Data'!D76)&lt;D$195,0,10-(D$194-LOG('Indicator Data'!D76))/(D$194-D$195)*10))),1)</f>
        <v>0.1</v>
      </c>
      <c r="E73" s="59">
        <f t="shared" si="62"/>
        <v>5.4</v>
      </c>
      <c r="F73" s="59">
        <f>ROUND(IF('Indicator Data'!E76="No data",0.1,IF('Indicator Data'!E76=0,0,IF(LOG('Indicator Data'!E76)&gt;F$194,10,IF(LOG('Indicator Data'!E76)&lt;F$195,0,10-(F$194-LOG('Indicator Data'!E76))/(F$194-F$195)*10)))),1)</f>
        <v>6.2</v>
      </c>
      <c r="G73" s="59">
        <f>ROUND(IF('Indicator Data'!F76=0,0,IF(LOG('Indicator Data'!F76)&gt;G$194,10,IF(LOG('Indicator Data'!F76)&lt;G$195,0,10-(G$194-LOG('Indicator Data'!F76))/(G$194-G$195)*10))),1)</f>
        <v>5.7</v>
      </c>
      <c r="H73" s="59">
        <f>ROUND(IF('Indicator Data'!G76=0,0,IF(LOG('Indicator Data'!G76)&gt;H$194,10,IF(LOG('Indicator Data'!G76)&lt;H$195,0,10-(H$194-LOG('Indicator Data'!G76))/(H$194-H$195)*10))),1)</f>
        <v>8.1999999999999993</v>
      </c>
      <c r="I73" s="59">
        <f>ROUND(IF('Indicator Data'!H76=0,0,IF(LOG('Indicator Data'!H76)&gt;I$194,10,IF(LOG('Indicator Data'!H76)&lt;I$195,0,10-(I$194-LOG('Indicator Data'!H76))/(I$194-I$195)*10))),1)</f>
        <v>9.1</v>
      </c>
      <c r="J73" s="59">
        <f t="shared" si="63"/>
        <v>8.6999999999999993</v>
      </c>
      <c r="K73" s="59">
        <f>ROUND(IF('Indicator Data'!I76=0,0,IF(LOG('Indicator Data'!I76)&gt;K$194,10,IF(LOG('Indicator Data'!I76)&lt;K$195,0,10-(K$194-LOG('Indicator Data'!I76))/(K$194-K$195)*10))),1)</f>
        <v>6.8</v>
      </c>
      <c r="L73" s="59">
        <f t="shared" si="64"/>
        <v>7.9</v>
      </c>
      <c r="M73" s="59">
        <f>ROUND(IF('Indicator Data'!J76=0,0,IF(LOG('Indicator Data'!J76)&gt;M$194,10,IF(LOG('Indicator Data'!J76)&lt;M$195,0,10-(M$194-LOG('Indicator Data'!J76))/(M$194-M$195)*10))),1)</f>
        <v>10</v>
      </c>
      <c r="N73" s="60">
        <f>'Indicator Data'!C76/'Indicator Data'!$BD76</f>
        <v>1.7452827840760065E-3</v>
      </c>
      <c r="O73" s="60">
        <f>'Indicator Data'!D76/'Indicator Data'!$BD76</f>
        <v>0</v>
      </c>
      <c r="P73" s="60">
        <f>IF(F73=0.1,0,'Indicator Data'!E76/'Indicator Data'!$BD76)</f>
        <v>2.8364805565954864E-3</v>
      </c>
      <c r="Q73" s="60">
        <f>'Indicator Data'!F76/'Indicator Data'!$BD76</f>
        <v>2.5126858336663763E-6</v>
      </c>
      <c r="R73" s="60">
        <f>'Indicator Data'!G76/'Indicator Data'!$BD76</f>
        <v>1.8374600653775764E-2</v>
      </c>
      <c r="S73" s="60">
        <f>'Indicator Data'!H76/'Indicator Data'!$BD76</f>
        <v>2.0477647704868385E-3</v>
      </c>
      <c r="T73" s="60">
        <f>'Indicator Data'!I76/'Indicator Data'!$BD76</f>
        <v>2.3062015688933239E-3</v>
      </c>
      <c r="U73" s="60">
        <f>'Indicator Data'!J76/'Indicator Data'!$BD76</f>
        <v>1.5985793401615853E-2</v>
      </c>
      <c r="V73" s="59">
        <f t="shared" si="65"/>
        <v>8.6999999999999993</v>
      </c>
      <c r="W73" s="59">
        <f t="shared" si="66"/>
        <v>0</v>
      </c>
      <c r="X73" s="59">
        <f t="shared" si="67"/>
        <v>5.9</v>
      </c>
      <c r="Y73" s="59">
        <f t="shared" si="68"/>
        <v>1.9</v>
      </c>
      <c r="Z73" s="59">
        <f t="shared" si="69"/>
        <v>6.4</v>
      </c>
      <c r="AA73" s="59">
        <f t="shared" si="70"/>
        <v>10</v>
      </c>
      <c r="AB73" s="59">
        <f t="shared" si="71"/>
        <v>4.0999999999999996</v>
      </c>
      <c r="AC73" s="59">
        <f t="shared" si="72"/>
        <v>8.3000000000000007</v>
      </c>
      <c r="AD73" s="59">
        <f t="shared" si="73"/>
        <v>2.2999999999999998</v>
      </c>
      <c r="AE73" s="59">
        <f t="shared" si="74"/>
        <v>6.1</v>
      </c>
      <c r="AF73" s="59">
        <f t="shared" si="75"/>
        <v>5.3</v>
      </c>
      <c r="AG73" s="59">
        <f>ROUND(IF('Indicator Data'!K76=0,0,IF('Indicator Data'!K76&gt;AG$194,10,IF('Indicator Data'!K76&lt;AG$195,0,10-(AG$194-'Indicator Data'!K76)/(AG$194-AG$195)*10))),1)</f>
        <v>5.0999999999999996</v>
      </c>
      <c r="AH73" s="59">
        <f t="shared" si="76"/>
        <v>8.5</v>
      </c>
      <c r="AI73" s="59">
        <f t="shared" si="77"/>
        <v>0.1</v>
      </c>
      <c r="AJ73" s="59">
        <f t="shared" si="78"/>
        <v>9.1</v>
      </c>
      <c r="AK73" s="59">
        <f t="shared" si="79"/>
        <v>6.6</v>
      </c>
      <c r="AL73" s="59">
        <f t="shared" si="80"/>
        <v>8.1</v>
      </c>
      <c r="AM73" s="59">
        <f t="shared" si="81"/>
        <v>4.5999999999999996</v>
      </c>
      <c r="AN73" s="59">
        <f t="shared" si="82"/>
        <v>8.6</v>
      </c>
      <c r="AO73" s="61">
        <f t="shared" si="83"/>
        <v>5.7</v>
      </c>
      <c r="AP73" s="61">
        <f t="shared" si="84"/>
        <v>4.4000000000000004</v>
      </c>
      <c r="AQ73" s="61">
        <f t="shared" si="85"/>
        <v>6.1</v>
      </c>
      <c r="AR73" s="61">
        <f t="shared" si="86"/>
        <v>7.1</v>
      </c>
      <c r="AS73" s="59">
        <f t="shared" si="87"/>
        <v>6.9</v>
      </c>
      <c r="AT73" s="59">
        <f>IF('Indicator Data'!L76="No data","x",IF('Indicator Data'!BE76&lt;1000,"x",ROUND((IF('Indicator Data'!L76&gt;AT$194,10,IF('Indicator Data'!L76&lt;AT$195,0,10-(AT$194-'Indicator Data'!L76)/(AT$194-AT$195)*10))),1)))</f>
        <v>1</v>
      </c>
      <c r="AU73" s="61">
        <f t="shared" si="88"/>
        <v>4</v>
      </c>
      <c r="AV73" s="62">
        <f t="shared" si="89"/>
        <v>5.6</v>
      </c>
      <c r="AW73" s="59">
        <f>ROUND(IF('Indicator Data'!M76=0,0,IF('Indicator Data'!M76&gt;AW$194,10,IF('Indicator Data'!M76&lt;AW$195,0,10-(AW$194-'Indicator Data'!M76)/(AW$194-AW$195)*10))),1)</f>
        <v>8.6999999999999993</v>
      </c>
      <c r="AX73" s="59">
        <f>ROUND(IF('Indicator Data'!N76=0,0,IF(LOG('Indicator Data'!N76)&gt;LOG(AX$194),10,IF(LOG('Indicator Data'!N76)&lt;LOG(AX$195),0,10-(LOG(AX$194)-LOG('Indicator Data'!N76))/(LOG(AX$194)-LOG(AX$195))*10))),1)</f>
        <v>7.5</v>
      </c>
      <c r="AY73" s="61">
        <f t="shared" si="90"/>
        <v>8.1999999999999993</v>
      </c>
      <c r="AZ73" s="59">
        <f>'Indicator Data'!O76</f>
        <v>0</v>
      </c>
      <c r="BA73" s="59">
        <f>'Indicator Data'!P76</f>
        <v>0</v>
      </c>
      <c r="BB73" s="61">
        <f t="shared" si="91"/>
        <v>0</v>
      </c>
      <c r="BC73" s="62">
        <f t="shared" si="92"/>
        <v>5.7</v>
      </c>
      <c r="BD73" s="16"/>
      <c r="BE73" s="108"/>
    </row>
    <row r="74" spans="1:57" s="4" customFormat="1" x14ac:dyDescent="0.25">
      <c r="A74" s="131" t="s">
        <v>136</v>
      </c>
      <c r="B74" s="63" t="s">
        <v>135</v>
      </c>
      <c r="C74" s="59">
        <f>ROUND(IF('Indicator Data'!C77=0,0.1,IF(LOG('Indicator Data'!C77)&gt;C$194,10,IF(LOG('Indicator Data'!C77)&lt;C$195,0,10-(C$194-LOG('Indicator Data'!C77))/(C$194-C$195)*10))),1)</f>
        <v>8.1</v>
      </c>
      <c r="D74" s="59">
        <f>ROUND(IF('Indicator Data'!D77=0,0.1,IF(LOG('Indicator Data'!D77)&gt;D$194,10,IF(LOG('Indicator Data'!D77)&lt;D$195,0,10-(D$194-LOG('Indicator Data'!D77))/(D$194-D$195)*10))),1)</f>
        <v>0.1</v>
      </c>
      <c r="E74" s="59">
        <f t="shared" si="62"/>
        <v>5.4</v>
      </c>
      <c r="F74" s="59">
        <f>ROUND(IF('Indicator Data'!E77="No data",0.1,IF('Indicator Data'!E77=0,0,IF(LOG('Indicator Data'!E77)&gt;F$194,10,IF(LOG('Indicator Data'!E77)&lt;F$195,0,10-(F$194-LOG('Indicator Data'!E77))/(F$194-F$195)*10)))),1)</f>
        <v>6.7</v>
      </c>
      <c r="G74" s="59">
        <f>ROUND(IF('Indicator Data'!F77=0,0,IF(LOG('Indicator Data'!F77)&gt;G$194,10,IF(LOG('Indicator Data'!F77)&lt;G$195,0,10-(G$194-LOG('Indicator Data'!F77))/(G$194-G$195)*10))),1)</f>
        <v>6.3</v>
      </c>
      <c r="H74" s="59">
        <f>ROUND(IF('Indicator Data'!G77=0,0,IF(LOG('Indicator Data'!G77)&gt;H$194,10,IF(LOG('Indicator Data'!G77)&lt;H$195,0,10-(H$194-LOG('Indicator Data'!G77))/(H$194-H$195)*10))),1)</f>
        <v>6.8</v>
      </c>
      <c r="I74" s="59">
        <f>ROUND(IF('Indicator Data'!H77=0,0,IF(LOG('Indicator Data'!H77)&gt;I$194,10,IF(LOG('Indicator Data'!H77)&lt;I$195,0,10-(I$194-LOG('Indicator Data'!H77))/(I$194-I$195)*10))),1)</f>
        <v>8</v>
      </c>
      <c r="J74" s="59">
        <f t="shared" si="63"/>
        <v>7.4</v>
      </c>
      <c r="K74" s="59">
        <f>ROUND(IF('Indicator Data'!I77=0,0,IF(LOG('Indicator Data'!I77)&gt;K$194,10,IF(LOG('Indicator Data'!I77)&lt;K$195,0,10-(K$194-LOG('Indicator Data'!I77))/(K$194-K$195)*10))),1)</f>
        <v>4.9000000000000004</v>
      </c>
      <c r="L74" s="59">
        <f t="shared" si="64"/>
        <v>6.3</v>
      </c>
      <c r="M74" s="59">
        <f>ROUND(IF('Indicator Data'!J77=0,0,IF(LOG('Indicator Data'!J77)&gt;M$194,10,IF(LOG('Indicator Data'!J77)&lt;M$195,0,10-(M$194-LOG('Indicator Data'!J77))/(M$194-M$195)*10))),1)</f>
        <v>8.9</v>
      </c>
      <c r="N74" s="60">
        <f>'Indicator Data'!C77/'Indicator Data'!$BD77</f>
        <v>2.1074505951839315E-3</v>
      </c>
      <c r="O74" s="60">
        <f>'Indicator Data'!D77/'Indicator Data'!$BD77</f>
        <v>0</v>
      </c>
      <c r="P74" s="60">
        <f>IF(F74=0.1,0,'Indicator Data'!E77/'Indicator Data'!$BD77)</f>
        <v>5.992361518066717E-3</v>
      </c>
      <c r="Q74" s="60">
        <f>'Indicator Data'!F77/'Indicator Data'!$BD77</f>
        <v>8.1287081354869154E-6</v>
      </c>
      <c r="R74" s="60">
        <f>'Indicator Data'!G77/'Indicator Data'!$BD77</f>
        <v>6.7765269975695545E-3</v>
      </c>
      <c r="S74" s="60">
        <f>'Indicator Data'!H77/'Indicator Data'!$BD77</f>
        <v>4.8541117361786102E-4</v>
      </c>
      <c r="T74" s="60">
        <f>'Indicator Data'!I77/'Indicator Data'!$BD77</f>
        <v>3.4610882160086918E-4</v>
      </c>
      <c r="U74" s="60">
        <f>'Indicator Data'!J77/'Indicator Data'!$BD77</f>
        <v>4.4435856581277258E-3</v>
      </c>
      <c r="V74" s="59">
        <f t="shared" si="65"/>
        <v>10</v>
      </c>
      <c r="W74" s="59">
        <f t="shared" si="66"/>
        <v>0</v>
      </c>
      <c r="X74" s="59">
        <f t="shared" si="67"/>
        <v>7.6</v>
      </c>
      <c r="Y74" s="59">
        <f t="shared" si="68"/>
        <v>4</v>
      </c>
      <c r="Z74" s="59">
        <f t="shared" si="69"/>
        <v>7.6</v>
      </c>
      <c r="AA74" s="59">
        <f t="shared" si="70"/>
        <v>3.8</v>
      </c>
      <c r="AB74" s="59">
        <f t="shared" si="71"/>
        <v>1</v>
      </c>
      <c r="AC74" s="59">
        <f t="shared" si="72"/>
        <v>2.5</v>
      </c>
      <c r="AD74" s="59">
        <f t="shared" si="73"/>
        <v>0.3</v>
      </c>
      <c r="AE74" s="59">
        <f t="shared" si="74"/>
        <v>1.5</v>
      </c>
      <c r="AF74" s="59">
        <f t="shared" si="75"/>
        <v>1.5</v>
      </c>
      <c r="AG74" s="59">
        <f>ROUND(IF('Indicator Data'!K77=0,0,IF('Indicator Data'!K77&gt;AG$194,10,IF('Indicator Data'!K77&lt;AG$195,0,10-(AG$194-'Indicator Data'!K77)/(AG$194-AG$195)*10))),1)</f>
        <v>9.1</v>
      </c>
      <c r="AH74" s="59">
        <f t="shared" si="76"/>
        <v>9.1</v>
      </c>
      <c r="AI74" s="59">
        <f t="shared" si="77"/>
        <v>0.1</v>
      </c>
      <c r="AJ74" s="59">
        <f t="shared" si="78"/>
        <v>5.3</v>
      </c>
      <c r="AK74" s="59">
        <f t="shared" si="79"/>
        <v>4.5</v>
      </c>
      <c r="AL74" s="59">
        <f t="shared" si="80"/>
        <v>4.9000000000000004</v>
      </c>
      <c r="AM74" s="59">
        <f t="shared" si="81"/>
        <v>2.6</v>
      </c>
      <c r="AN74" s="59">
        <f t="shared" si="82"/>
        <v>6.5</v>
      </c>
      <c r="AO74" s="61">
        <f t="shared" si="83"/>
        <v>6.6</v>
      </c>
      <c r="AP74" s="61">
        <f t="shared" si="84"/>
        <v>5.5</v>
      </c>
      <c r="AQ74" s="61">
        <f t="shared" si="85"/>
        <v>7</v>
      </c>
      <c r="AR74" s="61">
        <f t="shared" si="86"/>
        <v>4.3</v>
      </c>
      <c r="AS74" s="59">
        <f t="shared" si="87"/>
        <v>7.8</v>
      </c>
      <c r="AT74" s="59">
        <f>IF('Indicator Data'!L77="No data","x",IF('Indicator Data'!BE77&lt;1000,"x",ROUND((IF('Indicator Data'!L77&gt;AT$194,10,IF('Indicator Data'!L77&lt;AT$195,0,10-(AT$194-'Indicator Data'!L77)/(AT$194-AT$195)*10))),1)))</f>
        <v>1</v>
      </c>
      <c r="AU74" s="61">
        <f t="shared" si="88"/>
        <v>4.4000000000000004</v>
      </c>
      <c r="AV74" s="62">
        <f t="shared" si="89"/>
        <v>5.7</v>
      </c>
      <c r="AW74" s="59">
        <f>ROUND(IF('Indicator Data'!M77=0,0,IF('Indicator Data'!M77&gt;AW$194,10,IF('Indicator Data'!M77&lt;AW$195,0,10-(AW$194-'Indicator Data'!M77)/(AW$194-AW$195)*10))),1)</f>
        <v>4.5</v>
      </c>
      <c r="AX74" s="59">
        <f>ROUND(IF('Indicator Data'!N77=0,0,IF(LOG('Indicator Data'!N77)&gt;LOG(AX$194),10,IF(LOG('Indicator Data'!N77)&lt;LOG(AX$195),0,10-(LOG(AX$194)-LOG('Indicator Data'!N77))/(LOG(AX$194)-LOG(AX$195))*10))),1)</f>
        <v>3.3</v>
      </c>
      <c r="AY74" s="61">
        <f t="shared" si="90"/>
        <v>3.9</v>
      </c>
      <c r="AZ74" s="59">
        <f>'Indicator Data'!O77</f>
        <v>0</v>
      </c>
      <c r="BA74" s="59">
        <f>'Indicator Data'!P77</f>
        <v>0</v>
      </c>
      <c r="BB74" s="61">
        <f t="shared" si="91"/>
        <v>0</v>
      </c>
      <c r="BC74" s="62">
        <f t="shared" si="92"/>
        <v>2.7</v>
      </c>
      <c r="BD74" s="16"/>
      <c r="BE74" s="108"/>
    </row>
    <row r="75" spans="1:57" s="4" customFormat="1" x14ac:dyDescent="0.25">
      <c r="A75" s="131" t="s">
        <v>138</v>
      </c>
      <c r="B75" s="63" t="s">
        <v>137</v>
      </c>
      <c r="C75" s="59">
        <f>ROUND(IF('Indicator Data'!C78=0,0.1,IF(LOG('Indicator Data'!C78)&gt;C$194,10,IF(LOG('Indicator Data'!C78)&lt;C$195,0,10-(C$194-LOG('Indicator Data'!C78))/(C$194-C$195)*10))),1)</f>
        <v>7.4</v>
      </c>
      <c r="D75" s="59">
        <f>ROUND(IF('Indicator Data'!D78=0,0.1,IF(LOG('Indicator Data'!D78)&gt;D$194,10,IF(LOG('Indicator Data'!D78)&lt;D$195,0,10-(D$194-LOG('Indicator Data'!D78))/(D$194-D$195)*10))),1)</f>
        <v>0.1</v>
      </c>
      <c r="E75" s="59">
        <f t="shared" si="62"/>
        <v>4.7</v>
      </c>
      <c r="F75" s="59">
        <f>ROUND(IF('Indicator Data'!E78="No data",0.1,IF('Indicator Data'!E78=0,0,IF(LOG('Indicator Data'!E78)&gt;F$194,10,IF(LOG('Indicator Data'!E78)&lt;F$195,0,10-(F$194-LOG('Indicator Data'!E78))/(F$194-F$195)*10)))),1)</f>
        <v>7.6</v>
      </c>
      <c r="G75" s="59">
        <f>ROUND(IF('Indicator Data'!F78=0,0,IF(LOG('Indicator Data'!F78)&gt;G$194,10,IF(LOG('Indicator Data'!F78)&lt;G$195,0,10-(G$194-LOG('Indicator Data'!F78))/(G$194-G$195)*10))),1)</f>
        <v>0</v>
      </c>
      <c r="H75" s="59">
        <f>ROUND(IF('Indicator Data'!G78=0,0,IF(LOG('Indicator Data'!G78)&gt;H$194,10,IF(LOG('Indicator Data'!G78)&lt;H$195,0,10-(H$194-LOG('Indicator Data'!G78))/(H$194-H$195)*10))),1)</f>
        <v>0</v>
      </c>
      <c r="I75" s="59">
        <f>ROUND(IF('Indicator Data'!H78=0,0,IF(LOG('Indicator Data'!H78)&gt;I$194,10,IF(LOG('Indicator Data'!H78)&lt;I$195,0,10-(I$194-LOG('Indicator Data'!H78))/(I$194-I$195)*10))),1)</f>
        <v>0</v>
      </c>
      <c r="J75" s="59">
        <f t="shared" si="63"/>
        <v>0</v>
      </c>
      <c r="K75" s="59">
        <f>ROUND(IF('Indicator Data'!I78=0,0,IF(LOG('Indicator Data'!I78)&gt;K$194,10,IF(LOG('Indicator Data'!I78)&lt;K$195,0,10-(K$194-LOG('Indicator Data'!I78))/(K$194-K$195)*10))),1)</f>
        <v>0</v>
      </c>
      <c r="L75" s="59">
        <f t="shared" si="64"/>
        <v>0</v>
      </c>
      <c r="M75" s="59">
        <f>ROUND(IF('Indicator Data'!J78=0,0,IF(LOG('Indicator Data'!J78)&gt;M$194,10,IF(LOG('Indicator Data'!J78)&lt;M$195,0,10-(M$194-LOG('Indicator Data'!J78))/(M$194-M$195)*10))),1)</f>
        <v>0</v>
      </c>
      <c r="N75" s="60">
        <f>'Indicator Data'!C78/'Indicator Data'!$BD78</f>
        <v>9.5995735751055317E-4</v>
      </c>
      <c r="O75" s="60">
        <f>'Indicator Data'!D78/'Indicator Data'!$BD78</f>
        <v>0</v>
      </c>
      <c r="P75" s="60">
        <f>IF(F75=0.1,0,'Indicator Data'!E78/'Indicator Data'!$BD78)</f>
        <v>1.107778465725366E-2</v>
      </c>
      <c r="Q75" s="60">
        <f>'Indicator Data'!F78/'Indicator Data'!$BD78</f>
        <v>0</v>
      </c>
      <c r="R75" s="60">
        <f>'Indicator Data'!G78/'Indicator Data'!$BD78</f>
        <v>0</v>
      </c>
      <c r="S75" s="60">
        <f>'Indicator Data'!H78/'Indicator Data'!$BD78</f>
        <v>0</v>
      </c>
      <c r="T75" s="60">
        <f>'Indicator Data'!I78/'Indicator Data'!$BD78</f>
        <v>0</v>
      </c>
      <c r="U75" s="60">
        <f>'Indicator Data'!J78/'Indicator Data'!$BD78</f>
        <v>0</v>
      </c>
      <c r="V75" s="59">
        <f t="shared" si="65"/>
        <v>4.8</v>
      </c>
      <c r="W75" s="59">
        <f t="shared" si="66"/>
        <v>0</v>
      </c>
      <c r="X75" s="59">
        <f t="shared" si="67"/>
        <v>2.7</v>
      </c>
      <c r="Y75" s="59">
        <f t="shared" si="68"/>
        <v>7.4</v>
      </c>
      <c r="Z75" s="59">
        <f t="shared" si="69"/>
        <v>0</v>
      </c>
      <c r="AA75" s="59">
        <f t="shared" si="70"/>
        <v>0</v>
      </c>
      <c r="AB75" s="59">
        <f t="shared" si="71"/>
        <v>0</v>
      </c>
      <c r="AC75" s="59">
        <f t="shared" si="72"/>
        <v>0</v>
      </c>
      <c r="AD75" s="59">
        <f t="shared" si="73"/>
        <v>0</v>
      </c>
      <c r="AE75" s="59">
        <f t="shared" si="74"/>
        <v>0</v>
      </c>
      <c r="AF75" s="59">
        <f t="shared" si="75"/>
        <v>0</v>
      </c>
      <c r="AG75" s="59">
        <f>ROUND(IF('Indicator Data'!K78=0,0,IF('Indicator Data'!K78&gt;AG$194,10,IF('Indicator Data'!K78&lt;AG$195,0,10-(AG$194-'Indicator Data'!K78)/(AG$194-AG$195)*10))),1)</f>
        <v>3</v>
      </c>
      <c r="AH75" s="59">
        <f t="shared" si="76"/>
        <v>6.1</v>
      </c>
      <c r="AI75" s="59">
        <f t="shared" si="77"/>
        <v>0.1</v>
      </c>
      <c r="AJ75" s="59">
        <f t="shared" si="78"/>
        <v>0</v>
      </c>
      <c r="AK75" s="59">
        <f t="shared" si="79"/>
        <v>0</v>
      </c>
      <c r="AL75" s="59">
        <f t="shared" si="80"/>
        <v>0</v>
      </c>
      <c r="AM75" s="59">
        <f t="shared" si="81"/>
        <v>0</v>
      </c>
      <c r="AN75" s="59">
        <f t="shared" si="82"/>
        <v>0</v>
      </c>
      <c r="AO75" s="61">
        <f t="shared" si="83"/>
        <v>3.8</v>
      </c>
      <c r="AP75" s="61">
        <f t="shared" si="84"/>
        <v>7.5</v>
      </c>
      <c r="AQ75" s="61">
        <f t="shared" si="85"/>
        <v>0</v>
      </c>
      <c r="AR75" s="61">
        <f t="shared" si="86"/>
        <v>0</v>
      </c>
      <c r="AS75" s="59">
        <f t="shared" si="87"/>
        <v>1.5</v>
      </c>
      <c r="AT75" s="59">
        <f>IF('Indicator Data'!L78="No data","x",IF('Indicator Data'!BE78&lt;1000,"x",ROUND((IF('Indicator Data'!L78&gt;AT$194,10,IF('Indicator Data'!L78&lt;AT$195,0,10-(AT$194-'Indicator Data'!L78)/(AT$194-AT$195)*10))),1)))</f>
        <v>6.1</v>
      </c>
      <c r="AU75" s="61">
        <f t="shared" si="88"/>
        <v>3.8</v>
      </c>
      <c r="AV75" s="62">
        <f t="shared" si="89"/>
        <v>3.6</v>
      </c>
      <c r="AW75" s="59">
        <f>ROUND(IF('Indicator Data'!M78=0,0,IF('Indicator Data'!M78&gt;AW$194,10,IF('Indicator Data'!M78&lt;AW$195,0,10-(AW$194-'Indicator Data'!M78)/(AW$194-AW$195)*10))),1)</f>
        <v>0.1</v>
      </c>
      <c r="AX75" s="59">
        <f>ROUND(IF('Indicator Data'!N78=0,0,IF(LOG('Indicator Data'!N78)&gt;LOG(AX$194),10,IF(LOG('Indicator Data'!N78)&lt;LOG(AX$195),0,10-(LOG(AX$194)-LOG('Indicator Data'!N78))/(LOG(AX$194)-LOG(AX$195))*10))),1)</f>
        <v>1.5</v>
      </c>
      <c r="AY75" s="61">
        <f t="shared" si="90"/>
        <v>0.8</v>
      </c>
      <c r="AZ75" s="59">
        <f>'Indicator Data'!O78</f>
        <v>0</v>
      </c>
      <c r="BA75" s="59">
        <f>'Indicator Data'!P78</f>
        <v>0</v>
      </c>
      <c r="BB75" s="61">
        <f t="shared" si="91"/>
        <v>0</v>
      </c>
      <c r="BC75" s="62">
        <f t="shared" si="92"/>
        <v>0.6</v>
      </c>
      <c r="BD75" s="16"/>
      <c r="BE75" s="108"/>
    </row>
    <row r="76" spans="1:57" s="4" customFormat="1" x14ac:dyDescent="0.25">
      <c r="A76" s="131" t="s">
        <v>140</v>
      </c>
      <c r="B76" s="63" t="s">
        <v>139</v>
      </c>
      <c r="C76" s="59">
        <f>ROUND(IF('Indicator Data'!C79=0,0.1,IF(LOG('Indicator Data'!C79)&gt;C$194,10,IF(LOG('Indicator Data'!C79)&lt;C$195,0,10-(C$194-LOG('Indicator Data'!C79))/(C$194-C$195)*10))),1)</f>
        <v>4.2</v>
      </c>
      <c r="D76" s="59">
        <f>ROUND(IF('Indicator Data'!D79=0,0.1,IF(LOG('Indicator Data'!D79)&gt;D$194,10,IF(LOG('Indicator Data'!D79)&lt;D$195,0,10-(D$194-LOG('Indicator Data'!D79))/(D$194-D$195)*10))),1)</f>
        <v>3.6</v>
      </c>
      <c r="E76" s="59">
        <f t="shared" si="62"/>
        <v>3.9</v>
      </c>
      <c r="F76" s="59">
        <f>ROUND(IF('Indicator Data'!E79="No data",0.1,IF('Indicator Data'!E79=0,0,IF(LOG('Indicator Data'!E79)&gt;F$194,10,IF(LOG('Indicator Data'!E79)&lt;F$195,0,10-(F$194-LOG('Indicator Data'!E79))/(F$194-F$195)*10)))),1)</f>
        <v>0.1</v>
      </c>
      <c r="G76" s="59">
        <f>ROUND(IF('Indicator Data'!F79=0,0,IF(LOG('Indicator Data'!F79)&gt;G$194,10,IF(LOG('Indicator Data'!F79)&lt;G$195,0,10-(G$194-LOG('Indicator Data'!F79))/(G$194-G$195)*10))),1)</f>
        <v>0</v>
      </c>
      <c r="H76" s="59">
        <f>ROUND(IF('Indicator Data'!G79=0,0,IF(LOG('Indicator Data'!G79)&gt;H$194,10,IF(LOG('Indicator Data'!G79)&lt;H$195,0,10-(H$194-LOG('Indicator Data'!G79))/(H$194-H$195)*10))),1)</f>
        <v>0</v>
      </c>
      <c r="I76" s="59">
        <f>ROUND(IF('Indicator Data'!H79=0,0,IF(LOG('Indicator Data'!H79)&gt;I$194,10,IF(LOG('Indicator Data'!H79)&lt;I$195,0,10-(I$194-LOG('Indicator Data'!H79))/(I$194-I$195)*10))),1)</f>
        <v>0</v>
      </c>
      <c r="J76" s="59">
        <f t="shared" si="63"/>
        <v>0</v>
      </c>
      <c r="K76" s="59">
        <f>ROUND(IF('Indicator Data'!I79=0,0,IF(LOG('Indicator Data'!I79)&gt;K$194,10,IF(LOG('Indicator Data'!I79)&lt;K$195,0,10-(K$194-LOG('Indicator Data'!I79))/(K$194-K$195)*10))),1)</f>
        <v>0</v>
      </c>
      <c r="L76" s="59">
        <f t="shared" si="64"/>
        <v>0</v>
      </c>
      <c r="M76" s="59">
        <f>ROUND(IF('Indicator Data'!J79=0,0,IF(LOG('Indicator Data'!J79)&gt;M$194,10,IF(LOG('Indicator Data'!J79)&lt;M$195,0,10-(M$194-LOG('Indicator Data'!J79))/(M$194-M$195)*10))),1)</f>
        <v>0</v>
      </c>
      <c r="N76" s="60">
        <f>'Indicator Data'!C79/'Indicator Data'!$BD79</f>
        <v>1.5483961777469505E-3</v>
      </c>
      <c r="O76" s="60">
        <f>'Indicator Data'!D79/'Indicator Data'!$BD79</f>
        <v>3.7035742596029685E-4</v>
      </c>
      <c r="P76" s="60">
        <f>IF(F76=0.1,0,'Indicator Data'!E79/'Indicator Data'!$BD79)</f>
        <v>0</v>
      </c>
      <c r="Q76" s="60">
        <f>'Indicator Data'!F79/'Indicator Data'!$BD79</f>
        <v>0</v>
      </c>
      <c r="R76" s="60">
        <f>'Indicator Data'!G79/'Indicator Data'!$BD79</f>
        <v>0</v>
      </c>
      <c r="S76" s="60">
        <f>'Indicator Data'!H79/'Indicator Data'!$BD79</f>
        <v>0</v>
      </c>
      <c r="T76" s="60">
        <f>'Indicator Data'!I79/'Indicator Data'!$BD79</f>
        <v>0</v>
      </c>
      <c r="U76" s="60">
        <f>'Indicator Data'!J79/'Indicator Data'!$BD79</f>
        <v>0</v>
      </c>
      <c r="V76" s="59">
        <f t="shared" si="65"/>
        <v>7.7</v>
      </c>
      <c r="W76" s="59">
        <f t="shared" si="66"/>
        <v>3.7</v>
      </c>
      <c r="X76" s="59">
        <f t="shared" si="67"/>
        <v>6.1</v>
      </c>
      <c r="Y76" s="59">
        <f t="shared" si="68"/>
        <v>0.1</v>
      </c>
      <c r="Z76" s="59">
        <f t="shared" si="69"/>
        <v>0</v>
      </c>
      <c r="AA76" s="59">
        <f t="shared" si="70"/>
        <v>0</v>
      </c>
      <c r="AB76" s="59">
        <f t="shared" si="71"/>
        <v>0</v>
      </c>
      <c r="AC76" s="59">
        <f t="shared" si="72"/>
        <v>0</v>
      </c>
      <c r="AD76" s="59">
        <f t="shared" si="73"/>
        <v>0</v>
      </c>
      <c r="AE76" s="59">
        <f t="shared" si="74"/>
        <v>0</v>
      </c>
      <c r="AF76" s="59">
        <f t="shared" si="75"/>
        <v>0</v>
      </c>
      <c r="AG76" s="59">
        <f>ROUND(IF('Indicator Data'!K79=0,0,IF('Indicator Data'!K79&gt;AG$194,10,IF('Indicator Data'!K79&lt;AG$195,0,10-(AG$194-'Indicator Data'!K79)/(AG$194-AG$195)*10))),1)</f>
        <v>0</v>
      </c>
      <c r="AH76" s="59">
        <f t="shared" si="76"/>
        <v>6</v>
      </c>
      <c r="AI76" s="59">
        <f t="shared" si="77"/>
        <v>3.7</v>
      </c>
      <c r="AJ76" s="59">
        <f t="shared" si="78"/>
        <v>0</v>
      </c>
      <c r="AK76" s="59">
        <f t="shared" si="79"/>
        <v>0</v>
      </c>
      <c r="AL76" s="59">
        <f t="shared" si="80"/>
        <v>0</v>
      </c>
      <c r="AM76" s="59">
        <f t="shared" si="81"/>
        <v>0</v>
      </c>
      <c r="AN76" s="59">
        <f t="shared" si="82"/>
        <v>0</v>
      </c>
      <c r="AO76" s="61">
        <f t="shared" si="83"/>
        <v>5.0999999999999996</v>
      </c>
      <c r="AP76" s="61">
        <f t="shared" si="84"/>
        <v>0.1</v>
      </c>
      <c r="AQ76" s="61">
        <f t="shared" si="85"/>
        <v>0</v>
      </c>
      <c r="AR76" s="61">
        <f t="shared" si="86"/>
        <v>0</v>
      </c>
      <c r="AS76" s="59">
        <f t="shared" si="87"/>
        <v>0</v>
      </c>
      <c r="AT76" s="59" t="str">
        <f>IF('Indicator Data'!L79="No data","x",IF('Indicator Data'!BE79&lt;1000,"x",ROUND((IF('Indicator Data'!L79&gt;AT$194,10,IF('Indicator Data'!L79&lt;AT$195,0,10-(AT$194-'Indicator Data'!L79)/(AT$194-AT$195)*10))),1)))</f>
        <v>x</v>
      </c>
      <c r="AU76" s="61">
        <f t="shared" si="88"/>
        <v>0</v>
      </c>
      <c r="AV76" s="62">
        <f t="shared" si="89"/>
        <v>1.3</v>
      </c>
      <c r="AW76" s="59">
        <f>ROUND(IF('Indicator Data'!M79=0,0,IF('Indicator Data'!M79&gt;AW$194,10,IF('Indicator Data'!M79&lt;AW$195,0,10-(AW$194-'Indicator Data'!M79)/(AW$194-AW$195)*10))),1)</f>
        <v>0</v>
      </c>
      <c r="AX76" s="59">
        <f>ROUND(IF('Indicator Data'!N79=0,0,IF(LOG('Indicator Data'!N79)&gt;LOG(AX$194),10,IF(LOG('Indicator Data'!N79)&lt;LOG(AX$195),0,10-(LOG(AX$194)-LOG('Indicator Data'!N79))/(LOG(AX$194)-LOG(AX$195))*10))),1)</f>
        <v>0</v>
      </c>
      <c r="AY76" s="61">
        <f t="shared" si="90"/>
        <v>0</v>
      </c>
      <c r="AZ76" s="59">
        <f>'Indicator Data'!O79</f>
        <v>0</v>
      </c>
      <c r="BA76" s="59">
        <f>'Indicator Data'!P79</f>
        <v>0</v>
      </c>
      <c r="BB76" s="61">
        <f t="shared" si="91"/>
        <v>0</v>
      </c>
      <c r="BC76" s="62">
        <f t="shared" si="92"/>
        <v>0</v>
      </c>
      <c r="BD76" s="16"/>
      <c r="BE76" s="108"/>
    </row>
    <row r="77" spans="1:57" s="4" customFormat="1" x14ac:dyDescent="0.25">
      <c r="A77" s="131" t="s">
        <v>142</v>
      </c>
      <c r="B77" s="63" t="s">
        <v>141</v>
      </c>
      <c r="C77" s="59">
        <f>ROUND(IF('Indicator Data'!C80=0,0.1,IF(LOG('Indicator Data'!C80)&gt;C$194,10,IF(LOG('Indicator Data'!C80)&lt;C$195,0,10-(C$194-LOG('Indicator Data'!C80))/(C$194-C$195)*10))),1)</f>
        <v>10</v>
      </c>
      <c r="D77" s="59">
        <f>ROUND(IF('Indicator Data'!D80=0,0.1,IF(LOG('Indicator Data'!D80)&gt;D$194,10,IF(LOG('Indicator Data'!D80)&lt;D$195,0,10-(D$194-LOG('Indicator Data'!D80))/(D$194-D$195)*10))),1)</f>
        <v>10</v>
      </c>
      <c r="E77" s="59">
        <f t="shared" si="62"/>
        <v>10</v>
      </c>
      <c r="F77" s="59">
        <f>ROUND(IF('Indicator Data'!E80="No data",0.1,IF('Indicator Data'!E80=0,0,IF(LOG('Indicator Data'!E80)&gt;F$194,10,IF(LOG('Indicator Data'!E80)&lt;F$195,0,10-(F$194-LOG('Indicator Data'!E80))/(F$194-F$195)*10)))),1)</f>
        <v>10</v>
      </c>
      <c r="G77" s="59">
        <f>ROUND(IF('Indicator Data'!F80=0,0,IF(LOG('Indicator Data'!F80)&gt;G$194,10,IF(LOG('Indicator Data'!F80)&lt;G$195,0,10-(G$194-LOG('Indicator Data'!F80))/(G$194-G$195)*10))),1)</f>
        <v>9.3000000000000007</v>
      </c>
      <c r="H77" s="59">
        <f>ROUND(IF('Indicator Data'!G80=0,0,IF(LOG('Indicator Data'!G80)&gt;H$194,10,IF(LOG('Indicator Data'!G80)&lt;H$195,0,10-(H$194-LOG('Indicator Data'!G80))/(H$194-H$195)*10))),1)</f>
        <v>10</v>
      </c>
      <c r="I77" s="59">
        <f>ROUND(IF('Indicator Data'!H80=0,0,IF(LOG('Indicator Data'!H80)&gt;I$194,10,IF(LOG('Indicator Data'!H80)&lt;I$195,0,10-(I$194-LOG('Indicator Data'!H80))/(I$194-I$195)*10))),1)</f>
        <v>9.3000000000000007</v>
      </c>
      <c r="J77" s="59">
        <f t="shared" si="63"/>
        <v>9.6999999999999993</v>
      </c>
      <c r="K77" s="59">
        <f>ROUND(IF('Indicator Data'!I80=0,0,IF(LOG('Indicator Data'!I80)&gt;K$194,10,IF(LOG('Indicator Data'!I80)&lt;K$195,0,10-(K$194-LOG('Indicator Data'!I80))/(K$194-K$195)*10))),1)</f>
        <v>10</v>
      </c>
      <c r="L77" s="59">
        <f t="shared" si="64"/>
        <v>9.9</v>
      </c>
      <c r="M77" s="59">
        <f>ROUND(IF('Indicator Data'!J80=0,0,IF(LOG('Indicator Data'!J80)&gt;M$194,10,IF(LOG('Indicator Data'!J80)&lt;M$195,0,10-(M$194-LOG('Indicator Data'!J80))/(M$194-M$195)*10))),1)</f>
        <v>10</v>
      </c>
      <c r="N77" s="60">
        <f>'Indicator Data'!C80/'Indicator Data'!$BD80</f>
        <v>6.2603787183000584E-4</v>
      </c>
      <c r="O77" s="60">
        <f>'Indicator Data'!D80/'Indicator Data'!$BD80</f>
        <v>6.4821729754273105E-5</v>
      </c>
      <c r="P77" s="60">
        <f>IF(F77=0.1,0,'Indicator Data'!E80/'Indicator Data'!$BD80)</f>
        <v>7.3248342188203122E-3</v>
      </c>
      <c r="Q77" s="60">
        <f>'Indicator Data'!F80/'Indicator Data'!$BD80</f>
        <v>3.0685176884535799E-6</v>
      </c>
      <c r="R77" s="60">
        <f>'Indicator Data'!G80/'Indicator Data'!$BD80</f>
        <v>1.2402808906912413E-3</v>
      </c>
      <c r="S77" s="60">
        <f>'Indicator Data'!H80/'Indicator Data'!$BD80</f>
        <v>2.5636021369804096E-5</v>
      </c>
      <c r="T77" s="60">
        <f>'Indicator Data'!I80/'Indicator Data'!$BD80</f>
        <v>8.5226372691817542E-4</v>
      </c>
      <c r="U77" s="60">
        <f>'Indicator Data'!J80/'Indicator Data'!$BD80</f>
        <v>2.2706248425425016E-2</v>
      </c>
      <c r="V77" s="59">
        <f t="shared" si="65"/>
        <v>3.1</v>
      </c>
      <c r="W77" s="59">
        <f t="shared" si="66"/>
        <v>0.6</v>
      </c>
      <c r="X77" s="59">
        <f t="shared" si="67"/>
        <v>1.9</v>
      </c>
      <c r="Y77" s="59">
        <f t="shared" si="68"/>
        <v>4.9000000000000004</v>
      </c>
      <c r="Z77" s="59">
        <f t="shared" si="69"/>
        <v>6.6</v>
      </c>
      <c r="AA77" s="59">
        <f t="shared" si="70"/>
        <v>0.7</v>
      </c>
      <c r="AB77" s="59">
        <f t="shared" si="71"/>
        <v>0.1</v>
      </c>
      <c r="AC77" s="59">
        <f t="shared" si="72"/>
        <v>0.4</v>
      </c>
      <c r="AD77" s="59">
        <f t="shared" si="73"/>
        <v>0.9</v>
      </c>
      <c r="AE77" s="59">
        <f t="shared" si="74"/>
        <v>0.7</v>
      </c>
      <c r="AF77" s="59">
        <f t="shared" si="75"/>
        <v>7.6</v>
      </c>
      <c r="AG77" s="59">
        <f>ROUND(IF('Indicator Data'!K80=0,0,IF('Indicator Data'!K80&gt;AG$194,10,IF('Indicator Data'!K80&lt;AG$195,0,10-(AG$194-'Indicator Data'!K80)/(AG$194-AG$195)*10))),1)</f>
        <v>7.1</v>
      </c>
      <c r="AH77" s="59">
        <f t="shared" si="76"/>
        <v>6.6</v>
      </c>
      <c r="AI77" s="59">
        <f t="shared" si="77"/>
        <v>5.3</v>
      </c>
      <c r="AJ77" s="59">
        <f t="shared" si="78"/>
        <v>5.4</v>
      </c>
      <c r="AK77" s="59">
        <f t="shared" si="79"/>
        <v>4.7</v>
      </c>
      <c r="AL77" s="59">
        <f t="shared" si="80"/>
        <v>5.0999999999999996</v>
      </c>
      <c r="AM77" s="59">
        <f t="shared" si="81"/>
        <v>5.5</v>
      </c>
      <c r="AN77" s="59">
        <f t="shared" si="82"/>
        <v>9.1</v>
      </c>
      <c r="AO77" s="61">
        <f t="shared" si="83"/>
        <v>7.9</v>
      </c>
      <c r="AP77" s="61">
        <f t="shared" si="84"/>
        <v>8.5</v>
      </c>
      <c r="AQ77" s="61">
        <f t="shared" si="85"/>
        <v>8.3000000000000007</v>
      </c>
      <c r="AR77" s="61">
        <f t="shared" si="86"/>
        <v>7.6</v>
      </c>
      <c r="AS77" s="59">
        <f t="shared" si="87"/>
        <v>8.1</v>
      </c>
      <c r="AT77" s="59">
        <f>IF('Indicator Data'!L80="No data","x",IF('Indicator Data'!BE80&lt;1000,"x",ROUND((IF('Indicator Data'!L80&gt;AT$194,10,IF('Indicator Data'!L80&lt;AT$195,0,10-(AT$194-'Indicator Data'!L80)/(AT$194-AT$195)*10))),1)))</f>
        <v>4</v>
      </c>
      <c r="AU77" s="61">
        <f t="shared" si="88"/>
        <v>6.1</v>
      </c>
      <c r="AV77" s="62">
        <f t="shared" si="89"/>
        <v>7.8</v>
      </c>
      <c r="AW77" s="59">
        <f>ROUND(IF('Indicator Data'!M80=0,0,IF('Indicator Data'!M80&gt;AW$194,10,IF('Indicator Data'!M80&lt;AW$195,0,10-(AW$194-'Indicator Data'!M80)/(AW$194-AW$195)*10))),1)</f>
        <v>10</v>
      </c>
      <c r="AX77" s="59">
        <f>ROUND(IF('Indicator Data'!N80=0,0,IF(LOG('Indicator Data'!N80)&gt;LOG(AX$194),10,IF(LOG('Indicator Data'!N80)&lt;LOG(AX$195),0,10-(LOG(AX$194)-LOG('Indicator Data'!N80))/(LOG(AX$194)-LOG(AX$195))*10))),1)</f>
        <v>8.5</v>
      </c>
      <c r="AY77" s="61">
        <f t="shared" si="90"/>
        <v>9.4</v>
      </c>
      <c r="AZ77" s="59">
        <f>'Indicator Data'!O80</f>
        <v>0</v>
      </c>
      <c r="BA77" s="59">
        <f>'Indicator Data'!P80</f>
        <v>4</v>
      </c>
      <c r="BB77" s="61">
        <f t="shared" si="91"/>
        <v>7</v>
      </c>
      <c r="BC77" s="62">
        <f t="shared" si="92"/>
        <v>7</v>
      </c>
      <c r="BD77" s="16"/>
      <c r="BE77" s="108"/>
    </row>
    <row r="78" spans="1:57" s="4" customFormat="1" x14ac:dyDescent="0.25">
      <c r="A78" s="131" t="s">
        <v>144</v>
      </c>
      <c r="B78" s="63" t="s">
        <v>143</v>
      </c>
      <c r="C78" s="59">
        <f>ROUND(IF('Indicator Data'!C81=0,0.1,IF(LOG('Indicator Data'!C81)&gt;C$194,10,IF(LOG('Indicator Data'!C81)&lt;C$195,0,10-(C$194-LOG('Indicator Data'!C81))/(C$194-C$195)*10))),1)</f>
        <v>10</v>
      </c>
      <c r="D78" s="59">
        <f>ROUND(IF('Indicator Data'!D81=0,0.1,IF(LOG('Indicator Data'!D81)&gt;D$194,10,IF(LOG('Indicator Data'!D81)&lt;D$195,0,10-(D$194-LOG('Indicator Data'!D81))/(D$194-D$195)*10))),1)</f>
        <v>9.5</v>
      </c>
      <c r="E78" s="59">
        <f t="shared" si="62"/>
        <v>9.8000000000000007</v>
      </c>
      <c r="F78" s="59">
        <f>ROUND(IF('Indicator Data'!E81="No data",0.1,IF('Indicator Data'!E81=0,0,IF(LOG('Indicator Data'!E81)&gt;F$194,10,IF(LOG('Indicator Data'!E81)&lt;F$195,0,10-(F$194-LOG('Indicator Data'!E81))/(F$194-F$195)*10)))),1)</f>
        <v>10</v>
      </c>
      <c r="G78" s="59">
        <f>ROUND(IF('Indicator Data'!F81=0,0,IF(LOG('Indicator Data'!F81)&gt;G$194,10,IF(LOG('Indicator Data'!F81)&lt;G$195,0,10-(G$194-LOG('Indicator Data'!F81))/(G$194-G$195)*10))),1)</f>
        <v>10</v>
      </c>
      <c r="H78" s="59">
        <f>ROUND(IF('Indicator Data'!G81=0,0,IF(LOG('Indicator Data'!G81)&gt;H$194,10,IF(LOG('Indicator Data'!G81)&lt;H$195,0,10-(H$194-LOG('Indicator Data'!G81))/(H$194-H$195)*10))),1)</f>
        <v>7.6</v>
      </c>
      <c r="I78" s="59">
        <f>ROUND(IF('Indicator Data'!H81=0,0,IF(LOG('Indicator Data'!H81)&gt;I$194,10,IF(LOG('Indicator Data'!H81)&lt;I$195,0,10-(I$194-LOG('Indicator Data'!H81))/(I$194-I$195)*10))),1)</f>
        <v>8.5</v>
      </c>
      <c r="J78" s="59">
        <f t="shared" si="63"/>
        <v>8.1</v>
      </c>
      <c r="K78" s="59">
        <f>ROUND(IF('Indicator Data'!I81=0,0,IF(LOG('Indicator Data'!I81)&gt;K$194,10,IF(LOG('Indicator Data'!I81)&lt;K$195,0,10-(K$194-LOG('Indicator Data'!I81))/(K$194-K$195)*10))),1)</f>
        <v>9.5</v>
      </c>
      <c r="L78" s="59">
        <f t="shared" si="64"/>
        <v>8.9</v>
      </c>
      <c r="M78" s="59">
        <f>ROUND(IF('Indicator Data'!J81=0,0,IF(LOG('Indicator Data'!J81)&gt;M$194,10,IF(LOG('Indicator Data'!J81)&lt;M$195,0,10-(M$194-LOG('Indicator Data'!J81))/(M$194-M$195)*10))),1)</f>
        <v>8.8000000000000007</v>
      </c>
      <c r="N78" s="60">
        <f>'Indicator Data'!C81/'Indicator Data'!$BD81</f>
        <v>1.666692952639692E-3</v>
      </c>
      <c r="O78" s="60">
        <f>'Indicator Data'!D81/'Indicator Data'!$BD81</f>
        <v>2.844031026781012E-5</v>
      </c>
      <c r="P78" s="60">
        <f>IF(F78=0.1,0,'Indicator Data'!E81/'Indicator Data'!$BD81)</f>
        <v>5.1365570000538666E-3</v>
      </c>
      <c r="Q78" s="60">
        <f>'Indicator Data'!F81/'Indicator Data'!$BD81</f>
        <v>4.0761707380062842E-5</v>
      </c>
      <c r="R78" s="60">
        <f>'Indicator Data'!G81/'Indicator Data'!$BD81</f>
        <v>4.4157755702396934E-4</v>
      </c>
      <c r="S78" s="60">
        <f>'Indicator Data'!H81/'Indicator Data'!$BD81</f>
        <v>3.2328333303539566E-5</v>
      </c>
      <c r="T78" s="60">
        <f>'Indicator Data'!I81/'Indicator Data'!$BD81</f>
        <v>2.0944469821822E-3</v>
      </c>
      <c r="U78" s="60">
        <f>'Indicator Data'!J81/'Indicator Data'!$BD81</f>
        <v>1.277854814993778E-4</v>
      </c>
      <c r="V78" s="59">
        <f t="shared" si="65"/>
        <v>8.3000000000000007</v>
      </c>
      <c r="W78" s="59">
        <f t="shared" si="66"/>
        <v>0.3</v>
      </c>
      <c r="X78" s="59">
        <f t="shared" si="67"/>
        <v>5.6</v>
      </c>
      <c r="Y78" s="59">
        <f t="shared" si="68"/>
        <v>3.4</v>
      </c>
      <c r="Z78" s="59">
        <f t="shared" si="69"/>
        <v>9.1</v>
      </c>
      <c r="AA78" s="59">
        <f t="shared" si="70"/>
        <v>0.2</v>
      </c>
      <c r="AB78" s="59">
        <f t="shared" si="71"/>
        <v>0.1</v>
      </c>
      <c r="AC78" s="59">
        <f t="shared" si="72"/>
        <v>0.2</v>
      </c>
      <c r="AD78" s="59">
        <f t="shared" si="73"/>
        <v>2.1</v>
      </c>
      <c r="AE78" s="59">
        <f t="shared" si="74"/>
        <v>1.2</v>
      </c>
      <c r="AF78" s="59">
        <f t="shared" si="75"/>
        <v>0</v>
      </c>
      <c r="AG78" s="59">
        <f>ROUND(IF('Indicator Data'!K81=0,0,IF('Indicator Data'!K81&gt;AG$194,10,IF('Indicator Data'!K81&lt;AG$195,0,10-(AG$194-'Indicator Data'!K81)/(AG$194-AG$195)*10))),1)</f>
        <v>6.1</v>
      </c>
      <c r="AH78" s="59">
        <f t="shared" si="76"/>
        <v>9.1999999999999993</v>
      </c>
      <c r="AI78" s="59">
        <f t="shared" si="77"/>
        <v>4.9000000000000004</v>
      </c>
      <c r="AJ78" s="59">
        <f t="shared" si="78"/>
        <v>3.9</v>
      </c>
      <c r="AK78" s="59">
        <f t="shared" si="79"/>
        <v>4.3</v>
      </c>
      <c r="AL78" s="59">
        <f t="shared" si="80"/>
        <v>4.0999999999999996</v>
      </c>
      <c r="AM78" s="59">
        <f t="shared" si="81"/>
        <v>5.8</v>
      </c>
      <c r="AN78" s="59">
        <f t="shared" si="82"/>
        <v>6</v>
      </c>
      <c r="AO78" s="61">
        <f t="shared" si="83"/>
        <v>8.4</v>
      </c>
      <c r="AP78" s="61">
        <f t="shared" si="84"/>
        <v>8.1999999999999993</v>
      </c>
      <c r="AQ78" s="61">
        <f t="shared" si="85"/>
        <v>9.6</v>
      </c>
      <c r="AR78" s="61">
        <f t="shared" si="86"/>
        <v>6.4</v>
      </c>
      <c r="AS78" s="59">
        <f t="shared" si="87"/>
        <v>6.1</v>
      </c>
      <c r="AT78" s="59">
        <f>IF('Indicator Data'!L81="No data","x",IF('Indicator Data'!BE81&lt;1000,"x",ROUND((IF('Indicator Data'!L81&gt;AT$194,10,IF('Indicator Data'!L81&lt;AT$195,0,10-(AT$194-'Indicator Data'!L81)/(AT$194-AT$195)*10))),1)))</f>
        <v>1</v>
      </c>
      <c r="AU78" s="61">
        <f t="shared" si="88"/>
        <v>3.6</v>
      </c>
      <c r="AV78" s="62">
        <f t="shared" si="89"/>
        <v>7.8</v>
      </c>
      <c r="AW78" s="59">
        <f>ROUND(IF('Indicator Data'!M81=0,0,IF('Indicator Data'!M81&gt;AW$194,10,IF('Indicator Data'!M81&lt;AW$195,0,10-(AW$194-'Indicator Data'!M81)/(AW$194-AW$195)*10))),1)</f>
        <v>9.9</v>
      </c>
      <c r="AX78" s="59">
        <f>ROUND(IF('Indicator Data'!N81=0,0,IF(LOG('Indicator Data'!N81)&gt;LOG(AX$194),10,IF(LOG('Indicator Data'!N81)&lt;LOG(AX$195),0,10-(LOG(AX$194)-LOG('Indicator Data'!N81))/(LOG(AX$194)-LOG(AX$195))*10))),1)</f>
        <v>8.9</v>
      </c>
      <c r="AY78" s="61">
        <f t="shared" si="90"/>
        <v>9.5</v>
      </c>
      <c r="AZ78" s="59">
        <f>'Indicator Data'!O81</f>
        <v>0</v>
      </c>
      <c r="BA78" s="59">
        <f>'Indicator Data'!P81</f>
        <v>0</v>
      </c>
      <c r="BB78" s="61">
        <f t="shared" si="91"/>
        <v>0</v>
      </c>
      <c r="BC78" s="62">
        <f t="shared" si="92"/>
        <v>6.7</v>
      </c>
      <c r="BD78" s="16"/>
      <c r="BE78" s="108"/>
    </row>
    <row r="79" spans="1:57" s="4" customFormat="1" x14ac:dyDescent="0.25">
      <c r="A79" s="131" t="s">
        <v>847</v>
      </c>
      <c r="B79" s="63" t="s">
        <v>145</v>
      </c>
      <c r="C79" s="59">
        <f>ROUND(IF('Indicator Data'!C82=0,0.1,IF(LOG('Indicator Data'!C82)&gt;C$194,10,IF(LOG('Indicator Data'!C82)&lt;C$195,0,10-(C$194-LOG('Indicator Data'!C82))/(C$194-C$195)*10))),1)</f>
        <v>10</v>
      </c>
      <c r="D79" s="59">
        <f>ROUND(IF('Indicator Data'!D82=0,0.1,IF(LOG('Indicator Data'!D82)&gt;D$194,10,IF(LOG('Indicator Data'!D82)&lt;D$195,0,10-(D$194-LOG('Indicator Data'!D82))/(D$194-D$195)*10))),1)</f>
        <v>10</v>
      </c>
      <c r="E79" s="59">
        <f t="shared" si="62"/>
        <v>10</v>
      </c>
      <c r="F79" s="59">
        <f>ROUND(IF('Indicator Data'!E82="No data",0.1,IF('Indicator Data'!E82=0,0,IF(LOG('Indicator Data'!E82)&gt;F$194,10,IF(LOG('Indicator Data'!E82)&lt;F$195,0,10-(F$194-LOG('Indicator Data'!E82))/(F$194-F$195)*10)))),1)</f>
        <v>8.6999999999999993</v>
      </c>
      <c r="G79" s="59">
        <f>ROUND(IF('Indicator Data'!F82=0,0,IF(LOG('Indicator Data'!F82)&gt;G$194,10,IF(LOG('Indicator Data'!F82)&lt;G$195,0,10-(G$194-LOG('Indicator Data'!F82))/(G$194-G$195)*10))),1)</f>
        <v>6.4</v>
      </c>
      <c r="H79" s="59">
        <f>ROUND(IF('Indicator Data'!G82=0,0,IF(LOG('Indicator Data'!G82)&gt;H$194,10,IF(LOG('Indicator Data'!G82)&lt;H$195,0,10-(H$194-LOG('Indicator Data'!G82))/(H$194-H$195)*10))),1)</f>
        <v>2.1</v>
      </c>
      <c r="I79" s="59">
        <f>ROUND(IF('Indicator Data'!H82=0,0,IF(LOG('Indicator Data'!H82)&gt;I$194,10,IF(LOG('Indicator Data'!H82)&lt;I$195,0,10-(I$194-LOG('Indicator Data'!H82))/(I$194-I$195)*10))),1)</f>
        <v>0</v>
      </c>
      <c r="J79" s="59">
        <f t="shared" si="63"/>
        <v>1.1000000000000001</v>
      </c>
      <c r="K79" s="59">
        <f>ROUND(IF('Indicator Data'!I82=0,0,IF(LOG('Indicator Data'!I82)&gt;K$194,10,IF(LOG('Indicator Data'!I82)&lt;K$195,0,10-(K$194-LOG('Indicator Data'!I82))/(K$194-K$195)*10))),1)</f>
        <v>5.3</v>
      </c>
      <c r="L79" s="59">
        <f t="shared" si="64"/>
        <v>3.5</v>
      </c>
      <c r="M79" s="59">
        <f>ROUND(IF('Indicator Data'!J82=0,0,IF(LOG('Indicator Data'!J82)&gt;M$194,10,IF(LOG('Indicator Data'!J82)&lt;M$195,0,10-(M$194-LOG('Indicator Data'!J82))/(M$194-M$195)*10))),1)</f>
        <v>10</v>
      </c>
      <c r="N79" s="60">
        <f>'Indicator Data'!C82/'Indicator Data'!$BD82</f>
        <v>2.0653168160517038E-3</v>
      </c>
      <c r="O79" s="60">
        <f>'Indicator Data'!D82/'Indicator Data'!$BD82</f>
        <v>1.1381975432822311E-3</v>
      </c>
      <c r="P79" s="60">
        <f>IF(F79=0.1,0,'Indicator Data'!E82/'Indicator Data'!$BD82)</f>
        <v>3.9414782834529365E-3</v>
      </c>
      <c r="Q79" s="60">
        <f>'Indicator Data'!F82/'Indicator Data'!$BD82</f>
        <v>8.9691094235909076E-7</v>
      </c>
      <c r="R79" s="60">
        <f>'Indicator Data'!G82/'Indicator Data'!$BD82</f>
        <v>8.4876023155735903E-6</v>
      </c>
      <c r="S79" s="60">
        <f>'Indicator Data'!H82/'Indicator Data'!$BD82</f>
        <v>0</v>
      </c>
      <c r="T79" s="60">
        <f>'Indicator Data'!I82/'Indicator Data'!$BD82</f>
        <v>5.6037366451229725E-5</v>
      </c>
      <c r="U79" s="60">
        <f>'Indicator Data'!J82/'Indicator Data'!$BD82</f>
        <v>1.4200165374683287E-2</v>
      </c>
      <c r="V79" s="59">
        <f t="shared" si="65"/>
        <v>10</v>
      </c>
      <c r="W79" s="59">
        <f t="shared" si="66"/>
        <v>10</v>
      </c>
      <c r="X79" s="59">
        <f t="shared" si="67"/>
        <v>10</v>
      </c>
      <c r="Y79" s="59">
        <f t="shared" si="68"/>
        <v>2.6</v>
      </c>
      <c r="Z79" s="59">
        <f t="shared" si="69"/>
        <v>5.5</v>
      </c>
      <c r="AA79" s="59">
        <f t="shared" si="70"/>
        <v>0</v>
      </c>
      <c r="AB79" s="59">
        <f t="shared" si="71"/>
        <v>0</v>
      </c>
      <c r="AC79" s="59">
        <f t="shared" si="72"/>
        <v>0</v>
      </c>
      <c r="AD79" s="59">
        <f t="shared" si="73"/>
        <v>0.1</v>
      </c>
      <c r="AE79" s="59">
        <f t="shared" si="74"/>
        <v>0.1</v>
      </c>
      <c r="AF79" s="59">
        <f t="shared" si="75"/>
        <v>4.7</v>
      </c>
      <c r="AG79" s="59">
        <f>ROUND(IF('Indicator Data'!K82=0,0,IF('Indicator Data'!K82&gt;AG$194,10,IF('Indicator Data'!K82&lt;AG$195,0,10-(AG$194-'Indicator Data'!K82)/(AG$194-AG$195)*10))),1)</f>
        <v>1</v>
      </c>
      <c r="AH79" s="59">
        <f t="shared" si="76"/>
        <v>10</v>
      </c>
      <c r="AI79" s="59">
        <f t="shared" si="77"/>
        <v>10</v>
      </c>
      <c r="AJ79" s="59">
        <f t="shared" si="78"/>
        <v>1.1000000000000001</v>
      </c>
      <c r="AK79" s="59">
        <f t="shared" si="79"/>
        <v>0</v>
      </c>
      <c r="AL79" s="59">
        <f t="shared" si="80"/>
        <v>0.6</v>
      </c>
      <c r="AM79" s="59">
        <f t="shared" si="81"/>
        <v>2.7</v>
      </c>
      <c r="AN79" s="59">
        <f t="shared" si="82"/>
        <v>8.4</v>
      </c>
      <c r="AO79" s="61">
        <f t="shared" si="83"/>
        <v>10</v>
      </c>
      <c r="AP79" s="61">
        <f t="shared" si="84"/>
        <v>6.6</v>
      </c>
      <c r="AQ79" s="61">
        <f t="shared" si="85"/>
        <v>6</v>
      </c>
      <c r="AR79" s="61">
        <f t="shared" si="86"/>
        <v>2</v>
      </c>
      <c r="AS79" s="59">
        <f t="shared" si="87"/>
        <v>4.7</v>
      </c>
      <c r="AT79" s="59">
        <f>IF('Indicator Data'!L82="No data","x",IF('Indicator Data'!BE82&lt;1000,"x",ROUND((IF('Indicator Data'!L82&gt;AT$194,10,IF('Indicator Data'!L82&lt;AT$195,0,10-(AT$194-'Indicator Data'!L82)/(AT$194-AT$195)*10))),1)))</f>
        <v>6.1</v>
      </c>
      <c r="AU79" s="61">
        <f t="shared" si="88"/>
        <v>5.4</v>
      </c>
      <c r="AV79" s="62">
        <f t="shared" si="89"/>
        <v>6.9</v>
      </c>
      <c r="AW79" s="59">
        <f>ROUND(IF('Indicator Data'!M82=0,0,IF('Indicator Data'!M82&gt;AW$194,10,IF('Indicator Data'!M82&lt;AW$195,0,10-(AW$194-'Indicator Data'!M82)/(AW$194-AW$195)*10))),1)</f>
        <v>7</v>
      </c>
      <c r="AX79" s="59">
        <f>ROUND(IF('Indicator Data'!N82=0,0,IF(LOG('Indicator Data'!N82)&gt;LOG(AX$194),10,IF(LOG('Indicator Data'!N82)&lt;LOG(AX$195),0,10-(LOG(AX$194)-LOG('Indicator Data'!N82))/(LOG(AX$194)-LOG(AX$195))*10))),1)</f>
        <v>8.5</v>
      </c>
      <c r="AY79" s="61">
        <f t="shared" si="90"/>
        <v>7.8</v>
      </c>
      <c r="AZ79" s="59">
        <f>'Indicator Data'!O82</f>
        <v>0</v>
      </c>
      <c r="BA79" s="59">
        <f>'Indicator Data'!P82</f>
        <v>0</v>
      </c>
      <c r="BB79" s="61">
        <f t="shared" si="91"/>
        <v>0</v>
      </c>
      <c r="BC79" s="62">
        <f t="shared" si="92"/>
        <v>5.5</v>
      </c>
      <c r="BD79" s="16"/>
      <c r="BE79" s="108"/>
    </row>
    <row r="80" spans="1:57" s="4" customFormat="1" x14ac:dyDescent="0.25">
      <c r="A80" s="131" t="s">
        <v>147</v>
      </c>
      <c r="B80" s="63" t="s">
        <v>146</v>
      </c>
      <c r="C80" s="59">
        <f>ROUND(IF('Indicator Data'!C83=0,0.1,IF(LOG('Indicator Data'!C83)&gt;C$194,10,IF(LOG('Indicator Data'!C83)&lt;C$195,0,10-(C$194-LOG('Indicator Data'!C83))/(C$194-C$195)*10))),1)</f>
        <v>8.9</v>
      </c>
      <c r="D80" s="59">
        <f>ROUND(IF('Indicator Data'!D83=0,0.1,IF(LOG('Indicator Data'!D83)&gt;D$194,10,IF(LOG('Indicator Data'!D83)&lt;D$195,0,10-(D$194-LOG('Indicator Data'!D83))/(D$194-D$195)*10))),1)</f>
        <v>8.8000000000000007</v>
      </c>
      <c r="E80" s="59">
        <f t="shared" si="62"/>
        <v>8.9</v>
      </c>
      <c r="F80" s="59">
        <f>ROUND(IF('Indicator Data'!E83="No data",0.1,IF('Indicator Data'!E83=0,0,IF(LOG('Indicator Data'!E83)&gt;F$194,10,IF(LOG('Indicator Data'!E83)&lt;F$195,0,10-(F$194-LOG('Indicator Data'!E83))/(F$194-F$195)*10)))),1)</f>
        <v>9.3000000000000007</v>
      </c>
      <c r="G80" s="59">
        <f>ROUND(IF('Indicator Data'!F83=0,0,IF(LOG('Indicator Data'!F83)&gt;G$194,10,IF(LOG('Indicator Data'!F83)&lt;G$195,0,10-(G$194-LOG('Indicator Data'!F83))/(G$194-G$195)*10))),1)</f>
        <v>0</v>
      </c>
      <c r="H80" s="59">
        <f>ROUND(IF('Indicator Data'!G83=0,0,IF(LOG('Indicator Data'!G83)&gt;H$194,10,IF(LOG('Indicator Data'!G83)&lt;H$195,0,10-(H$194-LOG('Indicator Data'!G83))/(H$194-H$195)*10))),1)</f>
        <v>0</v>
      </c>
      <c r="I80" s="59">
        <f>ROUND(IF('Indicator Data'!H83=0,0,IF(LOG('Indicator Data'!H83)&gt;I$194,10,IF(LOG('Indicator Data'!H83)&lt;I$195,0,10-(I$194-LOG('Indicator Data'!H83))/(I$194-I$195)*10))),1)</f>
        <v>0</v>
      </c>
      <c r="J80" s="59">
        <f t="shared" si="63"/>
        <v>0</v>
      </c>
      <c r="K80" s="59">
        <f>ROUND(IF('Indicator Data'!I83=0,0,IF(LOG('Indicator Data'!I83)&gt;K$194,10,IF(LOG('Indicator Data'!I83)&lt;K$195,0,10-(K$194-LOG('Indicator Data'!I83))/(K$194-K$195)*10))),1)</f>
        <v>0</v>
      </c>
      <c r="L80" s="59">
        <f t="shared" si="64"/>
        <v>0</v>
      </c>
      <c r="M80" s="59">
        <f>ROUND(IF('Indicator Data'!J83=0,0,IF(LOG('Indicator Data'!J83)&gt;M$194,10,IF(LOG('Indicator Data'!J83)&lt;M$195,0,10-(M$194-LOG('Indicator Data'!J83))/(M$194-M$195)*10))),1)</f>
        <v>0</v>
      </c>
      <c r="N80" s="60">
        <f>'Indicator Data'!C83/'Indicator Data'!$BD83</f>
        <v>9.9234292277116157E-4</v>
      </c>
      <c r="O80" s="60">
        <f>'Indicator Data'!D83/'Indicator Data'!$BD83</f>
        <v>1.1859095879235798E-4</v>
      </c>
      <c r="P80" s="60">
        <f>IF(F80=0.1,0,'Indicator Data'!E83/'Indicator Data'!$BD83)</f>
        <v>1.4691696425377314E-2</v>
      </c>
      <c r="Q80" s="60">
        <f>'Indicator Data'!F83/'Indicator Data'!$BD83</f>
        <v>0</v>
      </c>
      <c r="R80" s="60">
        <f>'Indicator Data'!G83/'Indicator Data'!$BD83</f>
        <v>0</v>
      </c>
      <c r="S80" s="60">
        <f>'Indicator Data'!H83/'Indicator Data'!$BD83</f>
        <v>0</v>
      </c>
      <c r="T80" s="60">
        <f>'Indicator Data'!I83/'Indicator Data'!$BD83</f>
        <v>0</v>
      </c>
      <c r="U80" s="60">
        <f>'Indicator Data'!J83/'Indicator Data'!$BD83</f>
        <v>0</v>
      </c>
      <c r="V80" s="59">
        <f t="shared" si="65"/>
        <v>5</v>
      </c>
      <c r="W80" s="59">
        <f t="shared" si="66"/>
        <v>1.2</v>
      </c>
      <c r="X80" s="59">
        <f t="shared" si="67"/>
        <v>3.3</v>
      </c>
      <c r="Y80" s="59">
        <f t="shared" si="68"/>
        <v>9.8000000000000007</v>
      </c>
      <c r="Z80" s="59">
        <f t="shared" si="69"/>
        <v>0</v>
      </c>
      <c r="AA80" s="59">
        <f t="shared" si="70"/>
        <v>0</v>
      </c>
      <c r="AB80" s="59">
        <f t="shared" si="71"/>
        <v>0</v>
      </c>
      <c r="AC80" s="59">
        <f t="shared" si="72"/>
        <v>0</v>
      </c>
      <c r="AD80" s="59">
        <f t="shared" si="73"/>
        <v>0</v>
      </c>
      <c r="AE80" s="59">
        <f t="shared" si="74"/>
        <v>0</v>
      </c>
      <c r="AF80" s="59">
        <f t="shared" si="75"/>
        <v>0</v>
      </c>
      <c r="AG80" s="59">
        <f>ROUND(IF('Indicator Data'!K83=0,0,IF('Indicator Data'!K83&gt;AG$194,10,IF('Indicator Data'!K83&lt;AG$195,0,10-(AG$194-'Indicator Data'!K83)/(AG$194-AG$195)*10))),1)</f>
        <v>1</v>
      </c>
      <c r="AH80" s="59">
        <f t="shared" si="76"/>
        <v>7</v>
      </c>
      <c r="AI80" s="59">
        <f t="shared" si="77"/>
        <v>5</v>
      </c>
      <c r="AJ80" s="59">
        <f t="shared" si="78"/>
        <v>0</v>
      </c>
      <c r="AK80" s="59">
        <f t="shared" si="79"/>
        <v>0</v>
      </c>
      <c r="AL80" s="59">
        <f t="shared" si="80"/>
        <v>0</v>
      </c>
      <c r="AM80" s="59">
        <f t="shared" si="81"/>
        <v>0</v>
      </c>
      <c r="AN80" s="59">
        <f t="shared" si="82"/>
        <v>0</v>
      </c>
      <c r="AO80" s="61">
        <f t="shared" si="83"/>
        <v>7</v>
      </c>
      <c r="AP80" s="61">
        <f t="shared" si="84"/>
        <v>9.6</v>
      </c>
      <c r="AQ80" s="61">
        <f t="shared" si="85"/>
        <v>0</v>
      </c>
      <c r="AR80" s="61">
        <f t="shared" si="86"/>
        <v>0</v>
      </c>
      <c r="AS80" s="59">
        <f t="shared" si="87"/>
        <v>0.5</v>
      </c>
      <c r="AT80" s="59">
        <f>IF('Indicator Data'!L83="No data","x",IF('Indicator Data'!BE83&lt;1000,"x",ROUND((IF('Indicator Data'!L83&gt;AT$194,10,IF('Indicator Data'!L83&lt;AT$195,0,10-(AT$194-'Indicator Data'!L83)/(AT$194-AT$195)*10))),1)))</f>
        <v>6.1</v>
      </c>
      <c r="AU80" s="61">
        <f t="shared" si="88"/>
        <v>3.3</v>
      </c>
      <c r="AV80" s="62">
        <f t="shared" si="89"/>
        <v>5.4</v>
      </c>
      <c r="AW80" s="59">
        <f>ROUND(IF('Indicator Data'!M83=0,0,IF('Indicator Data'!M83&gt;AW$194,10,IF('Indicator Data'!M83&lt;AW$195,0,10-(AW$194-'Indicator Data'!M83)/(AW$194-AW$195)*10))),1)</f>
        <v>10</v>
      </c>
      <c r="AX80" s="59">
        <f>ROUND(IF('Indicator Data'!N83=0,0,IF(LOG('Indicator Data'!N83)&gt;LOG(AX$194),10,IF(LOG('Indicator Data'!N83)&lt;LOG(AX$195),0,10-(LOG(AX$194)-LOG('Indicator Data'!N83))/(LOG(AX$194)-LOG(AX$195))*10))),1)</f>
        <v>10</v>
      </c>
      <c r="AY80" s="61">
        <f t="shared" si="90"/>
        <v>10</v>
      </c>
      <c r="AZ80" s="59">
        <f>'Indicator Data'!O83</f>
        <v>0</v>
      </c>
      <c r="BA80" s="59">
        <f>'Indicator Data'!P83</f>
        <v>5</v>
      </c>
      <c r="BB80" s="61">
        <f t="shared" si="91"/>
        <v>9</v>
      </c>
      <c r="BC80" s="62">
        <f t="shared" si="92"/>
        <v>9</v>
      </c>
      <c r="BD80" s="16"/>
      <c r="BE80" s="108"/>
    </row>
    <row r="81" spans="1:57" s="4" customFormat="1" x14ac:dyDescent="0.25">
      <c r="A81" s="131" t="s">
        <v>149</v>
      </c>
      <c r="B81" s="63" t="s">
        <v>148</v>
      </c>
      <c r="C81" s="59">
        <f>ROUND(IF('Indicator Data'!C84=0,0.1,IF(LOG('Indicator Data'!C84)&gt;C$194,10,IF(LOG('Indicator Data'!C84)&lt;C$195,0,10-(C$194-LOG('Indicator Data'!C84))/(C$194-C$195)*10))),1)</f>
        <v>0.1</v>
      </c>
      <c r="D81" s="59">
        <f>ROUND(IF('Indicator Data'!D84=0,0.1,IF(LOG('Indicator Data'!D84)&gt;D$194,10,IF(LOG('Indicator Data'!D84)&lt;D$195,0,10-(D$194-LOG('Indicator Data'!D84))/(D$194-D$195)*10))),1)</f>
        <v>0.1</v>
      </c>
      <c r="E81" s="59">
        <f t="shared" si="62"/>
        <v>0.1</v>
      </c>
      <c r="F81" s="59">
        <f>ROUND(IF('Indicator Data'!E84="No data",0.1,IF('Indicator Data'!E84=0,0,IF(LOG('Indicator Data'!E84)&gt;F$194,10,IF(LOG('Indicator Data'!E84)&lt;F$195,0,10-(F$194-LOG('Indicator Data'!E84))/(F$194-F$195)*10)))),1)</f>
        <v>5.4</v>
      </c>
      <c r="G81" s="59">
        <f>ROUND(IF('Indicator Data'!F84=0,0,IF(LOG('Indicator Data'!F84)&gt;G$194,10,IF(LOG('Indicator Data'!F84)&lt;G$195,0,10-(G$194-LOG('Indicator Data'!F84))/(G$194-G$195)*10))),1)</f>
        <v>4</v>
      </c>
      <c r="H81" s="59">
        <f>ROUND(IF('Indicator Data'!G84=0,0,IF(LOG('Indicator Data'!G84)&gt;H$194,10,IF(LOG('Indicator Data'!G84)&lt;H$195,0,10-(H$194-LOG('Indicator Data'!G84))/(H$194-H$195)*10))),1)</f>
        <v>0</v>
      </c>
      <c r="I81" s="59">
        <f>ROUND(IF('Indicator Data'!H84=0,0,IF(LOG('Indicator Data'!H84)&gt;I$194,10,IF(LOG('Indicator Data'!H84)&lt;I$195,0,10-(I$194-LOG('Indicator Data'!H84))/(I$194-I$195)*10))),1)</f>
        <v>0</v>
      </c>
      <c r="J81" s="59">
        <f t="shared" si="63"/>
        <v>0</v>
      </c>
      <c r="K81" s="59">
        <f>ROUND(IF('Indicator Data'!I84=0,0,IF(LOG('Indicator Data'!I84)&gt;K$194,10,IF(LOG('Indicator Data'!I84)&lt;K$195,0,10-(K$194-LOG('Indicator Data'!I84))/(K$194-K$195)*10))),1)</f>
        <v>0</v>
      </c>
      <c r="L81" s="59">
        <f t="shared" si="64"/>
        <v>0</v>
      </c>
      <c r="M81" s="59">
        <f>ROUND(IF('Indicator Data'!J84=0,0,IF(LOG('Indicator Data'!J84)&gt;M$194,10,IF(LOG('Indicator Data'!J84)&lt;M$195,0,10-(M$194-LOG('Indicator Data'!J84))/(M$194-M$195)*10))),1)</f>
        <v>0</v>
      </c>
      <c r="N81" s="60">
        <f>'Indicator Data'!C84/'Indicator Data'!$BD84</f>
        <v>0</v>
      </c>
      <c r="O81" s="60">
        <f>'Indicator Data'!D84/'Indicator Data'!$BD84</f>
        <v>0</v>
      </c>
      <c r="P81" s="60">
        <f>IF(F81=0.1,0,'Indicator Data'!E84/'Indicator Data'!$BD84)</f>
        <v>3.0887496470404217E-3</v>
      </c>
      <c r="Q81" s="60">
        <f>'Indicator Data'!F84/'Indicator Data'!$BD84</f>
        <v>5.4874817362997131E-7</v>
      </c>
      <c r="R81" s="60">
        <f>'Indicator Data'!G84/'Indicator Data'!$BD84</f>
        <v>0</v>
      </c>
      <c r="S81" s="60">
        <f>'Indicator Data'!H84/'Indicator Data'!$BD84</f>
        <v>0</v>
      </c>
      <c r="T81" s="60">
        <f>'Indicator Data'!I84/'Indicator Data'!$BD84</f>
        <v>0</v>
      </c>
      <c r="U81" s="60">
        <f>'Indicator Data'!J84/'Indicator Data'!$BD84</f>
        <v>0</v>
      </c>
      <c r="V81" s="59">
        <f t="shared" si="65"/>
        <v>0</v>
      </c>
      <c r="W81" s="59">
        <f t="shared" si="66"/>
        <v>0</v>
      </c>
      <c r="X81" s="59">
        <f t="shared" si="67"/>
        <v>0</v>
      </c>
      <c r="Y81" s="59">
        <f t="shared" si="68"/>
        <v>2.1</v>
      </c>
      <c r="Z81" s="59">
        <f t="shared" si="69"/>
        <v>5</v>
      </c>
      <c r="AA81" s="59">
        <f t="shared" si="70"/>
        <v>0</v>
      </c>
      <c r="AB81" s="59">
        <f t="shared" si="71"/>
        <v>0</v>
      </c>
      <c r="AC81" s="59">
        <f t="shared" si="72"/>
        <v>0</v>
      </c>
      <c r="AD81" s="59">
        <f t="shared" si="73"/>
        <v>0</v>
      </c>
      <c r="AE81" s="59">
        <f t="shared" si="74"/>
        <v>0</v>
      </c>
      <c r="AF81" s="59">
        <f t="shared" si="75"/>
        <v>0</v>
      </c>
      <c r="AG81" s="59">
        <f>ROUND(IF('Indicator Data'!K84=0,0,IF('Indicator Data'!K84&gt;AG$194,10,IF('Indicator Data'!K84&lt;AG$195,0,10-(AG$194-'Indicator Data'!K84)/(AG$194-AG$195)*10))),1)</f>
        <v>0</v>
      </c>
      <c r="AH81" s="59">
        <f t="shared" si="76"/>
        <v>0.1</v>
      </c>
      <c r="AI81" s="59">
        <f t="shared" si="77"/>
        <v>0.1</v>
      </c>
      <c r="AJ81" s="59">
        <f t="shared" si="78"/>
        <v>0</v>
      </c>
      <c r="AK81" s="59">
        <f t="shared" si="79"/>
        <v>0</v>
      </c>
      <c r="AL81" s="59">
        <f t="shared" si="80"/>
        <v>0</v>
      </c>
      <c r="AM81" s="59">
        <f t="shared" si="81"/>
        <v>0</v>
      </c>
      <c r="AN81" s="59">
        <f t="shared" si="82"/>
        <v>0</v>
      </c>
      <c r="AO81" s="61">
        <f t="shared" si="83"/>
        <v>0.1</v>
      </c>
      <c r="AP81" s="61">
        <f t="shared" si="84"/>
        <v>3.9</v>
      </c>
      <c r="AQ81" s="61">
        <f t="shared" si="85"/>
        <v>4.5</v>
      </c>
      <c r="AR81" s="61">
        <f t="shared" si="86"/>
        <v>0</v>
      </c>
      <c r="AS81" s="59">
        <f t="shared" si="87"/>
        <v>0</v>
      </c>
      <c r="AT81" s="59">
        <f>IF('Indicator Data'!L84="No data","x",IF('Indicator Data'!BE84&lt;1000,"x",ROUND((IF('Indicator Data'!L84&gt;AT$194,10,IF('Indicator Data'!L84&lt;AT$195,0,10-(AT$194-'Indicator Data'!L84)/(AT$194-AT$195)*10))),1)))</f>
        <v>1</v>
      </c>
      <c r="AU81" s="61">
        <f t="shared" si="88"/>
        <v>0.5</v>
      </c>
      <c r="AV81" s="62">
        <f t="shared" si="89"/>
        <v>2</v>
      </c>
      <c r="AW81" s="59">
        <f>ROUND(IF('Indicator Data'!M84=0,0,IF('Indicator Data'!M84&gt;AW$194,10,IF('Indicator Data'!M84&lt;AW$195,0,10-(AW$194-'Indicator Data'!M84)/(AW$194-AW$195)*10))),1)</f>
        <v>0</v>
      </c>
      <c r="AX81" s="59">
        <f>ROUND(IF('Indicator Data'!N84=0,0,IF(LOG('Indicator Data'!N84)&gt;LOG(AX$194),10,IF(LOG('Indicator Data'!N84)&lt;LOG(AX$195),0,10-(LOG(AX$194)-LOG('Indicator Data'!N84))/(LOG(AX$194)-LOG(AX$195))*10))),1)</f>
        <v>0</v>
      </c>
      <c r="AY81" s="61">
        <f t="shared" si="90"/>
        <v>0</v>
      </c>
      <c r="AZ81" s="59">
        <f>'Indicator Data'!O84</f>
        <v>0</v>
      </c>
      <c r="BA81" s="59">
        <f>'Indicator Data'!P84</f>
        <v>0</v>
      </c>
      <c r="BB81" s="61">
        <f t="shared" si="91"/>
        <v>0</v>
      </c>
      <c r="BC81" s="62">
        <f t="shared" si="92"/>
        <v>0</v>
      </c>
      <c r="BD81" s="16"/>
      <c r="BE81" s="108"/>
    </row>
    <row r="82" spans="1:57" s="4" customFormat="1" x14ac:dyDescent="0.25">
      <c r="A82" s="131" t="s">
        <v>151</v>
      </c>
      <c r="B82" s="63" t="s">
        <v>150</v>
      </c>
      <c r="C82" s="59">
        <f>ROUND(IF('Indicator Data'!C85=0,0.1,IF(LOG('Indicator Data'!C85)&gt;C$194,10,IF(LOG('Indicator Data'!C85)&lt;C$195,0,10-(C$194-LOG('Indicator Data'!C85))/(C$194-C$195)*10))),1)</f>
        <v>8.1</v>
      </c>
      <c r="D82" s="59">
        <f>ROUND(IF('Indicator Data'!D85=0,0.1,IF(LOG('Indicator Data'!D85)&gt;D$194,10,IF(LOG('Indicator Data'!D85)&lt;D$195,0,10-(D$194-LOG('Indicator Data'!D85))/(D$194-D$195)*10))),1)</f>
        <v>0.1</v>
      </c>
      <c r="E82" s="59">
        <f t="shared" si="62"/>
        <v>5.4</v>
      </c>
      <c r="F82" s="59">
        <f>ROUND(IF('Indicator Data'!E85="No data",0.1,IF('Indicator Data'!E85=0,0,IF(LOG('Indicator Data'!E85)&gt;F$194,10,IF(LOG('Indicator Data'!E85)&lt;F$195,0,10-(F$194-LOG('Indicator Data'!E85))/(F$194-F$195)*10)))),1)</f>
        <v>4.0999999999999996</v>
      </c>
      <c r="G82" s="59">
        <f>ROUND(IF('Indicator Data'!F85=0,0,IF(LOG('Indicator Data'!F85)&gt;G$194,10,IF(LOG('Indicator Data'!F85)&lt;G$195,0,10-(G$194-LOG('Indicator Data'!F85))/(G$194-G$195)*10))),1)</f>
        <v>4.8</v>
      </c>
      <c r="H82" s="59">
        <f>ROUND(IF('Indicator Data'!G85=0,0,IF(LOG('Indicator Data'!G85)&gt;H$194,10,IF(LOG('Indicator Data'!G85)&lt;H$195,0,10-(H$194-LOG('Indicator Data'!G85))/(H$194-H$195)*10))),1)</f>
        <v>0</v>
      </c>
      <c r="I82" s="59">
        <f>ROUND(IF('Indicator Data'!H85=0,0,IF(LOG('Indicator Data'!H85)&gt;I$194,10,IF(LOG('Indicator Data'!H85)&lt;I$195,0,10-(I$194-LOG('Indicator Data'!H85))/(I$194-I$195)*10))),1)</f>
        <v>0</v>
      </c>
      <c r="J82" s="59">
        <f t="shared" si="63"/>
        <v>0</v>
      </c>
      <c r="K82" s="59">
        <f>ROUND(IF('Indicator Data'!I85=0,0,IF(LOG('Indicator Data'!I85)&gt;K$194,10,IF(LOG('Indicator Data'!I85)&lt;K$195,0,10-(K$194-LOG('Indicator Data'!I85))/(K$194-K$195)*10))),1)</f>
        <v>0</v>
      </c>
      <c r="L82" s="59">
        <f t="shared" si="64"/>
        <v>0</v>
      </c>
      <c r="M82" s="59">
        <f>ROUND(IF('Indicator Data'!J85=0,0,IF(LOG('Indicator Data'!J85)&gt;M$194,10,IF(LOG('Indicator Data'!J85)&lt;M$195,0,10-(M$194-LOG('Indicator Data'!J85))/(M$194-M$195)*10))),1)</f>
        <v>0</v>
      </c>
      <c r="N82" s="60">
        <f>'Indicator Data'!C85/'Indicator Data'!$BD85</f>
        <v>2.0752186066674999E-3</v>
      </c>
      <c r="O82" s="60">
        <f>'Indicator Data'!D85/'Indicator Data'!$BD85</f>
        <v>0</v>
      </c>
      <c r="P82" s="60">
        <f>IF(F82=0.1,0,'Indicator Data'!E85/'Indicator Data'!$BD85)</f>
        <v>5.3243304368942189E-4</v>
      </c>
      <c r="Q82" s="60">
        <f>'Indicator Data'!F85/'Indicator Data'!$BD85</f>
        <v>9.3526354079480728E-7</v>
      </c>
      <c r="R82" s="60">
        <f>'Indicator Data'!G85/'Indicator Data'!$BD85</f>
        <v>0</v>
      </c>
      <c r="S82" s="60">
        <f>'Indicator Data'!H85/'Indicator Data'!$BD85</f>
        <v>0</v>
      </c>
      <c r="T82" s="60">
        <f>'Indicator Data'!I85/'Indicator Data'!$BD85</f>
        <v>0</v>
      </c>
      <c r="U82" s="60">
        <f>'Indicator Data'!J85/'Indicator Data'!$BD85</f>
        <v>0</v>
      </c>
      <c r="V82" s="59">
        <f t="shared" si="65"/>
        <v>10</v>
      </c>
      <c r="W82" s="59">
        <f t="shared" si="66"/>
        <v>0</v>
      </c>
      <c r="X82" s="59">
        <f t="shared" si="67"/>
        <v>7.6</v>
      </c>
      <c r="Y82" s="59">
        <f t="shared" si="68"/>
        <v>0.4</v>
      </c>
      <c r="Z82" s="59">
        <f t="shared" si="69"/>
        <v>5.5</v>
      </c>
      <c r="AA82" s="59">
        <f t="shared" si="70"/>
        <v>0</v>
      </c>
      <c r="AB82" s="59">
        <f t="shared" si="71"/>
        <v>0</v>
      </c>
      <c r="AC82" s="59">
        <f t="shared" si="72"/>
        <v>0</v>
      </c>
      <c r="AD82" s="59">
        <f t="shared" si="73"/>
        <v>0</v>
      </c>
      <c r="AE82" s="59">
        <f t="shared" si="74"/>
        <v>0</v>
      </c>
      <c r="AF82" s="59">
        <f t="shared" si="75"/>
        <v>0</v>
      </c>
      <c r="AG82" s="59">
        <f>ROUND(IF('Indicator Data'!K85=0,0,IF('Indicator Data'!K85&gt;AG$194,10,IF('Indicator Data'!K85&lt;AG$195,0,10-(AG$194-'Indicator Data'!K85)/(AG$194-AG$195)*10))),1)</f>
        <v>1</v>
      </c>
      <c r="AH82" s="59">
        <f t="shared" si="76"/>
        <v>9.1</v>
      </c>
      <c r="AI82" s="59">
        <f t="shared" si="77"/>
        <v>0.1</v>
      </c>
      <c r="AJ82" s="59">
        <f t="shared" si="78"/>
        <v>0</v>
      </c>
      <c r="AK82" s="59">
        <f t="shared" si="79"/>
        <v>0</v>
      </c>
      <c r="AL82" s="59">
        <f t="shared" si="80"/>
        <v>0</v>
      </c>
      <c r="AM82" s="59">
        <f t="shared" si="81"/>
        <v>0</v>
      </c>
      <c r="AN82" s="59">
        <f t="shared" si="82"/>
        <v>0</v>
      </c>
      <c r="AO82" s="61">
        <f t="shared" si="83"/>
        <v>6.6</v>
      </c>
      <c r="AP82" s="61">
        <f t="shared" si="84"/>
        <v>2.4</v>
      </c>
      <c r="AQ82" s="61">
        <f t="shared" si="85"/>
        <v>5.2</v>
      </c>
      <c r="AR82" s="61">
        <f t="shared" si="86"/>
        <v>0</v>
      </c>
      <c r="AS82" s="59">
        <f t="shared" si="87"/>
        <v>0.5</v>
      </c>
      <c r="AT82" s="59">
        <f>IF('Indicator Data'!L85="No data","x",IF('Indicator Data'!BE85&lt;1000,"x",ROUND((IF('Indicator Data'!L85&gt;AT$194,10,IF('Indicator Data'!L85&lt;AT$195,0,10-(AT$194-'Indicator Data'!L85)/(AT$194-AT$195)*10))),1)))</f>
        <v>10</v>
      </c>
      <c r="AU82" s="61">
        <f t="shared" si="88"/>
        <v>5.3</v>
      </c>
      <c r="AV82" s="62">
        <f t="shared" si="89"/>
        <v>4.3</v>
      </c>
      <c r="AW82" s="59">
        <f>ROUND(IF('Indicator Data'!M85=0,0,IF('Indicator Data'!M85&gt;AW$194,10,IF('Indicator Data'!M85&lt;AW$195,0,10-(AW$194-'Indicator Data'!M85)/(AW$194-AW$195)*10))),1)</f>
        <v>6.1</v>
      </c>
      <c r="AX82" s="59">
        <f>ROUND(IF('Indicator Data'!N85=0,0,IF(LOG('Indicator Data'!N85)&gt;LOG(AX$194),10,IF(LOG('Indicator Data'!N85)&lt;LOG(AX$195),0,10-(LOG(AX$194)-LOG('Indicator Data'!N85))/(LOG(AX$194)-LOG(AX$195))*10))),1)</f>
        <v>5.9</v>
      </c>
      <c r="AY82" s="61">
        <f t="shared" si="90"/>
        <v>6</v>
      </c>
      <c r="AZ82" s="59">
        <f>'Indicator Data'!O85</f>
        <v>0</v>
      </c>
      <c r="BA82" s="59">
        <f>'Indicator Data'!P85</f>
        <v>0</v>
      </c>
      <c r="BB82" s="61">
        <f t="shared" si="91"/>
        <v>0</v>
      </c>
      <c r="BC82" s="62">
        <f t="shared" si="92"/>
        <v>4.2</v>
      </c>
      <c r="BD82" s="16"/>
      <c r="BE82" s="108"/>
    </row>
    <row r="83" spans="1:57" s="4" customFormat="1" x14ac:dyDescent="0.25">
      <c r="A83" s="131" t="s">
        <v>153</v>
      </c>
      <c r="B83" s="63" t="s">
        <v>152</v>
      </c>
      <c r="C83" s="59">
        <f>ROUND(IF('Indicator Data'!C86=0,0.1,IF(LOG('Indicator Data'!C86)&gt;C$194,10,IF(LOG('Indicator Data'!C86)&lt;C$195,0,10-(C$194-LOG('Indicator Data'!C86))/(C$194-C$195)*10))),1)</f>
        <v>9.8000000000000007</v>
      </c>
      <c r="D83" s="59">
        <f>ROUND(IF('Indicator Data'!D86=0,0.1,IF(LOG('Indicator Data'!D86)&gt;D$194,10,IF(LOG('Indicator Data'!D86)&lt;D$195,0,10-(D$194-LOG('Indicator Data'!D86))/(D$194-D$195)*10))),1)</f>
        <v>0.1</v>
      </c>
      <c r="E83" s="59">
        <f t="shared" si="62"/>
        <v>7.3</v>
      </c>
      <c r="F83" s="59">
        <f>ROUND(IF('Indicator Data'!E86="No data",0.1,IF('Indicator Data'!E86=0,0,IF(LOG('Indicator Data'!E86)&gt;F$194,10,IF(LOG('Indicator Data'!E86)&lt;F$195,0,10-(F$194-LOG('Indicator Data'!E86))/(F$194-F$195)*10)))),1)</f>
        <v>7.9</v>
      </c>
      <c r="G83" s="59">
        <f>ROUND(IF('Indicator Data'!F86=0,0,IF(LOG('Indicator Data'!F86)&gt;G$194,10,IF(LOG('Indicator Data'!F86)&lt;G$195,0,10-(G$194-LOG('Indicator Data'!F86))/(G$194-G$195)*10))),1)</f>
        <v>7.7</v>
      </c>
      <c r="H83" s="59">
        <f>ROUND(IF('Indicator Data'!G86=0,0,IF(LOG('Indicator Data'!G86)&gt;H$194,10,IF(LOG('Indicator Data'!G86)&lt;H$195,0,10-(H$194-LOG('Indicator Data'!G86))/(H$194-H$195)*10))),1)</f>
        <v>0</v>
      </c>
      <c r="I83" s="59">
        <f>ROUND(IF('Indicator Data'!H86=0,0,IF(LOG('Indicator Data'!H86)&gt;I$194,10,IF(LOG('Indicator Data'!H86)&lt;I$195,0,10-(I$194-LOG('Indicator Data'!H86))/(I$194-I$195)*10))),1)</f>
        <v>0</v>
      </c>
      <c r="J83" s="59">
        <f t="shared" si="63"/>
        <v>0</v>
      </c>
      <c r="K83" s="59">
        <f>ROUND(IF('Indicator Data'!I86=0,0,IF(LOG('Indicator Data'!I86)&gt;K$194,10,IF(LOG('Indicator Data'!I86)&lt;K$195,0,10-(K$194-LOG('Indicator Data'!I86))/(K$194-K$195)*10))),1)</f>
        <v>0</v>
      </c>
      <c r="L83" s="59">
        <f t="shared" si="64"/>
        <v>0</v>
      </c>
      <c r="M83" s="59">
        <f>ROUND(IF('Indicator Data'!J86=0,0,IF(LOG('Indicator Data'!J86)&gt;M$194,10,IF(LOG('Indicator Data'!J86)&lt;M$195,0,10-(M$194-LOG('Indicator Data'!J86))/(M$194-M$195)*10))),1)</f>
        <v>0</v>
      </c>
      <c r="N83" s="60">
        <f>'Indicator Data'!C86/'Indicator Data'!$BD86</f>
        <v>1.4216817495274316E-3</v>
      </c>
      <c r="O83" s="60">
        <f>'Indicator Data'!D86/'Indicator Data'!$BD86</f>
        <v>0</v>
      </c>
      <c r="P83" s="60">
        <f>IF(F83=0.1,0,'Indicator Data'!E86/'Indicator Data'!$BD86)</f>
        <v>2.3940909662586345E-3</v>
      </c>
      <c r="Q83" s="60">
        <f>'Indicator Data'!F86/'Indicator Data'!$BD86</f>
        <v>6.8934077606377134E-6</v>
      </c>
      <c r="R83" s="60">
        <f>'Indicator Data'!G86/'Indicator Data'!$BD86</f>
        <v>0</v>
      </c>
      <c r="S83" s="60">
        <f>'Indicator Data'!H86/'Indicator Data'!$BD86</f>
        <v>0</v>
      </c>
      <c r="T83" s="60">
        <f>'Indicator Data'!I86/'Indicator Data'!$BD86</f>
        <v>0</v>
      </c>
      <c r="U83" s="60">
        <f>'Indicator Data'!J86/'Indicator Data'!$BD86</f>
        <v>0</v>
      </c>
      <c r="V83" s="59">
        <f t="shared" si="65"/>
        <v>7.1</v>
      </c>
      <c r="W83" s="59">
        <f t="shared" si="66"/>
        <v>0</v>
      </c>
      <c r="X83" s="59">
        <f t="shared" si="67"/>
        <v>4.4000000000000004</v>
      </c>
      <c r="Y83" s="59">
        <f t="shared" si="68"/>
        <v>1.6</v>
      </c>
      <c r="Z83" s="59">
        <f t="shared" si="69"/>
        <v>7.4</v>
      </c>
      <c r="AA83" s="59">
        <f t="shared" si="70"/>
        <v>0</v>
      </c>
      <c r="AB83" s="59">
        <f t="shared" si="71"/>
        <v>0</v>
      </c>
      <c r="AC83" s="59">
        <f t="shared" si="72"/>
        <v>0</v>
      </c>
      <c r="AD83" s="59">
        <f t="shared" si="73"/>
        <v>0</v>
      </c>
      <c r="AE83" s="59">
        <f t="shared" si="74"/>
        <v>0</v>
      </c>
      <c r="AF83" s="59">
        <f t="shared" si="75"/>
        <v>0</v>
      </c>
      <c r="AG83" s="59">
        <f>ROUND(IF('Indicator Data'!K86=0,0,IF('Indicator Data'!K86&gt;AG$194,10,IF('Indicator Data'!K86&lt;AG$195,0,10-(AG$194-'Indicator Data'!K86)/(AG$194-AG$195)*10))),1)</f>
        <v>3</v>
      </c>
      <c r="AH83" s="59">
        <f t="shared" si="76"/>
        <v>8.5</v>
      </c>
      <c r="AI83" s="59">
        <f t="shared" si="77"/>
        <v>0.1</v>
      </c>
      <c r="AJ83" s="59">
        <f t="shared" si="78"/>
        <v>0</v>
      </c>
      <c r="AK83" s="59">
        <f t="shared" si="79"/>
        <v>0</v>
      </c>
      <c r="AL83" s="59">
        <f t="shared" si="80"/>
        <v>0</v>
      </c>
      <c r="AM83" s="59">
        <f t="shared" si="81"/>
        <v>0</v>
      </c>
      <c r="AN83" s="59">
        <f t="shared" si="82"/>
        <v>0</v>
      </c>
      <c r="AO83" s="61">
        <f t="shared" si="83"/>
        <v>6.1</v>
      </c>
      <c r="AP83" s="61">
        <f t="shared" si="84"/>
        <v>5.6</v>
      </c>
      <c r="AQ83" s="61">
        <f t="shared" si="85"/>
        <v>7.6</v>
      </c>
      <c r="AR83" s="61">
        <f t="shared" si="86"/>
        <v>0</v>
      </c>
      <c r="AS83" s="59">
        <f t="shared" si="87"/>
        <v>1.5</v>
      </c>
      <c r="AT83" s="59">
        <f>IF('Indicator Data'!L86="No data","x",IF('Indicator Data'!BE86&lt;1000,"x",ROUND((IF('Indicator Data'!L86&gt;AT$194,10,IF('Indicator Data'!L86&lt;AT$195,0,10-(AT$194-'Indicator Data'!L86)/(AT$194-AT$195)*10))),1)))</f>
        <v>4</v>
      </c>
      <c r="AU83" s="61">
        <f t="shared" si="88"/>
        <v>2.8</v>
      </c>
      <c r="AV83" s="62">
        <f t="shared" si="89"/>
        <v>4.9000000000000004</v>
      </c>
      <c r="AW83" s="59">
        <f>ROUND(IF('Indicator Data'!M86=0,0,IF('Indicator Data'!M86&gt;AW$194,10,IF('Indicator Data'!M86&lt;AW$195,0,10-(AW$194-'Indicator Data'!M86)/(AW$194-AW$195)*10))),1)</f>
        <v>0.5</v>
      </c>
      <c r="AX83" s="59">
        <f>ROUND(IF('Indicator Data'!N86=0,0,IF(LOG('Indicator Data'!N86)&gt;LOG(AX$194),10,IF(LOG('Indicator Data'!N86)&lt;LOG(AX$195),0,10-(LOG(AX$194)-LOG('Indicator Data'!N86))/(LOG(AX$194)-LOG(AX$195))*10))),1)</f>
        <v>4.5</v>
      </c>
      <c r="AY83" s="61">
        <f t="shared" si="90"/>
        <v>2.7</v>
      </c>
      <c r="AZ83" s="59">
        <f>'Indicator Data'!O86</f>
        <v>0</v>
      </c>
      <c r="BA83" s="59">
        <f>'Indicator Data'!P86</f>
        <v>0</v>
      </c>
      <c r="BB83" s="61">
        <f t="shared" si="91"/>
        <v>0</v>
      </c>
      <c r="BC83" s="62">
        <f t="shared" si="92"/>
        <v>1.9</v>
      </c>
      <c r="BD83" s="16"/>
      <c r="BE83" s="108"/>
    </row>
    <row r="84" spans="1:57" s="4" customFormat="1" x14ac:dyDescent="0.25">
      <c r="A84" s="131" t="s">
        <v>155</v>
      </c>
      <c r="B84" s="63" t="s">
        <v>154</v>
      </c>
      <c r="C84" s="59">
        <f>ROUND(IF('Indicator Data'!C87=0,0.1,IF(LOG('Indicator Data'!C87)&gt;C$194,10,IF(LOG('Indicator Data'!C87)&lt;C$195,0,10-(C$194-LOG('Indicator Data'!C87))/(C$194-C$195)*10))),1)</f>
        <v>6.3</v>
      </c>
      <c r="D84" s="59">
        <f>ROUND(IF('Indicator Data'!D87=0,0.1,IF(LOG('Indicator Data'!D87)&gt;D$194,10,IF(LOG('Indicator Data'!D87)&lt;D$195,0,10-(D$194-LOG('Indicator Data'!D87))/(D$194-D$195)*10))),1)</f>
        <v>0.1</v>
      </c>
      <c r="E84" s="59">
        <f t="shared" si="62"/>
        <v>3.8</v>
      </c>
      <c r="F84" s="59">
        <f>ROUND(IF('Indicator Data'!E87="No data",0.1,IF('Indicator Data'!E87=0,0,IF(LOG('Indicator Data'!E87)&gt;F$194,10,IF(LOG('Indicator Data'!E87)&lt;F$195,0,10-(F$194-LOG('Indicator Data'!E87))/(F$194-F$195)*10)))),1)</f>
        <v>4.4000000000000004</v>
      </c>
      <c r="G84" s="59">
        <f>ROUND(IF('Indicator Data'!F87=0,0,IF(LOG('Indicator Data'!F87)&gt;G$194,10,IF(LOG('Indicator Data'!F87)&lt;G$195,0,10-(G$194-LOG('Indicator Data'!F87))/(G$194-G$195)*10))),1)</f>
        <v>0</v>
      </c>
      <c r="H84" s="59">
        <f>ROUND(IF('Indicator Data'!G87=0,0,IF(LOG('Indicator Data'!G87)&gt;H$194,10,IF(LOG('Indicator Data'!G87)&lt;H$195,0,10-(H$194-LOG('Indicator Data'!G87))/(H$194-H$195)*10))),1)</f>
        <v>6.8</v>
      </c>
      <c r="I84" s="59">
        <f>ROUND(IF('Indicator Data'!H87=0,0,IF(LOG('Indicator Data'!H87)&gt;I$194,10,IF(LOG('Indicator Data'!H87)&lt;I$195,0,10-(I$194-LOG('Indicator Data'!H87))/(I$194-I$195)*10))),1)</f>
        <v>8.3000000000000007</v>
      </c>
      <c r="J84" s="59">
        <f t="shared" si="63"/>
        <v>7.6</v>
      </c>
      <c r="K84" s="59">
        <f>ROUND(IF('Indicator Data'!I87=0,0,IF(LOG('Indicator Data'!I87)&gt;K$194,10,IF(LOG('Indicator Data'!I87)&lt;K$195,0,10-(K$194-LOG('Indicator Data'!I87))/(K$194-K$195)*10))),1)</f>
        <v>6.4</v>
      </c>
      <c r="L84" s="59">
        <f t="shared" si="64"/>
        <v>7</v>
      </c>
      <c r="M84" s="59">
        <f>ROUND(IF('Indicator Data'!J87=0,0,IF(LOG('Indicator Data'!J87)&gt;M$194,10,IF(LOG('Indicator Data'!J87)&lt;M$195,0,10-(M$194-LOG('Indicator Data'!J87))/(M$194-M$195)*10))),1)</f>
        <v>6.1</v>
      </c>
      <c r="N84" s="60">
        <f>'Indicator Data'!C87/'Indicator Data'!$BD87</f>
        <v>1.2139106091407803E-3</v>
      </c>
      <c r="O84" s="60">
        <f>'Indicator Data'!D87/'Indicator Data'!$BD87</f>
        <v>0</v>
      </c>
      <c r="P84" s="60">
        <f>IF(F84=0.1,0,'Indicator Data'!E87/'Indicator Data'!$BD87)</f>
        <v>2.1317628669267285E-3</v>
      </c>
      <c r="Q84" s="60">
        <f>'Indicator Data'!F87/'Indicator Data'!$BD87</f>
        <v>0</v>
      </c>
      <c r="R84" s="60">
        <f>'Indicator Data'!G87/'Indicator Data'!$BD87</f>
        <v>1.8490820556375683E-2</v>
      </c>
      <c r="S84" s="60">
        <f>'Indicator Data'!H87/'Indicator Data'!$BD87</f>
        <v>2.1499445688474171E-3</v>
      </c>
      <c r="T84" s="60">
        <f>'Indicator Data'!I87/'Indicator Data'!$BD87</f>
        <v>5.6935308565069414E-3</v>
      </c>
      <c r="U84" s="60">
        <f>'Indicator Data'!J87/'Indicator Data'!$BD87</f>
        <v>1.0000169433296094E-3</v>
      </c>
      <c r="V84" s="59">
        <f t="shared" si="65"/>
        <v>6.1</v>
      </c>
      <c r="W84" s="59">
        <f t="shared" si="66"/>
        <v>0</v>
      </c>
      <c r="X84" s="59">
        <f t="shared" si="67"/>
        <v>3.6</v>
      </c>
      <c r="Y84" s="59">
        <f t="shared" si="68"/>
        <v>1.4</v>
      </c>
      <c r="Z84" s="59">
        <f t="shared" si="69"/>
        <v>0</v>
      </c>
      <c r="AA84" s="59">
        <f t="shared" si="70"/>
        <v>10</v>
      </c>
      <c r="AB84" s="59">
        <f t="shared" si="71"/>
        <v>4.3</v>
      </c>
      <c r="AC84" s="59">
        <f t="shared" si="72"/>
        <v>8.4</v>
      </c>
      <c r="AD84" s="59">
        <f t="shared" si="73"/>
        <v>5.7</v>
      </c>
      <c r="AE84" s="59">
        <f t="shared" si="74"/>
        <v>7.3</v>
      </c>
      <c r="AF84" s="59">
        <f t="shared" si="75"/>
        <v>0.3</v>
      </c>
      <c r="AG84" s="59">
        <f>ROUND(IF('Indicator Data'!K87=0,0,IF('Indicator Data'!K87&gt;AG$194,10,IF('Indicator Data'!K87&lt;AG$195,0,10-(AG$194-'Indicator Data'!K87)/(AG$194-AG$195)*10))),1)</f>
        <v>2</v>
      </c>
      <c r="AH84" s="59">
        <f t="shared" si="76"/>
        <v>6.2</v>
      </c>
      <c r="AI84" s="59">
        <f t="shared" si="77"/>
        <v>0.1</v>
      </c>
      <c r="AJ84" s="59">
        <f t="shared" si="78"/>
        <v>8.4</v>
      </c>
      <c r="AK84" s="59">
        <f t="shared" si="79"/>
        <v>6.3</v>
      </c>
      <c r="AL84" s="59">
        <f t="shared" si="80"/>
        <v>7.5</v>
      </c>
      <c r="AM84" s="59">
        <f t="shared" si="81"/>
        <v>6.1</v>
      </c>
      <c r="AN84" s="59">
        <f t="shared" si="82"/>
        <v>3.8</v>
      </c>
      <c r="AO84" s="61">
        <f t="shared" si="83"/>
        <v>3.7</v>
      </c>
      <c r="AP84" s="61">
        <f t="shared" si="84"/>
        <v>3</v>
      </c>
      <c r="AQ84" s="61">
        <f t="shared" si="85"/>
        <v>0</v>
      </c>
      <c r="AR84" s="61">
        <f t="shared" si="86"/>
        <v>7.2</v>
      </c>
      <c r="AS84" s="59">
        <f t="shared" si="87"/>
        <v>2.9</v>
      </c>
      <c r="AT84" s="59">
        <f>IF('Indicator Data'!L87="No data","x",IF('Indicator Data'!BE87&lt;1000,"x",ROUND((IF('Indicator Data'!L87&gt;AT$194,10,IF('Indicator Data'!L87&lt;AT$195,0,10-(AT$194-'Indicator Data'!L87)/(AT$194-AT$195)*10))),1)))</f>
        <v>2</v>
      </c>
      <c r="AU84" s="61">
        <f t="shared" si="88"/>
        <v>2.5</v>
      </c>
      <c r="AV84" s="62">
        <f t="shared" si="89"/>
        <v>3.7</v>
      </c>
      <c r="AW84" s="59">
        <f>ROUND(IF('Indicator Data'!M87=0,0,IF('Indicator Data'!M87&gt;AW$194,10,IF('Indicator Data'!M87&lt;AW$195,0,10-(AW$194-'Indicator Data'!M87)/(AW$194-AW$195)*10))),1)</f>
        <v>1</v>
      </c>
      <c r="AX84" s="59">
        <f>ROUND(IF('Indicator Data'!N87=0,0,IF(LOG('Indicator Data'!N87)&gt;LOG(AX$194),10,IF(LOG('Indicator Data'!N87)&lt;LOG(AX$195),0,10-(LOG(AX$194)-LOG('Indicator Data'!N87))/(LOG(AX$194)-LOG(AX$195))*10))),1)</f>
        <v>0.4</v>
      </c>
      <c r="AY84" s="61">
        <f t="shared" si="90"/>
        <v>0.7</v>
      </c>
      <c r="AZ84" s="59">
        <f>'Indicator Data'!O87</f>
        <v>0</v>
      </c>
      <c r="BA84" s="59">
        <f>'Indicator Data'!P87</f>
        <v>0</v>
      </c>
      <c r="BB84" s="61">
        <f t="shared" si="91"/>
        <v>0</v>
      </c>
      <c r="BC84" s="62">
        <f t="shared" si="92"/>
        <v>0.5</v>
      </c>
      <c r="BD84" s="16"/>
      <c r="BE84" s="108"/>
    </row>
    <row r="85" spans="1:57" s="4" customFormat="1" x14ac:dyDescent="0.25">
      <c r="A85" s="131" t="s">
        <v>157</v>
      </c>
      <c r="B85" s="58" t="s">
        <v>156</v>
      </c>
      <c r="C85" s="59">
        <f>ROUND(IF('Indicator Data'!C88=0,0.1,IF(LOG('Indicator Data'!C88)&gt;C$194,10,IF(LOG('Indicator Data'!C88)&lt;C$195,0,10-(C$194-LOG('Indicator Data'!C88))/(C$194-C$195)*10))),1)</f>
        <v>10</v>
      </c>
      <c r="D85" s="59">
        <f>ROUND(IF('Indicator Data'!D88=0,0.1,IF(LOG('Indicator Data'!D88)&gt;D$194,10,IF(LOG('Indicator Data'!D88)&lt;D$195,0,10-(D$194-LOG('Indicator Data'!D88))/(D$194-D$195)*10))),1)</f>
        <v>10</v>
      </c>
      <c r="E85" s="59">
        <f t="shared" si="62"/>
        <v>10</v>
      </c>
      <c r="F85" s="59">
        <f>ROUND(IF('Indicator Data'!E88="No data",0.1,IF('Indicator Data'!E88=0,0,IF(LOG('Indicator Data'!E88)&gt;F$194,10,IF(LOG('Indicator Data'!E88)&lt;F$195,0,10-(F$194-LOG('Indicator Data'!E88))/(F$194-F$195)*10)))),1)</f>
        <v>6.4</v>
      </c>
      <c r="G85" s="59">
        <f>ROUND(IF('Indicator Data'!F88=0,0,IF(LOG('Indicator Data'!F88)&gt;G$194,10,IF(LOG('Indicator Data'!F88)&lt;G$195,0,10-(G$194-LOG('Indicator Data'!F88))/(G$194-G$195)*10))),1)</f>
        <v>10</v>
      </c>
      <c r="H85" s="59">
        <f>ROUND(IF('Indicator Data'!G88=0,0,IF(LOG('Indicator Data'!G88)&gt;H$194,10,IF(LOG('Indicator Data'!G88)&lt;H$195,0,10-(H$194-LOG('Indicator Data'!G88))/(H$194-H$195)*10))),1)</f>
        <v>10</v>
      </c>
      <c r="I85" s="59">
        <f>ROUND(IF('Indicator Data'!H88=0,0,IF(LOG('Indicator Data'!H88)&gt;I$194,10,IF(LOG('Indicator Data'!H88)&lt;I$195,0,10-(I$194-LOG('Indicator Data'!H88))/(I$194-I$195)*10))),1)</f>
        <v>10</v>
      </c>
      <c r="J85" s="59">
        <f t="shared" si="63"/>
        <v>10</v>
      </c>
      <c r="K85" s="59">
        <f>ROUND(IF('Indicator Data'!I88=0,0,IF(LOG('Indicator Data'!I88)&gt;K$194,10,IF(LOG('Indicator Data'!I88)&lt;K$195,0,10-(K$194-LOG('Indicator Data'!I88))/(K$194-K$195)*10))),1)</f>
        <v>10</v>
      </c>
      <c r="L85" s="59">
        <f t="shared" si="64"/>
        <v>10</v>
      </c>
      <c r="M85" s="59">
        <f>ROUND(IF('Indicator Data'!J88=0,0,IF(LOG('Indicator Data'!J88)&gt;M$194,10,IF(LOG('Indicator Data'!J88)&lt;M$195,0,10-(M$194-LOG('Indicator Data'!J88))/(M$194-M$195)*10))),1)</f>
        <v>0</v>
      </c>
      <c r="N85" s="60">
        <f>'Indicator Data'!C88/'Indicator Data'!$BD88</f>
        <v>1.6477057983260023E-3</v>
      </c>
      <c r="O85" s="60">
        <f>'Indicator Data'!D88/'Indicator Data'!$BD88</f>
        <v>8.9892282294423362E-4</v>
      </c>
      <c r="P85" s="60">
        <f>IF(F85=0.1,0,'Indicator Data'!E88/'Indicator Data'!$BD88)</f>
        <v>2.7569326156249891E-4</v>
      </c>
      <c r="Q85" s="60">
        <f>'Indicator Data'!F88/'Indicator Data'!$BD88</f>
        <v>2.9223497657301727E-4</v>
      </c>
      <c r="R85" s="60">
        <f>'Indicator Data'!G88/'Indicator Data'!$BD88</f>
        <v>1.857935026847899E-2</v>
      </c>
      <c r="S85" s="60">
        <f>'Indicator Data'!H88/'Indicator Data'!$BD88</f>
        <v>1.1808252372459241E-2</v>
      </c>
      <c r="T85" s="60">
        <f>'Indicator Data'!I88/'Indicator Data'!$BD88</f>
        <v>1.0188342248757897E-2</v>
      </c>
      <c r="U85" s="60">
        <f>'Indicator Data'!J88/'Indicator Data'!$BD88</f>
        <v>0</v>
      </c>
      <c r="V85" s="59">
        <f t="shared" si="65"/>
        <v>8.1999999999999993</v>
      </c>
      <c r="W85" s="59">
        <f t="shared" si="66"/>
        <v>9</v>
      </c>
      <c r="X85" s="59">
        <f t="shared" si="67"/>
        <v>8.6</v>
      </c>
      <c r="Y85" s="59">
        <f t="shared" si="68"/>
        <v>0.2</v>
      </c>
      <c r="Z85" s="59">
        <f t="shared" si="69"/>
        <v>10</v>
      </c>
      <c r="AA85" s="59">
        <f t="shared" si="70"/>
        <v>10</v>
      </c>
      <c r="AB85" s="59">
        <f t="shared" si="71"/>
        <v>10</v>
      </c>
      <c r="AC85" s="59">
        <f t="shared" si="72"/>
        <v>10</v>
      </c>
      <c r="AD85" s="59">
        <f t="shared" si="73"/>
        <v>10</v>
      </c>
      <c r="AE85" s="59">
        <f t="shared" si="74"/>
        <v>10</v>
      </c>
      <c r="AF85" s="59">
        <f t="shared" si="75"/>
        <v>0</v>
      </c>
      <c r="AG85" s="59">
        <f>ROUND(IF('Indicator Data'!K88=0,0,IF('Indicator Data'!K88&gt;AG$194,10,IF('Indicator Data'!K88&lt;AG$195,0,10-(AG$194-'Indicator Data'!K88)/(AG$194-AG$195)*10))),1)</f>
        <v>0</v>
      </c>
      <c r="AH85" s="59">
        <f t="shared" si="76"/>
        <v>9.1</v>
      </c>
      <c r="AI85" s="59">
        <f t="shared" si="77"/>
        <v>9.5</v>
      </c>
      <c r="AJ85" s="59">
        <f t="shared" si="78"/>
        <v>10</v>
      </c>
      <c r="AK85" s="59">
        <f t="shared" si="79"/>
        <v>10</v>
      </c>
      <c r="AL85" s="59">
        <f t="shared" si="80"/>
        <v>10</v>
      </c>
      <c r="AM85" s="59">
        <f t="shared" si="81"/>
        <v>10</v>
      </c>
      <c r="AN85" s="59">
        <f t="shared" si="82"/>
        <v>0</v>
      </c>
      <c r="AO85" s="61">
        <f t="shared" si="83"/>
        <v>9.4</v>
      </c>
      <c r="AP85" s="61">
        <f t="shared" si="84"/>
        <v>3.9</v>
      </c>
      <c r="AQ85" s="61">
        <f t="shared" si="85"/>
        <v>10</v>
      </c>
      <c r="AR85" s="61">
        <f t="shared" si="86"/>
        <v>10</v>
      </c>
      <c r="AS85" s="59">
        <f t="shared" si="87"/>
        <v>0</v>
      </c>
      <c r="AT85" s="59">
        <f>IF('Indicator Data'!L88="No data","x",IF('Indicator Data'!BE88&lt;1000,"x",ROUND((IF('Indicator Data'!L88&gt;AT$194,10,IF('Indicator Data'!L88&lt;AT$195,0,10-(AT$194-'Indicator Data'!L88)/(AT$194-AT$195)*10))),1)))</f>
        <v>1</v>
      </c>
      <c r="AU85" s="61">
        <f t="shared" si="88"/>
        <v>0.5</v>
      </c>
      <c r="AV85" s="62">
        <f t="shared" si="89"/>
        <v>8.3000000000000007</v>
      </c>
      <c r="AW85" s="59">
        <f>ROUND(IF('Indicator Data'!M88=0,0,IF('Indicator Data'!M88&gt;AW$194,10,IF('Indicator Data'!M88&lt;AW$195,0,10-(AW$194-'Indicator Data'!M88)/(AW$194-AW$195)*10))),1)</f>
        <v>0.3</v>
      </c>
      <c r="AX85" s="59">
        <f>ROUND(IF('Indicator Data'!N88=0,0,IF(LOG('Indicator Data'!N88)&gt;LOG(AX$194),10,IF(LOG('Indicator Data'!N88)&lt;LOG(AX$195),0,10-(LOG(AX$194)-LOG('Indicator Data'!N88))/(LOG(AX$194)-LOG(AX$195))*10))),1)</f>
        <v>1.7</v>
      </c>
      <c r="AY85" s="61">
        <f t="shared" si="90"/>
        <v>1</v>
      </c>
      <c r="AZ85" s="59">
        <f>'Indicator Data'!O88</f>
        <v>0</v>
      </c>
      <c r="BA85" s="59">
        <f>'Indicator Data'!P88</f>
        <v>0</v>
      </c>
      <c r="BB85" s="61">
        <f t="shared" si="91"/>
        <v>0</v>
      </c>
      <c r="BC85" s="62">
        <f t="shared" si="92"/>
        <v>0.7</v>
      </c>
      <c r="BD85" s="16"/>
      <c r="BE85" s="108"/>
    </row>
    <row r="86" spans="1:57" s="4" customFormat="1" x14ac:dyDescent="0.25">
      <c r="A86" s="131" t="s">
        <v>159</v>
      </c>
      <c r="B86" s="63" t="s">
        <v>158</v>
      </c>
      <c r="C86" s="59">
        <f>ROUND(IF('Indicator Data'!C89=0,0.1,IF(LOG('Indicator Data'!C89)&gt;C$194,10,IF(LOG('Indicator Data'!C89)&lt;C$195,0,10-(C$194-LOG('Indicator Data'!C89))/(C$194-C$195)*10))),1)</f>
        <v>8</v>
      </c>
      <c r="D86" s="59">
        <f>ROUND(IF('Indicator Data'!D89=0,0.1,IF(LOG('Indicator Data'!D89)&gt;D$194,10,IF(LOG('Indicator Data'!D89)&lt;D$195,0,10-(D$194-LOG('Indicator Data'!D89))/(D$194-D$195)*10))),1)</f>
        <v>0.1</v>
      </c>
      <c r="E86" s="59">
        <f t="shared" si="62"/>
        <v>5.3</v>
      </c>
      <c r="F86" s="59">
        <f>ROUND(IF('Indicator Data'!E89="No data",0.1,IF('Indicator Data'!E89=0,0,IF(LOG('Indicator Data'!E89)&gt;F$194,10,IF(LOG('Indicator Data'!E89)&lt;F$195,0,10-(F$194-LOG('Indicator Data'!E89))/(F$194-F$195)*10)))),1)</f>
        <v>4.5999999999999996</v>
      </c>
      <c r="G86" s="59">
        <f>ROUND(IF('Indicator Data'!F89=0,0,IF(LOG('Indicator Data'!F89)&gt;G$194,10,IF(LOG('Indicator Data'!F89)&lt;G$195,0,10-(G$194-LOG('Indicator Data'!F89))/(G$194-G$195)*10))),1)</f>
        <v>0</v>
      </c>
      <c r="H86" s="59">
        <f>ROUND(IF('Indicator Data'!G89=0,0,IF(LOG('Indicator Data'!G89)&gt;H$194,10,IF(LOG('Indicator Data'!G89)&lt;H$195,0,10-(H$194-LOG('Indicator Data'!G89))/(H$194-H$195)*10))),1)</f>
        <v>0</v>
      </c>
      <c r="I86" s="59">
        <f>ROUND(IF('Indicator Data'!H89=0,0,IF(LOG('Indicator Data'!H89)&gt;I$194,10,IF(LOG('Indicator Data'!H89)&lt;I$195,0,10-(I$194-LOG('Indicator Data'!H89))/(I$194-I$195)*10))),1)</f>
        <v>0</v>
      </c>
      <c r="J86" s="59">
        <f t="shared" si="63"/>
        <v>0</v>
      </c>
      <c r="K86" s="59">
        <f>ROUND(IF('Indicator Data'!I89=0,0,IF(LOG('Indicator Data'!I89)&gt;K$194,10,IF(LOG('Indicator Data'!I89)&lt;K$195,0,10-(K$194-LOG('Indicator Data'!I89))/(K$194-K$195)*10))),1)</f>
        <v>0</v>
      </c>
      <c r="L86" s="59">
        <f t="shared" si="64"/>
        <v>0</v>
      </c>
      <c r="M86" s="59">
        <f>ROUND(IF('Indicator Data'!J89=0,0,IF(LOG('Indicator Data'!J89)&gt;M$194,10,IF(LOG('Indicator Data'!J89)&lt;M$195,0,10-(M$194-LOG('Indicator Data'!J89))/(M$194-M$195)*10))),1)</f>
        <v>7.5</v>
      </c>
      <c r="N86" s="60">
        <f>'Indicator Data'!C89/'Indicator Data'!$BD89</f>
        <v>2.1001883223565917E-3</v>
      </c>
      <c r="O86" s="60">
        <f>'Indicator Data'!D89/'Indicator Data'!$BD89</f>
        <v>0</v>
      </c>
      <c r="P86" s="60">
        <f>IF(F86=0.1,0,'Indicator Data'!E89/'Indicator Data'!$BD89)</f>
        <v>9.4966887932864991E-4</v>
      </c>
      <c r="Q86" s="60">
        <f>'Indicator Data'!F89/'Indicator Data'!$BD89</f>
        <v>0</v>
      </c>
      <c r="R86" s="60">
        <f>'Indicator Data'!G89/'Indicator Data'!$BD89</f>
        <v>0</v>
      </c>
      <c r="S86" s="60">
        <f>'Indicator Data'!H89/'Indicator Data'!$BD89</f>
        <v>0</v>
      </c>
      <c r="T86" s="60">
        <f>'Indicator Data'!I89/'Indicator Data'!$BD89</f>
        <v>0</v>
      </c>
      <c r="U86" s="60">
        <f>'Indicator Data'!J89/'Indicator Data'!$BD89</f>
        <v>1.3197053520254639E-3</v>
      </c>
      <c r="V86" s="59">
        <f t="shared" si="65"/>
        <v>10</v>
      </c>
      <c r="W86" s="59">
        <f t="shared" si="66"/>
        <v>0</v>
      </c>
      <c r="X86" s="59">
        <f t="shared" si="67"/>
        <v>7.6</v>
      </c>
      <c r="Y86" s="59">
        <f t="shared" si="68"/>
        <v>0.6</v>
      </c>
      <c r="Z86" s="59">
        <f t="shared" si="69"/>
        <v>0</v>
      </c>
      <c r="AA86" s="59">
        <f t="shared" si="70"/>
        <v>0</v>
      </c>
      <c r="AB86" s="59">
        <f t="shared" si="71"/>
        <v>0</v>
      </c>
      <c r="AC86" s="59">
        <f t="shared" si="72"/>
        <v>0</v>
      </c>
      <c r="AD86" s="59">
        <f t="shared" si="73"/>
        <v>0</v>
      </c>
      <c r="AE86" s="59">
        <f t="shared" si="74"/>
        <v>0</v>
      </c>
      <c r="AF86" s="59">
        <f t="shared" si="75"/>
        <v>0.4</v>
      </c>
      <c r="AG86" s="59">
        <f>ROUND(IF('Indicator Data'!K89=0,0,IF('Indicator Data'!K89&gt;AG$194,10,IF('Indicator Data'!K89&lt;AG$195,0,10-(AG$194-'Indicator Data'!K89)/(AG$194-AG$195)*10))),1)</f>
        <v>2</v>
      </c>
      <c r="AH86" s="59">
        <f t="shared" si="76"/>
        <v>9</v>
      </c>
      <c r="AI86" s="59">
        <f t="shared" si="77"/>
        <v>0.1</v>
      </c>
      <c r="AJ86" s="59">
        <f t="shared" si="78"/>
        <v>0</v>
      </c>
      <c r="AK86" s="59">
        <f t="shared" si="79"/>
        <v>0</v>
      </c>
      <c r="AL86" s="59">
        <f t="shared" si="80"/>
        <v>0</v>
      </c>
      <c r="AM86" s="59">
        <f t="shared" si="81"/>
        <v>0</v>
      </c>
      <c r="AN86" s="59">
        <f t="shared" si="82"/>
        <v>4.9000000000000004</v>
      </c>
      <c r="AO86" s="61">
        <f t="shared" si="83"/>
        <v>6.6</v>
      </c>
      <c r="AP86" s="61">
        <f t="shared" si="84"/>
        <v>2.8</v>
      </c>
      <c r="AQ86" s="61">
        <f t="shared" si="85"/>
        <v>0</v>
      </c>
      <c r="AR86" s="61">
        <f t="shared" si="86"/>
        <v>0</v>
      </c>
      <c r="AS86" s="59">
        <f t="shared" si="87"/>
        <v>3.5</v>
      </c>
      <c r="AT86" s="59">
        <f>IF('Indicator Data'!L89="No data","x",IF('Indicator Data'!BE89&lt;1000,"x",ROUND((IF('Indicator Data'!L89&gt;AT$194,10,IF('Indicator Data'!L89&lt;AT$195,0,10-(AT$194-'Indicator Data'!L89)/(AT$194-AT$195)*10))),1)))</f>
        <v>10</v>
      </c>
      <c r="AU86" s="61">
        <f t="shared" si="88"/>
        <v>6.8</v>
      </c>
      <c r="AV86" s="62">
        <f t="shared" si="89"/>
        <v>3.9</v>
      </c>
      <c r="AW86" s="59">
        <f>ROUND(IF('Indicator Data'!M89=0,0,IF('Indicator Data'!M89&gt;AW$194,10,IF('Indicator Data'!M89&lt;AW$195,0,10-(AW$194-'Indicator Data'!M89)/(AW$194-AW$195)*10))),1)</f>
        <v>1.9</v>
      </c>
      <c r="AX86" s="59">
        <f>ROUND(IF('Indicator Data'!N89=0,0,IF(LOG('Indicator Data'!N89)&gt;LOG(AX$194),10,IF(LOG('Indicator Data'!N89)&lt;LOG(AX$195),0,10-(LOG(AX$194)-LOG('Indicator Data'!N89))/(LOG(AX$194)-LOG(AX$195))*10))),1)</f>
        <v>2.5</v>
      </c>
      <c r="AY86" s="61">
        <f t="shared" si="90"/>
        <v>2.2000000000000002</v>
      </c>
      <c r="AZ86" s="59">
        <f>'Indicator Data'!O89</f>
        <v>0</v>
      </c>
      <c r="BA86" s="59">
        <f>'Indicator Data'!P89</f>
        <v>0</v>
      </c>
      <c r="BB86" s="61">
        <f t="shared" si="91"/>
        <v>0</v>
      </c>
      <c r="BC86" s="62">
        <f t="shared" si="92"/>
        <v>1.5</v>
      </c>
      <c r="BD86" s="16"/>
      <c r="BE86" s="108"/>
    </row>
    <row r="87" spans="1:57" s="4" customFormat="1" x14ac:dyDescent="0.25">
      <c r="A87" s="131" t="s">
        <v>161</v>
      </c>
      <c r="B87" s="63" t="s">
        <v>160</v>
      </c>
      <c r="C87" s="59">
        <f>ROUND(IF('Indicator Data'!C90=0,0.1,IF(LOG('Indicator Data'!C90)&gt;C$194,10,IF(LOG('Indicator Data'!C90)&lt;C$195,0,10-(C$194-LOG('Indicator Data'!C90))/(C$194-C$195)*10))),1)</f>
        <v>8</v>
      </c>
      <c r="D87" s="59">
        <f>ROUND(IF('Indicator Data'!D90=0,0.1,IF(LOG('Indicator Data'!D90)&gt;D$194,10,IF(LOG('Indicator Data'!D90)&lt;D$195,0,10-(D$194-LOG('Indicator Data'!D90))/(D$194-D$195)*10))),1)</f>
        <v>9.8000000000000007</v>
      </c>
      <c r="E87" s="59">
        <f t="shared" si="62"/>
        <v>9.1</v>
      </c>
      <c r="F87" s="59">
        <f>ROUND(IF('Indicator Data'!E90="No data",0.1,IF('Indicator Data'!E90=0,0,IF(LOG('Indicator Data'!E90)&gt;F$194,10,IF(LOG('Indicator Data'!E90)&lt;F$195,0,10-(F$194-LOG('Indicator Data'!E90))/(F$194-F$195)*10)))),1)</f>
        <v>7.4</v>
      </c>
      <c r="G87" s="59">
        <f>ROUND(IF('Indicator Data'!F90=0,0,IF(LOG('Indicator Data'!F90)&gt;G$194,10,IF(LOG('Indicator Data'!F90)&lt;G$195,0,10-(G$194-LOG('Indicator Data'!F90))/(G$194-G$195)*10))),1)</f>
        <v>0</v>
      </c>
      <c r="H87" s="59">
        <f>ROUND(IF('Indicator Data'!G90=0,0,IF(LOG('Indicator Data'!G90)&gt;H$194,10,IF(LOG('Indicator Data'!G90)&lt;H$195,0,10-(H$194-LOG('Indicator Data'!G90))/(H$194-H$195)*10))),1)</f>
        <v>0</v>
      </c>
      <c r="I87" s="59">
        <f>ROUND(IF('Indicator Data'!H90=0,0,IF(LOG('Indicator Data'!H90)&gt;I$194,10,IF(LOG('Indicator Data'!H90)&lt;I$195,0,10-(I$194-LOG('Indicator Data'!H90))/(I$194-I$195)*10))),1)</f>
        <v>0</v>
      </c>
      <c r="J87" s="59">
        <f t="shared" si="63"/>
        <v>0</v>
      </c>
      <c r="K87" s="59">
        <f>ROUND(IF('Indicator Data'!I90=0,0,IF(LOG('Indicator Data'!I90)&gt;K$194,10,IF(LOG('Indicator Data'!I90)&lt;K$195,0,10-(K$194-LOG('Indicator Data'!I90))/(K$194-K$195)*10))),1)</f>
        <v>0</v>
      </c>
      <c r="L87" s="59">
        <f t="shared" si="64"/>
        <v>0</v>
      </c>
      <c r="M87" s="59">
        <f>ROUND(IF('Indicator Data'!J90=0,0,IF(LOG('Indicator Data'!J90)&gt;M$194,10,IF(LOG('Indicator Data'!J90)&lt;M$195,0,10-(M$194-LOG('Indicator Data'!J90))/(M$194-M$195)*10))),1)</f>
        <v>0</v>
      </c>
      <c r="N87" s="60">
        <f>'Indicator Data'!C90/'Indicator Data'!$BD90</f>
        <v>8.7744242078928523E-4</v>
      </c>
      <c r="O87" s="60">
        <f>'Indicator Data'!D90/'Indicator Data'!$BD90</f>
        <v>4.9197199816108689E-4</v>
      </c>
      <c r="P87" s="60">
        <f>IF(F87=0.1,0,'Indicator Data'!E90/'Indicator Data'!$BD90)</f>
        <v>5.2388754232374681E-3</v>
      </c>
      <c r="Q87" s="60">
        <f>'Indicator Data'!F90/'Indicator Data'!$BD90</f>
        <v>0</v>
      </c>
      <c r="R87" s="60">
        <f>'Indicator Data'!G90/'Indicator Data'!$BD90</f>
        <v>0</v>
      </c>
      <c r="S87" s="60">
        <f>'Indicator Data'!H90/'Indicator Data'!$BD90</f>
        <v>0</v>
      </c>
      <c r="T87" s="60">
        <f>'Indicator Data'!I90/'Indicator Data'!$BD90</f>
        <v>0</v>
      </c>
      <c r="U87" s="60">
        <f>'Indicator Data'!J90/'Indicator Data'!$BD90</f>
        <v>0</v>
      </c>
      <c r="V87" s="59">
        <f t="shared" si="65"/>
        <v>4.4000000000000004</v>
      </c>
      <c r="W87" s="59">
        <f t="shared" si="66"/>
        <v>4.9000000000000004</v>
      </c>
      <c r="X87" s="59">
        <f t="shared" si="67"/>
        <v>4.7</v>
      </c>
      <c r="Y87" s="59">
        <f t="shared" si="68"/>
        <v>3.5</v>
      </c>
      <c r="Z87" s="59">
        <f t="shared" si="69"/>
        <v>0</v>
      </c>
      <c r="AA87" s="59">
        <f t="shared" si="70"/>
        <v>0</v>
      </c>
      <c r="AB87" s="59">
        <f t="shared" si="71"/>
        <v>0</v>
      </c>
      <c r="AC87" s="59">
        <f t="shared" si="72"/>
        <v>0</v>
      </c>
      <c r="AD87" s="59">
        <f t="shared" si="73"/>
        <v>0</v>
      </c>
      <c r="AE87" s="59">
        <f t="shared" si="74"/>
        <v>0</v>
      </c>
      <c r="AF87" s="59">
        <f t="shared" si="75"/>
        <v>0</v>
      </c>
      <c r="AG87" s="59">
        <f>ROUND(IF('Indicator Data'!K90=0,0,IF('Indicator Data'!K90&gt;AG$194,10,IF('Indicator Data'!K90&lt;AG$195,0,10-(AG$194-'Indicator Data'!K90)/(AG$194-AG$195)*10))),1)</f>
        <v>0</v>
      </c>
      <c r="AH87" s="59">
        <f t="shared" si="76"/>
        <v>6.2</v>
      </c>
      <c r="AI87" s="59">
        <f t="shared" si="77"/>
        <v>7.4</v>
      </c>
      <c r="AJ87" s="59">
        <f t="shared" si="78"/>
        <v>0</v>
      </c>
      <c r="AK87" s="59">
        <f t="shared" si="79"/>
        <v>0</v>
      </c>
      <c r="AL87" s="59">
        <f t="shared" si="80"/>
        <v>0</v>
      </c>
      <c r="AM87" s="59">
        <f t="shared" si="81"/>
        <v>0</v>
      </c>
      <c r="AN87" s="59">
        <f t="shared" si="82"/>
        <v>0</v>
      </c>
      <c r="AO87" s="61">
        <f t="shared" si="83"/>
        <v>7.5</v>
      </c>
      <c r="AP87" s="61">
        <f t="shared" si="84"/>
        <v>5.8</v>
      </c>
      <c r="AQ87" s="61">
        <f t="shared" si="85"/>
        <v>0</v>
      </c>
      <c r="AR87" s="61">
        <f t="shared" si="86"/>
        <v>0</v>
      </c>
      <c r="AS87" s="59">
        <f t="shared" si="87"/>
        <v>0</v>
      </c>
      <c r="AT87" s="59">
        <f>IF('Indicator Data'!L90="No data","x",IF('Indicator Data'!BE90&lt;1000,"x",ROUND((IF('Indicator Data'!L90&gt;AT$194,10,IF('Indicator Data'!L90&lt;AT$195,0,10-(AT$194-'Indicator Data'!L90)/(AT$194-AT$195)*10))),1)))</f>
        <v>10</v>
      </c>
      <c r="AU87" s="61">
        <f t="shared" si="88"/>
        <v>5</v>
      </c>
      <c r="AV87" s="62">
        <f t="shared" si="89"/>
        <v>4.3</v>
      </c>
      <c r="AW87" s="59">
        <f>ROUND(IF('Indicator Data'!M90=0,0,IF('Indicator Data'!M90&gt;AW$194,10,IF('Indicator Data'!M90&lt;AW$195,0,10-(AW$194-'Indicator Data'!M90)/(AW$194-AW$195)*10))),1)</f>
        <v>4</v>
      </c>
      <c r="AX87" s="59">
        <f>ROUND(IF('Indicator Data'!N90=0,0,IF(LOG('Indicator Data'!N90)&gt;LOG(AX$194),10,IF(LOG('Indicator Data'!N90)&lt;LOG(AX$195),0,10-(LOG(AX$194)-LOG('Indicator Data'!N90))/(LOG(AX$194)-LOG(AX$195))*10))),1)</f>
        <v>3.2</v>
      </c>
      <c r="AY87" s="61">
        <f t="shared" si="90"/>
        <v>3.6</v>
      </c>
      <c r="AZ87" s="59">
        <f>'Indicator Data'!O90</f>
        <v>0</v>
      </c>
      <c r="BA87" s="59">
        <f>'Indicator Data'!P90</f>
        <v>0</v>
      </c>
      <c r="BB87" s="61">
        <f t="shared" si="91"/>
        <v>0</v>
      </c>
      <c r="BC87" s="62">
        <f t="shared" si="92"/>
        <v>2.5</v>
      </c>
      <c r="BD87" s="16"/>
      <c r="BE87" s="108"/>
    </row>
    <row r="88" spans="1:57" s="4" customFormat="1" x14ac:dyDescent="0.25">
      <c r="A88" s="131" t="s">
        <v>163</v>
      </c>
      <c r="B88" s="63" t="s">
        <v>162</v>
      </c>
      <c r="C88" s="59">
        <f>ROUND(IF('Indicator Data'!C91=0,0.1,IF(LOG('Indicator Data'!C91)&gt;C$194,10,IF(LOG('Indicator Data'!C91)&lt;C$195,0,10-(C$194-LOG('Indicator Data'!C91))/(C$194-C$195)*10))),1)</f>
        <v>8.6999999999999993</v>
      </c>
      <c r="D88" s="59">
        <f>ROUND(IF('Indicator Data'!D91=0,0.1,IF(LOG('Indicator Data'!D91)&gt;D$194,10,IF(LOG('Indicator Data'!D91)&lt;D$195,0,10-(D$194-LOG('Indicator Data'!D91))/(D$194-D$195)*10))),1)</f>
        <v>0.1</v>
      </c>
      <c r="E88" s="59">
        <f t="shared" si="62"/>
        <v>6</v>
      </c>
      <c r="F88" s="59">
        <f>ROUND(IF('Indicator Data'!E91="No data",0.1,IF('Indicator Data'!E91=0,0,IF(LOG('Indicator Data'!E91)&gt;F$194,10,IF(LOG('Indicator Data'!E91)&lt;F$195,0,10-(F$194-LOG('Indicator Data'!E91))/(F$194-F$195)*10)))),1)</f>
        <v>7.9</v>
      </c>
      <c r="G88" s="59">
        <f>ROUND(IF('Indicator Data'!F91=0,0,IF(LOG('Indicator Data'!F91)&gt;G$194,10,IF(LOG('Indicator Data'!F91)&lt;G$195,0,10-(G$194-LOG('Indicator Data'!F91))/(G$194-G$195)*10))),1)</f>
        <v>5.9</v>
      </c>
      <c r="H88" s="59">
        <f>ROUND(IF('Indicator Data'!G91=0,0,IF(LOG('Indicator Data'!G91)&gt;H$194,10,IF(LOG('Indicator Data'!G91)&lt;H$195,0,10-(H$194-LOG('Indicator Data'!G91))/(H$194-H$195)*10))),1)</f>
        <v>0</v>
      </c>
      <c r="I88" s="59">
        <f>ROUND(IF('Indicator Data'!H91=0,0,IF(LOG('Indicator Data'!H91)&gt;I$194,10,IF(LOG('Indicator Data'!H91)&lt;I$195,0,10-(I$194-LOG('Indicator Data'!H91))/(I$194-I$195)*10))),1)</f>
        <v>0</v>
      </c>
      <c r="J88" s="59">
        <f t="shared" si="63"/>
        <v>0</v>
      </c>
      <c r="K88" s="59">
        <f>ROUND(IF('Indicator Data'!I91=0,0,IF(LOG('Indicator Data'!I91)&gt;K$194,10,IF(LOG('Indicator Data'!I91)&lt;K$195,0,10-(K$194-LOG('Indicator Data'!I91))/(K$194-K$195)*10))),1)</f>
        <v>0</v>
      </c>
      <c r="L88" s="59">
        <f t="shared" si="64"/>
        <v>0</v>
      </c>
      <c r="M88" s="59">
        <f>ROUND(IF('Indicator Data'!J91=0,0,IF(LOG('Indicator Data'!J91)&gt;M$194,10,IF(LOG('Indicator Data'!J91)&lt;M$195,0,10-(M$194-LOG('Indicator Data'!J91))/(M$194-M$195)*10))),1)</f>
        <v>10</v>
      </c>
      <c r="N88" s="60">
        <f>'Indicator Data'!C91/'Indicator Data'!$BD91</f>
        <v>6.6020794963246837E-4</v>
      </c>
      <c r="O88" s="60">
        <f>'Indicator Data'!D91/'Indicator Data'!$BD91</f>
        <v>0</v>
      </c>
      <c r="P88" s="60">
        <f>IF(F88=0.1,0,'Indicator Data'!E91/'Indicator Data'!$BD91)</f>
        <v>3.0997867990037896E-3</v>
      </c>
      <c r="Q88" s="60">
        <f>'Indicator Data'!F91/'Indicator Data'!$BD91</f>
        <v>7.4504734781732197E-7</v>
      </c>
      <c r="R88" s="60">
        <f>'Indicator Data'!G91/'Indicator Data'!$BD91</f>
        <v>0</v>
      </c>
      <c r="S88" s="60">
        <f>'Indicator Data'!H91/'Indicator Data'!$BD91</f>
        <v>0</v>
      </c>
      <c r="T88" s="60">
        <f>'Indicator Data'!I91/'Indicator Data'!$BD91</f>
        <v>0</v>
      </c>
      <c r="U88" s="60">
        <f>'Indicator Data'!J91/'Indicator Data'!$BD91</f>
        <v>3.3745090899458118E-2</v>
      </c>
      <c r="V88" s="59">
        <f t="shared" si="65"/>
        <v>3.3</v>
      </c>
      <c r="W88" s="59">
        <f t="shared" si="66"/>
        <v>0</v>
      </c>
      <c r="X88" s="59">
        <f t="shared" si="67"/>
        <v>1.8</v>
      </c>
      <c r="Y88" s="59">
        <f t="shared" si="68"/>
        <v>2.1</v>
      </c>
      <c r="Z88" s="59">
        <f t="shared" si="69"/>
        <v>5.3</v>
      </c>
      <c r="AA88" s="59">
        <f t="shared" si="70"/>
        <v>0</v>
      </c>
      <c r="AB88" s="59">
        <f t="shared" si="71"/>
        <v>0</v>
      </c>
      <c r="AC88" s="59">
        <f t="shared" si="72"/>
        <v>0</v>
      </c>
      <c r="AD88" s="59">
        <f t="shared" si="73"/>
        <v>0</v>
      </c>
      <c r="AE88" s="59">
        <f t="shared" si="74"/>
        <v>0</v>
      </c>
      <c r="AF88" s="59">
        <f t="shared" si="75"/>
        <v>10</v>
      </c>
      <c r="AG88" s="59">
        <f>ROUND(IF('Indicator Data'!K91=0,0,IF('Indicator Data'!K91&gt;AG$194,10,IF('Indicator Data'!K91&lt;AG$195,0,10-(AG$194-'Indicator Data'!K91)/(AG$194-AG$195)*10))),1)</f>
        <v>10</v>
      </c>
      <c r="AH88" s="59">
        <f t="shared" si="76"/>
        <v>6</v>
      </c>
      <c r="AI88" s="59">
        <f t="shared" si="77"/>
        <v>0.1</v>
      </c>
      <c r="AJ88" s="59">
        <f t="shared" si="78"/>
        <v>0</v>
      </c>
      <c r="AK88" s="59">
        <f t="shared" si="79"/>
        <v>0</v>
      </c>
      <c r="AL88" s="59">
        <f t="shared" si="80"/>
        <v>0</v>
      </c>
      <c r="AM88" s="59">
        <f t="shared" si="81"/>
        <v>0</v>
      </c>
      <c r="AN88" s="59">
        <f t="shared" si="82"/>
        <v>10</v>
      </c>
      <c r="AO88" s="61">
        <f t="shared" si="83"/>
        <v>4.2</v>
      </c>
      <c r="AP88" s="61">
        <f t="shared" si="84"/>
        <v>5.7</v>
      </c>
      <c r="AQ88" s="61">
        <f t="shared" si="85"/>
        <v>5.6</v>
      </c>
      <c r="AR88" s="61">
        <f t="shared" si="86"/>
        <v>0</v>
      </c>
      <c r="AS88" s="59">
        <f t="shared" si="87"/>
        <v>10</v>
      </c>
      <c r="AT88" s="59">
        <f>IF('Indicator Data'!L91="No data","x",IF('Indicator Data'!BE91&lt;1000,"x",ROUND((IF('Indicator Data'!L91&gt;AT$194,10,IF('Indicator Data'!L91&lt;AT$195,0,10-(AT$194-'Indicator Data'!L91)/(AT$194-AT$195)*10))),1)))</f>
        <v>4</v>
      </c>
      <c r="AU88" s="61">
        <f t="shared" si="88"/>
        <v>7</v>
      </c>
      <c r="AV88" s="62">
        <f t="shared" si="89"/>
        <v>4.9000000000000004</v>
      </c>
      <c r="AW88" s="59">
        <f>ROUND(IF('Indicator Data'!M91=0,0,IF('Indicator Data'!M91&gt;AW$194,10,IF('Indicator Data'!M91&lt;AW$195,0,10-(AW$194-'Indicator Data'!M91)/(AW$194-AW$195)*10))),1)</f>
        <v>9.9</v>
      </c>
      <c r="AX88" s="59">
        <f>ROUND(IF('Indicator Data'!N91=0,0,IF(LOG('Indicator Data'!N91)&gt;LOG(AX$194),10,IF(LOG('Indicator Data'!N91)&lt;LOG(AX$195),0,10-(LOG(AX$194)-LOG('Indicator Data'!N91))/(LOG(AX$194)-LOG(AX$195))*10))),1)</f>
        <v>8.6</v>
      </c>
      <c r="AY88" s="61">
        <f t="shared" si="90"/>
        <v>9.4</v>
      </c>
      <c r="AZ88" s="59">
        <f>'Indicator Data'!O91</f>
        <v>0</v>
      </c>
      <c r="BA88" s="59">
        <f>'Indicator Data'!P91</f>
        <v>0</v>
      </c>
      <c r="BB88" s="61">
        <f t="shared" si="91"/>
        <v>0</v>
      </c>
      <c r="BC88" s="62">
        <f t="shared" si="92"/>
        <v>6.6</v>
      </c>
      <c r="BD88" s="16"/>
      <c r="BE88" s="108"/>
    </row>
    <row r="89" spans="1:57" s="4" customFormat="1" x14ac:dyDescent="0.25">
      <c r="A89" s="131" t="s">
        <v>165</v>
      </c>
      <c r="B89" s="63" t="s">
        <v>164</v>
      </c>
      <c r="C89" s="59">
        <f>ROUND(IF('Indicator Data'!C92=0,0.1,IF(LOG('Indicator Data'!C92)&gt;C$194,10,IF(LOG('Indicator Data'!C92)&lt;C$195,0,10-(C$194-LOG('Indicator Data'!C92))/(C$194-C$195)*10))),1)</f>
        <v>0.1</v>
      </c>
      <c r="D89" s="59">
        <f>ROUND(IF('Indicator Data'!D92=0,0.1,IF(LOG('Indicator Data'!D92)&gt;D$194,10,IF(LOG('Indicator Data'!D92)&lt;D$195,0,10-(D$194-LOG('Indicator Data'!D92))/(D$194-D$195)*10))),1)</f>
        <v>0.1</v>
      </c>
      <c r="E89" s="59">
        <f t="shared" si="62"/>
        <v>0.1</v>
      </c>
      <c r="F89" s="59">
        <f>ROUND(IF('Indicator Data'!E92="No data",0.1,IF('Indicator Data'!E92=0,0,IF(LOG('Indicator Data'!E92)&gt;F$194,10,IF(LOG('Indicator Data'!E92)&lt;F$195,0,10-(F$194-LOG('Indicator Data'!E92))/(F$194-F$195)*10)))),1)</f>
        <v>0.1</v>
      </c>
      <c r="G89" s="59">
        <f>ROUND(IF('Indicator Data'!F92=0,0,IF(LOG('Indicator Data'!F92)&gt;G$194,10,IF(LOG('Indicator Data'!F92)&lt;G$195,0,10-(G$194-LOG('Indicator Data'!F92))/(G$194-G$195)*10))),1)</f>
        <v>4.3</v>
      </c>
      <c r="H89" s="59">
        <f>ROUND(IF('Indicator Data'!G92=0,0,IF(LOG('Indicator Data'!G92)&gt;H$194,10,IF(LOG('Indicator Data'!G92)&lt;H$195,0,10-(H$194-LOG('Indicator Data'!G92))/(H$194-H$195)*10))),1)</f>
        <v>0</v>
      </c>
      <c r="I89" s="59">
        <f>ROUND(IF('Indicator Data'!H92=0,0,IF(LOG('Indicator Data'!H92)&gt;I$194,10,IF(LOG('Indicator Data'!H92)&lt;I$195,0,10-(I$194-LOG('Indicator Data'!H92))/(I$194-I$195)*10))),1)</f>
        <v>0</v>
      </c>
      <c r="J89" s="59">
        <f t="shared" si="63"/>
        <v>0</v>
      </c>
      <c r="K89" s="59">
        <f>ROUND(IF('Indicator Data'!I92=0,0,IF(LOG('Indicator Data'!I92)&gt;K$194,10,IF(LOG('Indicator Data'!I92)&lt;K$195,0,10-(K$194-LOG('Indicator Data'!I92))/(K$194-K$195)*10))),1)</f>
        <v>0</v>
      </c>
      <c r="L89" s="59">
        <f t="shared" si="64"/>
        <v>0</v>
      </c>
      <c r="M89" s="59">
        <f>ROUND(IF('Indicator Data'!J92=0,0,IF(LOG('Indicator Data'!J92)&gt;M$194,10,IF(LOG('Indicator Data'!J92)&lt;M$195,0,10-(M$194-LOG('Indicator Data'!J92))/(M$194-M$195)*10))),1)</f>
        <v>6</v>
      </c>
      <c r="N89" s="60">
        <f>'Indicator Data'!C92/'Indicator Data'!$BD92</f>
        <v>0</v>
      </c>
      <c r="O89" s="60">
        <f>'Indicator Data'!D92/'Indicator Data'!$BD92</f>
        <v>0</v>
      </c>
      <c r="P89" s="60">
        <f>IF(F89=0.1,0,'Indicator Data'!E92/'Indicator Data'!$BD92)</f>
        <v>0</v>
      </c>
      <c r="Q89" s="60">
        <f>'Indicator Data'!F92/'Indicator Data'!$BD92</f>
        <v>3.653059734190156E-5</v>
      </c>
      <c r="R89" s="60">
        <f>'Indicator Data'!G92/'Indicator Data'!$BD92</f>
        <v>8.7401418071783277E-6</v>
      </c>
      <c r="S89" s="60">
        <f>'Indicator Data'!H92/'Indicator Data'!$BD92</f>
        <v>0</v>
      </c>
      <c r="T89" s="60">
        <f>'Indicator Data'!I92/'Indicator Data'!$BD92</f>
        <v>0</v>
      </c>
      <c r="U89" s="60">
        <f>'Indicator Data'!J92/'Indicator Data'!$BD92</f>
        <v>2.3230977070249743E-2</v>
      </c>
      <c r="V89" s="59">
        <f t="shared" si="65"/>
        <v>0</v>
      </c>
      <c r="W89" s="59">
        <f t="shared" si="66"/>
        <v>0</v>
      </c>
      <c r="X89" s="59">
        <f t="shared" si="67"/>
        <v>0</v>
      </c>
      <c r="Y89" s="59">
        <f t="shared" si="68"/>
        <v>0.1</v>
      </c>
      <c r="Z89" s="59">
        <f t="shared" si="69"/>
        <v>9</v>
      </c>
      <c r="AA89" s="59">
        <f t="shared" si="70"/>
        <v>0</v>
      </c>
      <c r="AB89" s="59">
        <f t="shared" si="71"/>
        <v>0</v>
      </c>
      <c r="AC89" s="59">
        <f t="shared" si="72"/>
        <v>0</v>
      </c>
      <c r="AD89" s="59">
        <f t="shared" si="73"/>
        <v>0</v>
      </c>
      <c r="AE89" s="59">
        <f t="shared" si="74"/>
        <v>0</v>
      </c>
      <c r="AF89" s="59">
        <f t="shared" si="75"/>
        <v>7.7</v>
      </c>
      <c r="AG89" s="59">
        <f>ROUND(IF('Indicator Data'!K92=0,0,IF('Indicator Data'!K92&gt;AG$194,10,IF('Indicator Data'!K92&lt;AG$195,0,10-(AG$194-'Indicator Data'!K92)/(AG$194-AG$195)*10))),1)</f>
        <v>1</v>
      </c>
      <c r="AH89" s="59">
        <f t="shared" si="76"/>
        <v>0.1</v>
      </c>
      <c r="AI89" s="59">
        <f t="shared" si="77"/>
        <v>0.1</v>
      </c>
      <c r="AJ89" s="59">
        <f t="shared" si="78"/>
        <v>0</v>
      </c>
      <c r="AK89" s="59">
        <f t="shared" si="79"/>
        <v>0</v>
      </c>
      <c r="AL89" s="59">
        <f t="shared" si="80"/>
        <v>0</v>
      </c>
      <c r="AM89" s="59">
        <f t="shared" si="81"/>
        <v>0</v>
      </c>
      <c r="AN89" s="59">
        <f t="shared" si="82"/>
        <v>6.9</v>
      </c>
      <c r="AO89" s="61">
        <f t="shared" si="83"/>
        <v>0.1</v>
      </c>
      <c r="AP89" s="61">
        <f t="shared" si="84"/>
        <v>0.1</v>
      </c>
      <c r="AQ89" s="61">
        <f t="shared" si="85"/>
        <v>7.3</v>
      </c>
      <c r="AR89" s="61">
        <f t="shared" si="86"/>
        <v>0</v>
      </c>
      <c r="AS89" s="59">
        <f t="shared" si="87"/>
        <v>4</v>
      </c>
      <c r="AT89" s="59" t="str">
        <f>IF('Indicator Data'!L92="No data","x",IF('Indicator Data'!BE92&lt;1000,"x",ROUND((IF('Indicator Data'!L92&gt;AT$194,10,IF('Indicator Data'!L92&lt;AT$195,0,10-(AT$194-'Indicator Data'!L92)/(AT$194-AT$195)*10))),1)))</f>
        <v>x</v>
      </c>
      <c r="AU89" s="61">
        <f t="shared" si="88"/>
        <v>4</v>
      </c>
      <c r="AV89" s="62">
        <f t="shared" si="89"/>
        <v>2.9</v>
      </c>
      <c r="AW89" s="59">
        <f>ROUND(IF('Indicator Data'!M92=0,0,IF('Indicator Data'!M92&gt;AW$194,10,IF('Indicator Data'!M92&lt;AW$195,0,10-(AW$194-'Indicator Data'!M92)/(AW$194-AW$195)*10))),1)</f>
        <v>0.1</v>
      </c>
      <c r="AX89" s="59">
        <f>ROUND(IF('Indicator Data'!N92=0,0,IF(LOG('Indicator Data'!N92)&gt;LOG(AX$194),10,IF(LOG('Indicator Data'!N92)&lt;LOG(AX$195),0,10-(LOG(AX$194)-LOG('Indicator Data'!N92))/(LOG(AX$194)-LOG(AX$195))*10))),1)</f>
        <v>0</v>
      </c>
      <c r="AY89" s="61">
        <f t="shared" si="90"/>
        <v>0.1</v>
      </c>
      <c r="AZ89" s="59">
        <f>'Indicator Data'!O92</f>
        <v>0</v>
      </c>
      <c r="BA89" s="59">
        <f>'Indicator Data'!P92</f>
        <v>0</v>
      </c>
      <c r="BB89" s="61">
        <f t="shared" si="91"/>
        <v>0</v>
      </c>
      <c r="BC89" s="62">
        <f t="shared" si="92"/>
        <v>0.1</v>
      </c>
      <c r="BD89" s="16"/>
      <c r="BE89" s="108"/>
    </row>
    <row r="90" spans="1:57" s="4" customFormat="1" x14ac:dyDescent="0.25">
      <c r="A90" s="131" t="s">
        <v>845</v>
      </c>
      <c r="B90" s="63" t="s">
        <v>166</v>
      </c>
      <c r="C90" s="59">
        <f>ROUND(IF('Indicator Data'!C93=0,0.1,IF(LOG('Indicator Data'!C93)&gt;C$194,10,IF(LOG('Indicator Data'!C93)&lt;C$195,0,10-(C$194-LOG('Indicator Data'!C93))/(C$194-C$195)*10))),1)</f>
        <v>3</v>
      </c>
      <c r="D90" s="59">
        <f>ROUND(IF('Indicator Data'!D93=0,0.1,IF(LOG('Indicator Data'!D93)&gt;D$194,10,IF(LOG('Indicator Data'!D93)&lt;D$195,0,10-(D$194-LOG('Indicator Data'!D93))/(D$194-D$195)*10))),1)</f>
        <v>0.1</v>
      </c>
      <c r="E90" s="59">
        <f t="shared" si="62"/>
        <v>1.7</v>
      </c>
      <c r="F90" s="59">
        <f>ROUND(IF('Indicator Data'!E93="No data",0.1,IF('Indicator Data'!E93=0,0,IF(LOG('Indicator Data'!E93)&gt;F$194,10,IF(LOG('Indicator Data'!E93)&lt;F$195,0,10-(F$194-LOG('Indicator Data'!E93))/(F$194-F$195)*10)))),1)</f>
        <v>8.5</v>
      </c>
      <c r="G90" s="59">
        <f>ROUND(IF('Indicator Data'!F93=0,0,IF(LOG('Indicator Data'!F93)&gt;G$194,10,IF(LOG('Indicator Data'!F93)&lt;G$195,0,10-(G$194-LOG('Indicator Data'!F93))/(G$194-G$195)*10))),1)</f>
        <v>3.6</v>
      </c>
      <c r="H90" s="59">
        <f>ROUND(IF('Indicator Data'!G93=0,0,IF(LOG('Indicator Data'!G93)&gt;H$194,10,IF(LOG('Indicator Data'!G93)&lt;H$195,0,10-(H$194-LOG('Indicator Data'!G93))/(H$194-H$195)*10))),1)</f>
        <v>8.6999999999999993</v>
      </c>
      <c r="I90" s="59">
        <f>ROUND(IF('Indicator Data'!H93=0,0,IF(LOG('Indicator Data'!H93)&gt;I$194,10,IF(LOG('Indicator Data'!H93)&lt;I$195,0,10-(I$194-LOG('Indicator Data'!H93))/(I$194-I$195)*10))),1)</f>
        <v>9.3000000000000007</v>
      </c>
      <c r="J90" s="59">
        <f t="shared" si="63"/>
        <v>9</v>
      </c>
      <c r="K90" s="59">
        <f>ROUND(IF('Indicator Data'!I93=0,0,IF(LOG('Indicator Data'!I93)&gt;K$194,10,IF(LOG('Indicator Data'!I93)&lt;K$195,0,10-(K$194-LOG('Indicator Data'!I93))/(K$194-K$195)*10))),1)</f>
        <v>7.4</v>
      </c>
      <c r="L90" s="59">
        <f t="shared" si="64"/>
        <v>8.3000000000000007</v>
      </c>
      <c r="M90" s="59">
        <f>ROUND(IF('Indicator Data'!J93=0,0,IF(LOG('Indicator Data'!J93)&gt;M$194,10,IF(LOG('Indicator Data'!J93)&lt;M$195,0,10-(M$194-LOG('Indicator Data'!J93))/(M$194-M$195)*10))),1)</f>
        <v>10</v>
      </c>
      <c r="N90" s="60">
        <f>'Indicator Data'!C93/'Indicator Data'!$BD93</f>
        <v>6.5903710769255835E-6</v>
      </c>
      <c r="O90" s="60">
        <f>'Indicator Data'!D93/'Indicator Data'!$BD93</f>
        <v>0</v>
      </c>
      <c r="P90" s="60">
        <f>IF(F90=0.1,0,'Indicator Data'!E93/'Indicator Data'!$BD93)</f>
        <v>1.0015709740569194E-2</v>
      </c>
      <c r="Q90" s="60">
        <f>'Indicator Data'!F93/'Indicator Data'!$BD93</f>
        <v>5.475762894524931E-8</v>
      </c>
      <c r="R90" s="60">
        <f>'Indicator Data'!G93/'Indicator Data'!$BD93</f>
        <v>1.2451663236056513E-2</v>
      </c>
      <c r="S90" s="60">
        <f>'Indicator Data'!H93/'Indicator Data'!$BD93</f>
        <v>1.3633598025062893E-3</v>
      </c>
      <c r="T90" s="60">
        <f>'Indicator Data'!I93/'Indicator Data'!$BD93</f>
        <v>2.0092815376643617E-3</v>
      </c>
      <c r="U90" s="60">
        <f>'Indicator Data'!J93/'Indicator Data'!$BD93</f>
        <v>2.5360792597151152E-2</v>
      </c>
      <c r="V90" s="59">
        <f t="shared" si="65"/>
        <v>0</v>
      </c>
      <c r="W90" s="59">
        <f t="shared" si="66"/>
        <v>0</v>
      </c>
      <c r="X90" s="59">
        <f t="shared" si="67"/>
        <v>0</v>
      </c>
      <c r="Y90" s="59">
        <f t="shared" si="68"/>
        <v>6.7</v>
      </c>
      <c r="Z90" s="59">
        <f t="shared" si="69"/>
        <v>2.8</v>
      </c>
      <c r="AA90" s="59">
        <f t="shared" si="70"/>
        <v>6.9</v>
      </c>
      <c r="AB90" s="59">
        <f t="shared" si="71"/>
        <v>2.7</v>
      </c>
      <c r="AC90" s="59">
        <f t="shared" si="72"/>
        <v>5.2</v>
      </c>
      <c r="AD90" s="59">
        <f t="shared" si="73"/>
        <v>2</v>
      </c>
      <c r="AE90" s="59">
        <f t="shared" si="74"/>
        <v>3.8</v>
      </c>
      <c r="AF90" s="59">
        <f t="shared" si="75"/>
        <v>8.5</v>
      </c>
      <c r="AG90" s="59">
        <f>ROUND(IF('Indicator Data'!K93=0,0,IF('Indicator Data'!K93&gt;AG$194,10,IF('Indicator Data'!K93&lt;AG$195,0,10-(AG$194-'Indicator Data'!K93)/(AG$194-AG$195)*10))),1)</f>
        <v>2</v>
      </c>
      <c r="AH90" s="59">
        <f t="shared" si="76"/>
        <v>1.5</v>
      </c>
      <c r="AI90" s="59">
        <f t="shared" si="77"/>
        <v>0.1</v>
      </c>
      <c r="AJ90" s="59">
        <f t="shared" si="78"/>
        <v>7.8</v>
      </c>
      <c r="AK90" s="59">
        <f t="shared" si="79"/>
        <v>6</v>
      </c>
      <c r="AL90" s="59">
        <f t="shared" si="80"/>
        <v>7</v>
      </c>
      <c r="AM90" s="59">
        <f t="shared" si="81"/>
        <v>4.7</v>
      </c>
      <c r="AN90" s="59">
        <f t="shared" si="82"/>
        <v>9.4</v>
      </c>
      <c r="AO90" s="61">
        <f t="shared" si="83"/>
        <v>0.9</v>
      </c>
      <c r="AP90" s="61">
        <f t="shared" si="84"/>
        <v>7.7</v>
      </c>
      <c r="AQ90" s="61">
        <f t="shared" si="85"/>
        <v>3.2</v>
      </c>
      <c r="AR90" s="61">
        <f t="shared" si="86"/>
        <v>6.6</v>
      </c>
      <c r="AS90" s="59">
        <f t="shared" si="87"/>
        <v>5.7</v>
      </c>
      <c r="AT90" s="59">
        <f>IF('Indicator Data'!L93="No data","x",IF('Indicator Data'!BE93&lt;1000,"x",ROUND((IF('Indicator Data'!L93&gt;AT$194,10,IF('Indicator Data'!L93&lt;AT$195,0,10-(AT$194-'Indicator Data'!L93)/(AT$194-AT$195)*10))),1)))</f>
        <v>0</v>
      </c>
      <c r="AU90" s="61">
        <f t="shared" si="88"/>
        <v>2.9</v>
      </c>
      <c r="AV90" s="62">
        <f t="shared" si="89"/>
        <v>4.8</v>
      </c>
      <c r="AW90" s="59">
        <f>ROUND(IF('Indicator Data'!M93=0,0,IF('Indicator Data'!M93&gt;AW$194,10,IF('Indicator Data'!M93&lt;AW$195,0,10-(AW$194-'Indicator Data'!M93)/(AW$194-AW$195)*10))),1)</f>
        <v>1.3</v>
      </c>
      <c r="AX90" s="59">
        <f>ROUND(IF('Indicator Data'!N93=0,0,IF(LOG('Indicator Data'!N93)&gt;LOG(AX$194),10,IF(LOG('Indicator Data'!N93)&lt;LOG(AX$195),0,10-(LOG(AX$194)-LOG('Indicator Data'!N93))/(LOG(AX$194)-LOG(AX$195))*10))),1)</f>
        <v>5.5</v>
      </c>
      <c r="AY90" s="61">
        <f t="shared" si="90"/>
        <v>3.7</v>
      </c>
      <c r="AZ90" s="59">
        <f>'Indicator Data'!O93</f>
        <v>0</v>
      </c>
      <c r="BA90" s="59">
        <f>'Indicator Data'!P93</f>
        <v>0</v>
      </c>
      <c r="BB90" s="61">
        <f t="shared" si="91"/>
        <v>0</v>
      </c>
      <c r="BC90" s="62">
        <f t="shared" si="92"/>
        <v>2.6</v>
      </c>
      <c r="BD90" s="16"/>
      <c r="BE90" s="108"/>
    </row>
    <row r="91" spans="1:57" s="4" customFormat="1" x14ac:dyDescent="0.25">
      <c r="A91" s="131" t="s">
        <v>849</v>
      </c>
      <c r="B91" s="63" t="s">
        <v>297</v>
      </c>
      <c r="C91" s="59">
        <f>ROUND(IF('Indicator Data'!C94=0,0.1,IF(LOG('Indicator Data'!C94)&gt;C$194,10,IF(LOG('Indicator Data'!C94)&lt;C$195,0,10-(C$194-LOG('Indicator Data'!C94))/(C$194-C$195)*10))),1)</f>
        <v>0.1</v>
      </c>
      <c r="D91" s="59">
        <f>ROUND(IF('Indicator Data'!D94=0,0.1,IF(LOG('Indicator Data'!D94)&gt;D$194,10,IF(LOG('Indicator Data'!D94)&lt;D$195,0,10-(D$194-LOG('Indicator Data'!D94))/(D$194-D$195)*10))),1)</f>
        <v>0.1</v>
      </c>
      <c r="E91" s="59">
        <f t="shared" si="62"/>
        <v>0.1</v>
      </c>
      <c r="F91" s="59">
        <f>ROUND(IF('Indicator Data'!E94="No data",0.1,IF('Indicator Data'!E94=0,0,IF(LOG('Indicator Data'!E94)&gt;F$194,10,IF(LOG('Indicator Data'!E94)&lt;F$195,0,10-(F$194-LOG('Indicator Data'!E94))/(F$194-F$195)*10)))),1)</f>
        <v>7.1</v>
      </c>
      <c r="G91" s="59">
        <f>ROUND(IF('Indicator Data'!F94=0,0,IF(LOG('Indicator Data'!F94)&gt;G$194,10,IF(LOG('Indicator Data'!F94)&lt;G$195,0,10-(G$194-LOG('Indicator Data'!F94))/(G$194-G$195)*10))),1)</f>
        <v>7.6</v>
      </c>
      <c r="H91" s="59">
        <f>ROUND(IF('Indicator Data'!G94=0,0,IF(LOG('Indicator Data'!G94)&gt;H$194,10,IF(LOG('Indicator Data'!G94)&lt;H$195,0,10-(H$194-LOG('Indicator Data'!G94))/(H$194-H$195)*10))),1)</f>
        <v>9.9</v>
      </c>
      <c r="I91" s="59">
        <f>ROUND(IF('Indicator Data'!H94=0,0,IF(LOG('Indicator Data'!H94)&gt;I$194,10,IF(LOG('Indicator Data'!H94)&lt;I$195,0,10-(I$194-LOG('Indicator Data'!H94))/(I$194-I$195)*10))),1)</f>
        <v>10</v>
      </c>
      <c r="J91" s="59">
        <f t="shared" si="63"/>
        <v>10</v>
      </c>
      <c r="K91" s="59">
        <f>ROUND(IF('Indicator Data'!I94=0,0,IF(LOG('Indicator Data'!I94)&gt;K$194,10,IF(LOG('Indicator Data'!I94)&lt;K$195,0,10-(K$194-LOG('Indicator Data'!I94))/(K$194-K$195)*10))),1)</f>
        <v>7.6</v>
      </c>
      <c r="L91" s="59">
        <f t="shared" si="64"/>
        <v>9.1</v>
      </c>
      <c r="M91" s="59">
        <f>ROUND(IF('Indicator Data'!J94=0,0,IF(LOG('Indicator Data'!J94)&gt;M$194,10,IF(LOG('Indicator Data'!J94)&lt;M$195,0,10-(M$194-LOG('Indicator Data'!J94))/(M$194-M$195)*10))),1)</f>
        <v>0</v>
      </c>
      <c r="N91" s="60">
        <f>'Indicator Data'!C94/'Indicator Data'!$BD94</f>
        <v>0</v>
      </c>
      <c r="O91" s="60">
        <f>'Indicator Data'!D94/'Indicator Data'!$BD94</f>
        <v>0</v>
      </c>
      <c r="P91" s="60">
        <f>IF(F91=0.1,0,'Indicator Data'!E94/'Indicator Data'!$BD94)</f>
        <v>1.3401352422750918E-3</v>
      </c>
      <c r="Q91" s="60">
        <f>'Indicator Data'!F94/'Indicator Data'!$BD94</f>
        <v>6.8682807395358285E-6</v>
      </c>
      <c r="R91" s="60">
        <f>'Indicator Data'!G94/'Indicator Data'!$BD94</f>
        <v>1.8690576293340595E-2</v>
      </c>
      <c r="S91" s="60">
        <f>'Indicator Data'!H94/'Indicator Data'!$BD94</f>
        <v>4.9948041883367657E-3</v>
      </c>
      <c r="T91" s="60">
        <f>'Indicator Data'!I94/'Indicator Data'!$BD94</f>
        <v>1.2817358001209376E-3</v>
      </c>
      <c r="U91" s="60">
        <f>'Indicator Data'!J94/'Indicator Data'!$BD94</f>
        <v>0</v>
      </c>
      <c r="V91" s="59">
        <f t="shared" si="65"/>
        <v>0</v>
      </c>
      <c r="W91" s="59">
        <f t="shared" si="66"/>
        <v>0</v>
      </c>
      <c r="X91" s="59">
        <f t="shared" si="67"/>
        <v>0</v>
      </c>
      <c r="Y91" s="59">
        <f t="shared" si="68"/>
        <v>0.9</v>
      </c>
      <c r="Z91" s="59">
        <f t="shared" si="69"/>
        <v>7.4</v>
      </c>
      <c r="AA91" s="59">
        <f t="shared" si="70"/>
        <v>10</v>
      </c>
      <c r="AB91" s="59">
        <f t="shared" si="71"/>
        <v>10</v>
      </c>
      <c r="AC91" s="59">
        <f t="shared" si="72"/>
        <v>10</v>
      </c>
      <c r="AD91" s="59">
        <f t="shared" si="73"/>
        <v>1.3</v>
      </c>
      <c r="AE91" s="59">
        <f t="shared" si="74"/>
        <v>7.8</v>
      </c>
      <c r="AF91" s="59">
        <f t="shared" si="75"/>
        <v>0</v>
      </c>
      <c r="AG91" s="59">
        <f>ROUND(IF('Indicator Data'!K94=0,0,IF('Indicator Data'!K94&gt;AG$194,10,IF('Indicator Data'!K94&lt;AG$195,0,10-(AG$194-'Indicator Data'!K94)/(AG$194-AG$195)*10))),1)</f>
        <v>1</v>
      </c>
      <c r="AH91" s="59">
        <f t="shared" si="76"/>
        <v>0.1</v>
      </c>
      <c r="AI91" s="59">
        <f t="shared" si="77"/>
        <v>0.1</v>
      </c>
      <c r="AJ91" s="59">
        <f t="shared" si="78"/>
        <v>10</v>
      </c>
      <c r="AK91" s="59">
        <f t="shared" si="79"/>
        <v>10</v>
      </c>
      <c r="AL91" s="59">
        <f t="shared" si="80"/>
        <v>10</v>
      </c>
      <c r="AM91" s="59">
        <f t="shared" si="81"/>
        <v>4.5</v>
      </c>
      <c r="AN91" s="59">
        <f t="shared" si="82"/>
        <v>0</v>
      </c>
      <c r="AO91" s="61">
        <f t="shared" si="83"/>
        <v>0.1</v>
      </c>
      <c r="AP91" s="61">
        <f t="shared" si="84"/>
        <v>4.7</v>
      </c>
      <c r="AQ91" s="61">
        <f t="shared" si="85"/>
        <v>7.5</v>
      </c>
      <c r="AR91" s="61">
        <f t="shared" si="86"/>
        <v>8.5</v>
      </c>
      <c r="AS91" s="59">
        <f t="shared" si="87"/>
        <v>0.5</v>
      </c>
      <c r="AT91" s="59">
        <f>IF('Indicator Data'!L94="No data","x",IF('Indicator Data'!BE94&lt;1000,"x",ROUND((IF('Indicator Data'!L94&gt;AT$194,10,IF('Indicator Data'!L94&lt;AT$195,0,10-(AT$194-'Indicator Data'!L94)/(AT$194-AT$195)*10))),1)))</f>
        <v>0</v>
      </c>
      <c r="AU91" s="61">
        <f t="shared" si="88"/>
        <v>0.3</v>
      </c>
      <c r="AV91" s="62">
        <f t="shared" si="89"/>
        <v>5.2</v>
      </c>
      <c r="AW91" s="59">
        <f>ROUND(IF('Indicator Data'!M94=0,0,IF('Indicator Data'!M94&gt;AW$194,10,IF('Indicator Data'!M94&lt;AW$195,0,10-(AW$194-'Indicator Data'!M94)/(AW$194-AW$195)*10))),1)</f>
        <v>1.1000000000000001</v>
      </c>
      <c r="AX91" s="59">
        <f>ROUND(IF('Indicator Data'!N94=0,0,IF(LOG('Indicator Data'!N94)&gt;LOG(AX$194),10,IF(LOG('Indicator Data'!N94)&lt;LOG(AX$195),0,10-(LOG(AX$194)-LOG('Indicator Data'!N94))/(LOG(AX$194)-LOG(AX$195))*10))),1)</f>
        <v>1.6</v>
      </c>
      <c r="AY91" s="61">
        <f t="shared" si="90"/>
        <v>1.4</v>
      </c>
      <c r="AZ91" s="59">
        <f>'Indicator Data'!O94</f>
        <v>0</v>
      </c>
      <c r="BA91" s="59">
        <f>'Indicator Data'!P94</f>
        <v>0</v>
      </c>
      <c r="BB91" s="61">
        <f t="shared" si="91"/>
        <v>0</v>
      </c>
      <c r="BC91" s="62">
        <f t="shared" si="92"/>
        <v>1</v>
      </c>
      <c r="BD91" s="16"/>
      <c r="BE91" s="108"/>
    </row>
    <row r="92" spans="1:57" s="4" customFormat="1" x14ac:dyDescent="0.25">
      <c r="A92" s="131" t="s">
        <v>168</v>
      </c>
      <c r="B92" s="63" t="s">
        <v>167</v>
      </c>
      <c r="C92" s="59">
        <f>ROUND(IF('Indicator Data'!C95=0,0.1,IF(LOG('Indicator Data'!C95)&gt;C$194,10,IF(LOG('Indicator Data'!C95)&lt;C$195,0,10-(C$194-LOG('Indicator Data'!C95))/(C$194-C$195)*10))),1)</f>
        <v>7.1</v>
      </c>
      <c r="D92" s="59">
        <f>ROUND(IF('Indicator Data'!D95=0,0.1,IF(LOG('Indicator Data'!D95)&gt;D$194,10,IF(LOG('Indicator Data'!D95)&lt;D$195,0,10-(D$194-LOG('Indicator Data'!D95))/(D$194-D$195)*10))),1)</f>
        <v>0.1</v>
      </c>
      <c r="E92" s="59">
        <f t="shared" si="62"/>
        <v>4.5</v>
      </c>
      <c r="F92" s="59">
        <f>ROUND(IF('Indicator Data'!E95="No data",0.1,IF('Indicator Data'!E95=0,0,IF(LOG('Indicator Data'!E95)&gt;F$194,10,IF(LOG('Indicator Data'!E95)&lt;F$195,0,10-(F$194-LOG('Indicator Data'!E95))/(F$194-F$195)*10)))),1)</f>
        <v>2.1</v>
      </c>
      <c r="G92" s="59">
        <f>ROUND(IF('Indicator Data'!F95=0,0,IF(LOG('Indicator Data'!F95)&gt;G$194,10,IF(LOG('Indicator Data'!F95)&lt;G$195,0,10-(G$194-LOG('Indicator Data'!F95))/(G$194-G$195)*10))),1)</f>
        <v>0</v>
      </c>
      <c r="H92" s="59">
        <f>ROUND(IF('Indicator Data'!G95=0,0,IF(LOG('Indicator Data'!G95)&gt;H$194,10,IF(LOG('Indicator Data'!G95)&lt;H$195,0,10-(H$194-LOG('Indicator Data'!G95))/(H$194-H$195)*10))),1)</f>
        <v>0</v>
      </c>
      <c r="I92" s="59">
        <f>ROUND(IF('Indicator Data'!H95=0,0,IF(LOG('Indicator Data'!H95)&gt;I$194,10,IF(LOG('Indicator Data'!H95)&lt;I$195,0,10-(I$194-LOG('Indicator Data'!H95))/(I$194-I$195)*10))),1)</f>
        <v>0</v>
      </c>
      <c r="J92" s="59">
        <f t="shared" si="63"/>
        <v>0</v>
      </c>
      <c r="K92" s="59">
        <f>ROUND(IF('Indicator Data'!I95=0,0,IF(LOG('Indicator Data'!I95)&gt;K$194,10,IF(LOG('Indicator Data'!I95)&lt;K$195,0,10-(K$194-LOG('Indicator Data'!I95))/(K$194-K$195)*10))),1)</f>
        <v>0</v>
      </c>
      <c r="L92" s="59">
        <f t="shared" si="64"/>
        <v>0</v>
      </c>
      <c r="M92" s="59">
        <f>ROUND(IF('Indicator Data'!J95=0,0,IF(LOG('Indicator Data'!J95)&gt;M$194,10,IF(LOG('Indicator Data'!J95)&lt;M$195,0,10-(M$194-LOG('Indicator Data'!J95))/(M$194-M$195)*10))),1)</f>
        <v>0</v>
      </c>
      <c r="N92" s="60">
        <f>'Indicator Data'!C95/'Indicator Data'!$BD95</f>
        <v>1.8423035006037802E-3</v>
      </c>
      <c r="O92" s="60">
        <f>'Indicator Data'!D95/'Indicator Data'!$BD95</f>
        <v>0</v>
      </c>
      <c r="P92" s="60">
        <f>IF(F92=0.1,0,'Indicator Data'!E95/'Indicator Data'!$BD95)</f>
        <v>1.7611985275876586E-4</v>
      </c>
      <c r="Q92" s="60">
        <f>'Indicator Data'!F95/'Indicator Data'!$BD95</f>
        <v>0</v>
      </c>
      <c r="R92" s="60">
        <f>'Indicator Data'!G95/'Indicator Data'!$BD95</f>
        <v>0</v>
      </c>
      <c r="S92" s="60">
        <f>'Indicator Data'!H95/'Indicator Data'!$BD95</f>
        <v>0</v>
      </c>
      <c r="T92" s="60">
        <f>'Indicator Data'!I95/'Indicator Data'!$BD95</f>
        <v>0</v>
      </c>
      <c r="U92" s="60">
        <f>'Indicator Data'!J95/'Indicator Data'!$BD95</f>
        <v>0</v>
      </c>
      <c r="V92" s="59">
        <f t="shared" si="65"/>
        <v>9.1999999999999993</v>
      </c>
      <c r="W92" s="59">
        <f t="shared" si="66"/>
        <v>0</v>
      </c>
      <c r="X92" s="59">
        <f t="shared" si="67"/>
        <v>6.5</v>
      </c>
      <c r="Y92" s="59">
        <f t="shared" si="68"/>
        <v>0.1</v>
      </c>
      <c r="Z92" s="59">
        <f t="shared" si="69"/>
        <v>0</v>
      </c>
      <c r="AA92" s="59">
        <f t="shared" si="70"/>
        <v>0</v>
      </c>
      <c r="AB92" s="59">
        <f t="shared" si="71"/>
        <v>0</v>
      </c>
      <c r="AC92" s="59">
        <f t="shared" si="72"/>
        <v>0</v>
      </c>
      <c r="AD92" s="59">
        <f t="shared" si="73"/>
        <v>0</v>
      </c>
      <c r="AE92" s="59">
        <f t="shared" si="74"/>
        <v>0</v>
      </c>
      <c r="AF92" s="59">
        <f t="shared" si="75"/>
        <v>0</v>
      </c>
      <c r="AG92" s="59">
        <f>ROUND(IF('Indicator Data'!K95=0,0,IF('Indicator Data'!K95&gt;AG$194,10,IF('Indicator Data'!K95&lt;AG$195,0,10-(AG$194-'Indicator Data'!K95)/(AG$194-AG$195)*10))),1)</f>
        <v>0</v>
      </c>
      <c r="AH92" s="59">
        <f t="shared" si="76"/>
        <v>8.1999999999999993</v>
      </c>
      <c r="AI92" s="59">
        <f t="shared" si="77"/>
        <v>0.1</v>
      </c>
      <c r="AJ92" s="59">
        <f t="shared" si="78"/>
        <v>0</v>
      </c>
      <c r="AK92" s="59">
        <f t="shared" si="79"/>
        <v>0</v>
      </c>
      <c r="AL92" s="59">
        <f t="shared" si="80"/>
        <v>0</v>
      </c>
      <c r="AM92" s="59">
        <f t="shared" si="81"/>
        <v>0</v>
      </c>
      <c r="AN92" s="59">
        <f t="shared" si="82"/>
        <v>0</v>
      </c>
      <c r="AO92" s="61">
        <f t="shared" si="83"/>
        <v>5.6</v>
      </c>
      <c r="AP92" s="61">
        <f t="shared" si="84"/>
        <v>1.2</v>
      </c>
      <c r="AQ92" s="61">
        <f t="shared" si="85"/>
        <v>0</v>
      </c>
      <c r="AR92" s="61">
        <f t="shared" si="86"/>
        <v>0</v>
      </c>
      <c r="AS92" s="59">
        <f t="shared" si="87"/>
        <v>0</v>
      </c>
      <c r="AT92" s="59">
        <f>IF('Indicator Data'!L95="No data","x",IF('Indicator Data'!BE95&lt;1000,"x",ROUND((IF('Indicator Data'!L95&gt;AT$194,10,IF('Indicator Data'!L95&lt;AT$195,0,10-(AT$194-'Indicator Data'!L95)/(AT$194-AT$195)*10))),1)))</f>
        <v>6.1</v>
      </c>
      <c r="AU92" s="61">
        <f t="shared" si="88"/>
        <v>3.1</v>
      </c>
      <c r="AV92" s="62">
        <f t="shared" si="89"/>
        <v>2.2999999999999998</v>
      </c>
      <c r="AW92" s="59">
        <f>ROUND(IF('Indicator Data'!M95=0,0,IF('Indicator Data'!M95&gt;AW$194,10,IF('Indicator Data'!M95&lt;AW$195,0,10-(AW$194-'Indicator Data'!M95)/(AW$194-AW$195)*10))),1)</f>
        <v>0.5</v>
      </c>
      <c r="AX92" s="59">
        <f>ROUND(IF('Indicator Data'!N95=0,0,IF(LOG('Indicator Data'!N95)&gt;LOG(AX$194),10,IF(LOG('Indicator Data'!N95)&lt;LOG(AX$195),0,10-(LOG(AX$194)-LOG('Indicator Data'!N95))/(LOG(AX$194)-LOG(AX$195))*10))),1)</f>
        <v>0</v>
      </c>
      <c r="AY92" s="61">
        <f t="shared" si="90"/>
        <v>0.3</v>
      </c>
      <c r="AZ92" s="59">
        <f>'Indicator Data'!O95</f>
        <v>0</v>
      </c>
      <c r="BA92" s="59">
        <f>'Indicator Data'!P95</f>
        <v>0</v>
      </c>
      <c r="BB92" s="61">
        <f t="shared" si="91"/>
        <v>0</v>
      </c>
      <c r="BC92" s="62">
        <f t="shared" si="92"/>
        <v>0.2</v>
      </c>
      <c r="BD92" s="16"/>
      <c r="BE92" s="108"/>
    </row>
    <row r="93" spans="1:57" s="4" customFormat="1" x14ac:dyDescent="0.25">
      <c r="A93" s="131" t="s">
        <v>170</v>
      </c>
      <c r="B93" s="63" t="s">
        <v>169</v>
      </c>
      <c r="C93" s="59">
        <f>ROUND(IF('Indicator Data'!C96=0,0.1,IF(LOG('Indicator Data'!C96)&gt;C$194,10,IF(LOG('Indicator Data'!C96)&lt;C$195,0,10-(C$194-LOG('Indicator Data'!C96))/(C$194-C$195)*10))),1)</f>
        <v>7.7</v>
      </c>
      <c r="D93" s="59">
        <f>ROUND(IF('Indicator Data'!D96=0,0.1,IF(LOG('Indicator Data'!D96)&gt;D$194,10,IF(LOG('Indicator Data'!D96)&lt;D$195,0,10-(D$194-LOG('Indicator Data'!D96))/(D$194-D$195)*10))),1)</f>
        <v>10</v>
      </c>
      <c r="E93" s="59">
        <f t="shared" si="62"/>
        <v>9.1999999999999993</v>
      </c>
      <c r="F93" s="59">
        <f>ROUND(IF('Indicator Data'!E96="No data",0.1,IF('Indicator Data'!E96=0,0,IF(LOG('Indicator Data'!E96)&gt;F$194,10,IF(LOG('Indicator Data'!E96)&lt;F$195,0,10-(F$194-LOG('Indicator Data'!E96))/(F$194-F$195)*10)))),1)</f>
        <v>6.5</v>
      </c>
      <c r="G93" s="59">
        <f>ROUND(IF('Indicator Data'!F96=0,0,IF(LOG('Indicator Data'!F96)&gt;G$194,10,IF(LOG('Indicator Data'!F96)&lt;G$195,0,10-(G$194-LOG('Indicator Data'!F96))/(G$194-G$195)*10))),1)</f>
        <v>0</v>
      </c>
      <c r="H93" s="59">
        <f>ROUND(IF('Indicator Data'!G96=0,0,IF(LOG('Indicator Data'!G96)&gt;H$194,10,IF(LOG('Indicator Data'!G96)&lt;H$195,0,10-(H$194-LOG('Indicator Data'!G96))/(H$194-H$195)*10))),1)</f>
        <v>0</v>
      </c>
      <c r="I93" s="59">
        <f>ROUND(IF('Indicator Data'!H96=0,0,IF(LOG('Indicator Data'!H96)&gt;I$194,10,IF(LOG('Indicator Data'!H96)&lt;I$195,0,10-(I$194-LOG('Indicator Data'!H96))/(I$194-I$195)*10))),1)</f>
        <v>0</v>
      </c>
      <c r="J93" s="59">
        <f t="shared" si="63"/>
        <v>0</v>
      </c>
      <c r="K93" s="59">
        <f>ROUND(IF('Indicator Data'!I96=0,0,IF(LOG('Indicator Data'!I96)&gt;K$194,10,IF(LOG('Indicator Data'!I96)&lt;K$195,0,10-(K$194-LOG('Indicator Data'!I96))/(K$194-K$195)*10))),1)</f>
        <v>0</v>
      </c>
      <c r="L93" s="59">
        <f t="shared" si="64"/>
        <v>0</v>
      </c>
      <c r="M93" s="59">
        <f>ROUND(IF('Indicator Data'!J96=0,0,IF(LOG('Indicator Data'!J96)&gt;M$194,10,IF(LOG('Indicator Data'!J96)&lt;M$195,0,10-(M$194-LOG('Indicator Data'!J96))/(M$194-M$195)*10))),1)</f>
        <v>9.5</v>
      </c>
      <c r="N93" s="60">
        <f>'Indicator Data'!C96/'Indicator Data'!$BD96</f>
        <v>2.0855249415082833E-3</v>
      </c>
      <c r="O93" s="60">
        <f>'Indicator Data'!D96/'Indicator Data'!$BD96</f>
        <v>2.0466834881512717E-3</v>
      </c>
      <c r="P93" s="60">
        <f>IF(F93=0.1,0,'Indicator Data'!E96/'Indicator Data'!$BD96)</f>
        <v>6.720590119144847E-3</v>
      </c>
      <c r="Q93" s="60">
        <f>'Indicator Data'!F96/'Indicator Data'!$BD96</f>
        <v>0</v>
      </c>
      <c r="R93" s="60">
        <f>'Indicator Data'!G96/'Indicator Data'!$BD96</f>
        <v>0</v>
      </c>
      <c r="S93" s="60">
        <f>'Indicator Data'!H96/'Indicator Data'!$BD96</f>
        <v>0</v>
      </c>
      <c r="T93" s="60">
        <f>'Indicator Data'!I96/'Indicator Data'!$BD96</f>
        <v>0</v>
      </c>
      <c r="U93" s="60">
        <f>'Indicator Data'!J96/'Indicator Data'!$BD96</f>
        <v>1.0228907372236126E-2</v>
      </c>
      <c r="V93" s="59">
        <f t="shared" si="65"/>
        <v>10</v>
      </c>
      <c r="W93" s="59">
        <f t="shared" si="66"/>
        <v>10</v>
      </c>
      <c r="X93" s="59">
        <f t="shared" si="67"/>
        <v>10</v>
      </c>
      <c r="Y93" s="59">
        <f t="shared" si="68"/>
        <v>4.5</v>
      </c>
      <c r="Z93" s="59">
        <f t="shared" si="69"/>
        <v>0</v>
      </c>
      <c r="AA93" s="59">
        <f t="shared" si="70"/>
        <v>0</v>
      </c>
      <c r="AB93" s="59">
        <f t="shared" si="71"/>
        <v>0</v>
      </c>
      <c r="AC93" s="59">
        <f t="shared" si="72"/>
        <v>0</v>
      </c>
      <c r="AD93" s="59">
        <f t="shared" si="73"/>
        <v>0</v>
      </c>
      <c r="AE93" s="59">
        <f t="shared" si="74"/>
        <v>0</v>
      </c>
      <c r="AF93" s="59">
        <f t="shared" si="75"/>
        <v>3.4</v>
      </c>
      <c r="AG93" s="59">
        <f>ROUND(IF('Indicator Data'!K96=0,0,IF('Indicator Data'!K96&gt;AG$194,10,IF('Indicator Data'!K96&lt;AG$195,0,10-(AG$194-'Indicator Data'!K96)/(AG$194-AG$195)*10))),1)</f>
        <v>1</v>
      </c>
      <c r="AH93" s="59">
        <f t="shared" si="76"/>
        <v>8.9</v>
      </c>
      <c r="AI93" s="59">
        <f t="shared" si="77"/>
        <v>10</v>
      </c>
      <c r="AJ93" s="59">
        <f t="shared" si="78"/>
        <v>0</v>
      </c>
      <c r="AK93" s="59">
        <f t="shared" si="79"/>
        <v>0</v>
      </c>
      <c r="AL93" s="59">
        <f t="shared" si="80"/>
        <v>0</v>
      </c>
      <c r="AM93" s="59">
        <f t="shared" si="81"/>
        <v>0</v>
      </c>
      <c r="AN93" s="59">
        <f t="shared" si="82"/>
        <v>7.6</v>
      </c>
      <c r="AO93" s="61">
        <f t="shared" si="83"/>
        <v>9.6999999999999993</v>
      </c>
      <c r="AP93" s="61">
        <f t="shared" si="84"/>
        <v>5.6</v>
      </c>
      <c r="AQ93" s="61">
        <f t="shared" si="85"/>
        <v>0</v>
      </c>
      <c r="AR93" s="61">
        <f t="shared" si="86"/>
        <v>0</v>
      </c>
      <c r="AS93" s="59">
        <f t="shared" si="87"/>
        <v>4.3</v>
      </c>
      <c r="AT93" s="59">
        <f>IF('Indicator Data'!L96="No data","x",IF('Indicator Data'!BE96&lt;1000,"x",ROUND((IF('Indicator Data'!L96&gt;AT$194,10,IF('Indicator Data'!L96&lt;AT$195,0,10-(AT$194-'Indicator Data'!L96)/(AT$194-AT$195)*10))),1)))</f>
        <v>9.1</v>
      </c>
      <c r="AU93" s="61">
        <f t="shared" si="88"/>
        <v>6.7</v>
      </c>
      <c r="AV93" s="62">
        <f t="shared" si="89"/>
        <v>5.8</v>
      </c>
      <c r="AW93" s="59">
        <f>ROUND(IF('Indicator Data'!M96=0,0,IF('Indicator Data'!M96&gt;AW$194,10,IF('Indicator Data'!M96&lt;AW$195,0,10-(AW$194-'Indicator Data'!M96)/(AW$194-AW$195)*10))),1)</f>
        <v>3.1</v>
      </c>
      <c r="AX93" s="59">
        <f>ROUND(IF('Indicator Data'!N96=0,0,IF(LOG('Indicator Data'!N96)&gt;LOG(AX$194),10,IF(LOG('Indicator Data'!N96)&lt;LOG(AX$195),0,10-(LOG(AX$194)-LOG('Indicator Data'!N96))/(LOG(AX$194)-LOG(AX$195))*10))),1)</f>
        <v>1.7</v>
      </c>
      <c r="AY93" s="61">
        <f t="shared" si="90"/>
        <v>2.4</v>
      </c>
      <c r="AZ93" s="59">
        <f>'Indicator Data'!O96</f>
        <v>0</v>
      </c>
      <c r="BA93" s="59">
        <f>'Indicator Data'!P96</f>
        <v>0</v>
      </c>
      <c r="BB93" s="61">
        <f t="shared" si="91"/>
        <v>0</v>
      </c>
      <c r="BC93" s="62">
        <f t="shared" si="92"/>
        <v>1.7</v>
      </c>
      <c r="BD93" s="16"/>
      <c r="BE93" s="108"/>
    </row>
    <row r="94" spans="1:57" s="4" customFormat="1" x14ac:dyDescent="0.25">
      <c r="A94" s="131" t="s">
        <v>848</v>
      </c>
      <c r="B94" s="63" t="s">
        <v>171</v>
      </c>
      <c r="C94" s="59">
        <f>ROUND(IF('Indicator Data'!C97=0,0.1,IF(LOG('Indicator Data'!C97)&gt;C$194,10,IF(LOG('Indicator Data'!C97)&lt;C$195,0,10-(C$194-LOG('Indicator Data'!C97))/(C$194-C$195)*10))),1)</f>
        <v>7.1</v>
      </c>
      <c r="D94" s="59">
        <f>ROUND(IF('Indicator Data'!D97=0,0.1,IF(LOG('Indicator Data'!D97)&gt;D$194,10,IF(LOG('Indicator Data'!D97)&lt;D$195,0,10-(D$194-LOG('Indicator Data'!D97))/(D$194-D$195)*10))),1)</f>
        <v>0.1</v>
      </c>
      <c r="E94" s="59">
        <f t="shared" si="62"/>
        <v>4.5</v>
      </c>
      <c r="F94" s="59">
        <f>ROUND(IF('Indicator Data'!E97="No data",0.1,IF('Indicator Data'!E97=0,0,IF(LOG('Indicator Data'!E97)&gt;F$194,10,IF(LOG('Indicator Data'!E97)&lt;F$195,0,10-(F$194-LOG('Indicator Data'!E97))/(F$194-F$195)*10)))),1)</f>
        <v>7.7</v>
      </c>
      <c r="G94" s="59">
        <f>ROUND(IF('Indicator Data'!F97=0,0,IF(LOG('Indicator Data'!F97)&gt;G$194,10,IF(LOG('Indicator Data'!F97)&lt;G$195,0,10-(G$194-LOG('Indicator Data'!F97))/(G$194-G$195)*10))),1)</f>
        <v>0</v>
      </c>
      <c r="H94" s="59">
        <f>ROUND(IF('Indicator Data'!G97=0,0,IF(LOG('Indicator Data'!G97)&gt;H$194,10,IF(LOG('Indicator Data'!G97)&lt;H$195,0,10-(H$194-LOG('Indicator Data'!G97))/(H$194-H$195)*10))),1)</f>
        <v>6.9</v>
      </c>
      <c r="I94" s="59">
        <f>ROUND(IF('Indicator Data'!H97=0,0,IF(LOG('Indicator Data'!H97)&gt;I$194,10,IF(LOG('Indicator Data'!H97)&lt;I$195,0,10-(I$194-LOG('Indicator Data'!H97))/(I$194-I$195)*10))),1)</f>
        <v>7.8</v>
      </c>
      <c r="J94" s="59">
        <f t="shared" si="63"/>
        <v>7.4</v>
      </c>
      <c r="K94" s="59">
        <f>ROUND(IF('Indicator Data'!I97=0,0,IF(LOG('Indicator Data'!I97)&gt;K$194,10,IF(LOG('Indicator Data'!I97)&lt;K$195,0,10-(K$194-LOG('Indicator Data'!I97))/(K$194-K$195)*10))),1)</f>
        <v>0</v>
      </c>
      <c r="L94" s="59">
        <f t="shared" si="64"/>
        <v>4.7</v>
      </c>
      <c r="M94" s="59">
        <f>ROUND(IF('Indicator Data'!J97=0,0,IF(LOG('Indicator Data'!J97)&gt;M$194,10,IF(LOG('Indicator Data'!J97)&lt;M$195,0,10-(M$194-LOG('Indicator Data'!J97))/(M$194-M$195)*10))),1)</f>
        <v>8.4</v>
      </c>
      <c r="N94" s="60">
        <f>'Indicator Data'!C97/'Indicator Data'!$BD97</f>
        <v>9.8084980858583522E-4</v>
      </c>
      <c r="O94" s="60">
        <f>'Indicator Data'!D97/'Indicator Data'!$BD97</f>
        <v>0</v>
      </c>
      <c r="P94" s="60">
        <f>IF(F94=0.1,0,'Indicator Data'!E97/'Indicator Data'!$BD97)</f>
        <v>1.8014973080385199E-2</v>
      </c>
      <c r="Q94" s="60">
        <f>'Indicator Data'!F97/'Indicator Data'!$BD97</f>
        <v>0</v>
      </c>
      <c r="R94" s="60">
        <f>'Indicator Data'!G97/'Indicator Data'!$BD97</f>
        <v>8.8480256448998946E-3</v>
      </c>
      <c r="S94" s="60">
        <f>'Indicator Data'!H97/'Indicator Data'!$BD97</f>
        <v>4.4737192431493623E-4</v>
      </c>
      <c r="T94" s="60">
        <f>'Indicator Data'!I97/'Indicator Data'!$BD97</f>
        <v>0</v>
      </c>
      <c r="U94" s="60">
        <f>'Indicator Data'!J97/'Indicator Data'!$BD97</f>
        <v>3.3564783192058583E-3</v>
      </c>
      <c r="V94" s="59">
        <f t="shared" si="65"/>
        <v>4.9000000000000004</v>
      </c>
      <c r="W94" s="59">
        <f t="shared" si="66"/>
        <v>0</v>
      </c>
      <c r="X94" s="59">
        <f t="shared" si="67"/>
        <v>2.8</v>
      </c>
      <c r="Y94" s="59">
        <f t="shared" si="68"/>
        <v>10</v>
      </c>
      <c r="Z94" s="59">
        <f t="shared" si="69"/>
        <v>0</v>
      </c>
      <c r="AA94" s="59">
        <f t="shared" si="70"/>
        <v>4.9000000000000004</v>
      </c>
      <c r="AB94" s="59">
        <f t="shared" si="71"/>
        <v>0.9</v>
      </c>
      <c r="AC94" s="59">
        <f t="shared" si="72"/>
        <v>3.1</v>
      </c>
      <c r="AD94" s="59">
        <f t="shared" si="73"/>
        <v>0</v>
      </c>
      <c r="AE94" s="59">
        <f t="shared" si="74"/>
        <v>1.7</v>
      </c>
      <c r="AF94" s="59">
        <f t="shared" si="75"/>
        <v>1.1000000000000001</v>
      </c>
      <c r="AG94" s="59">
        <f>ROUND(IF('Indicator Data'!K97=0,0,IF('Indicator Data'!K97&gt;AG$194,10,IF('Indicator Data'!K97&lt;AG$195,0,10-(AG$194-'Indicator Data'!K97)/(AG$194-AG$195)*10))),1)</f>
        <v>4</v>
      </c>
      <c r="AH94" s="59">
        <f t="shared" si="76"/>
        <v>6</v>
      </c>
      <c r="AI94" s="59">
        <f t="shared" si="77"/>
        <v>0.1</v>
      </c>
      <c r="AJ94" s="59">
        <f t="shared" si="78"/>
        <v>5.9</v>
      </c>
      <c r="AK94" s="59">
        <f t="shared" si="79"/>
        <v>4.4000000000000004</v>
      </c>
      <c r="AL94" s="59">
        <f t="shared" si="80"/>
        <v>5.2</v>
      </c>
      <c r="AM94" s="59">
        <f t="shared" si="81"/>
        <v>0</v>
      </c>
      <c r="AN94" s="59">
        <f t="shared" si="82"/>
        <v>5.9</v>
      </c>
      <c r="AO94" s="61">
        <f t="shared" si="83"/>
        <v>3.7</v>
      </c>
      <c r="AP94" s="61">
        <f t="shared" si="84"/>
        <v>9.1999999999999993</v>
      </c>
      <c r="AQ94" s="61">
        <f t="shared" si="85"/>
        <v>0</v>
      </c>
      <c r="AR94" s="61">
        <f t="shared" si="86"/>
        <v>3.3</v>
      </c>
      <c r="AS94" s="59">
        <f t="shared" si="87"/>
        <v>5</v>
      </c>
      <c r="AT94" s="59">
        <f>IF('Indicator Data'!L97="No data","x",IF('Indicator Data'!BE97&lt;1000,"x",ROUND((IF('Indicator Data'!L97&gt;AT$194,10,IF('Indicator Data'!L97&lt;AT$195,0,10-(AT$194-'Indicator Data'!L97)/(AT$194-AT$195)*10))),1)))</f>
        <v>0</v>
      </c>
      <c r="AU94" s="61">
        <f t="shared" si="88"/>
        <v>2.5</v>
      </c>
      <c r="AV94" s="62">
        <f t="shared" si="89"/>
        <v>4.7</v>
      </c>
      <c r="AW94" s="59">
        <f>ROUND(IF('Indicator Data'!M97=0,0,IF('Indicator Data'!M97&gt;AW$194,10,IF('Indicator Data'!M97&lt;AW$195,0,10-(AW$194-'Indicator Data'!M97)/(AW$194-AW$195)*10))),1)</f>
        <v>2.1</v>
      </c>
      <c r="AX94" s="59">
        <f>ROUND(IF('Indicator Data'!N97=0,0,IF(LOG('Indicator Data'!N97)&gt;LOG(AX$194),10,IF(LOG('Indicator Data'!N97)&lt;LOG(AX$195),0,10-(LOG(AX$194)-LOG('Indicator Data'!N97))/(LOG(AX$194)-LOG(AX$195))*10))),1)</f>
        <v>3.2</v>
      </c>
      <c r="AY94" s="61">
        <f t="shared" si="90"/>
        <v>2.7</v>
      </c>
      <c r="AZ94" s="59">
        <f>'Indicator Data'!O97</f>
        <v>0</v>
      </c>
      <c r="BA94" s="59">
        <f>'Indicator Data'!P97</f>
        <v>0</v>
      </c>
      <c r="BB94" s="61">
        <f t="shared" si="91"/>
        <v>0</v>
      </c>
      <c r="BC94" s="62">
        <f t="shared" si="92"/>
        <v>1.9</v>
      </c>
      <c r="BD94" s="16"/>
      <c r="BE94" s="108"/>
    </row>
    <row r="95" spans="1:57" s="4" customFormat="1" x14ac:dyDescent="0.25">
      <c r="A95" s="131" t="s">
        <v>378</v>
      </c>
      <c r="B95" s="63" t="s">
        <v>172</v>
      </c>
      <c r="C95" s="59">
        <f>ROUND(IF('Indicator Data'!C98=0,0.1,IF(LOG('Indicator Data'!C98)&gt;C$194,10,IF(LOG('Indicator Data'!C98)&lt;C$195,0,10-(C$194-LOG('Indicator Data'!C98))/(C$194-C$195)*10))),1)</f>
        <v>0.1</v>
      </c>
      <c r="D95" s="59">
        <f>ROUND(IF('Indicator Data'!D98=0,0.1,IF(LOG('Indicator Data'!D98)&gt;D$194,10,IF(LOG('Indicator Data'!D98)&lt;D$195,0,10-(D$194-LOG('Indicator Data'!D98))/(D$194-D$195)*10))),1)</f>
        <v>0.1</v>
      </c>
      <c r="E95" s="59">
        <f t="shared" si="62"/>
        <v>0.1</v>
      </c>
      <c r="F95" s="59">
        <f>ROUND(IF('Indicator Data'!E98="No data",0.1,IF('Indicator Data'!E98=0,0,IF(LOG('Indicator Data'!E98)&gt;F$194,10,IF(LOG('Indicator Data'!E98)&lt;F$195,0,10-(F$194-LOG('Indicator Data'!E98))/(F$194-F$195)*10)))),1)</f>
        <v>5.8</v>
      </c>
      <c r="G95" s="59">
        <f>ROUND(IF('Indicator Data'!F98=0,0,IF(LOG('Indicator Data'!F98)&gt;G$194,10,IF(LOG('Indicator Data'!F98)&lt;G$195,0,10-(G$194-LOG('Indicator Data'!F98))/(G$194-G$195)*10))),1)</f>
        <v>0</v>
      </c>
      <c r="H95" s="59">
        <f>ROUND(IF('Indicator Data'!G98=0,0,IF(LOG('Indicator Data'!G98)&gt;H$194,10,IF(LOG('Indicator Data'!G98)&lt;H$195,0,10-(H$194-LOG('Indicator Data'!G98))/(H$194-H$195)*10))),1)</f>
        <v>0</v>
      </c>
      <c r="I95" s="59">
        <f>ROUND(IF('Indicator Data'!H98=0,0,IF(LOG('Indicator Data'!H98)&gt;I$194,10,IF(LOG('Indicator Data'!H98)&lt;I$195,0,10-(I$194-LOG('Indicator Data'!H98))/(I$194-I$195)*10))),1)</f>
        <v>0</v>
      </c>
      <c r="J95" s="59">
        <f t="shared" si="63"/>
        <v>0</v>
      </c>
      <c r="K95" s="59">
        <f>ROUND(IF('Indicator Data'!I98=0,0,IF(LOG('Indicator Data'!I98)&gt;K$194,10,IF(LOG('Indicator Data'!I98)&lt;K$195,0,10-(K$194-LOG('Indicator Data'!I98))/(K$194-K$195)*10))),1)</f>
        <v>0</v>
      </c>
      <c r="L95" s="59">
        <f t="shared" si="64"/>
        <v>0</v>
      </c>
      <c r="M95" s="59">
        <f>ROUND(IF('Indicator Data'!J98=0,0,IF(LOG('Indicator Data'!J98)&gt;M$194,10,IF(LOG('Indicator Data'!J98)&lt;M$195,0,10-(M$194-LOG('Indicator Data'!J98))/(M$194-M$195)*10))),1)</f>
        <v>0</v>
      </c>
      <c r="N95" s="60">
        <f>'Indicator Data'!C98/'Indicator Data'!$BD98</f>
        <v>0</v>
      </c>
      <c r="O95" s="60">
        <f>'Indicator Data'!D98/'Indicator Data'!$BD98</f>
        <v>0</v>
      </c>
      <c r="P95" s="60">
        <f>IF(F95=0.1,0,'Indicator Data'!E98/'Indicator Data'!$BD98)</f>
        <v>1.1059462756226325E-2</v>
      </c>
      <c r="Q95" s="60">
        <f>'Indicator Data'!F98/'Indicator Data'!$BD98</f>
        <v>0</v>
      </c>
      <c r="R95" s="60">
        <f>'Indicator Data'!G98/'Indicator Data'!$BD98</f>
        <v>0</v>
      </c>
      <c r="S95" s="60">
        <f>'Indicator Data'!H98/'Indicator Data'!$BD98</f>
        <v>0</v>
      </c>
      <c r="T95" s="60">
        <f>'Indicator Data'!I98/'Indicator Data'!$BD98</f>
        <v>0</v>
      </c>
      <c r="U95" s="60">
        <f>'Indicator Data'!J98/'Indicator Data'!$BD98</f>
        <v>0</v>
      </c>
      <c r="V95" s="59">
        <f t="shared" si="65"/>
        <v>0</v>
      </c>
      <c r="W95" s="59">
        <f t="shared" si="66"/>
        <v>0</v>
      </c>
      <c r="X95" s="59">
        <f t="shared" si="67"/>
        <v>0</v>
      </c>
      <c r="Y95" s="59">
        <f t="shared" si="68"/>
        <v>7.4</v>
      </c>
      <c r="Z95" s="59">
        <f t="shared" si="69"/>
        <v>0</v>
      </c>
      <c r="AA95" s="59">
        <f t="shared" si="70"/>
        <v>0</v>
      </c>
      <c r="AB95" s="59">
        <f t="shared" si="71"/>
        <v>0</v>
      </c>
      <c r="AC95" s="59">
        <f t="shared" si="72"/>
        <v>0</v>
      </c>
      <c r="AD95" s="59">
        <f t="shared" si="73"/>
        <v>0</v>
      </c>
      <c r="AE95" s="59">
        <f t="shared" si="74"/>
        <v>0</v>
      </c>
      <c r="AF95" s="59">
        <f t="shared" si="75"/>
        <v>0</v>
      </c>
      <c r="AG95" s="59">
        <f>ROUND(IF('Indicator Data'!K98=0,0,IF('Indicator Data'!K98&gt;AG$194,10,IF('Indicator Data'!K98&lt;AG$195,0,10-(AG$194-'Indicator Data'!K98)/(AG$194-AG$195)*10))),1)</f>
        <v>0</v>
      </c>
      <c r="AH95" s="59">
        <f t="shared" si="76"/>
        <v>0.1</v>
      </c>
      <c r="AI95" s="59">
        <f t="shared" si="77"/>
        <v>0.1</v>
      </c>
      <c r="AJ95" s="59">
        <f t="shared" si="78"/>
        <v>0</v>
      </c>
      <c r="AK95" s="59">
        <f t="shared" si="79"/>
        <v>0</v>
      </c>
      <c r="AL95" s="59">
        <f t="shared" si="80"/>
        <v>0</v>
      </c>
      <c r="AM95" s="59">
        <f t="shared" si="81"/>
        <v>0</v>
      </c>
      <c r="AN95" s="59">
        <f t="shared" si="82"/>
        <v>0</v>
      </c>
      <c r="AO95" s="61">
        <f t="shared" si="83"/>
        <v>0.1</v>
      </c>
      <c r="AP95" s="61">
        <f t="shared" si="84"/>
        <v>6.7</v>
      </c>
      <c r="AQ95" s="61">
        <f t="shared" si="85"/>
        <v>0</v>
      </c>
      <c r="AR95" s="61">
        <f t="shared" si="86"/>
        <v>0</v>
      </c>
      <c r="AS95" s="59">
        <f t="shared" si="87"/>
        <v>0</v>
      </c>
      <c r="AT95" s="59">
        <f>IF('Indicator Data'!L98="No data","x",IF('Indicator Data'!BE98&lt;1000,"x",ROUND((IF('Indicator Data'!L98&gt;AT$194,10,IF('Indicator Data'!L98&lt;AT$195,0,10-(AT$194-'Indicator Data'!L98)/(AT$194-AT$195)*10))),1)))</f>
        <v>4</v>
      </c>
      <c r="AU95" s="61">
        <f t="shared" si="88"/>
        <v>2</v>
      </c>
      <c r="AV95" s="62">
        <f t="shared" si="89"/>
        <v>2.2000000000000002</v>
      </c>
      <c r="AW95" s="59">
        <f>ROUND(IF('Indicator Data'!M98=0,0,IF('Indicator Data'!M98&gt;AW$194,10,IF('Indicator Data'!M98&lt;AW$195,0,10-(AW$194-'Indicator Data'!M98)/(AW$194-AW$195)*10))),1)</f>
        <v>0.2</v>
      </c>
      <c r="AX95" s="59">
        <f>ROUND(IF('Indicator Data'!N98=0,0,IF(LOG('Indicator Data'!N98)&gt;LOG(AX$194),10,IF(LOG('Indicator Data'!N98)&lt;LOG(AX$195),0,10-(LOG(AX$194)-LOG('Indicator Data'!N98))/(LOG(AX$194)-LOG(AX$195))*10))),1)</f>
        <v>0</v>
      </c>
      <c r="AY95" s="61">
        <f t="shared" si="90"/>
        <v>0.1</v>
      </c>
      <c r="AZ95" s="59">
        <f>'Indicator Data'!O98</f>
        <v>0</v>
      </c>
      <c r="BA95" s="59">
        <f>'Indicator Data'!P98</f>
        <v>0</v>
      </c>
      <c r="BB95" s="61">
        <f t="shared" si="91"/>
        <v>0</v>
      </c>
      <c r="BC95" s="62">
        <f t="shared" si="92"/>
        <v>0.1</v>
      </c>
      <c r="BD95" s="16"/>
      <c r="BE95" s="108"/>
    </row>
    <row r="96" spans="1:57" s="4" customFormat="1" x14ac:dyDescent="0.25">
      <c r="A96" s="131" t="s">
        <v>174</v>
      </c>
      <c r="B96" s="63" t="s">
        <v>173</v>
      </c>
      <c r="C96" s="59">
        <f>ROUND(IF('Indicator Data'!C99=0,0.1,IF(LOG('Indicator Data'!C99)&gt;C$194,10,IF(LOG('Indicator Data'!C99)&lt;C$195,0,10-(C$194-LOG('Indicator Data'!C99))/(C$194-C$195)*10))),1)</f>
        <v>7.7</v>
      </c>
      <c r="D96" s="59">
        <f>ROUND(IF('Indicator Data'!D99=0,0.1,IF(LOG('Indicator Data'!D99)&gt;D$194,10,IF(LOG('Indicator Data'!D99)&lt;D$195,0,10-(D$194-LOG('Indicator Data'!D99))/(D$194-D$195)*10))),1)</f>
        <v>0.1</v>
      </c>
      <c r="E96" s="59">
        <f t="shared" si="62"/>
        <v>5</v>
      </c>
      <c r="F96" s="59">
        <f>ROUND(IF('Indicator Data'!E99="No data",0.1,IF('Indicator Data'!E99=0,0,IF(LOG('Indicator Data'!E99)&gt;F$194,10,IF(LOG('Indicator Data'!E99)&lt;F$195,0,10-(F$194-LOG('Indicator Data'!E99))/(F$194-F$195)*10)))),1)</f>
        <v>2</v>
      </c>
      <c r="G96" s="59">
        <f>ROUND(IF('Indicator Data'!F99=0,0,IF(LOG('Indicator Data'!F99)&gt;G$194,10,IF(LOG('Indicator Data'!F99)&lt;G$195,0,10-(G$194-LOG('Indicator Data'!F99))/(G$194-G$195)*10))),1)</f>
        <v>5.4</v>
      </c>
      <c r="H96" s="59">
        <f>ROUND(IF('Indicator Data'!G99=0,0,IF(LOG('Indicator Data'!G99)&gt;H$194,10,IF(LOG('Indicator Data'!G99)&lt;H$195,0,10-(H$194-LOG('Indicator Data'!G99))/(H$194-H$195)*10))),1)</f>
        <v>0</v>
      </c>
      <c r="I96" s="59">
        <f>ROUND(IF('Indicator Data'!H99=0,0,IF(LOG('Indicator Data'!H99)&gt;I$194,10,IF(LOG('Indicator Data'!H99)&lt;I$195,0,10-(I$194-LOG('Indicator Data'!H99))/(I$194-I$195)*10))),1)</f>
        <v>0</v>
      </c>
      <c r="J96" s="59">
        <f t="shared" si="63"/>
        <v>0</v>
      </c>
      <c r="K96" s="59">
        <f>ROUND(IF('Indicator Data'!I99=0,0,IF(LOG('Indicator Data'!I99)&gt;K$194,10,IF(LOG('Indicator Data'!I99)&lt;K$195,0,10-(K$194-LOG('Indicator Data'!I99))/(K$194-K$195)*10))),1)</f>
        <v>0</v>
      </c>
      <c r="L96" s="59">
        <f t="shared" si="64"/>
        <v>0</v>
      </c>
      <c r="M96" s="59">
        <f>ROUND(IF('Indicator Data'!J99=0,0,IF(LOG('Indicator Data'!J99)&gt;M$194,10,IF(LOG('Indicator Data'!J99)&lt;M$195,0,10-(M$194-LOG('Indicator Data'!J99))/(M$194-M$195)*10))),1)</f>
        <v>0</v>
      </c>
      <c r="N96" s="60">
        <f>'Indicator Data'!C99/'Indicator Data'!$BD99</f>
        <v>2.0785180258965567E-3</v>
      </c>
      <c r="O96" s="60">
        <f>'Indicator Data'!D99/'Indicator Data'!$BD99</f>
        <v>0</v>
      </c>
      <c r="P96" s="60">
        <f>IF(F96=0.1,0,'Indicator Data'!E99/'Indicator Data'!$BD99)</f>
        <v>1.082490896053316E-4</v>
      </c>
      <c r="Q96" s="60">
        <f>'Indicator Data'!F99/'Indicator Data'!$BD99</f>
        <v>2.9378853466838451E-6</v>
      </c>
      <c r="R96" s="60">
        <f>'Indicator Data'!G99/'Indicator Data'!$BD99</f>
        <v>0</v>
      </c>
      <c r="S96" s="60">
        <f>'Indicator Data'!H99/'Indicator Data'!$BD99</f>
        <v>0</v>
      </c>
      <c r="T96" s="60">
        <f>'Indicator Data'!I99/'Indicator Data'!$BD99</f>
        <v>0</v>
      </c>
      <c r="U96" s="60">
        <f>'Indicator Data'!J99/'Indicator Data'!$BD99</f>
        <v>0</v>
      </c>
      <c r="V96" s="59">
        <f t="shared" si="65"/>
        <v>10</v>
      </c>
      <c r="W96" s="59">
        <f t="shared" si="66"/>
        <v>0</v>
      </c>
      <c r="X96" s="59">
        <f t="shared" si="67"/>
        <v>7.6</v>
      </c>
      <c r="Y96" s="59">
        <f t="shared" si="68"/>
        <v>0.1</v>
      </c>
      <c r="Z96" s="59">
        <f t="shared" si="69"/>
        <v>6.6</v>
      </c>
      <c r="AA96" s="59">
        <f t="shared" si="70"/>
        <v>0</v>
      </c>
      <c r="AB96" s="59">
        <f t="shared" si="71"/>
        <v>0</v>
      </c>
      <c r="AC96" s="59">
        <f t="shared" si="72"/>
        <v>0</v>
      </c>
      <c r="AD96" s="59">
        <f t="shared" si="73"/>
        <v>0</v>
      </c>
      <c r="AE96" s="59">
        <f t="shared" si="74"/>
        <v>0</v>
      </c>
      <c r="AF96" s="59">
        <f t="shared" si="75"/>
        <v>0</v>
      </c>
      <c r="AG96" s="59">
        <f>ROUND(IF('Indicator Data'!K99=0,0,IF('Indicator Data'!K99&gt;AG$194,10,IF('Indicator Data'!K99&lt;AG$195,0,10-(AG$194-'Indicator Data'!K99)/(AG$194-AG$195)*10))),1)</f>
        <v>0</v>
      </c>
      <c r="AH96" s="59">
        <f t="shared" si="76"/>
        <v>8.9</v>
      </c>
      <c r="AI96" s="59">
        <f t="shared" si="77"/>
        <v>0.1</v>
      </c>
      <c r="AJ96" s="59">
        <f t="shared" si="78"/>
        <v>0</v>
      </c>
      <c r="AK96" s="59">
        <f t="shared" si="79"/>
        <v>0</v>
      </c>
      <c r="AL96" s="59">
        <f t="shared" si="80"/>
        <v>0</v>
      </c>
      <c r="AM96" s="59">
        <f t="shared" si="81"/>
        <v>0</v>
      </c>
      <c r="AN96" s="59">
        <f t="shared" si="82"/>
        <v>0</v>
      </c>
      <c r="AO96" s="61">
        <f t="shared" si="83"/>
        <v>6.5</v>
      </c>
      <c r="AP96" s="61">
        <f t="shared" si="84"/>
        <v>1.1000000000000001</v>
      </c>
      <c r="AQ96" s="61">
        <f t="shared" si="85"/>
        <v>6</v>
      </c>
      <c r="AR96" s="61">
        <f t="shared" si="86"/>
        <v>0</v>
      </c>
      <c r="AS96" s="59">
        <f t="shared" si="87"/>
        <v>0</v>
      </c>
      <c r="AT96" s="59">
        <f>IF('Indicator Data'!L99="No data","x",IF('Indicator Data'!BE99&lt;1000,"x",ROUND((IF('Indicator Data'!L99&gt;AT$194,10,IF('Indicator Data'!L99&lt;AT$195,0,10-(AT$194-'Indicator Data'!L99)/(AT$194-AT$195)*10))),1)))</f>
        <v>5.0999999999999996</v>
      </c>
      <c r="AU96" s="61">
        <f t="shared" si="88"/>
        <v>2.6</v>
      </c>
      <c r="AV96" s="62">
        <f t="shared" si="89"/>
        <v>3.7</v>
      </c>
      <c r="AW96" s="59">
        <f>ROUND(IF('Indicator Data'!M99=0,0,IF('Indicator Data'!M99&gt;AW$194,10,IF('Indicator Data'!M99&lt;AW$195,0,10-(AW$194-'Indicator Data'!M99)/(AW$194-AW$195)*10))),1)</f>
        <v>8.1</v>
      </c>
      <c r="AX96" s="59">
        <f>ROUND(IF('Indicator Data'!N99=0,0,IF(LOG('Indicator Data'!N99)&gt;LOG(AX$194),10,IF(LOG('Indicator Data'!N99)&lt;LOG(AX$195),0,10-(LOG(AX$194)-LOG('Indicator Data'!N99))/(LOG(AX$194)-LOG(AX$195))*10))),1)</f>
        <v>5.0999999999999996</v>
      </c>
      <c r="AY96" s="61">
        <f t="shared" si="90"/>
        <v>6.9</v>
      </c>
      <c r="AZ96" s="59">
        <f>'Indicator Data'!O99</f>
        <v>0</v>
      </c>
      <c r="BA96" s="59">
        <f>'Indicator Data'!P99</f>
        <v>0</v>
      </c>
      <c r="BB96" s="61">
        <f t="shared" si="91"/>
        <v>0</v>
      </c>
      <c r="BC96" s="62">
        <f t="shared" si="92"/>
        <v>4.8</v>
      </c>
      <c r="BD96" s="16"/>
      <c r="BE96" s="108"/>
    </row>
    <row r="97" spans="1:57" s="4" customFormat="1" x14ac:dyDescent="0.25">
      <c r="A97" s="131" t="s">
        <v>176</v>
      </c>
      <c r="B97" s="63" t="s">
        <v>175</v>
      </c>
      <c r="C97" s="59">
        <f>ROUND(IF('Indicator Data'!C100=0,0.1,IF(LOG('Indicator Data'!C100)&gt;C$194,10,IF(LOG('Indicator Data'!C100)&lt;C$195,0,10-(C$194-LOG('Indicator Data'!C100))/(C$194-C$195)*10))),1)</f>
        <v>0.1</v>
      </c>
      <c r="D97" s="59">
        <f>ROUND(IF('Indicator Data'!D100=0,0.1,IF(LOG('Indicator Data'!D100)&gt;D$194,10,IF(LOG('Indicator Data'!D100)&lt;D$195,0,10-(D$194-LOG('Indicator Data'!D100))/(D$194-D$195)*10))),1)</f>
        <v>0.1</v>
      </c>
      <c r="E97" s="59">
        <f t="shared" si="62"/>
        <v>0.1</v>
      </c>
      <c r="F97" s="59">
        <f>ROUND(IF('Indicator Data'!E100="No data",0.1,IF('Indicator Data'!E100=0,0,IF(LOG('Indicator Data'!E100)&gt;F$194,10,IF(LOG('Indicator Data'!E100)&lt;F$195,0,10-(F$194-LOG('Indicator Data'!E100))/(F$194-F$195)*10)))),1)</f>
        <v>4.7</v>
      </c>
      <c r="G97" s="59">
        <f>ROUND(IF('Indicator Data'!F100=0,0,IF(LOG('Indicator Data'!F100)&gt;G$194,10,IF(LOG('Indicator Data'!F100)&lt;G$195,0,10-(G$194-LOG('Indicator Data'!F100))/(G$194-G$195)*10))),1)</f>
        <v>0</v>
      </c>
      <c r="H97" s="59">
        <f>ROUND(IF('Indicator Data'!G100=0,0,IF(LOG('Indicator Data'!G100)&gt;H$194,10,IF(LOG('Indicator Data'!G100)&lt;H$195,0,10-(H$194-LOG('Indicator Data'!G100))/(H$194-H$195)*10))),1)</f>
        <v>0</v>
      </c>
      <c r="I97" s="59">
        <f>ROUND(IF('Indicator Data'!H100=0,0,IF(LOG('Indicator Data'!H100)&gt;I$194,10,IF(LOG('Indicator Data'!H100)&lt;I$195,0,10-(I$194-LOG('Indicator Data'!H100))/(I$194-I$195)*10))),1)</f>
        <v>0</v>
      </c>
      <c r="J97" s="59">
        <f t="shared" si="63"/>
        <v>0</v>
      </c>
      <c r="K97" s="59">
        <f>ROUND(IF('Indicator Data'!I100=0,0,IF(LOG('Indicator Data'!I100)&gt;K$194,10,IF(LOG('Indicator Data'!I100)&lt;K$195,0,10-(K$194-LOG('Indicator Data'!I100))/(K$194-K$195)*10))),1)</f>
        <v>0</v>
      </c>
      <c r="L97" s="59">
        <f t="shared" si="64"/>
        <v>0</v>
      </c>
      <c r="M97" s="59">
        <f>ROUND(IF('Indicator Data'!J100=0,0,IF(LOG('Indicator Data'!J100)&gt;M$194,10,IF(LOG('Indicator Data'!J100)&lt;M$195,0,10-(M$194-LOG('Indicator Data'!J100))/(M$194-M$195)*10))),1)</f>
        <v>9.9</v>
      </c>
      <c r="N97" s="60">
        <f>'Indicator Data'!C100/'Indicator Data'!$BD100</f>
        <v>0</v>
      </c>
      <c r="O97" s="60">
        <f>'Indicator Data'!D100/'Indicator Data'!$BD100</f>
        <v>0</v>
      </c>
      <c r="P97" s="60">
        <f>IF(F97=0.1,0,'Indicator Data'!E100/'Indicator Data'!$BD100)</f>
        <v>3.7381337261015884E-3</v>
      </c>
      <c r="Q97" s="60">
        <f>'Indicator Data'!F100/'Indicator Data'!$BD100</f>
        <v>0</v>
      </c>
      <c r="R97" s="60">
        <f>'Indicator Data'!G100/'Indicator Data'!$BD100</f>
        <v>0</v>
      </c>
      <c r="S97" s="60">
        <f>'Indicator Data'!H100/'Indicator Data'!$BD100</f>
        <v>0</v>
      </c>
      <c r="T97" s="60">
        <f>'Indicator Data'!I100/'Indicator Data'!$BD100</f>
        <v>0</v>
      </c>
      <c r="U97" s="60">
        <f>'Indicator Data'!J100/'Indicator Data'!$BD100</f>
        <v>4.2963108758226683E-2</v>
      </c>
      <c r="V97" s="59">
        <f t="shared" si="65"/>
        <v>0</v>
      </c>
      <c r="W97" s="59">
        <f t="shared" si="66"/>
        <v>0</v>
      </c>
      <c r="X97" s="59">
        <f t="shared" si="67"/>
        <v>0</v>
      </c>
      <c r="Y97" s="59">
        <f t="shared" si="68"/>
        <v>2.5</v>
      </c>
      <c r="Z97" s="59">
        <f t="shared" si="69"/>
        <v>0</v>
      </c>
      <c r="AA97" s="59">
        <f t="shared" si="70"/>
        <v>0</v>
      </c>
      <c r="AB97" s="59">
        <f t="shared" si="71"/>
        <v>0</v>
      </c>
      <c r="AC97" s="59">
        <f t="shared" si="72"/>
        <v>0</v>
      </c>
      <c r="AD97" s="59">
        <f t="shared" si="73"/>
        <v>0</v>
      </c>
      <c r="AE97" s="59">
        <f t="shared" si="74"/>
        <v>0</v>
      </c>
      <c r="AF97" s="59">
        <f t="shared" si="75"/>
        <v>10</v>
      </c>
      <c r="AG97" s="59">
        <f>ROUND(IF('Indicator Data'!K100=0,0,IF('Indicator Data'!K100&gt;AG$194,10,IF('Indicator Data'!K100&lt;AG$195,0,10-(AG$194-'Indicator Data'!K100)/(AG$194-AG$195)*10))),1)</f>
        <v>5.0999999999999996</v>
      </c>
      <c r="AH97" s="59">
        <f t="shared" si="76"/>
        <v>0.1</v>
      </c>
      <c r="AI97" s="59">
        <f t="shared" si="77"/>
        <v>0.1</v>
      </c>
      <c r="AJ97" s="59">
        <f t="shared" si="78"/>
        <v>0</v>
      </c>
      <c r="AK97" s="59">
        <f t="shared" si="79"/>
        <v>0</v>
      </c>
      <c r="AL97" s="59">
        <f t="shared" si="80"/>
        <v>0</v>
      </c>
      <c r="AM97" s="59">
        <f t="shared" si="81"/>
        <v>0</v>
      </c>
      <c r="AN97" s="59">
        <f t="shared" si="82"/>
        <v>10</v>
      </c>
      <c r="AO97" s="61">
        <f t="shared" si="83"/>
        <v>0.1</v>
      </c>
      <c r="AP97" s="61">
        <f t="shared" si="84"/>
        <v>3.7</v>
      </c>
      <c r="AQ97" s="61">
        <f t="shared" si="85"/>
        <v>0</v>
      </c>
      <c r="AR97" s="61">
        <f t="shared" si="86"/>
        <v>0</v>
      </c>
      <c r="AS97" s="59">
        <f t="shared" si="87"/>
        <v>7.6</v>
      </c>
      <c r="AT97" s="59">
        <f>IF('Indicator Data'!L100="No data","x",IF('Indicator Data'!BE100&lt;1000,"x",ROUND((IF('Indicator Data'!L100&gt;AT$194,10,IF('Indicator Data'!L100&lt;AT$195,0,10-(AT$194-'Indicator Data'!L100)/(AT$194-AT$195)*10))),1)))</f>
        <v>3</v>
      </c>
      <c r="AU97" s="61">
        <f t="shared" si="88"/>
        <v>5.3</v>
      </c>
      <c r="AV97" s="62">
        <f t="shared" si="89"/>
        <v>2.1</v>
      </c>
      <c r="AW97" s="59">
        <f>ROUND(IF('Indicator Data'!M100=0,0,IF('Indicator Data'!M100&gt;AW$194,10,IF('Indicator Data'!M100&lt;AW$195,0,10-(AW$194-'Indicator Data'!M100)/(AW$194-AW$195)*10))),1)</f>
        <v>4.8</v>
      </c>
      <c r="AX97" s="59">
        <f>ROUND(IF('Indicator Data'!N100=0,0,IF(LOG('Indicator Data'!N100)&gt;LOG(AX$194),10,IF(LOG('Indicator Data'!N100)&lt;LOG(AX$195),0,10-(LOG(AX$194)-LOG('Indicator Data'!N100))/(LOG(AX$194)-LOG(AX$195))*10))),1)</f>
        <v>3.7</v>
      </c>
      <c r="AY97" s="61">
        <f t="shared" si="90"/>
        <v>4.3</v>
      </c>
      <c r="AZ97" s="59">
        <f>'Indicator Data'!O100</f>
        <v>0</v>
      </c>
      <c r="BA97" s="59">
        <f>'Indicator Data'!P100</f>
        <v>0</v>
      </c>
      <c r="BB97" s="61">
        <f t="shared" si="91"/>
        <v>0</v>
      </c>
      <c r="BC97" s="62">
        <f t="shared" si="92"/>
        <v>3</v>
      </c>
      <c r="BD97" s="16"/>
      <c r="BE97" s="108"/>
    </row>
    <row r="98" spans="1:57" s="4" customFormat="1" x14ac:dyDescent="0.25">
      <c r="A98" s="131" t="s">
        <v>178</v>
      </c>
      <c r="B98" s="63" t="s">
        <v>177</v>
      </c>
      <c r="C98" s="59">
        <f>ROUND(IF('Indicator Data'!C101=0,0.1,IF(LOG('Indicator Data'!C101)&gt;C$194,10,IF(LOG('Indicator Data'!C101)&lt;C$195,0,10-(C$194-LOG('Indicator Data'!C101))/(C$194-C$195)*10))),1)</f>
        <v>0.1</v>
      </c>
      <c r="D98" s="59">
        <f>ROUND(IF('Indicator Data'!D101=0,0.1,IF(LOG('Indicator Data'!D101)&gt;D$194,10,IF(LOG('Indicator Data'!D101)&lt;D$195,0,10-(D$194-LOG('Indicator Data'!D101))/(D$194-D$195)*10))),1)</f>
        <v>0.1</v>
      </c>
      <c r="E98" s="59">
        <f t="shared" si="62"/>
        <v>0.1</v>
      </c>
      <c r="F98" s="59">
        <f>ROUND(IF('Indicator Data'!E101="No data",0.1,IF('Indicator Data'!E101=0,0,IF(LOG('Indicator Data'!E101)&gt;F$194,10,IF(LOG('Indicator Data'!E101)&lt;F$195,0,10-(F$194-LOG('Indicator Data'!E101))/(F$194-F$195)*10)))),1)</f>
        <v>6.6</v>
      </c>
      <c r="G98" s="59">
        <f>ROUND(IF('Indicator Data'!F101=0,0,IF(LOG('Indicator Data'!F101)&gt;G$194,10,IF(LOG('Indicator Data'!F101)&lt;G$195,0,10-(G$194-LOG('Indicator Data'!F101))/(G$194-G$195)*10))),1)</f>
        <v>4.4000000000000004</v>
      </c>
      <c r="H98" s="59">
        <f>ROUND(IF('Indicator Data'!G101=0,0,IF(LOG('Indicator Data'!G101)&gt;H$194,10,IF(LOG('Indicator Data'!G101)&lt;H$195,0,10-(H$194-LOG('Indicator Data'!G101))/(H$194-H$195)*10))),1)</f>
        <v>0</v>
      </c>
      <c r="I98" s="59">
        <f>ROUND(IF('Indicator Data'!H101=0,0,IF(LOG('Indicator Data'!H101)&gt;I$194,10,IF(LOG('Indicator Data'!H101)&lt;I$195,0,10-(I$194-LOG('Indicator Data'!H101))/(I$194-I$195)*10))),1)</f>
        <v>0</v>
      </c>
      <c r="J98" s="59">
        <f t="shared" si="63"/>
        <v>0</v>
      </c>
      <c r="K98" s="59">
        <f>ROUND(IF('Indicator Data'!I101=0,0,IF(LOG('Indicator Data'!I101)&gt;K$194,10,IF(LOG('Indicator Data'!I101)&lt;K$195,0,10-(K$194-LOG('Indicator Data'!I101))/(K$194-K$195)*10))),1)</f>
        <v>0</v>
      </c>
      <c r="L98" s="59">
        <f t="shared" si="64"/>
        <v>0</v>
      </c>
      <c r="M98" s="59">
        <f>ROUND(IF('Indicator Data'!J101=0,0,IF(LOG('Indicator Data'!J101)&gt;M$194,10,IF(LOG('Indicator Data'!J101)&lt;M$195,0,10-(M$194-LOG('Indicator Data'!J101))/(M$194-M$195)*10))),1)</f>
        <v>0</v>
      </c>
      <c r="N98" s="60">
        <f>'Indicator Data'!C101/'Indicator Data'!$BD101</f>
        <v>0</v>
      </c>
      <c r="O98" s="60">
        <f>'Indicator Data'!D101/'Indicator Data'!$BD101</f>
        <v>0</v>
      </c>
      <c r="P98" s="60">
        <f>IF(F98=0.1,0,'Indicator Data'!E101/'Indicator Data'!$BD101)</f>
        <v>9.3590906880502544E-3</v>
      </c>
      <c r="Q98" s="60">
        <f>'Indicator Data'!F101/'Indicator Data'!$BD101</f>
        <v>9.9633310871392566E-7</v>
      </c>
      <c r="R98" s="60">
        <f>'Indicator Data'!G101/'Indicator Data'!$BD101</f>
        <v>0</v>
      </c>
      <c r="S98" s="60">
        <f>'Indicator Data'!H101/'Indicator Data'!$BD101</f>
        <v>0</v>
      </c>
      <c r="T98" s="60">
        <f>'Indicator Data'!I101/'Indicator Data'!$BD101</f>
        <v>0</v>
      </c>
      <c r="U98" s="60">
        <f>'Indicator Data'!J101/'Indicator Data'!$BD101</f>
        <v>0</v>
      </c>
      <c r="V98" s="59">
        <f t="shared" si="65"/>
        <v>0</v>
      </c>
      <c r="W98" s="59">
        <f t="shared" si="66"/>
        <v>0</v>
      </c>
      <c r="X98" s="59">
        <f t="shared" si="67"/>
        <v>0</v>
      </c>
      <c r="Y98" s="59">
        <f t="shared" si="68"/>
        <v>6.2</v>
      </c>
      <c r="Z98" s="59">
        <f t="shared" si="69"/>
        <v>5.6</v>
      </c>
      <c r="AA98" s="59">
        <f t="shared" si="70"/>
        <v>0</v>
      </c>
      <c r="AB98" s="59">
        <f t="shared" si="71"/>
        <v>0</v>
      </c>
      <c r="AC98" s="59">
        <f t="shared" si="72"/>
        <v>0</v>
      </c>
      <c r="AD98" s="59">
        <f t="shared" si="73"/>
        <v>0</v>
      </c>
      <c r="AE98" s="59">
        <f t="shared" si="74"/>
        <v>0</v>
      </c>
      <c r="AF98" s="59">
        <f t="shared" si="75"/>
        <v>0</v>
      </c>
      <c r="AG98" s="59">
        <f>ROUND(IF('Indicator Data'!K101=0,0,IF('Indicator Data'!K101&gt;AG$194,10,IF('Indicator Data'!K101&lt;AG$195,0,10-(AG$194-'Indicator Data'!K101)/(AG$194-AG$195)*10))),1)</f>
        <v>0</v>
      </c>
      <c r="AH98" s="59">
        <f t="shared" si="76"/>
        <v>0.1</v>
      </c>
      <c r="AI98" s="59">
        <f t="shared" si="77"/>
        <v>0.1</v>
      </c>
      <c r="AJ98" s="59">
        <f t="shared" si="78"/>
        <v>0</v>
      </c>
      <c r="AK98" s="59">
        <f t="shared" si="79"/>
        <v>0</v>
      </c>
      <c r="AL98" s="59">
        <f t="shared" si="80"/>
        <v>0</v>
      </c>
      <c r="AM98" s="59">
        <f t="shared" si="81"/>
        <v>0</v>
      </c>
      <c r="AN98" s="59">
        <f t="shared" si="82"/>
        <v>0</v>
      </c>
      <c r="AO98" s="61">
        <f t="shared" si="83"/>
        <v>0.1</v>
      </c>
      <c r="AP98" s="61">
        <f t="shared" si="84"/>
        <v>6.4</v>
      </c>
      <c r="AQ98" s="61">
        <f t="shared" si="85"/>
        <v>5</v>
      </c>
      <c r="AR98" s="61">
        <f t="shared" si="86"/>
        <v>0</v>
      </c>
      <c r="AS98" s="59">
        <f t="shared" si="87"/>
        <v>0</v>
      </c>
      <c r="AT98" s="59">
        <f>IF('Indicator Data'!L101="No data","x",IF('Indicator Data'!BE101&lt;1000,"x",ROUND((IF('Indicator Data'!L101&gt;AT$194,10,IF('Indicator Data'!L101&lt;AT$195,0,10-(AT$194-'Indicator Data'!L101)/(AT$194-AT$195)*10))),1)))</f>
        <v>1</v>
      </c>
      <c r="AU98" s="61">
        <f t="shared" si="88"/>
        <v>0.5</v>
      </c>
      <c r="AV98" s="62">
        <f t="shared" si="89"/>
        <v>2.9</v>
      </c>
      <c r="AW98" s="59">
        <f>ROUND(IF('Indicator Data'!M101=0,0,IF('Indicator Data'!M101&gt;AW$194,10,IF('Indicator Data'!M101&lt;AW$195,0,10-(AW$194-'Indicator Data'!M101)/(AW$194-AW$195)*10))),1)</f>
        <v>3.6</v>
      </c>
      <c r="AX98" s="59">
        <f>ROUND(IF('Indicator Data'!N101=0,0,IF(LOG('Indicator Data'!N101)&gt;LOG(AX$194),10,IF(LOG('Indicator Data'!N101)&lt;LOG(AX$195),0,10-(LOG(AX$194)-LOG('Indicator Data'!N101))/(LOG(AX$194)-LOG(AX$195))*10))),1)</f>
        <v>4.0999999999999996</v>
      </c>
      <c r="AY98" s="61">
        <f t="shared" si="90"/>
        <v>3.9</v>
      </c>
      <c r="AZ98" s="59">
        <f>'Indicator Data'!O101</f>
        <v>0</v>
      </c>
      <c r="BA98" s="59">
        <f>'Indicator Data'!P101</f>
        <v>0</v>
      </c>
      <c r="BB98" s="61">
        <f t="shared" si="91"/>
        <v>0</v>
      </c>
      <c r="BC98" s="62">
        <f t="shared" si="92"/>
        <v>2.7</v>
      </c>
      <c r="BD98" s="16"/>
      <c r="BE98" s="108"/>
    </row>
    <row r="99" spans="1:57" s="4" customFormat="1" x14ac:dyDescent="0.25">
      <c r="A99" s="131" t="s">
        <v>180</v>
      </c>
      <c r="B99" s="63" t="s">
        <v>179</v>
      </c>
      <c r="C99" s="59">
        <f>ROUND(IF('Indicator Data'!C102=0,0.1,IF(LOG('Indicator Data'!C102)&gt;C$194,10,IF(LOG('Indicator Data'!C102)&lt;C$195,0,10-(C$194-LOG('Indicator Data'!C102))/(C$194-C$195)*10))),1)</f>
        <v>7.6</v>
      </c>
      <c r="D99" s="59">
        <f>ROUND(IF('Indicator Data'!D102=0,0.1,IF(LOG('Indicator Data'!D102)&gt;D$194,10,IF(LOG('Indicator Data'!D102)&lt;D$195,0,10-(D$194-LOG('Indicator Data'!D102))/(D$194-D$195)*10))),1)</f>
        <v>0.1</v>
      </c>
      <c r="E99" s="59">
        <f t="shared" ref="E99:E130" si="93">ROUND((10-GEOMEAN(((10-C99)/10*9+1),((10-D99)/10*9+1)))/9*10,1)</f>
        <v>4.9000000000000004</v>
      </c>
      <c r="F99" s="59">
        <f>ROUND(IF('Indicator Data'!E102="No data",0.1,IF('Indicator Data'!E102=0,0,IF(LOG('Indicator Data'!E102)&gt;F$194,10,IF(LOG('Indicator Data'!E102)&lt;F$195,0,10-(F$194-LOG('Indicator Data'!E102))/(F$194-F$195)*10)))),1)</f>
        <v>4.3</v>
      </c>
      <c r="G99" s="59">
        <f>ROUND(IF('Indicator Data'!F102=0,0,IF(LOG('Indicator Data'!F102)&gt;G$194,10,IF(LOG('Indicator Data'!F102)&lt;G$195,0,10-(G$194-LOG('Indicator Data'!F102))/(G$194-G$195)*10))),1)</f>
        <v>6.6</v>
      </c>
      <c r="H99" s="59">
        <f>ROUND(IF('Indicator Data'!G102=0,0,IF(LOG('Indicator Data'!G102)&gt;H$194,10,IF(LOG('Indicator Data'!G102)&lt;H$195,0,10-(H$194-LOG('Indicator Data'!G102))/(H$194-H$195)*10))),1)</f>
        <v>0</v>
      </c>
      <c r="I99" s="59">
        <f>ROUND(IF('Indicator Data'!H102=0,0,IF(LOG('Indicator Data'!H102)&gt;I$194,10,IF(LOG('Indicator Data'!H102)&lt;I$195,0,10-(I$194-LOG('Indicator Data'!H102))/(I$194-I$195)*10))),1)</f>
        <v>0</v>
      </c>
      <c r="J99" s="59">
        <f t="shared" ref="J99:J130" si="94">ROUND((10-GEOMEAN(((10-H99)/10*9+1),((10-I99)/10*9+1)))/9*10,1)</f>
        <v>0</v>
      </c>
      <c r="K99" s="59">
        <f>ROUND(IF('Indicator Data'!I102=0,0,IF(LOG('Indicator Data'!I102)&gt;K$194,10,IF(LOG('Indicator Data'!I102)&lt;K$195,0,10-(K$194-LOG('Indicator Data'!I102))/(K$194-K$195)*10))),1)</f>
        <v>0</v>
      </c>
      <c r="L99" s="59">
        <f t="shared" ref="L99:L130" si="95">ROUND((10-GEOMEAN(((10-J99)/10*9+1),((10-K99)/10*9+1)))/9*10,1)</f>
        <v>0</v>
      </c>
      <c r="M99" s="59">
        <f>ROUND(IF('Indicator Data'!J102=0,0,IF(LOG('Indicator Data'!J102)&gt;M$194,10,IF(LOG('Indicator Data'!J102)&lt;M$195,0,10-(M$194-LOG('Indicator Data'!J102))/(M$194-M$195)*10))),1)</f>
        <v>0</v>
      </c>
      <c r="N99" s="60">
        <f>'Indicator Data'!C102/'Indicator Data'!$BD102</f>
        <v>1.7017642098352875E-3</v>
      </c>
      <c r="O99" s="60">
        <f>'Indicator Data'!D102/'Indicator Data'!$BD102</f>
        <v>0</v>
      </c>
      <c r="P99" s="60">
        <f>IF(F99=0.1,0,'Indicator Data'!E102/'Indicator Data'!$BD102)</f>
        <v>8.2249562081896299E-4</v>
      </c>
      <c r="Q99" s="60">
        <f>'Indicator Data'!F102/'Indicator Data'!$BD102</f>
        <v>1.4964790423763823E-5</v>
      </c>
      <c r="R99" s="60">
        <f>'Indicator Data'!G102/'Indicator Data'!$BD102</f>
        <v>0</v>
      </c>
      <c r="S99" s="60">
        <f>'Indicator Data'!H102/'Indicator Data'!$BD102</f>
        <v>0</v>
      </c>
      <c r="T99" s="60">
        <f>'Indicator Data'!I102/'Indicator Data'!$BD102</f>
        <v>0</v>
      </c>
      <c r="U99" s="60">
        <f>'Indicator Data'!J102/'Indicator Data'!$BD102</f>
        <v>0</v>
      </c>
      <c r="V99" s="59">
        <f t="shared" ref="V99:V130" si="96">ROUND(IF(N99&gt;V$194,10,IF(N99&lt;V$195,0,10-(V$194-N99)/(V$194-V$195)*10)),1)</f>
        <v>8.5</v>
      </c>
      <c r="W99" s="59">
        <f t="shared" ref="W99:W130" si="97">ROUND(IF(O99&gt;W$194,10,IF(O99&lt;W$195,0,10-(W$194-O99)/(W$194-W$195)*10)),1)</f>
        <v>0</v>
      </c>
      <c r="X99" s="59">
        <f t="shared" ref="X99:X130" si="98">ROUND(((10-GEOMEAN(((10-V99)/10*9+1),((10-W99)/10*9+1)))/9*10),1)</f>
        <v>5.7</v>
      </c>
      <c r="Y99" s="59">
        <f t="shared" ref="Y99:Y130" si="99">ROUND(IF(P99=0,0.1,IF(P99&gt;Y$194,10,IF(P99&lt;Y$195,0,10-(Y$194-P99)/(Y$194-Y$195)*10))),1)</f>
        <v>0.5</v>
      </c>
      <c r="Z99" s="59">
        <f t="shared" ref="Z99:Z130" si="100">ROUND(IF(Q99=0,0,IF(LOG(Q99)&gt;Z$194,10,IF(LOG(Q99)&lt;=Z$195,0,10-(Z$194-LOG(Q99))/(Z$194-Z$195)*10))),1)</f>
        <v>8.1999999999999993</v>
      </c>
      <c r="AA99" s="59">
        <f t="shared" ref="AA99:AA130" si="101">ROUND(IF(R99&gt;AA$194,10,IF(R99&lt;AA$195,0,10-(AA$194-R99)/(AA$194-AA$195)*10)),1)</f>
        <v>0</v>
      </c>
      <c r="AB99" s="59">
        <f t="shared" ref="AB99:AB130" si="102">ROUND(IF(S99&gt;AB$194,10,IF(S99&lt;AB$195,0,10-(AB$194-S99)/(AB$194-AB$195)*10)),1)</f>
        <v>0</v>
      </c>
      <c r="AC99" s="59">
        <f t="shared" ref="AC99:AC130" si="103">ROUND(((10-GEOMEAN(((10-AA99)/10*9+1),((10-AB99)/10*9+1)))/9*10),1)</f>
        <v>0</v>
      </c>
      <c r="AD99" s="59">
        <f t="shared" ref="AD99:AD130" si="104">ROUND(IF(T99=0,0,IF(T99&gt;AD$194,10,IF(T99&lt;=AD$195,0,10-(AD$194-T99)/(AD$194-AD$195)*10))),1)</f>
        <v>0</v>
      </c>
      <c r="AE99" s="59">
        <f t="shared" ref="AE99:AE130" si="105">ROUND((10-GEOMEAN(((10-AC99)/10*9+1),((10-AD99)/10*9+1)))/9*10,1)</f>
        <v>0</v>
      </c>
      <c r="AF99" s="59">
        <f t="shared" ref="AF99:AF130" si="106">ROUND(IF(U99&gt;AF$194,10,IF(U99&lt;AF$195,0,10-(AF$194-U99)/(AF$194-AF$195)*10)),1)</f>
        <v>0</v>
      </c>
      <c r="AG99" s="59">
        <f>ROUND(IF('Indicator Data'!K102=0,0,IF('Indicator Data'!K102&gt;AG$194,10,IF('Indicator Data'!K102&lt;AG$195,0,10-(AG$194-'Indicator Data'!K102)/(AG$194-AG$195)*10))),1)</f>
        <v>0</v>
      </c>
      <c r="AH99" s="59">
        <f t="shared" ref="AH99:AH130" si="107">ROUND(AVERAGE(C99,V99),1)</f>
        <v>8.1</v>
      </c>
      <c r="AI99" s="59">
        <f t="shared" ref="AI99:AI130" si="108">ROUND(AVERAGE(D99,W99),1)</f>
        <v>0.1</v>
      </c>
      <c r="AJ99" s="59">
        <f t="shared" ref="AJ99:AJ130" si="109">ROUND(AVERAGE(AA99,H99),1)</f>
        <v>0</v>
      </c>
      <c r="AK99" s="59">
        <f t="shared" ref="AK99:AK130" si="110">ROUND(AVERAGE(AB99,I99),1)</f>
        <v>0</v>
      </c>
      <c r="AL99" s="59">
        <f t="shared" ref="AL99:AL130" si="111">ROUND((10-GEOMEAN(((10-AJ99)/10*9+1),((10-AK99)/10*9+1)))/9*10,1)</f>
        <v>0</v>
      </c>
      <c r="AM99" s="59">
        <f t="shared" ref="AM99:AM130" si="112">ROUND(AVERAGE(AD99,K99),1)</f>
        <v>0</v>
      </c>
      <c r="AN99" s="59">
        <f t="shared" ref="AN99:AN130" si="113">ROUND((10-GEOMEAN(((10-M99)/10*9+1),((10-AF99)/10*9+1)))/9*10,1)</f>
        <v>0</v>
      </c>
      <c r="AO99" s="61">
        <f t="shared" ref="AO99:AO130" si="114">ROUND((10-GEOMEAN(((10-E99)/10*9+1),((10-X99)/10*9+1)))/9*10,1)</f>
        <v>5.3</v>
      </c>
      <c r="AP99" s="61">
        <f t="shared" ref="AP99:AP130" si="115">ROUND(IF(AND(Y99="x",F99="x"),"x",(10-GEOMEAN(((10-F99)/10*9+1),((10-Y99)/10*9+1)))/9*10),1)</f>
        <v>2.6</v>
      </c>
      <c r="AQ99" s="61">
        <f t="shared" ref="AQ99:AQ130" si="116">ROUND((10-GEOMEAN(((10-G99)/10*9+1),((10-Z99)/10*9+1)))/9*10,1)</f>
        <v>7.5</v>
      </c>
      <c r="AR99" s="61">
        <f t="shared" ref="AR99:AR130" si="117">ROUND((10-GEOMEAN(((10-L99)/10*9+1),((10-AE99)/10*9+1)))/9*10,1)</f>
        <v>0</v>
      </c>
      <c r="AS99" s="59">
        <f t="shared" ref="AS99:AS130" si="118">ROUND(AVERAGE(AG99,AN99),1)</f>
        <v>0</v>
      </c>
      <c r="AT99" s="59">
        <f>IF('Indicator Data'!L102="No data","x",IF('Indicator Data'!BE102&lt;1000,"x",ROUND((IF('Indicator Data'!L102&gt;AT$194,10,IF('Indicator Data'!L102&lt;AT$195,0,10-(AT$194-'Indicator Data'!L102)/(AT$194-AT$195)*10))),1)))</f>
        <v>10</v>
      </c>
      <c r="AU99" s="61">
        <f t="shared" ref="AU99:AU130" si="119">ROUND(AVERAGE(AS99,AT99),1)</f>
        <v>5</v>
      </c>
      <c r="AV99" s="62">
        <f t="shared" ref="AV99:AV130" si="120">IF(ROUND(IF(AP99="x",(10-GEOMEAN(((10-AO99)/10*9+1),((10-AU99)/10*9+1),((10-AQ99)/10*9+1),((10-AR99)/10*9+1)))/9*10,(10-GEOMEAN(((10-AO99)/10*9+1),((10-AP99)/10*9+1),((10-AQ99)/10*9+1),((10-AR99)/10*9+1),((10-AU99)/10*9+1)))/9*10),1)=0,0.1,ROUND(IF(AP99="x",(10-GEOMEAN(((10-AO99)/10*9+1),((10-AU99)/10*9+1),((10-AQ99)/10*9+1),((10-AR99)/10*9+1)))/9*10,(10-GEOMEAN(((10-AO99)/10*9+1),((10-AP99)/10*9+1),((10-AQ99)/10*9+1),((10-AR99)/10*9+1),((10-AU99)/10*9+1)))/9*10),1))</f>
        <v>4.5999999999999996</v>
      </c>
      <c r="AW99" s="59">
        <f>ROUND(IF('Indicator Data'!M102=0,0,IF('Indicator Data'!M102&gt;AW$194,10,IF('Indicator Data'!M102&lt;AW$195,0,10-(AW$194-'Indicator Data'!M102)/(AW$194-AW$195)*10))),1)</f>
        <v>10</v>
      </c>
      <c r="AX99" s="59">
        <f>ROUND(IF('Indicator Data'!N102=0,0,IF(LOG('Indicator Data'!N102)&gt;LOG(AX$194),10,IF(LOG('Indicator Data'!N102)&lt;LOG(AX$195),0,10-(LOG(AX$194)-LOG('Indicator Data'!N102))/(LOG(AX$194)-LOG(AX$195))*10))),1)</f>
        <v>9.8000000000000007</v>
      </c>
      <c r="AY99" s="61">
        <f t="shared" ref="AY99:AY130" si="121">ROUND((10-GEOMEAN(((10-AW99)/10*9+1),((10-AX99)/10*9+1)))/9*10,1)</f>
        <v>9.9</v>
      </c>
      <c r="AZ99" s="59">
        <f>'Indicator Data'!O102</f>
        <v>5</v>
      </c>
      <c r="BA99" s="59">
        <f>'Indicator Data'!P102</f>
        <v>0</v>
      </c>
      <c r="BB99" s="61">
        <f t="shared" ref="BB99:BB130" si="122">ROUND(IF(AZ99=5,10,IF(BA99=5,9,IF(AZ99=4,8,IF(BA99=4,7,0)))),1)</f>
        <v>10</v>
      </c>
      <c r="BC99" s="62">
        <f t="shared" ref="BC99:BC130" si="123">ROUND(IF(BB99&gt;5,BB99,AY99/10*7),1)</f>
        <v>10</v>
      </c>
      <c r="BD99" s="16"/>
      <c r="BE99" s="108"/>
    </row>
    <row r="100" spans="1:57" s="4" customFormat="1" x14ac:dyDescent="0.25">
      <c r="A100" s="131" t="s">
        <v>182</v>
      </c>
      <c r="B100" s="63" t="s">
        <v>181</v>
      </c>
      <c r="C100" s="59">
        <f>ROUND(IF('Indicator Data'!C103=0,0.1,IF(LOG('Indicator Data'!C103)&gt;C$194,10,IF(LOG('Indicator Data'!C103)&lt;C$195,0,10-(C$194-LOG('Indicator Data'!C103))/(C$194-C$195)*10))),1)</f>
        <v>2.2999999999999998</v>
      </c>
      <c r="D100" s="59">
        <f>ROUND(IF('Indicator Data'!D103=0,0.1,IF(LOG('Indicator Data'!D103)&gt;D$194,10,IF(LOG('Indicator Data'!D103)&lt;D$195,0,10-(D$194-LOG('Indicator Data'!D103))/(D$194-D$195)*10))),1)</f>
        <v>0.1</v>
      </c>
      <c r="E100" s="59">
        <f t="shared" si="93"/>
        <v>1.3</v>
      </c>
      <c r="F100" s="59">
        <f>ROUND(IF('Indicator Data'!E103="No data",0.1,IF('Indicator Data'!E103=0,0,IF(LOG('Indicator Data'!E103)&gt;F$194,10,IF(LOG('Indicator Data'!E103)&lt;F$195,0,10-(F$194-LOG('Indicator Data'!E103))/(F$194-F$195)*10)))),1)</f>
        <v>0.1</v>
      </c>
      <c r="G100" s="59">
        <f>ROUND(IF('Indicator Data'!F103=0,0,IF(LOG('Indicator Data'!F103)&gt;G$194,10,IF(LOG('Indicator Data'!F103)&lt;G$195,0,10-(G$194-LOG('Indicator Data'!F103))/(G$194-G$195)*10))),1)</f>
        <v>0</v>
      </c>
      <c r="H100" s="59">
        <f>ROUND(IF('Indicator Data'!G103=0,0,IF(LOG('Indicator Data'!G103)&gt;H$194,10,IF(LOG('Indicator Data'!G103)&lt;H$195,0,10-(H$194-LOG('Indicator Data'!G103))/(H$194-H$195)*10))),1)</f>
        <v>0</v>
      </c>
      <c r="I100" s="59">
        <f>ROUND(IF('Indicator Data'!H103=0,0,IF(LOG('Indicator Data'!H103)&gt;I$194,10,IF(LOG('Indicator Data'!H103)&lt;I$195,0,10-(I$194-LOG('Indicator Data'!H103))/(I$194-I$195)*10))),1)</f>
        <v>0</v>
      </c>
      <c r="J100" s="59">
        <f t="shared" si="94"/>
        <v>0</v>
      </c>
      <c r="K100" s="59">
        <f>ROUND(IF('Indicator Data'!I103=0,0,IF(LOG('Indicator Data'!I103)&gt;K$194,10,IF(LOG('Indicator Data'!I103)&lt;K$195,0,10-(K$194-LOG('Indicator Data'!I103))/(K$194-K$195)*10))),1)</f>
        <v>0</v>
      </c>
      <c r="L100" s="59">
        <f t="shared" si="95"/>
        <v>0</v>
      </c>
      <c r="M100" s="59">
        <f>ROUND(IF('Indicator Data'!J103=0,0,IF(LOG('Indicator Data'!J103)&gt;M$194,10,IF(LOG('Indicator Data'!J103)&lt;M$195,0,10-(M$194-LOG('Indicator Data'!J103))/(M$194-M$195)*10))),1)</f>
        <v>0</v>
      </c>
      <c r="N100" s="60">
        <f>'Indicator Data'!C103/'Indicator Data'!$BD103</f>
        <v>2.2993785610206101E-3</v>
      </c>
      <c r="O100" s="60">
        <f>'Indicator Data'!D103/'Indicator Data'!$BD103</f>
        <v>0</v>
      </c>
      <c r="P100" s="60">
        <f>IF(F100=0.1,0,'Indicator Data'!E103/'Indicator Data'!$BD103)</f>
        <v>0</v>
      </c>
      <c r="Q100" s="60">
        <f>'Indicator Data'!F103/'Indicator Data'!$BD103</f>
        <v>0</v>
      </c>
      <c r="R100" s="60">
        <f>'Indicator Data'!G103/'Indicator Data'!$BD103</f>
        <v>0</v>
      </c>
      <c r="S100" s="60">
        <f>'Indicator Data'!H103/'Indicator Data'!$BD103</f>
        <v>0</v>
      </c>
      <c r="T100" s="60">
        <f>'Indicator Data'!I103/'Indicator Data'!$BD103</f>
        <v>0</v>
      </c>
      <c r="U100" s="60">
        <f>'Indicator Data'!J103/'Indicator Data'!$BD103</f>
        <v>0</v>
      </c>
      <c r="V100" s="59">
        <f t="shared" si="96"/>
        <v>10</v>
      </c>
      <c r="W100" s="59">
        <f t="shared" si="97"/>
        <v>0</v>
      </c>
      <c r="X100" s="59">
        <f t="shared" si="98"/>
        <v>7.6</v>
      </c>
      <c r="Y100" s="59">
        <f t="shared" si="99"/>
        <v>0.1</v>
      </c>
      <c r="Z100" s="59">
        <f t="shared" si="100"/>
        <v>0</v>
      </c>
      <c r="AA100" s="59">
        <f t="shared" si="101"/>
        <v>0</v>
      </c>
      <c r="AB100" s="59">
        <f t="shared" si="102"/>
        <v>0</v>
      </c>
      <c r="AC100" s="59">
        <f t="shared" si="103"/>
        <v>0</v>
      </c>
      <c r="AD100" s="59">
        <f t="shared" si="104"/>
        <v>0</v>
      </c>
      <c r="AE100" s="59">
        <f t="shared" si="105"/>
        <v>0</v>
      </c>
      <c r="AF100" s="59">
        <f t="shared" si="106"/>
        <v>0</v>
      </c>
      <c r="AG100" s="59">
        <f>ROUND(IF('Indicator Data'!K103=0,0,IF('Indicator Data'!K103&gt;AG$194,10,IF('Indicator Data'!K103&lt;AG$195,0,10-(AG$194-'Indicator Data'!K103)/(AG$194-AG$195)*10))),1)</f>
        <v>0</v>
      </c>
      <c r="AH100" s="59">
        <f t="shared" si="107"/>
        <v>6.2</v>
      </c>
      <c r="AI100" s="59">
        <f t="shared" si="108"/>
        <v>0.1</v>
      </c>
      <c r="AJ100" s="59">
        <f t="shared" si="109"/>
        <v>0</v>
      </c>
      <c r="AK100" s="59">
        <f t="shared" si="110"/>
        <v>0</v>
      </c>
      <c r="AL100" s="59">
        <f t="shared" si="111"/>
        <v>0</v>
      </c>
      <c r="AM100" s="59">
        <f t="shared" si="112"/>
        <v>0</v>
      </c>
      <c r="AN100" s="59">
        <f t="shared" si="113"/>
        <v>0</v>
      </c>
      <c r="AO100" s="61">
        <f t="shared" si="114"/>
        <v>5.2</v>
      </c>
      <c r="AP100" s="61">
        <f t="shared" si="115"/>
        <v>0.1</v>
      </c>
      <c r="AQ100" s="61">
        <f t="shared" si="116"/>
        <v>0</v>
      </c>
      <c r="AR100" s="61">
        <f t="shared" si="117"/>
        <v>0</v>
      </c>
      <c r="AS100" s="59">
        <f t="shared" si="118"/>
        <v>0</v>
      </c>
      <c r="AT100" s="59" t="str">
        <f>IF('Indicator Data'!L103="No data","x",IF('Indicator Data'!BE103&lt;1000,"x",ROUND((IF('Indicator Data'!L103&gt;AT$194,10,IF('Indicator Data'!L103&lt;AT$195,0,10-(AT$194-'Indicator Data'!L103)/(AT$194-AT$195)*10))),1)))</f>
        <v>x</v>
      </c>
      <c r="AU100" s="61">
        <f t="shared" si="119"/>
        <v>0</v>
      </c>
      <c r="AV100" s="62">
        <f t="shared" si="120"/>
        <v>1.3</v>
      </c>
      <c r="AW100" s="59">
        <f>ROUND(IF('Indicator Data'!M103=0,0,IF('Indicator Data'!M103&gt;AW$194,10,IF('Indicator Data'!M103&lt;AW$195,0,10-(AW$194-'Indicator Data'!M103)/(AW$194-AW$195)*10))),1)</f>
        <v>0</v>
      </c>
      <c r="AX100" s="59">
        <f>ROUND(IF('Indicator Data'!N103=0,0,IF(LOG('Indicator Data'!N103)&gt;LOG(AX$194),10,IF(LOG('Indicator Data'!N103)&lt;LOG(AX$195),0,10-(LOG(AX$194)-LOG('Indicator Data'!N103))/(LOG(AX$194)-LOG(AX$195))*10))),1)</f>
        <v>0.9</v>
      </c>
      <c r="AY100" s="61">
        <f t="shared" si="121"/>
        <v>0.5</v>
      </c>
      <c r="AZ100" s="59">
        <f>'Indicator Data'!O103</f>
        <v>0</v>
      </c>
      <c r="BA100" s="59">
        <f>'Indicator Data'!P103</f>
        <v>0</v>
      </c>
      <c r="BB100" s="61">
        <f t="shared" si="122"/>
        <v>0</v>
      </c>
      <c r="BC100" s="62">
        <f t="shared" si="123"/>
        <v>0.4</v>
      </c>
      <c r="BD100" s="16"/>
      <c r="BE100" s="108"/>
    </row>
    <row r="101" spans="1:57" s="4" customFormat="1" x14ac:dyDescent="0.25">
      <c r="A101" s="131" t="s">
        <v>184</v>
      </c>
      <c r="B101" s="63" t="s">
        <v>183</v>
      </c>
      <c r="C101" s="59">
        <f>ROUND(IF('Indicator Data'!C104=0,0.1,IF(LOG('Indicator Data'!C104)&gt;C$194,10,IF(LOG('Indicator Data'!C104)&lt;C$195,0,10-(C$194-LOG('Indicator Data'!C104))/(C$194-C$195)*10))),1)</f>
        <v>0.1</v>
      </c>
      <c r="D101" s="59">
        <f>ROUND(IF('Indicator Data'!D104=0,0.1,IF(LOG('Indicator Data'!D104)&gt;D$194,10,IF(LOG('Indicator Data'!D104)&lt;D$195,0,10-(D$194-LOG('Indicator Data'!D104))/(D$194-D$195)*10))),1)</f>
        <v>0.1</v>
      </c>
      <c r="E101" s="59">
        <f t="shared" si="93"/>
        <v>0.1</v>
      </c>
      <c r="F101" s="59">
        <f>ROUND(IF('Indicator Data'!E104="No data",0.1,IF('Indicator Data'!E104=0,0,IF(LOG('Indicator Data'!E104)&gt;F$194,10,IF(LOG('Indicator Data'!E104)&lt;F$195,0,10-(F$194-LOG('Indicator Data'!E104))/(F$194-F$195)*10)))),1)</f>
        <v>5.5</v>
      </c>
      <c r="G101" s="59">
        <f>ROUND(IF('Indicator Data'!F104=0,0,IF(LOG('Indicator Data'!F104)&gt;G$194,10,IF(LOG('Indicator Data'!F104)&lt;G$195,0,10-(G$194-LOG('Indicator Data'!F104))/(G$194-G$195)*10))),1)</f>
        <v>0</v>
      </c>
      <c r="H101" s="59">
        <f>ROUND(IF('Indicator Data'!G104=0,0,IF(LOG('Indicator Data'!G104)&gt;H$194,10,IF(LOG('Indicator Data'!G104)&lt;H$195,0,10-(H$194-LOG('Indicator Data'!G104))/(H$194-H$195)*10))),1)</f>
        <v>0</v>
      </c>
      <c r="I101" s="59">
        <f>ROUND(IF('Indicator Data'!H104=0,0,IF(LOG('Indicator Data'!H104)&gt;I$194,10,IF(LOG('Indicator Data'!H104)&lt;I$195,0,10-(I$194-LOG('Indicator Data'!H104))/(I$194-I$195)*10))),1)</f>
        <v>0</v>
      </c>
      <c r="J101" s="59">
        <f t="shared" si="94"/>
        <v>0</v>
      </c>
      <c r="K101" s="59">
        <f>ROUND(IF('Indicator Data'!I104=0,0,IF(LOG('Indicator Data'!I104)&gt;K$194,10,IF(LOG('Indicator Data'!I104)&lt;K$195,0,10-(K$194-LOG('Indicator Data'!I104))/(K$194-K$195)*10))),1)</f>
        <v>0</v>
      </c>
      <c r="L101" s="59">
        <f t="shared" si="95"/>
        <v>0</v>
      </c>
      <c r="M101" s="59">
        <f>ROUND(IF('Indicator Data'!J104=0,0,IF(LOG('Indicator Data'!J104)&gt;M$194,10,IF(LOG('Indicator Data'!J104)&lt;M$195,0,10-(M$194-LOG('Indicator Data'!J104))/(M$194-M$195)*10))),1)</f>
        <v>0</v>
      </c>
      <c r="N101" s="60">
        <f>'Indicator Data'!C104/'Indicator Data'!$BD104</f>
        <v>0</v>
      </c>
      <c r="O101" s="60">
        <f>'Indicator Data'!D104/'Indicator Data'!$BD104</f>
        <v>0</v>
      </c>
      <c r="P101" s="60">
        <f>IF(F101=0.1,0,'Indicator Data'!E104/'Indicator Data'!$BD104)</f>
        <v>5.6279086277734418E-3</v>
      </c>
      <c r="Q101" s="60">
        <f>'Indicator Data'!F104/'Indicator Data'!$BD104</f>
        <v>0</v>
      </c>
      <c r="R101" s="60">
        <f>'Indicator Data'!G104/'Indicator Data'!$BD104</f>
        <v>0</v>
      </c>
      <c r="S101" s="60">
        <f>'Indicator Data'!H104/'Indicator Data'!$BD104</f>
        <v>0</v>
      </c>
      <c r="T101" s="60">
        <f>'Indicator Data'!I104/'Indicator Data'!$BD104</f>
        <v>0</v>
      </c>
      <c r="U101" s="60">
        <f>'Indicator Data'!J104/'Indicator Data'!$BD104</f>
        <v>0</v>
      </c>
      <c r="V101" s="59">
        <f t="shared" si="96"/>
        <v>0</v>
      </c>
      <c r="W101" s="59">
        <f t="shared" si="97"/>
        <v>0</v>
      </c>
      <c r="X101" s="59">
        <f t="shared" si="98"/>
        <v>0</v>
      </c>
      <c r="Y101" s="59">
        <f t="shared" si="99"/>
        <v>3.8</v>
      </c>
      <c r="Z101" s="59">
        <f t="shared" si="100"/>
        <v>0</v>
      </c>
      <c r="AA101" s="59">
        <f t="shared" si="101"/>
        <v>0</v>
      </c>
      <c r="AB101" s="59">
        <f t="shared" si="102"/>
        <v>0</v>
      </c>
      <c r="AC101" s="59">
        <f t="shared" si="103"/>
        <v>0</v>
      </c>
      <c r="AD101" s="59">
        <f t="shared" si="104"/>
        <v>0</v>
      </c>
      <c r="AE101" s="59">
        <f t="shared" si="105"/>
        <v>0</v>
      </c>
      <c r="AF101" s="59">
        <f t="shared" si="106"/>
        <v>0</v>
      </c>
      <c r="AG101" s="59">
        <f>ROUND(IF('Indicator Data'!K104=0,0,IF('Indicator Data'!K104&gt;AG$194,10,IF('Indicator Data'!K104&lt;AG$195,0,10-(AG$194-'Indicator Data'!K104)/(AG$194-AG$195)*10))),1)</f>
        <v>2</v>
      </c>
      <c r="AH101" s="59">
        <f t="shared" si="107"/>
        <v>0.1</v>
      </c>
      <c r="AI101" s="59">
        <f t="shared" si="108"/>
        <v>0.1</v>
      </c>
      <c r="AJ101" s="59">
        <f t="shared" si="109"/>
        <v>0</v>
      </c>
      <c r="AK101" s="59">
        <f t="shared" si="110"/>
        <v>0</v>
      </c>
      <c r="AL101" s="59">
        <f t="shared" si="111"/>
        <v>0</v>
      </c>
      <c r="AM101" s="59">
        <f t="shared" si="112"/>
        <v>0</v>
      </c>
      <c r="AN101" s="59">
        <f t="shared" si="113"/>
        <v>0</v>
      </c>
      <c r="AO101" s="61">
        <f t="shared" si="114"/>
        <v>0.1</v>
      </c>
      <c r="AP101" s="61">
        <f t="shared" si="115"/>
        <v>4.7</v>
      </c>
      <c r="AQ101" s="61">
        <f t="shared" si="116"/>
        <v>0</v>
      </c>
      <c r="AR101" s="61">
        <f t="shared" si="117"/>
        <v>0</v>
      </c>
      <c r="AS101" s="59">
        <f t="shared" si="118"/>
        <v>1</v>
      </c>
      <c r="AT101" s="59">
        <f>IF('Indicator Data'!L104="No data","x",IF('Indicator Data'!BE104&lt;1000,"x",ROUND((IF('Indicator Data'!L104&gt;AT$194,10,IF('Indicator Data'!L104&lt;AT$195,0,10-(AT$194-'Indicator Data'!L104)/(AT$194-AT$195)*10))),1)))</f>
        <v>5.0999999999999996</v>
      </c>
      <c r="AU101" s="61">
        <f t="shared" si="119"/>
        <v>3.1</v>
      </c>
      <c r="AV101" s="62">
        <f t="shared" si="120"/>
        <v>1.8</v>
      </c>
      <c r="AW101" s="59">
        <f>ROUND(IF('Indicator Data'!M104=0,0,IF('Indicator Data'!M104&gt;AW$194,10,IF('Indicator Data'!M104&lt;AW$195,0,10-(AW$194-'Indicator Data'!M104)/(AW$194-AW$195)*10))),1)</f>
        <v>0</v>
      </c>
      <c r="AX101" s="59">
        <f>ROUND(IF('Indicator Data'!N104=0,0,IF(LOG('Indicator Data'!N104)&gt;LOG(AX$194),10,IF(LOG('Indicator Data'!N104)&lt;LOG(AX$195),0,10-(LOG(AX$194)-LOG('Indicator Data'!N104))/(LOG(AX$194)-LOG(AX$195))*10))),1)</f>
        <v>0</v>
      </c>
      <c r="AY101" s="61">
        <f t="shared" si="121"/>
        <v>0</v>
      </c>
      <c r="AZ101" s="59">
        <f>'Indicator Data'!O104</f>
        <v>0</v>
      </c>
      <c r="BA101" s="59">
        <f>'Indicator Data'!P104</f>
        <v>0</v>
      </c>
      <c r="BB101" s="61">
        <f t="shared" si="122"/>
        <v>0</v>
      </c>
      <c r="BC101" s="62">
        <f t="shared" si="123"/>
        <v>0</v>
      </c>
      <c r="BD101" s="16"/>
      <c r="BE101" s="108"/>
    </row>
    <row r="102" spans="1:57" s="4" customFormat="1" x14ac:dyDescent="0.25">
      <c r="A102" s="131" t="s">
        <v>186</v>
      </c>
      <c r="B102" s="63" t="s">
        <v>185</v>
      </c>
      <c r="C102" s="59">
        <f>ROUND(IF('Indicator Data'!C105=0,0.1,IF(LOG('Indicator Data'!C105)&gt;C$194,10,IF(LOG('Indicator Data'!C105)&lt;C$195,0,10-(C$194-LOG('Indicator Data'!C105))/(C$194-C$195)*10))),1)</f>
        <v>0.1</v>
      </c>
      <c r="D102" s="59">
        <f>ROUND(IF('Indicator Data'!D105=0,0.1,IF(LOG('Indicator Data'!D105)&gt;D$194,10,IF(LOG('Indicator Data'!D105)&lt;D$195,0,10-(D$194-LOG('Indicator Data'!D105))/(D$194-D$195)*10))),1)</f>
        <v>0.1</v>
      </c>
      <c r="E102" s="59">
        <f t="shared" si="93"/>
        <v>0.1</v>
      </c>
      <c r="F102" s="59">
        <f>ROUND(IF('Indicator Data'!E105="No data",0.1,IF('Indicator Data'!E105=0,0,IF(LOG('Indicator Data'!E105)&gt;F$194,10,IF(LOG('Indicator Data'!E105)&lt;F$195,0,10-(F$194-LOG('Indicator Data'!E105))/(F$194-F$195)*10)))),1)</f>
        <v>2.5</v>
      </c>
      <c r="G102" s="59">
        <f>ROUND(IF('Indicator Data'!F105=0,0,IF(LOG('Indicator Data'!F105)&gt;G$194,10,IF(LOG('Indicator Data'!F105)&lt;G$195,0,10-(G$194-LOG('Indicator Data'!F105))/(G$194-G$195)*10))),1)</f>
        <v>0</v>
      </c>
      <c r="H102" s="59">
        <f>ROUND(IF('Indicator Data'!G105=0,0,IF(LOG('Indicator Data'!G105)&gt;H$194,10,IF(LOG('Indicator Data'!G105)&lt;H$195,0,10-(H$194-LOG('Indicator Data'!G105))/(H$194-H$195)*10))),1)</f>
        <v>0</v>
      </c>
      <c r="I102" s="59">
        <f>ROUND(IF('Indicator Data'!H105=0,0,IF(LOG('Indicator Data'!H105)&gt;I$194,10,IF(LOG('Indicator Data'!H105)&lt;I$195,0,10-(I$194-LOG('Indicator Data'!H105))/(I$194-I$195)*10))),1)</f>
        <v>0</v>
      </c>
      <c r="J102" s="59">
        <f t="shared" si="94"/>
        <v>0</v>
      </c>
      <c r="K102" s="59">
        <f>ROUND(IF('Indicator Data'!I105=0,0,IF(LOG('Indicator Data'!I105)&gt;K$194,10,IF(LOG('Indicator Data'!I105)&lt;K$195,0,10-(K$194-LOG('Indicator Data'!I105))/(K$194-K$195)*10))),1)</f>
        <v>0</v>
      </c>
      <c r="L102" s="59">
        <f t="shared" si="95"/>
        <v>0</v>
      </c>
      <c r="M102" s="59">
        <f>ROUND(IF('Indicator Data'!J105=0,0,IF(LOG('Indicator Data'!J105)&gt;M$194,10,IF(LOG('Indicator Data'!J105)&lt;M$195,0,10-(M$194-LOG('Indicator Data'!J105))/(M$194-M$195)*10))),1)</f>
        <v>0</v>
      </c>
      <c r="N102" s="60">
        <f>'Indicator Data'!C105/'Indicator Data'!$BD105</f>
        <v>0</v>
      </c>
      <c r="O102" s="60">
        <f>'Indicator Data'!D105/'Indicator Data'!$BD105</f>
        <v>0</v>
      </c>
      <c r="P102" s="60">
        <f>IF(F102=0.1,0,'Indicator Data'!E105/'Indicator Data'!$BD105)</f>
        <v>1.7741025152540803E-3</v>
      </c>
      <c r="Q102" s="60">
        <f>'Indicator Data'!F105/'Indicator Data'!$BD105</f>
        <v>0</v>
      </c>
      <c r="R102" s="60">
        <f>'Indicator Data'!G105/'Indicator Data'!$BD105</f>
        <v>0</v>
      </c>
      <c r="S102" s="60">
        <f>'Indicator Data'!H105/'Indicator Data'!$BD105</f>
        <v>0</v>
      </c>
      <c r="T102" s="60">
        <f>'Indicator Data'!I105/'Indicator Data'!$BD105</f>
        <v>0</v>
      </c>
      <c r="U102" s="60">
        <f>'Indicator Data'!J105/'Indicator Data'!$BD105</f>
        <v>0</v>
      </c>
      <c r="V102" s="59">
        <f t="shared" si="96"/>
        <v>0</v>
      </c>
      <c r="W102" s="59">
        <f t="shared" si="97"/>
        <v>0</v>
      </c>
      <c r="X102" s="59">
        <f t="shared" si="98"/>
        <v>0</v>
      </c>
      <c r="Y102" s="59">
        <f t="shared" si="99"/>
        <v>1.2</v>
      </c>
      <c r="Z102" s="59">
        <f t="shared" si="100"/>
        <v>0</v>
      </c>
      <c r="AA102" s="59">
        <f t="shared" si="101"/>
        <v>0</v>
      </c>
      <c r="AB102" s="59">
        <f t="shared" si="102"/>
        <v>0</v>
      </c>
      <c r="AC102" s="59">
        <f t="shared" si="103"/>
        <v>0</v>
      </c>
      <c r="AD102" s="59">
        <f t="shared" si="104"/>
        <v>0</v>
      </c>
      <c r="AE102" s="59">
        <f t="shared" si="105"/>
        <v>0</v>
      </c>
      <c r="AF102" s="59">
        <f t="shared" si="106"/>
        <v>0</v>
      </c>
      <c r="AG102" s="59">
        <f>ROUND(IF('Indicator Data'!K105=0,0,IF('Indicator Data'!K105&gt;AG$194,10,IF('Indicator Data'!K105&lt;AG$195,0,10-(AG$194-'Indicator Data'!K105)/(AG$194-AG$195)*10))),1)</f>
        <v>0</v>
      </c>
      <c r="AH102" s="59">
        <f t="shared" si="107"/>
        <v>0.1</v>
      </c>
      <c r="AI102" s="59">
        <f t="shared" si="108"/>
        <v>0.1</v>
      </c>
      <c r="AJ102" s="59">
        <f t="shared" si="109"/>
        <v>0</v>
      </c>
      <c r="AK102" s="59">
        <f t="shared" si="110"/>
        <v>0</v>
      </c>
      <c r="AL102" s="59">
        <f t="shared" si="111"/>
        <v>0</v>
      </c>
      <c r="AM102" s="59">
        <f t="shared" si="112"/>
        <v>0</v>
      </c>
      <c r="AN102" s="59">
        <f t="shared" si="113"/>
        <v>0</v>
      </c>
      <c r="AO102" s="61">
        <f t="shared" si="114"/>
        <v>0.1</v>
      </c>
      <c r="AP102" s="61">
        <f t="shared" si="115"/>
        <v>1.9</v>
      </c>
      <c r="AQ102" s="61">
        <f t="shared" si="116"/>
        <v>0</v>
      </c>
      <c r="AR102" s="61">
        <f t="shared" si="117"/>
        <v>0</v>
      </c>
      <c r="AS102" s="59">
        <f t="shared" si="118"/>
        <v>0</v>
      </c>
      <c r="AT102" s="59">
        <f>IF('Indicator Data'!L105="No data","x",IF('Indicator Data'!BE105&lt;1000,"x",ROUND((IF('Indicator Data'!L105&gt;AT$194,10,IF('Indicator Data'!L105&lt;AT$195,0,10-(AT$194-'Indicator Data'!L105)/(AT$194-AT$195)*10))),1)))</f>
        <v>0</v>
      </c>
      <c r="AU102" s="61">
        <f t="shared" si="119"/>
        <v>0</v>
      </c>
      <c r="AV102" s="62">
        <f t="shared" si="120"/>
        <v>0.4</v>
      </c>
      <c r="AW102" s="59">
        <f>ROUND(IF('Indicator Data'!M105=0,0,IF('Indicator Data'!M105&gt;AW$194,10,IF('Indicator Data'!M105&lt;AW$195,0,10-(AW$194-'Indicator Data'!M105)/(AW$194-AW$195)*10))),1)</f>
        <v>0</v>
      </c>
      <c r="AX102" s="59">
        <f>ROUND(IF('Indicator Data'!N105=0,0,IF(LOG('Indicator Data'!N105)&gt;LOG(AX$194),10,IF(LOG('Indicator Data'!N105)&lt;LOG(AX$195),0,10-(LOG(AX$194)-LOG('Indicator Data'!N105))/(LOG(AX$194)-LOG(AX$195))*10))),1)</f>
        <v>0</v>
      </c>
      <c r="AY102" s="61">
        <f t="shared" si="121"/>
        <v>0</v>
      </c>
      <c r="AZ102" s="59">
        <f>'Indicator Data'!O105</f>
        <v>0</v>
      </c>
      <c r="BA102" s="59">
        <f>'Indicator Data'!P105</f>
        <v>0</v>
      </c>
      <c r="BB102" s="61">
        <f t="shared" si="122"/>
        <v>0</v>
      </c>
      <c r="BC102" s="62">
        <f t="shared" si="123"/>
        <v>0</v>
      </c>
      <c r="BD102" s="16"/>
      <c r="BE102" s="108"/>
    </row>
    <row r="103" spans="1:57" s="4" customFormat="1" x14ac:dyDescent="0.25">
      <c r="A103" s="131" t="s">
        <v>189</v>
      </c>
      <c r="B103" s="63" t="s">
        <v>188</v>
      </c>
      <c r="C103" s="59">
        <f>ROUND(IF('Indicator Data'!C106=0,0.1,IF(LOG('Indicator Data'!C106)&gt;C$194,10,IF(LOG('Indicator Data'!C106)&lt;C$195,0,10-(C$194-LOG('Indicator Data'!C106))/(C$194-C$195)*10))),1)</f>
        <v>0.1</v>
      </c>
      <c r="D103" s="59">
        <f>ROUND(IF('Indicator Data'!D106=0,0.1,IF(LOG('Indicator Data'!D106)&gt;D$194,10,IF(LOG('Indicator Data'!D106)&lt;D$195,0,10-(D$194-LOG('Indicator Data'!D106))/(D$194-D$195)*10))),1)</f>
        <v>0.1</v>
      </c>
      <c r="E103" s="59">
        <f t="shared" si="93"/>
        <v>0.1</v>
      </c>
      <c r="F103" s="59">
        <f>ROUND(IF('Indicator Data'!E106="No data",0.1,IF('Indicator Data'!E106=0,0,IF(LOG('Indicator Data'!E106)&gt;F$194,10,IF(LOG('Indicator Data'!E106)&lt;F$195,0,10-(F$194-LOG('Indicator Data'!E106))/(F$194-F$195)*10)))),1)</f>
        <v>8.4</v>
      </c>
      <c r="G103" s="59">
        <f>ROUND(IF('Indicator Data'!F106=0,0,IF(LOG('Indicator Data'!F106)&gt;G$194,10,IF(LOG('Indicator Data'!F106)&lt;G$195,0,10-(G$194-LOG('Indicator Data'!F106))/(G$194-G$195)*10))),1)</f>
        <v>7</v>
      </c>
      <c r="H103" s="59">
        <f>ROUND(IF('Indicator Data'!G106=0,0,IF(LOG('Indicator Data'!G106)&gt;H$194,10,IF(LOG('Indicator Data'!G106)&lt;H$195,0,10-(H$194-LOG('Indicator Data'!G106))/(H$194-H$195)*10))),1)</f>
        <v>8.9</v>
      </c>
      <c r="I103" s="59">
        <f>ROUND(IF('Indicator Data'!H106=0,0,IF(LOG('Indicator Data'!H106)&gt;I$194,10,IF(LOG('Indicator Data'!H106)&lt;I$195,0,10-(I$194-LOG('Indicator Data'!H106))/(I$194-I$195)*10))),1)</f>
        <v>9.8000000000000007</v>
      </c>
      <c r="J103" s="59">
        <f t="shared" si="94"/>
        <v>9.4</v>
      </c>
      <c r="K103" s="59">
        <f>ROUND(IF('Indicator Data'!I106=0,0,IF(LOG('Indicator Data'!I106)&gt;K$194,10,IF(LOG('Indicator Data'!I106)&lt;K$195,0,10-(K$194-LOG('Indicator Data'!I106))/(K$194-K$195)*10))),1)</f>
        <v>7.3</v>
      </c>
      <c r="L103" s="59">
        <f t="shared" si="95"/>
        <v>8.6</v>
      </c>
      <c r="M103" s="59">
        <f>ROUND(IF('Indicator Data'!J106=0,0,IF(LOG('Indicator Data'!J106)&gt;M$194,10,IF(LOG('Indicator Data'!J106)&lt;M$195,0,10-(M$194-LOG('Indicator Data'!J106))/(M$194-M$195)*10))),1)</f>
        <v>10</v>
      </c>
      <c r="N103" s="60">
        <f>'Indicator Data'!C106/'Indicator Data'!$BD106</f>
        <v>0</v>
      </c>
      <c r="O103" s="60">
        <f>'Indicator Data'!D106/'Indicator Data'!$BD106</f>
        <v>0</v>
      </c>
      <c r="P103" s="60">
        <f>IF(F103=0.1,0,'Indicator Data'!E106/'Indicator Data'!$BD106)</f>
        <v>1.0241578534538677E-2</v>
      </c>
      <c r="Q103" s="60">
        <f>'Indicator Data'!F106/'Indicator Data'!$BD106</f>
        <v>7.0298975565929869E-6</v>
      </c>
      <c r="R103" s="60">
        <f>'Indicator Data'!G106/'Indicator Data'!$BD106</f>
        <v>1.607924310369279E-2</v>
      </c>
      <c r="S103" s="60">
        <f>'Indicator Data'!H106/'Indicator Data'!$BD106</f>
        <v>3.2454775562724882E-3</v>
      </c>
      <c r="T103" s="60">
        <f>'Indicator Data'!I106/'Indicator Data'!$BD106</f>
        <v>1.950101319275678E-3</v>
      </c>
      <c r="U103" s="60">
        <f>'Indicator Data'!J106/'Indicator Data'!$BD106</f>
        <v>4.8301217236472304E-3</v>
      </c>
      <c r="V103" s="59">
        <f t="shared" si="96"/>
        <v>0</v>
      </c>
      <c r="W103" s="59">
        <f t="shared" si="97"/>
        <v>0</v>
      </c>
      <c r="X103" s="59">
        <f t="shared" si="98"/>
        <v>0</v>
      </c>
      <c r="Y103" s="59">
        <f t="shared" si="99"/>
        <v>6.8</v>
      </c>
      <c r="Z103" s="59">
        <f t="shared" si="100"/>
        <v>7.4</v>
      </c>
      <c r="AA103" s="59">
        <f t="shared" si="101"/>
        <v>8.9</v>
      </c>
      <c r="AB103" s="59">
        <f t="shared" si="102"/>
        <v>6.5</v>
      </c>
      <c r="AC103" s="59">
        <f t="shared" si="103"/>
        <v>7.9</v>
      </c>
      <c r="AD103" s="59">
        <f t="shared" si="104"/>
        <v>2</v>
      </c>
      <c r="AE103" s="59">
        <f t="shared" si="105"/>
        <v>5.7</v>
      </c>
      <c r="AF103" s="59">
        <f t="shared" si="106"/>
        <v>1.6</v>
      </c>
      <c r="AG103" s="59">
        <f>ROUND(IF('Indicator Data'!K106=0,0,IF('Indicator Data'!K106&gt;AG$194,10,IF('Indicator Data'!K106&lt;AG$195,0,10-(AG$194-'Indicator Data'!K106)/(AG$194-AG$195)*10))),1)</f>
        <v>7.1</v>
      </c>
      <c r="AH103" s="59">
        <f t="shared" si="107"/>
        <v>0.1</v>
      </c>
      <c r="AI103" s="59">
        <f t="shared" si="108"/>
        <v>0.1</v>
      </c>
      <c r="AJ103" s="59">
        <f t="shared" si="109"/>
        <v>8.9</v>
      </c>
      <c r="AK103" s="59">
        <f t="shared" si="110"/>
        <v>8.1999999999999993</v>
      </c>
      <c r="AL103" s="59">
        <f t="shared" si="111"/>
        <v>8.6</v>
      </c>
      <c r="AM103" s="59">
        <f t="shared" si="112"/>
        <v>4.7</v>
      </c>
      <c r="AN103" s="59">
        <f t="shared" si="113"/>
        <v>7.9</v>
      </c>
      <c r="AO103" s="61">
        <f t="shared" si="114"/>
        <v>0.1</v>
      </c>
      <c r="AP103" s="61">
        <f t="shared" si="115"/>
        <v>7.7</v>
      </c>
      <c r="AQ103" s="61">
        <f t="shared" si="116"/>
        <v>7.2</v>
      </c>
      <c r="AR103" s="61">
        <f t="shared" si="117"/>
        <v>7.4</v>
      </c>
      <c r="AS103" s="59">
        <f t="shared" si="118"/>
        <v>7.5</v>
      </c>
      <c r="AT103" s="59">
        <f>IF('Indicator Data'!L106="No data","x",IF('Indicator Data'!BE106&lt;1000,"x",ROUND((IF('Indicator Data'!L106&gt;AT$194,10,IF('Indicator Data'!L106&lt;AT$195,0,10-(AT$194-'Indicator Data'!L106)/(AT$194-AT$195)*10))),1)))</f>
        <v>1</v>
      </c>
      <c r="AU103" s="61">
        <f t="shared" si="119"/>
        <v>4.3</v>
      </c>
      <c r="AV103" s="62">
        <f t="shared" si="120"/>
        <v>5.9</v>
      </c>
      <c r="AW103" s="59">
        <f>ROUND(IF('Indicator Data'!M106=0,0,IF('Indicator Data'!M106&gt;AW$194,10,IF('Indicator Data'!M106&lt;AW$195,0,10-(AW$194-'Indicator Data'!M106)/(AW$194-AW$195)*10))),1)</f>
        <v>1.3</v>
      </c>
      <c r="AX103" s="59">
        <f>ROUND(IF('Indicator Data'!N106=0,0,IF(LOG('Indicator Data'!N106)&gt;LOG(AX$194),10,IF(LOG('Indicator Data'!N106)&lt;LOG(AX$195),0,10-(LOG(AX$194)-LOG('Indicator Data'!N106))/(LOG(AX$194)-LOG(AX$195))*10))),1)</f>
        <v>2.1</v>
      </c>
      <c r="AY103" s="61">
        <f t="shared" si="121"/>
        <v>1.7</v>
      </c>
      <c r="AZ103" s="59">
        <f>'Indicator Data'!O106</f>
        <v>0</v>
      </c>
      <c r="BA103" s="59">
        <f>'Indicator Data'!P106</f>
        <v>0</v>
      </c>
      <c r="BB103" s="61">
        <f t="shared" si="122"/>
        <v>0</v>
      </c>
      <c r="BC103" s="62">
        <f t="shared" si="123"/>
        <v>1.2</v>
      </c>
      <c r="BD103" s="16"/>
      <c r="BE103" s="108"/>
    </row>
    <row r="104" spans="1:57" s="4" customFormat="1" x14ac:dyDescent="0.25">
      <c r="A104" s="131" t="s">
        <v>191</v>
      </c>
      <c r="B104" s="63" t="s">
        <v>190</v>
      </c>
      <c r="C104" s="59">
        <f>ROUND(IF('Indicator Data'!C107=0,0.1,IF(LOG('Indicator Data'!C107)&gt;C$194,10,IF(LOG('Indicator Data'!C107)&lt;C$195,0,10-(C$194-LOG('Indicator Data'!C107))/(C$194-C$195)*10))),1)</f>
        <v>8</v>
      </c>
      <c r="D104" s="59">
        <f>ROUND(IF('Indicator Data'!D107=0,0.1,IF(LOG('Indicator Data'!D107)&gt;D$194,10,IF(LOG('Indicator Data'!D107)&lt;D$195,0,10-(D$194-LOG('Indicator Data'!D107))/(D$194-D$195)*10))),1)</f>
        <v>0.1</v>
      </c>
      <c r="E104" s="59">
        <f t="shared" si="93"/>
        <v>5.3</v>
      </c>
      <c r="F104" s="59">
        <f>ROUND(IF('Indicator Data'!E107="No data",0.1,IF('Indicator Data'!E107=0,0,IF(LOG('Indicator Data'!E107)&gt;F$194,10,IF(LOG('Indicator Data'!E107)&lt;F$195,0,10-(F$194-LOG('Indicator Data'!E107))/(F$194-F$195)*10)))),1)</f>
        <v>7.2</v>
      </c>
      <c r="G104" s="59">
        <f>ROUND(IF('Indicator Data'!F107=0,0,IF(LOG('Indicator Data'!F107)&gt;G$194,10,IF(LOG('Indicator Data'!F107)&lt;G$195,0,10-(G$194-LOG('Indicator Data'!F107))/(G$194-G$195)*10))),1)</f>
        <v>0</v>
      </c>
      <c r="H104" s="59">
        <f>ROUND(IF('Indicator Data'!G107=0,0,IF(LOG('Indicator Data'!G107)&gt;H$194,10,IF(LOG('Indicator Data'!G107)&lt;H$195,0,10-(H$194-LOG('Indicator Data'!G107))/(H$194-H$195)*10))),1)</f>
        <v>4.5</v>
      </c>
      <c r="I104" s="59">
        <f>ROUND(IF('Indicator Data'!H107=0,0,IF(LOG('Indicator Data'!H107)&gt;I$194,10,IF(LOG('Indicator Data'!H107)&lt;I$195,0,10-(I$194-LOG('Indicator Data'!H107))/(I$194-I$195)*10))),1)</f>
        <v>0</v>
      </c>
      <c r="J104" s="59">
        <f t="shared" si="94"/>
        <v>2.5</v>
      </c>
      <c r="K104" s="59">
        <f>ROUND(IF('Indicator Data'!I107=0,0,IF(LOG('Indicator Data'!I107)&gt;K$194,10,IF(LOG('Indicator Data'!I107)&lt;K$195,0,10-(K$194-LOG('Indicator Data'!I107))/(K$194-K$195)*10))),1)</f>
        <v>0</v>
      </c>
      <c r="L104" s="59">
        <f t="shared" si="95"/>
        <v>1.3</v>
      </c>
      <c r="M104" s="59">
        <f>ROUND(IF('Indicator Data'!J107=0,0,IF(LOG('Indicator Data'!J107)&gt;M$194,10,IF(LOG('Indicator Data'!J107)&lt;M$195,0,10-(M$194-LOG('Indicator Data'!J107))/(M$194-M$195)*10))),1)</f>
        <v>10</v>
      </c>
      <c r="N104" s="60">
        <f>'Indicator Data'!C107/'Indicator Data'!$BD107</f>
        <v>8.9411758013237502E-4</v>
      </c>
      <c r="O104" s="60">
        <f>'Indicator Data'!D107/'Indicator Data'!$BD107</f>
        <v>0</v>
      </c>
      <c r="P104" s="60">
        <f>IF(F104=0.1,0,'Indicator Data'!E107/'Indicator Data'!$BD107)</f>
        <v>4.3591091406107278E-3</v>
      </c>
      <c r="Q104" s="60">
        <f>'Indicator Data'!F107/'Indicator Data'!$BD107</f>
        <v>0</v>
      </c>
      <c r="R104" s="60">
        <f>'Indicator Data'!G107/'Indicator Data'!$BD107</f>
        <v>3.7410471968539097E-4</v>
      </c>
      <c r="S104" s="60">
        <f>'Indicator Data'!H107/'Indicator Data'!$BD107</f>
        <v>0</v>
      </c>
      <c r="T104" s="60">
        <f>'Indicator Data'!I107/'Indicator Data'!$BD107</f>
        <v>0</v>
      </c>
      <c r="U104" s="60">
        <f>'Indicator Data'!J107/'Indicator Data'!$BD107</f>
        <v>5.0596036938005996E-2</v>
      </c>
      <c r="V104" s="59">
        <f t="shared" si="96"/>
        <v>4.5</v>
      </c>
      <c r="W104" s="59">
        <f t="shared" si="97"/>
        <v>0</v>
      </c>
      <c r="X104" s="59">
        <f t="shared" si="98"/>
        <v>2.5</v>
      </c>
      <c r="Y104" s="59">
        <f t="shared" si="99"/>
        <v>2.9</v>
      </c>
      <c r="Z104" s="59">
        <f t="shared" si="100"/>
        <v>0</v>
      </c>
      <c r="AA104" s="59">
        <f t="shared" si="101"/>
        <v>0.2</v>
      </c>
      <c r="AB104" s="59">
        <f t="shared" si="102"/>
        <v>0</v>
      </c>
      <c r="AC104" s="59">
        <f t="shared" si="103"/>
        <v>0.1</v>
      </c>
      <c r="AD104" s="59">
        <f t="shared" si="104"/>
        <v>0</v>
      </c>
      <c r="AE104" s="59">
        <f t="shared" si="105"/>
        <v>0.1</v>
      </c>
      <c r="AF104" s="59">
        <f t="shared" si="106"/>
        <v>10</v>
      </c>
      <c r="AG104" s="59">
        <f>ROUND(IF('Indicator Data'!K107=0,0,IF('Indicator Data'!K107&gt;AG$194,10,IF('Indicator Data'!K107&lt;AG$195,0,10-(AG$194-'Indicator Data'!K107)/(AG$194-AG$195)*10))),1)</f>
        <v>8.1</v>
      </c>
      <c r="AH104" s="59">
        <f t="shared" si="107"/>
        <v>6.3</v>
      </c>
      <c r="AI104" s="59">
        <f t="shared" si="108"/>
        <v>0.1</v>
      </c>
      <c r="AJ104" s="59">
        <f t="shared" si="109"/>
        <v>2.4</v>
      </c>
      <c r="AK104" s="59">
        <f t="shared" si="110"/>
        <v>0</v>
      </c>
      <c r="AL104" s="59">
        <f t="shared" si="111"/>
        <v>1.3</v>
      </c>
      <c r="AM104" s="59">
        <f t="shared" si="112"/>
        <v>0</v>
      </c>
      <c r="AN104" s="59">
        <f t="shared" si="113"/>
        <v>10</v>
      </c>
      <c r="AO104" s="61">
        <f t="shared" si="114"/>
        <v>4</v>
      </c>
      <c r="AP104" s="61">
        <f t="shared" si="115"/>
        <v>5.4</v>
      </c>
      <c r="AQ104" s="61">
        <f t="shared" si="116"/>
        <v>0</v>
      </c>
      <c r="AR104" s="61">
        <f t="shared" si="117"/>
        <v>0.7</v>
      </c>
      <c r="AS104" s="59">
        <f t="shared" si="118"/>
        <v>9.1</v>
      </c>
      <c r="AT104" s="59">
        <f>IF('Indicator Data'!L107="No data","x",IF('Indicator Data'!BE107&lt;1000,"x",ROUND((IF('Indicator Data'!L107&gt;AT$194,10,IF('Indicator Data'!L107&lt;AT$195,0,10-(AT$194-'Indicator Data'!L107)/(AT$194-AT$195)*10))),1)))</f>
        <v>3</v>
      </c>
      <c r="AU104" s="61">
        <f t="shared" si="119"/>
        <v>6.1</v>
      </c>
      <c r="AV104" s="62">
        <f t="shared" si="120"/>
        <v>3.6</v>
      </c>
      <c r="AW104" s="59">
        <f>ROUND(IF('Indicator Data'!M107=0,0,IF('Indicator Data'!M107&gt;AW$194,10,IF('Indicator Data'!M107&lt;AW$195,0,10-(AW$194-'Indicator Data'!M107)/(AW$194-AW$195)*10))),1)</f>
        <v>1.1000000000000001</v>
      </c>
      <c r="AX104" s="59">
        <f>ROUND(IF('Indicator Data'!N107=0,0,IF(LOG('Indicator Data'!N107)&gt;LOG(AX$194),10,IF(LOG('Indicator Data'!N107)&lt;LOG(AX$195),0,10-(LOG(AX$194)-LOG('Indicator Data'!N107))/(LOG(AX$194)-LOG(AX$195))*10))),1)</f>
        <v>1.7</v>
      </c>
      <c r="AY104" s="61">
        <f t="shared" si="121"/>
        <v>1.4</v>
      </c>
      <c r="AZ104" s="59">
        <f>'Indicator Data'!O107</f>
        <v>0</v>
      </c>
      <c r="BA104" s="59">
        <f>'Indicator Data'!P107</f>
        <v>0</v>
      </c>
      <c r="BB104" s="61">
        <f t="shared" si="122"/>
        <v>0</v>
      </c>
      <c r="BC104" s="62">
        <f t="shared" si="123"/>
        <v>1</v>
      </c>
      <c r="BD104" s="16"/>
      <c r="BE104" s="108"/>
    </row>
    <row r="105" spans="1:57" s="4" customFormat="1" x14ac:dyDescent="0.25">
      <c r="A105" s="131" t="s">
        <v>193</v>
      </c>
      <c r="B105" s="63" t="s">
        <v>192</v>
      </c>
      <c r="C105" s="59">
        <f>ROUND(IF('Indicator Data'!C108=0,0.1,IF(LOG('Indicator Data'!C108)&gt;C$194,10,IF(LOG('Indicator Data'!C108)&lt;C$195,0,10-(C$194-LOG('Indicator Data'!C108))/(C$194-C$195)*10))),1)</f>
        <v>8.4</v>
      </c>
      <c r="D105" s="59">
        <f>ROUND(IF('Indicator Data'!D108=0,0.1,IF(LOG('Indicator Data'!D108)&gt;D$194,10,IF(LOG('Indicator Data'!D108)&lt;D$195,0,10-(D$194-LOG('Indicator Data'!D108))/(D$194-D$195)*10))),1)</f>
        <v>0.1</v>
      </c>
      <c r="E105" s="59">
        <f t="shared" si="93"/>
        <v>5.6</v>
      </c>
      <c r="F105" s="59">
        <f>ROUND(IF('Indicator Data'!E108="No data",0.1,IF('Indicator Data'!E108=0,0,IF(LOG('Indicator Data'!E108)&gt;F$194,10,IF(LOG('Indicator Data'!E108)&lt;F$195,0,10-(F$194-LOG('Indicator Data'!E108))/(F$194-F$195)*10)))),1)</f>
        <v>8.1</v>
      </c>
      <c r="G105" s="59">
        <f>ROUND(IF('Indicator Data'!F108=0,0,IF(LOG('Indicator Data'!F108)&gt;G$194,10,IF(LOG('Indicator Data'!F108)&lt;G$195,0,10-(G$194-LOG('Indicator Data'!F108))/(G$194-G$195)*10))),1)</f>
        <v>6.2</v>
      </c>
      <c r="H105" s="59">
        <f>ROUND(IF('Indicator Data'!G108=0,0,IF(LOG('Indicator Data'!G108)&gt;H$194,10,IF(LOG('Indicator Data'!G108)&lt;H$195,0,10-(H$194-LOG('Indicator Data'!G108))/(H$194-H$195)*10))),1)</f>
        <v>3.8</v>
      </c>
      <c r="I105" s="59">
        <f>ROUND(IF('Indicator Data'!H108=0,0,IF(LOG('Indicator Data'!H108)&gt;I$194,10,IF(LOG('Indicator Data'!H108)&lt;I$195,0,10-(I$194-LOG('Indicator Data'!H108))/(I$194-I$195)*10))),1)</f>
        <v>0</v>
      </c>
      <c r="J105" s="59">
        <f t="shared" si="94"/>
        <v>2.1</v>
      </c>
      <c r="K105" s="59">
        <f>ROUND(IF('Indicator Data'!I108=0,0,IF(LOG('Indicator Data'!I108)&gt;K$194,10,IF(LOG('Indicator Data'!I108)&lt;K$195,0,10-(K$194-LOG('Indicator Data'!I108))/(K$194-K$195)*10))),1)</f>
        <v>6.6</v>
      </c>
      <c r="L105" s="59">
        <f t="shared" si="95"/>
        <v>4.7</v>
      </c>
      <c r="M105" s="59">
        <f>ROUND(IF('Indicator Data'!J108=0,0,IF(LOG('Indicator Data'!J108)&gt;M$194,10,IF(LOG('Indicator Data'!J108)&lt;M$195,0,10-(M$194-LOG('Indicator Data'!J108))/(M$194-M$195)*10))),1)</f>
        <v>9.6</v>
      </c>
      <c r="N105" s="60">
        <f>'Indicator Data'!C108/'Indicator Data'!$BD108</f>
        <v>7.6346089771468469E-4</v>
      </c>
      <c r="O105" s="60">
        <f>'Indicator Data'!D108/'Indicator Data'!$BD108</f>
        <v>0</v>
      </c>
      <c r="P105" s="60">
        <f>IF(F105=0.1,0,'Indicator Data'!E108/'Indicator Data'!$BD108)</f>
        <v>5.9702410720183447E-3</v>
      </c>
      <c r="Q105" s="60">
        <f>'Indicator Data'!F108/'Indicator Data'!$BD108</f>
        <v>1.745193005135453E-6</v>
      </c>
      <c r="R105" s="60">
        <f>'Indicator Data'!G108/'Indicator Data'!$BD108</f>
        <v>1.0735282894324513E-4</v>
      </c>
      <c r="S105" s="60">
        <f>'Indicator Data'!H108/'Indicator Data'!$BD108</f>
        <v>0</v>
      </c>
      <c r="T105" s="60">
        <f>'Indicator Data'!I108/'Indicator Data'!$BD108</f>
        <v>6.5365382716656595E-4</v>
      </c>
      <c r="U105" s="60">
        <f>'Indicator Data'!J108/'Indicator Data'!$BD108</f>
        <v>2.2145682584537511E-3</v>
      </c>
      <c r="V105" s="59">
        <f t="shared" si="96"/>
        <v>3.8</v>
      </c>
      <c r="W105" s="59">
        <f t="shared" si="97"/>
        <v>0</v>
      </c>
      <c r="X105" s="59">
        <f t="shared" si="98"/>
        <v>2.1</v>
      </c>
      <c r="Y105" s="59">
        <f t="shared" si="99"/>
        <v>4</v>
      </c>
      <c r="Z105" s="59">
        <f t="shared" si="100"/>
        <v>6.1</v>
      </c>
      <c r="AA105" s="59">
        <f t="shared" si="101"/>
        <v>0.1</v>
      </c>
      <c r="AB105" s="59">
        <f t="shared" si="102"/>
        <v>0</v>
      </c>
      <c r="AC105" s="59">
        <f t="shared" si="103"/>
        <v>0.1</v>
      </c>
      <c r="AD105" s="59">
        <f t="shared" si="104"/>
        <v>0.7</v>
      </c>
      <c r="AE105" s="59">
        <f t="shared" si="105"/>
        <v>0.4</v>
      </c>
      <c r="AF105" s="59">
        <f t="shared" si="106"/>
        <v>0.7</v>
      </c>
      <c r="AG105" s="59">
        <f>ROUND(IF('Indicator Data'!K108=0,0,IF('Indicator Data'!K108&gt;AG$194,10,IF('Indicator Data'!K108&lt;AG$195,0,10-(AG$194-'Indicator Data'!K108)/(AG$194-AG$195)*10))),1)</f>
        <v>2</v>
      </c>
      <c r="AH105" s="59">
        <f t="shared" si="107"/>
        <v>6.1</v>
      </c>
      <c r="AI105" s="59">
        <f t="shared" si="108"/>
        <v>0.1</v>
      </c>
      <c r="AJ105" s="59">
        <f t="shared" si="109"/>
        <v>2</v>
      </c>
      <c r="AK105" s="59">
        <f t="shared" si="110"/>
        <v>0</v>
      </c>
      <c r="AL105" s="59">
        <f t="shared" si="111"/>
        <v>1</v>
      </c>
      <c r="AM105" s="59">
        <f t="shared" si="112"/>
        <v>3.7</v>
      </c>
      <c r="AN105" s="59">
        <f t="shared" si="113"/>
        <v>7.1</v>
      </c>
      <c r="AO105" s="61">
        <f t="shared" si="114"/>
        <v>4.0999999999999996</v>
      </c>
      <c r="AP105" s="61">
        <f t="shared" si="115"/>
        <v>6.5</v>
      </c>
      <c r="AQ105" s="61">
        <f t="shared" si="116"/>
        <v>6.2</v>
      </c>
      <c r="AR105" s="61">
        <f t="shared" si="117"/>
        <v>2.8</v>
      </c>
      <c r="AS105" s="59">
        <f t="shared" si="118"/>
        <v>4.5999999999999996</v>
      </c>
      <c r="AT105" s="59">
        <f>IF('Indicator Data'!L108="No data","x",IF('Indicator Data'!BE108&lt;1000,"x",ROUND((IF('Indicator Data'!L108&gt;AT$194,10,IF('Indicator Data'!L108&lt;AT$195,0,10-(AT$194-'Indicator Data'!L108)/(AT$194-AT$195)*10))),1)))</f>
        <v>2</v>
      </c>
      <c r="AU105" s="61">
        <f t="shared" si="119"/>
        <v>3.3</v>
      </c>
      <c r="AV105" s="62">
        <f t="shared" si="120"/>
        <v>4.8</v>
      </c>
      <c r="AW105" s="59">
        <f>ROUND(IF('Indicator Data'!M108=0,0,IF('Indicator Data'!M108&gt;AW$194,10,IF('Indicator Data'!M108&lt;AW$195,0,10-(AW$194-'Indicator Data'!M108)/(AW$194-AW$195)*10))),1)</f>
        <v>5.0999999999999996</v>
      </c>
      <c r="AX105" s="59">
        <f>ROUND(IF('Indicator Data'!N108=0,0,IF(LOG('Indicator Data'!N108)&gt;LOG(AX$194),10,IF(LOG('Indicator Data'!N108)&lt;LOG(AX$195),0,10-(LOG(AX$194)-LOG('Indicator Data'!N108))/(LOG(AX$194)-LOG(AX$195))*10))),1)</f>
        <v>0.6</v>
      </c>
      <c r="AY105" s="61">
        <f t="shared" si="121"/>
        <v>3.2</v>
      </c>
      <c r="AZ105" s="59">
        <f>'Indicator Data'!O108</f>
        <v>0</v>
      </c>
      <c r="BA105" s="59">
        <f>'Indicator Data'!P108</f>
        <v>0</v>
      </c>
      <c r="BB105" s="61">
        <f t="shared" si="122"/>
        <v>0</v>
      </c>
      <c r="BC105" s="62">
        <f t="shared" si="123"/>
        <v>2.2000000000000002</v>
      </c>
      <c r="BD105" s="16"/>
      <c r="BE105" s="108"/>
    </row>
    <row r="106" spans="1:57" s="4" customFormat="1" x14ac:dyDescent="0.25">
      <c r="A106" s="131" t="s">
        <v>195</v>
      </c>
      <c r="B106" s="63" t="s">
        <v>194</v>
      </c>
      <c r="C106" s="59">
        <f>ROUND(IF('Indicator Data'!C109=0,0.1,IF(LOG('Indicator Data'!C109)&gt;C$194,10,IF(LOG('Indicator Data'!C109)&lt;C$195,0,10-(C$194-LOG('Indicator Data'!C109))/(C$194-C$195)*10))),1)</f>
        <v>0.1</v>
      </c>
      <c r="D106" s="59">
        <f>ROUND(IF('Indicator Data'!D109=0,0.1,IF(LOG('Indicator Data'!D109)&gt;D$194,10,IF(LOG('Indicator Data'!D109)&lt;D$195,0,10-(D$194-LOG('Indicator Data'!D109))/(D$194-D$195)*10))),1)</f>
        <v>0.1</v>
      </c>
      <c r="E106" s="59">
        <f t="shared" si="93"/>
        <v>0.1</v>
      </c>
      <c r="F106" s="59">
        <f>ROUND(IF('Indicator Data'!E109="No data",0.1,IF('Indicator Data'!E109=0,0,IF(LOG('Indicator Data'!E109)&gt;F$194,10,IF(LOG('Indicator Data'!E109)&lt;F$195,0,10-(F$194-LOG('Indicator Data'!E109))/(F$194-F$195)*10)))),1)</f>
        <v>0.1</v>
      </c>
      <c r="G106" s="59">
        <f>ROUND(IF('Indicator Data'!F109=0,0,IF(LOG('Indicator Data'!F109)&gt;G$194,10,IF(LOG('Indicator Data'!F109)&lt;G$195,0,10-(G$194-LOG('Indicator Data'!F109))/(G$194-G$195)*10))),1)</f>
        <v>6.8</v>
      </c>
      <c r="H106" s="59">
        <f>ROUND(IF('Indicator Data'!G109=0,0,IF(LOG('Indicator Data'!G109)&gt;H$194,10,IF(LOG('Indicator Data'!G109)&lt;H$195,0,10-(H$194-LOG('Indicator Data'!G109))/(H$194-H$195)*10))),1)</f>
        <v>0</v>
      </c>
      <c r="I106" s="59">
        <f>ROUND(IF('Indicator Data'!H109=0,0,IF(LOG('Indicator Data'!H109)&gt;I$194,10,IF(LOG('Indicator Data'!H109)&lt;I$195,0,10-(I$194-LOG('Indicator Data'!H109))/(I$194-I$195)*10))),1)</f>
        <v>0</v>
      </c>
      <c r="J106" s="59">
        <f t="shared" si="94"/>
        <v>0</v>
      </c>
      <c r="K106" s="59">
        <f>ROUND(IF('Indicator Data'!I109=0,0,IF(LOG('Indicator Data'!I109)&gt;K$194,10,IF(LOG('Indicator Data'!I109)&lt;K$195,0,10-(K$194-LOG('Indicator Data'!I109))/(K$194-K$195)*10))),1)</f>
        <v>0</v>
      </c>
      <c r="L106" s="59">
        <f t="shared" si="95"/>
        <v>0</v>
      </c>
      <c r="M106" s="59">
        <f>ROUND(IF('Indicator Data'!J109=0,0,IF(LOG('Indicator Data'!J109)&gt;M$194,10,IF(LOG('Indicator Data'!J109)&lt;M$195,0,10-(M$194-LOG('Indicator Data'!J109))/(M$194-M$195)*10))),1)</f>
        <v>0</v>
      </c>
      <c r="N106" s="60">
        <f>'Indicator Data'!C109/'Indicator Data'!$BD109</f>
        <v>0</v>
      </c>
      <c r="O106" s="60">
        <f>'Indicator Data'!D109/'Indicator Data'!$BD109</f>
        <v>0</v>
      </c>
      <c r="P106" s="60">
        <f>IF(F106=0.1,0,'Indicator Data'!E109/'Indicator Data'!$BD109)</f>
        <v>0</v>
      </c>
      <c r="Q106" s="60">
        <f>'Indicator Data'!F109/'Indicator Data'!$BD109</f>
        <v>3.3904172795454164E-4</v>
      </c>
      <c r="R106" s="60">
        <f>'Indicator Data'!G109/'Indicator Data'!$BD109</f>
        <v>0</v>
      </c>
      <c r="S106" s="60">
        <f>'Indicator Data'!H109/'Indicator Data'!$BD109</f>
        <v>0</v>
      </c>
      <c r="T106" s="60">
        <f>'Indicator Data'!I109/'Indicator Data'!$BD109</f>
        <v>0</v>
      </c>
      <c r="U106" s="60">
        <f>'Indicator Data'!J109/'Indicator Data'!$BD109</f>
        <v>0</v>
      </c>
      <c r="V106" s="59">
        <f t="shared" si="96"/>
        <v>0</v>
      </c>
      <c r="W106" s="59">
        <f t="shared" si="97"/>
        <v>0</v>
      </c>
      <c r="X106" s="59">
        <f t="shared" si="98"/>
        <v>0</v>
      </c>
      <c r="Y106" s="59">
        <f t="shared" si="99"/>
        <v>0.1</v>
      </c>
      <c r="Z106" s="59">
        <f t="shared" si="100"/>
        <v>10</v>
      </c>
      <c r="AA106" s="59">
        <f t="shared" si="101"/>
        <v>0</v>
      </c>
      <c r="AB106" s="59">
        <f t="shared" si="102"/>
        <v>0</v>
      </c>
      <c r="AC106" s="59">
        <f t="shared" si="103"/>
        <v>0</v>
      </c>
      <c r="AD106" s="59">
        <f t="shared" si="104"/>
        <v>0</v>
      </c>
      <c r="AE106" s="59">
        <f t="shared" si="105"/>
        <v>0</v>
      </c>
      <c r="AF106" s="59">
        <f t="shared" si="106"/>
        <v>0</v>
      </c>
      <c r="AG106" s="59">
        <f>ROUND(IF('Indicator Data'!K109=0,0,IF('Indicator Data'!K109&gt;AG$194,10,IF('Indicator Data'!K109&lt;AG$195,0,10-(AG$194-'Indicator Data'!K109)/(AG$194-AG$195)*10))),1)</f>
        <v>0</v>
      </c>
      <c r="AH106" s="59">
        <f t="shared" si="107"/>
        <v>0.1</v>
      </c>
      <c r="AI106" s="59">
        <f t="shared" si="108"/>
        <v>0.1</v>
      </c>
      <c r="AJ106" s="59">
        <f t="shared" si="109"/>
        <v>0</v>
      </c>
      <c r="AK106" s="59">
        <f t="shared" si="110"/>
        <v>0</v>
      </c>
      <c r="AL106" s="59">
        <f t="shared" si="111"/>
        <v>0</v>
      </c>
      <c r="AM106" s="59">
        <f t="shared" si="112"/>
        <v>0</v>
      </c>
      <c r="AN106" s="59">
        <f t="shared" si="113"/>
        <v>0</v>
      </c>
      <c r="AO106" s="61">
        <f t="shared" si="114"/>
        <v>0.1</v>
      </c>
      <c r="AP106" s="61">
        <f t="shared" si="115"/>
        <v>0.1</v>
      </c>
      <c r="AQ106" s="61">
        <f t="shared" si="116"/>
        <v>8.9</v>
      </c>
      <c r="AR106" s="61">
        <f t="shared" si="117"/>
        <v>0</v>
      </c>
      <c r="AS106" s="59">
        <f t="shared" si="118"/>
        <v>0</v>
      </c>
      <c r="AT106" s="59" t="str">
        <f>IF('Indicator Data'!L109="No data","x",IF('Indicator Data'!BE109&lt;1000,"x",ROUND((IF('Indicator Data'!L109&gt;AT$194,10,IF('Indicator Data'!L109&lt;AT$195,0,10-(AT$194-'Indicator Data'!L109)/(AT$194-AT$195)*10))),1)))</f>
        <v>x</v>
      </c>
      <c r="AU106" s="61">
        <f t="shared" si="119"/>
        <v>0</v>
      </c>
      <c r="AV106" s="62">
        <f t="shared" si="120"/>
        <v>3.1</v>
      </c>
      <c r="AW106" s="59">
        <f>ROUND(IF('Indicator Data'!M109=0,0,IF('Indicator Data'!M109&gt;AW$194,10,IF('Indicator Data'!M109&lt;AW$195,0,10-(AW$194-'Indicator Data'!M109)/(AW$194-AW$195)*10))),1)</f>
        <v>0.1</v>
      </c>
      <c r="AX106" s="59">
        <f>ROUND(IF('Indicator Data'!N109=0,0,IF(LOG('Indicator Data'!N109)&gt;LOG(AX$194),10,IF(LOG('Indicator Data'!N109)&lt;LOG(AX$195),0,10-(LOG(AX$194)-LOG('Indicator Data'!N109))/(LOG(AX$194)-LOG(AX$195))*10))),1)</f>
        <v>2.2999999999999998</v>
      </c>
      <c r="AY106" s="61">
        <f t="shared" si="121"/>
        <v>1.3</v>
      </c>
      <c r="AZ106" s="59">
        <f>'Indicator Data'!O109</f>
        <v>0</v>
      </c>
      <c r="BA106" s="59">
        <f>'Indicator Data'!P109</f>
        <v>0</v>
      </c>
      <c r="BB106" s="61">
        <f t="shared" si="122"/>
        <v>0</v>
      </c>
      <c r="BC106" s="62">
        <f t="shared" si="123"/>
        <v>0.9</v>
      </c>
      <c r="BD106" s="16"/>
      <c r="BE106" s="108"/>
    </row>
    <row r="107" spans="1:57" s="4" customFormat="1" x14ac:dyDescent="0.25">
      <c r="A107" s="131" t="s">
        <v>197</v>
      </c>
      <c r="B107" s="63" t="s">
        <v>196</v>
      </c>
      <c r="C107" s="59">
        <f>ROUND(IF('Indicator Data'!C110=0,0.1,IF(LOG('Indicator Data'!C110)&gt;C$194,10,IF(LOG('Indicator Data'!C110)&lt;C$195,0,10-(C$194-LOG('Indicator Data'!C110))/(C$194-C$195)*10))),1)</f>
        <v>0.1</v>
      </c>
      <c r="D107" s="59">
        <f>ROUND(IF('Indicator Data'!D110=0,0.1,IF(LOG('Indicator Data'!D110)&gt;D$194,10,IF(LOG('Indicator Data'!D110)&lt;D$195,0,10-(D$194-LOG('Indicator Data'!D110))/(D$194-D$195)*10))),1)</f>
        <v>0.1</v>
      </c>
      <c r="E107" s="59">
        <f t="shared" si="93"/>
        <v>0.1</v>
      </c>
      <c r="F107" s="59">
        <f>ROUND(IF('Indicator Data'!E110="No data",0.1,IF('Indicator Data'!E110=0,0,IF(LOG('Indicator Data'!E110)&gt;F$194,10,IF(LOG('Indicator Data'!E110)&lt;F$195,0,10-(F$194-LOG('Indicator Data'!E110))/(F$194-F$195)*10)))),1)</f>
        <v>7.9</v>
      </c>
      <c r="G107" s="59">
        <f>ROUND(IF('Indicator Data'!F110=0,0,IF(LOG('Indicator Data'!F110)&gt;G$194,10,IF(LOG('Indicator Data'!F110)&lt;G$195,0,10-(G$194-LOG('Indicator Data'!F110))/(G$194-G$195)*10))),1)</f>
        <v>0</v>
      </c>
      <c r="H107" s="59">
        <f>ROUND(IF('Indicator Data'!G110=0,0,IF(LOG('Indicator Data'!G110)&gt;H$194,10,IF(LOG('Indicator Data'!G110)&lt;H$195,0,10-(H$194-LOG('Indicator Data'!G110))/(H$194-H$195)*10))),1)</f>
        <v>0</v>
      </c>
      <c r="I107" s="59">
        <f>ROUND(IF('Indicator Data'!H110=0,0,IF(LOG('Indicator Data'!H110)&gt;I$194,10,IF(LOG('Indicator Data'!H110)&lt;I$195,0,10-(I$194-LOG('Indicator Data'!H110))/(I$194-I$195)*10))),1)</f>
        <v>0</v>
      </c>
      <c r="J107" s="59">
        <f t="shared" si="94"/>
        <v>0</v>
      </c>
      <c r="K107" s="59">
        <f>ROUND(IF('Indicator Data'!I110=0,0,IF(LOG('Indicator Data'!I110)&gt;K$194,10,IF(LOG('Indicator Data'!I110)&lt;K$195,0,10-(K$194-LOG('Indicator Data'!I110))/(K$194-K$195)*10))),1)</f>
        <v>0</v>
      </c>
      <c r="L107" s="59">
        <f t="shared" si="95"/>
        <v>0</v>
      </c>
      <c r="M107" s="59">
        <f>ROUND(IF('Indicator Data'!J110=0,0,IF(LOG('Indicator Data'!J110)&gt;M$194,10,IF(LOG('Indicator Data'!J110)&lt;M$195,0,10-(M$194-LOG('Indicator Data'!J110))/(M$194-M$195)*10))),1)</f>
        <v>10</v>
      </c>
      <c r="N107" s="60">
        <f>'Indicator Data'!C110/'Indicator Data'!$BD110</f>
        <v>0</v>
      </c>
      <c r="O107" s="60">
        <f>'Indicator Data'!D110/'Indicator Data'!$BD110</f>
        <v>0</v>
      </c>
      <c r="P107" s="60">
        <f>IF(F107=0.1,0,'Indicator Data'!E110/'Indicator Data'!$BD110)</f>
        <v>8.7776489620065533E-3</v>
      </c>
      <c r="Q107" s="60">
        <f>'Indicator Data'!F110/'Indicator Data'!$BD110</f>
        <v>0</v>
      </c>
      <c r="R107" s="60">
        <f>'Indicator Data'!G110/'Indicator Data'!$BD110</f>
        <v>0</v>
      </c>
      <c r="S107" s="60">
        <f>'Indicator Data'!H110/'Indicator Data'!$BD110</f>
        <v>0</v>
      </c>
      <c r="T107" s="60">
        <f>'Indicator Data'!I110/'Indicator Data'!$BD110</f>
        <v>0</v>
      </c>
      <c r="U107" s="60">
        <f>'Indicator Data'!J110/'Indicator Data'!$BD110</f>
        <v>9.6677866016025849E-3</v>
      </c>
      <c r="V107" s="59">
        <f t="shared" si="96"/>
        <v>0</v>
      </c>
      <c r="W107" s="59">
        <f t="shared" si="97"/>
        <v>0</v>
      </c>
      <c r="X107" s="59">
        <f t="shared" si="98"/>
        <v>0</v>
      </c>
      <c r="Y107" s="59">
        <f t="shared" si="99"/>
        <v>5.9</v>
      </c>
      <c r="Z107" s="59">
        <f t="shared" si="100"/>
        <v>0</v>
      </c>
      <c r="AA107" s="59">
        <f t="shared" si="101"/>
        <v>0</v>
      </c>
      <c r="AB107" s="59">
        <f t="shared" si="102"/>
        <v>0</v>
      </c>
      <c r="AC107" s="59">
        <f t="shared" si="103"/>
        <v>0</v>
      </c>
      <c r="AD107" s="59">
        <f t="shared" si="104"/>
        <v>0</v>
      </c>
      <c r="AE107" s="59">
        <f t="shared" si="105"/>
        <v>0</v>
      </c>
      <c r="AF107" s="59">
        <f t="shared" si="106"/>
        <v>3.2</v>
      </c>
      <c r="AG107" s="59">
        <f>ROUND(IF('Indicator Data'!K110=0,0,IF('Indicator Data'!K110&gt;AG$194,10,IF('Indicator Data'!K110&lt;AG$195,0,10-(AG$194-'Indicator Data'!K110)/(AG$194-AG$195)*10))),1)</f>
        <v>6.1</v>
      </c>
      <c r="AH107" s="59">
        <f t="shared" si="107"/>
        <v>0.1</v>
      </c>
      <c r="AI107" s="59">
        <f t="shared" si="108"/>
        <v>0.1</v>
      </c>
      <c r="AJ107" s="59">
        <f t="shared" si="109"/>
        <v>0</v>
      </c>
      <c r="AK107" s="59">
        <f t="shared" si="110"/>
        <v>0</v>
      </c>
      <c r="AL107" s="59">
        <f t="shared" si="111"/>
        <v>0</v>
      </c>
      <c r="AM107" s="59">
        <f t="shared" si="112"/>
        <v>0</v>
      </c>
      <c r="AN107" s="59">
        <f t="shared" si="113"/>
        <v>8.1</v>
      </c>
      <c r="AO107" s="61">
        <f t="shared" si="114"/>
        <v>0.1</v>
      </c>
      <c r="AP107" s="61">
        <f t="shared" si="115"/>
        <v>7</v>
      </c>
      <c r="AQ107" s="61">
        <f t="shared" si="116"/>
        <v>0</v>
      </c>
      <c r="AR107" s="61">
        <f t="shared" si="117"/>
        <v>0</v>
      </c>
      <c r="AS107" s="59">
        <f t="shared" si="118"/>
        <v>7.1</v>
      </c>
      <c r="AT107" s="59">
        <f>IF('Indicator Data'!L110="No data","x",IF('Indicator Data'!BE110&lt;1000,"x",ROUND((IF('Indicator Data'!L110&gt;AT$194,10,IF('Indicator Data'!L110&lt;AT$195,0,10-(AT$194-'Indicator Data'!L110)/(AT$194-AT$195)*10))),1)))</f>
        <v>3</v>
      </c>
      <c r="AU107" s="61">
        <f t="shared" si="119"/>
        <v>5.0999999999999996</v>
      </c>
      <c r="AV107" s="62">
        <f t="shared" si="120"/>
        <v>3.1</v>
      </c>
      <c r="AW107" s="59">
        <f>ROUND(IF('Indicator Data'!M110=0,0,IF('Indicator Data'!M110&gt;AW$194,10,IF('Indicator Data'!M110&lt;AW$195,0,10-(AW$194-'Indicator Data'!M110)/(AW$194-AW$195)*10))),1)</f>
        <v>9.9</v>
      </c>
      <c r="AX107" s="59">
        <f>ROUND(IF('Indicator Data'!N110=0,0,IF(LOG('Indicator Data'!N110)&gt;LOG(AX$194),10,IF(LOG('Indicator Data'!N110)&lt;LOG(AX$195),0,10-(LOG(AX$194)-LOG('Indicator Data'!N110))/(LOG(AX$194)-LOG(AX$195))*10))),1)</f>
        <v>9.8000000000000007</v>
      </c>
      <c r="AY107" s="61">
        <f t="shared" si="121"/>
        <v>9.9</v>
      </c>
      <c r="AZ107" s="59">
        <f>'Indicator Data'!O110</f>
        <v>0</v>
      </c>
      <c r="BA107" s="59">
        <f>'Indicator Data'!P110</f>
        <v>0</v>
      </c>
      <c r="BB107" s="61">
        <f t="shared" si="122"/>
        <v>0</v>
      </c>
      <c r="BC107" s="62">
        <f t="shared" si="123"/>
        <v>6.9</v>
      </c>
      <c r="BD107" s="16"/>
      <c r="BE107" s="108"/>
    </row>
    <row r="108" spans="1:57" s="4" customFormat="1" x14ac:dyDescent="0.25">
      <c r="A108" s="131" t="s">
        <v>199</v>
      </c>
      <c r="B108" s="63" t="s">
        <v>198</v>
      </c>
      <c r="C108" s="59">
        <f>ROUND(IF('Indicator Data'!C111=0,0.1,IF(LOG('Indicator Data'!C111)&gt;C$194,10,IF(LOG('Indicator Data'!C111)&lt;C$195,0,10-(C$194-LOG('Indicator Data'!C111))/(C$194-C$195)*10))),1)</f>
        <v>0.1</v>
      </c>
      <c r="D108" s="59">
        <f>ROUND(IF('Indicator Data'!D111=0,0.1,IF(LOG('Indicator Data'!D111)&gt;D$194,10,IF(LOG('Indicator Data'!D111)&lt;D$195,0,10-(D$194-LOG('Indicator Data'!D111))/(D$194-D$195)*10))),1)</f>
        <v>0.1</v>
      </c>
      <c r="E108" s="59">
        <f t="shared" si="93"/>
        <v>0.1</v>
      </c>
      <c r="F108" s="59">
        <f>ROUND(IF('Indicator Data'!E111="No data",0.1,IF('Indicator Data'!E111=0,0,IF(LOG('Indicator Data'!E111)&gt;F$194,10,IF(LOG('Indicator Data'!E111)&lt;F$195,0,10-(F$194-LOG('Indicator Data'!E111))/(F$194-F$195)*10)))),1)</f>
        <v>0.1</v>
      </c>
      <c r="G108" s="59">
        <f>ROUND(IF('Indicator Data'!F111=0,0,IF(LOG('Indicator Data'!F111)&gt;G$194,10,IF(LOG('Indicator Data'!F111)&lt;G$195,0,10-(G$194-LOG('Indicator Data'!F111))/(G$194-G$195)*10))),1)</f>
        <v>4.9000000000000004</v>
      </c>
      <c r="H108" s="59">
        <f>ROUND(IF('Indicator Data'!G111=0,0,IF(LOG('Indicator Data'!G111)&gt;H$194,10,IF(LOG('Indicator Data'!G111)&lt;H$195,0,10-(H$194-LOG('Indicator Data'!G111))/(H$194-H$195)*10))),1)</f>
        <v>0</v>
      </c>
      <c r="I108" s="59">
        <f>ROUND(IF('Indicator Data'!H111=0,0,IF(LOG('Indicator Data'!H111)&gt;I$194,10,IF(LOG('Indicator Data'!H111)&lt;I$195,0,10-(I$194-LOG('Indicator Data'!H111))/(I$194-I$195)*10))),1)</f>
        <v>0</v>
      </c>
      <c r="J108" s="59">
        <f t="shared" si="94"/>
        <v>0</v>
      </c>
      <c r="K108" s="59">
        <f>ROUND(IF('Indicator Data'!I111=0,0,IF(LOG('Indicator Data'!I111)&gt;K$194,10,IF(LOG('Indicator Data'!I111)&lt;K$195,0,10-(K$194-LOG('Indicator Data'!I111))/(K$194-K$195)*10))),1)</f>
        <v>0</v>
      </c>
      <c r="L108" s="59">
        <f t="shared" si="95"/>
        <v>0</v>
      </c>
      <c r="M108" s="59">
        <f>ROUND(IF('Indicator Data'!J111=0,0,IF(LOG('Indicator Data'!J111)&gt;M$194,10,IF(LOG('Indicator Data'!J111)&lt;M$195,0,10-(M$194-LOG('Indicator Data'!J111))/(M$194-M$195)*10))),1)</f>
        <v>0</v>
      </c>
      <c r="N108" s="60">
        <f>'Indicator Data'!C111/'Indicator Data'!$BD111</f>
        <v>0</v>
      </c>
      <c r="O108" s="60">
        <f>'Indicator Data'!D111/'Indicator Data'!$BD111</f>
        <v>0</v>
      </c>
      <c r="P108" s="60">
        <f>IF(F108=0.1,0,'Indicator Data'!E111/'Indicator Data'!$BD111)</f>
        <v>0</v>
      </c>
      <c r="Q108" s="60">
        <f>'Indicator Data'!F111/'Indicator Data'!$BD111</f>
        <v>2.0513460159223979E-5</v>
      </c>
      <c r="R108" s="60">
        <f>'Indicator Data'!G111/'Indicator Data'!$BD111</f>
        <v>0</v>
      </c>
      <c r="S108" s="60">
        <f>'Indicator Data'!H111/'Indicator Data'!$BD111</f>
        <v>0</v>
      </c>
      <c r="T108" s="60">
        <f>'Indicator Data'!I111/'Indicator Data'!$BD111</f>
        <v>0</v>
      </c>
      <c r="U108" s="60">
        <f>'Indicator Data'!J111/'Indicator Data'!$BD111</f>
        <v>0</v>
      </c>
      <c r="V108" s="59">
        <f t="shared" si="96"/>
        <v>0</v>
      </c>
      <c r="W108" s="59">
        <f t="shared" si="97"/>
        <v>0</v>
      </c>
      <c r="X108" s="59">
        <f t="shared" si="98"/>
        <v>0</v>
      </c>
      <c r="Y108" s="59">
        <f t="shared" si="99"/>
        <v>0.1</v>
      </c>
      <c r="Z108" s="59">
        <f t="shared" si="100"/>
        <v>8.5</v>
      </c>
      <c r="AA108" s="59">
        <f t="shared" si="101"/>
        <v>0</v>
      </c>
      <c r="AB108" s="59">
        <f t="shared" si="102"/>
        <v>0</v>
      </c>
      <c r="AC108" s="59">
        <f t="shared" si="103"/>
        <v>0</v>
      </c>
      <c r="AD108" s="59">
        <f t="shared" si="104"/>
        <v>0</v>
      </c>
      <c r="AE108" s="59">
        <f t="shared" si="105"/>
        <v>0</v>
      </c>
      <c r="AF108" s="59">
        <f t="shared" si="106"/>
        <v>0</v>
      </c>
      <c r="AG108" s="59">
        <f>ROUND(IF('Indicator Data'!K111=0,0,IF('Indicator Data'!K111&gt;AG$194,10,IF('Indicator Data'!K111&lt;AG$195,0,10-(AG$194-'Indicator Data'!K111)/(AG$194-AG$195)*10))),1)</f>
        <v>0</v>
      </c>
      <c r="AH108" s="59">
        <f t="shared" si="107"/>
        <v>0.1</v>
      </c>
      <c r="AI108" s="59">
        <f t="shared" si="108"/>
        <v>0.1</v>
      </c>
      <c r="AJ108" s="59">
        <f t="shared" si="109"/>
        <v>0</v>
      </c>
      <c r="AK108" s="59">
        <f t="shared" si="110"/>
        <v>0</v>
      </c>
      <c r="AL108" s="59">
        <f t="shared" si="111"/>
        <v>0</v>
      </c>
      <c r="AM108" s="59">
        <f t="shared" si="112"/>
        <v>0</v>
      </c>
      <c r="AN108" s="59">
        <f t="shared" si="113"/>
        <v>0</v>
      </c>
      <c r="AO108" s="61">
        <f t="shared" si="114"/>
        <v>0.1</v>
      </c>
      <c r="AP108" s="61">
        <f t="shared" si="115"/>
        <v>0.1</v>
      </c>
      <c r="AQ108" s="61">
        <f t="shared" si="116"/>
        <v>7.1</v>
      </c>
      <c r="AR108" s="61">
        <f t="shared" si="117"/>
        <v>0</v>
      </c>
      <c r="AS108" s="59">
        <f t="shared" si="118"/>
        <v>0</v>
      </c>
      <c r="AT108" s="59" t="str">
        <f>IF('Indicator Data'!L111="No data","x",IF('Indicator Data'!BE111&lt;1000,"x",ROUND((IF('Indicator Data'!L111&gt;AT$194,10,IF('Indicator Data'!L111&lt;AT$195,0,10-(AT$194-'Indicator Data'!L111)/(AT$194-AT$195)*10))),1)))</f>
        <v>x</v>
      </c>
      <c r="AU108" s="61">
        <f t="shared" si="119"/>
        <v>0</v>
      </c>
      <c r="AV108" s="62">
        <f t="shared" si="120"/>
        <v>2.1</v>
      </c>
      <c r="AW108" s="59">
        <f>ROUND(IF('Indicator Data'!M111=0,0,IF('Indicator Data'!M111&gt;AW$194,10,IF('Indicator Data'!M111&lt;AW$195,0,10-(AW$194-'Indicator Data'!M111)/(AW$194-AW$195)*10))),1)</f>
        <v>0</v>
      </c>
      <c r="AX108" s="59">
        <f>ROUND(IF('Indicator Data'!N111=0,0,IF(LOG('Indicator Data'!N111)&gt;LOG(AX$194),10,IF(LOG('Indicator Data'!N111)&lt;LOG(AX$195),0,10-(LOG(AX$194)-LOG('Indicator Data'!N111))/(LOG(AX$194)-LOG(AX$195))*10))),1)</f>
        <v>0</v>
      </c>
      <c r="AY108" s="61">
        <f t="shared" si="121"/>
        <v>0</v>
      </c>
      <c r="AZ108" s="59">
        <f>'Indicator Data'!O111</f>
        <v>0</v>
      </c>
      <c r="BA108" s="59">
        <f>'Indicator Data'!P111</f>
        <v>0</v>
      </c>
      <c r="BB108" s="61">
        <f t="shared" si="122"/>
        <v>0</v>
      </c>
      <c r="BC108" s="62">
        <f t="shared" si="123"/>
        <v>0</v>
      </c>
      <c r="BD108" s="16"/>
      <c r="BE108" s="108"/>
    </row>
    <row r="109" spans="1:57" s="4" customFormat="1" x14ac:dyDescent="0.25">
      <c r="A109" s="131" t="s">
        <v>201</v>
      </c>
      <c r="B109" s="63" t="s">
        <v>200</v>
      </c>
      <c r="C109" s="59">
        <f>ROUND(IF('Indicator Data'!C112=0,0.1,IF(LOG('Indicator Data'!C112)&gt;C$194,10,IF(LOG('Indicator Data'!C112)&lt;C$195,0,10-(C$194-LOG('Indicator Data'!C112))/(C$194-C$195)*10))),1)</f>
        <v>0.1</v>
      </c>
      <c r="D109" s="59">
        <f>ROUND(IF('Indicator Data'!D112=0,0.1,IF(LOG('Indicator Data'!D112)&gt;D$194,10,IF(LOG('Indicator Data'!D112)&lt;D$195,0,10-(D$194-LOG('Indicator Data'!D112))/(D$194-D$195)*10))),1)</f>
        <v>0.1</v>
      </c>
      <c r="E109" s="59">
        <f t="shared" si="93"/>
        <v>0.1</v>
      </c>
      <c r="F109" s="59">
        <f>ROUND(IF('Indicator Data'!E112="No data",0.1,IF('Indicator Data'!E112=0,0,IF(LOG('Indicator Data'!E112)&gt;F$194,10,IF(LOG('Indicator Data'!E112)&lt;F$195,0,10-(F$194-LOG('Indicator Data'!E112))/(F$194-F$195)*10)))),1)</f>
        <v>0.1</v>
      </c>
      <c r="G109" s="59">
        <f>ROUND(IF('Indicator Data'!F112=0,0,IF(LOG('Indicator Data'!F112)&gt;G$194,10,IF(LOG('Indicator Data'!F112)&lt;G$195,0,10-(G$194-LOG('Indicator Data'!F112))/(G$194-G$195)*10))),1)</f>
        <v>3.3</v>
      </c>
      <c r="H109" s="59">
        <f>ROUND(IF('Indicator Data'!G112=0,0,IF(LOG('Indicator Data'!G112)&gt;H$194,10,IF(LOG('Indicator Data'!G112)&lt;H$195,0,10-(H$194-LOG('Indicator Data'!G112))/(H$194-H$195)*10))),1)</f>
        <v>0</v>
      </c>
      <c r="I109" s="59">
        <f>ROUND(IF('Indicator Data'!H112=0,0,IF(LOG('Indicator Data'!H112)&gt;I$194,10,IF(LOG('Indicator Data'!H112)&lt;I$195,0,10-(I$194-LOG('Indicator Data'!H112))/(I$194-I$195)*10))),1)</f>
        <v>1.6</v>
      </c>
      <c r="J109" s="59">
        <f t="shared" si="94"/>
        <v>0.8</v>
      </c>
      <c r="K109" s="59">
        <f>ROUND(IF('Indicator Data'!I112=0,0,IF(LOG('Indicator Data'!I112)&gt;K$194,10,IF(LOG('Indicator Data'!I112)&lt;K$195,0,10-(K$194-LOG('Indicator Data'!I112))/(K$194-K$195)*10))),1)</f>
        <v>0</v>
      </c>
      <c r="L109" s="59">
        <f t="shared" si="95"/>
        <v>0.4</v>
      </c>
      <c r="M109" s="59">
        <f>ROUND(IF('Indicator Data'!J112=0,0,IF(LOG('Indicator Data'!J112)&gt;M$194,10,IF(LOG('Indicator Data'!J112)&lt;M$195,0,10-(M$194-LOG('Indicator Data'!J112))/(M$194-M$195)*10))),1)</f>
        <v>4.8</v>
      </c>
      <c r="N109" s="60">
        <f>'Indicator Data'!C112/'Indicator Data'!$BD112</f>
        <v>0</v>
      </c>
      <c r="O109" s="60">
        <f>'Indicator Data'!D112/'Indicator Data'!$BD112</f>
        <v>0</v>
      </c>
      <c r="P109" s="60">
        <f>IF(F109=0.1,0,'Indicator Data'!E112/'Indicator Data'!$BD112)</f>
        <v>0</v>
      </c>
      <c r="Q109" s="60">
        <f>'Indicator Data'!F112/'Indicator Data'!$BD112</f>
        <v>1.7869766711177441E-5</v>
      </c>
      <c r="R109" s="60">
        <f>'Indicator Data'!G112/'Indicator Data'!$BD112</f>
        <v>2.0298235592732309E-4</v>
      </c>
      <c r="S109" s="60">
        <f>'Indicator Data'!H112/'Indicator Data'!$BD112</f>
        <v>2.6894750509681093E-6</v>
      </c>
      <c r="T109" s="60">
        <f>'Indicator Data'!I112/'Indicator Data'!$BD112</f>
        <v>0</v>
      </c>
      <c r="U109" s="60">
        <f>'Indicator Data'!J112/'Indicator Data'!$BD112</f>
        <v>1.6279161102819888E-2</v>
      </c>
      <c r="V109" s="59">
        <f t="shared" si="96"/>
        <v>0</v>
      </c>
      <c r="W109" s="59">
        <f t="shared" si="97"/>
        <v>0</v>
      </c>
      <c r="X109" s="59">
        <f t="shared" si="98"/>
        <v>0</v>
      </c>
      <c r="Y109" s="59">
        <f t="shared" si="99"/>
        <v>0.1</v>
      </c>
      <c r="Z109" s="59">
        <f t="shared" si="100"/>
        <v>8.3000000000000007</v>
      </c>
      <c r="AA109" s="59">
        <f t="shared" si="101"/>
        <v>0.1</v>
      </c>
      <c r="AB109" s="59">
        <f t="shared" si="102"/>
        <v>0</v>
      </c>
      <c r="AC109" s="59">
        <f t="shared" si="103"/>
        <v>0.1</v>
      </c>
      <c r="AD109" s="59">
        <f t="shared" si="104"/>
        <v>0</v>
      </c>
      <c r="AE109" s="59">
        <f t="shared" si="105"/>
        <v>0.1</v>
      </c>
      <c r="AF109" s="59">
        <f t="shared" si="106"/>
        <v>5.4</v>
      </c>
      <c r="AG109" s="59">
        <f>ROUND(IF('Indicator Data'!K112=0,0,IF('Indicator Data'!K112&gt;AG$194,10,IF('Indicator Data'!K112&lt;AG$195,0,10-(AG$194-'Indicator Data'!K112)/(AG$194-AG$195)*10))),1)</f>
        <v>2</v>
      </c>
      <c r="AH109" s="59">
        <f t="shared" si="107"/>
        <v>0.1</v>
      </c>
      <c r="AI109" s="59">
        <f t="shared" si="108"/>
        <v>0.1</v>
      </c>
      <c r="AJ109" s="59">
        <f t="shared" si="109"/>
        <v>0.1</v>
      </c>
      <c r="AK109" s="59">
        <f t="shared" si="110"/>
        <v>0.8</v>
      </c>
      <c r="AL109" s="59">
        <f t="shared" si="111"/>
        <v>0.5</v>
      </c>
      <c r="AM109" s="59">
        <f t="shared" si="112"/>
        <v>0</v>
      </c>
      <c r="AN109" s="59">
        <f t="shared" si="113"/>
        <v>5.0999999999999996</v>
      </c>
      <c r="AO109" s="61">
        <f t="shared" si="114"/>
        <v>0.1</v>
      </c>
      <c r="AP109" s="61">
        <f t="shared" si="115"/>
        <v>0.1</v>
      </c>
      <c r="AQ109" s="61">
        <f t="shared" si="116"/>
        <v>6.4</v>
      </c>
      <c r="AR109" s="61">
        <f t="shared" si="117"/>
        <v>0.3</v>
      </c>
      <c r="AS109" s="59">
        <f t="shared" si="118"/>
        <v>3.6</v>
      </c>
      <c r="AT109" s="59" t="str">
        <f>IF('Indicator Data'!L112="No data","x",IF('Indicator Data'!BE112&lt;1000,"x",ROUND((IF('Indicator Data'!L112&gt;AT$194,10,IF('Indicator Data'!L112&lt;AT$195,0,10-(AT$194-'Indicator Data'!L112)/(AT$194-AT$195)*10))),1)))</f>
        <v>x</v>
      </c>
      <c r="AU109" s="61">
        <f t="shared" si="119"/>
        <v>3.6</v>
      </c>
      <c r="AV109" s="62">
        <f t="shared" si="120"/>
        <v>2.5</v>
      </c>
      <c r="AW109" s="59">
        <f>ROUND(IF('Indicator Data'!M112=0,0,IF('Indicator Data'!M112&gt;AW$194,10,IF('Indicator Data'!M112&lt;AW$195,0,10-(AW$194-'Indicator Data'!M112)/(AW$194-AW$195)*10))),1)</f>
        <v>0</v>
      </c>
      <c r="AX109" s="59">
        <f>ROUND(IF('Indicator Data'!N112=0,0,IF(LOG('Indicator Data'!N112)&gt;LOG(AX$194),10,IF(LOG('Indicator Data'!N112)&lt;LOG(AX$195),0,10-(LOG(AX$194)-LOG('Indicator Data'!N112))/(LOG(AX$194)-LOG(AX$195))*10))),1)</f>
        <v>4.5</v>
      </c>
      <c r="AY109" s="61">
        <f t="shared" si="121"/>
        <v>2.5</v>
      </c>
      <c r="AZ109" s="59">
        <f>'Indicator Data'!O112</f>
        <v>0</v>
      </c>
      <c r="BA109" s="59">
        <f>'Indicator Data'!P112</f>
        <v>0</v>
      </c>
      <c r="BB109" s="61">
        <f t="shared" si="122"/>
        <v>0</v>
      </c>
      <c r="BC109" s="62">
        <f t="shared" si="123"/>
        <v>1.8</v>
      </c>
      <c r="BD109" s="16"/>
      <c r="BE109" s="108"/>
    </row>
    <row r="110" spans="1:57" s="4" customFormat="1" x14ac:dyDescent="0.25">
      <c r="A110" s="131" t="s">
        <v>203</v>
      </c>
      <c r="B110" s="63" t="s">
        <v>202</v>
      </c>
      <c r="C110" s="59">
        <f>ROUND(IF('Indicator Data'!C113=0,0.1,IF(LOG('Indicator Data'!C113)&gt;C$194,10,IF(LOG('Indicator Data'!C113)&lt;C$195,0,10-(C$194-LOG('Indicator Data'!C113))/(C$194-C$195)*10))),1)</f>
        <v>0.1</v>
      </c>
      <c r="D110" s="59">
        <f>ROUND(IF('Indicator Data'!D113=0,0.1,IF(LOG('Indicator Data'!D113)&gt;D$194,10,IF(LOG('Indicator Data'!D113)&lt;D$195,0,10-(D$194-LOG('Indicator Data'!D113))/(D$194-D$195)*10))),1)</f>
        <v>0.1</v>
      </c>
      <c r="E110" s="59">
        <f t="shared" si="93"/>
        <v>0.1</v>
      </c>
      <c r="F110" s="59">
        <f>ROUND(IF('Indicator Data'!E113="No data",0.1,IF('Indicator Data'!E113=0,0,IF(LOG('Indicator Data'!E113)&gt;F$194,10,IF(LOG('Indicator Data'!E113)&lt;F$195,0,10-(F$194-LOG('Indicator Data'!E113))/(F$194-F$195)*10)))),1)</f>
        <v>6.7</v>
      </c>
      <c r="G110" s="59">
        <f>ROUND(IF('Indicator Data'!F113=0,0,IF(LOG('Indicator Data'!F113)&gt;G$194,10,IF(LOG('Indicator Data'!F113)&lt;G$195,0,10-(G$194-LOG('Indicator Data'!F113))/(G$194-G$195)*10))),1)</f>
        <v>3.4</v>
      </c>
      <c r="H110" s="59">
        <f>ROUND(IF('Indicator Data'!G113=0,0,IF(LOG('Indicator Data'!G113)&gt;H$194,10,IF(LOG('Indicator Data'!G113)&lt;H$195,0,10-(H$194-LOG('Indicator Data'!G113))/(H$194-H$195)*10))),1)</f>
        <v>0</v>
      </c>
      <c r="I110" s="59">
        <f>ROUND(IF('Indicator Data'!H113=0,0,IF(LOG('Indicator Data'!H113)&gt;I$194,10,IF(LOG('Indicator Data'!H113)&lt;I$195,0,10-(I$194-LOG('Indicator Data'!H113))/(I$194-I$195)*10))),1)</f>
        <v>0</v>
      </c>
      <c r="J110" s="59">
        <f t="shared" si="94"/>
        <v>0</v>
      </c>
      <c r="K110" s="59">
        <f>ROUND(IF('Indicator Data'!I113=0,0,IF(LOG('Indicator Data'!I113)&gt;K$194,10,IF(LOG('Indicator Data'!I113)&lt;K$195,0,10-(K$194-LOG('Indicator Data'!I113))/(K$194-K$195)*10))),1)</f>
        <v>0</v>
      </c>
      <c r="L110" s="59">
        <f t="shared" si="95"/>
        <v>0</v>
      </c>
      <c r="M110" s="59">
        <f>ROUND(IF('Indicator Data'!J113=0,0,IF(LOG('Indicator Data'!J113)&gt;M$194,10,IF(LOG('Indicator Data'!J113)&lt;M$195,0,10-(M$194-LOG('Indicator Data'!J113))/(M$194-M$195)*10))),1)</f>
        <v>9.9</v>
      </c>
      <c r="N110" s="60">
        <f>'Indicator Data'!C113/'Indicator Data'!$BD113</f>
        <v>0</v>
      </c>
      <c r="O110" s="60">
        <f>'Indicator Data'!D113/'Indicator Data'!$BD113</f>
        <v>0</v>
      </c>
      <c r="P110" s="60">
        <f>IF(F110=0.1,0,'Indicator Data'!E113/'Indicator Data'!$BD113)</f>
        <v>1.2380949422240028E-2</v>
      </c>
      <c r="Q110" s="60">
        <f>'Indicator Data'!F113/'Indicator Data'!$BD113</f>
        <v>2.8170343823639363E-7</v>
      </c>
      <c r="R110" s="60">
        <f>'Indicator Data'!G113/'Indicator Data'!$BD113</f>
        <v>0</v>
      </c>
      <c r="S110" s="60">
        <f>'Indicator Data'!H113/'Indicator Data'!$BD113</f>
        <v>0</v>
      </c>
      <c r="T110" s="60">
        <f>'Indicator Data'!I113/'Indicator Data'!$BD113</f>
        <v>0</v>
      </c>
      <c r="U110" s="60">
        <f>'Indicator Data'!J113/'Indicator Data'!$BD113</f>
        <v>2.3420425795767558E-2</v>
      </c>
      <c r="V110" s="59">
        <f t="shared" si="96"/>
        <v>0</v>
      </c>
      <c r="W110" s="59">
        <f t="shared" si="97"/>
        <v>0</v>
      </c>
      <c r="X110" s="59">
        <f t="shared" si="98"/>
        <v>0</v>
      </c>
      <c r="Y110" s="59">
        <f t="shared" si="99"/>
        <v>8.3000000000000007</v>
      </c>
      <c r="Z110" s="59">
        <f t="shared" si="100"/>
        <v>4.3</v>
      </c>
      <c r="AA110" s="59">
        <f t="shared" si="101"/>
        <v>0</v>
      </c>
      <c r="AB110" s="59">
        <f t="shared" si="102"/>
        <v>0</v>
      </c>
      <c r="AC110" s="59">
        <f t="shared" si="103"/>
        <v>0</v>
      </c>
      <c r="AD110" s="59">
        <f t="shared" si="104"/>
        <v>0</v>
      </c>
      <c r="AE110" s="59">
        <f t="shared" si="105"/>
        <v>0</v>
      </c>
      <c r="AF110" s="59">
        <f t="shared" si="106"/>
        <v>7.8</v>
      </c>
      <c r="AG110" s="59">
        <f>ROUND(IF('Indicator Data'!K113=0,0,IF('Indicator Data'!K113&gt;AG$194,10,IF('Indicator Data'!K113&lt;AG$195,0,10-(AG$194-'Indicator Data'!K113)/(AG$194-AG$195)*10))),1)</f>
        <v>5.0999999999999996</v>
      </c>
      <c r="AH110" s="59">
        <f t="shared" si="107"/>
        <v>0.1</v>
      </c>
      <c r="AI110" s="59">
        <f t="shared" si="108"/>
        <v>0.1</v>
      </c>
      <c r="AJ110" s="59">
        <f t="shared" si="109"/>
        <v>0</v>
      </c>
      <c r="AK110" s="59">
        <f t="shared" si="110"/>
        <v>0</v>
      </c>
      <c r="AL110" s="59">
        <f t="shared" si="111"/>
        <v>0</v>
      </c>
      <c r="AM110" s="59">
        <f t="shared" si="112"/>
        <v>0</v>
      </c>
      <c r="AN110" s="59">
        <f t="shared" si="113"/>
        <v>9.1</v>
      </c>
      <c r="AO110" s="61">
        <f t="shared" si="114"/>
        <v>0.1</v>
      </c>
      <c r="AP110" s="61">
        <f t="shared" si="115"/>
        <v>7.6</v>
      </c>
      <c r="AQ110" s="61">
        <f t="shared" si="116"/>
        <v>3.9</v>
      </c>
      <c r="AR110" s="61">
        <f t="shared" si="117"/>
        <v>0</v>
      </c>
      <c r="AS110" s="59">
        <f t="shared" si="118"/>
        <v>7.1</v>
      </c>
      <c r="AT110" s="59">
        <f>IF('Indicator Data'!L113="No data","x",IF('Indicator Data'!BE113&lt;1000,"x",ROUND((IF('Indicator Data'!L113&gt;AT$194,10,IF('Indicator Data'!L113&lt;AT$195,0,10-(AT$194-'Indicator Data'!L113)/(AT$194-AT$195)*10))),1)))</f>
        <v>10</v>
      </c>
      <c r="AU110" s="61">
        <f t="shared" si="119"/>
        <v>8.6</v>
      </c>
      <c r="AV110" s="62">
        <f t="shared" si="120"/>
        <v>5.0999999999999996</v>
      </c>
      <c r="AW110" s="59">
        <f>ROUND(IF('Indicator Data'!M113=0,0,IF('Indicator Data'!M113&gt;AW$194,10,IF('Indicator Data'!M113&lt;AW$195,0,10-(AW$194-'Indicator Data'!M113)/(AW$194-AW$195)*10))),1)</f>
        <v>4.8</v>
      </c>
      <c r="AX110" s="59">
        <f>ROUND(IF('Indicator Data'!N113=0,0,IF(LOG('Indicator Data'!N113)&gt;LOG(AX$194),10,IF(LOG('Indicator Data'!N113)&lt;LOG(AX$195),0,10-(LOG(AX$194)-LOG('Indicator Data'!N113))/(LOG(AX$194)-LOG(AX$195))*10))),1)</f>
        <v>6.5</v>
      </c>
      <c r="AY110" s="61">
        <f t="shared" si="121"/>
        <v>5.7</v>
      </c>
      <c r="AZ110" s="59">
        <f>'Indicator Data'!O113</f>
        <v>0</v>
      </c>
      <c r="BA110" s="59">
        <f>'Indicator Data'!P113</f>
        <v>0</v>
      </c>
      <c r="BB110" s="61">
        <f t="shared" si="122"/>
        <v>0</v>
      </c>
      <c r="BC110" s="62">
        <f t="shared" si="123"/>
        <v>4</v>
      </c>
      <c r="BD110" s="16"/>
      <c r="BE110" s="108"/>
    </row>
    <row r="111" spans="1:57" s="4" customFormat="1" x14ac:dyDescent="0.25">
      <c r="A111" s="131" t="s">
        <v>205</v>
      </c>
      <c r="B111" s="63" t="s">
        <v>204</v>
      </c>
      <c r="C111" s="59">
        <f>ROUND(IF('Indicator Data'!C114=0,0.1,IF(LOG('Indicator Data'!C114)&gt;C$194,10,IF(LOG('Indicator Data'!C114)&lt;C$195,0,10-(C$194-LOG('Indicator Data'!C114))/(C$194-C$195)*10))),1)</f>
        <v>0.1</v>
      </c>
      <c r="D111" s="59">
        <f>ROUND(IF('Indicator Data'!D114=0,0.1,IF(LOG('Indicator Data'!D114)&gt;D$194,10,IF(LOG('Indicator Data'!D114)&lt;D$195,0,10-(D$194-LOG('Indicator Data'!D114))/(D$194-D$195)*10))),1)</f>
        <v>0.1</v>
      </c>
      <c r="E111" s="59">
        <f t="shared" si="93"/>
        <v>0.1</v>
      </c>
      <c r="F111" s="59">
        <f>ROUND(IF('Indicator Data'!E114="No data",0.1,IF('Indicator Data'!E114=0,0,IF(LOG('Indicator Data'!E114)&gt;F$194,10,IF(LOG('Indicator Data'!E114)&lt;F$195,0,10-(F$194-LOG('Indicator Data'!E114))/(F$194-F$195)*10)))),1)</f>
        <v>0.1</v>
      </c>
      <c r="G111" s="59">
        <f>ROUND(IF('Indicator Data'!F114=0,0,IF(LOG('Indicator Data'!F114)&gt;G$194,10,IF(LOG('Indicator Data'!F114)&lt;G$195,0,10-(G$194-LOG('Indicator Data'!F114))/(G$194-G$195)*10))),1)</f>
        <v>4.5999999999999996</v>
      </c>
      <c r="H111" s="59">
        <f>ROUND(IF('Indicator Data'!G114=0,0,IF(LOG('Indicator Data'!G114)&gt;H$194,10,IF(LOG('Indicator Data'!G114)&lt;H$195,0,10-(H$194-LOG('Indicator Data'!G114))/(H$194-H$195)*10))),1)</f>
        <v>5.9</v>
      </c>
      <c r="I111" s="59">
        <f>ROUND(IF('Indicator Data'!H114=0,0,IF(LOG('Indicator Data'!H114)&gt;I$194,10,IF(LOG('Indicator Data'!H114)&lt;I$195,0,10-(I$194-LOG('Indicator Data'!H114))/(I$194-I$195)*10))),1)</f>
        <v>8.9</v>
      </c>
      <c r="J111" s="59">
        <f t="shared" si="94"/>
        <v>7.7</v>
      </c>
      <c r="K111" s="59">
        <f>ROUND(IF('Indicator Data'!I114=0,0,IF(LOG('Indicator Data'!I114)&gt;K$194,10,IF(LOG('Indicator Data'!I114)&lt;K$195,0,10-(K$194-LOG('Indicator Data'!I114))/(K$194-K$195)*10))),1)</f>
        <v>3.3</v>
      </c>
      <c r="L111" s="59">
        <f t="shared" si="95"/>
        <v>5.9</v>
      </c>
      <c r="M111" s="59">
        <f>ROUND(IF('Indicator Data'!J114=0,0,IF(LOG('Indicator Data'!J114)&gt;M$194,10,IF(LOG('Indicator Data'!J114)&lt;M$195,0,10-(M$194-LOG('Indicator Data'!J114))/(M$194-M$195)*10))),1)</f>
        <v>0</v>
      </c>
      <c r="N111" s="60">
        <f>'Indicator Data'!C114/'Indicator Data'!$BD114</f>
        <v>0</v>
      </c>
      <c r="O111" s="60">
        <f>'Indicator Data'!D114/'Indicator Data'!$BD114</f>
        <v>0</v>
      </c>
      <c r="P111" s="60">
        <f>IF(F111=0.1,0,'Indicator Data'!E114/'Indicator Data'!$BD114)</f>
        <v>0</v>
      </c>
      <c r="Q111" s="60">
        <f>'Indicator Data'!F114/'Indicator Data'!$BD114</f>
        <v>4.6514305633215219E-6</v>
      </c>
      <c r="R111" s="60">
        <f>'Indicator Data'!G114/'Indicator Data'!$BD114</f>
        <v>1.8664079595125227E-2</v>
      </c>
      <c r="S111" s="60">
        <f>'Indicator Data'!H114/'Indicator Data'!$BD114</f>
        <v>1.3751195779075187E-2</v>
      </c>
      <c r="T111" s="60">
        <f>'Indicator Data'!I114/'Indicator Data'!$BD114</f>
        <v>3.3865064349521335E-4</v>
      </c>
      <c r="U111" s="60">
        <f>'Indicator Data'!J114/'Indicator Data'!$BD114</f>
        <v>0</v>
      </c>
      <c r="V111" s="59">
        <f t="shared" si="96"/>
        <v>0</v>
      </c>
      <c r="W111" s="59">
        <f t="shared" si="97"/>
        <v>0</v>
      </c>
      <c r="X111" s="59">
        <f t="shared" si="98"/>
        <v>0</v>
      </c>
      <c r="Y111" s="59">
        <f t="shared" si="99"/>
        <v>0.1</v>
      </c>
      <c r="Z111" s="59">
        <f t="shared" si="100"/>
        <v>7</v>
      </c>
      <c r="AA111" s="59">
        <f t="shared" si="101"/>
        <v>10</v>
      </c>
      <c r="AB111" s="59">
        <f t="shared" si="102"/>
        <v>10</v>
      </c>
      <c r="AC111" s="59">
        <f t="shared" si="103"/>
        <v>10</v>
      </c>
      <c r="AD111" s="59">
        <f t="shared" si="104"/>
        <v>0.3</v>
      </c>
      <c r="AE111" s="59">
        <f t="shared" si="105"/>
        <v>7.6</v>
      </c>
      <c r="AF111" s="59">
        <f t="shared" si="106"/>
        <v>0</v>
      </c>
      <c r="AG111" s="59">
        <f>ROUND(IF('Indicator Data'!K114=0,0,IF('Indicator Data'!K114&gt;AG$194,10,IF('Indicator Data'!K114&lt;AG$195,0,10-(AG$194-'Indicator Data'!K114)/(AG$194-AG$195)*10))),1)</f>
        <v>1</v>
      </c>
      <c r="AH111" s="59">
        <f t="shared" si="107"/>
        <v>0.1</v>
      </c>
      <c r="AI111" s="59">
        <f t="shared" si="108"/>
        <v>0.1</v>
      </c>
      <c r="AJ111" s="59">
        <f t="shared" si="109"/>
        <v>8</v>
      </c>
      <c r="AK111" s="59">
        <f t="shared" si="110"/>
        <v>9.5</v>
      </c>
      <c r="AL111" s="59">
        <f t="shared" si="111"/>
        <v>8.9</v>
      </c>
      <c r="AM111" s="59">
        <f t="shared" si="112"/>
        <v>1.8</v>
      </c>
      <c r="AN111" s="59">
        <f t="shared" si="113"/>
        <v>0</v>
      </c>
      <c r="AO111" s="61">
        <f t="shared" si="114"/>
        <v>0.1</v>
      </c>
      <c r="AP111" s="61">
        <f t="shared" si="115"/>
        <v>0.1</v>
      </c>
      <c r="AQ111" s="61">
        <f t="shared" si="116"/>
        <v>5.9</v>
      </c>
      <c r="AR111" s="61">
        <f t="shared" si="117"/>
        <v>6.8</v>
      </c>
      <c r="AS111" s="59">
        <f t="shared" si="118"/>
        <v>0.5</v>
      </c>
      <c r="AT111" s="59">
        <f>IF('Indicator Data'!L114="No data","x",IF('Indicator Data'!BE114&lt;1000,"x",ROUND((IF('Indicator Data'!L114&gt;AT$194,10,IF('Indicator Data'!L114&lt;AT$195,0,10-(AT$194-'Indicator Data'!L114)/(AT$194-AT$195)*10))),1)))</f>
        <v>2</v>
      </c>
      <c r="AU111" s="61">
        <f t="shared" si="119"/>
        <v>1.3</v>
      </c>
      <c r="AV111" s="62">
        <f t="shared" si="120"/>
        <v>3.4</v>
      </c>
      <c r="AW111" s="59">
        <f>ROUND(IF('Indicator Data'!M114=0,0,IF('Indicator Data'!M114&gt;AW$194,10,IF('Indicator Data'!M114&lt;AW$195,0,10-(AW$194-'Indicator Data'!M114)/(AW$194-AW$195)*10))),1)</f>
        <v>0.2</v>
      </c>
      <c r="AX111" s="59">
        <f>ROUND(IF('Indicator Data'!N114=0,0,IF(LOG('Indicator Data'!N114)&gt;LOG(AX$194),10,IF(LOG('Indicator Data'!N114)&lt;LOG(AX$195),0,10-(LOG(AX$194)-LOG('Indicator Data'!N114))/(LOG(AX$194)-LOG(AX$195))*10))),1)</f>
        <v>0</v>
      </c>
      <c r="AY111" s="61">
        <f t="shared" si="121"/>
        <v>0.1</v>
      </c>
      <c r="AZ111" s="59">
        <f>'Indicator Data'!O114</f>
        <v>0</v>
      </c>
      <c r="BA111" s="59">
        <f>'Indicator Data'!P114</f>
        <v>0</v>
      </c>
      <c r="BB111" s="61">
        <f t="shared" si="122"/>
        <v>0</v>
      </c>
      <c r="BC111" s="62">
        <f t="shared" si="123"/>
        <v>0.1</v>
      </c>
      <c r="BD111" s="16"/>
      <c r="BE111" s="108"/>
    </row>
    <row r="112" spans="1:57" s="4" customFormat="1" x14ac:dyDescent="0.25">
      <c r="A112" s="131" t="s">
        <v>207</v>
      </c>
      <c r="B112" s="63" t="s">
        <v>206</v>
      </c>
      <c r="C112" s="59">
        <f>ROUND(IF('Indicator Data'!C115=0,0.1,IF(LOG('Indicator Data'!C115)&gt;C$194,10,IF(LOG('Indicator Data'!C115)&lt;C$195,0,10-(C$194-LOG('Indicator Data'!C115))/(C$194-C$195)*10))),1)</f>
        <v>10</v>
      </c>
      <c r="D112" s="59">
        <f>ROUND(IF('Indicator Data'!D115=0,0.1,IF(LOG('Indicator Data'!D115)&gt;D$194,10,IF(LOG('Indicator Data'!D115)&lt;D$195,0,10-(D$194-LOG('Indicator Data'!D115))/(D$194-D$195)*10))),1)</f>
        <v>10</v>
      </c>
      <c r="E112" s="59">
        <f t="shared" si="93"/>
        <v>10</v>
      </c>
      <c r="F112" s="59">
        <f>ROUND(IF('Indicator Data'!E115="No data",0.1,IF('Indicator Data'!E115=0,0,IF(LOG('Indicator Data'!E115)&gt;F$194,10,IF(LOG('Indicator Data'!E115)&lt;F$195,0,10-(F$194-LOG('Indicator Data'!E115))/(F$194-F$195)*10)))),1)</f>
        <v>9.4</v>
      </c>
      <c r="G112" s="59">
        <f>ROUND(IF('Indicator Data'!F115=0,0,IF(LOG('Indicator Data'!F115)&gt;G$194,10,IF(LOG('Indicator Data'!F115)&lt;G$195,0,10-(G$194-LOG('Indicator Data'!F115))/(G$194-G$195)*10))),1)</f>
        <v>6.8</v>
      </c>
      <c r="H112" s="59">
        <f>ROUND(IF('Indicator Data'!G115=0,0,IF(LOG('Indicator Data'!G115)&gt;H$194,10,IF(LOG('Indicator Data'!G115)&lt;H$195,0,10-(H$194-LOG('Indicator Data'!G115))/(H$194-H$195)*10))),1)</f>
        <v>10</v>
      </c>
      <c r="I112" s="59">
        <f>ROUND(IF('Indicator Data'!H115=0,0,IF(LOG('Indicator Data'!H115)&gt;I$194,10,IF(LOG('Indicator Data'!H115)&lt;I$195,0,10-(I$194-LOG('Indicator Data'!H115))/(I$194-I$195)*10))),1)</f>
        <v>10</v>
      </c>
      <c r="J112" s="59">
        <f t="shared" si="94"/>
        <v>10</v>
      </c>
      <c r="K112" s="59">
        <f>ROUND(IF('Indicator Data'!I115=0,0,IF(LOG('Indicator Data'!I115)&gt;K$194,10,IF(LOG('Indicator Data'!I115)&lt;K$195,0,10-(K$194-LOG('Indicator Data'!I115))/(K$194-K$195)*10))),1)</f>
        <v>7.9</v>
      </c>
      <c r="L112" s="59">
        <f t="shared" si="95"/>
        <v>9.1999999999999993</v>
      </c>
      <c r="M112" s="59">
        <f>ROUND(IF('Indicator Data'!J115=0,0,IF(LOG('Indicator Data'!J115)&gt;M$194,10,IF(LOG('Indicator Data'!J115)&lt;M$195,0,10-(M$194-LOG('Indicator Data'!J115))/(M$194-M$195)*10))),1)</f>
        <v>9.6999999999999993</v>
      </c>
      <c r="N112" s="60">
        <f>'Indicator Data'!C115/'Indicator Data'!$BD115</f>
        <v>1.3780933661023227E-3</v>
      </c>
      <c r="O112" s="60">
        <f>'Indicator Data'!D115/'Indicator Data'!$BD115</f>
        <v>2.2553678653414026E-4</v>
      </c>
      <c r="P112" s="60">
        <f>IF(F112=0.1,0,'Indicator Data'!E115/'Indicator Data'!$BD115)</f>
        <v>4.3920007810961019E-3</v>
      </c>
      <c r="Q112" s="60">
        <f>'Indicator Data'!F115/'Indicator Data'!$BD115</f>
        <v>9.8418172320152874E-7</v>
      </c>
      <c r="R112" s="60">
        <f>'Indicator Data'!G115/'Indicator Data'!$BD115</f>
        <v>1.2191820893248696E-2</v>
      </c>
      <c r="S112" s="60">
        <f>'Indicator Data'!H115/'Indicator Data'!$BD115</f>
        <v>4.1050201094137697E-3</v>
      </c>
      <c r="T112" s="60">
        <f>'Indicator Data'!I115/'Indicator Data'!$BD115</f>
        <v>6.9519248827320797E-4</v>
      </c>
      <c r="U112" s="60">
        <f>'Indicator Data'!J115/'Indicator Data'!$BD115</f>
        <v>6.1767241133716506E-4</v>
      </c>
      <c r="V112" s="59">
        <f t="shared" si="96"/>
        <v>6.9</v>
      </c>
      <c r="W112" s="59">
        <f t="shared" si="97"/>
        <v>2.2999999999999998</v>
      </c>
      <c r="X112" s="59">
        <f t="shared" si="98"/>
        <v>5</v>
      </c>
      <c r="Y112" s="59">
        <f t="shared" si="99"/>
        <v>2.9</v>
      </c>
      <c r="Z112" s="59">
        <f t="shared" si="100"/>
        <v>5.5</v>
      </c>
      <c r="AA112" s="59">
        <f t="shared" si="101"/>
        <v>6.8</v>
      </c>
      <c r="AB112" s="59">
        <f t="shared" si="102"/>
        <v>8.1999999999999993</v>
      </c>
      <c r="AC112" s="59">
        <f t="shared" si="103"/>
        <v>7.6</v>
      </c>
      <c r="AD112" s="59">
        <f t="shared" si="104"/>
        <v>0.7</v>
      </c>
      <c r="AE112" s="59">
        <f t="shared" si="105"/>
        <v>5.0999999999999996</v>
      </c>
      <c r="AF112" s="59">
        <f t="shared" si="106"/>
        <v>0.2</v>
      </c>
      <c r="AG112" s="59">
        <f>ROUND(IF('Indicator Data'!K115=0,0,IF('Indicator Data'!K115&gt;AG$194,10,IF('Indicator Data'!K115&lt;AG$195,0,10-(AG$194-'Indicator Data'!K115)/(AG$194-AG$195)*10))),1)</f>
        <v>6.1</v>
      </c>
      <c r="AH112" s="59">
        <f t="shared" si="107"/>
        <v>8.5</v>
      </c>
      <c r="AI112" s="59">
        <f t="shared" si="108"/>
        <v>6.2</v>
      </c>
      <c r="AJ112" s="59">
        <f t="shared" si="109"/>
        <v>8.4</v>
      </c>
      <c r="AK112" s="59">
        <f t="shared" si="110"/>
        <v>9.1</v>
      </c>
      <c r="AL112" s="59">
        <f t="shared" si="111"/>
        <v>8.8000000000000007</v>
      </c>
      <c r="AM112" s="59">
        <f t="shared" si="112"/>
        <v>4.3</v>
      </c>
      <c r="AN112" s="59">
        <f t="shared" si="113"/>
        <v>7.2</v>
      </c>
      <c r="AO112" s="61">
        <f t="shared" si="114"/>
        <v>8.5</v>
      </c>
      <c r="AP112" s="61">
        <f t="shared" si="115"/>
        <v>7.4</v>
      </c>
      <c r="AQ112" s="61">
        <f t="shared" si="116"/>
        <v>6.2</v>
      </c>
      <c r="AR112" s="61">
        <f t="shared" si="117"/>
        <v>7.7</v>
      </c>
      <c r="AS112" s="59">
        <f t="shared" si="118"/>
        <v>6.7</v>
      </c>
      <c r="AT112" s="59">
        <f>IF('Indicator Data'!L115="No data","x",IF('Indicator Data'!BE115&lt;1000,"x",ROUND((IF('Indicator Data'!L115&gt;AT$194,10,IF('Indicator Data'!L115&lt;AT$195,0,10-(AT$194-'Indicator Data'!L115)/(AT$194-AT$195)*10))),1)))</f>
        <v>1</v>
      </c>
      <c r="AU112" s="61">
        <f t="shared" si="119"/>
        <v>3.9</v>
      </c>
      <c r="AV112" s="62">
        <f t="shared" si="120"/>
        <v>7</v>
      </c>
      <c r="AW112" s="59">
        <f>ROUND(IF('Indicator Data'!M115=0,0,IF('Indicator Data'!M115&gt;AW$194,10,IF('Indicator Data'!M115&lt;AW$195,0,10-(AW$194-'Indicator Data'!M115)/(AW$194-AW$195)*10))),1)</f>
        <v>10</v>
      </c>
      <c r="AX112" s="59">
        <f>ROUND(IF('Indicator Data'!N115=0,0,IF(LOG('Indicator Data'!N115)&gt;LOG(AX$194),10,IF(LOG('Indicator Data'!N115)&lt;LOG(AX$195),0,10-(LOG(AX$194)-LOG('Indicator Data'!N115))/(LOG(AX$194)-LOG(AX$195))*10))),1)</f>
        <v>9.6</v>
      </c>
      <c r="AY112" s="61">
        <f t="shared" si="121"/>
        <v>9.8000000000000007</v>
      </c>
      <c r="AZ112" s="59">
        <f>'Indicator Data'!O115</f>
        <v>0</v>
      </c>
      <c r="BA112" s="59">
        <f>'Indicator Data'!P115</f>
        <v>5</v>
      </c>
      <c r="BB112" s="61">
        <f t="shared" si="122"/>
        <v>9</v>
      </c>
      <c r="BC112" s="62">
        <f t="shared" si="123"/>
        <v>9</v>
      </c>
      <c r="BD112" s="16"/>
      <c r="BE112" s="108"/>
    </row>
    <row r="113" spans="1:57" s="4" customFormat="1" x14ac:dyDescent="0.25">
      <c r="A113" s="131" t="s">
        <v>754</v>
      </c>
      <c r="B113" s="63" t="s">
        <v>208</v>
      </c>
      <c r="C113" s="59">
        <f>ROUND(IF('Indicator Data'!C116=0,0.1,IF(LOG('Indicator Data'!C116)&gt;C$194,10,IF(LOG('Indicator Data'!C116)&lt;C$195,0,10-(C$194-LOG('Indicator Data'!C116))/(C$194-C$195)*10))),1)</f>
        <v>1</v>
      </c>
      <c r="D113" s="59">
        <f>ROUND(IF('Indicator Data'!D116=0,0.1,IF(LOG('Indicator Data'!D116)&gt;D$194,10,IF(LOG('Indicator Data'!D116)&lt;D$195,0,10-(D$194-LOG('Indicator Data'!D116))/(D$194-D$195)*10))),1)</f>
        <v>0.1</v>
      </c>
      <c r="E113" s="59">
        <f t="shared" si="93"/>
        <v>0.6</v>
      </c>
      <c r="F113" s="59">
        <f>ROUND(IF('Indicator Data'!E116="No data",0.1,IF('Indicator Data'!E116=0,0,IF(LOG('Indicator Data'!E116)&gt;F$194,10,IF(LOG('Indicator Data'!E116)&lt;F$195,0,10-(F$194-LOG('Indicator Data'!E116))/(F$194-F$195)*10)))),1)</f>
        <v>0.1</v>
      </c>
      <c r="G113" s="59">
        <f>ROUND(IF('Indicator Data'!F116=0,0,IF(LOG('Indicator Data'!F116)&gt;G$194,10,IF(LOG('Indicator Data'!F116)&lt;G$195,0,10-(G$194-LOG('Indicator Data'!F116))/(G$194-G$195)*10))),1)</f>
        <v>3.8</v>
      </c>
      <c r="H113" s="59">
        <f>ROUND(IF('Indicator Data'!G116=0,0,IF(LOG('Indicator Data'!G116)&gt;H$194,10,IF(LOG('Indicator Data'!G116)&lt;H$195,0,10-(H$194-LOG('Indicator Data'!G116))/(H$194-H$195)*10))),1)</f>
        <v>2.4</v>
      </c>
      <c r="I113" s="59">
        <f>ROUND(IF('Indicator Data'!H116=0,0,IF(LOG('Indicator Data'!H116)&gt;I$194,10,IF(LOG('Indicator Data'!H116)&lt;I$195,0,10-(I$194-LOG('Indicator Data'!H116))/(I$194-I$195)*10))),1)</f>
        <v>5.9</v>
      </c>
      <c r="J113" s="59">
        <f t="shared" si="94"/>
        <v>4.4000000000000004</v>
      </c>
      <c r="K113" s="59">
        <f>ROUND(IF('Indicator Data'!I116=0,0,IF(LOG('Indicator Data'!I116)&gt;K$194,10,IF(LOG('Indicator Data'!I116)&lt;K$195,0,10-(K$194-LOG('Indicator Data'!I116))/(K$194-K$195)*10))),1)</f>
        <v>2.4</v>
      </c>
      <c r="L113" s="59">
        <f t="shared" si="95"/>
        <v>3.5</v>
      </c>
      <c r="M113" s="59">
        <f>ROUND(IF('Indicator Data'!J116=0,0,IF(LOG('Indicator Data'!J116)&gt;M$194,10,IF(LOG('Indicator Data'!J116)&lt;M$195,0,10-(M$194-LOG('Indicator Data'!J116))/(M$194-M$195)*10))),1)</f>
        <v>6.5</v>
      </c>
      <c r="N113" s="60">
        <f>'Indicator Data'!C116/'Indicator Data'!$BD116</f>
        <v>2.6439399316291169E-4</v>
      </c>
      <c r="O113" s="60">
        <f>'Indicator Data'!D116/'Indicator Data'!$BD116</f>
        <v>0</v>
      </c>
      <c r="P113" s="60">
        <f>IF(F113=0.1,0,'Indicator Data'!E116/'Indicator Data'!$BD116)</f>
        <v>0</v>
      </c>
      <c r="Q113" s="60">
        <f>'Indicator Data'!F116/'Indicator Data'!$BD116</f>
        <v>1.9548175167771709E-5</v>
      </c>
      <c r="R113" s="60">
        <f>'Indicator Data'!G116/'Indicator Data'!$BD116</f>
        <v>9.2340950399518347E-3</v>
      </c>
      <c r="S113" s="60">
        <f>'Indicator Data'!H116/'Indicator Data'!$BD116</f>
        <v>1.3859575106526468E-3</v>
      </c>
      <c r="T113" s="60">
        <f>'Indicator Data'!I116/'Indicator Data'!$BD116</f>
        <v>1.5545031337538542E-3</v>
      </c>
      <c r="U113" s="60">
        <f>'Indicator Data'!J116/'Indicator Data'!$BD116</f>
        <v>3.9328107051449991E-2</v>
      </c>
      <c r="V113" s="59">
        <f t="shared" si="96"/>
        <v>1.3</v>
      </c>
      <c r="W113" s="59">
        <f t="shared" si="97"/>
        <v>0</v>
      </c>
      <c r="X113" s="59">
        <f t="shared" si="98"/>
        <v>0.7</v>
      </c>
      <c r="Y113" s="59">
        <f t="shared" si="99"/>
        <v>0.1</v>
      </c>
      <c r="Z113" s="59">
        <f t="shared" si="100"/>
        <v>8.4</v>
      </c>
      <c r="AA113" s="59">
        <f t="shared" si="101"/>
        <v>5.0999999999999996</v>
      </c>
      <c r="AB113" s="59">
        <f t="shared" si="102"/>
        <v>2.8</v>
      </c>
      <c r="AC113" s="59">
        <f t="shared" si="103"/>
        <v>4</v>
      </c>
      <c r="AD113" s="59">
        <f t="shared" si="104"/>
        <v>1.6</v>
      </c>
      <c r="AE113" s="59">
        <f t="shared" si="105"/>
        <v>2.9</v>
      </c>
      <c r="AF113" s="59">
        <f t="shared" si="106"/>
        <v>10</v>
      </c>
      <c r="AG113" s="59">
        <f>ROUND(IF('Indicator Data'!K116=0,0,IF('Indicator Data'!K116&gt;AG$194,10,IF('Indicator Data'!K116&lt;AG$195,0,10-(AG$194-'Indicator Data'!K116)/(AG$194-AG$195)*10))),1)</f>
        <v>2</v>
      </c>
      <c r="AH113" s="59">
        <f t="shared" si="107"/>
        <v>1.2</v>
      </c>
      <c r="AI113" s="59">
        <f t="shared" si="108"/>
        <v>0.1</v>
      </c>
      <c r="AJ113" s="59">
        <f t="shared" si="109"/>
        <v>3.8</v>
      </c>
      <c r="AK113" s="59">
        <f t="shared" si="110"/>
        <v>4.4000000000000004</v>
      </c>
      <c r="AL113" s="59">
        <f t="shared" si="111"/>
        <v>4.0999999999999996</v>
      </c>
      <c r="AM113" s="59">
        <f t="shared" si="112"/>
        <v>2</v>
      </c>
      <c r="AN113" s="59">
        <f t="shared" si="113"/>
        <v>8.8000000000000007</v>
      </c>
      <c r="AO113" s="61">
        <f t="shared" si="114"/>
        <v>0.7</v>
      </c>
      <c r="AP113" s="61">
        <f t="shared" si="115"/>
        <v>0.1</v>
      </c>
      <c r="AQ113" s="61">
        <f t="shared" si="116"/>
        <v>6.7</v>
      </c>
      <c r="AR113" s="61">
        <f t="shared" si="117"/>
        <v>3.2</v>
      </c>
      <c r="AS113" s="59">
        <f t="shared" si="118"/>
        <v>5.4</v>
      </c>
      <c r="AT113" s="59" t="str">
        <f>IF('Indicator Data'!L116="No data","x",IF('Indicator Data'!BE116&lt;1000,"x",ROUND((IF('Indicator Data'!L116&gt;AT$194,10,IF('Indicator Data'!L116&lt;AT$195,0,10-(AT$194-'Indicator Data'!L116)/(AT$194-AT$195)*10))),1)))</f>
        <v>x</v>
      </c>
      <c r="AU113" s="61">
        <f t="shared" si="119"/>
        <v>5.4</v>
      </c>
      <c r="AV113" s="62">
        <f t="shared" si="120"/>
        <v>3.7</v>
      </c>
      <c r="AW113" s="59">
        <f>ROUND(IF('Indicator Data'!M116=0,0,IF('Indicator Data'!M116&gt;AW$194,10,IF('Indicator Data'!M116&lt;AW$195,0,10-(AW$194-'Indicator Data'!M116)/(AW$194-AW$195)*10))),1)</f>
        <v>0.1</v>
      </c>
      <c r="AX113" s="59">
        <f>ROUND(IF('Indicator Data'!N116=0,0,IF(LOG('Indicator Data'!N116)&gt;LOG(AX$194),10,IF(LOG('Indicator Data'!N116)&lt;LOG(AX$195),0,10-(LOG(AX$194)-LOG('Indicator Data'!N116))/(LOG(AX$194)-LOG(AX$195))*10))),1)</f>
        <v>0.6</v>
      </c>
      <c r="AY113" s="61">
        <f t="shared" si="121"/>
        <v>0.4</v>
      </c>
      <c r="AZ113" s="59">
        <f>'Indicator Data'!O116</f>
        <v>0</v>
      </c>
      <c r="BA113" s="59">
        <f>'Indicator Data'!P116</f>
        <v>0</v>
      </c>
      <c r="BB113" s="61">
        <f t="shared" si="122"/>
        <v>0</v>
      </c>
      <c r="BC113" s="62">
        <f t="shared" si="123"/>
        <v>0.3</v>
      </c>
      <c r="BD113" s="16"/>
      <c r="BE113" s="108"/>
    </row>
    <row r="114" spans="1:57" s="4" customFormat="1" x14ac:dyDescent="0.25">
      <c r="A114" s="131" t="s">
        <v>850</v>
      </c>
      <c r="B114" s="63" t="s">
        <v>209</v>
      </c>
      <c r="C114" s="59">
        <f>ROUND(IF('Indicator Data'!C117=0,0.1,IF(LOG('Indicator Data'!C117)&gt;C$194,10,IF(LOG('Indicator Data'!C117)&lt;C$195,0,10-(C$194-LOG('Indicator Data'!C117))/(C$194-C$195)*10))),1)</f>
        <v>7.1</v>
      </c>
      <c r="D114" s="59">
        <f>ROUND(IF('Indicator Data'!D117=0,0.1,IF(LOG('Indicator Data'!D117)&gt;D$194,10,IF(LOG('Indicator Data'!D117)&lt;D$195,0,10-(D$194-LOG('Indicator Data'!D117))/(D$194-D$195)*10))),1)</f>
        <v>0.1</v>
      </c>
      <c r="E114" s="59">
        <f t="shared" si="93"/>
        <v>4.5</v>
      </c>
      <c r="F114" s="59">
        <f>ROUND(IF('Indicator Data'!E117="No data",0.1,IF('Indicator Data'!E117=0,0,IF(LOG('Indicator Data'!E117)&gt;F$194,10,IF(LOG('Indicator Data'!E117)&lt;F$195,0,10-(F$194-LOG('Indicator Data'!E117))/(F$194-F$195)*10)))),1)</f>
        <v>6.3</v>
      </c>
      <c r="G114" s="59">
        <f>ROUND(IF('Indicator Data'!F117=0,0,IF(LOG('Indicator Data'!F117)&gt;G$194,10,IF(LOG('Indicator Data'!F117)&lt;G$195,0,10-(G$194-LOG('Indicator Data'!F117))/(G$194-G$195)*10))),1)</f>
        <v>0</v>
      </c>
      <c r="H114" s="59">
        <f>ROUND(IF('Indicator Data'!G117=0,0,IF(LOG('Indicator Data'!G117)&gt;H$194,10,IF(LOG('Indicator Data'!G117)&lt;H$195,0,10-(H$194-LOG('Indicator Data'!G117))/(H$194-H$195)*10))),1)</f>
        <v>0</v>
      </c>
      <c r="I114" s="59">
        <f>ROUND(IF('Indicator Data'!H117=0,0,IF(LOG('Indicator Data'!H117)&gt;I$194,10,IF(LOG('Indicator Data'!H117)&lt;I$195,0,10-(I$194-LOG('Indicator Data'!H117))/(I$194-I$195)*10))),1)</f>
        <v>0</v>
      </c>
      <c r="J114" s="59">
        <f t="shared" si="94"/>
        <v>0</v>
      </c>
      <c r="K114" s="59">
        <f>ROUND(IF('Indicator Data'!I117=0,0,IF(LOG('Indicator Data'!I117)&gt;K$194,10,IF(LOG('Indicator Data'!I117)&lt;K$195,0,10-(K$194-LOG('Indicator Data'!I117))/(K$194-K$195)*10))),1)</f>
        <v>0</v>
      </c>
      <c r="L114" s="59">
        <f t="shared" si="95"/>
        <v>0</v>
      </c>
      <c r="M114" s="59">
        <f>ROUND(IF('Indicator Data'!J117=0,0,IF(LOG('Indicator Data'!J117)&gt;M$194,10,IF(LOG('Indicator Data'!J117)&lt;M$195,0,10-(M$194-LOG('Indicator Data'!J117))/(M$194-M$195)*10))),1)</f>
        <v>7</v>
      </c>
      <c r="N114" s="60">
        <f>'Indicator Data'!C117/'Indicator Data'!$BD117</f>
        <v>1.7047530854866508E-3</v>
      </c>
      <c r="O114" s="60">
        <f>'Indicator Data'!D117/'Indicator Data'!$BD117</f>
        <v>0</v>
      </c>
      <c r="P114" s="60">
        <f>IF(F114=0.1,0,'Indicator Data'!E117/'Indicator Data'!$BD117)</f>
        <v>8.1843074034651277E-3</v>
      </c>
      <c r="Q114" s="60">
        <f>'Indicator Data'!F117/'Indicator Data'!$BD117</f>
        <v>0</v>
      </c>
      <c r="R114" s="60">
        <f>'Indicator Data'!G117/'Indicator Data'!$BD117</f>
        <v>0</v>
      </c>
      <c r="S114" s="60">
        <f>'Indicator Data'!H117/'Indicator Data'!$BD117</f>
        <v>0</v>
      </c>
      <c r="T114" s="60">
        <f>'Indicator Data'!I117/'Indicator Data'!$BD117</f>
        <v>0</v>
      </c>
      <c r="U114" s="60">
        <f>'Indicator Data'!J117/'Indicator Data'!$BD117</f>
        <v>1.6238909030875989E-3</v>
      </c>
      <c r="V114" s="59">
        <f t="shared" si="96"/>
        <v>8.5</v>
      </c>
      <c r="W114" s="59">
        <f t="shared" si="97"/>
        <v>0</v>
      </c>
      <c r="X114" s="59">
        <f t="shared" si="98"/>
        <v>5.7</v>
      </c>
      <c r="Y114" s="59">
        <f t="shared" si="99"/>
        <v>5.5</v>
      </c>
      <c r="Z114" s="59">
        <f t="shared" si="100"/>
        <v>0</v>
      </c>
      <c r="AA114" s="59">
        <f t="shared" si="101"/>
        <v>0</v>
      </c>
      <c r="AB114" s="59">
        <f t="shared" si="102"/>
        <v>0</v>
      </c>
      <c r="AC114" s="59">
        <f t="shared" si="103"/>
        <v>0</v>
      </c>
      <c r="AD114" s="59">
        <f t="shared" si="104"/>
        <v>0</v>
      </c>
      <c r="AE114" s="59">
        <f t="shared" si="105"/>
        <v>0</v>
      </c>
      <c r="AF114" s="59">
        <f t="shared" si="106"/>
        <v>0.5</v>
      </c>
      <c r="AG114" s="59">
        <f>ROUND(IF('Indicator Data'!K117=0,0,IF('Indicator Data'!K117&gt;AG$194,10,IF('Indicator Data'!K117&lt;AG$195,0,10-(AG$194-'Indicator Data'!K117)/(AG$194-AG$195)*10))),1)</f>
        <v>3</v>
      </c>
      <c r="AH114" s="59">
        <f t="shared" si="107"/>
        <v>7.8</v>
      </c>
      <c r="AI114" s="59">
        <f t="shared" si="108"/>
        <v>0.1</v>
      </c>
      <c r="AJ114" s="59">
        <f t="shared" si="109"/>
        <v>0</v>
      </c>
      <c r="AK114" s="59">
        <f t="shared" si="110"/>
        <v>0</v>
      </c>
      <c r="AL114" s="59">
        <f t="shared" si="111"/>
        <v>0</v>
      </c>
      <c r="AM114" s="59">
        <f t="shared" si="112"/>
        <v>0</v>
      </c>
      <c r="AN114" s="59">
        <f t="shared" si="113"/>
        <v>4.5</v>
      </c>
      <c r="AO114" s="61">
        <f t="shared" si="114"/>
        <v>5.0999999999999996</v>
      </c>
      <c r="AP114" s="61">
        <f t="shared" si="115"/>
        <v>5.9</v>
      </c>
      <c r="AQ114" s="61">
        <f t="shared" si="116"/>
        <v>0</v>
      </c>
      <c r="AR114" s="61">
        <f t="shared" si="117"/>
        <v>0</v>
      </c>
      <c r="AS114" s="59">
        <f t="shared" si="118"/>
        <v>3.8</v>
      </c>
      <c r="AT114" s="59">
        <f>IF('Indicator Data'!L117="No data","x",IF('Indicator Data'!BE117&lt;1000,"x",ROUND((IF('Indicator Data'!L117&gt;AT$194,10,IF('Indicator Data'!L117&lt;AT$195,0,10-(AT$194-'Indicator Data'!L117)/(AT$194-AT$195)*10))),1)))</f>
        <v>7.1</v>
      </c>
      <c r="AU114" s="61">
        <f t="shared" si="119"/>
        <v>5.5</v>
      </c>
      <c r="AV114" s="62">
        <f t="shared" si="120"/>
        <v>3.7</v>
      </c>
      <c r="AW114" s="59">
        <f>ROUND(IF('Indicator Data'!M117=0,0,IF('Indicator Data'!M117&gt;AW$194,10,IF('Indicator Data'!M117&lt;AW$195,0,10-(AW$194-'Indicator Data'!M117)/(AW$194-AW$195)*10))),1)</f>
        <v>1.5</v>
      </c>
      <c r="AX114" s="59">
        <f>ROUND(IF('Indicator Data'!N117=0,0,IF(LOG('Indicator Data'!N117)&gt;LOG(AX$194),10,IF(LOG('Indicator Data'!N117)&lt;LOG(AX$195),0,10-(LOG(AX$194)-LOG('Indicator Data'!N117))/(LOG(AX$194)-LOG(AX$195))*10))),1)</f>
        <v>0.7</v>
      </c>
      <c r="AY114" s="61">
        <f t="shared" si="121"/>
        <v>1.1000000000000001</v>
      </c>
      <c r="AZ114" s="59">
        <f>'Indicator Data'!O117</f>
        <v>0</v>
      </c>
      <c r="BA114" s="59">
        <f>'Indicator Data'!P117</f>
        <v>0</v>
      </c>
      <c r="BB114" s="61">
        <f t="shared" si="122"/>
        <v>0</v>
      </c>
      <c r="BC114" s="62">
        <f t="shared" si="123"/>
        <v>0.8</v>
      </c>
      <c r="BD114" s="16"/>
      <c r="BE114" s="108"/>
    </row>
    <row r="115" spans="1:57" s="4" customFormat="1" x14ac:dyDescent="0.25">
      <c r="A115" s="131" t="s">
        <v>211</v>
      </c>
      <c r="B115" s="63" t="s">
        <v>210</v>
      </c>
      <c r="C115" s="59">
        <f>ROUND(IF('Indicator Data'!C118=0,0.1,IF(LOG('Indicator Data'!C118)&gt;C$194,10,IF(LOG('Indicator Data'!C118)&lt;C$195,0,10-(C$194-LOG('Indicator Data'!C118))/(C$194-C$195)*10))),1)</f>
        <v>5.7</v>
      </c>
      <c r="D115" s="59">
        <f>ROUND(IF('Indicator Data'!D118=0,0.1,IF(LOG('Indicator Data'!D118)&gt;D$194,10,IF(LOG('Indicator Data'!D118)&lt;D$195,0,10-(D$194-LOG('Indicator Data'!D118))/(D$194-D$195)*10))),1)</f>
        <v>5.3</v>
      </c>
      <c r="E115" s="59">
        <f t="shared" si="93"/>
        <v>5.5</v>
      </c>
      <c r="F115" s="59">
        <f>ROUND(IF('Indicator Data'!E118="No data",0.1,IF('Indicator Data'!E118=0,0,IF(LOG('Indicator Data'!E118)&gt;F$194,10,IF(LOG('Indicator Data'!E118)&lt;F$195,0,10-(F$194-LOG('Indicator Data'!E118))/(F$194-F$195)*10)))),1)</f>
        <v>5.6</v>
      </c>
      <c r="G115" s="59">
        <f>ROUND(IF('Indicator Data'!F118=0,0,IF(LOG('Indicator Data'!F118)&gt;G$194,10,IF(LOG('Indicator Data'!F118)&lt;G$195,0,10-(G$194-LOG('Indicator Data'!F118))/(G$194-G$195)*10))),1)</f>
        <v>0</v>
      </c>
      <c r="H115" s="59">
        <f>ROUND(IF('Indicator Data'!G118=0,0,IF(LOG('Indicator Data'!G118)&gt;H$194,10,IF(LOG('Indicator Data'!G118)&lt;H$195,0,10-(H$194-LOG('Indicator Data'!G118))/(H$194-H$195)*10))),1)</f>
        <v>0</v>
      </c>
      <c r="I115" s="59">
        <f>ROUND(IF('Indicator Data'!H118=0,0,IF(LOG('Indicator Data'!H118)&gt;I$194,10,IF(LOG('Indicator Data'!H118)&lt;I$195,0,10-(I$194-LOG('Indicator Data'!H118))/(I$194-I$195)*10))),1)</f>
        <v>0</v>
      </c>
      <c r="J115" s="59">
        <f t="shared" si="94"/>
        <v>0</v>
      </c>
      <c r="K115" s="59">
        <f>ROUND(IF('Indicator Data'!I118=0,0,IF(LOG('Indicator Data'!I118)&gt;K$194,10,IF(LOG('Indicator Data'!I118)&lt;K$195,0,10-(K$194-LOG('Indicator Data'!I118))/(K$194-K$195)*10))),1)</f>
        <v>0</v>
      </c>
      <c r="L115" s="59">
        <f t="shared" si="95"/>
        <v>0</v>
      </c>
      <c r="M115" s="59">
        <f>ROUND(IF('Indicator Data'!J118=0,0,IF(LOG('Indicator Data'!J118)&gt;M$194,10,IF(LOG('Indicator Data'!J118)&lt;M$195,0,10-(M$194-LOG('Indicator Data'!J118))/(M$194-M$195)*10))),1)</f>
        <v>7.8</v>
      </c>
      <c r="N115" s="60">
        <f>'Indicator Data'!C118/'Indicator Data'!$BD118</f>
        <v>6.5986474152820735E-4</v>
      </c>
      <c r="O115" s="60">
        <f>'Indicator Data'!D118/'Indicator Data'!$BD118</f>
        <v>1.3446731595521277E-4</v>
      </c>
      <c r="P115" s="60">
        <f>IF(F115=0.1,0,'Indicator Data'!E118/'Indicator Data'!$BD118)</f>
        <v>6.1893751382122563E-3</v>
      </c>
      <c r="Q115" s="60">
        <f>'Indicator Data'!F118/'Indicator Data'!$BD118</f>
        <v>0</v>
      </c>
      <c r="R115" s="60">
        <f>'Indicator Data'!G118/'Indicator Data'!$BD118</f>
        <v>0</v>
      </c>
      <c r="S115" s="60">
        <f>'Indicator Data'!H118/'Indicator Data'!$BD118</f>
        <v>0</v>
      </c>
      <c r="T115" s="60">
        <f>'Indicator Data'!I118/'Indicator Data'!$BD118</f>
        <v>0</v>
      </c>
      <c r="U115" s="60">
        <f>'Indicator Data'!J118/'Indicator Data'!$BD118</f>
        <v>4.7940536296955695E-3</v>
      </c>
      <c r="V115" s="59">
        <f t="shared" si="96"/>
        <v>3.3</v>
      </c>
      <c r="W115" s="59">
        <f t="shared" si="97"/>
        <v>1.3</v>
      </c>
      <c r="X115" s="59">
        <f t="shared" si="98"/>
        <v>2.4</v>
      </c>
      <c r="Y115" s="59">
        <f t="shared" si="99"/>
        <v>4.0999999999999996</v>
      </c>
      <c r="Z115" s="59">
        <f t="shared" si="100"/>
        <v>0</v>
      </c>
      <c r="AA115" s="59">
        <f t="shared" si="101"/>
        <v>0</v>
      </c>
      <c r="AB115" s="59">
        <f t="shared" si="102"/>
        <v>0</v>
      </c>
      <c r="AC115" s="59">
        <f t="shared" si="103"/>
        <v>0</v>
      </c>
      <c r="AD115" s="59">
        <f t="shared" si="104"/>
        <v>0</v>
      </c>
      <c r="AE115" s="59">
        <f t="shared" si="105"/>
        <v>0</v>
      </c>
      <c r="AF115" s="59">
        <f t="shared" si="106"/>
        <v>1.6</v>
      </c>
      <c r="AG115" s="59">
        <f>ROUND(IF('Indicator Data'!K118=0,0,IF('Indicator Data'!K118&gt;AG$194,10,IF('Indicator Data'!K118&lt;AG$195,0,10-(AG$194-'Indicator Data'!K118)/(AG$194-AG$195)*10))),1)</f>
        <v>1</v>
      </c>
      <c r="AH115" s="59">
        <f t="shared" si="107"/>
        <v>4.5</v>
      </c>
      <c r="AI115" s="59">
        <f t="shared" si="108"/>
        <v>3.3</v>
      </c>
      <c r="AJ115" s="59">
        <f t="shared" si="109"/>
        <v>0</v>
      </c>
      <c r="AK115" s="59">
        <f t="shared" si="110"/>
        <v>0</v>
      </c>
      <c r="AL115" s="59">
        <f t="shared" si="111"/>
        <v>0</v>
      </c>
      <c r="AM115" s="59">
        <f t="shared" si="112"/>
        <v>0</v>
      </c>
      <c r="AN115" s="59">
        <f t="shared" si="113"/>
        <v>5.5</v>
      </c>
      <c r="AO115" s="61">
        <f t="shared" si="114"/>
        <v>4.0999999999999996</v>
      </c>
      <c r="AP115" s="61">
        <f t="shared" si="115"/>
        <v>4.9000000000000004</v>
      </c>
      <c r="AQ115" s="61">
        <f t="shared" si="116"/>
        <v>0</v>
      </c>
      <c r="AR115" s="61">
        <f t="shared" si="117"/>
        <v>0</v>
      </c>
      <c r="AS115" s="59">
        <f t="shared" si="118"/>
        <v>3.3</v>
      </c>
      <c r="AT115" s="59">
        <f>IF('Indicator Data'!L118="No data","x",IF('Indicator Data'!BE118&lt;1000,"x",ROUND((IF('Indicator Data'!L118&gt;AT$194,10,IF('Indicator Data'!L118&lt;AT$195,0,10-(AT$194-'Indicator Data'!L118)/(AT$194-AT$195)*10))),1)))</f>
        <v>8.1</v>
      </c>
      <c r="AU115" s="61">
        <f t="shared" si="119"/>
        <v>5.7</v>
      </c>
      <c r="AV115" s="62">
        <f t="shared" si="120"/>
        <v>3.3</v>
      </c>
      <c r="AW115" s="59">
        <f>ROUND(IF('Indicator Data'!M118=0,0,IF('Indicator Data'!M118&gt;AW$194,10,IF('Indicator Data'!M118&lt;AW$195,0,10-(AW$194-'Indicator Data'!M118)/(AW$194-AW$195)*10))),1)</f>
        <v>1.9</v>
      </c>
      <c r="AX115" s="59">
        <f>ROUND(IF('Indicator Data'!N118=0,0,IF(LOG('Indicator Data'!N118)&gt;LOG(AX$194),10,IF(LOG('Indicator Data'!N118)&lt;LOG(AX$195),0,10-(LOG(AX$194)-LOG('Indicator Data'!N118))/(LOG(AX$194)-LOG(AX$195))*10))),1)</f>
        <v>3.9</v>
      </c>
      <c r="AY115" s="61">
        <f t="shared" si="121"/>
        <v>3</v>
      </c>
      <c r="AZ115" s="59">
        <f>'Indicator Data'!O118</f>
        <v>0</v>
      </c>
      <c r="BA115" s="59">
        <f>'Indicator Data'!P118</f>
        <v>0</v>
      </c>
      <c r="BB115" s="61">
        <f t="shared" si="122"/>
        <v>0</v>
      </c>
      <c r="BC115" s="62">
        <f t="shared" si="123"/>
        <v>2.1</v>
      </c>
      <c r="BD115" s="16"/>
      <c r="BE115" s="108"/>
    </row>
    <row r="116" spans="1:57" s="4" customFormat="1" x14ac:dyDescent="0.25">
      <c r="A116" s="131" t="s">
        <v>213</v>
      </c>
      <c r="B116" s="63" t="s">
        <v>212</v>
      </c>
      <c r="C116" s="59">
        <f>ROUND(IF('Indicator Data'!C119=0,0.1,IF(LOG('Indicator Data'!C119)&gt;C$194,10,IF(LOG('Indicator Data'!C119)&lt;C$195,0,10-(C$194-LOG('Indicator Data'!C119))/(C$194-C$195)*10))),1)</f>
        <v>5</v>
      </c>
      <c r="D116" s="59">
        <f>ROUND(IF('Indicator Data'!D119=0,0.1,IF(LOG('Indicator Data'!D119)&gt;D$194,10,IF(LOG('Indicator Data'!D119)&lt;D$195,0,10-(D$194-LOG('Indicator Data'!D119))/(D$194-D$195)*10))),1)</f>
        <v>0.1</v>
      </c>
      <c r="E116" s="59">
        <f t="shared" si="93"/>
        <v>2.9</v>
      </c>
      <c r="F116" s="59">
        <f>ROUND(IF('Indicator Data'!E119="No data",0.1,IF('Indicator Data'!E119=0,0,IF(LOG('Indicator Data'!E119)&gt;F$194,10,IF(LOG('Indicator Data'!E119)&lt;F$195,0,10-(F$194-LOG('Indicator Data'!E119))/(F$194-F$195)*10)))),1)</f>
        <v>4.3</v>
      </c>
      <c r="G116" s="59">
        <f>ROUND(IF('Indicator Data'!F119=0,0,IF(LOG('Indicator Data'!F119)&gt;G$194,10,IF(LOG('Indicator Data'!F119)&lt;G$195,0,10-(G$194-LOG('Indicator Data'!F119))/(G$194-G$195)*10))),1)</f>
        <v>5</v>
      </c>
      <c r="H116" s="59">
        <f>ROUND(IF('Indicator Data'!G119=0,0,IF(LOG('Indicator Data'!G119)&gt;H$194,10,IF(LOG('Indicator Data'!G119)&lt;H$195,0,10-(H$194-LOG('Indicator Data'!G119))/(H$194-H$195)*10))),1)</f>
        <v>0</v>
      </c>
      <c r="I116" s="59">
        <f>ROUND(IF('Indicator Data'!H119=0,0,IF(LOG('Indicator Data'!H119)&gt;I$194,10,IF(LOG('Indicator Data'!H119)&lt;I$195,0,10-(I$194-LOG('Indicator Data'!H119))/(I$194-I$195)*10))),1)</f>
        <v>0</v>
      </c>
      <c r="J116" s="59">
        <f t="shared" si="94"/>
        <v>0</v>
      </c>
      <c r="K116" s="59">
        <f>ROUND(IF('Indicator Data'!I119=0,0,IF(LOG('Indicator Data'!I119)&gt;K$194,10,IF(LOG('Indicator Data'!I119)&lt;K$195,0,10-(K$194-LOG('Indicator Data'!I119))/(K$194-K$195)*10))),1)</f>
        <v>0</v>
      </c>
      <c r="L116" s="59">
        <f t="shared" si="95"/>
        <v>0</v>
      </c>
      <c r="M116" s="59">
        <f>ROUND(IF('Indicator Data'!J119=0,0,IF(LOG('Indicator Data'!J119)&gt;M$194,10,IF(LOG('Indicator Data'!J119)&lt;M$195,0,10-(M$194-LOG('Indicator Data'!J119))/(M$194-M$195)*10))),1)</f>
        <v>0</v>
      </c>
      <c r="N116" s="60">
        <f>'Indicator Data'!C119/'Indicator Data'!$BD119</f>
        <v>1.6133466049556063E-3</v>
      </c>
      <c r="O116" s="60">
        <f>'Indicator Data'!D119/'Indicator Data'!$BD119</f>
        <v>0</v>
      </c>
      <c r="P116" s="60">
        <f>IF(F116=0.1,0,'Indicator Data'!E119/'Indicator Data'!$BD119)</f>
        <v>8.2493941166638819E-3</v>
      </c>
      <c r="Q116" s="60">
        <f>'Indicator Data'!F119/'Indicator Data'!$BD119</f>
        <v>1.5556898391596702E-5</v>
      </c>
      <c r="R116" s="60">
        <f>'Indicator Data'!G119/'Indicator Data'!$BD119</f>
        <v>0</v>
      </c>
      <c r="S116" s="60">
        <f>'Indicator Data'!H119/'Indicator Data'!$BD119</f>
        <v>0</v>
      </c>
      <c r="T116" s="60">
        <f>'Indicator Data'!I119/'Indicator Data'!$BD119</f>
        <v>0</v>
      </c>
      <c r="U116" s="60">
        <f>'Indicator Data'!J119/'Indicator Data'!$BD119</f>
        <v>0</v>
      </c>
      <c r="V116" s="59">
        <f t="shared" si="96"/>
        <v>8.1</v>
      </c>
      <c r="W116" s="59">
        <f t="shared" si="97"/>
        <v>0</v>
      </c>
      <c r="X116" s="59">
        <f t="shared" si="98"/>
        <v>5.3</v>
      </c>
      <c r="Y116" s="59">
        <f t="shared" si="99"/>
        <v>5.5</v>
      </c>
      <c r="Z116" s="59">
        <f t="shared" si="100"/>
        <v>8.1999999999999993</v>
      </c>
      <c r="AA116" s="59">
        <f t="shared" si="101"/>
        <v>0</v>
      </c>
      <c r="AB116" s="59">
        <f t="shared" si="102"/>
        <v>0</v>
      </c>
      <c r="AC116" s="59">
        <f t="shared" si="103"/>
        <v>0</v>
      </c>
      <c r="AD116" s="59">
        <f t="shared" si="104"/>
        <v>0</v>
      </c>
      <c r="AE116" s="59">
        <f t="shared" si="105"/>
        <v>0</v>
      </c>
      <c r="AF116" s="59">
        <f t="shared" si="106"/>
        <v>0</v>
      </c>
      <c r="AG116" s="59">
        <f>ROUND(IF('Indicator Data'!K119=0,0,IF('Indicator Data'!K119&gt;AG$194,10,IF('Indicator Data'!K119&lt;AG$195,0,10-(AG$194-'Indicator Data'!K119)/(AG$194-AG$195)*10))),1)</f>
        <v>0</v>
      </c>
      <c r="AH116" s="59">
        <f t="shared" si="107"/>
        <v>6.6</v>
      </c>
      <c r="AI116" s="59">
        <f t="shared" si="108"/>
        <v>0.1</v>
      </c>
      <c r="AJ116" s="59">
        <f t="shared" si="109"/>
        <v>0</v>
      </c>
      <c r="AK116" s="59">
        <f t="shared" si="110"/>
        <v>0</v>
      </c>
      <c r="AL116" s="59">
        <f t="shared" si="111"/>
        <v>0</v>
      </c>
      <c r="AM116" s="59">
        <f t="shared" si="112"/>
        <v>0</v>
      </c>
      <c r="AN116" s="59">
        <f t="shared" si="113"/>
        <v>0</v>
      </c>
      <c r="AO116" s="61">
        <f t="shared" si="114"/>
        <v>4.2</v>
      </c>
      <c r="AP116" s="61">
        <f t="shared" si="115"/>
        <v>4.9000000000000004</v>
      </c>
      <c r="AQ116" s="61">
        <f t="shared" si="116"/>
        <v>6.9</v>
      </c>
      <c r="AR116" s="61">
        <f t="shared" si="117"/>
        <v>0</v>
      </c>
      <c r="AS116" s="59">
        <f t="shared" si="118"/>
        <v>0</v>
      </c>
      <c r="AT116" s="59">
        <f>IF('Indicator Data'!L119="No data","x",IF('Indicator Data'!BE119&lt;1000,"x",ROUND((IF('Indicator Data'!L119&gt;AT$194,10,IF('Indicator Data'!L119&lt;AT$195,0,10-(AT$194-'Indicator Data'!L119)/(AT$194-AT$195)*10))),1)))</f>
        <v>4</v>
      </c>
      <c r="AU116" s="61">
        <f t="shared" si="119"/>
        <v>2</v>
      </c>
      <c r="AV116" s="62">
        <f t="shared" si="120"/>
        <v>4</v>
      </c>
      <c r="AW116" s="59">
        <f>ROUND(IF('Indicator Data'!M119=0,0,IF('Indicator Data'!M119&gt;AW$194,10,IF('Indicator Data'!M119&lt;AW$195,0,10-(AW$194-'Indicator Data'!M119)/(AW$194-AW$195)*10))),1)</f>
        <v>0.2</v>
      </c>
      <c r="AX116" s="59">
        <f>ROUND(IF('Indicator Data'!N119=0,0,IF(LOG('Indicator Data'!N119)&gt;LOG(AX$194),10,IF(LOG('Indicator Data'!N119)&lt;LOG(AX$195),0,10-(LOG(AX$194)-LOG('Indicator Data'!N119))/(LOG(AX$194)-LOG(AX$195))*10))),1)</f>
        <v>1.3</v>
      </c>
      <c r="AY116" s="61">
        <f t="shared" si="121"/>
        <v>0.8</v>
      </c>
      <c r="AZ116" s="59">
        <f>'Indicator Data'!O119</f>
        <v>0</v>
      </c>
      <c r="BA116" s="59">
        <f>'Indicator Data'!P119</f>
        <v>0</v>
      </c>
      <c r="BB116" s="61">
        <f t="shared" si="122"/>
        <v>0</v>
      </c>
      <c r="BC116" s="62">
        <f t="shared" si="123"/>
        <v>0.6</v>
      </c>
      <c r="BD116" s="16"/>
      <c r="BE116" s="108"/>
    </row>
    <row r="117" spans="1:57" s="4" customFormat="1" x14ac:dyDescent="0.25">
      <c r="A117" s="131" t="s">
        <v>215</v>
      </c>
      <c r="B117" s="63" t="s">
        <v>214</v>
      </c>
      <c r="C117" s="59">
        <f>ROUND(IF('Indicator Data'!C120=0,0.1,IF(LOG('Indicator Data'!C120)&gt;C$194,10,IF(LOG('Indicator Data'!C120)&lt;C$195,0,10-(C$194-LOG('Indicator Data'!C120))/(C$194-C$195)*10))),1)</f>
        <v>7.8</v>
      </c>
      <c r="D117" s="59">
        <f>ROUND(IF('Indicator Data'!D120=0,0.1,IF(LOG('Indicator Data'!D120)&gt;D$194,10,IF(LOG('Indicator Data'!D120)&lt;D$195,0,10-(D$194-LOG('Indicator Data'!D120))/(D$194-D$195)*10))),1)</f>
        <v>0.1</v>
      </c>
      <c r="E117" s="59">
        <f t="shared" si="93"/>
        <v>5.0999999999999996</v>
      </c>
      <c r="F117" s="59">
        <f>ROUND(IF('Indicator Data'!E120="No data",0.1,IF('Indicator Data'!E120=0,0,IF(LOG('Indicator Data'!E120)&gt;F$194,10,IF(LOG('Indicator Data'!E120)&lt;F$195,0,10-(F$194-LOG('Indicator Data'!E120))/(F$194-F$195)*10)))),1)</f>
        <v>8</v>
      </c>
      <c r="G117" s="59">
        <f>ROUND(IF('Indicator Data'!F120=0,0,IF(LOG('Indicator Data'!F120)&gt;G$194,10,IF(LOG('Indicator Data'!F120)&lt;G$195,0,10-(G$194-LOG('Indicator Data'!F120))/(G$194-G$195)*10))),1)</f>
        <v>6.7</v>
      </c>
      <c r="H117" s="59">
        <f>ROUND(IF('Indicator Data'!G120=0,0,IF(LOG('Indicator Data'!G120)&gt;H$194,10,IF(LOG('Indicator Data'!G120)&lt;H$195,0,10-(H$194-LOG('Indicator Data'!G120))/(H$194-H$195)*10))),1)</f>
        <v>0</v>
      </c>
      <c r="I117" s="59">
        <f>ROUND(IF('Indicator Data'!H120=0,0,IF(LOG('Indicator Data'!H120)&gt;I$194,10,IF(LOG('Indicator Data'!H120)&lt;I$195,0,10-(I$194-LOG('Indicator Data'!H120))/(I$194-I$195)*10))),1)</f>
        <v>0</v>
      </c>
      <c r="J117" s="59">
        <f t="shared" si="94"/>
        <v>0</v>
      </c>
      <c r="K117" s="59">
        <f>ROUND(IF('Indicator Data'!I120=0,0,IF(LOG('Indicator Data'!I120)&gt;K$194,10,IF(LOG('Indicator Data'!I120)&lt;K$195,0,10-(K$194-LOG('Indicator Data'!I120))/(K$194-K$195)*10))),1)</f>
        <v>0</v>
      </c>
      <c r="L117" s="59">
        <f t="shared" si="95"/>
        <v>0</v>
      </c>
      <c r="M117" s="59">
        <f>ROUND(IF('Indicator Data'!J120=0,0,IF(LOG('Indicator Data'!J120)&gt;M$194,10,IF(LOG('Indicator Data'!J120)&lt;M$195,0,10-(M$194-LOG('Indicator Data'!J120))/(M$194-M$195)*10))),1)</f>
        <v>7.3</v>
      </c>
      <c r="N117" s="60">
        <f>'Indicator Data'!C120/'Indicator Data'!$BD120</f>
        <v>3.9492014390203758E-4</v>
      </c>
      <c r="O117" s="60">
        <f>'Indicator Data'!D120/'Indicator Data'!$BD120</f>
        <v>0</v>
      </c>
      <c r="P117" s="60">
        <f>IF(F117=0.1,0,'Indicator Data'!E120/'Indicator Data'!$BD120)</f>
        <v>4.4367845886516301E-3</v>
      </c>
      <c r="Q117" s="60">
        <f>'Indicator Data'!F120/'Indicator Data'!$BD120</f>
        <v>3.0223295469414349E-6</v>
      </c>
      <c r="R117" s="60">
        <f>'Indicator Data'!G120/'Indicator Data'!$BD120</f>
        <v>0</v>
      </c>
      <c r="S117" s="60">
        <f>'Indicator Data'!H120/'Indicator Data'!$BD120</f>
        <v>0</v>
      </c>
      <c r="T117" s="60">
        <f>'Indicator Data'!I120/'Indicator Data'!$BD120</f>
        <v>0</v>
      </c>
      <c r="U117" s="60">
        <f>'Indicator Data'!J120/'Indicator Data'!$BD120</f>
        <v>2.4310853811597915E-4</v>
      </c>
      <c r="V117" s="59">
        <f t="shared" si="96"/>
        <v>2</v>
      </c>
      <c r="W117" s="59">
        <f t="shared" si="97"/>
        <v>0</v>
      </c>
      <c r="X117" s="59">
        <f t="shared" si="98"/>
        <v>1</v>
      </c>
      <c r="Y117" s="59">
        <f t="shared" si="99"/>
        <v>3</v>
      </c>
      <c r="Z117" s="59">
        <f t="shared" si="100"/>
        <v>6.6</v>
      </c>
      <c r="AA117" s="59">
        <f t="shared" si="101"/>
        <v>0</v>
      </c>
      <c r="AB117" s="59">
        <f t="shared" si="102"/>
        <v>0</v>
      </c>
      <c r="AC117" s="59">
        <f t="shared" si="103"/>
        <v>0</v>
      </c>
      <c r="AD117" s="59">
        <f t="shared" si="104"/>
        <v>0</v>
      </c>
      <c r="AE117" s="59">
        <f t="shared" si="105"/>
        <v>0</v>
      </c>
      <c r="AF117" s="59">
        <f t="shared" si="106"/>
        <v>0.1</v>
      </c>
      <c r="AG117" s="59">
        <f>ROUND(IF('Indicator Data'!K120=0,0,IF('Indicator Data'!K120&gt;AG$194,10,IF('Indicator Data'!K120&lt;AG$195,0,10-(AG$194-'Indicator Data'!K120)/(AG$194-AG$195)*10))),1)</f>
        <v>2</v>
      </c>
      <c r="AH117" s="59">
        <f t="shared" si="107"/>
        <v>4.9000000000000004</v>
      </c>
      <c r="AI117" s="59">
        <f t="shared" si="108"/>
        <v>0.1</v>
      </c>
      <c r="AJ117" s="59">
        <f t="shared" si="109"/>
        <v>0</v>
      </c>
      <c r="AK117" s="59">
        <f t="shared" si="110"/>
        <v>0</v>
      </c>
      <c r="AL117" s="59">
        <f t="shared" si="111"/>
        <v>0</v>
      </c>
      <c r="AM117" s="59">
        <f t="shared" si="112"/>
        <v>0</v>
      </c>
      <c r="AN117" s="59">
        <f t="shared" si="113"/>
        <v>4.5999999999999996</v>
      </c>
      <c r="AO117" s="61">
        <f t="shared" si="114"/>
        <v>3.3</v>
      </c>
      <c r="AP117" s="61">
        <f t="shared" si="115"/>
        <v>6.1</v>
      </c>
      <c r="AQ117" s="61">
        <f t="shared" si="116"/>
        <v>6.7</v>
      </c>
      <c r="AR117" s="61">
        <f t="shared" si="117"/>
        <v>0</v>
      </c>
      <c r="AS117" s="59">
        <f t="shared" si="118"/>
        <v>3.3</v>
      </c>
      <c r="AT117" s="59">
        <f>IF('Indicator Data'!L120="No data","x",IF('Indicator Data'!BE120&lt;1000,"x",ROUND((IF('Indicator Data'!L120&gt;AT$194,10,IF('Indicator Data'!L120&lt;AT$195,0,10-(AT$194-'Indicator Data'!L120)/(AT$194-AT$195)*10))),1)))</f>
        <v>9.1</v>
      </c>
      <c r="AU117" s="61">
        <f t="shared" si="119"/>
        <v>6.2</v>
      </c>
      <c r="AV117" s="62">
        <f t="shared" si="120"/>
        <v>4.9000000000000004</v>
      </c>
      <c r="AW117" s="59">
        <f>ROUND(IF('Indicator Data'!M120=0,0,IF('Indicator Data'!M120&gt;AW$194,10,IF('Indicator Data'!M120&lt;AW$195,0,10-(AW$194-'Indicator Data'!M120)/(AW$194-AW$195)*10))),1)</f>
        <v>5.0999999999999996</v>
      </c>
      <c r="AX117" s="59">
        <f>ROUND(IF('Indicator Data'!N120=0,0,IF(LOG('Indicator Data'!N120)&gt;LOG(AX$194),10,IF(LOG('Indicator Data'!N120)&lt;LOG(AX$195),0,10-(LOG(AX$194)-LOG('Indicator Data'!N120))/(LOG(AX$194)-LOG(AX$195))*10))),1)</f>
        <v>6.7</v>
      </c>
      <c r="AY117" s="61">
        <f t="shared" si="121"/>
        <v>6</v>
      </c>
      <c r="AZ117" s="59">
        <f>'Indicator Data'!O120</f>
        <v>0</v>
      </c>
      <c r="BA117" s="59">
        <f>'Indicator Data'!P120</f>
        <v>0</v>
      </c>
      <c r="BB117" s="61">
        <f t="shared" si="122"/>
        <v>0</v>
      </c>
      <c r="BC117" s="62">
        <f t="shared" si="123"/>
        <v>4.2</v>
      </c>
      <c r="BD117" s="16"/>
      <c r="BE117" s="108"/>
    </row>
    <row r="118" spans="1:57" s="4" customFormat="1" x14ac:dyDescent="0.25">
      <c r="A118" s="131" t="s">
        <v>217</v>
      </c>
      <c r="B118" s="63" t="s">
        <v>216</v>
      </c>
      <c r="C118" s="59">
        <f>ROUND(IF('Indicator Data'!C121=0,0.1,IF(LOG('Indicator Data'!C121)&gt;C$194,10,IF(LOG('Indicator Data'!C121)&lt;C$195,0,10-(C$194-LOG('Indicator Data'!C121))/(C$194-C$195)*10))),1)</f>
        <v>7.2</v>
      </c>
      <c r="D118" s="59">
        <f>ROUND(IF('Indicator Data'!D121=0,0.1,IF(LOG('Indicator Data'!D121)&gt;D$194,10,IF(LOG('Indicator Data'!D121)&lt;D$195,0,10-(D$194-LOG('Indicator Data'!D121))/(D$194-D$195)*10))),1)</f>
        <v>0.1</v>
      </c>
      <c r="E118" s="59">
        <f t="shared" si="93"/>
        <v>4.5</v>
      </c>
      <c r="F118" s="59">
        <f>ROUND(IF('Indicator Data'!E121="No data",0.1,IF('Indicator Data'!E121=0,0,IF(LOG('Indicator Data'!E121)&gt;F$194,10,IF(LOG('Indicator Data'!E121)&lt;F$195,0,10-(F$194-LOG('Indicator Data'!E121))/(F$194-F$195)*10)))),1)</f>
        <v>8.1999999999999993</v>
      </c>
      <c r="G118" s="59">
        <f>ROUND(IF('Indicator Data'!F121=0,0,IF(LOG('Indicator Data'!F121)&gt;G$194,10,IF(LOG('Indicator Data'!F121)&lt;G$195,0,10-(G$194-LOG('Indicator Data'!F121))/(G$194-G$195)*10))),1)</f>
        <v>6</v>
      </c>
      <c r="H118" s="59">
        <f>ROUND(IF('Indicator Data'!G121=0,0,IF(LOG('Indicator Data'!G121)&gt;H$194,10,IF(LOG('Indicator Data'!G121)&lt;H$195,0,10-(H$194-LOG('Indicator Data'!G121))/(H$194-H$195)*10))),1)</f>
        <v>7.6</v>
      </c>
      <c r="I118" s="59">
        <f>ROUND(IF('Indicator Data'!H121=0,0,IF(LOG('Indicator Data'!H121)&gt;I$194,10,IF(LOG('Indicator Data'!H121)&lt;I$195,0,10-(I$194-LOG('Indicator Data'!H121))/(I$194-I$195)*10))),1)</f>
        <v>8</v>
      </c>
      <c r="J118" s="59">
        <f t="shared" si="94"/>
        <v>7.8</v>
      </c>
      <c r="K118" s="59">
        <f>ROUND(IF('Indicator Data'!I121=0,0,IF(LOG('Indicator Data'!I121)&gt;K$194,10,IF(LOG('Indicator Data'!I121)&lt;K$195,0,10-(K$194-LOG('Indicator Data'!I121))/(K$194-K$195)*10))),1)</f>
        <v>7.4</v>
      </c>
      <c r="L118" s="59">
        <f t="shared" si="95"/>
        <v>7.6</v>
      </c>
      <c r="M118" s="59">
        <f>ROUND(IF('Indicator Data'!J121=0,0,IF(LOG('Indicator Data'!J121)&gt;M$194,10,IF(LOG('Indicator Data'!J121)&lt;M$195,0,10-(M$194-LOG('Indicator Data'!J121))/(M$194-M$195)*10))),1)</f>
        <v>10</v>
      </c>
      <c r="N118" s="60">
        <f>'Indicator Data'!C121/'Indicator Data'!$BD121</f>
        <v>2.628529502829451E-4</v>
      </c>
      <c r="O118" s="60">
        <f>'Indicator Data'!D121/'Indicator Data'!$BD121</f>
        <v>0</v>
      </c>
      <c r="P118" s="60">
        <f>IF(F118=0.1,0,'Indicator Data'!E121/'Indicator Data'!$BD121)</f>
        <v>6.9663815854598375E-3</v>
      </c>
      <c r="Q118" s="60">
        <f>'Indicator Data'!F121/'Indicator Data'!$BD121</f>
        <v>1.3512627708804526E-6</v>
      </c>
      <c r="R118" s="60">
        <f>'Indicator Data'!G121/'Indicator Data'!$BD121</f>
        <v>3.8131829870033905E-3</v>
      </c>
      <c r="S118" s="60">
        <f>'Indicator Data'!H121/'Indicator Data'!$BD121</f>
        <v>1.4041350720056398E-4</v>
      </c>
      <c r="T118" s="60">
        <f>'Indicator Data'!I121/'Indicator Data'!$BD121</f>
        <v>1.8383498154670541E-3</v>
      </c>
      <c r="U118" s="60">
        <f>'Indicator Data'!J121/'Indicator Data'!$BD121</f>
        <v>1.0141482389914244E-2</v>
      </c>
      <c r="V118" s="59">
        <f t="shared" si="96"/>
        <v>1.3</v>
      </c>
      <c r="W118" s="59">
        <f t="shared" si="97"/>
        <v>0</v>
      </c>
      <c r="X118" s="59">
        <f t="shared" si="98"/>
        <v>0.7</v>
      </c>
      <c r="Y118" s="59">
        <f t="shared" si="99"/>
        <v>4.5999999999999996</v>
      </c>
      <c r="Z118" s="59">
        <f t="shared" si="100"/>
        <v>5.8</v>
      </c>
      <c r="AA118" s="59">
        <f t="shared" si="101"/>
        <v>2.1</v>
      </c>
      <c r="AB118" s="59">
        <f t="shared" si="102"/>
        <v>0.3</v>
      </c>
      <c r="AC118" s="59">
        <f t="shared" si="103"/>
        <v>1.2</v>
      </c>
      <c r="AD118" s="59">
        <f t="shared" si="104"/>
        <v>1.8</v>
      </c>
      <c r="AE118" s="59">
        <f t="shared" si="105"/>
        <v>1.5</v>
      </c>
      <c r="AF118" s="59">
        <f t="shared" si="106"/>
        <v>3.4</v>
      </c>
      <c r="AG118" s="59">
        <f>ROUND(IF('Indicator Data'!K121=0,0,IF('Indicator Data'!K121&gt;AG$194,10,IF('Indicator Data'!K121&lt;AG$195,0,10-(AG$194-'Indicator Data'!K121)/(AG$194-AG$195)*10))),1)</f>
        <v>10</v>
      </c>
      <c r="AH118" s="59">
        <f t="shared" si="107"/>
        <v>4.3</v>
      </c>
      <c r="AI118" s="59">
        <f t="shared" si="108"/>
        <v>0.1</v>
      </c>
      <c r="AJ118" s="59">
        <f t="shared" si="109"/>
        <v>4.9000000000000004</v>
      </c>
      <c r="AK118" s="59">
        <f t="shared" si="110"/>
        <v>4.2</v>
      </c>
      <c r="AL118" s="59">
        <f t="shared" si="111"/>
        <v>4.5999999999999996</v>
      </c>
      <c r="AM118" s="59">
        <f t="shared" si="112"/>
        <v>4.5999999999999996</v>
      </c>
      <c r="AN118" s="59">
        <f t="shared" si="113"/>
        <v>8.1999999999999993</v>
      </c>
      <c r="AO118" s="61">
        <f t="shared" si="114"/>
        <v>2.8</v>
      </c>
      <c r="AP118" s="61">
        <f t="shared" si="115"/>
        <v>6.8</v>
      </c>
      <c r="AQ118" s="61">
        <f t="shared" si="116"/>
        <v>5.9</v>
      </c>
      <c r="AR118" s="61">
        <f t="shared" si="117"/>
        <v>5.3</v>
      </c>
      <c r="AS118" s="59">
        <f t="shared" si="118"/>
        <v>9.1</v>
      </c>
      <c r="AT118" s="59">
        <f>IF('Indicator Data'!L121="No data","x",IF('Indicator Data'!BE121&lt;1000,"x",ROUND((IF('Indicator Data'!L121&gt;AT$194,10,IF('Indicator Data'!L121&lt;AT$195,0,10-(AT$194-'Indicator Data'!L121)/(AT$194-AT$195)*10))),1)))</f>
        <v>6.1</v>
      </c>
      <c r="AU118" s="61">
        <f t="shared" si="119"/>
        <v>7.6</v>
      </c>
      <c r="AV118" s="62">
        <f t="shared" si="120"/>
        <v>5.9</v>
      </c>
      <c r="AW118" s="59">
        <f>ROUND(IF('Indicator Data'!M121=0,0,IF('Indicator Data'!M121&gt;AW$194,10,IF('Indicator Data'!M121&lt;AW$195,0,10-(AW$194-'Indicator Data'!M121)/(AW$194-AW$195)*10))),1)</f>
        <v>6</v>
      </c>
      <c r="AX118" s="59">
        <f>ROUND(IF('Indicator Data'!N121=0,0,IF(LOG('Indicator Data'!N121)&gt;LOG(AX$194),10,IF(LOG('Indicator Data'!N121)&lt;LOG(AX$195),0,10-(LOG(AX$194)-LOG('Indicator Data'!N121))/(LOG(AX$194)-LOG(AX$195))*10))),1)</f>
        <v>6.4</v>
      </c>
      <c r="AY118" s="61">
        <f t="shared" si="121"/>
        <v>6.2</v>
      </c>
      <c r="AZ118" s="59">
        <f>'Indicator Data'!O121</f>
        <v>0</v>
      </c>
      <c r="BA118" s="59">
        <f>'Indicator Data'!P121</f>
        <v>0</v>
      </c>
      <c r="BB118" s="61">
        <f t="shared" si="122"/>
        <v>0</v>
      </c>
      <c r="BC118" s="62">
        <f t="shared" si="123"/>
        <v>4.3</v>
      </c>
      <c r="BD118" s="16"/>
      <c r="BE118" s="108"/>
    </row>
    <row r="119" spans="1:57" s="4" customFormat="1" x14ac:dyDescent="0.25">
      <c r="A119" s="131" t="s">
        <v>370</v>
      </c>
      <c r="B119" s="63" t="s">
        <v>218</v>
      </c>
      <c r="C119" s="59">
        <f>ROUND(IF('Indicator Data'!C122=0,0.1,IF(LOG('Indicator Data'!C122)&gt;C$194,10,IF(LOG('Indicator Data'!C122)&lt;C$195,0,10-(C$194-LOG('Indicator Data'!C122))/(C$194-C$195)*10))),1)</f>
        <v>10</v>
      </c>
      <c r="D119" s="59">
        <f>ROUND(IF('Indicator Data'!D122=0,0.1,IF(LOG('Indicator Data'!D122)&gt;D$194,10,IF(LOG('Indicator Data'!D122)&lt;D$195,0,10-(D$194-LOG('Indicator Data'!D122))/(D$194-D$195)*10))),1)</f>
        <v>10</v>
      </c>
      <c r="E119" s="59">
        <f t="shared" si="93"/>
        <v>10</v>
      </c>
      <c r="F119" s="59">
        <f>ROUND(IF('Indicator Data'!E122="No data",0.1,IF('Indicator Data'!E122=0,0,IF(LOG('Indicator Data'!E122)&gt;F$194,10,IF(LOG('Indicator Data'!E122)&lt;F$195,0,10-(F$194-LOG('Indicator Data'!E122))/(F$194-F$195)*10)))),1)</f>
        <v>9.9</v>
      </c>
      <c r="G119" s="59">
        <f>ROUND(IF('Indicator Data'!F122=0,0,IF(LOG('Indicator Data'!F122)&gt;G$194,10,IF(LOG('Indicator Data'!F122)&lt;G$195,0,10-(G$194-LOG('Indicator Data'!F122))/(G$194-G$195)*10))),1)</f>
        <v>8.4</v>
      </c>
      <c r="H119" s="59">
        <f>ROUND(IF('Indicator Data'!G122=0,0,IF(LOG('Indicator Data'!G122)&gt;H$194,10,IF(LOG('Indicator Data'!G122)&lt;H$195,0,10-(H$194-LOG('Indicator Data'!G122))/(H$194-H$195)*10))),1)</f>
        <v>8.1999999999999993</v>
      </c>
      <c r="I119" s="59">
        <f>ROUND(IF('Indicator Data'!H122=0,0,IF(LOG('Indicator Data'!H122)&gt;I$194,10,IF(LOG('Indicator Data'!H122)&lt;I$195,0,10-(I$194-LOG('Indicator Data'!H122))/(I$194-I$195)*10))),1)</f>
        <v>7.6</v>
      </c>
      <c r="J119" s="59">
        <f t="shared" si="94"/>
        <v>7.9</v>
      </c>
      <c r="K119" s="59">
        <f>ROUND(IF('Indicator Data'!I122=0,0,IF(LOG('Indicator Data'!I122)&gt;K$194,10,IF(LOG('Indicator Data'!I122)&lt;K$195,0,10-(K$194-LOG('Indicator Data'!I122))/(K$194-K$195)*10))),1)</f>
        <v>8.1</v>
      </c>
      <c r="L119" s="59">
        <f t="shared" si="95"/>
        <v>8</v>
      </c>
      <c r="M119" s="59">
        <f>ROUND(IF('Indicator Data'!J122=0,0,IF(LOG('Indicator Data'!J122)&gt;M$194,10,IF(LOG('Indicator Data'!J122)&lt;M$195,0,10-(M$194-LOG('Indicator Data'!J122))/(M$194-M$195)*10))),1)</f>
        <v>0</v>
      </c>
      <c r="N119" s="60">
        <f>'Indicator Data'!C122/'Indicator Data'!$BD122</f>
        <v>1.9549277953842602E-3</v>
      </c>
      <c r="O119" s="60">
        <f>'Indicator Data'!D122/'Indicator Data'!$BD122</f>
        <v>5.0919351415196017E-4</v>
      </c>
      <c r="P119" s="60">
        <f>IF(F119=0.1,0,'Indicator Data'!E122/'Indicator Data'!$BD122)</f>
        <v>1.6785643362245296E-2</v>
      </c>
      <c r="Q119" s="60">
        <f>'Indicator Data'!F122/'Indicator Data'!$BD122</f>
        <v>2.0922695618186026E-5</v>
      </c>
      <c r="R119" s="60">
        <f>'Indicator Data'!G122/'Indicator Data'!$BD122</f>
        <v>3.6288103328756711E-3</v>
      </c>
      <c r="S119" s="60">
        <f>'Indicator Data'!H122/'Indicator Data'!$BD122</f>
        <v>3.780303603931299E-5</v>
      </c>
      <c r="T119" s="60">
        <f>'Indicator Data'!I122/'Indicator Data'!$BD122</f>
        <v>2.0167659170673619E-3</v>
      </c>
      <c r="U119" s="60">
        <f>'Indicator Data'!J122/'Indicator Data'!$BD122</f>
        <v>0</v>
      </c>
      <c r="V119" s="59">
        <f t="shared" si="96"/>
        <v>9.8000000000000007</v>
      </c>
      <c r="W119" s="59">
        <f t="shared" si="97"/>
        <v>5.0999999999999996</v>
      </c>
      <c r="X119" s="59">
        <f t="shared" si="98"/>
        <v>8.3000000000000007</v>
      </c>
      <c r="Y119" s="59">
        <f t="shared" si="99"/>
        <v>10</v>
      </c>
      <c r="Z119" s="59">
        <f t="shared" si="100"/>
        <v>8.5</v>
      </c>
      <c r="AA119" s="59">
        <f t="shared" si="101"/>
        <v>2</v>
      </c>
      <c r="AB119" s="59">
        <f t="shared" si="102"/>
        <v>0.1</v>
      </c>
      <c r="AC119" s="59">
        <f t="shared" si="103"/>
        <v>1.1000000000000001</v>
      </c>
      <c r="AD119" s="59">
        <f t="shared" si="104"/>
        <v>2</v>
      </c>
      <c r="AE119" s="59">
        <f t="shared" si="105"/>
        <v>1.6</v>
      </c>
      <c r="AF119" s="59">
        <f t="shared" si="106"/>
        <v>0</v>
      </c>
      <c r="AG119" s="59">
        <f>ROUND(IF('Indicator Data'!K122=0,0,IF('Indicator Data'!K122&gt;AG$194,10,IF('Indicator Data'!K122&lt;AG$195,0,10-(AG$194-'Indicator Data'!K122)/(AG$194-AG$195)*10))),1)</f>
        <v>0</v>
      </c>
      <c r="AH119" s="59">
        <f t="shared" si="107"/>
        <v>9.9</v>
      </c>
      <c r="AI119" s="59">
        <f t="shared" si="108"/>
        <v>7.6</v>
      </c>
      <c r="AJ119" s="59">
        <f t="shared" si="109"/>
        <v>5.0999999999999996</v>
      </c>
      <c r="AK119" s="59">
        <f t="shared" si="110"/>
        <v>3.9</v>
      </c>
      <c r="AL119" s="59">
        <f t="shared" si="111"/>
        <v>4.5</v>
      </c>
      <c r="AM119" s="59">
        <f t="shared" si="112"/>
        <v>5.0999999999999996</v>
      </c>
      <c r="AN119" s="59">
        <f t="shared" si="113"/>
        <v>0</v>
      </c>
      <c r="AO119" s="61">
        <f t="shared" si="114"/>
        <v>9.3000000000000007</v>
      </c>
      <c r="AP119" s="61">
        <f t="shared" si="115"/>
        <v>10</v>
      </c>
      <c r="AQ119" s="61">
        <f t="shared" si="116"/>
        <v>8.5</v>
      </c>
      <c r="AR119" s="61">
        <f t="shared" si="117"/>
        <v>5.7</v>
      </c>
      <c r="AS119" s="59">
        <f t="shared" si="118"/>
        <v>0</v>
      </c>
      <c r="AT119" s="59">
        <f>IF('Indicator Data'!L122="No data","x",IF('Indicator Data'!BE122&lt;1000,"x",ROUND((IF('Indicator Data'!L122&gt;AT$194,10,IF('Indicator Data'!L122&lt;AT$195,0,10-(AT$194-'Indicator Data'!L122)/(AT$194-AT$195)*10))),1)))</f>
        <v>2</v>
      </c>
      <c r="AU119" s="61">
        <f t="shared" si="119"/>
        <v>1</v>
      </c>
      <c r="AV119" s="62">
        <f t="shared" si="120"/>
        <v>8</v>
      </c>
      <c r="AW119" s="59">
        <f>ROUND(IF('Indicator Data'!M122=0,0,IF('Indicator Data'!M122&gt;AW$194,10,IF('Indicator Data'!M122&lt;AW$195,0,10-(AW$194-'Indicator Data'!M122)/(AW$194-AW$195)*10))),1)</f>
        <v>9.9</v>
      </c>
      <c r="AX119" s="59">
        <f>ROUND(IF('Indicator Data'!N122=0,0,IF(LOG('Indicator Data'!N122)&gt;LOG(AX$194),10,IF(LOG('Indicator Data'!N122)&lt;LOG(AX$195),0,10-(LOG(AX$194)-LOG('Indicator Data'!N122))/(LOG(AX$194)-LOG(AX$195))*10))),1)</f>
        <v>8.9</v>
      </c>
      <c r="AY119" s="61">
        <f t="shared" si="121"/>
        <v>9.5</v>
      </c>
      <c r="AZ119" s="59">
        <f>'Indicator Data'!O122</f>
        <v>0</v>
      </c>
      <c r="BA119" s="59">
        <f>'Indicator Data'!P122</f>
        <v>4</v>
      </c>
      <c r="BB119" s="61">
        <f t="shared" si="122"/>
        <v>7</v>
      </c>
      <c r="BC119" s="62">
        <f t="shared" si="123"/>
        <v>7</v>
      </c>
      <c r="BD119" s="16"/>
      <c r="BE119" s="108"/>
    </row>
    <row r="120" spans="1:57" s="4" customFormat="1" x14ac:dyDescent="0.25">
      <c r="A120" s="131" t="s">
        <v>220</v>
      </c>
      <c r="B120" s="63" t="s">
        <v>219</v>
      </c>
      <c r="C120" s="59">
        <f>ROUND(IF('Indicator Data'!C123=0,0.1,IF(LOG('Indicator Data'!C123)&gt;C$194,10,IF(LOG('Indicator Data'!C123)&lt;C$195,0,10-(C$194-LOG('Indicator Data'!C123))/(C$194-C$195)*10))),1)</f>
        <v>0.1</v>
      </c>
      <c r="D120" s="59">
        <f>ROUND(IF('Indicator Data'!D123=0,0.1,IF(LOG('Indicator Data'!D123)&gt;D$194,10,IF(LOG('Indicator Data'!D123)&lt;D$195,0,10-(D$194-LOG('Indicator Data'!D123))/(D$194-D$195)*10))),1)</f>
        <v>0.1</v>
      </c>
      <c r="E120" s="59">
        <f t="shared" si="93"/>
        <v>0.1</v>
      </c>
      <c r="F120" s="59">
        <f>ROUND(IF('Indicator Data'!E123="No data",0.1,IF('Indicator Data'!E123=0,0,IF(LOG('Indicator Data'!E123)&gt;F$194,10,IF(LOG('Indicator Data'!E123)&lt;F$195,0,10-(F$194-LOG('Indicator Data'!E123))/(F$194-F$195)*10)))),1)</f>
        <v>5.8</v>
      </c>
      <c r="G120" s="59">
        <f>ROUND(IF('Indicator Data'!F123=0,0,IF(LOG('Indicator Data'!F123)&gt;G$194,10,IF(LOG('Indicator Data'!F123)&lt;G$195,0,10-(G$194-LOG('Indicator Data'!F123))/(G$194-G$195)*10))),1)</f>
        <v>0</v>
      </c>
      <c r="H120" s="59">
        <f>ROUND(IF('Indicator Data'!G123=0,0,IF(LOG('Indicator Data'!G123)&gt;H$194,10,IF(LOG('Indicator Data'!G123)&lt;H$195,0,10-(H$194-LOG('Indicator Data'!G123))/(H$194-H$195)*10))),1)</f>
        <v>0</v>
      </c>
      <c r="I120" s="59">
        <f>ROUND(IF('Indicator Data'!H123=0,0,IF(LOG('Indicator Data'!H123)&gt;I$194,10,IF(LOG('Indicator Data'!H123)&lt;I$195,0,10-(I$194-LOG('Indicator Data'!H123))/(I$194-I$195)*10))),1)</f>
        <v>0</v>
      </c>
      <c r="J120" s="59">
        <f t="shared" si="94"/>
        <v>0</v>
      </c>
      <c r="K120" s="59">
        <f>ROUND(IF('Indicator Data'!I123=0,0,IF(LOG('Indicator Data'!I123)&gt;K$194,10,IF(LOG('Indicator Data'!I123)&lt;K$195,0,10-(K$194-LOG('Indicator Data'!I123))/(K$194-K$195)*10))),1)</f>
        <v>0</v>
      </c>
      <c r="L120" s="59">
        <f t="shared" si="95"/>
        <v>0</v>
      </c>
      <c r="M120" s="59">
        <f>ROUND(IF('Indicator Data'!J123=0,0,IF(LOG('Indicator Data'!J123)&gt;M$194,10,IF(LOG('Indicator Data'!J123)&lt;M$195,0,10-(M$194-LOG('Indicator Data'!J123))/(M$194-M$195)*10))),1)</f>
        <v>9.3000000000000007</v>
      </c>
      <c r="N120" s="60">
        <f>'Indicator Data'!C123/'Indicator Data'!$BD123</f>
        <v>0</v>
      </c>
      <c r="O120" s="60">
        <f>'Indicator Data'!D123/'Indicator Data'!$BD123</f>
        <v>0</v>
      </c>
      <c r="P120" s="60">
        <f>IF(F120=0.1,0,'Indicator Data'!E123/'Indicator Data'!$BD123)</f>
        <v>8.7657224584105128E-3</v>
      </c>
      <c r="Q120" s="60">
        <f>'Indicator Data'!F123/'Indicator Data'!$BD123</f>
        <v>0</v>
      </c>
      <c r="R120" s="60">
        <f>'Indicator Data'!G123/'Indicator Data'!$BD123</f>
        <v>0</v>
      </c>
      <c r="S120" s="60">
        <f>'Indicator Data'!H123/'Indicator Data'!$BD123</f>
        <v>0</v>
      </c>
      <c r="T120" s="60">
        <f>'Indicator Data'!I123/'Indicator Data'!$BD123</f>
        <v>0</v>
      </c>
      <c r="U120" s="60">
        <f>'Indicator Data'!J123/'Indicator Data'!$BD123</f>
        <v>2.2280734037326815E-2</v>
      </c>
      <c r="V120" s="59">
        <f t="shared" si="96"/>
        <v>0</v>
      </c>
      <c r="W120" s="59">
        <f t="shared" si="97"/>
        <v>0</v>
      </c>
      <c r="X120" s="59">
        <f t="shared" si="98"/>
        <v>0</v>
      </c>
      <c r="Y120" s="59">
        <f t="shared" si="99"/>
        <v>5.8</v>
      </c>
      <c r="Z120" s="59">
        <f t="shared" si="100"/>
        <v>0</v>
      </c>
      <c r="AA120" s="59">
        <f t="shared" si="101"/>
        <v>0</v>
      </c>
      <c r="AB120" s="59">
        <f t="shared" si="102"/>
        <v>0</v>
      </c>
      <c r="AC120" s="59">
        <f t="shared" si="103"/>
        <v>0</v>
      </c>
      <c r="AD120" s="59">
        <f t="shared" si="104"/>
        <v>0</v>
      </c>
      <c r="AE120" s="59">
        <f t="shared" si="105"/>
        <v>0</v>
      </c>
      <c r="AF120" s="59">
        <f t="shared" si="106"/>
        <v>7.4</v>
      </c>
      <c r="AG120" s="59">
        <f>ROUND(IF('Indicator Data'!K123=0,0,IF('Indicator Data'!K123&gt;AG$194,10,IF('Indicator Data'!K123&lt;AG$195,0,10-(AG$194-'Indicator Data'!K123)/(AG$194-AG$195)*10))),1)</f>
        <v>7.1</v>
      </c>
      <c r="AH120" s="59">
        <f t="shared" si="107"/>
        <v>0.1</v>
      </c>
      <c r="AI120" s="59">
        <f t="shared" si="108"/>
        <v>0.1</v>
      </c>
      <c r="AJ120" s="59">
        <f t="shared" si="109"/>
        <v>0</v>
      </c>
      <c r="AK120" s="59">
        <f t="shared" si="110"/>
        <v>0</v>
      </c>
      <c r="AL120" s="59">
        <f t="shared" si="111"/>
        <v>0</v>
      </c>
      <c r="AM120" s="59">
        <f t="shared" si="112"/>
        <v>0</v>
      </c>
      <c r="AN120" s="59">
        <f t="shared" si="113"/>
        <v>8.5</v>
      </c>
      <c r="AO120" s="61">
        <f t="shared" si="114"/>
        <v>0.1</v>
      </c>
      <c r="AP120" s="61">
        <f t="shared" si="115"/>
        <v>5.8</v>
      </c>
      <c r="AQ120" s="61">
        <f t="shared" si="116"/>
        <v>0</v>
      </c>
      <c r="AR120" s="61">
        <f t="shared" si="117"/>
        <v>0</v>
      </c>
      <c r="AS120" s="59">
        <f t="shared" si="118"/>
        <v>7.8</v>
      </c>
      <c r="AT120" s="59">
        <f>IF('Indicator Data'!L123="No data","x",IF('Indicator Data'!BE123&lt;1000,"x",ROUND((IF('Indicator Data'!L123&gt;AT$194,10,IF('Indicator Data'!L123&lt;AT$195,0,10-(AT$194-'Indicator Data'!L123)/(AT$194-AT$195)*10))),1)))</f>
        <v>9.1</v>
      </c>
      <c r="AU120" s="61">
        <f t="shared" si="119"/>
        <v>8.5</v>
      </c>
      <c r="AV120" s="62">
        <f t="shared" si="120"/>
        <v>3.9</v>
      </c>
      <c r="AW120" s="59">
        <f>ROUND(IF('Indicator Data'!M123=0,0,IF('Indicator Data'!M123&gt;AW$194,10,IF('Indicator Data'!M123&lt;AW$195,0,10-(AW$194-'Indicator Data'!M123)/(AW$194-AW$195)*10))),1)</f>
        <v>0.8</v>
      </c>
      <c r="AX120" s="59">
        <f>ROUND(IF('Indicator Data'!N123=0,0,IF(LOG('Indicator Data'!N123)&gt;LOG(AX$194),10,IF(LOG('Indicator Data'!N123)&lt;LOG(AX$195),0,10-(LOG(AX$194)-LOG('Indicator Data'!N123))/(LOG(AX$194)-LOG(AX$195))*10))),1)</f>
        <v>0</v>
      </c>
      <c r="AY120" s="61">
        <f t="shared" si="121"/>
        <v>0.4</v>
      </c>
      <c r="AZ120" s="59">
        <f>'Indicator Data'!O123</f>
        <v>0</v>
      </c>
      <c r="BA120" s="59">
        <f>'Indicator Data'!P123</f>
        <v>0</v>
      </c>
      <c r="BB120" s="61">
        <f t="shared" si="122"/>
        <v>0</v>
      </c>
      <c r="BC120" s="62">
        <f t="shared" si="123"/>
        <v>0.3</v>
      </c>
      <c r="BD120" s="16"/>
      <c r="BE120" s="108"/>
    </row>
    <row r="121" spans="1:57" s="4" customFormat="1" x14ac:dyDescent="0.25">
      <c r="A121" s="131" t="s">
        <v>222</v>
      </c>
      <c r="B121" s="63" t="s">
        <v>221</v>
      </c>
      <c r="C121" s="59">
        <f>ROUND(IF('Indicator Data'!C124=0,0.1,IF(LOG('Indicator Data'!C124)&gt;C$194,10,IF(LOG('Indicator Data'!C124)&lt;C$195,0,10-(C$194-LOG('Indicator Data'!C124))/(C$194-C$195)*10))),1)</f>
        <v>0.1</v>
      </c>
      <c r="D121" s="59">
        <f>ROUND(IF('Indicator Data'!D124=0,0.1,IF(LOG('Indicator Data'!D124)&gt;D$194,10,IF(LOG('Indicator Data'!D124)&lt;D$195,0,10-(D$194-LOG('Indicator Data'!D124))/(D$194-D$195)*10))),1)</f>
        <v>0.1</v>
      </c>
      <c r="E121" s="59">
        <f t="shared" si="93"/>
        <v>0.1</v>
      </c>
      <c r="F121" s="59">
        <f>ROUND(IF('Indicator Data'!E124="No data",0.1,IF('Indicator Data'!E124=0,0,IF(LOG('Indicator Data'!E124)&gt;F$194,10,IF(LOG('Indicator Data'!E124)&lt;F$195,0,10-(F$194-LOG('Indicator Data'!E124))/(F$194-F$195)*10)))),1)</f>
        <v>0.1</v>
      </c>
      <c r="G121" s="59">
        <f>ROUND(IF('Indicator Data'!F124=0,0,IF(LOG('Indicator Data'!F124)&gt;G$194,10,IF(LOG('Indicator Data'!F124)&lt;G$195,0,10-(G$194-LOG('Indicator Data'!F124))/(G$194-G$195)*10))),1)</f>
        <v>1.6</v>
      </c>
      <c r="H121" s="59">
        <f>ROUND(IF('Indicator Data'!G124=0,0,IF(LOG('Indicator Data'!G124)&gt;H$194,10,IF(LOG('Indicator Data'!G124)&lt;H$195,0,10-(H$194-LOG('Indicator Data'!G124))/(H$194-H$195)*10))),1)</f>
        <v>0</v>
      </c>
      <c r="I121" s="59">
        <f>ROUND(IF('Indicator Data'!H124=0,0,IF(LOG('Indicator Data'!H124)&gt;I$194,10,IF(LOG('Indicator Data'!H124)&lt;I$195,0,10-(I$194-LOG('Indicator Data'!H124))/(I$194-I$195)*10))),1)</f>
        <v>0</v>
      </c>
      <c r="J121" s="59">
        <f t="shared" si="94"/>
        <v>0</v>
      </c>
      <c r="K121" s="59">
        <f>ROUND(IF('Indicator Data'!I124=0,0,IF(LOG('Indicator Data'!I124)&gt;K$194,10,IF(LOG('Indicator Data'!I124)&lt;K$195,0,10-(K$194-LOG('Indicator Data'!I124))/(K$194-K$195)*10))),1)</f>
        <v>0</v>
      </c>
      <c r="L121" s="59">
        <f t="shared" si="95"/>
        <v>0</v>
      </c>
      <c r="M121" s="59">
        <f>ROUND(IF('Indicator Data'!J124=0,0,IF(LOG('Indicator Data'!J124)&gt;M$194,10,IF(LOG('Indicator Data'!J124)&lt;M$195,0,10-(M$194-LOG('Indicator Data'!J124))/(M$194-M$195)*10))),1)</f>
        <v>0</v>
      </c>
      <c r="N121" s="60">
        <f>'Indicator Data'!C124/'Indicator Data'!$BD124</f>
        <v>0</v>
      </c>
      <c r="O121" s="60">
        <f>'Indicator Data'!D124/'Indicator Data'!$BD124</f>
        <v>0</v>
      </c>
      <c r="P121" s="60">
        <f>IF(F121=0.1,0,'Indicator Data'!E124/'Indicator Data'!$BD124)</f>
        <v>0</v>
      </c>
      <c r="Q121" s="60">
        <f>'Indicator Data'!F124/'Indicator Data'!$BD124</f>
        <v>9.0196078431372547E-6</v>
      </c>
      <c r="R121" s="60">
        <f>'Indicator Data'!G124/'Indicator Data'!$BD124</f>
        <v>0</v>
      </c>
      <c r="S121" s="60">
        <f>'Indicator Data'!H124/'Indicator Data'!$BD124</f>
        <v>0</v>
      </c>
      <c r="T121" s="60">
        <f>'Indicator Data'!I124/'Indicator Data'!$BD124</f>
        <v>0</v>
      </c>
      <c r="U121" s="60">
        <f>'Indicator Data'!J124/'Indicator Data'!$BD124</f>
        <v>0</v>
      </c>
      <c r="V121" s="59">
        <f t="shared" si="96"/>
        <v>0</v>
      </c>
      <c r="W121" s="59">
        <f t="shared" si="97"/>
        <v>0</v>
      </c>
      <c r="X121" s="59">
        <f t="shared" si="98"/>
        <v>0</v>
      </c>
      <c r="Y121" s="59">
        <f t="shared" si="99"/>
        <v>0.1</v>
      </c>
      <c r="Z121" s="59">
        <f t="shared" si="100"/>
        <v>7.7</v>
      </c>
      <c r="AA121" s="59">
        <f t="shared" si="101"/>
        <v>0</v>
      </c>
      <c r="AB121" s="59">
        <f t="shared" si="102"/>
        <v>0</v>
      </c>
      <c r="AC121" s="59">
        <f t="shared" si="103"/>
        <v>0</v>
      </c>
      <c r="AD121" s="59">
        <f t="shared" si="104"/>
        <v>0</v>
      </c>
      <c r="AE121" s="59">
        <f t="shared" si="105"/>
        <v>0</v>
      </c>
      <c r="AF121" s="59">
        <f t="shared" si="106"/>
        <v>0</v>
      </c>
      <c r="AG121" s="59">
        <f>ROUND(IF('Indicator Data'!K124=0,0,IF('Indicator Data'!K124&gt;AG$194,10,IF('Indicator Data'!K124&lt;AG$195,0,10-(AG$194-'Indicator Data'!K124)/(AG$194-AG$195)*10))),1)</f>
        <v>0</v>
      </c>
      <c r="AH121" s="59">
        <f t="shared" si="107"/>
        <v>0.1</v>
      </c>
      <c r="AI121" s="59">
        <f t="shared" si="108"/>
        <v>0.1</v>
      </c>
      <c r="AJ121" s="59">
        <f t="shared" si="109"/>
        <v>0</v>
      </c>
      <c r="AK121" s="59">
        <f t="shared" si="110"/>
        <v>0</v>
      </c>
      <c r="AL121" s="59">
        <f t="shared" si="111"/>
        <v>0</v>
      </c>
      <c r="AM121" s="59">
        <f t="shared" si="112"/>
        <v>0</v>
      </c>
      <c r="AN121" s="59">
        <f t="shared" si="113"/>
        <v>0</v>
      </c>
      <c r="AO121" s="61">
        <f t="shared" si="114"/>
        <v>0.1</v>
      </c>
      <c r="AP121" s="61">
        <f t="shared" si="115"/>
        <v>0.1</v>
      </c>
      <c r="AQ121" s="61">
        <f t="shared" si="116"/>
        <v>5.4</v>
      </c>
      <c r="AR121" s="61">
        <f t="shared" si="117"/>
        <v>0</v>
      </c>
      <c r="AS121" s="59">
        <f t="shared" si="118"/>
        <v>0</v>
      </c>
      <c r="AT121" s="59" t="str">
        <f>IF('Indicator Data'!L124="No data","x",IF('Indicator Data'!BE124&lt;1000,"x",ROUND((IF('Indicator Data'!L124&gt;AT$194,10,IF('Indicator Data'!L124&lt;AT$195,0,10-(AT$194-'Indicator Data'!L124)/(AT$194-AT$195)*10))),1)))</f>
        <v>x</v>
      </c>
      <c r="AU121" s="61">
        <f t="shared" si="119"/>
        <v>0</v>
      </c>
      <c r="AV121" s="62">
        <f t="shared" si="120"/>
        <v>1.4</v>
      </c>
      <c r="AW121" s="59">
        <f>ROUND(IF('Indicator Data'!M124=0,0,IF('Indicator Data'!M124&gt;AW$194,10,IF('Indicator Data'!M124&lt;AW$195,0,10-(AW$194-'Indicator Data'!M124)/(AW$194-AW$195)*10))),1)</f>
        <v>0.1</v>
      </c>
      <c r="AX121" s="59">
        <f>ROUND(IF('Indicator Data'!N124=0,0,IF(LOG('Indicator Data'!N124)&gt;LOG(AX$194),10,IF(LOG('Indicator Data'!N124)&lt;LOG(AX$195),0,10-(LOG(AX$194)-LOG('Indicator Data'!N124))/(LOG(AX$194)-LOG(AX$195))*10))),1)</f>
        <v>0</v>
      </c>
      <c r="AY121" s="61">
        <f t="shared" si="121"/>
        <v>0.1</v>
      </c>
      <c r="AZ121" s="59">
        <f>'Indicator Data'!O124</f>
        <v>0</v>
      </c>
      <c r="BA121" s="59">
        <f>'Indicator Data'!P124</f>
        <v>0</v>
      </c>
      <c r="BB121" s="61">
        <f t="shared" si="122"/>
        <v>0</v>
      </c>
      <c r="BC121" s="62">
        <f t="shared" si="123"/>
        <v>0.1</v>
      </c>
      <c r="BD121" s="16"/>
      <c r="BE121" s="108"/>
    </row>
    <row r="122" spans="1:57" s="4" customFormat="1" x14ac:dyDescent="0.25">
      <c r="A122" s="131" t="s">
        <v>224</v>
      </c>
      <c r="B122" s="63" t="s">
        <v>223</v>
      </c>
      <c r="C122" s="59">
        <f>ROUND(IF('Indicator Data'!C125=0,0.1,IF(LOG('Indicator Data'!C125)&gt;C$194,10,IF(LOG('Indicator Data'!C125)&lt;C$195,0,10-(C$194-LOG('Indicator Data'!C125))/(C$194-C$195)*10))),1)</f>
        <v>9.4</v>
      </c>
      <c r="D122" s="59">
        <f>ROUND(IF('Indicator Data'!D125=0,0.1,IF(LOG('Indicator Data'!D125)&gt;D$194,10,IF(LOG('Indicator Data'!D125)&lt;D$195,0,10-(D$194-LOG('Indicator Data'!D125))/(D$194-D$195)*10))),1)</f>
        <v>10</v>
      </c>
      <c r="E122" s="59">
        <f t="shared" si="93"/>
        <v>9.6999999999999993</v>
      </c>
      <c r="F122" s="59">
        <f>ROUND(IF('Indicator Data'!E125="No data",0.1,IF('Indicator Data'!E125=0,0,IF(LOG('Indicator Data'!E125)&gt;F$194,10,IF(LOG('Indicator Data'!E125)&lt;F$195,0,10-(F$194-LOG('Indicator Data'!E125))/(F$194-F$195)*10)))),1)</f>
        <v>8.1</v>
      </c>
      <c r="G122" s="59">
        <f>ROUND(IF('Indicator Data'!F125=0,0,IF(LOG('Indicator Data'!F125)&gt;G$194,10,IF(LOG('Indicator Data'!F125)&lt;G$195,0,10-(G$194-LOG('Indicator Data'!F125))/(G$194-G$195)*10))),1)</f>
        <v>0</v>
      </c>
      <c r="H122" s="59">
        <f>ROUND(IF('Indicator Data'!G125=0,0,IF(LOG('Indicator Data'!G125)&gt;H$194,10,IF(LOG('Indicator Data'!G125)&lt;H$195,0,10-(H$194-LOG('Indicator Data'!G125))/(H$194-H$195)*10))),1)</f>
        <v>1.6</v>
      </c>
      <c r="I122" s="59">
        <f>ROUND(IF('Indicator Data'!H125=0,0,IF(LOG('Indicator Data'!H125)&gt;I$194,10,IF(LOG('Indicator Data'!H125)&lt;I$195,0,10-(I$194-LOG('Indicator Data'!H125))/(I$194-I$195)*10))),1)</f>
        <v>0</v>
      </c>
      <c r="J122" s="59">
        <f t="shared" si="94"/>
        <v>0.8</v>
      </c>
      <c r="K122" s="59">
        <f>ROUND(IF('Indicator Data'!I125=0,0,IF(LOG('Indicator Data'!I125)&gt;K$194,10,IF(LOG('Indicator Data'!I125)&lt;K$195,0,10-(K$194-LOG('Indicator Data'!I125))/(K$194-K$195)*10))),1)</f>
        <v>0</v>
      </c>
      <c r="L122" s="59">
        <f t="shared" si="95"/>
        <v>0.4</v>
      </c>
      <c r="M122" s="59">
        <f>ROUND(IF('Indicator Data'!J125=0,0,IF(LOG('Indicator Data'!J125)&gt;M$194,10,IF(LOG('Indicator Data'!J125)&lt;M$195,0,10-(M$194-LOG('Indicator Data'!J125))/(M$194-M$195)*10))),1)</f>
        <v>8</v>
      </c>
      <c r="N122" s="60">
        <f>'Indicator Data'!C125/'Indicator Data'!$BD125</f>
        <v>2.1255480786283947E-3</v>
      </c>
      <c r="O122" s="60">
        <f>'Indicator Data'!D125/'Indicator Data'!$BD125</f>
        <v>1.4716731179475213E-3</v>
      </c>
      <c r="P122" s="60">
        <f>IF(F122=0.1,0,'Indicator Data'!E125/'Indicator Data'!$BD125)</f>
        <v>6.3221461398445481E-3</v>
      </c>
      <c r="Q122" s="60">
        <f>'Indicator Data'!F125/'Indicator Data'!$BD125</f>
        <v>0</v>
      </c>
      <c r="R122" s="60">
        <f>'Indicator Data'!G125/'Indicator Data'!$BD125</f>
        <v>1.5318630472850486E-5</v>
      </c>
      <c r="S122" s="60">
        <f>'Indicator Data'!H125/'Indicator Data'!$BD125</f>
        <v>0</v>
      </c>
      <c r="T122" s="60">
        <f>'Indicator Data'!I125/'Indicator Data'!$BD125</f>
        <v>0</v>
      </c>
      <c r="U122" s="60">
        <f>'Indicator Data'!J125/'Indicator Data'!$BD125</f>
        <v>5.4363011523945516E-4</v>
      </c>
      <c r="V122" s="59">
        <f t="shared" si="96"/>
        <v>10</v>
      </c>
      <c r="W122" s="59">
        <f t="shared" si="97"/>
        <v>10</v>
      </c>
      <c r="X122" s="59">
        <f t="shared" si="98"/>
        <v>10</v>
      </c>
      <c r="Y122" s="59">
        <f t="shared" si="99"/>
        <v>4.2</v>
      </c>
      <c r="Z122" s="59">
        <f t="shared" si="100"/>
        <v>0</v>
      </c>
      <c r="AA122" s="59">
        <f t="shared" si="101"/>
        <v>0</v>
      </c>
      <c r="AB122" s="59">
        <f t="shared" si="102"/>
        <v>0</v>
      </c>
      <c r="AC122" s="59">
        <f t="shared" si="103"/>
        <v>0</v>
      </c>
      <c r="AD122" s="59">
        <f t="shared" si="104"/>
        <v>0</v>
      </c>
      <c r="AE122" s="59">
        <f t="shared" si="105"/>
        <v>0</v>
      </c>
      <c r="AF122" s="59">
        <f t="shared" si="106"/>
        <v>0.2</v>
      </c>
      <c r="AG122" s="59">
        <f>ROUND(IF('Indicator Data'!K125=0,0,IF('Indicator Data'!K125&gt;AG$194,10,IF('Indicator Data'!K125&lt;AG$195,0,10-(AG$194-'Indicator Data'!K125)/(AG$194-AG$195)*10))),1)</f>
        <v>2</v>
      </c>
      <c r="AH122" s="59">
        <f t="shared" si="107"/>
        <v>9.6999999999999993</v>
      </c>
      <c r="AI122" s="59">
        <f t="shared" si="108"/>
        <v>10</v>
      </c>
      <c r="AJ122" s="59">
        <f t="shared" si="109"/>
        <v>0.8</v>
      </c>
      <c r="AK122" s="59">
        <f t="shared" si="110"/>
        <v>0</v>
      </c>
      <c r="AL122" s="59">
        <f t="shared" si="111"/>
        <v>0.4</v>
      </c>
      <c r="AM122" s="59">
        <f t="shared" si="112"/>
        <v>0</v>
      </c>
      <c r="AN122" s="59">
        <f t="shared" si="113"/>
        <v>5.3</v>
      </c>
      <c r="AO122" s="61">
        <f t="shared" si="114"/>
        <v>9.9</v>
      </c>
      <c r="AP122" s="61">
        <f t="shared" si="115"/>
        <v>6.5</v>
      </c>
      <c r="AQ122" s="61">
        <f t="shared" si="116"/>
        <v>0</v>
      </c>
      <c r="AR122" s="61">
        <f t="shared" si="117"/>
        <v>0.2</v>
      </c>
      <c r="AS122" s="59">
        <f t="shared" si="118"/>
        <v>3.7</v>
      </c>
      <c r="AT122" s="59">
        <f>IF('Indicator Data'!L125="No data","x",IF('Indicator Data'!BE125&lt;1000,"x",ROUND((IF('Indicator Data'!L125&gt;AT$194,10,IF('Indicator Data'!L125&lt;AT$195,0,10-(AT$194-'Indicator Data'!L125)/(AT$194-AT$195)*10))),1)))</f>
        <v>2</v>
      </c>
      <c r="AU122" s="61">
        <f t="shared" si="119"/>
        <v>2.9</v>
      </c>
      <c r="AV122" s="62">
        <f t="shared" si="120"/>
        <v>5.5</v>
      </c>
      <c r="AW122" s="59">
        <f>ROUND(IF('Indicator Data'!M125=0,0,IF('Indicator Data'!M125&gt;AW$194,10,IF('Indicator Data'!M125&lt;AW$195,0,10-(AW$194-'Indicator Data'!M125)/(AW$194-AW$195)*10))),1)</f>
        <v>8</v>
      </c>
      <c r="AX122" s="59">
        <f>ROUND(IF('Indicator Data'!N125=0,0,IF(LOG('Indicator Data'!N125)&gt;LOG(AX$194),10,IF(LOG('Indicator Data'!N125)&lt;LOG(AX$195),0,10-(LOG(AX$194)-LOG('Indicator Data'!N125))/(LOG(AX$194)-LOG(AX$195))*10))),1)</f>
        <v>7.2</v>
      </c>
      <c r="AY122" s="61">
        <f t="shared" si="121"/>
        <v>7.6</v>
      </c>
      <c r="AZ122" s="59">
        <f>'Indicator Data'!O125</f>
        <v>0</v>
      </c>
      <c r="BA122" s="59">
        <f>'Indicator Data'!P125</f>
        <v>0</v>
      </c>
      <c r="BB122" s="61">
        <f t="shared" si="122"/>
        <v>0</v>
      </c>
      <c r="BC122" s="62">
        <f t="shared" si="123"/>
        <v>5.3</v>
      </c>
      <c r="BD122" s="16"/>
      <c r="BE122" s="108"/>
    </row>
    <row r="123" spans="1:57" s="4" customFormat="1" x14ac:dyDescent="0.25">
      <c r="A123" s="131" t="s">
        <v>226</v>
      </c>
      <c r="B123" s="63" t="s">
        <v>225</v>
      </c>
      <c r="C123" s="59">
        <f>ROUND(IF('Indicator Data'!C126=0,0.1,IF(LOG('Indicator Data'!C126)&gt;C$194,10,IF(LOG('Indicator Data'!C126)&lt;C$195,0,10-(C$194-LOG('Indicator Data'!C126))/(C$194-C$195)*10))),1)</f>
        <v>5.2</v>
      </c>
      <c r="D123" s="59">
        <f>ROUND(IF('Indicator Data'!D126=0,0.1,IF(LOG('Indicator Data'!D126)&gt;D$194,10,IF(LOG('Indicator Data'!D126)&lt;D$195,0,10-(D$194-LOG('Indicator Data'!D126))/(D$194-D$195)*10))),1)</f>
        <v>0.1</v>
      </c>
      <c r="E123" s="59">
        <f t="shared" si="93"/>
        <v>3</v>
      </c>
      <c r="F123" s="59">
        <f>ROUND(IF('Indicator Data'!E126="No data",0.1,IF('Indicator Data'!E126=0,0,IF(LOG('Indicator Data'!E126)&gt;F$194,10,IF(LOG('Indicator Data'!E126)&lt;F$195,0,10-(F$194-LOG('Indicator Data'!E126))/(F$194-F$195)*10)))),1)</f>
        <v>7.4</v>
      </c>
      <c r="G123" s="59">
        <f>ROUND(IF('Indicator Data'!F126=0,0,IF(LOG('Indicator Data'!F126)&gt;G$194,10,IF(LOG('Indicator Data'!F126)&lt;G$195,0,10-(G$194-LOG('Indicator Data'!F126))/(G$194-G$195)*10))),1)</f>
        <v>0</v>
      </c>
      <c r="H123" s="59">
        <f>ROUND(IF('Indicator Data'!G126=0,0,IF(LOG('Indicator Data'!G126)&gt;H$194,10,IF(LOG('Indicator Data'!G126)&lt;H$195,0,10-(H$194-LOG('Indicator Data'!G126))/(H$194-H$195)*10))),1)</f>
        <v>0</v>
      </c>
      <c r="I123" s="59">
        <f>ROUND(IF('Indicator Data'!H126=0,0,IF(LOG('Indicator Data'!H126)&gt;I$194,10,IF(LOG('Indicator Data'!H126)&lt;I$195,0,10-(I$194-LOG('Indicator Data'!H126))/(I$194-I$195)*10))),1)</f>
        <v>0</v>
      </c>
      <c r="J123" s="59">
        <f t="shared" si="94"/>
        <v>0</v>
      </c>
      <c r="K123" s="59">
        <f>ROUND(IF('Indicator Data'!I126=0,0,IF(LOG('Indicator Data'!I126)&gt;K$194,10,IF(LOG('Indicator Data'!I126)&lt;K$195,0,10-(K$194-LOG('Indicator Data'!I126))/(K$194-K$195)*10))),1)</f>
        <v>0</v>
      </c>
      <c r="L123" s="59">
        <f t="shared" si="95"/>
        <v>0</v>
      </c>
      <c r="M123" s="59">
        <f>ROUND(IF('Indicator Data'!J126=0,0,IF(LOG('Indicator Data'!J126)&gt;M$194,10,IF(LOG('Indicator Data'!J126)&lt;M$195,0,10-(M$194-LOG('Indicator Data'!J126))/(M$194-M$195)*10))),1)</f>
        <v>0</v>
      </c>
      <c r="N123" s="60">
        <f>'Indicator Data'!C126/'Indicator Data'!$BD126</f>
        <v>7.3416150403284814E-5</v>
      </c>
      <c r="O123" s="60">
        <f>'Indicator Data'!D126/'Indicator Data'!$BD126</f>
        <v>0</v>
      </c>
      <c r="P123" s="60">
        <f>IF(F123=0.1,0,'Indicator Data'!E126/'Indicator Data'!$BD126)</f>
        <v>5.3395592532253025E-3</v>
      </c>
      <c r="Q123" s="60">
        <f>'Indicator Data'!F126/'Indicator Data'!$BD126</f>
        <v>0</v>
      </c>
      <c r="R123" s="60">
        <f>'Indicator Data'!G126/'Indicator Data'!$BD126</f>
        <v>0</v>
      </c>
      <c r="S123" s="60">
        <f>'Indicator Data'!H126/'Indicator Data'!$BD126</f>
        <v>0</v>
      </c>
      <c r="T123" s="60">
        <f>'Indicator Data'!I126/'Indicator Data'!$BD126</f>
        <v>0</v>
      </c>
      <c r="U123" s="60">
        <f>'Indicator Data'!J126/'Indicator Data'!$BD126</f>
        <v>0</v>
      </c>
      <c r="V123" s="59">
        <f t="shared" si="96"/>
        <v>0.4</v>
      </c>
      <c r="W123" s="59">
        <f t="shared" si="97"/>
        <v>0</v>
      </c>
      <c r="X123" s="59">
        <f t="shared" si="98"/>
        <v>0.2</v>
      </c>
      <c r="Y123" s="59">
        <f t="shared" si="99"/>
        <v>3.6</v>
      </c>
      <c r="Z123" s="59">
        <f t="shared" si="100"/>
        <v>0</v>
      </c>
      <c r="AA123" s="59">
        <f t="shared" si="101"/>
        <v>0</v>
      </c>
      <c r="AB123" s="59">
        <f t="shared" si="102"/>
        <v>0</v>
      </c>
      <c r="AC123" s="59">
        <f t="shared" si="103"/>
        <v>0</v>
      </c>
      <c r="AD123" s="59">
        <f t="shared" si="104"/>
        <v>0</v>
      </c>
      <c r="AE123" s="59">
        <f t="shared" si="105"/>
        <v>0</v>
      </c>
      <c r="AF123" s="59">
        <f t="shared" si="106"/>
        <v>0</v>
      </c>
      <c r="AG123" s="59">
        <f>ROUND(IF('Indicator Data'!K126=0,0,IF('Indicator Data'!K126&gt;AG$194,10,IF('Indicator Data'!K126&lt;AG$195,0,10-(AG$194-'Indicator Data'!K126)/(AG$194-AG$195)*10))),1)</f>
        <v>0</v>
      </c>
      <c r="AH123" s="59">
        <f t="shared" si="107"/>
        <v>2.8</v>
      </c>
      <c r="AI123" s="59">
        <f t="shared" si="108"/>
        <v>0.1</v>
      </c>
      <c r="AJ123" s="59">
        <f t="shared" si="109"/>
        <v>0</v>
      </c>
      <c r="AK123" s="59">
        <f t="shared" si="110"/>
        <v>0</v>
      </c>
      <c r="AL123" s="59">
        <f t="shared" si="111"/>
        <v>0</v>
      </c>
      <c r="AM123" s="59">
        <f t="shared" si="112"/>
        <v>0</v>
      </c>
      <c r="AN123" s="59">
        <f t="shared" si="113"/>
        <v>0</v>
      </c>
      <c r="AO123" s="61">
        <f t="shared" si="114"/>
        <v>1.7</v>
      </c>
      <c r="AP123" s="61">
        <f t="shared" si="115"/>
        <v>5.8</v>
      </c>
      <c r="AQ123" s="61">
        <f t="shared" si="116"/>
        <v>0</v>
      </c>
      <c r="AR123" s="61">
        <f t="shared" si="117"/>
        <v>0</v>
      </c>
      <c r="AS123" s="59">
        <f t="shared" si="118"/>
        <v>0</v>
      </c>
      <c r="AT123" s="59">
        <f>IF('Indicator Data'!L126="No data","x",IF('Indicator Data'!BE126&lt;1000,"x",ROUND((IF('Indicator Data'!L126&gt;AT$194,10,IF('Indicator Data'!L126&lt;AT$195,0,10-(AT$194-'Indicator Data'!L126)/(AT$194-AT$195)*10))),1)))</f>
        <v>1</v>
      </c>
      <c r="AU123" s="61">
        <f t="shared" si="119"/>
        <v>0.5</v>
      </c>
      <c r="AV123" s="62">
        <f t="shared" si="120"/>
        <v>1.9</v>
      </c>
      <c r="AW123" s="59">
        <f>ROUND(IF('Indicator Data'!M126=0,0,IF('Indicator Data'!M126&gt;AW$194,10,IF('Indicator Data'!M126&lt;AW$195,0,10-(AW$194-'Indicator Data'!M126)/(AW$194-AW$195)*10))),1)</f>
        <v>0</v>
      </c>
      <c r="AX123" s="59">
        <f>ROUND(IF('Indicator Data'!N126=0,0,IF(LOG('Indicator Data'!N126)&gt;LOG(AX$194),10,IF(LOG('Indicator Data'!N126)&lt;LOG(AX$195),0,10-(LOG(AX$194)-LOG('Indicator Data'!N126))/(LOG(AX$194)-LOG(AX$195))*10))),1)</f>
        <v>0</v>
      </c>
      <c r="AY123" s="61">
        <f t="shared" si="121"/>
        <v>0</v>
      </c>
      <c r="AZ123" s="59">
        <f>'Indicator Data'!O126</f>
        <v>0</v>
      </c>
      <c r="BA123" s="59">
        <f>'Indicator Data'!P126</f>
        <v>0</v>
      </c>
      <c r="BB123" s="61">
        <f t="shared" si="122"/>
        <v>0</v>
      </c>
      <c r="BC123" s="62">
        <f t="shared" si="123"/>
        <v>0</v>
      </c>
      <c r="BD123" s="16"/>
      <c r="BE123" s="108"/>
    </row>
    <row r="124" spans="1:57" s="4" customFormat="1" x14ac:dyDescent="0.25">
      <c r="A124" s="131" t="s">
        <v>228</v>
      </c>
      <c r="B124" s="63" t="s">
        <v>227</v>
      </c>
      <c r="C124" s="59">
        <f>ROUND(IF('Indicator Data'!C127=0,0.1,IF(LOG('Indicator Data'!C127)&gt;C$194,10,IF(LOG('Indicator Data'!C127)&lt;C$195,0,10-(C$194-LOG('Indicator Data'!C127))/(C$194-C$195)*10))),1)</f>
        <v>7.2</v>
      </c>
      <c r="D124" s="59">
        <f>ROUND(IF('Indicator Data'!D127=0,0.1,IF(LOG('Indicator Data'!D127)&gt;D$194,10,IF(LOG('Indicator Data'!D127)&lt;D$195,0,10-(D$194-LOG('Indicator Data'!D127))/(D$194-D$195)*10))),1)</f>
        <v>8.5</v>
      </c>
      <c r="E124" s="59">
        <f t="shared" si="93"/>
        <v>7.9</v>
      </c>
      <c r="F124" s="59">
        <f>ROUND(IF('Indicator Data'!E127="No data",0.1,IF('Indicator Data'!E127=0,0,IF(LOG('Indicator Data'!E127)&gt;F$194,10,IF(LOG('Indicator Data'!E127)&lt;F$195,0,10-(F$194-LOG('Indicator Data'!E127))/(F$194-F$195)*10)))),1)</f>
        <v>5.2</v>
      </c>
      <c r="G124" s="59">
        <f>ROUND(IF('Indicator Data'!F127=0,0,IF(LOG('Indicator Data'!F127)&gt;G$194,10,IF(LOG('Indicator Data'!F127)&lt;G$195,0,10-(G$194-LOG('Indicator Data'!F127))/(G$194-G$195)*10))),1)</f>
        <v>5.8</v>
      </c>
      <c r="H124" s="59">
        <f>ROUND(IF('Indicator Data'!G127=0,0,IF(LOG('Indicator Data'!G127)&gt;H$194,10,IF(LOG('Indicator Data'!G127)&lt;H$195,0,10-(H$194-LOG('Indicator Data'!G127))/(H$194-H$195)*10))),1)</f>
        <v>4.8</v>
      </c>
      <c r="I124" s="59">
        <f>ROUND(IF('Indicator Data'!H127=0,0,IF(LOG('Indicator Data'!H127)&gt;I$194,10,IF(LOG('Indicator Data'!H127)&lt;I$195,0,10-(I$194-LOG('Indicator Data'!H127))/(I$194-I$195)*10))),1)</f>
        <v>0</v>
      </c>
      <c r="J124" s="59">
        <f t="shared" si="94"/>
        <v>2.7</v>
      </c>
      <c r="K124" s="59">
        <f>ROUND(IF('Indicator Data'!I127=0,0,IF(LOG('Indicator Data'!I127)&gt;K$194,10,IF(LOG('Indicator Data'!I127)&lt;K$195,0,10-(K$194-LOG('Indicator Data'!I127))/(K$194-K$195)*10))),1)</f>
        <v>5.6</v>
      </c>
      <c r="L124" s="59">
        <f t="shared" si="95"/>
        <v>4.3</v>
      </c>
      <c r="M124" s="59">
        <f>ROUND(IF('Indicator Data'!J127=0,0,IF(LOG('Indicator Data'!J127)&gt;M$194,10,IF(LOG('Indicator Data'!J127)&lt;M$195,0,10-(M$194-LOG('Indicator Data'!J127))/(M$194-M$195)*10))),1)</f>
        <v>0</v>
      </c>
      <c r="N124" s="60">
        <f>'Indicator Data'!C127/'Indicator Data'!$BD127</f>
        <v>1.7408937677204491E-3</v>
      </c>
      <c r="O124" s="60">
        <f>'Indicator Data'!D127/'Indicator Data'!$BD127</f>
        <v>8.3042992673477555E-4</v>
      </c>
      <c r="P124" s="60">
        <f>IF(F124=0.1,0,'Indicator Data'!E127/'Indicator Data'!$BD127)</f>
        <v>2.8756265266103231E-3</v>
      </c>
      <c r="Q124" s="60">
        <f>'Indicator Data'!F127/'Indicator Data'!$BD127</f>
        <v>6.4938132862401522E-6</v>
      </c>
      <c r="R124" s="60">
        <f>'Indicator Data'!G127/'Indicator Data'!$BD127</f>
        <v>1.9924747078162446E-3</v>
      </c>
      <c r="S124" s="60">
        <f>'Indicator Data'!H127/'Indicator Data'!$BD127</f>
        <v>0</v>
      </c>
      <c r="T124" s="60">
        <f>'Indicator Data'!I127/'Indicator Data'!$BD127</f>
        <v>1.3842051305574352E-3</v>
      </c>
      <c r="U124" s="60">
        <f>'Indicator Data'!J127/'Indicator Data'!$BD127</f>
        <v>0</v>
      </c>
      <c r="V124" s="59">
        <f t="shared" si="96"/>
        <v>8.6999999999999993</v>
      </c>
      <c r="W124" s="59">
        <f t="shared" si="97"/>
        <v>8.3000000000000007</v>
      </c>
      <c r="X124" s="59">
        <f t="shared" si="98"/>
        <v>8.5</v>
      </c>
      <c r="Y124" s="59">
        <f t="shared" si="99"/>
        <v>1.9</v>
      </c>
      <c r="Z124" s="59">
        <f t="shared" si="100"/>
        <v>7.4</v>
      </c>
      <c r="AA124" s="59">
        <f t="shared" si="101"/>
        <v>1.1000000000000001</v>
      </c>
      <c r="AB124" s="59">
        <f t="shared" si="102"/>
        <v>0</v>
      </c>
      <c r="AC124" s="59">
        <f t="shared" si="103"/>
        <v>0.6</v>
      </c>
      <c r="AD124" s="59">
        <f t="shared" si="104"/>
        <v>1.4</v>
      </c>
      <c r="AE124" s="59">
        <f t="shared" si="105"/>
        <v>1</v>
      </c>
      <c r="AF124" s="59">
        <f t="shared" si="106"/>
        <v>0</v>
      </c>
      <c r="AG124" s="59">
        <f>ROUND(IF('Indicator Data'!K127=0,0,IF('Indicator Data'!K127&gt;AG$194,10,IF('Indicator Data'!K127&lt;AG$195,0,10-(AG$194-'Indicator Data'!K127)/(AG$194-AG$195)*10))),1)</f>
        <v>2</v>
      </c>
      <c r="AH124" s="59">
        <f t="shared" si="107"/>
        <v>8</v>
      </c>
      <c r="AI124" s="59">
        <f t="shared" si="108"/>
        <v>8.4</v>
      </c>
      <c r="AJ124" s="59">
        <f t="shared" si="109"/>
        <v>3</v>
      </c>
      <c r="AK124" s="59">
        <f t="shared" si="110"/>
        <v>0</v>
      </c>
      <c r="AL124" s="59">
        <f t="shared" si="111"/>
        <v>1.6</v>
      </c>
      <c r="AM124" s="59">
        <f t="shared" si="112"/>
        <v>3.5</v>
      </c>
      <c r="AN124" s="59">
        <f t="shared" si="113"/>
        <v>0</v>
      </c>
      <c r="AO124" s="61">
        <f t="shared" si="114"/>
        <v>8.1999999999999993</v>
      </c>
      <c r="AP124" s="61">
        <f t="shared" si="115"/>
        <v>3.7</v>
      </c>
      <c r="AQ124" s="61">
        <f t="shared" si="116"/>
        <v>6.7</v>
      </c>
      <c r="AR124" s="61">
        <f t="shared" si="117"/>
        <v>2.8</v>
      </c>
      <c r="AS124" s="59">
        <f t="shared" si="118"/>
        <v>1</v>
      </c>
      <c r="AT124" s="59">
        <f>IF('Indicator Data'!L127="No data","x",IF('Indicator Data'!BE127&lt;1000,"x",ROUND((IF('Indicator Data'!L127&gt;AT$194,10,IF('Indicator Data'!L127&lt;AT$195,0,10-(AT$194-'Indicator Data'!L127)/(AT$194-AT$195)*10))),1)))</f>
        <v>2</v>
      </c>
      <c r="AU124" s="61">
        <f t="shared" si="119"/>
        <v>1.5</v>
      </c>
      <c r="AV124" s="62">
        <f t="shared" si="120"/>
        <v>5.0999999999999996</v>
      </c>
      <c r="AW124" s="59">
        <f>ROUND(IF('Indicator Data'!M127=0,0,IF('Indicator Data'!M127&gt;AW$194,10,IF('Indicator Data'!M127&lt;AW$195,0,10-(AW$194-'Indicator Data'!M127)/(AW$194-AW$195)*10))),1)</f>
        <v>0.1</v>
      </c>
      <c r="AX124" s="59">
        <f>ROUND(IF('Indicator Data'!N127=0,0,IF(LOG('Indicator Data'!N127)&gt;LOG(AX$194),10,IF(LOG('Indicator Data'!N127)&lt;LOG(AX$195),0,10-(LOG(AX$194)-LOG('Indicator Data'!N127))/(LOG(AX$194)-LOG(AX$195))*10))),1)</f>
        <v>0</v>
      </c>
      <c r="AY124" s="61">
        <f t="shared" si="121"/>
        <v>0.1</v>
      </c>
      <c r="AZ124" s="59">
        <f>'Indicator Data'!O127</f>
        <v>0</v>
      </c>
      <c r="BA124" s="59">
        <f>'Indicator Data'!P127</f>
        <v>0</v>
      </c>
      <c r="BB124" s="61">
        <f t="shared" si="122"/>
        <v>0</v>
      </c>
      <c r="BC124" s="62">
        <f t="shared" si="123"/>
        <v>0.1</v>
      </c>
      <c r="BD124" s="16"/>
      <c r="BE124" s="108"/>
    </row>
    <row r="125" spans="1:57" s="4" customFormat="1" x14ac:dyDescent="0.25">
      <c r="A125" s="131" t="s">
        <v>230</v>
      </c>
      <c r="B125" s="63" t="s">
        <v>229</v>
      </c>
      <c r="C125" s="59">
        <f>ROUND(IF('Indicator Data'!C128=0,0.1,IF(LOG('Indicator Data'!C128)&gt;C$194,10,IF(LOG('Indicator Data'!C128)&lt;C$195,0,10-(C$194-LOG('Indicator Data'!C128))/(C$194-C$195)*10))),1)</f>
        <v>7.7</v>
      </c>
      <c r="D125" s="59">
        <f>ROUND(IF('Indicator Data'!D128=0,0.1,IF(LOG('Indicator Data'!D128)&gt;D$194,10,IF(LOG('Indicator Data'!D128)&lt;D$195,0,10-(D$194-LOG('Indicator Data'!D128))/(D$194-D$195)*10))),1)</f>
        <v>9.1</v>
      </c>
      <c r="E125" s="59">
        <f t="shared" si="93"/>
        <v>8.5</v>
      </c>
      <c r="F125" s="59">
        <f>ROUND(IF('Indicator Data'!E128="No data",0.1,IF('Indicator Data'!E128=0,0,IF(LOG('Indicator Data'!E128)&gt;F$194,10,IF(LOG('Indicator Data'!E128)&lt;F$195,0,10-(F$194-LOG('Indicator Data'!E128))/(F$194-F$195)*10)))),1)</f>
        <v>6.5</v>
      </c>
      <c r="G125" s="59">
        <f>ROUND(IF('Indicator Data'!F128=0,0,IF(LOG('Indicator Data'!F128)&gt;G$194,10,IF(LOG('Indicator Data'!F128)&lt;G$195,0,10-(G$194-LOG('Indicator Data'!F128))/(G$194-G$195)*10))),1)</f>
        <v>7.3</v>
      </c>
      <c r="H125" s="59">
        <f>ROUND(IF('Indicator Data'!G128=0,0,IF(LOG('Indicator Data'!G128)&gt;H$194,10,IF(LOG('Indicator Data'!G128)&lt;H$195,0,10-(H$194-LOG('Indicator Data'!G128))/(H$194-H$195)*10))),1)</f>
        <v>5.7</v>
      </c>
      <c r="I125" s="59">
        <f>ROUND(IF('Indicator Data'!H128=0,0,IF(LOG('Indicator Data'!H128)&gt;I$194,10,IF(LOG('Indicator Data'!H128)&lt;I$195,0,10-(I$194-LOG('Indicator Data'!H128))/(I$194-I$195)*10))),1)</f>
        <v>6.4</v>
      </c>
      <c r="J125" s="59">
        <f t="shared" si="94"/>
        <v>6.1</v>
      </c>
      <c r="K125" s="59">
        <f>ROUND(IF('Indicator Data'!I128=0,0,IF(LOG('Indicator Data'!I128)&gt;K$194,10,IF(LOG('Indicator Data'!I128)&lt;K$195,0,10-(K$194-LOG('Indicator Data'!I128))/(K$194-K$195)*10))),1)</f>
        <v>5.3</v>
      </c>
      <c r="L125" s="59">
        <f t="shared" si="95"/>
        <v>5.7</v>
      </c>
      <c r="M125" s="59">
        <f>ROUND(IF('Indicator Data'!J128=0,0,IF(LOG('Indicator Data'!J128)&gt;M$194,10,IF(LOG('Indicator Data'!J128)&lt;M$195,0,10-(M$194-LOG('Indicator Data'!J128))/(M$194-M$195)*10))),1)</f>
        <v>8.6999999999999993</v>
      </c>
      <c r="N125" s="60">
        <f>'Indicator Data'!C128/'Indicator Data'!$BD128</f>
        <v>1.9213085654596451E-3</v>
      </c>
      <c r="O125" s="60">
        <f>'Indicator Data'!D128/'Indicator Data'!$BD128</f>
        <v>8.8709202487293175E-4</v>
      </c>
      <c r="P125" s="60">
        <f>IF(F125=0.1,0,'Indicator Data'!E128/'Indicator Data'!$BD128)</f>
        <v>6.4505006243592037E-3</v>
      </c>
      <c r="Q125" s="60">
        <f>'Indicator Data'!F128/'Indicator Data'!$BD128</f>
        <v>4.0915384085546934E-5</v>
      </c>
      <c r="R125" s="60">
        <f>'Indicator Data'!G128/'Indicator Data'!$BD128</f>
        <v>3.1542286863270115E-3</v>
      </c>
      <c r="S125" s="60">
        <f>'Indicator Data'!H128/'Indicator Data'!$BD128</f>
        <v>4.6051687265988894E-5</v>
      </c>
      <c r="T125" s="60">
        <f>'Indicator Data'!I128/'Indicator Data'!$BD128</f>
        <v>7.162128404108874E-4</v>
      </c>
      <c r="U125" s="60">
        <f>'Indicator Data'!J128/'Indicator Data'!$BD128</f>
        <v>5.0581499391459872E-3</v>
      </c>
      <c r="V125" s="59">
        <f t="shared" si="96"/>
        <v>9.6</v>
      </c>
      <c r="W125" s="59">
        <f t="shared" si="97"/>
        <v>8.9</v>
      </c>
      <c r="X125" s="59">
        <f t="shared" si="98"/>
        <v>9.3000000000000007</v>
      </c>
      <c r="Y125" s="59">
        <f t="shared" si="99"/>
        <v>4.3</v>
      </c>
      <c r="Z125" s="59">
        <f t="shared" si="100"/>
        <v>9.1</v>
      </c>
      <c r="AA125" s="59">
        <f t="shared" si="101"/>
        <v>1.8</v>
      </c>
      <c r="AB125" s="59">
        <f t="shared" si="102"/>
        <v>0.1</v>
      </c>
      <c r="AC125" s="59">
        <f t="shared" si="103"/>
        <v>1</v>
      </c>
      <c r="AD125" s="59">
        <f t="shared" si="104"/>
        <v>0.7</v>
      </c>
      <c r="AE125" s="59">
        <f t="shared" si="105"/>
        <v>0.9</v>
      </c>
      <c r="AF125" s="59">
        <f t="shared" si="106"/>
        <v>1.7</v>
      </c>
      <c r="AG125" s="59">
        <f>ROUND(IF('Indicator Data'!K128=0,0,IF('Indicator Data'!K128&gt;AG$194,10,IF('Indicator Data'!K128&lt;AG$195,0,10-(AG$194-'Indicator Data'!K128)/(AG$194-AG$195)*10))),1)</f>
        <v>5.0999999999999996</v>
      </c>
      <c r="AH125" s="59">
        <f t="shared" si="107"/>
        <v>8.6999999999999993</v>
      </c>
      <c r="AI125" s="59">
        <f t="shared" si="108"/>
        <v>9</v>
      </c>
      <c r="AJ125" s="59">
        <f t="shared" si="109"/>
        <v>3.8</v>
      </c>
      <c r="AK125" s="59">
        <f t="shared" si="110"/>
        <v>3.3</v>
      </c>
      <c r="AL125" s="59">
        <f t="shared" si="111"/>
        <v>3.6</v>
      </c>
      <c r="AM125" s="59">
        <f t="shared" si="112"/>
        <v>3</v>
      </c>
      <c r="AN125" s="59">
        <f t="shared" si="113"/>
        <v>6.3</v>
      </c>
      <c r="AO125" s="61">
        <f t="shared" si="114"/>
        <v>8.9</v>
      </c>
      <c r="AP125" s="61">
        <f t="shared" si="115"/>
        <v>5.5</v>
      </c>
      <c r="AQ125" s="61">
        <f t="shared" si="116"/>
        <v>8.3000000000000007</v>
      </c>
      <c r="AR125" s="61">
        <f t="shared" si="117"/>
        <v>3.7</v>
      </c>
      <c r="AS125" s="59">
        <f t="shared" si="118"/>
        <v>5.7</v>
      </c>
      <c r="AT125" s="59">
        <f>IF('Indicator Data'!L128="No data","x",IF('Indicator Data'!BE128&lt;1000,"x",ROUND((IF('Indicator Data'!L128&gt;AT$194,10,IF('Indicator Data'!L128&lt;AT$195,0,10-(AT$194-'Indicator Data'!L128)/(AT$194-AT$195)*10))),1)))</f>
        <v>2</v>
      </c>
      <c r="AU125" s="61">
        <f t="shared" si="119"/>
        <v>3.9</v>
      </c>
      <c r="AV125" s="62">
        <f t="shared" si="120"/>
        <v>6.6</v>
      </c>
      <c r="AW125" s="59">
        <f>ROUND(IF('Indicator Data'!M128=0,0,IF('Indicator Data'!M128&gt;AW$194,10,IF('Indicator Data'!M128&lt;AW$195,0,10-(AW$194-'Indicator Data'!M128)/(AW$194-AW$195)*10))),1)</f>
        <v>3.6</v>
      </c>
      <c r="AX125" s="59">
        <f>ROUND(IF('Indicator Data'!N128=0,0,IF(LOG('Indicator Data'!N128)&gt;LOG(AX$194),10,IF(LOG('Indicator Data'!N128)&lt;LOG(AX$195),0,10-(LOG(AX$194)-LOG('Indicator Data'!N128))/(LOG(AX$194)-LOG(AX$195))*10))),1)</f>
        <v>4.5999999999999996</v>
      </c>
      <c r="AY125" s="61">
        <f t="shared" si="121"/>
        <v>4.0999999999999996</v>
      </c>
      <c r="AZ125" s="59">
        <f>'Indicator Data'!O128</f>
        <v>0</v>
      </c>
      <c r="BA125" s="59">
        <f>'Indicator Data'!P128</f>
        <v>0</v>
      </c>
      <c r="BB125" s="61">
        <f t="shared" si="122"/>
        <v>0</v>
      </c>
      <c r="BC125" s="62">
        <f t="shared" si="123"/>
        <v>2.9</v>
      </c>
      <c r="BD125" s="16"/>
      <c r="BE125" s="108"/>
    </row>
    <row r="126" spans="1:57" s="4" customFormat="1" x14ac:dyDescent="0.25">
      <c r="A126" s="131" t="s">
        <v>232</v>
      </c>
      <c r="B126" s="63" t="s">
        <v>231</v>
      </c>
      <c r="C126" s="59">
        <f>ROUND(IF('Indicator Data'!C129=0,0.1,IF(LOG('Indicator Data'!C129)&gt;C$194,10,IF(LOG('Indicator Data'!C129)&lt;C$195,0,10-(C$194-LOG('Indicator Data'!C129))/(C$194-C$195)*10))),1)</f>
        <v>0.1</v>
      </c>
      <c r="D126" s="59">
        <f>ROUND(IF('Indicator Data'!D129=0,0.1,IF(LOG('Indicator Data'!D129)&gt;D$194,10,IF(LOG('Indicator Data'!D129)&lt;D$195,0,10-(D$194-LOG('Indicator Data'!D129))/(D$194-D$195)*10))),1)</f>
        <v>0.1</v>
      </c>
      <c r="E126" s="59">
        <f t="shared" si="93"/>
        <v>0.1</v>
      </c>
      <c r="F126" s="59">
        <f>ROUND(IF('Indicator Data'!E129="No data",0.1,IF('Indicator Data'!E129=0,0,IF(LOG('Indicator Data'!E129)&gt;F$194,10,IF(LOG('Indicator Data'!E129)&lt;F$195,0,10-(F$194-LOG('Indicator Data'!E129))/(F$194-F$195)*10)))),1)</f>
        <v>8.1</v>
      </c>
      <c r="G126" s="59">
        <f>ROUND(IF('Indicator Data'!F129=0,0,IF(LOG('Indicator Data'!F129)&gt;G$194,10,IF(LOG('Indicator Data'!F129)&lt;G$195,0,10-(G$194-LOG('Indicator Data'!F129))/(G$194-G$195)*10))),1)</f>
        <v>0</v>
      </c>
      <c r="H126" s="59">
        <f>ROUND(IF('Indicator Data'!G129=0,0,IF(LOG('Indicator Data'!G129)&gt;H$194,10,IF(LOG('Indicator Data'!G129)&lt;H$195,0,10-(H$194-LOG('Indicator Data'!G129))/(H$194-H$195)*10))),1)</f>
        <v>0</v>
      </c>
      <c r="I126" s="59">
        <f>ROUND(IF('Indicator Data'!H129=0,0,IF(LOG('Indicator Data'!H129)&gt;I$194,10,IF(LOG('Indicator Data'!H129)&lt;I$195,0,10-(I$194-LOG('Indicator Data'!H129))/(I$194-I$195)*10))),1)</f>
        <v>0</v>
      </c>
      <c r="J126" s="59">
        <f t="shared" si="94"/>
        <v>0</v>
      </c>
      <c r="K126" s="59">
        <f>ROUND(IF('Indicator Data'!I129=0,0,IF(LOG('Indicator Data'!I129)&gt;K$194,10,IF(LOG('Indicator Data'!I129)&lt;K$195,0,10-(K$194-LOG('Indicator Data'!I129))/(K$194-K$195)*10))),1)</f>
        <v>0</v>
      </c>
      <c r="L126" s="59">
        <f t="shared" si="95"/>
        <v>0</v>
      </c>
      <c r="M126" s="59">
        <f>ROUND(IF('Indicator Data'!J129=0,0,IF(LOG('Indicator Data'!J129)&gt;M$194,10,IF(LOG('Indicator Data'!J129)&lt;M$195,0,10-(M$194-LOG('Indicator Data'!J129))/(M$194-M$195)*10))),1)</f>
        <v>10</v>
      </c>
      <c r="N126" s="60">
        <f>'Indicator Data'!C129/'Indicator Data'!$BD129</f>
        <v>0</v>
      </c>
      <c r="O126" s="60">
        <f>'Indicator Data'!D129/'Indicator Data'!$BD129</f>
        <v>0</v>
      </c>
      <c r="P126" s="60">
        <f>IF(F126=0.1,0,'Indicator Data'!E129/'Indicator Data'!$BD129)</f>
        <v>8.7251548622331275E-3</v>
      </c>
      <c r="Q126" s="60">
        <f>'Indicator Data'!F129/'Indicator Data'!$BD129</f>
        <v>0</v>
      </c>
      <c r="R126" s="60">
        <f>'Indicator Data'!G129/'Indicator Data'!$BD129</f>
        <v>0</v>
      </c>
      <c r="S126" s="60">
        <f>'Indicator Data'!H129/'Indicator Data'!$BD129</f>
        <v>0</v>
      </c>
      <c r="T126" s="60">
        <f>'Indicator Data'!I129/'Indicator Data'!$BD129</f>
        <v>0</v>
      </c>
      <c r="U126" s="60">
        <f>'Indicator Data'!J129/'Indicator Data'!$BD129</f>
        <v>3.4626279126901978E-2</v>
      </c>
      <c r="V126" s="59">
        <f t="shared" si="96"/>
        <v>0</v>
      </c>
      <c r="W126" s="59">
        <f t="shared" si="97"/>
        <v>0</v>
      </c>
      <c r="X126" s="59">
        <f t="shared" si="98"/>
        <v>0</v>
      </c>
      <c r="Y126" s="59">
        <f t="shared" si="99"/>
        <v>5.8</v>
      </c>
      <c r="Z126" s="59">
        <f t="shared" si="100"/>
        <v>0</v>
      </c>
      <c r="AA126" s="59">
        <f t="shared" si="101"/>
        <v>0</v>
      </c>
      <c r="AB126" s="59">
        <f t="shared" si="102"/>
        <v>0</v>
      </c>
      <c r="AC126" s="59">
        <f t="shared" si="103"/>
        <v>0</v>
      </c>
      <c r="AD126" s="59">
        <f t="shared" si="104"/>
        <v>0</v>
      </c>
      <c r="AE126" s="59">
        <f t="shared" si="105"/>
        <v>0</v>
      </c>
      <c r="AF126" s="59">
        <f t="shared" si="106"/>
        <v>10</v>
      </c>
      <c r="AG126" s="59">
        <f>ROUND(IF('Indicator Data'!K129=0,0,IF('Indicator Data'!K129&gt;AG$194,10,IF('Indicator Data'!K129&lt;AG$195,0,10-(AG$194-'Indicator Data'!K129)/(AG$194-AG$195)*10))),1)</f>
        <v>8.1</v>
      </c>
      <c r="AH126" s="59">
        <f t="shared" si="107"/>
        <v>0.1</v>
      </c>
      <c r="AI126" s="59">
        <f t="shared" si="108"/>
        <v>0.1</v>
      </c>
      <c r="AJ126" s="59">
        <f t="shared" si="109"/>
        <v>0</v>
      </c>
      <c r="AK126" s="59">
        <f t="shared" si="110"/>
        <v>0</v>
      </c>
      <c r="AL126" s="59">
        <f t="shared" si="111"/>
        <v>0</v>
      </c>
      <c r="AM126" s="59">
        <f t="shared" si="112"/>
        <v>0</v>
      </c>
      <c r="AN126" s="59">
        <f t="shared" si="113"/>
        <v>10</v>
      </c>
      <c r="AO126" s="61">
        <f t="shared" si="114"/>
        <v>0.1</v>
      </c>
      <c r="AP126" s="61">
        <f t="shared" si="115"/>
        <v>7.1</v>
      </c>
      <c r="AQ126" s="61">
        <f t="shared" si="116"/>
        <v>0</v>
      </c>
      <c r="AR126" s="61">
        <f t="shared" si="117"/>
        <v>0</v>
      </c>
      <c r="AS126" s="59">
        <f t="shared" si="118"/>
        <v>9.1</v>
      </c>
      <c r="AT126" s="59">
        <f>IF('Indicator Data'!L129="No data","x",IF('Indicator Data'!BE129&lt;1000,"x",ROUND((IF('Indicator Data'!L129&gt;AT$194,10,IF('Indicator Data'!L129&lt;AT$195,0,10-(AT$194-'Indicator Data'!L129)/(AT$194-AT$195)*10))),1)))</f>
        <v>4</v>
      </c>
      <c r="AU126" s="61">
        <f t="shared" si="119"/>
        <v>6.6</v>
      </c>
      <c r="AV126" s="62">
        <f t="shared" si="120"/>
        <v>3.6</v>
      </c>
      <c r="AW126" s="59">
        <f>ROUND(IF('Indicator Data'!M129=0,0,IF('Indicator Data'!M129&gt;AW$194,10,IF('Indicator Data'!M129&lt;AW$195,0,10-(AW$194-'Indicator Data'!M129)/(AW$194-AW$195)*10))),1)</f>
        <v>10</v>
      </c>
      <c r="AX126" s="59">
        <f>ROUND(IF('Indicator Data'!N129=0,0,IF(LOG('Indicator Data'!N129)&gt;LOG(AX$194),10,IF(LOG('Indicator Data'!N129)&lt;LOG(AX$195),0,10-(LOG(AX$194)-LOG('Indicator Data'!N129))/(LOG(AX$194)-LOG(AX$195))*10))),1)</f>
        <v>9.9</v>
      </c>
      <c r="AY126" s="61">
        <f t="shared" si="121"/>
        <v>10</v>
      </c>
      <c r="AZ126" s="59">
        <f>'Indicator Data'!O129</f>
        <v>0</v>
      </c>
      <c r="BA126" s="59">
        <f>'Indicator Data'!P129</f>
        <v>5</v>
      </c>
      <c r="BB126" s="61">
        <f t="shared" si="122"/>
        <v>9</v>
      </c>
      <c r="BC126" s="62">
        <f t="shared" si="123"/>
        <v>9</v>
      </c>
      <c r="BD126" s="16"/>
      <c r="BE126" s="108"/>
    </row>
    <row r="127" spans="1:57" s="4" customFormat="1" x14ac:dyDescent="0.25">
      <c r="A127" s="131" t="s">
        <v>234</v>
      </c>
      <c r="B127" s="63" t="s">
        <v>233</v>
      </c>
      <c r="C127" s="59">
        <f>ROUND(IF('Indicator Data'!C130=0,0.1,IF(LOG('Indicator Data'!C130)&gt;C$194,10,IF(LOG('Indicator Data'!C130)&lt;C$195,0,10-(C$194-LOG('Indicator Data'!C130))/(C$194-C$195)*10))),1)</f>
        <v>0.1</v>
      </c>
      <c r="D127" s="59">
        <f>ROUND(IF('Indicator Data'!D130=0,0.1,IF(LOG('Indicator Data'!D130)&gt;D$194,10,IF(LOG('Indicator Data'!D130)&lt;D$195,0,10-(D$194-LOG('Indicator Data'!D130))/(D$194-D$195)*10))),1)</f>
        <v>0.1</v>
      </c>
      <c r="E127" s="59">
        <f t="shared" si="93"/>
        <v>0.1</v>
      </c>
      <c r="F127" s="59">
        <f>ROUND(IF('Indicator Data'!E130="No data",0.1,IF('Indicator Data'!E130=0,0,IF(LOG('Indicator Data'!E130)&gt;F$194,10,IF(LOG('Indicator Data'!E130)&lt;F$195,0,10-(F$194-LOG('Indicator Data'!E130))/(F$194-F$195)*10)))),1)</f>
        <v>10</v>
      </c>
      <c r="G127" s="59">
        <f>ROUND(IF('Indicator Data'!F130=0,0,IF(LOG('Indicator Data'!F130)&gt;G$194,10,IF(LOG('Indicator Data'!F130)&lt;G$195,0,10-(G$194-LOG('Indicator Data'!F130))/(G$194-G$195)*10))),1)</f>
        <v>0</v>
      </c>
      <c r="H127" s="59">
        <f>ROUND(IF('Indicator Data'!G130=0,0,IF(LOG('Indicator Data'!G130)&gt;H$194,10,IF(LOG('Indicator Data'!G130)&lt;H$195,0,10-(H$194-LOG('Indicator Data'!G130))/(H$194-H$195)*10))),1)</f>
        <v>0</v>
      </c>
      <c r="I127" s="59">
        <f>ROUND(IF('Indicator Data'!H130=0,0,IF(LOG('Indicator Data'!H130)&gt;I$194,10,IF(LOG('Indicator Data'!H130)&lt;I$195,0,10-(I$194-LOG('Indicator Data'!H130))/(I$194-I$195)*10))),1)</f>
        <v>0</v>
      </c>
      <c r="J127" s="59">
        <f t="shared" si="94"/>
        <v>0</v>
      </c>
      <c r="K127" s="59">
        <f>ROUND(IF('Indicator Data'!I130=0,0,IF(LOG('Indicator Data'!I130)&gt;K$194,10,IF(LOG('Indicator Data'!I130)&lt;K$195,0,10-(K$194-LOG('Indicator Data'!I130))/(K$194-K$195)*10))),1)</f>
        <v>0</v>
      </c>
      <c r="L127" s="59">
        <f t="shared" si="95"/>
        <v>0</v>
      </c>
      <c r="M127" s="59">
        <f>ROUND(IF('Indicator Data'!J130=0,0,IF(LOG('Indicator Data'!J130)&gt;M$194,10,IF(LOG('Indicator Data'!J130)&lt;M$195,0,10-(M$194-LOG('Indicator Data'!J130))/(M$194-M$195)*10))),1)</f>
        <v>0</v>
      </c>
      <c r="N127" s="60">
        <f>'Indicator Data'!C130/'Indicator Data'!$BD130</f>
        <v>0</v>
      </c>
      <c r="O127" s="60">
        <f>'Indicator Data'!D130/'Indicator Data'!$BD130</f>
        <v>0</v>
      </c>
      <c r="P127" s="60">
        <f>IF(F127=0.1,0,'Indicator Data'!E130/'Indicator Data'!$BD130)</f>
        <v>5.7452229153269396E-3</v>
      </c>
      <c r="Q127" s="60">
        <f>'Indicator Data'!F130/'Indicator Data'!$BD130</f>
        <v>0</v>
      </c>
      <c r="R127" s="60">
        <f>'Indicator Data'!G130/'Indicator Data'!$BD130</f>
        <v>0</v>
      </c>
      <c r="S127" s="60">
        <f>'Indicator Data'!H130/'Indicator Data'!$BD130</f>
        <v>0</v>
      </c>
      <c r="T127" s="60">
        <f>'Indicator Data'!I130/'Indicator Data'!$BD130</f>
        <v>0</v>
      </c>
      <c r="U127" s="60">
        <f>'Indicator Data'!J130/'Indicator Data'!$BD130</f>
        <v>0</v>
      </c>
      <c r="V127" s="59">
        <f t="shared" si="96"/>
        <v>0</v>
      </c>
      <c r="W127" s="59">
        <f t="shared" si="97"/>
        <v>0</v>
      </c>
      <c r="X127" s="59">
        <f t="shared" si="98"/>
        <v>0</v>
      </c>
      <c r="Y127" s="59">
        <f t="shared" si="99"/>
        <v>3.8</v>
      </c>
      <c r="Z127" s="59">
        <f t="shared" si="100"/>
        <v>0</v>
      </c>
      <c r="AA127" s="59">
        <f t="shared" si="101"/>
        <v>0</v>
      </c>
      <c r="AB127" s="59">
        <f t="shared" si="102"/>
        <v>0</v>
      </c>
      <c r="AC127" s="59">
        <f t="shared" si="103"/>
        <v>0</v>
      </c>
      <c r="AD127" s="59">
        <f t="shared" si="104"/>
        <v>0</v>
      </c>
      <c r="AE127" s="59">
        <f t="shared" si="105"/>
        <v>0</v>
      </c>
      <c r="AF127" s="59">
        <f t="shared" si="106"/>
        <v>0</v>
      </c>
      <c r="AG127" s="59">
        <f>ROUND(IF('Indicator Data'!K130=0,0,IF('Indicator Data'!K130&gt;AG$194,10,IF('Indicator Data'!K130&lt;AG$195,0,10-(AG$194-'Indicator Data'!K130)/(AG$194-AG$195)*10))),1)</f>
        <v>0</v>
      </c>
      <c r="AH127" s="59">
        <f t="shared" si="107"/>
        <v>0.1</v>
      </c>
      <c r="AI127" s="59">
        <f t="shared" si="108"/>
        <v>0.1</v>
      </c>
      <c r="AJ127" s="59">
        <f t="shared" si="109"/>
        <v>0</v>
      </c>
      <c r="AK127" s="59">
        <f t="shared" si="110"/>
        <v>0</v>
      </c>
      <c r="AL127" s="59">
        <f t="shared" si="111"/>
        <v>0</v>
      </c>
      <c r="AM127" s="59">
        <f t="shared" si="112"/>
        <v>0</v>
      </c>
      <c r="AN127" s="59">
        <f t="shared" si="113"/>
        <v>0</v>
      </c>
      <c r="AO127" s="61">
        <f t="shared" si="114"/>
        <v>0.1</v>
      </c>
      <c r="AP127" s="61">
        <f t="shared" si="115"/>
        <v>8.3000000000000007</v>
      </c>
      <c r="AQ127" s="61">
        <f t="shared" si="116"/>
        <v>0</v>
      </c>
      <c r="AR127" s="61">
        <f t="shared" si="117"/>
        <v>0</v>
      </c>
      <c r="AS127" s="59">
        <f t="shared" si="118"/>
        <v>0</v>
      </c>
      <c r="AT127" s="59">
        <f>IF('Indicator Data'!L130="No data","x",IF('Indicator Data'!BE130&lt;1000,"x",ROUND((IF('Indicator Data'!L130&gt;AT$194,10,IF('Indicator Data'!L130&lt;AT$195,0,10-(AT$194-'Indicator Data'!L130)/(AT$194-AT$195)*10))),1)))</f>
        <v>1</v>
      </c>
      <c r="AU127" s="61">
        <f t="shared" si="119"/>
        <v>0.5</v>
      </c>
      <c r="AV127" s="62">
        <f t="shared" si="120"/>
        <v>2.8</v>
      </c>
      <c r="AW127" s="59">
        <f>ROUND(IF('Indicator Data'!M130=0,0,IF('Indicator Data'!M130&gt;AW$194,10,IF('Indicator Data'!M130&lt;AW$195,0,10-(AW$194-'Indicator Data'!M130)/(AW$194-AW$195)*10))),1)</f>
        <v>10</v>
      </c>
      <c r="AX127" s="59">
        <f>ROUND(IF('Indicator Data'!N130=0,0,IF(LOG('Indicator Data'!N130)&gt;LOG(AX$194),10,IF(LOG('Indicator Data'!N130)&lt;LOG(AX$195),0,10-(LOG(AX$194)-LOG('Indicator Data'!N130))/(LOG(AX$194)-LOG(AX$195))*10))),1)</f>
        <v>10</v>
      </c>
      <c r="AY127" s="61">
        <f t="shared" si="121"/>
        <v>10</v>
      </c>
      <c r="AZ127" s="59">
        <f>'Indicator Data'!O130</f>
        <v>0</v>
      </c>
      <c r="BA127" s="59">
        <f>'Indicator Data'!P130</f>
        <v>5</v>
      </c>
      <c r="BB127" s="61">
        <f t="shared" si="122"/>
        <v>9</v>
      </c>
      <c r="BC127" s="62">
        <f t="shared" si="123"/>
        <v>9</v>
      </c>
      <c r="BD127" s="16"/>
      <c r="BE127" s="108"/>
    </row>
    <row r="128" spans="1:57" s="4" customFormat="1" x14ac:dyDescent="0.25">
      <c r="A128" s="131" t="s">
        <v>236</v>
      </c>
      <c r="B128" s="63" t="s">
        <v>235</v>
      </c>
      <c r="C128" s="59">
        <f>ROUND(IF('Indicator Data'!C131=0,0.1,IF(LOG('Indicator Data'!C131)&gt;C$194,10,IF(LOG('Indicator Data'!C131)&lt;C$195,0,10-(C$194-LOG('Indicator Data'!C131))/(C$194-C$195)*10))),1)</f>
        <v>3</v>
      </c>
      <c r="D128" s="59">
        <f>ROUND(IF('Indicator Data'!D131=0,0.1,IF(LOG('Indicator Data'!D131)&gt;D$194,10,IF(LOG('Indicator Data'!D131)&lt;D$195,0,10-(D$194-LOG('Indicator Data'!D131))/(D$194-D$195)*10))),1)</f>
        <v>0.1</v>
      </c>
      <c r="E128" s="59">
        <f t="shared" si="93"/>
        <v>1.7</v>
      </c>
      <c r="F128" s="59">
        <f>ROUND(IF('Indicator Data'!E131="No data",0.1,IF('Indicator Data'!E131=0,0,IF(LOG('Indicator Data'!E131)&gt;F$194,10,IF(LOG('Indicator Data'!E131)&lt;F$195,0,10-(F$194-LOG('Indicator Data'!E131))/(F$194-F$195)*10)))),1)</f>
        <v>0.1</v>
      </c>
      <c r="G128" s="59">
        <f>ROUND(IF('Indicator Data'!F131=0,0,IF(LOG('Indicator Data'!F131)&gt;G$194,10,IF(LOG('Indicator Data'!F131)&lt;G$195,0,10-(G$194-LOG('Indicator Data'!F131))/(G$194-G$195)*10))),1)</f>
        <v>0</v>
      </c>
      <c r="H128" s="59">
        <f>ROUND(IF('Indicator Data'!G131=0,0,IF(LOG('Indicator Data'!G131)&gt;H$194,10,IF(LOG('Indicator Data'!G131)&lt;H$195,0,10-(H$194-LOG('Indicator Data'!G131))/(H$194-H$195)*10))),1)</f>
        <v>0</v>
      </c>
      <c r="I128" s="59">
        <f>ROUND(IF('Indicator Data'!H131=0,0,IF(LOG('Indicator Data'!H131)&gt;I$194,10,IF(LOG('Indicator Data'!H131)&lt;I$195,0,10-(I$194-LOG('Indicator Data'!H131))/(I$194-I$195)*10))),1)</f>
        <v>0</v>
      </c>
      <c r="J128" s="59">
        <f t="shared" si="94"/>
        <v>0</v>
      </c>
      <c r="K128" s="59">
        <f>ROUND(IF('Indicator Data'!I131=0,0,IF(LOG('Indicator Data'!I131)&gt;K$194,10,IF(LOG('Indicator Data'!I131)&lt;K$195,0,10-(K$194-LOG('Indicator Data'!I131))/(K$194-K$195)*10))),1)</f>
        <v>0</v>
      </c>
      <c r="L128" s="59">
        <f t="shared" si="95"/>
        <v>0</v>
      </c>
      <c r="M128" s="59">
        <f>ROUND(IF('Indicator Data'!J131=0,0,IF(LOG('Indicator Data'!J131)&gt;M$194,10,IF(LOG('Indicator Data'!J131)&lt;M$195,0,10-(M$194-LOG('Indicator Data'!J131))/(M$194-M$195)*10))),1)</f>
        <v>0</v>
      </c>
      <c r="N128" s="60">
        <f>'Indicator Data'!C131/'Indicator Data'!$BD131</f>
        <v>3.0478594281816203E-5</v>
      </c>
      <c r="O128" s="60">
        <f>'Indicator Data'!D131/'Indicator Data'!$BD131</f>
        <v>0</v>
      </c>
      <c r="P128" s="60">
        <f>IF(F128=0.1,0,'Indicator Data'!E131/'Indicator Data'!$BD131)</f>
        <v>0</v>
      </c>
      <c r="Q128" s="60">
        <f>'Indicator Data'!F131/'Indicator Data'!$BD131</f>
        <v>0</v>
      </c>
      <c r="R128" s="60">
        <f>'Indicator Data'!G131/'Indicator Data'!$BD131</f>
        <v>0</v>
      </c>
      <c r="S128" s="60">
        <f>'Indicator Data'!H131/'Indicator Data'!$BD131</f>
        <v>0</v>
      </c>
      <c r="T128" s="60">
        <f>'Indicator Data'!I131/'Indicator Data'!$BD131</f>
        <v>0</v>
      </c>
      <c r="U128" s="60">
        <f>'Indicator Data'!J131/'Indicator Data'!$BD131</f>
        <v>0</v>
      </c>
      <c r="V128" s="59">
        <f t="shared" si="96"/>
        <v>0.2</v>
      </c>
      <c r="W128" s="59">
        <f t="shared" si="97"/>
        <v>0</v>
      </c>
      <c r="X128" s="59">
        <f t="shared" si="98"/>
        <v>0.1</v>
      </c>
      <c r="Y128" s="59">
        <f t="shared" si="99"/>
        <v>0.1</v>
      </c>
      <c r="Z128" s="59">
        <f t="shared" si="100"/>
        <v>0</v>
      </c>
      <c r="AA128" s="59">
        <f t="shared" si="101"/>
        <v>0</v>
      </c>
      <c r="AB128" s="59">
        <f t="shared" si="102"/>
        <v>0</v>
      </c>
      <c r="AC128" s="59">
        <f t="shared" si="103"/>
        <v>0</v>
      </c>
      <c r="AD128" s="59">
        <f t="shared" si="104"/>
        <v>0</v>
      </c>
      <c r="AE128" s="59">
        <f t="shared" si="105"/>
        <v>0</v>
      </c>
      <c r="AF128" s="59">
        <f t="shared" si="106"/>
        <v>0</v>
      </c>
      <c r="AG128" s="59">
        <f>ROUND(IF('Indicator Data'!K131=0,0,IF('Indicator Data'!K131&gt;AG$194,10,IF('Indicator Data'!K131&lt;AG$195,0,10-(AG$194-'Indicator Data'!K131)/(AG$194-AG$195)*10))),1)</f>
        <v>0</v>
      </c>
      <c r="AH128" s="59">
        <f t="shared" si="107"/>
        <v>1.6</v>
      </c>
      <c r="AI128" s="59">
        <f t="shared" si="108"/>
        <v>0.1</v>
      </c>
      <c r="AJ128" s="59">
        <f t="shared" si="109"/>
        <v>0</v>
      </c>
      <c r="AK128" s="59">
        <f t="shared" si="110"/>
        <v>0</v>
      </c>
      <c r="AL128" s="59">
        <f t="shared" si="111"/>
        <v>0</v>
      </c>
      <c r="AM128" s="59">
        <f t="shared" si="112"/>
        <v>0</v>
      </c>
      <c r="AN128" s="59">
        <f t="shared" si="113"/>
        <v>0</v>
      </c>
      <c r="AO128" s="61">
        <f t="shared" si="114"/>
        <v>0.9</v>
      </c>
      <c r="AP128" s="61">
        <f t="shared" si="115"/>
        <v>0.1</v>
      </c>
      <c r="AQ128" s="61">
        <f t="shared" si="116"/>
        <v>0</v>
      </c>
      <c r="AR128" s="61">
        <f t="shared" si="117"/>
        <v>0</v>
      </c>
      <c r="AS128" s="59">
        <f t="shared" si="118"/>
        <v>0</v>
      </c>
      <c r="AT128" s="59">
        <f>IF('Indicator Data'!L131="No data","x",IF('Indicator Data'!BE131&lt;1000,"x",ROUND((IF('Indicator Data'!L131&gt;AT$194,10,IF('Indicator Data'!L131&lt;AT$195,0,10-(AT$194-'Indicator Data'!L131)/(AT$194-AT$195)*10))),1)))</f>
        <v>0</v>
      </c>
      <c r="AU128" s="61">
        <f t="shared" si="119"/>
        <v>0</v>
      </c>
      <c r="AV128" s="62">
        <f t="shared" si="120"/>
        <v>0.2</v>
      </c>
      <c r="AW128" s="59">
        <f>ROUND(IF('Indicator Data'!M131=0,0,IF('Indicator Data'!M131&gt;AW$194,10,IF('Indicator Data'!M131&lt;AW$195,0,10-(AW$194-'Indicator Data'!M131)/(AW$194-AW$195)*10))),1)</f>
        <v>0</v>
      </c>
      <c r="AX128" s="59">
        <f>ROUND(IF('Indicator Data'!N131=0,0,IF(LOG('Indicator Data'!N131)&gt;LOG(AX$194),10,IF(LOG('Indicator Data'!N131)&lt;LOG(AX$195),0,10-(LOG(AX$194)-LOG('Indicator Data'!N131))/(LOG(AX$194)-LOG(AX$195))*10))),1)</f>
        <v>0</v>
      </c>
      <c r="AY128" s="61">
        <f t="shared" si="121"/>
        <v>0</v>
      </c>
      <c r="AZ128" s="59">
        <f>'Indicator Data'!O131</f>
        <v>0</v>
      </c>
      <c r="BA128" s="59">
        <f>'Indicator Data'!P131</f>
        <v>0</v>
      </c>
      <c r="BB128" s="61">
        <f t="shared" si="122"/>
        <v>0</v>
      </c>
      <c r="BC128" s="62">
        <f t="shared" si="123"/>
        <v>0</v>
      </c>
      <c r="BD128" s="16"/>
      <c r="BE128" s="108"/>
    </row>
    <row r="129" spans="1:57" s="4" customFormat="1" x14ac:dyDescent="0.25">
      <c r="A129" s="131" t="s">
        <v>239</v>
      </c>
      <c r="B129" s="63" t="s">
        <v>238</v>
      </c>
      <c r="C129" s="59">
        <f>ROUND(IF('Indicator Data'!C132=0,0.1,IF(LOG('Indicator Data'!C132)&gt;C$194,10,IF(LOG('Indicator Data'!C132)&lt;C$195,0,10-(C$194-LOG('Indicator Data'!C132))/(C$194-C$195)*10))),1)</f>
        <v>7.3</v>
      </c>
      <c r="D129" s="59">
        <f>ROUND(IF('Indicator Data'!D132=0,0.1,IF(LOG('Indicator Data'!D132)&gt;D$194,10,IF(LOG('Indicator Data'!D132)&lt;D$195,0,10-(D$194-LOG('Indicator Data'!D132))/(D$194-D$195)*10))),1)</f>
        <v>2.9</v>
      </c>
      <c r="E129" s="59">
        <f t="shared" si="93"/>
        <v>5.5</v>
      </c>
      <c r="F129" s="59">
        <f>ROUND(IF('Indicator Data'!E132="No data",0.1,IF('Indicator Data'!E132=0,0,IF(LOG('Indicator Data'!E132)&gt;F$194,10,IF(LOG('Indicator Data'!E132)&lt;F$195,0,10-(F$194-LOG('Indicator Data'!E132))/(F$194-F$195)*10)))),1)</f>
        <v>5.2</v>
      </c>
      <c r="G129" s="59">
        <f>ROUND(IF('Indicator Data'!F132=0,0,IF(LOG('Indicator Data'!F132)&gt;G$194,10,IF(LOG('Indicator Data'!F132)&lt;G$195,0,10-(G$194-LOG('Indicator Data'!F132))/(G$194-G$195)*10))),1)</f>
        <v>8.4</v>
      </c>
      <c r="H129" s="59">
        <f>ROUND(IF('Indicator Data'!G132=0,0,IF(LOG('Indicator Data'!G132)&gt;H$194,10,IF(LOG('Indicator Data'!G132)&lt;H$195,0,10-(H$194-LOG('Indicator Data'!G132))/(H$194-H$195)*10))),1)</f>
        <v>4.5999999999999996</v>
      </c>
      <c r="I129" s="59">
        <f>ROUND(IF('Indicator Data'!H132=0,0,IF(LOG('Indicator Data'!H132)&gt;I$194,10,IF(LOG('Indicator Data'!H132)&lt;I$195,0,10-(I$194-LOG('Indicator Data'!H132))/(I$194-I$195)*10))),1)</f>
        <v>0</v>
      </c>
      <c r="J129" s="59">
        <f t="shared" si="94"/>
        <v>2.6</v>
      </c>
      <c r="K129" s="59">
        <f>ROUND(IF('Indicator Data'!I132=0,0,IF(LOG('Indicator Data'!I132)&gt;K$194,10,IF(LOG('Indicator Data'!I132)&lt;K$195,0,10-(K$194-LOG('Indicator Data'!I132))/(K$194-K$195)*10))),1)</f>
        <v>6.6</v>
      </c>
      <c r="L129" s="59">
        <f t="shared" si="95"/>
        <v>4.9000000000000004</v>
      </c>
      <c r="M129" s="59">
        <f>ROUND(IF('Indicator Data'!J132=0,0,IF(LOG('Indicator Data'!J132)&gt;M$194,10,IF(LOG('Indicator Data'!J132)&lt;M$195,0,10-(M$194-LOG('Indicator Data'!J132))/(M$194-M$195)*10))),1)</f>
        <v>0</v>
      </c>
      <c r="N129" s="60">
        <f>'Indicator Data'!C132/'Indicator Data'!$BD132</f>
        <v>1.8194667110435873E-3</v>
      </c>
      <c r="O129" s="60">
        <f>'Indicator Data'!D132/'Indicator Data'!$BD132</f>
        <v>1.6582399766176855E-5</v>
      </c>
      <c r="P129" s="60">
        <f>IF(F129=0.1,0,'Indicator Data'!E132/'Indicator Data'!$BD132)</f>
        <v>2.6545155978777426E-3</v>
      </c>
      <c r="Q129" s="60">
        <f>'Indicator Data'!F132/'Indicator Data'!$BD132</f>
        <v>2.4425816930758896E-4</v>
      </c>
      <c r="R129" s="60">
        <f>'Indicator Data'!G132/'Indicator Data'!$BD132</f>
        <v>1.602204777465741E-3</v>
      </c>
      <c r="S129" s="60">
        <f>'Indicator Data'!H132/'Indicator Data'!$BD132</f>
        <v>0</v>
      </c>
      <c r="T129" s="60">
        <f>'Indicator Data'!I132/'Indicator Data'!$BD132</f>
        <v>4.6300962512438593E-3</v>
      </c>
      <c r="U129" s="60">
        <f>'Indicator Data'!J132/'Indicator Data'!$BD132</f>
        <v>0</v>
      </c>
      <c r="V129" s="59">
        <f t="shared" si="96"/>
        <v>9.1</v>
      </c>
      <c r="W129" s="59">
        <f t="shared" si="97"/>
        <v>0.2</v>
      </c>
      <c r="X129" s="59">
        <f t="shared" si="98"/>
        <v>6.4</v>
      </c>
      <c r="Y129" s="59">
        <f t="shared" si="99"/>
        <v>1.8</v>
      </c>
      <c r="Z129" s="59">
        <f t="shared" si="100"/>
        <v>10</v>
      </c>
      <c r="AA129" s="59">
        <f t="shared" si="101"/>
        <v>0.9</v>
      </c>
      <c r="AB129" s="59">
        <f t="shared" si="102"/>
        <v>0</v>
      </c>
      <c r="AC129" s="59">
        <f t="shared" si="103"/>
        <v>0.5</v>
      </c>
      <c r="AD129" s="59">
        <f t="shared" si="104"/>
        <v>4.5999999999999996</v>
      </c>
      <c r="AE129" s="59">
        <f t="shared" si="105"/>
        <v>2.8</v>
      </c>
      <c r="AF129" s="59">
        <f t="shared" si="106"/>
        <v>0</v>
      </c>
      <c r="AG129" s="59">
        <f>ROUND(IF('Indicator Data'!K132=0,0,IF('Indicator Data'!K132&gt;AG$194,10,IF('Indicator Data'!K132&lt;AG$195,0,10-(AG$194-'Indicator Data'!K132)/(AG$194-AG$195)*10))),1)</f>
        <v>0</v>
      </c>
      <c r="AH129" s="59">
        <f t="shared" si="107"/>
        <v>8.1999999999999993</v>
      </c>
      <c r="AI129" s="59">
        <f t="shared" si="108"/>
        <v>1.6</v>
      </c>
      <c r="AJ129" s="59">
        <f t="shared" si="109"/>
        <v>2.8</v>
      </c>
      <c r="AK129" s="59">
        <f t="shared" si="110"/>
        <v>0</v>
      </c>
      <c r="AL129" s="59">
        <f t="shared" si="111"/>
        <v>1.5</v>
      </c>
      <c r="AM129" s="59">
        <f t="shared" si="112"/>
        <v>5.6</v>
      </c>
      <c r="AN129" s="59">
        <f t="shared" si="113"/>
        <v>0</v>
      </c>
      <c r="AO129" s="61">
        <f t="shared" si="114"/>
        <v>6</v>
      </c>
      <c r="AP129" s="61">
        <f t="shared" si="115"/>
        <v>3.7</v>
      </c>
      <c r="AQ129" s="61">
        <f t="shared" si="116"/>
        <v>9.4</v>
      </c>
      <c r="AR129" s="61">
        <f t="shared" si="117"/>
        <v>3.9</v>
      </c>
      <c r="AS129" s="59">
        <f t="shared" si="118"/>
        <v>0</v>
      </c>
      <c r="AT129" s="59">
        <f>IF('Indicator Data'!L132="No data","x",IF('Indicator Data'!BE132&lt;1000,"x",ROUND((IF('Indicator Data'!L132&gt;AT$194,10,IF('Indicator Data'!L132&lt;AT$195,0,10-(AT$194-'Indicator Data'!L132)/(AT$194-AT$195)*10))),1)))</f>
        <v>10</v>
      </c>
      <c r="AU129" s="61">
        <f t="shared" si="119"/>
        <v>5</v>
      </c>
      <c r="AV129" s="62">
        <f t="shared" si="120"/>
        <v>6.2</v>
      </c>
      <c r="AW129" s="59">
        <f>ROUND(IF('Indicator Data'!M132=0,0,IF('Indicator Data'!M132&gt;AW$194,10,IF('Indicator Data'!M132&lt;AW$195,0,10-(AW$194-'Indicator Data'!M132)/(AW$194-AW$195)*10))),1)</f>
        <v>0.4</v>
      </c>
      <c r="AX129" s="59">
        <f>ROUND(IF('Indicator Data'!N132=0,0,IF(LOG('Indicator Data'!N132)&gt;LOG(AX$194),10,IF(LOG('Indicator Data'!N132)&lt;LOG(AX$195),0,10-(LOG(AX$194)-LOG('Indicator Data'!N132))/(LOG(AX$194)-LOG(AX$195))*10))),1)</f>
        <v>0</v>
      </c>
      <c r="AY129" s="61">
        <f t="shared" si="121"/>
        <v>0.2</v>
      </c>
      <c r="AZ129" s="59">
        <f>'Indicator Data'!O132</f>
        <v>0</v>
      </c>
      <c r="BA129" s="59">
        <f>'Indicator Data'!P132</f>
        <v>0</v>
      </c>
      <c r="BB129" s="61">
        <f t="shared" si="122"/>
        <v>0</v>
      </c>
      <c r="BC129" s="62">
        <f t="shared" si="123"/>
        <v>0.1</v>
      </c>
      <c r="BD129" s="16"/>
      <c r="BE129" s="108"/>
    </row>
    <row r="130" spans="1:57" s="4" customFormat="1" x14ac:dyDescent="0.25">
      <c r="A130" s="131" t="s">
        <v>241</v>
      </c>
      <c r="B130" s="63" t="s">
        <v>240</v>
      </c>
      <c r="C130" s="59">
        <f>ROUND(IF('Indicator Data'!C133=0,0.1,IF(LOG('Indicator Data'!C133)&gt;C$194,10,IF(LOG('Indicator Data'!C133)&lt;C$195,0,10-(C$194-LOG('Indicator Data'!C133))/(C$194-C$195)*10))),1)</f>
        <v>10</v>
      </c>
      <c r="D130" s="59">
        <f>ROUND(IF('Indicator Data'!D133=0,0.1,IF(LOG('Indicator Data'!D133)&gt;D$194,10,IF(LOG('Indicator Data'!D133)&lt;D$195,0,10-(D$194-LOG('Indicator Data'!D133))/(D$194-D$195)*10))),1)</f>
        <v>9.4</v>
      </c>
      <c r="E130" s="59">
        <f t="shared" si="93"/>
        <v>9.6999999999999993</v>
      </c>
      <c r="F130" s="59">
        <f>ROUND(IF('Indicator Data'!E133="No data",0.1,IF('Indicator Data'!E133=0,0,IF(LOG('Indicator Data'!E133)&gt;F$194,10,IF(LOG('Indicator Data'!E133)&lt;F$195,0,10-(F$194-LOG('Indicator Data'!E133))/(F$194-F$195)*10)))),1)</f>
        <v>10</v>
      </c>
      <c r="G130" s="59">
        <f>ROUND(IF('Indicator Data'!F133=0,0,IF(LOG('Indicator Data'!F133)&gt;G$194,10,IF(LOG('Indicator Data'!F133)&lt;G$195,0,10-(G$194-LOG('Indicator Data'!F133))/(G$194-G$195)*10))),1)</f>
        <v>6.5</v>
      </c>
      <c r="H130" s="59">
        <f>ROUND(IF('Indicator Data'!G133=0,0,IF(LOG('Indicator Data'!G133)&gt;H$194,10,IF(LOG('Indicator Data'!G133)&lt;H$195,0,10-(H$194-LOG('Indicator Data'!G133))/(H$194-H$195)*10))),1)</f>
        <v>7.4</v>
      </c>
      <c r="I130" s="59">
        <f>ROUND(IF('Indicator Data'!H133=0,0,IF(LOG('Indicator Data'!H133)&gt;I$194,10,IF(LOG('Indicator Data'!H133)&lt;I$195,0,10-(I$194-LOG('Indicator Data'!H133))/(I$194-I$195)*10))),1)</f>
        <v>4.2</v>
      </c>
      <c r="J130" s="59">
        <f t="shared" si="94"/>
        <v>6</v>
      </c>
      <c r="K130" s="59">
        <f>ROUND(IF('Indicator Data'!I133=0,0,IF(LOG('Indicator Data'!I133)&gt;K$194,10,IF(LOG('Indicator Data'!I133)&lt;K$195,0,10-(K$194-LOG('Indicator Data'!I133))/(K$194-K$195)*10))),1)</f>
        <v>6.8</v>
      </c>
      <c r="L130" s="59">
        <f t="shared" si="95"/>
        <v>6.4</v>
      </c>
      <c r="M130" s="59">
        <f>ROUND(IF('Indicator Data'!J133=0,0,IF(LOG('Indicator Data'!J133)&gt;M$194,10,IF(LOG('Indicator Data'!J133)&lt;M$195,0,10-(M$194-LOG('Indicator Data'!J133))/(M$194-M$195)*10))),1)</f>
        <v>9.6</v>
      </c>
      <c r="N130" s="60">
        <f>'Indicator Data'!C133/'Indicator Data'!$BD133</f>
        <v>1.9855748462872897E-3</v>
      </c>
      <c r="O130" s="60">
        <f>'Indicator Data'!D133/'Indicator Data'!$BD133</f>
        <v>3.5021953297830312E-5</v>
      </c>
      <c r="P130" s="60">
        <f>IF(F130=0.1,0,'Indicator Data'!E133/'Indicator Data'!$BD133)</f>
        <v>1.1249317974566386E-2</v>
      </c>
      <c r="Q130" s="60">
        <f>'Indicator Data'!F133/'Indicator Data'!$BD133</f>
        <v>4.2789096656751992E-7</v>
      </c>
      <c r="R130" s="60">
        <f>'Indicator Data'!G133/'Indicator Data'!$BD133</f>
        <v>4.651780702139139E-4</v>
      </c>
      <c r="S130" s="60">
        <f>'Indicator Data'!H133/'Indicator Data'!$BD133</f>
        <v>4.3256947105180701E-8</v>
      </c>
      <c r="T130" s="60">
        <f>'Indicator Data'!I133/'Indicator Data'!$BD133</f>
        <v>1.3639286929308548E-4</v>
      </c>
      <c r="U130" s="60">
        <f>'Indicator Data'!J133/'Indicator Data'!$BD133</f>
        <v>3.5335669380128686E-4</v>
      </c>
      <c r="V130" s="59">
        <f t="shared" si="96"/>
        <v>9.9</v>
      </c>
      <c r="W130" s="59">
        <f t="shared" si="97"/>
        <v>0.4</v>
      </c>
      <c r="X130" s="59">
        <f t="shared" si="98"/>
        <v>7.5</v>
      </c>
      <c r="Y130" s="59">
        <f t="shared" si="99"/>
        <v>7.5</v>
      </c>
      <c r="Z130" s="59">
        <f t="shared" si="100"/>
        <v>4.7</v>
      </c>
      <c r="AA130" s="59">
        <f t="shared" si="101"/>
        <v>0.3</v>
      </c>
      <c r="AB130" s="59">
        <f t="shared" si="102"/>
        <v>0</v>
      </c>
      <c r="AC130" s="59">
        <f t="shared" si="103"/>
        <v>0.2</v>
      </c>
      <c r="AD130" s="59">
        <f t="shared" si="104"/>
        <v>0.1</v>
      </c>
      <c r="AE130" s="59">
        <f t="shared" si="105"/>
        <v>0.2</v>
      </c>
      <c r="AF130" s="59">
        <f t="shared" si="106"/>
        <v>0.1</v>
      </c>
      <c r="AG130" s="59">
        <f>ROUND(IF('Indicator Data'!K133=0,0,IF('Indicator Data'!K133&gt;AG$194,10,IF('Indicator Data'!K133&lt;AG$195,0,10-(AG$194-'Indicator Data'!K133)/(AG$194-AG$195)*10))),1)</f>
        <v>1</v>
      </c>
      <c r="AH130" s="59">
        <f t="shared" si="107"/>
        <v>10</v>
      </c>
      <c r="AI130" s="59">
        <f t="shared" si="108"/>
        <v>4.9000000000000004</v>
      </c>
      <c r="AJ130" s="59">
        <f t="shared" si="109"/>
        <v>3.9</v>
      </c>
      <c r="AK130" s="59">
        <f t="shared" si="110"/>
        <v>2.1</v>
      </c>
      <c r="AL130" s="59">
        <f t="shared" si="111"/>
        <v>3.1</v>
      </c>
      <c r="AM130" s="59">
        <f t="shared" si="112"/>
        <v>3.5</v>
      </c>
      <c r="AN130" s="59">
        <f t="shared" si="113"/>
        <v>7</v>
      </c>
      <c r="AO130" s="61">
        <f t="shared" si="114"/>
        <v>8.9</v>
      </c>
      <c r="AP130" s="61">
        <f t="shared" si="115"/>
        <v>9.1</v>
      </c>
      <c r="AQ130" s="61">
        <f t="shared" si="116"/>
        <v>5.7</v>
      </c>
      <c r="AR130" s="61">
        <f t="shared" si="117"/>
        <v>3.9</v>
      </c>
      <c r="AS130" s="59">
        <f t="shared" si="118"/>
        <v>4</v>
      </c>
      <c r="AT130" s="59">
        <f>IF('Indicator Data'!L133="No data","x",IF('Indicator Data'!BE133&lt;1000,"x",ROUND((IF('Indicator Data'!L133&gt;AT$194,10,IF('Indicator Data'!L133&lt;AT$195,0,10-(AT$194-'Indicator Data'!L133)/(AT$194-AT$195)*10))),1)))</f>
        <v>6.1</v>
      </c>
      <c r="AU130" s="61">
        <f t="shared" si="119"/>
        <v>5.0999999999999996</v>
      </c>
      <c r="AV130" s="62">
        <f t="shared" si="120"/>
        <v>7.1</v>
      </c>
      <c r="AW130" s="59">
        <f>ROUND(IF('Indicator Data'!M133=0,0,IF('Indicator Data'!M133&gt;AW$194,10,IF('Indicator Data'!M133&lt;AW$195,0,10-(AW$194-'Indicator Data'!M133)/(AW$194-AW$195)*10))),1)</f>
        <v>10</v>
      </c>
      <c r="AX130" s="59">
        <f>ROUND(IF('Indicator Data'!N133=0,0,IF(LOG('Indicator Data'!N133)&gt;LOG(AX$194),10,IF(LOG('Indicator Data'!N133)&lt;LOG(AX$195),0,10-(LOG(AX$194)-LOG('Indicator Data'!N133))/(LOG(AX$194)-LOG(AX$195))*10))),1)</f>
        <v>9.6</v>
      </c>
      <c r="AY130" s="61">
        <f t="shared" si="121"/>
        <v>9.8000000000000007</v>
      </c>
      <c r="AZ130" s="59">
        <f>'Indicator Data'!O133</f>
        <v>5</v>
      </c>
      <c r="BA130" s="59">
        <f>'Indicator Data'!P133</f>
        <v>4</v>
      </c>
      <c r="BB130" s="61">
        <f t="shared" si="122"/>
        <v>10</v>
      </c>
      <c r="BC130" s="62">
        <f t="shared" si="123"/>
        <v>10</v>
      </c>
      <c r="BD130" s="16"/>
      <c r="BE130" s="108"/>
    </row>
    <row r="131" spans="1:57" s="4" customFormat="1" x14ac:dyDescent="0.25">
      <c r="A131" s="131" t="s">
        <v>243</v>
      </c>
      <c r="B131" s="63" t="s">
        <v>242</v>
      </c>
      <c r="C131" s="59">
        <f>ROUND(IF('Indicator Data'!C134=0,0.1,IF(LOG('Indicator Data'!C134)&gt;C$194,10,IF(LOG('Indicator Data'!C134)&lt;C$195,0,10-(C$194-LOG('Indicator Data'!C134))/(C$194-C$195)*10))),1)</f>
        <v>0</v>
      </c>
      <c r="D131" s="59">
        <f>ROUND(IF('Indicator Data'!D134=0,0.1,IF(LOG('Indicator Data'!D134)&gt;D$194,10,IF(LOG('Indicator Data'!D134)&lt;D$195,0,10-(D$194-LOG('Indicator Data'!D134))/(D$194-D$195)*10))),1)</f>
        <v>0.1</v>
      </c>
      <c r="E131" s="59">
        <f t="shared" ref="E131:E162" si="124">ROUND((10-GEOMEAN(((10-C131)/10*9+1),((10-D131)/10*9+1)))/9*10,1)</f>
        <v>0.1</v>
      </c>
      <c r="F131" s="59">
        <f>ROUND(IF('Indicator Data'!E134="No data",0.1,IF('Indicator Data'!E134=0,0,IF(LOG('Indicator Data'!E134)&gt;F$194,10,IF(LOG('Indicator Data'!E134)&lt;F$195,0,10-(F$194-LOG('Indicator Data'!E134))/(F$194-F$195)*10)))),1)</f>
        <v>0.1</v>
      </c>
      <c r="G131" s="59">
        <f>ROUND(IF('Indicator Data'!F134=0,0,IF(LOG('Indicator Data'!F134)&gt;G$194,10,IF(LOG('Indicator Data'!F134)&lt;G$195,0,10-(G$194-LOG('Indicator Data'!F134))/(G$194-G$195)*10))),1)</f>
        <v>3.6</v>
      </c>
      <c r="H131" s="59">
        <f>ROUND(IF('Indicator Data'!G134=0,0,IF(LOG('Indicator Data'!G134)&gt;H$194,10,IF(LOG('Indicator Data'!G134)&lt;H$195,0,10-(H$194-LOG('Indicator Data'!G134))/(H$194-H$195)*10))),1)</f>
        <v>1.3</v>
      </c>
      <c r="I131" s="59">
        <f>ROUND(IF('Indicator Data'!H134=0,0,IF(LOG('Indicator Data'!H134)&gt;I$194,10,IF(LOG('Indicator Data'!H134)&lt;I$195,0,10-(I$194-LOG('Indicator Data'!H134))/(I$194-I$195)*10))),1)</f>
        <v>5.0999999999999996</v>
      </c>
      <c r="J131" s="59">
        <f t="shared" ref="J131:J162" si="125">ROUND((10-GEOMEAN(((10-H131)/10*9+1),((10-I131)/10*9+1)))/9*10,1)</f>
        <v>3.4</v>
      </c>
      <c r="K131" s="59">
        <f>ROUND(IF('Indicator Data'!I134=0,0,IF(LOG('Indicator Data'!I134)&gt;K$194,10,IF(LOG('Indicator Data'!I134)&lt;K$195,0,10-(K$194-LOG('Indicator Data'!I134))/(K$194-K$195)*10))),1)</f>
        <v>1.3</v>
      </c>
      <c r="L131" s="59">
        <f t="shared" ref="L131:L162" si="126">ROUND((10-GEOMEAN(((10-J131)/10*9+1),((10-K131)/10*9+1)))/9*10,1)</f>
        <v>2.4</v>
      </c>
      <c r="M131" s="59">
        <f>ROUND(IF('Indicator Data'!J134=0,0,IF(LOG('Indicator Data'!J134)&gt;M$194,10,IF(LOG('Indicator Data'!J134)&lt;M$195,0,10-(M$194-LOG('Indicator Data'!J134))/(M$194-M$195)*10))),1)</f>
        <v>0</v>
      </c>
      <c r="N131" s="60">
        <f>'Indicator Data'!C134/'Indicator Data'!$BD134</f>
        <v>1.4791906384733E-4</v>
      </c>
      <c r="O131" s="60">
        <f>'Indicator Data'!D134/'Indicator Data'!$BD134</f>
        <v>0</v>
      </c>
      <c r="P131" s="60">
        <f>IF(F131=0.1,0,'Indicator Data'!E134/'Indicator Data'!$BD134)</f>
        <v>0</v>
      </c>
      <c r="Q131" s="60">
        <f>'Indicator Data'!F134/'Indicator Data'!$BD134</f>
        <v>6.6784334303296284E-5</v>
      </c>
      <c r="R131" s="60">
        <f>'Indicator Data'!G134/'Indicator Data'!$BD134</f>
        <v>1.6474798779750034E-2</v>
      </c>
      <c r="S131" s="60">
        <f>'Indicator Data'!H134/'Indicator Data'!$BD134</f>
        <v>1.7972743398753995E-3</v>
      </c>
      <c r="T131" s="60">
        <f>'Indicator Data'!I134/'Indicator Data'!$BD134</f>
        <v>2.1416304918189192E-3</v>
      </c>
      <c r="U131" s="60">
        <f>'Indicator Data'!J134/'Indicator Data'!$BD134</f>
        <v>0</v>
      </c>
      <c r="V131" s="59">
        <f t="shared" ref="V131:V162" si="127">ROUND(IF(N131&gt;V$194,10,IF(N131&lt;V$195,0,10-(V$194-N131)/(V$194-V$195)*10)),1)</f>
        <v>0.7</v>
      </c>
      <c r="W131" s="59">
        <f t="shared" ref="W131:W162" si="128">ROUND(IF(O131&gt;W$194,10,IF(O131&lt;W$195,0,10-(W$194-O131)/(W$194-W$195)*10)),1)</f>
        <v>0</v>
      </c>
      <c r="X131" s="59">
        <f t="shared" ref="X131:X162" si="129">ROUND(((10-GEOMEAN(((10-V131)/10*9+1),((10-W131)/10*9+1)))/9*10),1)</f>
        <v>0.4</v>
      </c>
      <c r="Y131" s="59">
        <f t="shared" ref="Y131:Y162" si="130">ROUND(IF(P131=0,0.1,IF(P131&gt;Y$194,10,IF(P131&lt;Y$195,0,10-(Y$194-P131)/(Y$194-Y$195)*10))),1)</f>
        <v>0.1</v>
      </c>
      <c r="Z131" s="59">
        <f t="shared" ref="Z131:Z162" si="131">ROUND(IF(Q131=0,0,IF(LOG(Q131)&gt;Z$194,10,IF(LOG(Q131)&lt;=Z$195,0,10-(Z$194-LOG(Q131))/(Z$194-Z$195)*10))),1)</f>
        <v>9.6</v>
      </c>
      <c r="AA131" s="59">
        <f t="shared" ref="AA131:AA162" si="132">ROUND(IF(R131&gt;AA$194,10,IF(R131&lt;AA$195,0,10-(AA$194-R131)/(AA$194-AA$195)*10)),1)</f>
        <v>9.1999999999999993</v>
      </c>
      <c r="AB131" s="59">
        <f t="shared" ref="AB131:AB162" si="133">ROUND(IF(S131&gt;AB$194,10,IF(S131&lt;AB$195,0,10-(AB$194-S131)/(AB$194-AB$195)*10)),1)</f>
        <v>3.6</v>
      </c>
      <c r="AC131" s="59">
        <f t="shared" ref="AC131:AC162" si="134">ROUND(((10-GEOMEAN(((10-AA131)/10*9+1),((10-AB131)/10*9+1)))/9*10),1)</f>
        <v>7.3</v>
      </c>
      <c r="AD131" s="59">
        <f t="shared" ref="AD131:AD162" si="135">ROUND(IF(T131=0,0,IF(T131&gt;AD$194,10,IF(T131&lt;=AD$195,0,10-(AD$194-T131)/(AD$194-AD$195)*10))),1)</f>
        <v>2.1</v>
      </c>
      <c r="AE131" s="59">
        <f t="shared" ref="AE131:AE162" si="136">ROUND((10-GEOMEAN(((10-AC131)/10*9+1),((10-AD131)/10*9+1)))/9*10,1)</f>
        <v>5.3</v>
      </c>
      <c r="AF131" s="59">
        <f t="shared" ref="AF131:AF162" si="137">ROUND(IF(U131&gt;AF$194,10,IF(U131&lt;AF$195,0,10-(AF$194-U131)/(AF$194-AF$195)*10)),1)</f>
        <v>0</v>
      </c>
      <c r="AG131" s="59">
        <f>ROUND(IF('Indicator Data'!K134=0,0,IF('Indicator Data'!K134&gt;AG$194,10,IF('Indicator Data'!K134&lt;AG$195,0,10-(AG$194-'Indicator Data'!K134)/(AG$194-AG$195)*10))),1)</f>
        <v>0</v>
      </c>
      <c r="AH131" s="59">
        <f t="shared" ref="AH131:AH162" si="138">ROUND(AVERAGE(C131,V131),1)</f>
        <v>0.4</v>
      </c>
      <c r="AI131" s="59">
        <f t="shared" ref="AI131:AI162" si="139">ROUND(AVERAGE(D131,W131),1)</f>
        <v>0.1</v>
      </c>
      <c r="AJ131" s="59">
        <f t="shared" ref="AJ131:AJ162" si="140">ROUND(AVERAGE(AA131,H131),1)</f>
        <v>5.3</v>
      </c>
      <c r="AK131" s="59">
        <f t="shared" ref="AK131:AK162" si="141">ROUND(AVERAGE(AB131,I131),1)</f>
        <v>4.4000000000000004</v>
      </c>
      <c r="AL131" s="59">
        <f t="shared" ref="AL131:AL162" si="142">ROUND((10-GEOMEAN(((10-AJ131)/10*9+1),((10-AK131)/10*9+1)))/9*10,1)</f>
        <v>4.9000000000000004</v>
      </c>
      <c r="AM131" s="59">
        <f t="shared" ref="AM131:AM162" si="143">ROUND(AVERAGE(AD131,K131),1)</f>
        <v>1.7</v>
      </c>
      <c r="AN131" s="59">
        <f t="shared" ref="AN131:AN162" si="144">ROUND((10-GEOMEAN(((10-M131)/10*9+1),((10-AF131)/10*9+1)))/9*10,1)</f>
        <v>0</v>
      </c>
      <c r="AO131" s="61">
        <f t="shared" ref="AO131:AO162" si="145">ROUND((10-GEOMEAN(((10-E131)/10*9+1),((10-X131)/10*9+1)))/9*10,1)</f>
        <v>0.3</v>
      </c>
      <c r="AP131" s="61">
        <f t="shared" ref="AP131:AP162" si="146">ROUND(IF(AND(Y131="x",F131="x"),"x",(10-GEOMEAN(((10-F131)/10*9+1),((10-Y131)/10*9+1)))/9*10),1)</f>
        <v>0.1</v>
      </c>
      <c r="AQ131" s="61">
        <f t="shared" ref="AQ131:AQ162" si="147">ROUND((10-GEOMEAN(((10-G131)/10*9+1),((10-Z131)/10*9+1)))/9*10,1)</f>
        <v>7.7</v>
      </c>
      <c r="AR131" s="61">
        <f t="shared" ref="AR131:AR162" si="148">ROUND((10-GEOMEAN(((10-L131)/10*9+1),((10-AE131)/10*9+1)))/9*10,1)</f>
        <v>4</v>
      </c>
      <c r="AS131" s="59">
        <f t="shared" ref="AS131:AS162" si="149">ROUND(AVERAGE(AG131,AN131),1)</f>
        <v>0</v>
      </c>
      <c r="AT131" s="59" t="str">
        <f>IF('Indicator Data'!L134="No data","x",IF('Indicator Data'!BE134&lt;1000,"x",ROUND((IF('Indicator Data'!L134&gt;AT$194,10,IF('Indicator Data'!L134&lt;AT$195,0,10-(AT$194-'Indicator Data'!L134)/(AT$194-AT$195)*10))),1)))</f>
        <v>x</v>
      </c>
      <c r="AU131" s="61">
        <f t="shared" ref="AU131:AU162" si="150">ROUND(AVERAGE(AS131,AT131),1)</f>
        <v>0</v>
      </c>
      <c r="AV131" s="62">
        <f t="shared" ref="AV131:AV162" si="151">IF(ROUND(IF(AP131="x",(10-GEOMEAN(((10-AO131)/10*9+1),((10-AU131)/10*9+1),((10-AQ131)/10*9+1),((10-AR131)/10*9+1)))/9*10,(10-GEOMEAN(((10-AO131)/10*9+1),((10-AP131)/10*9+1),((10-AQ131)/10*9+1),((10-AR131)/10*9+1),((10-AU131)/10*9+1)))/9*10),1)=0,0.1,ROUND(IF(AP131="x",(10-GEOMEAN(((10-AO131)/10*9+1),((10-AU131)/10*9+1),((10-AQ131)/10*9+1),((10-AR131)/10*9+1)))/9*10,(10-GEOMEAN(((10-AO131)/10*9+1),((10-AP131)/10*9+1),((10-AQ131)/10*9+1),((10-AR131)/10*9+1),((10-AU131)/10*9+1)))/9*10),1))</f>
        <v>3.1</v>
      </c>
      <c r="AW131" s="59">
        <f>ROUND(IF('Indicator Data'!M134=0,0,IF('Indicator Data'!M134&gt;AW$194,10,IF('Indicator Data'!M134&lt;AW$195,0,10-(AW$194-'Indicator Data'!M134)/(AW$194-AW$195)*10))),1)</f>
        <v>0</v>
      </c>
      <c r="AX131" s="59">
        <f>ROUND(IF('Indicator Data'!N134=0,0,IF(LOG('Indicator Data'!N134)&gt;LOG(AX$194),10,IF(LOG('Indicator Data'!N134)&lt;LOG(AX$195),0,10-(LOG(AX$194)-LOG('Indicator Data'!N134))/(LOG(AX$194)-LOG(AX$195))*10))),1)</f>
        <v>0</v>
      </c>
      <c r="AY131" s="61">
        <f t="shared" ref="AY131:AY162" si="152">ROUND((10-GEOMEAN(((10-AW131)/10*9+1),((10-AX131)/10*9+1)))/9*10,1)</f>
        <v>0</v>
      </c>
      <c r="AZ131" s="59">
        <f>'Indicator Data'!O134</f>
        <v>0</v>
      </c>
      <c r="BA131" s="59">
        <f>'Indicator Data'!P134</f>
        <v>0</v>
      </c>
      <c r="BB131" s="61">
        <f t="shared" ref="BB131:BB162" si="153">ROUND(IF(AZ131=5,10,IF(BA131=5,9,IF(AZ131=4,8,IF(BA131=4,7,0)))),1)</f>
        <v>0</v>
      </c>
      <c r="BC131" s="62">
        <f t="shared" ref="BC131:BC162" si="154">ROUND(IF(BB131&gt;5,BB131,AY131/10*7),1)</f>
        <v>0</v>
      </c>
      <c r="BD131" s="16"/>
      <c r="BE131" s="108"/>
    </row>
    <row r="132" spans="1:57" s="4" customFormat="1" x14ac:dyDescent="0.25">
      <c r="A132" s="131" t="s">
        <v>393</v>
      </c>
      <c r="B132" s="63" t="s">
        <v>237</v>
      </c>
      <c r="C132" s="59">
        <f>ROUND(IF('Indicator Data'!C135=0,0.1,IF(LOG('Indicator Data'!C135)&gt;C$194,10,IF(LOG('Indicator Data'!C135)&lt;C$195,0,10-(C$194-LOG('Indicator Data'!C135))/(C$194-C$195)*10))),1)</f>
        <v>7.3</v>
      </c>
      <c r="D132" s="59">
        <f>ROUND(IF('Indicator Data'!D135=0,0.1,IF(LOG('Indicator Data'!D135)&gt;D$194,10,IF(LOG('Indicator Data'!D135)&lt;D$195,0,10-(D$194-LOG('Indicator Data'!D135))/(D$194-D$195)*10))),1)</f>
        <v>0.1</v>
      </c>
      <c r="E132" s="59">
        <f t="shared" si="124"/>
        <v>4.5999999999999996</v>
      </c>
      <c r="F132" s="59">
        <f>ROUND(IF('Indicator Data'!E135="No data",0.1,IF('Indicator Data'!E135=0,0,IF(LOG('Indicator Data'!E135)&gt;F$194,10,IF(LOG('Indicator Data'!E135)&lt;F$195,0,10-(F$194-LOG('Indicator Data'!E135))/(F$194-F$195)*10)))),1)</f>
        <v>3.8</v>
      </c>
      <c r="G132" s="59">
        <f>ROUND(IF('Indicator Data'!F135=0,0,IF(LOG('Indicator Data'!F135)&gt;G$194,10,IF(LOG('Indicator Data'!F135)&lt;G$195,0,10-(G$194-LOG('Indicator Data'!F135))/(G$194-G$195)*10))),1)</f>
        <v>4.8</v>
      </c>
      <c r="H132" s="59">
        <f>ROUND(IF('Indicator Data'!G135=0,0,IF(LOG('Indicator Data'!G135)&gt;H$194,10,IF(LOG('Indicator Data'!G135)&lt;H$195,0,10-(H$194-LOG('Indicator Data'!G135))/(H$194-H$195)*10))),1)</f>
        <v>0</v>
      </c>
      <c r="I132" s="59">
        <f>ROUND(IF('Indicator Data'!H135=0,0,IF(LOG('Indicator Data'!H135)&gt;I$194,10,IF(LOG('Indicator Data'!H135)&lt;I$195,0,10-(I$194-LOG('Indicator Data'!H135))/(I$194-I$195)*10))),1)</f>
        <v>0</v>
      </c>
      <c r="J132" s="59">
        <f t="shared" si="125"/>
        <v>0</v>
      </c>
      <c r="K132" s="59">
        <f>ROUND(IF('Indicator Data'!I135=0,0,IF(LOG('Indicator Data'!I135)&gt;K$194,10,IF(LOG('Indicator Data'!I135)&lt;K$195,0,10-(K$194-LOG('Indicator Data'!I135))/(K$194-K$195)*10))),1)</f>
        <v>0</v>
      </c>
      <c r="L132" s="59">
        <f t="shared" si="126"/>
        <v>0</v>
      </c>
      <c r="M132" s="59">
        <f>ROUND(IF('Indicator Data'!J135=0,0,IF(LOG('Indicator Data'!J135)&gt;M$194,10,IF(LOG('Indicator Data'!J135)&lt;M$195,0,10-(M$194-LOG('Indicator Data'!J135))/(M$194-M$195)*10))),1)</f>
        <v>0</v>
      </c>
      <c r="N132" s="60">
        <f>'Indicator Data'!C135/'Indicator Data'!$BD135</f>
        <v>1.7719779495585142E-3</v>
      </c>
      <c r="O132" s="60">
        <f>'Indicator Data'!D135/'Indicator Data'!$BD135</f>
        <v>0</v>
      </c>
      <c r="P132" s="60">
        <f>IF(F132=0.1,0,'Indicator Data'!E135/'Indicator Data'!$BD135)</f>
        <v>7.2350016740749051E-4</v>
      </c>
      <c r="Q132" s="60">
        <f>'Indicator Data'!F135/'Indicator Data'!$BD135</f>
        <v>1.7382889386708724E-6</v>
      </c>
      <c r="R132" s="60">
        <f>'Indicator Data'!G135/'Indicator Data'!$BD135</f>
        <v>0</v>
      </c>
      <c r="S132" s="60">
        <f>'Indicator Data'!H135/'Indicator Data'!$BD135</f>
        <v>0</v>
      </c>
      <c r="T132" s="60">
        <f>'Indicator Data'!I135/'Indicator Data'!$BD135</f>
        <v>0</v>
      </c>
      <c r="U132" s="60">
        <f>'Indicator Data'!J135/'Indicator Data'!$BD135</f>
        <v>0</v>
      </c>
      <c r="V132" s="59">
        <f t="shared" si="127"/>
        <v>8.9</v>
      </c>
      <c r="W132" s="59">
        <f t="shared" si="128"/>
        <v>0</v>
      </c>
      <c r="X132" s="59">
        <f t="shared" si="129"/>
        <v>6.2</v>
      </c>
      <c r="Y132" s="59">
        <f t="shared" si="130"/>
        <v>0.5</v>
      </c>
      <c r="Z132" s="59">
        <f t="shared" si="131"/>
        <v>6.1</v>
      </c>
      <c r="AA132" s="59">
        <f t="shared" si="132"/>
        <v>0</v>
      </c>
      <c r="AB132" s="59">
        <f t="shared" si="133"/>
        <v>0</v>
      </c>
      <c r="AC132" s="59">
        <f t="shared" si="134"/>
        <v>0</v>
      </c>
      <c r="AD132" s="59">
        <f t="shared" si="135"/>
        <v>0</v>
      </c>
      <c r="AE132" s="59">
        <f t="shared" si="136"/>
        <v>0</v>
      </c>
      <c r="AF132" s="59">
        <f t="shared" si="137"/>
        <v>0</v>
      </c>
      <c r="AG132" s="59">
        <f>ROUND(IF('Indicator Data'!K135=0,0,IF('Indicator Data'!K135&gt;AG$194,10,IF('Indicator Data'!K135&lt;AG$195,0,10-(AG$194-'Indicator Data'!K135)/(AG$194-AG$195)*10))),1)</f>
        <v>0</v>
      </c>
      <c r="AH132" s="59">
        <f t="shared" si="138"/>
        <v>8.1</v>
      </c>
      <c r="AI132" s="59">
        <f t="shared" si="139"/>
        <v>0.1</v>
      </c>
      <c r="AJ132" s="59">
        <f t="shared" si="140"/>
        <v>0</v>
      </c>
      <c r="AK132" s="59">
        <f t="shared" si="141"/>
        <v>0</v>
      </c>
      <c r="AL132" s="59">
        <f t="shared" si="142"/>
        <v>0</v>
      </c>
      <c r="AM132" s="59">
        <f t="shared" si="143"/>
        <v>0</v>
      </c>
      <c r="AN132" s="59">
        <f t="shared" si="144"/>
        <v>0</v>
      </c>
      <c r="AO132" s="61">
        <f t="shared" si="145"/>
        <v>5.5</v>
      </c>
      <c r="AP132" s="61">
        <f t="shared" si="146"/>
        <v>2.2999999999999998</v>
      </c>
      <c r="AQ132" s="61">
        <f t="shared" si="147"/>
        <v>5.5</v>
      </c>
      <c r="AR132" s="61">
        <f t="shared" si="148"/>
        <v>0</v>
      </c>
      <c r="AS132" s="59">
        <f t="shared" si="149"/>
        <v>0</v>
      </c>
      <c r="AT132" s="59">
        <f>IF('Indicator Data'!L135="No data","x",IF('Indicator Data'!BE135&lt;1000,"x",ROUND((IF('Indicator Data'!L135&gt;AT$194,10,IF('Indicator Data'!L135&lt;AT$195,0,10-(AT$194-'Indicator Data'!L135)/(AT$194-AT$195)*10))),1)))</f>
        <v>0</v>
      </c>
      <c r="AU132" s="61">
        <f t="shared" si="150"/>
        <v>0</v>
      </c>
      <c r="AV132" s="62">
        <f t="shared" si="151"/>
        <v>3</v>
      </c>
      <c r="AW132" s="59">
        <f>ROUND(IF('Indicator Data'!M135=0,0,IF('Indicator Data'!M135&gt;AW$194,10,IF('Indicator Data'!M135&lt;AW$195,0,10-(AW$194-'Indicator Data'!M135)/(AW$194-AW$195)*10))),1)</f>
        <v>3.6</v>
      </c>
      <c r="AX132" s="59">
        <f>ROUND(IF('Indicator Data'!N135=0,0,IF(LOG('Indicator Data'!N135)&gt;LOG(AX$194),10,IF(LOG('Indicator Data'!N135)&lt;LOG(AX$195),0,10-(LOG(AX$194)-LOG('Indicator Data'!N135))/(LOG(AX$194)-LOG(AX$195))*10))),1)</f>
        <v>7.3</v>
      </c>
      <c r="AY132" s="61">
        <f t="shared" si="152"/>
        <v>5.8</v>
      </c>
      <c r="AZ132" s="59">
        <f>'Indicator Data'!O135</f>
        <v>0</v>
      </c>
      <c r="BA132" s="59">
        <f>'Indicator Data'!P135</f>
        <v>0</v>
      </c>
      <c r="BB132" s="61">
        <f t="shared" si="153"/>
        <v>0</v>
      </c>
      <c r="BC132" s="62">
        <f t="shared" si="154"/>
        <v>4.0999999999999996</v>
      </c>
      <c r="BD132" s="16"/>
      <c r="BE132" s="108"/>
    </row>
    <row r="133" spans="1:57" s="4" customFormat="1" x14ac:dyDescent="0.25">
      <c r="A133" s="131" t="s">
        <v>245</v>
      </c>
      <c r="B133" s="63" t="s">
        <v>244</v>
      </c>
      <c r="C133" s="59">
        <f>ROUND(IF('Indicator Data'!C136=0,0.1,IF(LOG('Indicator Data'!C136)&gt;C$194,10,IF(LOG('Indicator Data'!C136)&lt;C$195,0,10-(C$194-LOG('Indicator Data'!C136))/(C$194-C$195)*10))),1)</f>
        <v>6.8</v>
      </c>
      <c r="D133" s="59">
        <f>ROUND(IF('Indicator Data'!D136=0,0.1,IF(LOG('Indicator Data'!D136)&gt;D$194,10,IF(LOG('Indicator Data'!D136)&lt;D$195,0,10-(D$194-LOG('Indicator Data'!D136))/(D$194-D$195)*10))),1)</f>
        <v>6.9</v>
      </c>
      <c r="E133" s="59">
        <f t="shared" si="124"/>
        <v>6.9</v>
      </c>
      <c r="F133" s="59">
        <f>ROUND(IF('Indicator Data'!E136="No data",0.1,IF('Indicator Data'!E136=0,0,IF(LOG('Indicator Data'!E136)&gt;F$194,10,IF(LOG('Indicator Data'!E136)&lt;F$195,0,10-(F$194-LOG('Indicator Data'!E136))/(F$194-F$195)*10)))),1)</f>
        <v>4.5</v>
      </c>
      <c r="G133" s="59">
        <f>ROUND(IF('Indicator Data'!F136=0,0,IF(LOG('Indicator Data'!F136)&gt;G$194,10,IF(LOG('Indicator Data'!F136)&lt;G$195,0,10-(G$194-LOG('Indicator Data'!F136))/(G$194-G$195)*10))),1)</f>
        <v>7.2</v>
      </c>
      <c r="H133" s="59">
        <f>ROUND(IF('Indicator Data'!G136=0,0,IF(LOG('Indicator Data'!G136)&gt;H$194,10,IF(LOG('Indicator Data'!G136)&lt;H$195,0,10-(H$194-LOG('Indicator Data'!G136))/(H$194-H$195)*10))),1)</f>
        <v>2.7</v>
      </c>
      <c r="I133" s="59">
        <f>ROUND(IF('Indicator Data'!H136=0,0,IF(LOG('Indicator Data'!H136)&gt;I$194,10,IF(LOG('Indicator Data'!H136)&lt;I$195,0,10-(I$194-LOG('Indicator Data'!H136))/(I$194-I$195)*10))),1)</f>
        <v>0</v>
      </c>
      <c r="J133" s="59">
        <f t="shared" si="125"/>
        <v>1.4</v>
      </c>
      <c r="K133" s="59">
        <f>ROUND(IF('Indicator Data'!I136=0,0,IF(LOG('Indicator Data'!I136)&gt;K$194,10,IF(LOG('Indicator Data'!I136)&lt;K$195,0,10-(K$194-LOG('Indicator Data'!I136))/(K$194-K$195)*10))),1)</f>
        <v>5.0999999999999996</v>
      </c>
      <c r="L133" s="59">
        <f t="shared" si="126"/>
        <v>3.5</v>
      </c>
      <c r="M133" s="59">
        <f>ROUND(IF('Indicator Data'!J136=0,0,IF(LOG('Indicator Data'!J136)&gt;M$194,10,IF(LOG('Indicator Data'!J136)&lt;M$195,0,10-(M$194-LOG('Indicator Data'!J136))/(M$194-M$195)*10))),1)</f>
        <v>0</v>
      </c>
      <c r="N133" s="60">
        <f>'Indicator Data'!C136/'Indicator Data'!$BD136</f>
        <v>1.4057967589908163E-3</v>
      </c>
      <c r="O133" s="60">
        <f>'Indicator Data'!D136/'Indicator Data'!$BD136</f>
        <v>3.0905958426596274E-4</v>
      </c>
      <c r="P133" s="60">
        <f>IF(F133=0.1,0,'Indicator Data'!E136/'Indicator Data'!$BD136)</f>
        <v>1.6953335112794097E-3</v>
      </c>
      <c r="Q133" s="60">
        <f>'Indicator Data'!F136/'Indicator Data'!$BD136</f>
        <v>5.7122248435225638E-5</v>
      </c>
      <c r="R133" s="60">
        <f>'Indicator Data'!G136/'Indicator Data'!$BD136</f>
        <v>3.1075150888492721E-4</v>
      </c>
      <c r="S133" s="60">
        <f>'Indicator Data'!H136/'Indicator Data'!$BD136</f>
        <v>0</v>
      </c>
      <c r="T133" s="60">
        <f>'Indicator Data'!I136/'Indicator Data'!$BD136</f>
        <v>9.3420625577394351E-4</v>
      </c>
      <c r="U133" s="60">
        <f>'Indicator Data'!J136/'Indicator Data'!$BD136</f>
        <v>0</v>
      </c>
      <c r="V133" s="59">
        <f t="shared" si="127"/>
        <v>7</v>
      </c>
      <c r="W133" s="59">
        <f t="shared" si="128"/>
        <v>3.1</v>
      </c>
      <c r="X133" s="59">
        <f t="shared" si="129"/>
        <v>5.4</v>
      </c>
      <c r="Y133" s="59">
        <f t="shared" si="130"/>
        <v>1.1000000000000001</v>
      </c>
      <c r="Z133" s="59">
        <f t="shared" si="131"/>
        <v>9.5</v>
      </c>
      <c r="AA133" s="59">
        <f t="shared" si="132"/>
        <v>0.2</v>
      </c>
      <c r="AB133" s="59">
        <f t="shared" si="133"/>
        <v>0</v>
      </c>
      <c r="AC133" s="59">
        <f t="shared" si="134"/>
        <v>0.1</v>
      </c>
      <c r="AD133" s="59">
        <f t="shared" si="135"/>
        <v>0.9</v>
      </c>
      <c r="AE133" s="59">
        <f t="shared" si="136"/>
        <v>0.5</v>
      </c>
      <c r="AF133" s="59">
        <f t="shared" si="137"/>
        <v>0</v>
      </c>
      <c r="AG133" s="59">
        <f>ROUND(IF('Indicator Data'!K136=0,0,IF('Indicator Data'!K136&gt;AG$194,10,IF('Indicator Data'!K136&lt;AG$195,0,10-(AG$194-'Indicator Data'!K136)/(AG$194-AG$195)*10))),1)</f>
        <v>2</v>
      </c>
      <c r="AH133" s="59">
        <f t="shared" si="138"/>
        <v>6.9</v>
      </c>
      <c r="AI133" s="59">
        <f t="shared" si="139"/>
        <v>5</v>
      </c>
      <c r="AJ133" s="59">
        <f t="shared" si="140"/>
        <v>1.5</v>
      </c>
      <c r="AK133" s="59">
        <f t="shared" si="141"/>
        <v>0</v>
      </c>
      <c r="AL133" s="59">
        <f t="shared" si="142"/>
        <v>0.8</v>
      </c>
      <c r="AM133" s="59">
        <f t="shared" si="143"/>
        <v>3</v>
      </c>
      <c r="AN133" s="59">
        <f t="shared" si="144"/>
        <v>0</v>
      </c>
      <c r="AO133" s="61">
        <f t="shared" si="145"/>
        <v>6.2</v>
      </c>
      <c r="AP133" s="61">
        <f t="shared" si="146"/>
        <v>3</v>
      </c>
      <c r="AQ133" s="61">
        <f t="shared" si="147"/>
        <v>8.6</v>
      </c>
      <c r="AR133" s="61">
        <f t="shared" si="148"/>
        <v>2.1</v>
      </c>
      <c r="AS133" s="59">
        <f t="shared" si="149"/>
        <v>1</v>
      </c>
      <c r="AT133" s="59">
        <f>IF('Indicator Data'!L136="No data","x",IF('Indicator Data'!BE136&lt;1000,"x",ROUND((IF('Indicator Data'!L136&gt;AT$194,10,IF('Indicator Data'!L136&lt;AT$195,0,10-(AT$194-'Indicator Data'!L136)/(AT$194-AT$195)*10))),1)))</f>
        <v>1</v>
      </c>
      <c r="AU133" s="61">
        <f t="shared" si="150"/>
        <v>1</v>
      </c>
      <c r="AV133" s="62">
        <f t="shared" si="151"/>
        <v>4.9000000000000004</v>
      </c>
      <c r="AW133" s="59">
        <f>ROUND(IF('Indicator Data'!M136=0,0,IF('Indicator Data'!M136&gt;AW$194,10,IF('Indicator Data'!M136&lt;AW$195,0,10-(AW$194-'Indicator Data'!M136)/(AW$194-AW$195)*10))),1)</f>
        <v>0.3</v>
      </c>
      <c r="AX133" s="59">
        <f>ROUND(IF('Indicator Data'!N136=0,0,IF(LOG('Indicator Data'!N136)&gt;LOG(AX$194),10,IF(LOG('Indicator Data'!N136)&lt;LOG(AX$195),0,10-(LOG(AX$194)-LOG('Indicator Data'!N136))/(LOG(AX$194)-LOG(AX$195))*10))),1)</f>
        <v>0</v>
      </c>
      <c r="AY133" s="61">
        <f t="shared" si="152"/>
        <v>0.2</v>
      </c>
      <c r="AZ133" s="59">
        <f>'Indicator Data'!O136</f>
        <v>0</v>
      </c>
      <c r="BA133" s="59">
        <f>'Indicator Data'!P136</f>
        <v>0</v>
      </c>
      <c r="BB133" s="61">
        <f t="shared" si="153"/>
        <v>0</v>
      </c>
      <c r="BC133" s="62">
        <f t="shared" si="154"/>
        <v>0.1</v>
      </c>
      <c r="BD133" s="16"/>
      <c r="BE133" s="108"/>
    </row>
    <row r="134" spans="1:57" s="4" customFormat="1" x14ac:dyDescent="0.25">
      <c r="A134" s="131" t="s">
        <v>247</v>
      </c>
      <c r="B134" s="63" t="s">
        <v>246</v>
      </c>
      <c r="C134" s="59">
        <f>ROUND(IF('Indicator Data'!C137=0,0.1,IF(LOG('Indicator Data'!C137)&gt;C$194,10,IF(LOG('Indicator Data'!C137)&lt;C$195,0,10-(C$194-LOG('Indicator Data'!C137))/(C$194-C$195)*10))),1)</f>
        <v>7.8</v>
      </c>
      <c r="D134" s="59">
        <f>ROUND(IF('Indicator Data'!D137=0,0.1,IF(LOG('Indicator Data'!D137)&gt;D$194,10,IF(LOG('Indicator Data'!D137)&lt;D$195,0,10-(D$194-LOG('Indicator Data'!D137))/(D$194-D$195)*10))),1)</f>
        <v>6.9</v>
      </c>
      <c r="E134" s="59">
        <f t="shared" si="124"/>
        <v>7.4</v>
      </c>
      <c r="F134" s="59">
        <f>ROUND(IF('Indicator Data'!E137="No data",0.1,IF('Indicator Data'!E137=0,0,IF(LOG('Indicator Data'!E137)&gt;F$194,10,IF(LOG('Indicator Data'!E137)&lt;F$195,0,10-(F$194-LOG('Indicator Data'!E137))/(F$194-F$195)*10)))),1)</f>
        <v>6.5</v>
      </c>
      <c r="G134" s="59">
        <f>ROUND(IF('Indicator Data'!F137=0,0,IF(LOG('Indicator Data'!F137)&gt;G$194,10,IF(LOG('Indicator Data'!F137)&lt;G$195,0,10-(G$194-LOG('Indicator Data'!F137))/(G$194-G$195)*10))),1)</f>
        <v>6.6</v>
      </c>
      <c r="H134" s="59">
        <f>ROUND(IF('Indicator Data'!G137=0,0,IF(LOG('Indicator Data'!G137)&gt;H$194,10,IF(LOG('Indicator Data'!G137)&lt;H$195,0,10-(H$194-LOG('Indicator Data'!G137))/(H$194-H$195)*10))),1)</f>
        <v>3.4</v>
      </c>
      <c r="I134" s="59">
        <f>ROUND(IF('Indicator Data'!H137=0,0,IF(LOG('Indicator Data'!H137)&gt;I$194,10,IF(LOG('Indicator Data'!H137)&lt;I$195,0,10-(I$194-LOG('Indicator Data'!H137))/(I$194-I$195)*10))),1)</f>
        <v>0</v>
      </c>
      <c r="J134" s="59">
        <f t="shared" si="125"/>
        <v>1.9</v>
      </c>
      <c r="K134" s="59">
        <f>ROUND(IF('Indicator Data'!I137=0,0,IF(LOG('Indicator Data'!I137)&gt;K$194,10,IF(LOG('Indicator Data'!I137)&lt;K$195,0,10-(K$194-LOG('Indicator Data'!I137))/(K$194-K$195)*10))),1)</f>
        <v>5.8</v>
      </c>
      <c r="L134" s="59">
        <f t="shared" si="126"/>
        <v>4.0999999999999996</v>
      </c>
      <c r="M134" s="59">
        <f>ROUND(IF('Indicator Data'!J137=0,0,IF(LOG('Indicator Data'!J137)&gt;M$194,10,IF(LOG('Indicator Data'!J137)&lt;M$195,0,10-(M$194-LOG('Indicator Data'!J137))/(M$194-M$195)*10))),1)</f>
        <v>9.9</v>
      </c>
      <c r="N134" s="60">
        <f>'Indicator Data'!C137/'Indicator Data'!$BD137</f>
        <v>1.7810701778552701E-3</v>
      </c>
      <c r="O134" s="60">
        <f>'Indicator Data'!D137/'Indicator Data'!$BD137</f>
        <v>1.5945059316813538E-4</v>
      </c>
      <c r="P134" s="60">
        <f>IF(F134=0.1,0,'Indicator Data'!E137/'Indicator Data'!$BD137)</f>
        <v>5.4676654492395553E-3</v>
      </c>
      <c r="Q134" s="60">
        <f>'Indicator Data'!F137/'Indicator Data'!$BD137</f>
        <v>1.2749810830151542E-5</v>
      </c>
      <c r="R134" s="60">
        <f>'Indicator Data'!G137/'Indicator Data'!$BD137</f>
        <v>3.0370539361893376E-4</v>
      </c>
      <c r="S134" s="60">
        <f>'Indicator Data'!H137/'Indicator Data'!$BD137</f>
        <v>0</v>
      </c>
      <c r="T134" s="60">
        <f>'Indicator Data'!I137/'Indicator Data'!$BD137</f>
        <v>1.0213018150300646E-3</v>
      </c>
      <c r="U134" s="60">
        <f>'Indicator Data'!J137/'Indicator Data'!$BD137</f>
        <v>1.2047236382535397E-2</v>
      </c>
      <c r="V134" s="59">
        <f t="shared" si="127"/>
        <v>8.9</v>
      </c>
      <c r="W134" s="59">
        <f t="shared" si="128"/>
        <v>1.6</v>
      </c>
      <c r="X134" s="59">
        <f t="shared" si="129"/>
        <v>6.5</v>
      </c>
      <c r="Y134" s="59">
        <f t="shared" si="130"/>
        <v>3.6</v>
      </c>
      <c r="Z134" s="59">
        <f t="shared" si="131"/>
        <v>8</v>
      </c>
      <c r="AA134" s="59">
        <f t="shared" si="132"/>
        <v>0.2</v>
      </c>
      <c r="AB134" s="59">
        <f t="shared" si="133"/>
        <v>0</v>
      </c>
      <c r="AC134" s="59">
        <f t="shared" si="134"/>
        <v>0.1</v>
      </c>
      <c r="AD134" s="59">
        <f t="shared" si="135"/>
        <v>1</v>
      </c>
      <c r="AE134" s="59">
        <f t="shared" si="136"/>
        <v>0.6</v>
      </c>
      <c r="AF134" s="59">
        <f t="shared" si="137"/>
        <v>4</v>
      </c>
      <c r="AG134" s="59">
        <f>ROUND(IF('Indicator Data'!K137=0,0,IF('Indicator Data'!K137&gt;AG$194,10,IF('Indicator Data'!K137&lt;AG$195,0,10-(AG$194-'Indicator Data'!K137)/(AG$194-AG$195)*10))),1)</f>
        <v>2</v>
      </c>
      <c r="AH134" s="59">
        <f t="shared" si="138"/>
        <v>8.4</v>
      </c>
      <c r="AI134" s="59">
        <f t="shared" si="139"/>
        <v>4.3</v>
      </c>
      <c r="AJ134" s="59">
        <f t="shared" si="140"/>
        <v>1.8</v>
      </c>
      <c r="AK134" s="59">
        <f t="shared" si="141"/>
        <v>0</v>
      </c>
      <c r="AL134" s="59">
        <f t="shared" si="142"/>
        <v>0.9</v>
      </c>
      <c r="AM134" s="59">
        <f t="shared" si="143"/>
        <v>3.4</v>
      </c>
      <c r="AN134" s="59">
        <f t="shared" si="144"/>
        <v>8.1999999999999993</v>
      </c>
      <c r="AO134" s="61">
        <f t="shared" si="145"/>
        <v>7</v>
      </c>
      <c r="AP134" s="61">
        <f t="shared" si="146"/>
        <v>5.2</v>
      </c>
      <c r="AQ134" s="61">
        <f t="shared" si="147"/>
        <v>7.4</v>
      </c>
      <c r="AR134" s="61">
        <f t="shared" si="148"/>
        <v>2.5</v>
      </c>
      <c r="AS134" s="59">
        <f t="shared" si="149"/>
        <v>5.0999999999999996</v>
      </c>
      <c r="AT134" s="59">
        <f>IF('Indicator Data'!L137="No data","x",IF('Indicator Data'!BE137&lt;1000,"x",ROUND((IF('Indicator Data'!L137&gt;AT$194,10,IF('Indicator Data'!L137&lt;AT$195,0,10-(AT$194-'Indicator Data'!L137)/(AT$194-AT$195)*10))),1)))</f>
        <v>0</v>
      </c>
      <c r="AU134" s="61">
        <f t="shared" si="150"/>
        <v>2.6</v>
      </c>
      <c r="AV134" s="62">
        <f t="shared" si="151"/>
        <v>5.3</v>
      </c>
      <c r="AW134" s="59">
        <f>ROUND(IF('Indicator Data'!M137=0,0,IF('Indicator Data'!M137&gt;AW$194,10,IF('Indicator Data'!M137&lt;AW$195,0,10-(AW$194-'Indicator Data'!M137)/(AW$194-AW$195)*10))),1)</f>
        <v>4.8</v>
      </c>
      <c r="AX134" s="59">
        <f>ROUND(IF('Indicator Data'!N137=0,0,IF(LOG('Indicator Data'!N137)&gt;LOG(AX$194),10,IF(LOG('Indicator Data'!N137)&lt;LOG(AX$195),0,10-(LOG(AX$194)-LOG('Indicator Data'!N137))/(LOG(AX$194)-LOG(AX$195))*10))),1)</f>
        <v>4.4000000000000004</v>
      </c>
      <c r="AY134" s="61">
        <f t="shared" si="152"/>
        <v>4.5999999999999996</v>
      </c>
      <c r="AZ134" s="59">
        <f>'Indicator Data'!O137</f>
        <v>0</v>
      </c>
      <c r="BA134" s="59">
        <f>'Indicator Data'!P137</f>
        <v>0</v>
      </c>
      <c r="BB134" s="61">
        <f t="shared" si="153"/>
        <v>0</v>
      </c>
      <c r="BC134" s="62">
        <f t="shared" si="154"/>
        <v>3.2</v>
      </c>
      <c r="BD134" s="16"/>
      <c r="BE134" s="108"/>
    </row>
    <row r="135" spans="1:57" s="4" customFormat="1" x14ac:dyDescent="0.25">
      <c r="A135" s="131" t="s">
        <v>249</v>
      </c>
      <c r="B135" s="63" t="s">
        <v>248</v>
      </c>
      <c r="C135" s="59">
        <f>ROUND(IF('Indicator Data'!C138=0,0.1,IF(LOG('Indicator Data'!C138)&gt;C$194,10,IF(LOG('Indicator Data'!C138)&lt;C$195,0,10-(C$194-LOG('Indicator Data'!C138))/(C$194-C$195)*10))),1)</f>
        <v>0.1</v>
      </c>
      <c r="D135" s="59">
        <f>ROUND(IF('Indicator Data'!D138=0,0.1,IF(LOG('Indicator Data'!D138)&gt;D$194,10,IF(LOG('Indicator Data'!D138)&lt;D$195,0,10-(D$194-LOG('Indicator Data'!D138))/(D$194-D$195)*10))),1)</f>
        <v>0.1</v>
      </c>
      <c r="E135" s="59">
        <f t="shared" si="124"/>
        <v>0.1</v>
      </c>
      <c r="F135" s="59">
        <f>ROUND(IF('Indicator Data'!E138="No data",0.1,IF('Indicator Data'!E138=0,0,IF(LOG('Indicator Data'!E138)&gt;F$194,10,IF(LOG('Indicator Data'!E138)&lt;F$195,0,10-(F$194-LOG('Indicator Data'!E138))/(F$194-F$195)*10)))),1)</f>
        <v>6.2</v>
      </c>
      <c r="G135" s="59">
        <f>ROUND(IF('Indicator Data'!F138=0,0,IF(LOG('Indicator Data'!F138)&gt;G$194,10,IF(LOG('Indicator Data'!F138)&lt;G$195,0,10-(G$194-LOG('Indicator Data'!F138))/(G$194-G$195)*10))),1)</f>
        <v>0</v>
      </c>
      <c r="H135" s="59">
        <f>ROUND(IF('Indicator Data'!G138=0,0,IF(LOG('Indicator Data'!G138)&gt;H$194,10,IF(LOG('Indicator Data'!G138)&lt;H$195,0,10-(H$194-LOG('Indicator Data'!G138))/(H$194-H$195)*10))),1)</f>
        <v>0</v>
      </c>
      <c r="I135" s="59">
        <f>ROUND(IF('Indicator Data'!H138=0,0,IF(LOG('Indicator Data'!H138)&gt;I$194,10,IF(LOG('Indicator Data'!H138)&lt;I$195,0,10-(I$194-LOG('Indicator Data'!H138))/(I$194-I$195)*10))),1)</f>
        <v>0</v>
      </c>
      <c r="J135" s="59">
        <f t="shared" si="125"/>
        <v>0</v>
      </c>
      <c r="K135" s="59">
        <f>ROUND(IF('Indicator Data'!I138=0,0,IF(LOG('Indicator Data'!I138)&gt;K$194,10,IF(LOG('Indicator Data'!I138)&lt;K$195,0,10-(K$194-LOG('Indicator Data'!I138))/(K$194-K$195)*10))),1)</f>
        <v>0</v>
      </c>
      <c r="L135" s="59">
        <f t="shared" si="126"/>
        <v>0</v>
      </c>
      <c r="M135" s="59">
        <f>ROUND(IF('Indicator Data'!J138=0,0,IF(LOG('Indicator Data'!J138)&gt;M$194,10,IF(LOG('Indicator Data'!J138)&lt;M$195,0,10-(M$194-LOG('Indicator Data'!J138))/(M$194-M$195)*10))),1)</f>
        <v>9.3000000000000007</v>
      </c>
      <c r="N135" s="60">
        <f>'Indicator Data'!C138/'Indicator Data'!$BD138</f>
        <v>0</v>
      </c>
      <c r="O135" s="60">
        <f>'Indicator Data'!D138/'Indicator Data'!$BD138</f>
        <v>0</v>
      </c>
      <c r="P135" s="60">
        <f>IF(F135=0.1,0,'Indicator Data'!E138/'Indicator Data'!$BD138)</f>
        <v>4.3349231171813446E-3</v>
      </c>
      <c r="Q135" s="60">
        <f>'Indicator Data'!F138/'Indicator Data'!$BD138</f>
        <v>0</v>
      </c>
      <c r="R135" s="60">
        <f>'Indicator Data'!G138/'Indicator Data'!$BD138</f>
        <v>0</v>
      </c>
      <c r="S135" s="60">
        <f>'Indicator Data'!H138/'Indicator Data'!$BD138</f>
        <v>0</v>
      </c>
      <c r="T135" s="60">
        <f>'Indicator Data'!I138/'Indicator Data'!$BD138</f>
        <v>0</v>
      </c>
      <c r="U135" s="60">
        <f>'Indicator Data'!J138/'Indicator Data'!$BD138</f>
        <v>8.0147480289670479E-3</v>
      </c>
      <c r="V135" s="59">
        <f t="shared" si="127"/>
        <v>0</v>
      </c>
      <c r="W135" s="59">
        <f t="shared" si="128"/>
        <v>0</v>
      </c>
      <c r="X135" s="59">
        <f t="shared" si="129"/>
        <v>0</v>
      </c>
      <c r="Y135" s="59">
        <f t="shared" si="130"/>
        <v>2.9</v>
      </c>
      <c r="Z135" s="59">
        <f t="shared" si="131"/>
        <v>0</v>
      </c>
      <c r="AA135" s="59">
        <f t="shared" si="132"/>
        <v>0</v>
      </c>
      <c r="AB135" s="59">
        <f t="shared" si="133"/>
        <v>0</v>
      </c>
      <c r="AC135" s="59">
        <f t="shared" si="134"/>
        <v>0</v>
      </c>
      <c r="AD135" s="59">
        <f t="shared" si="135"/>
        <v>0</v>
      </c>
      <c r="AE135" s="59">
        <f t="shared" si="136"/>
        <v>0</v>
      </c>
      <c r="AF135" s="59">
        <f t="shared" si="137"/>
        <v>2.7</v>
      </c>
      <c r="AG135" s="59">
        <f>ROUND(IF('Indicator Data'!K138=0,0,IF('Indicator Data'!K138&gt;AG$194,10,IF('Indicator Data'!K138&lt;AG$195,0,10-(AG$194-'Indicator Data'!K138)/(AG$194-AG$195)*10))),1)</f>
        <v>7.1</v>
      </c>
      <c r="AH135" s="59">
        <f t="shared" si="138"/>
        <v>0.1</v>
      </c>
      <c r="AI135" s="59">
        <f t="shared" si="139"/>
        <v>0.1</v>
      </c>
      <c r="AJ135" s="59">
        <f t="shared" si="140"/>
        <v>0</v>
      </c>
      <c r="AK135" s="59">
        <f t="shared" si="141"/>
        <v>0</v>
      </c>
      <c r="AL135" s="59">
        <f t="shared" si="142"/>
        <v>0</v>
      </c>
      <c r="AM135" s="59">
        <f t="shared" si="143"/>
        <v>0</v>
      </c>
      <c r="AN135" s="59">
        <f t="shared" si="144"/>
        <v>7.2</v>
      </c>
      <c r="AO135" s="61">
        <f t="shared" si="145"/>
        <v>0.1</v>
      </c>
      <c r="AP135" s="61">
        <f t="shared" si="146"/>
        <v>4.8</v>
      </c>
      <c r="AQ135" s="61">
        <f t="shared" si="147"/>
        <v>0</v>
      </c>
      <c r="AR135" s="61">
        <f t="shared" si="148"/>
        <v>0</v>
      </c>
      <c r="AS135" s="59">
        <f t="shared" si="149"/>
        <v>7.2</v>
      </c>
      <c r="AT135" s="59">
        <f>IF('Indicator Data'!L138="No data","x",IF('Indicator Data'!BE138&lt;1000,"x",ROUND((IF('Indicator Data'!L138&gt;AT$194,10,IF('Indicator Data'!L138&lt;AT$195,0,10-(AT$194-'Indicator Data'!L138)/(AT$194-AT$195)*10))),1)))</f>
        <v>0</v>
      </c>
      <c r="AU135" s="61">
        <f t="shared" si="150"/>
        <v>3.6</v>
      </c>
      <c r="AV135" s="62">
        <f t="shared" si="151"/>
        <v>2</v>
      </c>
      <c r="AW135" s="59">
        <f>ROUND(IF('Indicator Data'!M138=0,0,IF('Indicator Data'!M138&gt;AW$194,10,IF('Indicator Data'!M138&lt;AW$195,0,10-(AW$194-'Indicator Data'!M138)/(AW$194-AW$195)*10))),1)</f>
        <v>2.4</v>
      </c>
      <c r="AX135" s="59">
        <f>ROUND(IF('Indicator Data'!N138=0,0,IF(LOG('Indicator Data'!N138)&gt;LOG(AX$194),10,IF(LOG('Indicator Data'!N138)&lt;LOG(AX$195),0,10-(LOG(AX$194)-LOG('Indicator Data'!N138))/(LOG(AX$194)-LOG(AX$195))*10))),1)</f>
        <v>4.2</v>
      </c>
      <c r="AY135" s="61">
        <f t="shared" si="152"/>
        <v>3.4</v>
      </c>
      <c r="AZ135" s="59">
        <f>'Indicator Data'!O138</f>
        <v>0</v>
      </c>
      <c r="BA135" s="59">
        <f>'Indicator Data'!P138</f>
        <v>0</v>
      </c>
      <c r="BB135" s="61">
        <f t="shared" si="153"/>
        <v>0</v>
      </c>
      <c r="BC135" s="62">
        <f t="shared" si="154"/>
        <v>2.4</v>
      </c>
      <c r="BD135" s="16"/>
      <c r="BE135" s="108"/>
    </row>
    <row r="136" spans="1:57" s="4" customFormat="1" x14ac:dyDescent="0.25">
      <c r="A136" s="131" t="s">
        <v>251</v>
      </c>
      <c r="B136" s="63" t="s">
        <v>250</v>
      </c>
      <c r="C136" s="59">
        <f>ROUND(IF('Indicator Data'!C139=0,0.1,IF(LOG('Indicator Data'!C139)&gt;C$194,10,IF(LOG('Indicator Data'!C139)&lt;C$195,0,10-(C$194-LOG('Indicator Data'!C139))/(C$194-C$195)*10))),1)</f>
        <v>9.3000000000000007</v>
      </c>
      <c r="D136" s="59">
        <f>ROUND(IF('Indicator Data'!D139=0,0.1,IF(LOG('Indicator Data'!D139)&gt;D$194,10,IF(LOG('Indicator Data'!D139)&lt;D$195,0,10-(D$194-LOG('Indicator Data'!D139))/(D$194-D$195)*10))),1)</f>
        <v>10</v>
      </c>
      <c r="E136" s="59">
        <f t="shared" si="124"/>
        <v>9.6999999999999993</v>
      </c>
      <c r="F136" s="59">
        <f>ROUND(IF('Indicator Data'!E139="No data",0.1,IF('Indicator Data'!E139=0,0,IF(LOG('Indicator Data'!E139)&gt;F$194,10,IF(LOG('Indicator Data'!E139)&lt;F$195,0,10-(F$194-LOG('Indicator Data'!E139))/(F$194-F$195)*10)))),1)</f>
        <v>8.1</v>
      </c>
      <c r="G136" s="59">
        <f>ROUND(IF('Indicator Data'!F139=0,0,IF(LOG('Indicator Data'!F139)&gt;G$194,10,IF(LOG('Indicator Data'!F139)&lt;G$195,0,10-(G$194-LOG('Indicator Data'!F139))/(G$194-G$195)*10))),1)</f>
        <v>8.6999999999999993</v>
      </c>
      <c r="H136" s="59">
        <f>ROUND(IF('Indicator Data'!G139=0,0,IF(LOG('Indicator Data'!G139)&gt;H$194,10,IF(LOG('Indicator Data'!G139)&lt;H$195,0,10-(H$194-LOG('Indicator Data'!G139))/(H$194-H$195)*10))),1)</f>
        <v>0</v>
      </c>
      <c r="I136" s="59">
        <f>ROUND(IF('Indicator Data'!H139=0,0,IF(LOG('Indicator Data'!H139)&gt;I$194,10,IF(LOG('Indicator Data'!H139)&lt;I$195,0,10-(I$194-LOG('Indicator Data'!H139))/(I$194-I$195)*10))),1)</f>
        <v>0</v>
      </c>
      <c r="J136" s="59">
        <f t="shared" si="125"/>
        <v>0</v>
      </c>
      <c r="K136" s="59">
        <f>ROUND(IF('Indicator Data'!I139=0,0,IF(LOG('Indicator Data'!I139)&gt;K$194,10,IF(LOG('Indicator Data'!I139)&lt;K$195,0,10-(K$194-LOG('Indicator Data'!I139))/(K$194-K$195)*10))),1)</f>
        <v>0</v>
      </c>
      <c r="L136" s="59">
        <f t="shared" si="126"/>
        <v>0</v>
      </c>
      <c r="M136" s="59">
        <f>ROUND(IF('Indicator Data'!J139=0,0,IF(LOG('Indicator Data'!J139)&gt;M$194,10,IF(LOG('Indicator Data'!J139)&lt;M$195,0,10-(M$194-LOG('Indicator Data'!J139))/(M$194-M$195)*10))),1)</f>
        <v>10</v>
      </c>
      <c r="N136" s="60">
        <f>'Indicator Data'!C139/'Indicator Data'!$BD139</f>
        <v>1.6930379950067383E-3</v>
      </c>
      <c r="O136" s="60">
        <f>'Indicator Data'!D139/'Indicator Data'!$BD139</f>
        <v>8.2008217905308255E-4</v>
      </c>
      <c r="P136" s="60">
        <f>IF(F136=0.1,0,'Indicator Data'!E139/'Indicator Data'!$BD139)</f>
        <v>5.8603737052725941E-3</v>
      </c>
      <c r="Q136" s="60">
        <f>'Indicator Data'!F139/'Indicator Data'!$BD139</f>
        <v>5.1652348781896227E-5</v>
      </c>
      <c r="R136" s="60">
        <f>'Indicator Data'!G139/'Indicator Data'!$BD139</f>
        <v>0</v>
      </c>
      <c r="S136" s="60">
        <f>'Indicator Data'!H139/'Indicator Data'!$BD139</f>
        <v>0</v>
      </c>
      <c r="T136" s="60">
        <f>'Indicator Data'!I139/'Indicator Data'!$BD139</f>
        <v>0</v>
      </c>
      <c r="U136" s="60">
        <f>'Indicator Data'!J139/'Indicator Data'!$BD139</f>
        <v>3.25153953941019E-3</v>
      </c>
      <c r="V136" s="59">
        <f t="shared" si="127"/>
        <v>8.5</v>
      </c>
      <c r="W136" s="59">
        <f t="shared" si="128"/>
        <v>8.1999999999999993</v>
      </c>
      <c r="X136" s="59">
        <f t="shared" si="129"/>
        <v>8.4</v>
      </c>
      <c r="Y136" s="59">
        <f t="shared" si="130"/>
        <v>3.9</v>
      </c>
      <c r="Z136" s="59">
        <f t="shared" si="131"/>
        <v>9.4</v>
      </c>
      <c r="AA136" s="59">
        <f t="shared" si="132"/>
        <v>0</v>
      </c>
      <c r="AB136" s="59">
        <f t="shared" si="133"/>
        <v>0</v>
      </c>
      <c r="AC136" s="59">
        <f t="shared" si="134"/>
        <v>0</v>
      </c>
      <c r="AD136" s="59">
        <f t="shared" si="135"/>
        <v>0</v>
      </c>
      <c r="AE136" s="59">
        <f t="shared" si="136"/>
        <v>0</v>
      </c>
      <c r="AF136" s="59">
        <f t="shared" si="137"/>
        <v>1.1000000000000001</v>
      </c>
      <c r="AG136" s="59">
        <f>ROUND(IF('Indicator Data'!K139=0,0,IF('Indicator Data'!K139&gt;AG$194,10,IF('Indicator Data'!K139&lt;AG$195,0,10-(AG$194-'Indicator Data'!K139)/(AG$194-AG$195)*10))),1)</f>
        <v>5.0999999999999996</v>
      </c>
      <c r="AH136" s="59">
        <f t="shared" si="138"/>
        <v>8.9</v>
      </c>
      <c r="AI136" s="59">
        <f t="shared" si="139"/>
        <v>9.1</v>
      </c>
      <c r="AJ136" s="59">
        <f t="shared" si="140"/>
        <v>0</v>
      </c>
      <c r="AK136" s="59">
        <f t="shared" si="141"/>
        <v>0</v>
      </c>
      <c r="AL136" s="59">
        <f t="shared" si="142"/>
        <v>0</v>
      </c>
      <c r="AM136" s="59">
        <f t="shared" si="143"/>
        <v>0</v>
      </c>
      <c r="AN136" s="59">
        <f t="shared" si="144"/>
        <v>7.8</v>
      </c>
      <c r="AO136" s="61">
        <f t="shared" si="145"/>
        <v>9.1999999999999993</v>
      </c>
      <c r="AP136" s="61">
        <f t="shared" si="146"/>
        <v>6.5</v>
      </c>
      <c r="AQ136" s="61">
        <f t="shared" si="147"/>
        <v>9.1</v>
      </c>
      <c r="AR136" s="61">
        <f t="shared" si="148"/>
        <v>0</v>
      </c>
      <c r="AS136" s="59">
        <f t="shared" si="149"/>
        <v>6.5</v>
      </c>
      <c r="AT136" s="59">
        <f>IF('Indicator Data'!L139="No data","x",IF('Indicator Data'!BE139&lt;1000,"x",ROUND((IF('Indicator Data'!L139&gt;AT$194,10,IF('Indicator Data'!L139&lt;AT$195,0,10-(AT$194-'Indicator Data'!L139)/(AT$194-AT$195)*10))),1)))</f>
        <v>3</v>
      </c>
      <c r="AU136" s="61">
        <f t="shared" si="150"/>
        <v>4.8</v>
      </c>
      <c r="AV136" s="62">
        <f t="shared" si="151"/>
        <v>7</v>
      </c>
      <c r="AW136" s="59">
        <f>ROUND(IF('Indicator Data'!M139=0,0,IF('Indicator Data'!M139&gt;AW$194,10,IF('Indicator Data'!M139&lt;AW$195,0,10-(AW$194-'Indicator Data'!M139)/(AW$194-AW$195)*10))),1)</f>
        <v>3.8</v>
      </c>
      <c r="AX136" s="59">
        <f>ROUND(IF('Indicator Data'!N139=0,0,IF(LOG('Indicator Data'!N139)&gt;LOG(AX$194),10,IF(LOG('Indicator Data'!N139)&lt;LOG(AX$195),0,10-(LOG(AX$194)-LOG('Indicator Data'!N139))/(LOG(AX$194)-LOG(AX$195))*10))),1)</f>
        <v>2.2999999999999998</v>
      </c>
      <c r="AY136" s="61">
        <f t="shared" si="152"/>
        <v>3.1</v>
      </c>
      <c r="AZ136" s="59">
        <f>'Indicator Data'!O139</f>
        <v>0</v>
      </c>
      <c r="BA136" s="59">
        <f>'Indicator Data'!P139</f>
        <v>0</v>
      </c>
      <c r="BB136" s="61">
        <f t="shared" si="153"/>
        <v>0</v>
      </c>
      <c r="BC136" s="62">
        <f t="shared" si="154"/>
        <v>2.2000000000000002</v>
      </c>
      <c r="BD136" s="16"/>
      <c r="BE136" s="108"/>
    </row>
    <row r="137" spans="1:57" s="4" customFormat="1" x14ac:dyDescent="0.25">
      <c r="A137" s="131" t="s">
        <v>253</v>
      </c>
      <c r="B137" s="58" t="s">
        <v>252</v>
      </c>
      <c r="C137" s="59">
        <f>ROUND(IF('Indicator Data'!C140=0,0.1,IF(LOG('Indicator Data'!C140)&gt;C$194,10,IF(LOG('Indicator Data'!C140)&lt;C$195,0,10-(C$194-LOG('Indicator Data'!C140))/(C$194-C$195)*10))),1)</f>
        <v>10</v>
      </c>
      <c r="D137" s="59">
        <f>ROUND(IF('Indicator Data'!D140=0,0.1,IF(LOG('Indicator Data'!D140)&gt;D$194,10,IF(LOG('Indicator Data'!D140)&lt;D$195,0,10-(D$194-LOG('Indicator Data'!D140))/(D$194-D$195)*10))),1)</f>
        <v>10</v>
      </c>
      <c r="E137" s="59">
        <f t="shared" si="124"/>
        <v>10</v>
      </c>
      <c r="F137" s="59">
        <f>ROUND(IF('Indicator Data'!E140="No data",0.1,IF('Indicator Data'!E140=0,0,IF(LOG('Indicator Data'!E140)&gt;F$194,10,IF(LOG('Indicator Data'!E140)&lt;F$195,0,10-(F$194-LOG('Indicator Data'!E140))/(F$194-F$195)*10)))),1)</f>
        <v>9.1999999999999993</v>
      </c>
      <c r="G137" s="59">
        <f>ROUND(IF('Indicator Data'!F140=0,0,IF(LOG('Indicator Data'!F140)&gt;G$194,10,IF(LOG('Indicator Data'!F140)&lt;G$195,0,10-(G$194-LOG('Indicator Data'!F140))/(G$194-G$195)*10))),1)</f>
        <v>9.1999999999999993</v>
      </c>
      <c r="H137" s="59">
        <f>ROUND(IF('Indicator Data'!G140=0,0,IF(LOG('Indicator Data'!G140)&gt;H$194,10,IF(LOG('Indicator Data'!G140)&lt;H$195,0,10-(H$194-LOG('Indicator Data'!G140))/(H$194-H$195)*10))),1)</f>
        <v>10</v>
      </c>
      <c r="I137" s="59">
        <f>ROUND(IF('Indicator Data'!H140=0,0,IF(LOG('Indicator Data'!H140)&gt;I$194,10,IF(LOG('Indicator Data'!H140)&lt;I$195,0,10-(I$194-LOG('Indicator Data'!H140))/(I$194-I$195)*10))),1)</f>
        <v>10</v>
      </c>
      <c r="J137" s="59">
        <f t="shared" si="125"/>
        <v>10</v>
      </c>
      <c r="K137" s="59">
        <f>ROUND(IF('Indicator Data'!I140=0,0,IF(LOG('Indicator Data'!I140)&gt;K$194,10,IF(LOG('Indicator Data'!I140)&lt;K$195,0,10-(K$194-LOG('Indicator Data'!I140))/(K$194-K$195)*10))),1)</f>
        <v>9.8000000000000007</v>
      </c>
      <c r="L137" s="59">
        <f t="shared" si="126"/>
        <v>9.9</v>
      </c>
      <c r="M137" s="59">
        <f>ROUND(IF('Indicator Data'!J140=0,0,IF(LOG('Indicator Data'!J140)&gt;M$194,10,IF(LOG('Indicator Data'!J140)&lt;M$195,0,10-(M$194-LOG('Indicator Data'!J140))/(M$194-M$195)*10))),1)</f>
        <v>10</v>
      </c>
      <c r="N137" s="60">
        <f>'Indicator Data'!C140/'Indicator Data'!$BD140</f>
        <v>1.5587550893229139E-3</v>
      </c>
      <c r="O137" s="60">
        <f>'Indicator Data'!D140/'Indicator Data'!$BD140</f>
        <v>9.0908299212123995E-4</v>
      </c>
      <c r="P137" s="60">
        <f>IF(F137=0.1,0,'Indicator Data'!E140/'Indicator Data'!$BD140)</f>
        <v>4.8604625996795407E-3</v>
      </c>
      <c r="Q137" s="60">
        <f>'Indicator Data'!F140/'Indicator Data'!$BD140</f>
        <v>3.1622615060844639E-5</v>
      </c>
      <c r="R137" s="60">
        <f>'Indicator Data'!G140/'Indicator Data'!$BD140</f>
        <v>1.6785791703203688E-2</v>
      </c>
      <c r="S137" s="60">
        <f>'Indicator Data'!H140/'Indicator Data'!$BD140</f>
        <v>1.1855987873831656E-2</v>
      </c>
      <c r="T137" s="60">
        <f>'Indicator Data'!I140/'Indicator Data'!$BD140</f>
        <v>7.5605003111353201E-3</v>
      </c>
      <c r="U137" s="60">
        <f>'Indicator Data'!J140/'Indicator Data'!$BD140</f>
        <v>1.2282898896238518E-3</v>
      </c>
      <c r="V137" s="59">
        <f t="shared" si="127"/>
        <v>7.8</v>
      </c>
      <c r="W137" s="59">
        <f t="shared" si="128"/>
        <v>9.1</v>
      </c>
      <c r="X137" s="59">
        <f t="shared" si="129"/>
        <v>8.5</v>
      </c>
      <c r="Y137" s="59">
        <f t="shared" si="130"/>
        <v>3.2</v>
      </c>
      <c r="Z137" s="59">
        <f t="shared" si="131"/>
        <v>8.9</v>
      </c>
      <c r="AA137" s="59">
        <f t="shared" si="132"/>
        <v>9.3000000000000007</v>
      </c>
      <c r="AB137" s="59">
        <f t="shared" si="133"/>
        <v>10</v>
      </c>
      <c r="AC137" s="59">
        <f t="shared" si="134"/>
        <v>9.6999999999999993</v>
      </c>
      <c r="AD137" s="59">
        <f t="shared" si="135"/>
        <v>7.6</v>
      </c>
      <c r="AE137" s="59">
        <f t="shared" si="136"/>
        <v>8.9</v>
      </c>
      <c r="AF137" s="59">
        <f t="shared" si="137"/>
        <v>0.4</v>
      </c>
      <c r="AG137" s="59">
        <f>ROUND(IF('Indicator Data'!K140=0,0,IF('Indicator Data'!K140&gt;AG$194,10,IF('Indicator Data'!K140&lt;AG$195,0,10-(AG$194-'Indicator Data'!K140)/(AG$194-AG$195)*10))),1)</f>
        <v>6.1</v>
      </c>
      <c r="AH137" s="59">
        <f t="shared" si="138"/>
        <v>8.9</v>
      </c>
      <c r="AI137" s="59">
        <f t="shared" si="139"/>
        <v>9.6</v>
      </c>
      <c r="AJ137" s="59">
        <f t="shared" si="140"/>
        <v>9.6999999999999993</v>
      </c>
      <c r="AK137" s="59">
        <f t="shared" si="141"/>
        <v>10</v>
      </c>
      <c r="AL137" s="59">
        <f t="shared" si="142"/>
        <v>9.9</v>
      </c>
      <c r="AM137" s="59">
        <f t="shared" si="143"/>
        <v>8.6999999999999993</v>
      </c>
      <c r="AN137" s="59">
        <f t="shared" si="144"/>
        <v>7.7</v>
      </c>
      <c r="AO137" s="61">
        <f t="shared" si="145"/>
        <v>9.4</v>
      </c>
      <c r="AP137" s="61">
        <f t="shared" si="146"/>
        <v>7.2</v>
      </c>
      <c r="AQ137" s="61">
        <f t="shared" si="147"/>
        <v>9.1</v>
      </c>
      <c r="AR137" s="61">
        <f t="shared" si="148"/>
        <v>9.5</v>
      </c>
      <c r="AS137" s="59">
        <f t="shared" si="149"/>
        <v>6.9</v>
      </c>
      <c r="AT137" s="59">
        <f>IF('Indicator Data'!L140="No data","x",IF('Indicator Data'!BE140&lt;1000,"x",ROUND((IF('Indicator Data'!L140&gt;AT$194,10,IF('Indicator Data'!L140&lt;AT$195,0,10-(AT$194-'Indicator Data'!L140)/(AT$194-AT$195)*10))),1)))</f>
        <v>1</v>
      </c>
      <c r="AU137" s="61">
        <f t="shared" si="150"/>
        <v>4</v>
      </c>
      <c r="AV137" s="62">
        <f t="shared" si="151"/>
        <v>8.4</v>
      </c>
      <c r="AW137" s="59">
        <f>ROUND(IF('Indicator Data'!M140=0,0,IF('Indicator Data'!M140&gt;AW$194,10,IF('Indicator Data'!M140&lt;AW$195,0,10-(AW$194-'Indicator Data'!M140)/(AW$194-AW$195)*10))),1)</f>
        <v>9.4</v>
      </c>
      <c r="AX137" s="59">
        <f>ROUND(IF('Indicator Data'!N140=0,0,IF(LOG('Indicator Data'!N140)&gt;LOG(AX$194),10,IF(LOG('Indicator Data'!N140)&lt;LOG(AX$195),0,10-(LOG(AX$194)-LOG('Indicator Data'!N140))/(LOG(AX$194)-LOG(AX$195))*10))),1)</f>
        <v>9.1999999999999993</v>
      </c>
      <c r="AY137" s="61">
        <f t="shared" si="152"/>
        <v>9.3000000000000007</v>
      </c>
      <c r="AZ137" s="59">
        <f>'Indicator Data'!O140</f>
        <v>0</v>
      </c>
      <c r="BA137" s="59">
        <f>'Indicator Data'!P140</f>
        <v>4</v>
      </c>
      <c r="BB137" s="61">
        <f t="shared" si="153"/>
        <v>7</v>
      </c>
      <c r="BC137" s="62">
        <f t="shared" si="154"/>
        <v>7</v>
      </c>
      <c r="BD137" s="16"/>
      <c r="BE137" s="108"/>
    </row>
    <row r="138" spans="1:57" s="4" customFormat="1" x14ac:dyDescent="0.25">
      <c r="A138" s="131" t="s">
        <v>255</v>
      </c>
      <c r="B138" s="63" t="s">
        <v>254</v>
      </c>
      <c r="C138" s="59">
        <f>ROUND(IF('Indicator Data'!C141=0,0.1,IF(LOG('Indicator Data'!C141)&gt;C$194,10,IF(LOG('Indicator Data'!C141)&lt;C$195,0,10-(C$194-LOG('Indicator Data'!C141))/(C$194-C$195)*10))),1)</f>
        <v>6.2</v>
      </c>
      <c r="D138" s="59">
        <f>ROUND(IF('Indicator Data'!D141=0,0.1,IF(LOG('Indicator Data'!D141)&gt;D$194,10,IF(LOG('Indicator Data'!D141)&lt;D$195,0,10-(D$194-LOG('Indicator Data'!D141))/(D$194-D$195)*10))),1)</f>
        <v>0.1</v>
      </c>
      <c r="E138" s="59">
        <f t="shared" si="124"/>
        <v>3.8</v>
      </c>
      <c r="F138" s="59">
        <f>ROUND(IF('Indicator Data'!E141="No data",0.1,IF('Indicator Data'!E141=0,0,IF(LOG('Indicator Data'!E141)&gt;F$194,10,IF(LOG('Indicator Data'!E141)&lt;F$195,0,10-(F$194-LOG('Indicator Data'!E141))/(F$194-F$195)*10)))),1)</f>
        <v>8.1</v>
      </c>
      <c r="G138" s="59">
        <f>ROUND(IF('Indicator Data'!F141=0,0,IF(LOG('Indicator Data'!F141)&gt;G$194,10,IF(LOG('Indicator Data'!F141)&lt;G$195,0,10-(G$194-LOG('Indicator Data'!F141))/(G$194-G$195)*10))),1)</f>
        <v>0</v>
      </c>
      <c r="H138" s="59">
        <f>ROUND(IF('Indicator Data'!G141=0,0,IF(LOG('Indicator Data'!G141)&gt;H$194,10,IF(LOG('Indicator Data'!G141)&lt;H$195,0,10-(H$194-LOG('Indicator Data'!G141))/(H$194-H$195)*10))),1)</f>
        <v>0</v>
      </c>
      <c r="I138" s="59">
        <f>ROUND(IF('Indicator Data'!H141=0,0,IF(LOG('Indicator Data'!H141)&gt;I$194,10,IF(LOG('Indicator Data'!H141)&lt;I$195,0,10-(I$194-LOG('Indicator Data'!H141))/(I$194-I$195)*10))),1)</f>
        <v>0</v>
      </c>
      <c r="J138" s="59">
        <f t="shared" si="125"/>
        <v>0</v>
      </c>
      <c r="K138" s="59">
        <f>ROUND(IF('Indicator Data'!I141=0,0,IF(LOG('Indicator Data'!I141)&gt;K$194,10,IF(LOG('Indicator Data'!I141)&lt;K$195,0,10-(K$194-LOG('Indicator Data'!I141))/(K$194-K$195)*10))),1)</f>
        <v>0</v>
      </c>
      <c r="L138" s="59">
        <f t="shared" si="126"/>
        <v>0</v>
      </c>
      <c r="M138" s="59">
        <f>ROUND(IF('Indicator Data'!J141=0,0,IF(LOG('Indicator Data'!J141)&gt;M$194,10,IF(LOG('Indicator Data'!J141)&lt;M$195,0,10-(M$194-LOG('Indicator Data'!J141))/(M$194-M$195)*10))),1)</f>
        <v>0</v>
      </c>
      <c r="N138" s="60">
        <f>'Indicator Data'!C141/'Indicator Data'!$BD141</f>
        <v>7.7396139229942736E-5</v>
      </c>
      <c r="O138" s="60">
        <f>'Indicator Data'!D141/'Indicator Data'!$BD141</f>
        <v>0</v>
      </c>
      <c r="P138" s="60">
        <f>IF(F138=0.1,0,'Indicator Data'!E141/'Indicator Data'!$BD141)</f>
        <v>4.4638026349517693E-3</v>
      </c>
      <c r="Q138" s="60">
        <f>'Indicator Data'!F141/'Indicator Data'!$BD141</f>
        <v>0</v>
      </c>
      <c r="R138" s="60">
        <f>'Indicator Data'!G141/'Indicator Data'!$BD141</f>
        <v>0</v>
      </c>
      <c r="S138" s="60">
        <f>'Indicator Data'!H141/'Indicator Data'!$BD141</f>
        <v>0</v>
      </c>
      <c r="T138" s="60">
        <f>'Indicator Data'!I141/'Indicator Data'!$BD141</f>
        <v>0</v>
      </c>
      <c r="U138" s="60">
        <f>'Indicator Data'!J141/'Indicator Data'!$BD141</f>
        <v>0</v>
      </c>
      <c r="V138" s="59">
        <f t="shared" si="127"/>
        <v>0.4</v>
      </c>
      <c r="W138" s="59">
        <f t="shared" si="128"/>
        <v>0</v>
      </c>
      <c r="X138" s="59">
        <f t="shared" si="129"/>
        <v>0.2</v>
      </c>
      <c r="Y138" s="59">
        <f t="shared" si="130"/>
        <v>3</v>
      </c>
      <c r="Z138" s="59">
        <f t="shared" si="131"/>
        <v>0</v>
      </c>
      <c r="AA138" s="59">
        <f t="shared" si="132"/>
        <v>0</v>
      </c>
      <c r="AB138" s="59">
        <f t="shared" si="133"/>
        <v>0</v>
      </c>
      <c r="AC138" s="59">
        <f t="shared" si="134"/>
        <v>0</v>
      </c>
      <c r="AD138" s="59">
        <f t="shared" si="135"/>
        <v>0</v>
      </c>
      <c r="AE138" s="59">
        <f t="shared" si="136"/>
        <v>0</v>
      </c>
      <c r="AF138" s="59">
        <f t="shared" si="137"/>
        <v>0</v>
      </c>
      <c r="AG138" s="59">
        <f>ROUND(IF('Indicator Data'!K141=0,0,IF('Indicator Data'!K141&gt;AG$194,10,IF('Indicator Data'!K141&lt;AG$195,0,10-(AG$194-'Indicator Data'!K141)/(AG$194-AG$195)*10))),1)</f>
        <v>0</v>
      </c>
      <c r="AH138" s="59">
        <f t="shared" si="138"/>
        <v>3.3</v>
      </c>
      <c r="AI138" s="59">
        <f t="shared" si="139"/>
        <v>0.1</v>
      </c>
      <c r="AJ138" s="59">
        <f t="shared" si="140"/>
        <v>0</v>
      </c>
      <c r="AK138" s="59">
        <f t="shared" si="141"/>
        <v>0</v>
      </c>
      <c r="AL138" s="59">
        <f t="shared" si="142"/>
        <v>0</v>
      </c>
      <c r="AM138" s="59">
        <f t="shared" si="143"/>
        <v>0</v>
      </c>
      <c r="AN138" s="59">
        <f t="shared" si="144"/>
        <v>0</v>
      </c>
      <c r="AO138" s="61">
        <f t="shared" si="145"/>
        <v>2.2000000000000002</v>
      </c>
      <c r="AP138" s="61">
        <f t="shared" si="146"/>
        <v>6.2</v>
      </c>
      <c r="AQ138" s="61">
        <f t="shared" si="147"/>
        <v>0</v>
      </c>
      <c r="AR138" s="61">
        <f t="shared" si="148"/>
        <v>0</v>
      </c>
      <c r="AS138" s="59">
        <f t="shared" si="149"/>
        <v>0</v>
      </c>
      <c r="AT138" s="59">
        <f>IF('Indicator Data'!L141="No data","x",IF('Indicator Data'!BE141&lt;1000,"x",ROUND((IF('Indicator Data'!L141&gt;AT$194,10,IF('Indicator Data'!L141&lt;AT$195,0,10-(AT$194-'Indicator Data'!L141)/(AT$194-AT$195)*10))),1)))</f>
        <v>3</v>
      </c>
      <c r="AU138" s="61">
        <f t="shared" si="150"/>
        <v>1.5</v>
      </c>
      <c r="AV138" s="62">
        <f t="shared" si="151"/>
        <v>2.2999999999999998</v>
      </c>
      <c r="AW138" s="59">
        <f>ROUND(IF('Indicator Data'!M141=0,0,IF('Indicator Data'!M141&gt;AW$194,10,IF('Indicator Data'!M141&lt;AW$195,0,10-(AW$194-'Indicator Data'!M141)/(AW$194-AW$195)*10))),1)</f>
        <v>0.1</v>
      </c>
      <c r="AX138" s="59">
        <f>ROUND(IF('Indicator Data'!N141=0,0,IF(LOG('Indicator Data'!N141)&gt;LOG(AX$194),10,IF(LOG('Indicator Data'!N141)&lt;LOG(AX$195),0,10-(LOG(AX$194)-LOG('Indicator Data'!N141))/(LOG(AX$194)-LOG(AX$195))*10))),1)</f>
        <v>0.6</v>
      </c>
      <c r="AY138" s="61">
        <f t="shared" si="152"/>
        <v>0.4</v>
      </c>
      <c r="AZ138" s="59">
        <f>'Indicator Data'!O141</f>
        <v>0</v>
      </c>
      <c r="BA138" s="59">
        <f>'Indicator Data'!P141</f>
        <v>0</v>
      </c>
      <c r="BB138" s="61">
        <f t="shared" si="153"/>
        <v>0</v>
      </c>
      <c r="BC138" s="62">
        <f t="shared" si="154"/>
        <v>0.3</v>
      </c>
      <c r="BD138" s="16"/>
      <c r="BE138" s="108"/>
    </row>
    <row r="139" spans="1:57" s="4" customFormat="1" x14ac:dyDescent="0.25">
      <c r="A139" s="131" t="s">
        <v>257</v>
      </c>
      <c r="B139" s="63" t="s">
        <v>256</v>
      </c>
      <c r="C139" s="59">
        <f>ROUND(IF('Indicator Data'!C142=0,0.1,IF(LOG('Indicator Data'!C142)&gt;C$194,10,IF(LOG('Indicator Data'!C142)&lt;C$195,0,10-(C$194-LOG('Indicator Data'!C142))/(C$194-C$195)*10))),1)</f>
        <v>8.1</v>
      </c>
      <c r="D139" s="59">
        <f>ROUND(IF('Indicator Data'!D142=0,0.1,IF(LOG('Indicator Data'!D142)&gt;D$194,10,IF(LOG('Indicator Data'!D142)&lt;D$195,0,10-(D$194-LOG('Indicator Data'!D142))/(D$194-D$195)*10))),1)</f>
        <v>0.1</v>
      </c>
      <c r="E139" s="59">
        <f t="shared" si="124"/>
        <v>5.4</v>
      </c>
      <c r="F139" s="59">
        <f>ROUND(IF('Indicator Data'!E142="No data",0.1,IF('Indicator Data'!E142=0,0,IF(LOG('Indicator Data'!E142)&gt;F$194,10,IF(LOG('Indicator Data'!E142)&lt;F$195,0,10-(F$194-LOG('Indicator Data'!E142))/(F$194-F$195)*10)))),1)</f>
        <v>5.6</v>
      </c>
      <c r="G139" s="59">
        <f>ROUND(IF('Indicator Data'!F142=0,0,IF(LOG('Indicator Data'!F142)&gt;G$194,10,IF(LOG('Indicator Data'!F142)&lt;G$195,0,10-(G$194-LOG('Indicator Data'!F142))/(G$194-G$195)*10))),1)</f>
        <v>4.7</v>
      </c>
      <c r="H139" s="59">
        <f>ROUND(IF('Indicator Data'!G142=0,0,IF(LOG('Indicator Data'!G142)&gt;H$194,10,IF(LOG('Indicator Data'!G142)&lt;H$195,0,10-(H$194-LOG('Indicator Data'!G142))/(H$194-H$195)*10))),1)</f>
        <v>1.5</v>
      </c>
      <c r="I139" s="59">
        <f>ROUND(IF('Indicator Data'!H142=0,0,IF(LOG('Indicator Data'!H142)&gt;I$194,10,IF(LOG('Indicator Data'!H142)&lt;I$195,0,10-(I$194-LOG('Indicator Data'!H142))/(I$194-I$195)*10))),1)</f>
        <v>0</v>
      </c>
      <c r="J139" s="59">
        <f t="shared" si="125"/>
        <v>0.8</v>
      </c>
      <c r="K139" s="59">
        <f>ROUND(IF('Indicator Data'!I142=0,0,IF(LOG('Indicator Data'!I142)&gt;K$194,10,IF(LOG('Indicator Data'!I142)&lt;K$195,0,10-(K$194-LOG('Indicator Data'!I142))/(K$194-K$195)*10))),1)</f>
        <v>0</v>
      </c>
      <c r="L139" s="59">
        <f t="shared" si="126"/>
        <v>0.4</v>
      </c>
      <c r="M139" s="59">
        <f>ROUND(IF('Indicator Data'!J142=0,0,IF(LOG('Indicator Data'!J142)&gt;M$194,10,IF(LOG('Indicator Data'!J142)&lt;M$195,0,10-(M$194-LOG('Indicator Data'!J142))/(M$194-M$195)*10))),1)</f>
        <v>0</v>
      </c>
      <c r="N139" s="60">
        <f>'Indicator Data'!C142/'Indicator Data'!$BD142</f>
        <v>1.6493212249462028E-3</v>
      </c>
      <c r="O139" s="60">
        <f>'Indicator Data'!D142/'Indicator Data'!$BD142</f>
        <v>0</v>
      </c>
      <c r="P139" s="60">
        <f>IF(F139=0.1,0,'Indicator Data'!E142/'Indicator Data'!$BD142)</f>
        <v>1.716788509389836E-3</v>
      </c>
      <c r="Q139" s="60">
        <f>'Indicator Data'!F142/'Indicator Data'!$BD142</f>
        <v>6.7796438515388481E-7</v>
      </c>
      <c r="R139" s="60">
        <f>'Indicator Data'!G142/'Indicator Data'!$BD142</f>
        <v>4.0358474535873882E-5</v>
      </c>
      <c r="S139" s="60">
        <f>'Indicator Data'!H142/'Indicator Data'!$BD142</f>
        <v>0</v>
      </c>
      <c r="T139" s="60">
        <f>'Indicator Data'!I142/'Indicator Data'!$BD142</f>
        <v>0</v>
      </c>
      <c r="U139" s="60">
        <f>'Indicator Data'!J142/'Indicator Data'!$BD142</f>
        <v>0</v>
      </c>
      <c r="V139" s="59">
        <f t="shared" si="127"/>
        <v>8.1999999999999993</v>
      </c>
      <c r="W139" s="59">
        <f t="shared" si="128"/>
        <v>0</v>
      </c>
      <c r="X139" s="59">
        <f t="shared" si="129"/>
        <v>5.4</v>
      </c>
      <c r="Y139" s="59">
        <f t="shared" si="130"/>
        <v>1.1000000000000001</v>
      </c>
      <c r="Z139" s="59">
        <f t="shared" si="131"/>
        <v>5.2</v>
      </c>
      <c r="AA139" s="59">
        <f t="shared" si="132"/>
        <v>0</v>
      </c>
      <c r="AB139" s="59">
        <f t="shared" si="133"/>
        <v>0</v>
      </c>
      <c r="AC139" s="59">
        <f t="shared" si="134"/>
        <v>0</v>
      </c>
      <c r="AD139" s="59">
        <f t="shared" si="135"/>
        <v>0</v>
      </c>
      <c r="AE139" s="59">
        <f t="shared" si="136"/>
        <v>0</v>
      </c>
      <c r="AF139" s="59">
        <f t="shared" si="137"/>
        <v>0</v>
      </c>
      <c r="AG139" s="59">
        <f>ROUND(IF('Indicator Data'!K142=0,0,IF('Indicator Data'!K142&gt;AG$194,10,IF('Indicator Data'!K142&lt;AG$195,0,10-(AG$194-'Indicator Data'!K142)/(AG$194-AG$195)*10))),1)</f>
        <v>2</v>
      </c>
      <c r="AH139" s="59">
        <f t="shared" si="138"/>
        <v>8.1999999999999993</v>
      </c>
      <c r="AI139" s="59">
        <f t="shared" si="139"/>
        <v>0.1</v>
      </c>
      <c r="AJ139" s="59">
        <f t="shared" si="140"/>
        <v>0.8</v>
      </c>
      <c r="AK139" s="59">
        <f t="shared" si="141"/>
        <v>0</v>
      </c>
      <c r="AL139" s="59">
        <f t="shared" si="142"/>
        <v>0.4</v>
      </c>
      <c r="AM139" s="59">
        <f t="shared" si="143"/>
        <v>0</v>
      </c>
      <c r="AN139" s="59">
        <f t="shared" si="144"/>
        <v>0</v>
      </c>
      <c r="AO139" s="61">
        <f t="shared" si="145"/>
        <v>5.4</v>
      </c>
      <c r="AP139" s="61">
        <f t="shared" si="146"/>
        <v>3.7</v>
      </c>
      <c r="AQ139" s="61">
        <f t="shared" si="147"/>
        <v>5</v>
      </c>
      <c r="AR139" s="61">
        <f t="shared" si="148"/>
        <v>0.2</v>
      </c>
      <c r="AS139" s="59">
        <f t="shared" si="149"/>
        <v>1</v>
      </c>
      <c r="AT139" s="59">
        <f>IF('Indicator Data'!L142="No data","x",IF('Indicator Data'!BE142&lt;1000,"x",ROUND((IF('Indicator Data'!L142&gt;AT$194,10,IF('Indicator Data'!L142&lt;AT$195,0,10-(AT$194-'Indicator Data'!L142)/(AT$194-AT$195)*10))),1)))</f>
        <v>4</v>
      </c>
      <c r="AU139" s="61">
        <f t="shared" si="150"/>
        <v>2.5</v>
      </c>
      <c r="AV139" s="62">
        <f t="shared" si="151"/>
        <v>3.6</v>
      </c>
      <c r="AW139" s="59">
        <f>ROUND(IF('Indicator Data'!M142=0,0,IF('Indicator Data'!M142&gt;AW$194,10,IF('Indicator Data'!M142&lt;AW$195,0,10-(AW$194-'Indicator Data'!M142)/(AW$194-AW$195)*10))),1)</f>
        <v>0</v>
      </c>
      <c r="AX139" s="59">
        <f>ROUND(IF('Indicator Data'!N142=0,0,IF(LOG('Indicator Data'!N142)&gt;LOG(AX$194),10,IF(LOG('Indicator Data'!N142)&lt;LOG(AX$195),0,10-(LOG(AX$194)-LOG('Indicator Data'!N142))/(LOG(AX$194)-LOG(AX$195))*10))),1)</f>
        <v>0</v>
      </c>
      <c r="AY139" s="61">
        <f t="shared" si="152"/>
        <v>0</v>
      </c>
      <c r="AZ139" s="59">
        <f>'Indicator Data'!O142</f>
        <v>0</v>
      </c>
      <c r="BA139" s="59">
        <f>'Indicator Data'!P142</f>
        <v>0</v>
      </c>
      <c r="BB139" s="61">
        <f t="shared" si="153"/>
        <v>0</v>
      </c>
      <c r="BC139" s="62">
        <f t="shared" si="154"/>
        <v>0</v>
      </c>
      <c r="BD139" s="16"/>
      <c r="BE139" s="108"/>
    </row>
    <row r="140" spans="1:57" s="4" customFormat="1" x14ac:dyDescent="0.25">
      <c r="A140" s="131" t="s">
        <v>259</v>
      </c>
      <c r="B140" s="63" t="s">
        <v>258</v>
      </c>
      <c r="C140" s="59">
        <f>ROUND(IF('Indicator Data'!C143=0,0.1,IF(LOG('Indicator Data'!C143)&gt;C$194,10,IF(LOG('Indicator Data'!C143)&lt;C$195,0,10-(C$194-LOG('Indicator Data'!C143))/(C$194-C$195)*10))),1)</f>
        <v>4</v>
      </c>
      <c r="D140" s="59">
        <f>ROUND(IF('Indicator Data'!D143=0,0.1,IF(LOG('Indicator Data'!D143)&gt;D$194,10,IF(LOG('Indicator Data'!D143)&lt;D$195,0,10-(D$194-LOG('Indicator Data'!D143))/(D$194-D$195)*10))),1)</f>
        <v>0.1</v>
      </c>
      <c r="E140" s="59">
        <f t="shared" si="124"/>
        <v>2.2999999999999998</v>
      </c>
      <c r="F140" s="59">
        <f>ROUND(IF('Indicator Data'!E143="No data",0.1,IF('Indicator Data'!E143=0,0,IF(LOG('Indicator Data'!E143)&gt;F$194,10,IF(LOG('Indicator Data'!E143)&lt;F$195,0,10-(F$194-LOG('Indicator Data'!E143))/(F$194-F$195)*10)))),1)</f>
        <v>0</v>
      </c>
      <c r="G140" s="59">
        <f>ROUND(IF('Indicator Data'!F143=0,0,IF(LOG('Indicator Data'!F143)&gt;G$194,10,IF(LOG('Indicator Data'!F143)&lt;G$195,0,10-(G$194-LOG('Indicator Data'!F143))/(G$194-G$195)*10))),1)</f>
        <v>0</v>
      </c>
      <c r="H140" s="59">
        <f>ROUND(IF('Indicator Data'!G143=0,0,IF(LOG('Indicator Data'!G143)&gt;H$194,10,IF(LOG('Indicator Data'!G143)&lt;H$195,0,10-(H$194-LOG('Indicator Data'!G143))/(H$194-H$195)*10))),1)</f>
        <v>0</v>
      </c>
      <c r="I140" s="59">
        <f>ROUND(IF('Indicator Data'!H143=0,0,IF(LOG('Indicator Data'!H143)&gt;I$194,10,IF(LOG('Indicator Data'!H143)&lt;I$195,0,10-(I$194-LOG('Indicator Data'!H143))/(I$194-I$195)*10))),1)</f>
        <v>0</v>
      </c>
      <c r="J140" s="59">
        <f t="shared" si="125"/>
        <v>0</v>
      </c>
      <c r="K140" s="59">
        <f>ROUND(IF('Indicator Data'!I143=0,0,IF(LOG('Indicator Data'!I143)&gt;K$194,10,IF(LOG('Indicator Data'!I143)&lt;K$195,0,10-(K$194-LOG('Indicator Data'!I143))/(K$194-K$195)*10))),1)</f>
        <v>0</v>
      </c>
      <c r="L140" s="59">
        <f t="shared" si="126"/>
        <v>0</v>
      </c>
      <c r="M140" s="59">
        <f>ROUND(IF('Indicator Data'!J143=0,0,IF(LOG('Indicator Data'!J143)&gt;M$194,10,IF(LOG('Indicator Data'!J143)&lt;M$195,0,10-(M$194-LOG('Indicator Data'!J143))/(M$194-M$195)*10))),1)</f>
        <v>0</v>
      </c>
      <c r="N140" s="60">
        <f>'Indicator Data'!C143/'Indicator Data'!$BD143</f>
        <v>1.8631730367724164E-4</v>
      </c>
      <c r="O140" s="60">
        <f>'Indicator Data'!D143/'Indicator Data'!$BD143</f>
        <v>0</v>
      </c>
      <c r="P140" s="60">
        <f>IF(F140=0.1,0,'Indicator Data'!E143/'Indicator Data'!$BD143)</f>
        <v>2.0728086938750631E-7</v>
      </c>
      <c r="Q140" s="60">
        <f>'Indicator Data'!F143/'Indicator Data'!$BD143</f>
        <v>0</v>
      </c>
      <c r="R140" s="60">
        <f>'Indicator Data'!G143/'Indicator Data'!$BD143</f>
        <v>0</v>
      </c>
      <c r="S140" s="60">
        <f>'Indicator Data'!H143/'Indicator Data'!$BD143</f>
        <v>0</v>
      </c>
      <c r="T140" s="60">
        <f>'Indicator Data'!I143/'Indicator Data'!$BD143</f>
        <v>0</v>
      </c>
      <c r="U140" s="60">
        <f>'Indicator Data'!J143/'Indicator Data'!$BD143</f>
        <v>0</v>
      </c>
      <c r="V140" s="59">
        <f t="shared" si="127"/>
        <v>0.9</v>
      </c>
      <c r="W140" s="59">
        <f t="shared" si="128"/>
        <v>0</v>
      </c>
      <c r="X140" s="59">
        <f t="shared" si="129"/>
        <v>0.5</v>
      </c>
      <c r="Y140" s="59">
        <f t="shared" si="130"/>
        <v>0</v>
      </c>
      <c r="Z140" s="59">
        <f t="shared" si="131"/>
        <v>0</v>
      </c>
      <c r="AA140" s="59">
        <f t="shared" si="132"/>
        <v>0</v>
      </c>
      <c r="AB140" s="59">
        <f t="shared" si="133"/>
        <v>0</v>
      </c>
      <c r="AC140" s="59">
        <f t="shared" si="134"/>
        <v>0</v>
      </c>
      <c r="AD140" s="59">
        <f t="shared" si="135"/>
        <v>0</v>
      </c>
      <c r="AE140" s="59">
        <f t="shared" si="136"/>
        <v>0</v>
      </c>
      <c r="AF140" s="59">
        <f t="shared" si="137"/>
        <v>0</v>
      </c>
      <c r="AG140" s="59">
        <f>ROUND(IF('Indicator Data'!K143=0,0,IF('Indicator Data'!K143&gt;AG$194,10,IF('Indicator Data'!K143&lt;AG$195,0,10-(AG$194-'Indicator Data'!K143)/(AG$194-AG$195)*10))),1)</f>
        <v>0</v>
      </c>
      <c r="AH140" s="59">
        <f t="shared" si="138"/>
        <v>2.5</v>
      </c>
      <c r="AI140" s="59">
        <f t="shared" si="139"/>
        <v>0.1</v>
      </c>
      <c r="AJ140" s="59">
        <f t="shared" si="140"/>
        <v>0</v>
      </c>
      <c r="AK140" s="59">
        <f t="shared" si="141"/>
        <v>0</v>
      </c>
      <c r="AL140" s="59">
        <f t="shared" si="142"/>
        <v>0</v>
      </c>
      <c r="AM140" s="59">
        <f t="shared" si="143"/>
        <v>0</v>
      </c>
      <c r="AN140" s="59">
        <f t="shared" si="144"/>
        <v>0</v>
      </c>
      <c r="AO140" s="61">
        <f t="shared" si="145"/>
        <v>1.4</v>
      </c>
      <c r="AP140" s="61">
        <f t="shared" si="146"/>
        <v>0</v>
      </c>
      <c r="AQ140" s="61">
        <f t="shared" si="147"/>
        <v>0</v>
      </c>
      <c r="AR140" s="61">
        <f t="shared" si="148"/>
        <v>0</v>
      </c>
      <c r="AS140" s="59">
        <f t="shared" si="149"/>
        <v>0</v>
      </c>
      <c r="AT140" s="59">
        <f>IF('Indicator Data'!L143="No data","x",IF('Indicator Data'!BE143&lt;1000,"x",ROUND((IF('Indicator Data'!L143&gt;AT$194,10,IF('Indicator Data'!L143&lt;AT$195,0,10-(AT$194-'Indicator Data'!L143)/(AT$194-AT$195)*10))),1)))</f>
        <v>6.1</v>
      </c>
      <c r="AU140" s="61">
        <f t="shared" si="150"/>
        <v>3.1</v>
      </c>
      <c r="AV140" s="62">
        <f t="shared" si="151"/>
        <v>1</v>
      </c>
      <c r="AW140" s="59">
        <f>ROUND(IF('Indicator Data'!M143=0,0,IF('Indicator Data'!M143&gt;AW$194,10,IF('Indicator Data'!M143&lt;AW$195,0,10-(AW$194-'Indicator Data'!M143)/(AW$194-AW$195)*10))),1)</f>
        <v>0.1</v>
      </c>
      <c r="AX140" s="59">
        <f>ROUND(IF('Indicator Data'!N143=0,0,IF(LOG('Indicator Data'!N143)&gt;LOG(AX$194),10,IF(LOG('Indicator Data'!N143)&lt;LOG(AX$195),0,10-(LOG(AX$194)-LOG('Indicator Data'!N143))/(LOG(AX$194)-LOG(AX$195))*10))),1)</f>
        <v>0</v>
      </c>
      <c r="AY140" s="61">
        <f t="shared" si="152"/>
        <v>0.1</v>
      </c>
      <c r="AZ140" s="59">
        <f>'Indicator Data'!O143</f>
        <v>0</v>
      </c>
      <c r="BA140" s="59">
        <f>'Indicator Data'!P143</f>
        <v>0</v>
      </c>
      <c r="BB140" s="61">
        <f t="shared" si="153"/>
        <v>0</v>
      </c>
      <c r="BC140" s="62">
        <f t="shared" si="154"/>
        <v>0.1</v>
      </c>
      <c r="BD140" s="16"/>
      <c r="BE140" s="108"/>
    </row>
    <row r="141" spans="1:57" s="4" customFormat="1" x14ac:dyDescent="0.25">
      <c r="A141" s="131" t="s">
        <v>261</v>
      </c>
      <c r="B141" s="63" t="s">
        <v>260</v>
      </c>
      <c r="C141" s="59">
        <f>ROUND(IF('Indicator Data'!C144=0,0.1,IF(LOG('Indicator Data'!C144)&gt;C$194,10,IF(LOG('Indicator Data'!C144)&lt;C$195,0,10-(C$194-LOG('Indicator Data'!C144))/(C$194-C$195)*10))),1)</f>
        <v>9</v>
      </c>
      <c r="D141" s="59">
        <f>ROUND(IF('Indicator Data'!D144=0,0.1,IF(LOG('Indicator Data'!D144)&gt;D$194,10,IF(LOG('Indicator Data'!D144)&lt;D$195,0,10-(D$194-LOG('Indicator Data'!D144))/(D$194-D$195)*10))),1)</f>
        <v>7.9</v>
      </c>
      <c r="E141" s="59">
        <f t="shared" si="124"/>
        <v>8.5</v>
      </c>
      <c r="F141" s="59">
        <f>ROUND(IF('Indicator Data'!E144="No data",0.1,IF('Indicator Data'!E144=0,0,IF(LOG('Indicator Data'!E144)&gt;F$194,10,IF(LOG('Indicator Data'!E144)&lt;F$195,0,10-(F$194-LOG('Indicator Data'!E144))/(F$194-F$195)*10)))),1)</f>
        <v>8.1</v>
      </c>
      <c r="G141" s="59">
        <f>ROUND(IF('Indicator Data'!F144=0,0,IF(LOG('Indicator Data'!F144)&gt;G$194,10,IF(LOG('Indicator Data'!F144)&lt;G$195,0,10-(G$194-LOG('Indicator Data'!F144))/(G$194-G$195)*10))),1)</f>
        <v>0</v>
      </c>
      <c r="H141" s="59">
        <f>ROUND(IF('Indicator Data'!G144=0,0,IF(LOG('Indicator Data'!G144)&gt;H$194,10,IF(LOG('Indicator Data'!G144)&lt;H$195,0,10-(H$194-LOG('Indicator Data'!G144))/(H$194-H$195)*10))),1)</f>
        <v>0</v>
      </c>
      <c r="I141" s="59">
        <f>ROUND(IF('Indicator Data'!H144=0,0,IF(LOG('Indicator Data'!H144)&gt;I$194,10,IF(LOG('Indicator Data'!H144)&lt;I$195,0,10-(I$194-LOG('Indicator Data'!H144))/(I$194-I$195)*10))),1)</f>
        <v>0</v>
      </c>
      <c r="J141" s="59">
        <f t="shared" si="125"/>
        <v>0</v>
      </c>
      <c r="K141" s="59">
        <f>ROUND(IF('Indicator Data'!I144=0,0,IF(LOG('Indicator Data'!I144)&gt;K$194,10,IF(LOG('Indicator Data'!I144)&lt;K$195,0,10-(K$194-LOG('Indicator Data'!I144))/(K$194-K$195)*10))),1)</f>
        <v>0</v>
      </c>
      <c r="L141" s="59">
        <f t="shared" si="126"/>
        <v>0</v>
      </c>
      <c r="M141" s="59">
        <f>ROUND(IF('Indicator Data'!J144=0,0,IF(LOG('Indicator Data'!J144)&gt;M$194,10,IF(LOG('Indicator Data'!J144)&lt;M$195,0,10-(M$194-LOG('Indicator Data'!J144))/(M$194-M$195)*10))),1)</f>
        <v>0</v>
      </c>
      <c r="N141" s="60">
        <f>'Indicator Data'!C144/'Indicator Data'!$BD144</f>
        <v>1.9960330332377324E-3</v>
      </c>
      <c r="O141" s="60">
        <f>'Indicator Data'!D144/'Indicator Data'!$BD144</f>
        <v>1.1929006043956751E-4</v>
      </c>
      <c r="P141" s="60">
        <f>IF(F141=0.1,0,'Indicator Data'!E144/'Indicator Data'!$BD144)</f>
        <v>8.8726987480775513E-3</v>
      </c>
      <c r="Q141" s="60">
        <f>'Indicator Data'!F144/'Indicator Data'!$BD144</f>
        <v>0</v>
      </c>
      <c r="R141" s="60">
        <f>'Indicator Data'!G144/'Indicator Data'!$BD144</f>
        <v>0</v>
      </c>
      <c r="S141" s="60">
        <f>'Indicator Data'!H144/'Indicator Data'!$BD144</f>
        <v>0</v>
      </c>
      <c r="T141" s="60">
        <f>'Indicator Data'!I144/'Indicator Data'!$BD144</f>
        <v>0</v>
      </c>
      <c r="U141" s="60">
        <f>'Indicator Data'!J144/'Indicator Data'!$BD144</f>
        <v>0</v>
      </c>
      <c r="V141" s="59">
        <f t="shared" si="127"/>
        <v>10</v>
      </c>
      <c r="W141" s="59">
        <f t="shared" si="128"/>
        <v>1.2</v>
      </c>
      <c r="X141" s="59">
        <f t="shared" si="129"/>
        <v>7.8</v>
      </c>
      <c r="Y141" s="59">
        <f t="shared" si="130"/>
        <v>5.9</v>
      </c>
      <c r="Z141" s="59">
        <f t="shared" si="131"/>
        <v>0</v>
      </c>
      <c r="AA141" s="59">
        <f t="shared" si="132"/>
        <v>0</v>
      </c>
      <c r="AB141" s="59">
        <f t="shared" si="133"/>
        <v>0</v>
      </c>
      <c r="AC141" s="59">
        <f t="shared" si="134"/>
        <v>0</v>
      </c>
      <c r="AD141" s="59">
        <f t="shared" si="135"/>
        <v>0</v>
      </c>
      <c r="AE141" s="59">
        <f t="shared" si="136"/>
        <v>0</v>
      </c>
      <c r="AF141" s="59">
        <f t="shared" si="137"/>
        <v>0</v>
      </c>
      <c r="AG141" s="59">
        <f>ROUND(IF('Indicator Data'!K144=0,0,IF('Indicator Data'!K144&gt;AG$194,10,IF('Indicator Data'!K144&lt;AG$195,0,10-(AG$194-'Indicator Data'!K144)/(AG$194-AG$195)*10))),1)</f>
        <v>1</v>
      </c>
      <c r="AH141" s="59">
        <f t="shared" si="138"/>
        <v>9.5</v>
      </c>
      <c r="AI141" s="59">
        <f t="shared" si="139"/>
        <v>4.5999999999999996</v>
      </c>
      <c r="AJ141" s="59">
        <f t="shared" si="140"/>
        <v>0</v>
      </c>
      <c r="AK141" s="59">
        <f t="shared" si="141"/>
        <v>0</v>
      </c>
      <c r="AL141" s="59">
        <f t="shared" si="142"/>
        <v>0</v>
      </c>
      <c r="AM141" s="59">
        <f t="shared" si="143"/>
        <v>0</v>
      </c>
      <c r="AN141" s="59">
        <f t="shared" si="144"/>
        <v>0</v>
      </c>
      <c r="AO141" s="61">
        <f t="shared" si="145"/>
        <v>8.1999999999999993</v>
      </c>
      <c r="AP141" s="61">
        <f t="shared" si="146"/>
        <v>7.1</v>
      </c>
      <c r="AQ141" s="61">
        <f t="shared" si="147"/>
        <v>0</v>
      </c>
      <c r="AR141" s="61">
        <f t="shared" si="148"/>
        <v>0</v>
      </c>
      <c r="AS141" s="59">
        <f t="shared" si="149"/>
        <v>0.5</v>
      </c>
      <c r="AT141" s="59">
        <f>IF('Indicator Data'!L144="No data","x",IF('Indicator Data'!BE144&lt;1000,"x",ROUND((IF('Indicator Data'!L144&gt;AT$194,10,IF('Indicator Data'!L144&lt;AT$195,0,10-(AT$194-'Indicator Data'!L144)/(AT$194-AT$195)*10))),1)))</f>
        <v>5.0999999999999996</v>
      </c>
      <c r="AU141" s="61">
        <f t="shared" si="150"/>
        <v>2.8</v>
      </c>
      <c r="AV141" s="62">
        <f t="shared" si="151"/>
        <v>4.5999999999999996</v>
      </c>
      <c r="AW141" s="59">
        <f>ROUND(IF('Indicator Data'!M144=0,0,IF('Indicator Data'!M144&gt;AW$194,10,IF('Indicator Data'!M144&lt;AW$195,0,10-(AW$194-'Indicator Data'!M144)/(AW$194-AW$195)*10))),1)</f>
        <v>0.5</v>
      </c>
      <c r="AX141" s="59">
        <f>ROUND(IF('Indicator Data'!N144=0,0,IF(LOG('Indicator Data'!N144)&gt;LOG(AX$194),10,IF(LOG('Indicator Data'!N144)&lt;LOG(AX$195),0,10-(LOG(AX$194)-LOG('Indicator Data'!N144))/(LOG(AX$194)-LOG(AX$195))*10))),1)</f>
        <v>2.8</v>
      </c>
      <c r="AY141" s="61">
        <f t="shared" si="152"/>
        <v>1.7</v>
      </c>
      <c r="AZ141" s="59">
        <f>'Indicator Data'!O144</f>
        <v>0</v>
      </c>
      <c r="BA141" s="59">
        <f>'Indicator Data'!P144</f>
        <v>0</v>
      </c>
      <c r="BB141" s="61">
        <f t="shared" si="153"/>
        <v>0</v>
      </c>
      <c r="BC141" s="62">
        <f t="shared" si="154"/>
        <v>1.2</v>
      </c>
      <c r="BD141" s="16"/>
      <c r="BE141" s="108"/>
    </row>
    <row r="142" spans="1:57" s="4" customFormat="1" x14ac:dyDescent="0.25">
      <c r="A142" s="131" t="s">
        <v>377</v>
      </c>
      <c r="B142" s="63" t="s">
        <v>262</v>
      </c>
      <c r="C142" s="59">
        <f>ROUND(IF('Indicator Data'!C145=0,0.1,IF(LOG('Indicator Data'!C145)&gt;C$194,10,IF(LOG('Indicator Data'!C145)&lt;C$195,0,10-(C$194-LOG('Indicator Data'!C145))/(C$194-C$195)*10))),1)</f>
        <v>8.9</v>
      </c>
      <c r="D142" s="59">
        <f>ROUND(IF('Indicator Data'!D145=0,0.1,IF(LOG('Indicator Data'!D145)&gt;D$194,10,IF(LOG('Indicator Data'!D145)&lt;D$195,0,10-(D$194-LOG('Indicator Data'!D145))/(D$194-D$195)*10))),1)</f>
        <v>10</v>
      </c>
      <c r="E142" s="59">
        <f t="shared" si="124"/>
        <v>9.5</v>
      </c>
      <c r="F142" s="59">
        <f>ROUND(IF('Indicator Data'!E145="No data",0.1,IF('Indicator Data'!E145=0,0,IF(LOG('Indicator Data'!E145)&gt;F$194,10,IF(LOG('Indicator Data'!E145)&lt;F$195,0,10-(F$194-LOG('Indicator Data'!E145))/(F$194-F$195)*10)))),1)</f>
        <v>10</v>
      </c>
      <c r="G142" s="59">
        <f>ROUND(IF('Indicator Data'!F145=0,0,IF(LOG('Indicator Data'!F145)&gt;G$194,10,IF(LOG('Indicator Data'!F145)&lt;G$195,0,10-(G$194-LOG('Indicator Data'!F145))/(G$194-G$195)*10))),1)</f>
        <v>6.1</v>
      </c>
      <c r="H142" s="59">
        <f>ROUND(IF('Indicator Data'!G145=0,0,IF(LOG('Indicator Data'!G145)&gt;H$194,10,IF(LOG('Indicator Data'!G145)&lt;H$195,0,10-(H$194-LOG('Indicator Data'!G145))/(H$194-H$195)*10))),1)</f>
        <v>5.6</v>
      </c>
      <c r="I142" s="59">
        <f>ROUND(IF('Indicator Data'!H145=0,0,IF(LOG('Indicator Data'!H145)&gt;I$194,10,IF(LOG('Indicator Data'!H145)&lt;I$195,0,10-(I$194-LOG('Indicator Data'!H145))/(I$194-I$195)*10))),1)</f>
        <v>6.8</v>
      </c>
      <c r="J142" s="59">
        <f t="shared" si="125"/>
        <v>6.2</v>
      </c>
      <c r="K142" s="59">
        <f>ROUND(IF('Indicator Data'!I145=0,0,IF(LOG('Indicator Data'!I145)&gt;K$194,10,IF(LOG('Indicator Data'!I145)&lt;K$195,0,10-(K$194-LOG('Indicator Data'!I145))/(K$194-K$195)*10))),1)</f>
        <v>5.9</v>
      </c>
      <c r="L142" s="59">
        <f t="shared" si="126"/>
        <v>6.1</v>
      </c>
      <c r="M142" s="59">
        <f>ROUND(IF('Indicator Data'!J145=0,0,IF(LOG('Indicator Data'!J145)&gt;M$194,10,IF(LOG('Indicator Data'!J145)&lt;M$195,0,10-(M$194-LOG('Indicator Data'!J145))/(M$194-M$195)*10))),1)</f>
        <v>8.6999999999999993</v>
      </c>
      <c r="N142" s="60">
        <f>'Indicator Data'!C145/'Indicator Data'!$BD145</f>
        <v>2.5318642297988931E-4</v>
      </c>
      <c r="O142" s="60">
        <f>'Indicator Data'!D145/'Indicator Data'!$BD145</f>
        <v>7.2961235074393716E-5</v>
      </c>
      <c r="P142" s="60">
        <f>IF(F142=0.1,0,'Indicator Data'!E145/'Indicator Data'!$BD145)</f>
        <v>7.0406559910558405E-3</v>
      </c>
      <c r="Q142" s="60">
        <f>'Indicator Data'!F145/'Indicator Data'!$BD145</f>
        <v>3.3812556355574173E-7</v>
      </c>
      <c r="R142" s="60">
        <f>'Indicator Data'!G145/'Indicator Data'!$BD145</f>
        <v>1.2543482787368698E-4</v>
      </c>
      <c r="S142" s="60">
        <f>'Indicator Data'!H145/'Indicator Data'!$BD145</f>
        <v>3.7355487209016223E-6</v>
      </c>
      <c r="T142" s="60">
        <f>'Indicator Data'!I145/'Indicator Data'!$BD145</f>
        <v>6.3200476576016028E-5</v>
      </c>
      <c r="U142" s="60">
        <f>'Indicator Data'!J145/'Indicator Data'!$BD145</f>
        <v>2.1229527085259492E-4</v>
      </c>
      <c r="V142" s="59">
        <f t="shared" si="127"/>
        <v>1.3</v>
      </c>
      <c r="W142" s="59">
        <f t="shared" si="128"/>
        <v>0.7</v>
      </c>
      <c r="X142" s="59">
        <f t="shared" si="129"/>
        <v>1</v>
      </c>
      <c r="Y142" s="59">
        <f t="shared" si="130"/>
        <v>4.7</v>
      </c>
      <c r="Z142" s="59">
        <f t="shared" si="131"/>
        <v>4.5</v>
      </c>
      <c r="AA142" s="59">
        <f t="shared" si="132"/>
        <v>0.1</v>
      </c>
      <c r="AB142" s="59">
        <f t="shared" si="133"/>
        <v>0</v>
      </c>
      <c r="AC142" s="59">
        <f t="shared" si="134"/>
        <v>0.1</v>
      </c>
      <c r="AD142" s="59">
        <f t="shared" si="135"/>
        <v>0.1</v>
      </c>
      <c r="AE142" s="59">
        <f t="shared" si="136"/>
        <v>0.1</v>
      </c>
      <c r="AF142" s="59">
        <f t="shared" si="137"/>
        <v>0.1</v>
      </c>
      <c r="AG142" s="59">
        <f>ROUND(IF('Indicator Data'!K145=0,0,IF('Indicator Data'!K145&gt;AG$194,10,IF('Indicator Data'!K145&lt;AG$195,0,10-(AG$194-'Indicator Data'!K145)/(AG$194-AG$195)*10))),1)</f>
        <v>5.0999999999999996</v>
      </c>
      <c r="AH142" s="59">
        <f t="shared" si="138"/>
        <v>5.0999999999999996</v>
      </c>
      <c r="AI142" s="59">
        <f t="shared" si="139"/>
        <v>5.4</v>
      </c>
      <c r="AJ142" s="59">
        <f t="shared" si="140"/>
        <v>2.9</v>
      </c>
      <c r="AK142" s="59">
        <f t="shared" si="141"/>
        <v>3.4</v>
      </c>
      <c r="AL142" s="59">
        <f t="shared" si="142"/>
        <v>3.2</v>
      </c>
      <c r="AM142" s="59">
        <f t="shared" si="143"/>
        <v>3</v>
      </c>
      <c r="AN142" s="59">
        <f t="shared" si="144"/>
        <v>6</v>
      </c>
      <c r="AO142" s="61">
        <f t="shared" si="145"/>
        <v>7.1</v>
      </c>
      <c r="AP142" s="61">
        <f t="shared" si="146"/>
        <v>8.4</v>
      </c>
      <c r="AQ142" s="61">
        <f t="shared" si="147"/>
        <v>5.4</v>
      </c>
      <c r="AR142" s="61">
        <f t="shared" si="148"/>
        <v>3.7</v>
      </c>
      <c r="AS142" s="59">
        <f t="shared" si="149"/>
        <v>5.6</v>
      </c>
      <c r="AT142" s="59">
        <f>IF('Indicator Data'!L145="No data","x",IF('Indicator Data'!BE145&lt;1000,"x",ROUND((IF('Indicator Data'!L145&gt;AT$194,10,IF('Indicator Data'!L145&lt;AT$195,0,10-(AT$194-'Indicator Data'!L145)/(AT$194-AT$195)*10))),1)))</f>
        <v>5.0999999999999996</v>
      </c>
      <c r="AU142" s="61">
        <f t="shared" si="150"/>
        <v>5.4</v>
      </c>
      <c r="AV142" s="62">
        <f t="shared" si="151"/>
        <v>6.3</v>
      </c>
      <c r="AW142" s="59">
        <f>ROUND(IF('Indicator Data'!M145=0,0,IF('Indicator Data'!M145&gt;AW$194,10,IF('Indicator Data'!M145&lt;AW$195,0,10-(AW$194-'Indicator Data'!M145)/(AW$194-AW$195)*10))),1)</f>
        <v>8.1</v>
      </c>
      <c r="AX142" s="59">
        <f>ROUND(IF('Indicator Data'!N145=0,0,IF(LOG('Indicator Data'!N145)&gt;LOG(AX$194),10,IF(LOG('Indicator Data'!N145)&lt;LOG(AX$195),0,10-(LOG(AX$194)-LOG('Indicator Data'!N145))/(LOG(AX$194)-LOG(AX$195))*10))),1)</f>
        <v>9.1999999999999993</v>
      </c>
      <c r="AY142" s="61">
        <f t="shared" si="152"/>
        <v>8.6999999999999993</v>
      </c>
      <c r="AZ142" s="59">
        <f>'Indicator Data'!O145</f>
        <v>0</v>
      </c>
      <c r="BA142" s="59">
        <f>'Indicator Data'!P145</f>
        <v>0</v>
      </c>
      <c r="BB142" s="61">
        <f t="shared" si="153"/>
        <v>0</v>
      </c>
      <c r="BC142" s="62">
        <f t="shared" si="154"/>
        <v>6.1</v>
      </c>
      <c r="BD142" s="16"/>
      <c r="BE142" s="108"/>
    </row>
    <row r="143" spans="1:57" s="4" customFormat="1" x14ac:dyDescent="0.25">
      <c r="A143" s="131" t="s">
        <v>264</v>
      </c>
      <c r="B143" s="63" t="s">
        <v>263</v>
      </c>
      <c r="C143" s="59">
        <f>ROUND(IF('Indicator Data'!C146=0,0.1,IF(LOG('Indicator Data'!C146)&gt;C$194,10,IF(LOG('Indicator Data'!C146)&lt;C$195,0,10-(C$194-LOG('Indicator Data'!C146))/(C$194-C$195)*10))),1)</f>
        <v>7.7</v>
      </c>
      <c r="D143" s="59">
        <f>ROUND(IF('Indicator Data'!D146=0,0.1,IF(LOG('Indicator Data'!D146)&gt;D$194,10,IF(LOG('Indicator Data'!D146)&lt;D$195,0,10-(D$194-LOG('Indicator Data'!D146))/(D$194-D$195)*10))),1)</f>
        <v>0.1</v>
      </c>
      <c r="E143" s="59">
        <f t="shared" si="124"/>
        <v>5</v>
      </c>
      <c r="F143" s="59">
        <f>ROUND(IF('Indicator Data'!E146="No data",0.1,IF('Indicator Data'!E146=0,0,IF(LOG('Indicator Data'!E146)&gt;F$194,10,IF(LOG('Indicator Data'!E146)&lt;F$195,0,10-(F$194-LOG('Indicator Data'!E146))/(F$194-F$195)*10)))),1)</f>
        <v>6.6</v>
      </c>
      <c r="G143" s="59">
        <f>ROUND(IF('Indicator Data'!F146=0,0,IF(LOG('Indicator Data'!F146)&gt;G$194,10,IF(LOG('Indicator Data'!F146)&lt;G$195,0,10-(G$194-LOG('Indicator Data'!F146))/(G$194-G$195)*10))),1)</f>
        <v>0</v>
      </c>
      <c r="H143" s="59">
        <f>ROUND(IF('Indicator Data'!G146=0,0,IF(LOG('Indicator Data'!G146)&gt;H$194,10,IF(LOG('Indicator Data'!G146)&lt;H$195,0,10-(H$194-LOG('Indicator Data'!G146))/(H$194-H$195)*10))),1)</f>
        <v>0</v>
      </c>
      <c r="I143" s="59">
        <f>ROUND(IF('Indicator Data'!H146=0,0,IF(LOG('Indicator Data'!H146)&gt;I$194,10,IF(LOG('Indicator Data'!H146)&lt;I$195,0,10-(I$194-LOG('Indicator Data'!H146))/(I$194-I$195)*10))),1)</f>
        <v>0</v>
      </c>
      <c r="J143" s="59">
        <f t="shared" si="125"/>
        <v>0</v>
      </c>
      <c r="K143" s="59">
        <f>ROUND(IF('Indicator Data'!I146=0,0,IF(LOG('Indicator Data'!I146)&gt;K$194,10,IF(LOG('Indicator Data'!I146)&lt;K$195,0,10-(K$194-LOG('Indicator Data'!I146))/(K$194-K$195)*10))),1)</f>
        <v>0</v>
      </c>
      <c r="L143" s="59">
        <f t="shared" si="126"/>
        <v>0</v>
      </c>
      <c r="M143" s="59">
        <f>ROUND(IF('Indicator Data'!J146=0,0,IF(LOG('Indicator Data'!J146)&gt;M$194,10,IF(LOG('Indicator Data'!J146)&lt;M$195,0,10-(M$194-LOG('Indicator Data'!J146))/(M$194-M$195)*10))),1)</f>
        <v>9.6999999999999993</v>
      </c>
      <c r="N143" s="60">
        <f>'Indicator Data'!C146/'Indicator Data'!$BD146</f>
        <v>1.011499217051841E-3</v>
      </c>
      <c r="O143" s="60">
        <f>'Indicator Data'!D146/'Indicator Data'!$BD146</f>
        <v>0</v>
      </c>
      <c r="P143" s="60">
        <f>IF(F143=0.1,0,'Indicator Data'!E146/'Indicator Data'!$BD146)</f>
        <v>3.7609436285072407E-3</v>
      </c>
      <c r="Q143" s="60">
        <f>'Indicator Data'!F146/'Indicator Data'!$BD146</f>
        <v>0</v>
      </c>
      <c r="R143" s="60">
        <f>'Indicator Data'!G146/'Indicator Data'!$BD146</f>
        <v>0</v>
      </c>
      <c r="S143" s="60">
        <f>'Indicator Data'!H146/'Indicator Data'!$BD146</f>
        <v>0</v>
      </c>
      <c r="T143" s="60">
        <f>'Indicator Data'!I146/'Indicator Data'!$BD146</f>
        <v>0</v>
      </c>
      <c r="U143" s="60">
        <f>'Indicator Data'!J146/'Indicator Data'!$BD146</f>
        <v>6.4224696017628835E-3</v>
      </c>
      <c r="V143" s="59">
        <f t="shared" si="127"/>
        <v>5.0999999999999996</v>
      </c>
      <c r="W143" s="59">
        <f t="shared" si="128"/>
        <v>0</v>
      </c>
      <c r="X143" s="59">
        <f t="shared" si="129"/>
        <v>2.9</v>
      </c>
      <c r="Y143" s="59">
        <f t="shared" si="130"/>
        <v>2.5</v>
      </c>
      <c r="Z143" s="59">
        <f t="shared" si="131"/>
        <v>0</v>
      </c>
      <c r="AA143" s="59">
        <f t="shared" si="132"/>
        <v>0</v>
      </c>
      <c r="AB143" s="59">
        <f t="shared" si="133"/>
        <v>0</v>
      </c>
      <c r="AC143" s="59">
        <f t="shared" si="134"/>
        <v>0</v>
      </c>
      <c r="AD143" s="59">
        <f t="shared" si="135"/>
        <v>0</v>
      </c>
      <c r="AE143" s="59">
        <f t="shared" si="136"/>
        <v>0</v>
      </c>
      <c r="AF143" s="59">
        <f t="shared" si="137"/>
        <v>2.1</v>
      </c>
      <c r="AG143" s="59">
        <f>ROUND(IF('Indicator Data'!K146=0,0,IF('Indicator Data'!K146&gt;AG$194,10,IF('Indicator Data'!K146&lt;AG$195,0,10-(AG$194-'Indicator Data'!K146)/(AG$194-AG$195)*10))),1)</f>
        <v>5.0999999999999996</v>
      </c>
      <c r="AH143" s="59">
        <f t="shared" si="138"/>
        <v>6.4</v>
      </c>
      <c r="AI143" s="59">
        <f t="shared" si="139"/>
        <v>0.1</v>
      </c>
      <c r="AJ143" s="59">
        <f t="shared" si="140"/>
        <v>0</v>
      </c>
      <c r="AK143" s="59">
        <f t="shared" si="141"/>
        <v>0</v>
      </c>
      <c r="AL143" s="59">
        <f t="shared" si="142"/>
        <v>0</v>
      </c>
      <c r="AM143" s="59">
        <f t="shared" si="143"/>
        <v>0</v>
      </c>
      <c r="AN143" s="59">
        <f t="shared" si="144"/>
        <v>7.5</v>
      </c>
      <c r="AO143" s="61">
        <f t="shared" si="145"/>
        <v>4</v>
      </c>
      <c r="AP143" s="61">
        <f t="shared" si="146"/>
        <v>4.9000000000000004</v>
      </c>
      <c r="AQ143" s="61">
        <f t="shared" si="147"/>
        <v>0</v>
      </c>
      <c r="AR143" s="61">
        <f t="shared" si="148"/>
        <v>0</v>
      </c>
      <c r="AS143" s="59">
        <f t="shared" si="149"/>
        <v>6.3</v>
      </c>
      <c r="AT143" s="59">
        <f>IF('Indicator Data'!L146="No data","x",IF('Indicator Data'!BE146&lt;1000,"x",ROUND((IF('Indicator Data'!L146&gt;AT$194,10,IF('Indicator Data'!L146&lt;AT$195,0,10-(AT$194-'Indicator Data'!L146)/(AT$194-AT$195)*10))),1)))</f>
        <v>4</v>
      </c>
      <c r="AU143" s="61">
        <f t="shared" si="150"/>
        <v>5.2</v>
      </c>
      <c r="AV143" s="62">
        <f t="shared" si="151"/>
        <v>3.1</v>
      </c>
      <c r="AW143" s="59">
        <f>ROUND(IF('Indicator Data'!M146=0,0,IF('Indicator Data'!M146&gt;AW$194,10,IF('Indicator Data'!M146&lt;AW$195,0,10-(AW$194-'Indicator Data'!M146)/(AW$194-AW$195)*10))),1)</f>
        <v>7.5</v>
      </c>
      <c r="AX143" s="59">
        <f>ROUND(IF('Indicator Data'!N146=0,0,IF(LOG('Indicator Data'!N146)&gt;LOG(AX$194),10,IF(LOG('Indicator Data'!N146)&lt;LOG(AX$195),0,10-(LOG(AX$194)-LOG('Indicator Data'!N146))/(LOG(AX$194)-LOG(AX$195))*10))),1)</f>
        <v>7.7</v>
      </c>
      <c r="AY143" s="61">
        <f t="shared" si="152"/>
        <v>7.6</v>
      </c>
      <c r="AZ143" s="59">
        <f>'Indicator Data'!O146</f>
        <v>0</v>
      </c>
      <c r="BA143" s="59">
        <f>'Indicator Data'!P146</f>
        <v>0</v>
      </c>
      <c r="BB143" s="61">
        <f t="shared" si="153"/>
        <v>0</v>
      </c>
      <c r="BC143" s="62">
        <f t="shared" si="154"/>
        <v>5.3</v>
      </c>
      <c r="BD143" s="16"/>
      <c r="BE143" s="108"/>
    </row>
    <row r="144" spans="1:57" s="4" customFormat="1" x14ac:dyDescent="0.25">
      <c r="A144" s="131" t="s">
        <v>266</v>
      </c>
      <c r="B144" s="63" t="s">
        <v>265</v>
      </c>
      <c r="C144" s="59">
        <f>ROUND(IF('Indicator Data'!C147=0,0.1,IF(LOG('Indicator Data'!C147)&gt;C$194,10,IF(LOG('Indicator Data'!C147)&lt;C$195,0,10-(C$194-LOG('Indicator Data'!C147))/(C$194-C$195)*10))),1)</f>
        <v>0.1</v>
      </c>
      <c r="D144" s="59">
        <f>ROUND(IF('Indicator Data'!D147=0,0.1,IF(LOG('Indicator Data'!D147)&gt;D$194,10,IF(LOG('Indicator Data'!D147)&lt;D$195,0,10-(D$194-LOG('Indicator Data'!D147))/(D$194-D$195)*10))),1)</f>
        <v>0.1</v>
      </c>
      <c r="E144" s="59">
        <f t="shared" si="124"/>
        <v>0.1</v>
      </c>
      <c r="F144" s="59">
        <f>ROUND(IF('Indicator Data'!E147="No data",0.1,IF('Indicator Data'!E147=0,0,IF(LOG('Indicator Data'!E147)&gt;F$194,10,IF(LOG('Indicator Data'!E147)&lt;F$195,0,10-(F$194-LOG('Indicator Data'!E147))/(F$194-F$195)*10)))),1)</f>
        <v>0.1</v>
      </c>
      <c r="G144" s="59">
        <f>ROUND(IF('Indicator Data'!F147=0,0,IF(LOG('Indicator Data'!F147)&gt;G$194,10,IF(LOG('Indicator Data'!F147)&lt;G$195,0,10-(G$194-LOG('Indicator Data'!F147))/(G$194-G$195)*10))),1)</f>
        <v>0</v>
      </c>
      <c r="H144" s="59">
        <f>ROUND(IF('Indicator Data'!G147=0,0,IF(LOG('Indicator Data'!G147)&gt;H$194,10,IF(LOG('Indicator Data'!G147)&lt;H$195,0,10-(H$194-LOG('Indicator Data'!G147))/(H$194-H$195)*10))),1)</f>
        <v>2.4</v>
      </c>
      <c r="I144" s="59">
        <f>ROUND(IF('Indicator Data'!H147=0,0,IF(LOG('Indicator Data'!H147)&gt;I$194,10,IF(LOG('Indicator Data'!H147)&lt;I$195,0,10-(I$194-LOG('Indicator Data'!H147))/(I$194-I$195)*10))),1)</f>
        <v>6.4</v>
      </c>
      <c r="J144" s="59">
        <f t="shared" si="125"/>
        <v>4.7</v>
      </c>
      <c r="K144" s="59">
        <f>ROUND(IF('Indicator Data'!I147=0,0,IF(LOG('Indicator Data'!I147)&gt;K$194,10,IF(LOG('Indicator Data'!I147)&lt;K$195,0,10-(K$194-LOG('Indicator Data'!I147))/(K$194-K$195)*10))),1)</f>
        <v>2.6</v>
      </c>
      <c r="L144" s="59">
        <f t="shared" si="126"/>
        <v>3.7</v>
      </c>
      <c r="M144" s="59">
        <f>ROUND(IF('Indicator Data'!J147=0,0,IF(LOG('Indicator Data'!J147)&gt;M$194,10,IF(LOG('Indicator Data'!J147)&lt;M$195,0,10-(M$194-LOG('Indicator Data'!J147))/(M$194-M$195)*10))),1)</f>
        <v>0</v>
      </c>
      <c r="N144" s="60">
        <f>'Indicator Data'!C147/'Indicator Data'!$BD147</f>
        <v>0</v>
      </c>
      <c r="O144" s="60">
        <f>'Indicator Data'!D147/'Indicator Data'!$BD147</f>
        <v>0</v>
      </c>
      <c r="P144" s="60">
        <f>IF(F144=0.1,0,'Indicator Data'!E147/'Indicator Data'!$BD147)</f>
        <v>0</v>
      </c>
      <c r="Q144" s="60">
        <f>'Indicator Data'!F147/'Indicator Data'!$BD147</f>
        <v>0</v>
      </c>
      <c r="R144" s="60">
        <f>'Indicator Data'!G147/'Indicator Data'!$BD147</f>
        <v>1.7312145955161062E-2</v>
      </c>
      <c r="S144" s="60">
        <f>'Indicator Data'!H147/'Indicator Data'!$BD147</f>
        <v>5.4669934595245459E-3</v>
      </c>
      <c r="T144" s="60">
        <f>'Indicator Data'!I147/'Indicator Data'!$BD147</f>
        <v>3.7663289619672964E-3</v>
      </c>
      <c r="U144" s="60">
        <f>'Indicator Data'!J147/'Indicator Data'!$BD147</f>
        <v>0</v>
      </c>
      <c r="V144" s="59">
        <f t="shared" si="127"/>
        <v>0</v>
      </c>
      <c r="W144" s="59">
        <f t="shared" si="128"/>
        <v>0</v>
      </c>
      <c r="X144" s="59">
        <f t="shared" si="129"/>
        <v>0</v>
      </c>
      <c r="Y144" s="59">
        <f t="shared" si="130"/>
        <v>0.1</v>
      </c>
      <c r="Z144" s="59">
        <f t="shared" si="131"/>
        <v>0</v>
      </c>
      <c r="AA144" s="59">
        <f t="shared" si="132"/>
        <v>9.6</v>
      </c>
      <c r="AB144" s="59">
        <f t="shared" si="133"/>
        <v>10</v>
      </c>
      <c r="AC144" s="59">
        <f t="shared" si="134"/>
        <v>9.8000000000000007</v>
      </c>
      <c r="AD144" s="59">
        <f t="shared" si="135"/>
        <v>3.8</v>
      </c>
      <c r="AE144" s="59">
        <f t="shared" si="136"/>
        <v>8</v>
      </c>
      <c r="AF144" s="59">
        <f t="shared" si="137"/>
        <v>0</v>
      </c>
      <c r="AG144" s="59">
        <f>ROUND(IF('Indicator Data'!K147=0,0,IF('Indicator Data'!K147&gt;AG$194,10,IF('Indicator Data'!K147&lt;AG$195,0,10-(AG$194-'Indicator Data'!K147)/(AG$194-AG$195)*10))),1)</f>
        <v>0</v>
      </c>
      <c r="AH144" s="59">
        <f t="shared" si="138"/>
        <v>0.1</v>
      </c>
      <c r="AI144" s="59">
        <f t="shared" si="139"/>
        <v>0.1</v>
      </c>
      <c r="AJ144" s="59">
        <f t="shared" si="140"/>
        <v>6</v>
      </c>
      <c r="AK144" s="59">
        <f t="shared" si="141"/>
        <v>8.1999999999999993</v>
      </c>
      <c r="AL144" s="59">
        <f t="shared" si="142"/>
        <v>7.3</v>
      </c>
      <c r="AM144" s="59">
        <f t="shared" si="143"/>
        <v>3.2</v>
      </c>
      <c r="AN144" s="59">
        <f t="shared" si="144"/>
        <v>0</v>
      </c>
      <c r="AO144" s="61">
        <f t="shared" si="145"/>
        <v>0.1</v>
      </c>
      <c r="AP144" s="61">
        <f t="shared" si="146"/>
        <v>0.1</v>
      </c>
      <c r="AQ144" s="61">
        <f t="shared" si="147"/>
        <v>0</v>
      </c>
      <c r="AR144" s="61">
        <f t="shared" si="148"/>
        <v>6.3</v>
      </c>
      <c r="AS144" s="59">
        <f t="shared" si="149"/>
        <v>0</v>
      </c>
      <c r="AT144" s="59" t="str">
        <f>IF('Indicator Data'!L147="No data","x",IF('Indicator Data'!BE147&lt;1000,"x",ROUND((IF('Indicator Data'!L147&gt;AT$194,10,IF('Indicator Data'!L147&lt;AT$195,0,10-(AT$194-'Indicator Data'!L147)/(AT$194-AT$195)*10))),1)))</f>
        <v>x</v>
      </c>
      <c r="AU144" s="61">
        <f t="shared" si="150"/>
        <v>0</v>
      </c>
      <c r="AV144" s="62">
        <f t="shared" si="151"/>
        <v>1.7</v>
      </c>
      <c r="AW144" s="59">
        <f>ROUND(IF('Indicator Data'!M147=0,0,IF('Indicator Data'!M147&gt;AW$194,10,IF('Indicator Data'!M147&lt;AW$195,0,10-(AW$194-'Indicator Data'!M147)/(AW$194-AW$195)*10))),1)</f>
        <v>0</v>
      </c>
      <c r="AX144" s="59">
        <f>ROUND(IF('Indicator Data'!N147=0,0,IF(LOG('Indicator Data'!N147)&gt;LOG(AX$194),10,IF(LOG('Indicator Data'!N147)&lt;LOG(AX$195),0,10-(LOG(AX$194)-LOG('Indicator Data'!N147))/(LOG(AX$194)-LOG(AX$195))*10))),1)</f>
        <v>0</v>
      </c>
      <c r="AY144" s="61">
        <f t="shared" si="152"/>
        <v>0</v>
      </c>
      <c r="AZ144" s="59">
        <f>'Indicator Data'!O147</f>
        <v>0</v>
      </c>
      <c r="BA144" s="59">
        <f>'Indicator Data'!P147</f>
        <v>0</v>
      </c>
      <c r="BB144" s="61">
        <f t="shared" si="153"/>
        <v>0</v>
      </c>
      <c r="BC144" s="62">
        <f t="shared" si="154"/>
        <v>0</v>
      </c>
      <c r="BD144" s="16"/>
      <c r="BE144" s="108"/>
    </row>
    <row r="145" spans="1:58" s="4" customFormat="1" x14ac:dyDescent="0.25">
      <c r="A145" s="131" t="s">
        <v>268</v>
      </c>
      <c r="B145" s="63" t="s">
        <v>267</v>
      </c>
      <c r="C145" s="59">
        <f>ROUND(IF('Indicator Data'!C148=0,0.1,IF(LOG('Indicator Data'!C148)&gt;C$194,10,IF(LOG('Indicator Data'!C148)&lt;C$195,0,10-(C$194-LOG('Indicator Data'!C148))/(C$194-C$195)*10))),1)</f>
        <v>3.5</v>
      </c>
      <c r="D145" s="59">
        <f>ROUND(IF('Indicator Data'!D148=0,0.1,IF(LOG('Indicator Data'!D148)&gt;D$194,10,IF(LOG('Indicator Data'!D148)&lt;D$195,0,10-(D$194-LOG('Indicator Data'!D148))/(D$194-D$195)*10))),1)</f>
        <v>0.1</v>
      </c>
      <c r="E145" s="59">
        <f t="shared" si="124"/>
        <v>2</v>
      </c>
      <c r="F145" s="59">
        <f>ROUND(IF('Indicator Data'!E148="No data",0.1,IF('Indicator Data'!E148=0,0,IF(LOG('Indicator Data'!E148)&gt;F$194,10,IF(LOG('Indicator Data'!E148)&lt;F$195,0,10-(F$194-LOG('Indicator Data'!E148))/(F$194-F$195)*10)))),1)</f>
        <v>0.1</v>
      </c>
      <c r="G145" s="59">
        <f>ROUND(IF('Indicator Data'!F148=0,0,IF(LOG('Indicator Data'!F148)&gt;G$194,10,IF(LOG('Indicator Data'!F148)&lt;G$195,0,10-(G$194-LOG('Indicator Data'!F148))/(G$194-G$195)*10))),1)</f>
        <v>0</v>
      </c>
      <c r="H145" s="59">
        <f>ROUND(IF('Indicator Data'!G148=0,0,IF(LOG('Indicator Data'!G148)&gt;H$194,10,IF(LOG('Indicator Data'!G148)&lt;H$195,0,10-(H$194-LOG('Indicator Data'!G148))/(H$194-H$195)*10))),1)</f>
        <v>3.5</v>
      </c>
      <c r="I145" s="59">
        <f>ROUND(IF('Indicator Data'!H148=0,0,IF(LOG('Indicator Data'!H148)&gt;I$194,10,IF(LOG('Indicator Data'!H148)&lt;I$195,0,10-(I$194-LOG('Indicator Data'!H148))/(I$194-I$195)*10))),1)</f>
        <v>6.5</v>
      </c>
      <c r="J145" s="59">
        <f t="shared" si="125"/>
        <v>5.2</v>
      </c>
      <c r="K145" s="59">
        <f>ROUND(IF('Indicator Data'!I148=0,0,IF(LOG('Indicator Data'!I148)&gt;K$194,10,IF(LOG('Indicator Data'!I148)&lt;K$195,0,10-(K$194-LOG('Indicator Data'!I148))/(K$194-K$195)*10))),1)</f>
        <v>3</v>
      </c>
      <c r="L145" s="59">
        <f t="shared" si="126"/>
        <v>4.2</v>
      </c>
      <c r="M145" s="59">
        <f>ROUND(IF('Indicator Data'!J148=0,0,IF(LOG('Indicator Data'!J148)&gt;M$194,10,IF(LOG('Indicator Data'!J148)&lt;M$195,0,10-(M$194-LOG('Indicator Data'!J148))/(M$194-M$195)*10))),1)</f>
        <v>0</v>
      </c>
      <c r="N145" s="60">
        <f>'Indicator Data'!C148/'Indicator Data'!$BD148</f>
        <v>1.3583530018572759E-3</v>
      </c>
      <c r="O145" s="60">
        <f>'Indicator Data'!D148/'Indicator Data'!$BD148</f>
        <v>0</v>
      </c>
      <c r="P145" s="60">
        <f>IF(F145=0.1,0,'Indicator Data'!E148/'Indicator Data'!$BD148)</f>
        <v>0</v>
      </c>
      <c r="Q145" s="60">
        <f>'Indicator Data'!F148/'Indicator Data'!$BD148</f>
        <v>0</v>
      </c>
      <c r="R145" s="60">
        <f>'Indicator Data'!G148/'Indicator Data'!$BD148</f>
        <v>1.3497634783831014E-2</v>
      </c>
      <c r="S145" s="60">
        <f>'Indicator Data'!H148/'Indicator Data'!$BD148</f>
        <v>1.9282335405472878E-3</v>
      </c>
      <c r="T145" s="60">
        <f>'Indicator Data'!I148/'Indicator Data'!$BD148</f>
        <v>1.6651795890455566E-3</v>
      </c>
      <c r="U145" s="60">
        <f>'Indicator Data'!J148/'Indicator Data'!$BD148</f>
        <v>0</v>
      </c>
      <c r="V145" s="59">
        <f t="shared" si="127"/>
        <v>6.8</v>
      </c>
      <c r="W145" s="59">
        <f t="shared" si="128"/>
        <v>0</v>
      </c>
      <c r="X145" s="59">
        <f t="shared" si="129"/>
        <v>4.2</v>
      </c>
      <c r="Y145" s="59">
        <f t="shared" si="130"/>
        <v>0.1</v>
      </c>
      <c r="Z145" s="59">
        <f t="shared" si="131"/>
        <v>0</v>
      </c>
      <c r="AA145" s="59">
        <f t="shared" si="132"/>
        <v>7.5</v>
      </c>
      <c r="AB145" s="59">
        <f t="shared" si="133"/>
        <v>3.9</v>
      </c>
      <c r="AC145" s="59">
        <f t="shared" si="134"/>
        <v>6</v>
      </c>
      <c r="AD145" s="59">
        <f t="shared" si="135"/>
        <v>1.7</v>
      </c>
      <c r="AE145" s="59">
        <f t="shared" si="136"/>
        <v>4.2</v>
      </c>
      <c r="AF145" s="59">
        <f t="shared" si="137"/>
        <v>0</v>
      </c>
      <c r="AG145" s="59">
        <f>ROUND(IF('Indicator Data'!K148=0,0,IF('Indicator Data'!K148&gt;AG$194,10,IF('Indicator Data'!K148&lt;AG$195,0,10-(AG$194-'Indicator Data'!K148)/(AG$194-AG$195)*10))),1)</f>
        <v>1</v>
      </c>
      <c r="AH145" s="59">
        <f t="shared" si="138"/>
        <v>5.2</v>
      </c>
      <c r="AI145" s="59">
        <f t="shared" si="139"/>
        <v>0.1</v>
      </c>
      <c r="AJ145" s="59">
        <f t="shared" si="140"/>
        <v>5.5</v>
      </c>
      <c r="AK145" s="59">
        <f t="shared" si="141"/>
        <v>5.2</v>
      </c>
      <c r="AL145" s="59">
        <f t="shared" si="142"/>
        <v>5.4</v>
      </c>
      <c r="AM145" s="59">
        <f t="shared" si="143"/>
        <v>2.4</v>
      </c>
      <c r="AN145" s="59">
        <f t="shared" si="144"/>
        <v>0</v>
      </c>
      <c r="AO145" s="61">
        <f t="shared" si="145"/>
        <v>3.2</v>
      </c>
      <c r="AP145" s="61">
        <f t="shared" si="146"/>
        <v>0.1</v>
      </c>
      <c r="AQ145" s="61">
        <f t="shared" si="147"/>
        <v>0</v>
      </c>
      <c r="AR145" s="61">
        <f t="shared" si="148"/>
        <v>4.2</v>
      </c>
      <c r="AS145" s="59">
        <f t="shared" si="149"/>
        <v>0.5</v>
      </c>
      <c r="AT145" s="59" t="str">
        <f>IF('Indicator Data'!L148="No data","x",IF('Indicator Data'!BE148&lt;1000,"x",ROUND((IF('Indicator Data'!L148&gt;AT$194,10,IF('Indicator Data'!L148&lt;AT$195,0,10-(AT$194-'Indicator Data'!L148)/(AT$194-AT$195)*10))),1)))</f>
        <v>x</v>
      </c>
      <c r="AU145" s="61">
        <f t="shared" si="150"/>
        <v>0.5</v>
      </c>
      <c r="AV145" s="62">
        <f t="shared" si="151"/>
        <v>1.8</v>
      </c>
      <c r="AW145" s="59">
        <f>ROUND(IF('Indicator Data'!M148=0,0,IF('Indicator Data'!M148&gt;AW$194,10,IF('Indicator Data'!M148&lt;AW$195,0,10-(AW$194-'Indicator Data'!M148)/(AW$194-AW$195)*10))),1)</f>
        <v>0.1</v>
      </c>
      <c r="AX145" s="59">
        <f>ROUND(IF('Indicator Data'!N148=0,0,IF(LOG('Indicator Data'!N148)&gt;LOG(AX$194),10,IF(LOG('Indicator Data'!N148)&lt;LOG(AX$195),0,10-(LOG(AX$194)-LOG('Indicator Data'!N148))/(LOG(AX$194)-LOG(AX$195))*10))),1)</f>
        <v>1.7</v>
      </c>
      <c r="AY145" s="61">
        <f t="shared" si="152"/>
        <v>0.9</v>
      </c>
      <c r="AZ145" s="59">
        <f>'Indicator Data'!O148</f>
        <v>0</v>
      </c>
      <c r="BA145" s="59">
        <f>'Indicator Data'!P148</f>
        <v>0</v>
      </c>
      <c r="BB145" s="61">
        <f t="shared" si="153"/>
        <v>0</v>
      </c>
      <c r="BC145" s="62">
        <f t="shared" si="154"/>
        <v>0.6</v>
      </c>
      <c r="BD145" s="16"/>
      <c r="BE145" s="108"/>
    </row>
    <row r="146" spans="1:58" s="4" customFormat="1" x14ac:dyDescent="0.25">
      <c r="A146" s="131" t="s">
        <v>270</v>
      </c>
      <c r="B146" s="63" t="s">
        <v>269</v>
      </c>
      <c r="C146" s="59">
        <f>ROUND(IF('Indicator Data'!C149=0,0.1,IF(LOG('Indicator Data'!C149)&gt;C$194,10,IF(LOG('Indicator Data'!C149)&lt;C$195,0,10-(C$194-LOG('Indicator Data'!C149))/(C$194-C$195)*10))),1)</f>
        <v>0.3</v>
      </c>
      <c r="D146" s="59">
        <f>ROUND(IF('Indicator Data'!D149=0,0.1,IF(LOG('Indicator Data'!D149)&gt;D$194,10,IF(LOG('Indicator Data'!D149)&lt;D$195,0,10-(D$194-LOG('Indicator Data'!D149))/(D$194-D$195)*10))),1)</f>
        <v>0.1</v>
      </c>
      <c r="E146" s="59">
        <f t="shared" si="124"/>
        <v>0.2</v>
      </c>
      <c r="F146" s="59">
        <f>ROUND(IF('Indicator Data'!E149="No data",0.1,IF('Indicator Data'!E149=0,0,IF(LOG('Indicator Data'!E149)&gt;F$194,10,IF(LOG('Indicator Data'!E149)&lt;F$195,0,10-(F$194-LOG('Indicator Data'!E149))/(F$194-F$195)*10)))),1)</f>
        <v>0.1</v>
      </c>
      <c r="G146" s="59">
        <f>ROUND(IF('Indicator Data'!F149=0,0,IF(LOG('Indicator Data'!F149)&gt;G$194,10,IF(LOG('Indicator Data'!F149)&lt;G$195,0,10-(G$194-LOG('Indicator Data'!F149))/(G$194-G$195)*10))),1)</f>
        <v>0</v>
      </c>
      <c r="H146" s="59">
        <f>ROUND(IF('Indicator Data'!G149=0,0,IF(LOG('Indicator Data'!G149)&gt;H$194,10,IF(LOG('Indicator Data'!G149)&lt;H$195,0,10-(H$194-LOG('Indicator Data'!G149))/(H$194-H$195)*10))),1)</f>
        <v>2.8</v>
      </c>
      <c r="I146" s="59">
        <f>ROUND(IF('Indicator Data'!H149=0,0,IF(LOG('Indicator Data'!H149)&gt;I$194,10,IF(LOG('Indicator Data'!H149)&lt;I$195,0,10-(I$194-LOG('Indicator Data'!H149))/(I$194-I$195)*10))),1)</f>
        <v>6.1</v>
      </c>
      <c r="J146" s="59">
        <f t="shared" si="125"/>
        <v>4.7</v>
      </c>
      <c r="K146" s="59">
        <f>ROUND(IF('Indicator Data'!I149=0,0,IF(LOG('Indicator Data'!I149)&gt;K$194,10,IF(LOG('Indicator Data'!I149)&lt;K$195,0,10-(K$194-LOG('Indicator Data'!I149))/(K$194-K$195)*10))),1)</f>
        <v>2.1</v>
      </c>
      <c r="L146" s="59">
        <f t="shared" si="126"/>
        <v>3.5</v>
      </c>
      <c r="M146" s="59">
        <f>ROUND(IF('Indicator Data'!J149=0,0,IF(LOG('Indicator Data'!J149)&gt;M$194,10,IF(LOG('Indicator Data'!J149)&lt;M$195,0,10-(M$194-LOG('Indicator Data'!J149))/(M$194-M$195)*10))),1)</f>
        <v>0</v>
      </c>
      <c r="N146" s="60">
        <f>'Indicator Data'!C149/'Indicator Data'!$BD149</f>
        <v>1.1661166870600315E-4</v>
      </c>
      <c r="O146" s="60">
        <f>'Indicator Data'!D149/'Indicator Data'!$BD149</f>
        <v>0</v>
      </c>
      <c r="P146" s="60">
        <f>IF(F146=0.1,0,'Indicator Data'!E149/'Indicator Data'!$BD149)</f>
        <v>0</v>
      </c>
      <c r="Q146" s="60">
        <f>'Indicator Data'!F149/'Indicator Data'!$BD149</f>
        <v>0</v>
      </c>
      <c r="R146" s="60">
        <f>'Indicator Data'!G149/'Indicator Data'!$BD149</f>
        <v>1.2631858933991538E-2</v>
      </c>
      <c r="S146" s="60">
        <f>'Indicator Data'!H149/'Indicator Data'!$BD149</f>
        <v>1.7748114581592749E-3</v>
      </c>
      <c r="T146" s="60">
        <f>'Indicator Data'!I149/'Indicator Data'!$BD149</f>
        <v>1.0114096429885905E-3</v>
      </c>
      <c r="U146" s="60">
        <f>'Indicator Data'!J149/'Indicator Data'!$BD149</f>
        <v>0</v>
      </c>
      <c r="V146" s="59">
        <f t="shared" si="127"/>
        <v>0.6</v>
      </c>
      <c r="W146" s="59">
        <f t="shared" si="128"/>
        <v>0</v>
      </c>
      <c r="X146" s="59">
        <f t="shared" si="129"/>
        <v>0.3</v>
      </c>
      <c r="Y146" s="59">
        <f t="shared" si="130"/>
        <v>0.1</v>
      </c>
      <c r="Z146" s="59">
        <f t="shared" si="131"/>
        <v>0</v>
      </c>
      <c r="AA146" s="59">
        <f t="shared" si="132"/>
        <v>7</v>
      </c>
      <c r="AB146" s="59">
        <f t="shared" si="133"/>
        <v>3.5</v>
      </c>
      <c r="AC146" s="59">
        <f t="shared" si="134"/>
        <v>5.5</v>
      </c>
      <c r="AD146" s="59">
        <f t="shared" si="135"/>
        <v>1</v>
      </c>
      <c r="AE146" s="59">
        <f t="shared" si="136"/>
        <v>3.6</v>
      </c>
      <c r="AF146" s="59">
        <f t="shared" si="137"/>
        <v>0</v>
      </c>
      <c r="AG146" s="59">
        <f>ROUND(IF('Indicator Data'!K149=0,0,IF('Indicator Data'!K149&gt;AG$194,10,IF('Indicator Data'!K149&lt;AG$195,0,10-(AG$194-'Indicator Data'!K149)/(AG$194-AG$195)*10))),1)</f>
        <v>1</v>
      </c>
      <c r="AH146" s="59">
        <f t="shared" si="138"/>
        <v>0.5</v>
      </c>
      <c r="AI146" s="59">
        <f t="shared" si="139"/>
        <v>0.1</v>
      </c>
      <c r="AJ146" s="59">
        <f t="shared" si="140"/>
        <v>4.9000000000000004</v>
      </c>
      <c r="AK146" s="59">
        <f t="shared" si="141"/>
        <v>4.8</v>
      </c>
      <c r="AL146" s="59">
        <f t="shared" si="142"/>
        <v>4.9000000000000004</v>
      </c>
      <c r="AM146" s="59">
        <f t="shared" si="143"/>
        <v>1.6</v>
      </c>
      <c r="AN146" s="59">
        <f t="shared" si="144"/>
        <v>0</v>
      </c>
      <c r="AO146" s="61">
        <f t="shared" si="145"/>
        <v>0.3</v>
      </c>
      <c r="AP146" s="61">
        <f t="shared" si="146"/>
        <v>0.1</v>
      </c>
      <c r="AQ146" s="61">
        <f t="shared" si="147"/>
        <v>0</v>
      </c>
      <c r="AR146" s="61">
        <f t="shared" si="148"/>
        <v>3.6</v>
      </c>
      <c r="AS146" s="59">
        <f t="shared" si="149"/>
        <v>0.5</v>
      </c>
      <c r="AT146" s="59" t="str">
        <f>IF('Indicator Data'!L149="No data","x",IF('Indicator Data'!BE149&lt;1000,"x",ROUND((IF('Indicator Data'!L149&gt;AT$194,10,IF('Indicator Data'!L149&lt;AT$195,0,10-(AT$194-'Indicator Data'!L149)/(AT$194-AT$195)*10))),1)))</f>
        <v>x</v>
      </c>
      <c r="AU146" s="61">
        <f t="shared" si="150"/>
        <v>0.5</v>
      </c>
      <c r="AV146" s="62">
        <f t="shared" si="151"/>
        <v>1</v>
      </c>
      <c r="AW146" s="59">
        <f>ROUND(IF('Indicator Data'!M149=0,0,IF('Indicator Data'!M149&gt;AW$194,10,IF('Indicator Data'!M149&lt;AW$195,0,10-(AW$194-'Indicator Data'!M149)/(AW$194-AW$195)*10))),1)</f>
        <v>0.1</v>
      </c>
      <c r="AX146" s="59">
        <f>ROUND(IF('Indicator Data'!N149=0,0,IF(LOG('Indicator Data'!N149)&gt;LOG(AX$194),10,IF(LOG('Indicator Data'!N149)&lt;LOG(AX$195),0,10-(LOG(AX$194)-LOG('Indicator Data'!N149))/(LOG(AX$194)-LOG(AX$195))*10))),1)</f>
        <v>1.5</v>
      </c>
      <c r="AY146" s="61">
        <f t="shared" si="152"/>
        <v>0.8</v>
      </c>
      <c r="AZ146" s="59">
        <f>'Indicator Data'!O149</f>
        <v>0</v>
      </c>
      <c r="BA146" s="59">
        <f>'Indicator Data'!P149</f>
        <v>0</v>
      </c>
      <c r="BB146" s="61">
        <f t="shared" si="153"/>
        <v>0</v>
      </c>
      <c r="BC146" s="62">
        <f t="shared" si="154"/>
        <v>0.6</v>
      </c>
      <c r="BD146" s="16"/>
      <c r="BE146" s="108"/>
    </row>
    <row r="147" spans="1:58" s="4" customFormat="1" x14ac:dyDescent="0.25">
      <c r="A147" s="131" t="s">
        <v>272</v>
      </c>
      <c r="B147" s="63" t="s">
        <v>271</v>
      </c>
      <c r="C147" s="59">
        <f>ROUND(IF('Indicator Data'!C150=0,0.1,IF(LOG('Indicator Data'!C150)&gt;C$194,10,IF(LOG('Indicator Data'!C150)&lt;C$195,0,10-(C$194-LOG('Indicator Data'!C150))/(C$194-C$195)*10))),1)</f>
        <v>0.1</v>
      </c>
      <c r="D147" s="59">
        <f>ROUND(IF('Indicator Data'!D150=0,0.1,IF(LOG('Indicator Data'!D150)&gt;D$194,10,IF(LOG('Indicator Data'!D150)&lt;D$195,0,10-(D$194-LOG('Indicator Data'!D150))/(D$194-D$195)*10))),1)</f>
        <v>0.1</v>
      </c>
      <c r="E147" s="59">
        <f t="shared" si="124"/>
        <v>0.1</v>
      </c>
      <c r="F147" s="59">
        <f>ROUND(IF('Indicator Data'!E150="No data",0.1,IF('Indicator Data'!E150=0,0,IF(LOG('Indicator Data'!E150)&gt;F$194,10,IF(LOG('Indicator Data'!E150)&lt;F$195,0,10-(F$194-LOG('Indicator Data'!E150))/(F$194-F$195)*10)))),1)</f>
        <v>0.1</v>
      </c>
      <c r="G147" s="59">
        <f>ROUND(IF('Indicator Data'!F150=0,0,IF(LOG('Indicator Data'!F150)&gt;G$194,10,IF(LOG('Indicator Data'!F150)&lt;G$195,0,10-(G$194-LOG('Indicator Data'!F150))/(G$194-G$195)*10))),1)</f>
        <v>4</v>
      </c>
      <c r="H147" s="59">
        <f>ROUND(IF('Indicator Data'!G150=0,0,IF(LOG('Indicator Data'!G150)&gt;H$194,10,IF(LOG('Indicator Data'!G150)&lt;H$195,0,10-(H$194-LOG('Indicator Data'!G150))/(H$194-H$195)*10))),1)</f>
        <v>3.8</v>
      </c>
      <c r="I147" s="59">
        <f>ROUND(IF('Indicator Data'!H150=0,0,IF(LOG('Indicator Data'!H150)&gt;I$194,10,IF(LOG('Indicator Data'!H150)&lt;I$195,0,10-(I$194-LOG('Indicator Data'!H150))/(I$194-I$195)*10))),1)</f>
        <v>6.5</v>
      </c>
      <c r="J147" s="59">
        <f t="shared" si="125"/>
        <v>5.3</v>
      </c>
      <c r="K147" s="59">
        <f>ROUND(IF('Indicator Data'!I150=0,0,IF(LOG('Indicator Data'!I150)&gt;K$194,10,IF(LOG('Indicator Data'!I150)&lt;K$195,0,10-(K$194-LOG('Indicator Data'!I150))/(K$194-K$195)*10))),1)</f>
        <v>0</v>
      </c>
      <c r="L147" s="59">
        <f t="shared" si="126"/>
        <v>3.1</v>
      </c>
      <c r="M147" s="59">
        <f>ROUND(IF('Indicator Data'!J150=0,0,IF(LOG('Indicator Data'!J150)&gt;M$194,10,IF(LOG('Indicator Data'!J150)&lt;M$195,0,10-(M$194-LOG('Indicator Data'!J150))/(M$194-M$195)*10))),1)</f>
        <v>0</v>
      </c>
      <c r="N147" s="60">
        <f>'Indicator Data'!C150/'Indicator Data'!$BD150</f>
        <v>0</v>
      </c>
      <c r="O147" s="60">
        <f>'Indicator Data'!D150/'Indicator Data'!$BD150</f>
        <v>0</v>
      </c>
      <c r="P147" s="60">
        <f>IF(F147=0.1,0,'Indicator Data'!E150/'Indicator Data'!$BD150)</f>
        <v>0</v>
      </c>
      <c r="Q147" s="60">
        <f>'Indicator Data'!F150/'Indicator Data'!$BD150</f>
        <v>1.3661967447795101E-5</v>
      </c>
      <c r="R147" s="60">
        <f>'Indicator Data'!G150/'Indicator Data'!$BD150</f>
        <v>1.6672007012489755E-2</v>
      </c>
      <c r="S147" s="60">
        <f>'Indicator Data'!H150/'Indicator Data'!$BD150</f>
        <v>1.7549481065778688E-3</v>
      </c>
      <c r="T147" s="60">
        <f>'Indicator Data'!I150/'Indicator Data'!$BD150</f>
        <v>0</v>
      </c>
      <c r="U147" s="60">
        <f>'Indicator Data'!J150/'Indicator Data'!$BD150</f>
        <v>0</v>
      </c>
      <c r="V147" s="59">
        <f t="shared" si="127"/>
        <v>0</v>
      </c>
      <c r="W147" s="59">
        <f t="shared" si="128"/>
        <v>0</v>
      </c>
      <c r="X147" s="59">
        <f t="shared" si="129"/>
        <v>0</v>
      </c>
      <c r="Y147" s="59">
        <f t="shared" si="130"/>
        <v>0.1</v>
      </c>
      <c r="Z147" s="59">
        <f t="shared" si="131"/>
        <v>8.1</v>
      </c>
      <c r="AA147" s="59">
        <f t="shared" si="132"/>
        <v>9.3000000000000007</v>
      </c>
      <c r="AB147" s="59">
        <f t="shared" si="133"/>
        <v>3.5</v>
      </c>
      <c r="AC147" s="59">
        <f t="shared" si="134"/>
        <v>7.4</v>
      </c>
      <c r="AD147" s="59">
        <f t="shared" si="135"/>
        <v>0</v>
      </c>
      <c r="AE147" s="59">
        <f t="shared" si="136"/>
        <v>4.7</v>
      </c>
      <c r="AF147" s="59">
        <f t="shared" si="137"/>
        <v>0</v>
      </c>
      <c r="AG147" s="59">
        <f>ROUND(IF('Indicator Data'!K150=0,0,IF('Indicator Data'!K150&gt;AG$194,10,IF('Indicator Data'!K150&lt;AG$195,0,10-(AG$194-'Indicator Data'!K150)/(AG$194-AG$195)*10))),1)</f>
        <v>1</v>
      </c>
      <c r="AH147" s="59">
        <f t="shared" si="138"/>
        <v>0.1</v>
      </c>
      <c r="AI147" s="59">
        <f t="shared" si="139"/>
        <v>0.1</v>
      </c>
      <c r="AJ147" s="59">
        <f t="shared" si="140"/>
        <v>6.6</v>
      </c>
      <c r="AK147" s="59">
        <f t="shared" si="141"/>
        <v>5</v>
      </c>
      <c r="AL147" s="59">
        <f t="shared" si="142"/>
        <v>5.9</v>
      </c>
      <c r="AM147" s="59">
        <f t="shared" si="143"/>
        <v>0</v>
      </c>
      <c r="AN147" s="59">
        <f t="shared" si="144"/>
        <v>0</v>
      </c>
      <c r="AO147" s="61">
        <f t="shared" si="145"/>
        <v>0.1</v>
      </c>
      <c r="AP147" s="61">
        <f t="shared" si="146"/>
        <v>0.1</v>
      </c>
      <c r="AQ147" s="61">
        <f t="shared" si="147"/>
        <v>6.5</v>
      </c>
      <c r="AR147" s="61">
        <f t="shared" si="148"/>
        <v>3.9</v>
      </c>
      <c r="AS147" s="59">
        <f t="shared" si="149"/>
        <v>0.5</v>
      </c>
      <c r="AT147" s="59" t="str">
        <f>IF('Indicator Data'!L150="No data","x",IF('Indicator Data'!BE150&lt;1000,"x",ROUND((IF('Indicator Data'!L150&gt;AT$194,10,IF('Indicator Data'!L150&lt;AT$195,0,10-(AT$194-'Indicator Data'!L150)/(AT$194-AT$195)*10))),1)))</f>
        <v>x</v>
      </c>
      <c r="AU147" s="61">
        <f t="shared" si="150"/>
        <v>0.5</v>
      </c>
      <c r="AV147" s="62">
        <f t="shared" si="151"/>
        <v>2.7</v>
      </c>
      <c r="AW147" s="59">
        <f>ROUND(IF('Indicator Data'!M150=0,0,IF('Indicator Data'!M150&gt;AW$194,10,IF('Indicator Data'!M150&lt;AW$195,0,10-(AW$194-'Indicator Data'!M150)/(AW$194-AW$195)*10))),1)</f>
        <v>0.1</v>
      </c>
      <c r="AX147" s="59">
        <f>ROUND(IF('Indicator Data'!N150=0,0,IF(LOG('Indicator Data'!N150)&gt;LOG(AX$194),10,IF(LOG('Indicator Data'!N150)&lt;LOG(AX$195),0,10-(LOG(AX$194)-LOG('Indicator Data'!N150))/(LOG(AX$194)-LOG(AX$195))*10))),1)</f>
        <v>0.7</v>
      </c>
      <c r="AY147" s="61">
        <f t="shared" si="152"/>
        <v>0.4</v>
      </c>
      <c r="AZ147" s="59">
        <f>'Indicator Data'!O150</f>
        <v>0</v>
      </c>
      <c r="BA147" s="59">
        <f>'Indicator Data'!P150</f>
        <v>0</v>
      </c>
      <c r="BB147" s="61">
        <f t="shared" si="153"/>
        <v>0</v>
      </c>
      <c r="BC147" s="62">
        <f t="shared" si="154"/>
        <v>0.3</v>
      </c>
      <c r="BD147" s="16"/>
      <c r="BE147" s="108"/>
    </row>
    <row r="148" spans="1:58" s="4" customFormat="1" x14ac:dyDescent="0.25">
      <c r="A148" s="131" t="s">
        <v>274</v>
      </c>
      <c r="B148" s="63" t="s">
        <v>273</v>
      </c>
      <c r="C148" s="59">
        <f>ROUND(IF('Indicator Data'!C151=0,0.1,IF(LOG('Indicator Data'!C151)&gt;C$194,10,IF(LOG('Indicator Data'!C151)&lt;C$195,0,10-(C$194-LOG('Indicator Data'!C151))/(C$194-C$195)*10))),1)</f>
        <v>0.1</v>
      </c>
      <c r="D148" s="59">
        <f>ROUND(IF('Indicator Data'!D151=0,0.1,IF(LOG('Indicator Data'!D151)&gt;D$194,10,IF(LOG('Indicator Data'!D151)&lt;D$195,0,10-(D$194-LOG('Indicator Data'!D151))/(D$194-D$195)*10))),1)</f>
        <v>0.1</v>
      </c>
      <c r="E148" s="59">
        <f t="shared" si="124"/>
        <v>0.1</v>
      </c>
      <c r="F148" s="59">
        <f>ROUND(IF('Indicator Data'!E151="No data",0.1,IF('Indicator Data'!E151=0,0,IF(LOG('Indicator Data'!E151)&gt;F$194,10,IF(LOG('Indicator Data'!E151)&lt;F$195,0,10-(F$194-LOG('Indicator Data'!E151))/(F$194-F$195)*10)))),1)</f>
        <v>0.1</v>
      </c>
      <c r="G148" s="59">
        <f>ROUND(IF('Indicator Data'!F151=0,0,IF(LOG('Indicator Data'!F151)&gt;G$194,10,IF(LOG('Indicator Data'!F151)&lt;G$195,0,10-(G$194-LOG('Indicator Data'!F151))/(G$194-G$195)*10))),1)</f>
        <v>0</v>
      </c>
      <c r="H148" s="59">
        <f>ROUND(IF('Indicator Data'!G151=0,0,IF(LOG('Indicator Data'!G151)&gt;H$194,10,IF(LOG('Indicator Data'!G151)&lt;H$195,0,10-(H$194-LOG('Indicator Data'!G151))/(H$194-H$195)*10))),1)</f>
        <v>0</v>
      </c>
      <c r="I148" s="59">
        <f>ROUND(IF('Indicator Data'!H151=0,0,IF(LOG('Indicator Data'!H151)&gt;I$194,10,IF(LOG('Indicator Data'!H151)&lt;I$195,0,10-(I$194-LOG('Indicator Data'!H151))/(I$194-I$195)*10))),1)</f>
        <v>0</v>
      </c>
      <c r="J148" s="59">
        <f t="shared" si="125"/>
        <v>0</v>
      </c>
      <c r="K148" s="59">
        <f>ROUND(IF('Indicator Data'!I151=0,0,IF(LOG('Indicator Data'!I151)&gt;K$194,10,IF(LOG('Indicator Data'!I151)&lt;K$195,0,10-(K$194-LOG('Indicator Data'!I151))/(K$194-K$195)*10))),1)</f>
        <v>0</v>
      </c>
      <c r="L148" s="59">
        <f t="shared" si="126"/>
        <v>0</v>
      </c>
      <c r="M148" s="59">
        <f>ROUND(IF('Indicator Data'!J151=0,0,IF(LOG('Indicator Data'!J151)&gt;M$194,10,IF(LOG('Indicator Data'!J151)&lt;M$195,0,10-(M$194-LOG('Indicator Data'!J151))/(M$194-M$195)*10))),1)</f>
        <v>0</v>
      </c>
      <c r="N148" s="60">
        <f>'Indicator Data'!C151/'Indicator Data'!$BD151</f>
        <v>0</v>
      </c>
      <c r="O148" s="60">
        <f>'Indicator Data'!D151/'Indicator Data'!$BD151</f>
        <v>0</v>
      </c>
      <c r="P148" s="60">
        <f>IF(F148=0.1,0,'Indicator Data'!E151/'Indicator Data'!$BD151)</f>
        <v>0</v>
      </c>
      <c r="Q148" s="60">
        <f>'Indicator Data'!F151/'Indicator Data'!$BD151</f>
        <v>0</v>
      </c>
      <c r="R148" s="60">
        <f>'Indicator Data'!G151/'Indicator Data'!$BD151</f>
        <v>0</v>
      </c>
      <c r="S148" s="60">
        <f>'Indicator Data'!H151/'Indicator Data'!$BD151</f>
        <v>0</v>
      </c>
      <c r="T148" s="60">
        <f>'Indicator Data'!I151/'Indicator Data'!$BD151</f>
        <v>0</v>
      </c>
      <c r="U148" s="60">
        <f>'Indicator Data'!J151/'Indicator Data'!$BD151</f>
        <v>0</v>
      </c>
      <c r="V148" s="59">
        <f t="shared" si="127"/>
        <v>0</v>
      </c>
      <c r="W148" s="59">
        <f t="shared" si="128"/>
        <v>0</v>
      </c>
      <c r="X148" s="59">
        <f t="shared" si="129"/>
        <v>0</v>
      </c>
      <c r="Y148" s="59">
        <f t="shared" si="130"/>
        <v>0.1</v>
      </c>
      <c r="Z148" s="59">
        <f t="shared" si="131"/>
        <v>0</v>
      </c>
      <c r="AA148" s="59">
        <f t="shared" si="132"/>
        <v>0</v>
      </c>
      <c r="AB148" s="59">
        <f t="shared" si="133"/>
        <v>0</v>
      </c>
      <c r="AC148" s="59">
        <f t="shared" si="134"/>
        <v>0</v>
      </c>
      <c r="AD148" s="59">
        <f t="shared" si="135"/>
        <v>0</v>
      </c>
      <c r="AE148" s="59">
        <f t="shared" si="136"/>
        <v>0</v>
      </c>
      <c r="AF148" s="59">
        <f t="shared" si="137"/>
        <v>0</v>
      </c>
      <c r="AG148" s="59">
        <f>ROUND(IF('Indicator Data'!K151=0,0,IF('Indicator Data'!K151&gt;AG$194,10,IF('Indicator Data'!K151&lt;AG$195,0,10-(AG$194-'Indicator Data'!K151)/(AG$194-AG$195)*10))),1)</f>
        <v>0</v>
      </c>
      <c r="AH148" s="59">
        <f t="shared" si="138"/>
        <v>0.1</v>
      </c>
      <c r="AI148" s="59">
        <f t="shared" si="139"/>
        <v>0.1</v>
      </c>
      <c r="AJ148" s="59">
        <f t="shared" si="140"/>
        <v>0</v>
      </c>
      <c r="AK148" s="59">
        <f t="shared" si="141"/>
        <v>0</v>
      </c>
      <c r="AL148" s="59">
        <f t="shared" si="142"/>
        <v>0</v>
      </c>
      <c r="AM148" s="59">
        <f t="shared" si="143"/>
        <v>0</v>
      </c>
      <c r="AN148" s="59">
        <f t="shared" si="144"/>
        <v>0</v>
      </c>
      <c r="AO148" s="61">
        <f t="shared" si="145"/>
        <v>0.1</v>
      </c>
      <c r="AP148" s="61">
        <f t="shared" si="146"/>
        <v>0.1</v>
      </c>
      <c r="AQ148" s="61">
        <f t="shared" si="147"/>
        <v>0</v>
      </c>
      <c r="AR148" s="61">
        <f t="shared" si="148"/>
        <v>0</v>
      </c>
      <c r="AS148" s="59">
        <f t="shared" si="149"/>
        <v>0</v>
      </c>
      <c r="AT148" s="59" t="str">
        <f>IF('Indicator Data'!L151="No data","x",IF('Indicator Data'!BE151&lt;1000,"x",ROUND((IF('Indicator Data'!L151&gt;AT$194,10,IF('Indicator Data'!L151&lt;AT$195,0,10-(AT$194-'Indicator Data'!L151)/(AT$194-AT$195)*10))),1)))</f>
        <v>x</v>
      </c>
      <c r="AU148" s="61">
        <f t="shared" si="150"/>
        <v>0</v>
      </c>
      <c r="AV148" s="62">
        <f t="shared" si="151"/>
        <v>0.1</v>
      </c>
      <c r="AW148" s="59">
        <f>ROUND(IF('Indicator Data'!M151=0,0,IF('Indicator Data'!M151&gt;AW$194,10,IF('Indicator Data'!M151&lt;AW$195,0,10-(AW$194-'Indicator Data'!M151)/(AW$194-AW$195)*10))),1)</f>
        <v>0.2</v>
      </c>
      <c r="AX148" s="59">
        <f>ROUND(IF('Indicator Data'!N151=0,0,IF(LOG('Indicator Data'!N151)&gt;LOG(AX$194),10,IF(LOG('Indicator Data'!N151)&lt;LOG(AX$195),0,10-(LOG(AX$194)-LOG('Indicator Data'!N151))/(LOG(AX$194)-LOG(AX$195))*10))),1)</f>
        <v>0</v>
      </c>
      <c r="AY148" s="61">
        <f t="shared" si="152"/>
        <v>0.1</v>
      </c>
      <c r="AZ148" s="59">
        <f>'Indicator Data'!O151</f>
        <v>0</v>
      </c>
      <c r="BA148" s="59">
        <f>'Indicator Data'!P151</f>
        <v>0</v>
      </c>
      <c r="BB148" s="61">
        <f t="shared" si="153"/>
        <v>0</v>
      </c>
      <c r="BC148" s="62">
        <f t="shared" si="154"/>
        <v>0.1</v>
      </c>
      <c r="BD148" s="16"/>
      <c r="BE148" s="108"/>
    </row>
    <row r="149" spans="1:58" s="4" customFormat="1" x14ac:dyDescent="0.25">
      <c r="A149" s="131" t="s">
        <v>276</v>
      </c>
      <c r="B149" s="63" t="s">
        <v>275</v>
      </c>
      <c r="C149" s="59">
        <f>ROUND(IF('Indicator Data'!C152=0,0.1,IF(LOG('Indicator Data'!C152)&gt;C$194,10,IF(LOG('Indicator Data'!C152)&lt;C$195,0,10-(C$194-LOG('Indicator Data'!C152))/(C$194-C$195)*10))),1)</f>
        <v>7</v>
      </c>
      <c r="D149" s="59">
        <f>ROUND(IF('Indicator Data'!D152=0,0.1,IF(LOG('Indicator Data'!D152)&gt;D$194,10,IF(LOG('Indicator Data'!D152)&lt;D$195,0,10-(D$194-LOG('Indicator Data'!D152))/(D$194-D$195)*10))),1)</f>
        <v>0.1</v>
      </c>
      <c r="E149" s="59">
        <f t="shared" si="124"/>
        <v>4.4000000000000004</v>
      </c>
      <c r="F149" s="59">
        <f>ROUND(IF('Indicator Data'!E152="No data",0.1,IF('Indicator Data'!E152=0,0,IF(LOG('Indicator Data'!E152)&gt;F$194,10,IF(LOG('Indicator Data'!E152)&lt;F$195,0,10-(F$194-LOG('Indicator Data'!E152))/(F$194-F$195)*10)))),1)</f>
        <v>6.1</v>
      </c>
      <c r="G149" s="59">
        <f>ROUND(IF('Indicator Data'!F152=0,0,IF(LOG('Indicator Data'!F152)&gt;G$194,10,IF(LOG('Indicator Data'!F152)&lt;G$195,0,10-(G$194-LOG('Indicator Data'!F152))/(G$194-G$195)*10))),1)</f>
        <v>0</v>
      </c>
      <c r="H149" s="59">
        <f>ROUND(IF('Indicator Data'!G152=0,0,IF(LOG('Indicator Data'!G152)&gt;H$194,10,IF(LOG('Indicator Data'!G152)&lt;H$195,0,10-(H$194-LOG('Indicator Data'!G152))/(H$194-H$195)*10))),1)</f>
        <v>0</v>
      </c>
      <c r="I149" s="59">
        <f>ROUND(IF('Indicator Data'!H152=0,0,IF(LOG('Indicator Data'!H152)&gt;I$194,10,IF(LOG('Indicator Data'!H152)&lt;I$195,0,10-(I$194-LOG('Indicator Data'!H152))/(I$194-I$195)*10))),1)</f>
        <v>0</v>
      </c>
      <c r="J149" s="59">
        <f t="shared" si="125"/>
        <v>0</v>
      </c>
      <c r="K149" s="59">
        <f>ROUND(IF('Indicator Data'!I152=0,0,IF(LOG('Indicator Data'!I152)&gt;K$194,10,IF(LOG('Indicator Data'!I152)&lt;K$195,0,10-(K$194-LOG('Indicator Data'!I152))/(K$194-K$195)*10))),1)</f>
        <v>0</v>
      </c>
      <c r="L149" s="59">
        <f t="shared" si="126"/>
        <v>0</v>
      </c>
      <c r="M149" s="59">
        <f>ROUND(IF('Indicator Data'!J152=0,0,IF(LOG('Indicator Data'!J152)&gt;M$194,10,IF(LOG('Indicator Data'!J152)&lt;M$195,0,10-(M$194-LOG('Indicator Data'!J152))/(M$194-M$195)*10))),1)</f>
        <v>0</v>
      </c>
      <c r="N149" s="60">
        <f>'Indicator Data'!C152/'Indicator Data'!$BD152</f>
        <v>2.0565177263724184E-4</v>
      </c>
      <c r="O149" s="60">
        <f>'Indicator Data'!D152/'Indicator Data'!$BD152</f>
        <v>0</v>
      </c>
      <c r="P149" s="60">
        <f>IF(F149=0.1,0,'Indicator Data'!E152/'Indicator Data'!$BD152)</f>
        <v>8.524291525826345E-4</v>
      </c>
      <c r="Q149" s="60">
        <f>'Indicator Data'!F152/'Indicator Data'!$BD152</f>
        <v>0</v>
      </c>
      <c r="R149" s="60">
        <f>'Indicator Data'!G152/'Indicator Data'!$BD152</f>
        <v>0</v>
      </c>
      <c r="S149" s="60">
        <f>'Indicator Data'!H152/'Indicator Data'!$BD152</f>
        <v>0</v>
      </c>
      <c r="T149" s="60">
        <f>'Indicator Data'!I152/'Indicator Data'!$BD152</f>
        <v>0</v>
      </c>
      <c r="U149" s="60">
        <f>'Indicator Data'!J152/'Indicator Data'!$BD152</f>
        <v>0</v>
      </c>
      <c r="V149" s="59">
        <f t="shared" si="127"/>
        <v>1</v>
      </c>
      <c r="W149" s="59">
        <f t="shared" si="128"/>
        <v>0</v>
      </c>
      <c r="X149" s="59">
        <f t="shared" si="129"/>
        <v>0.5</v>
      </c>
      <c r="Y149" s="59">
        <f t="shared" si="130"/>
        <v>0.6</v>
      </c>
      <c r="Z149" s="59">
        <f t="shared" si="131"/>
        <v>0</v>
      </c>
      <c r="AA149" s="59">
        <f t="shared" si="132"/>
        <v>0</v>
      </c>
      <c r="AB149" s="59">
        <f t="shared" si="133"/>
        <v>0</v>
      </c>
      <c r="AC149" s="59">
        <f t="shared" si="134"/>
        <v>0</v>
      </c>
      <c r="AD149" s="59">
        <f t="shared" si="135"/>
        <v>0</v>
      </c>
      <c r="AE149" s="59">
        <f t="shared" si="136"/>
        <v>0</v>
      </c>
      <c r="AF149" s="59">
        <f t="shared" si="137"/>
        <v>0</v>
      </c>
      <c r="AG149" s="59">
        <f>ROUND(IF('Indicator Data'!K152=0,0,IF('Indicator Data'!K152&gt;AG$194,10,IF('Indicator Data'!K152&lt;AG$195,0,10-(AG$194-'Indicator Data'!K152)/(AG$194-AG$195)*10))),1)</f>
        <v>0</v>
      </c>
      <c r="AH149" s="59">
        <f t="shared" si="138"/>
        <v>4</v>
      </c>
      <c r="AI149" s="59">
        <f t="shared" si="139"/>
        <v>0.1</v>
      </c>
      <c r="AJ149" s="59">
        <f t="shared" si="140"/>
        <v>0</v>
      </c>
      <c r="AK149" s="59">
        <f t="shared" si="141"/>
        <v>0</v>
      </c>
      <c r="AL149" s="59">
        <f t="shared" si="142"/>
        <v>0</v>
      </c>
      <c r="AM149" s="59">
        <f t="shared" si="143"/>
        <v>0</v>
      </c>
      <c r="AN149" s="59">
        <f t="shared" si="144"/>
        <v>0</v>
      </c>
      <c r="AO149" s="61">
        <f t="shared" si="145"/>
        <v>2.7</v>
      </c>
      <c r="AP149" s="61">
        <f t="shared" si="146"/>
        <v>3.9</v>
      </c>
      <c r="AQ149" s="61">
        <f t="shared" si="147"/>
        <v>0</v>
      </c>
      <c r="AR149" s="61">
        <f t="shared" si="148"/>
        <v>0</v>
      </c>
      <c r="AS149" s="59">
        <f t="shared" si="149"/>
        <v>0</v>
      </c>
      <c r="AT149" s="59">
        <f>IF('Indicator Data'!L152="No data","x",IF('Indicator Data'!BE152&lt;1000,"x",ROUND((IF('Indicator Data'!L152&gt;AT$194,10,IF('Indicator Data'!L152&lt;AT$195,0,10-(AT$194-'Indicator Data'!L152)/(AT$194-AT$195)*10))),1)))</f>
        <v>8.1</v>
      </c>
      <c r="AU149" s="61">
        <f t="shared" si="150"/>
        <v>4.0999999999999996</v>
      </c>
      <c r="AV149" s="62">
        <f t="shared" si="151"/>
        <v>2.2999999999999998</v>
      </c>
      <c r="AW149" s="59">
        <f>ROUND(IF('Indicator Data'!M152=0,0,IF('Indicator Data'!M152&gt;AW$194,10,IF('Indicator Data'!M152&lt;AW$195,0,10-(AW$194-'Indicator Data'!M152)/(AW$194-AW$195)*10))),1)</f>
        <v>6.1</v>
      </c>
      <c r="AX149" s="59">
        <f>ROUND(IF('Indicator Data'!N152=0,0,IF(LOG('Indicator Data'!N152)&gt;LOG(AX$194),10,IF(LOG('Indicator Data'!N152)&lt;LOG(AX$195),0,10-(LOG(AX$194)-LOG('Indicator Data'!N152))/(LOG(AX$194)-LOG(AX$195))*10))),1)</f>
        <v>7.3</v>
      </c>
      <c r="AY149" s="61">
        <f t="shared" si="152"/>
        <v>6.7</v>
      </c>
      <c r="AZ149" s="59">
        <f>'Indicator Data'!O152</f>
        <v>0</v>
      </c>
      <c r="BA149" s="59">
        <f>'Indicator Data'!P152</f>
        <v>5</v>
      </c>
      <c r="BB149" s="61">
        <f t="shared" si="153"/>
        <v>9</v>
      </c>
      <c r="BC149" s="62">
        <f t="shared" si="154"/>
        <v>9</v>
      </c>
      <c r="BD149" s="16"/>
      <c r="BE149" s="108"/>
    </row>
    <row r="150" spans="1:58" s="4" customFormat="1" x14ac:dyDescent="0.25">
      <c r="A150" s="131" t="s">
        <v>278</v>
      </c>
      <c r="B150" s="63" t="s">
        <v>277</v>
      </c>
      <c r="C150" s="59">
        <f>ROUND(IF('Indicator Data'!C153=0,0.1,IF(LOG('Indicator Data'!C153)&gt;C$194,10,IF(LOG('Indicator Data'!C153)&lt;C$195,0,10-(C$194-LOG('Indicator Data'!C153))/(C$194-C$195)*10))),1)</f>
        <v>0.1</v>
      </c>
      <c r="D150" s="59">
        <f>ROUND(IF('Indicator Data'!D153=0,0.1,IF(LOG('Indicator Data'!D153)&gt;D$194,10,IF(LOG('Indicator Data'!D153)&lt;D$195,0,10-(D$194-LOG('Indicator Data'!D153))/(D$194-D$195)*10))),1)</f>
        <v>0.1</v>
      </c>
      <c r="E150" s="59">
        <f t="shared" si="124"/>
        <v>0.1</v>
      </c>
      <c r="F150" s="59">
        <f>ROUND(IF('Indicator Data'!E153="No data",0.1,IF('Indicator Data'!E153=0,0,IF(LOG('Indicator Data'!E153)&gt;F$194,10,IF(LOG('Indicator Data'!E153)&lt;F$195,0,10-(F$194-LOG('Indicator Data'!E153))/(F$194-F$195)*10)))),1)</f>
        <v>6.9</v>
      </c>
      <c r="G150" s="59">
        <f>ROUND(IF('Indicator Data'!F153=0,0,IF(LOG('Indicator Data'!F153)&gt;G$194,10,IF(LOG('Indicator Data'!F153)&lt;G$195,0,10-(G$194-LOG('Indicator Data'!F153))/(G$194-G$195)*10))),1)</f>
        <v>5.4</v>
      </c>
      <c r="H150" s="59">
        <f>ROUND(IF('Indicator Data'!G153=0,0,IF(LOG('Indicator Data'!G153)&gt;H$194,10,IF(LOG('Indicator Data'!G153)&lt;H$195,0,10-(H$194-LOG('Indicator Data'!G153))/(H$194-H$195)*10))),1)</f>
        <v>0</v>
      </c>
      <c r="I150" s="59">
        <f>ROUND(IF('Indicator Data'!H153=0,0,IF(LOG('Indicator Data'!H153)&gt;I$194,10,IF(LOG('Indicator Data'!H153)&lt;I$195,0,10-(I$194-LOG('Indicator Data'!H153))/(I$194-I$195)*10))),1)</f>
        <v>0</v>
      </c>
      <c r="J150" s="59">
        <f t="shared" si="125"/>
        <v>0</v>
      </c>
      <c r="K150" s="59">
        <f>ROUND(IF('Indicator Data'!I153=0,0,IF(LOG('Indicator Data'!I153)&gt;K$194,10,IF(LOG('Indicator Data'!I153)&lt;K$195,0,10-(K$194-LOG('Indicator Data'!I153))/(K$194-K$195)*10))),1)</f>
        <v>0</v>
      </c>
      <c r="L150" s="59">
        <f t="shared" si="126"/>
        <v>0</v>
      </c>
      <c r="M150" s="59">
        <f>ROUND(IF('Indicator Data'!J153=0,0,IF(LOG('Indicator Data'!J153)&gt;M$194,10,IF(LOG('Indicator Data'!J153)&lt;M$195,0,10-(M$194-LOG('Indicator Data'!J153))/(M$194-M$195)*10))),1)</f>
        <v>9.3000000000000007</v>
      </c>
      <c r="N150" s="60">
        <f>'Indicator Data'!C153/'Indicator Data'!$BD153</f>
        <v>0</v>
      </c>
      <c r="O150" s="60">
        <f>'Indicator Data'!D153/'Indicator Data'!$BD153</f>
        <v>0</v>
      </c>
      <c r="P150" s="60">
        <f>IF(F150=0.1,0,'Indicator Data'!E153/'Indicator Data'!$BD153)</f>
        <v>3.7365817888636165E-3</v>
      </c>
      <c r="Q150" s="60">
        <f>'Indicator Data'!F153/'Indicator Data'!$BD153</f>
        <v>1.162981014460688E-6</v>
      </c>
      <c r="R150" s="60">
        <f>'Indicator Data'!G153/'Indicator Data'!$BD153</f>
        <v>0</v>
      </c>
      <c r="S150" s="60">
        <f>'Indicator Data'!H153/'Indicator Data'!$BD153</f>
        <v>0</v>
      </c>
      <c r="T150" s="60">
        <f>'Indicator Data'!I153/'Indicator Data'!$BD153</f>
        <v>0</v>
      </c>
      <c r="U150" s="60">
        <f>'Indicator Data'!J153/'Indicator Data'!$BD153</f>
        <v>3.5572446827471581E-3</v>
      </c>
      <c r="V150" s="59">
        <f t="shared" si="127"/>
        <v>0</v>
      </c>
      <c r="W150" s="59">
        <f t="shared" si="128"/>
        <v>0</v>
      </c>
      <c r="X150" s="59">
        <f t="shared" si="129"/>
        <v>0</v>
      </c>
      <c r="Y150" s="59">
        <f t="shared" si="130"/>
        <v>2.5</v>
      </c>
      <c r="Z150" s="59">
        <f t="shared" si="131"/>
        <v>5.7</v>
      </c>
      <c r="AA150" s="59">
        <f t="shared" si="132"/>
        <v>0</v>
      </c>
      <c r="AB150" s="59">
        <f t="shared" si="133"/>
        <v>0</v>
      </c>
      <c r="AC150" s="59">
        <f t="shared" si="134"/>
        <v>0</v>
      </c>
      <c r="AD150" s="59">
        <f t="shared" si="135"/>
        <v>0</v>
      </c>
      <c r="AE150" s="59">
        <f t="shared" si="136"/>
        <v>0</v>
      </c>
      <c r="AF150" s="59">
        <f t="shared" si="137"/>
        <v>1.2</v>
      </c>
      <c r="AG150" s="59">
        <f>ROUND(IF('Indicator Data'!K153=0,0,IF('Indicator Data'!K153&gt;AG$194,10,IF('Indicator Data'!K153&lt;AG$195,0,10-(AG$194-'Indicator Data'!K153)/(AG$194-AG$195)*10))),1)</f>
        <v>3</v>
      </c>
      <c r="AH150" s="59">
        <f t="shared" si="138"/>
        <v>0.1</v>
      </c>
      <c r="AI150" s="59">
        <f t="shared" si="139"/>
        <v>0.1</v>
      </c>
      <c r="AJ150" s="59">
        <f t="shared" si="140"/>
        <v>0</v>
      </c>
      <c r="AK150" s="59">
        <f t="shared" si="141"/>
        <v>0</v>
      </c>
      <c r="AL150" s="59">
        <f t="shared" si="142"/>
        <v>0</v>
      </c>
      <c r="AM150" s="59">
        <f t="shared" si="143"/>
        <v>0</v>
      </c>
      <c r="AN150" s="59">
        <f t="shared" si="144"/>
        <v>6.9</v>
      </c>
      <c r="AO150" s="61">
        <f t="shared" si="145"/>
        <v>0.1</v>
      </c>
      <c r="AP150" s="61">
        <f t="shared" si="146"/>
        <v>5.0999999999999996</v>
      </c>
      <c r="AQ150" s="61">
        <f t="shared" si="147"/>
        <v>5.6</v>
      </c>
      <c r="AR150" s="61">
        <f t="shared" si="148"/>
        <v>0</v>
      </c>
      <c r="AS150" s="59">
        <f t="shared" si="149"/>
        <v>5</v>
      </c>
      <c r="AT150" s="59">
        <f>IF('Indicator Data'!L153="No data","x",IF('Indicator Data'!BE153&lt;1000,"x",ROUND((IF('Indicator Data'!L153&gt;AT$194,10,IF('Indicator Data'!L153&lt;AT$195,0,10-(AT$194-'Indicator Data'!L153)/(AT$194-AT$195)*10))),1)))</f>
        <v>10</v>
      </c>
      <c r="AU150" s="61">
        <f t="shared" si="150"/>
        <v>7.5</v>
      </c>
      <c r="AV150" s="62">
        <f t="shared" si="151"/>
        <v>4.3</v>
      </c>
      <c r="AW150" s="59">
        <f>ROUND(IF('Indicator Data'!M153=0,0,IF('Indicator Data'!M153&gt;AW$194,10,IF('Indicator Data'!M153&lt;AW$195,0,10-(AW$194-'Indicator Data'!M153)/(AW$194-AW$195)*10))),1)</f>
        <v>5.9</v>
      </c>
      <c r="AX150" s="59">
        <f>ROUND(IF('Indicator Data'!N153=0,0,IF(LOG('Indicator Data'!N153)&gt;LOG(AX$194),10,IF(LOG('Indicator Data'!N153)&lt;LOG(AX$195),0,10-(LOG(AX$194)-LOG('Indicator Data'!N153))/(LOG(AX$194)-LOG(AX$195))*10))),1)</f>
        <v>3.7</v>
      </c>
      <c r="AY150" s="61">
        <f t="shared" si="152"/>
        <v>4.9000000000000004</v>
      </c>
      <c r="AZ150" s="59">
        <f>'Indicator Data'!O153</f>
        <v>0</v>
      </c>
      <c r="BA150" s="59">
        <f>'Indicator Data'!P153</f>
        <v>0</v>
      </c>
      <c r="BB150" s="61">
        <f t="shared" si="153"/>
        <v>0</v>
      </c>
      <c r="BC150" s="62">
        <f t="shared" si="154"/>
        <v>3.4</v>
      </c>
      <c r="BD150" s="16"/>
      <c r="BE150" s="108"/>
    </row>
    <row r="151" spans="1:58" s="4" customFormat="1" x14ac:dyDescent="0.25">
      <c r="A151" s="131" t="s">
        <v>280</v>
      </c>
      <c r="B151" s="63" t="s">
        <v>279</v>
      </c>
      <c r="C151" s="59">
        <f>ROUND(IF('Indicator Data'!C154=0,0.1,IF(LOG('Indicator Data'!C154)&gt;C$194,10,IF(LOG('Indicator Data'!C154)&lt;C$195,0,10-(C$194-LOG('Indicator Data'!C154))/(C$194-C$195)*10))),1)</f>
        <v>7.9</v>
      </c>
      <c r="D151" s="59">
        <f>ROUND(IF('Indicator Data'!D154=0,0.1,IF(LOG('Indicator Data'!D154)&gt;D$194,10,IF(LOG('Indicator Data'!D154)&lt;D$195,0,10-(D$194-LOG('Indicator Data'!D154))/(D$194-D$195)*10))),1)</f>
        <v>0.1</v>
      </c>
      <c r="E151" s="59">
        <f t="shared" si="124"/>
        <v>5.2</v>
      </c>
      <c r="F151" s="59">
        <f>ROUND(IF('Indicator Data'!E154="No data",0.1,IF('Indicator Data'!E154=0,0,IF(LOG('Indicator Data'!E154)&gt;F$194,10,IF(LOG('Indicator Data'!E154)&lt;F$195,0,10-(F$194-LOG('Indicator Data'!E154))/(F$194-F$195)*10)))),1)</f>
        <v>7.5</v>
      </c>
      <c r="G151" s="59">
        <f>ROUND(IF('Indicator Data'!F154=0,0,IF(LOG('Indicator Data'!F154)&gt;G$194,10,IF(LOG('Indicator Data'!F154)&lt;G$195,0,10-(G$194-LOG('Indicator Data'!F154))/(G$194-G$195)*10))),1)</f>
        <v>0</v>
      </c>
      <c r="H151" s="59">
        <f>ROUND(IF('Indicator Data'!G154=0,0,IF(LOG('Indicator Data'!G154)&gt;H$194,10,IF(LOG('Indicator Data'!G154)&lt;H$195,0,10-(H$194-LOG('Indicator Data'!G154))/(H$194-H$195)*10))),1)</f>
        <v>0</v>
      </c>
      <c r="I151" s="59">
        <f>ROUND(IF('Indicator Data'!H154=0,0,IF(LOG('Indicator Data'!H154)&gt;I$194,10,IF(LOG('Indicator Data'!H154)&lt;I$195,0,10-(I$194-LOG('Indicator Data'!H154))/(I$194-I$195)*10))),1)</f>
        <v>0</v>
      </c>
      <c r="J151" s="59">
        <f t="shared" si="125"/>
        <v>0</v>
      </c>
      <c r="K151" s="59">
        <f>ROUND(IF('Indicator Data'!I154=0,0,IF(LOG('Indicator Data'!I154)&gt;K$194,10,IF(LOG('Indicator Data'!I154)&lt;K$195,0,10-(K$194-LOG('Indicator Data'!I154))/(K$194-K$195)*10))),1)</f>
        <v>0</v>
      </c>
      <c r="L151" s="59">
        <f t="shared" si="126"/>
        <v>0</v>
      </c>
      <c r="M151" s="59">
        <f>ROUND(IF('Indicator Data'!J154=0,0,IF(LOG('Indicator Data'!J154)&gt;M$194,10,IF(LOG('Indicator Data'!J154)&lt;M$195,0,10-(M$194-LOG('Indicator Data'!J154))/(M$194-M$195)*10))),1)</f>
        <v>0</v>
      </c>
      <c r="N151" s="60">
        <f>'Indicator Data'!C154/'Indicator Data'!$BD154</f>
        <v>2.0883090553722259E-3</v>
      </c>
      <c r="O151" s="60">
        <f>'Indicator Data'!D154/'Indicator Data'!$BD154</f>
        <v>0</v>
      </c>
      <c r="P151" s="60">
        <f>IF(F151=0.1,0,'Indicator Data'!E154/'Indicator Data'!$BD154)</f>
        <v>1.4102151146773748E-2</v>
      </c>
      <c r="Q151" s="60">
        <f>'Indicator Data'!F154/'Indicator Data'!$BD154</f>
        <v>0</v>
      </c>
      <c r="R151" s="60">
        <f>'Indicator Data'!G154/'Indicator Data'!$BD154</f>
        <v>0</v>
      </c>
      <c r="S151" s="60">
        <f>'Indicator Data'!H154/'Indicator Data'!$BD154</f>
        <v>0</v>
      </c>
      <c r="T151" s="60">
        <f>'Indicator Data'!I154/'Indicator Data'!$BD154</f>
        <v>0</v>
      </c>
      <c r="U151" s="60">
        <f>'Indicator Data'!J154/'Indicator Data'!$BD154</f>
        <v>0</v>
      </c>
      <c r="V151" s="59">
        <f t="shared" si="127"/>
        <v>10</v>
      </c>
      <c r="W151" s="59">
        <f t="shared" si="128"/>
        <v>0</v>
      </c>
      <c r="X151" s="59">
        <f t="shared" si="129"/>
        <v>7.6</v>
      </c>
      <c r="Y151" s="59">
        <f t="shared" si="130"/>
        <v>9.4</v>
      </c>
      <c r="Z151" s="59">
        <f t="shared" si="131"/>
        <v>0</v>
      </c>
      <c r="AA151" s="59">
        <f t="shared" si="132"/>
        <v>0</v>
      </c>
      <c r="AB151" s="59">
        <f t="shared" si="133"/>
        <v>0</v>
      </c>
      <c r="AC151" s="59">
        <f t="shared" si="134"/>
        <v>0</v>
      </c>
      <c r="AD151" s="59">
        <f t="shared" si="135"/>
        <v>0</v>
      </c>
      <c r="AE151" s="59">
        <f t="shared" si="136"/>
        <v>0</v>
      </c>
      <c r="AF151" s="59">
        <f t="shared" si="137"/>
        <v>0</v>
      </c>
      <c r="AG151" s="59">
        <f>ROUND(IF('Indicator Data'!K154=0,0,IF('Indicator Data'!K154&gt;AG$194,10,IF('Indicator Data'!K154&lt;AG$195,0,10-(AG$194-'Indicator Data'!K154)/(AG$194-AG$195)*10))),1)</f>
        <v>0</v>
      </c>
      <c r="AH151" s="59">
        <f t="shared" si="138"/>
        <v>9</v>
      </c>
      <c r="AI151" s="59">
        <f t="shared" si="139"/>
        <v>0.1</v>
      </c>
      <c r="AJ151" s="59">
        <f t="shared" si="140"/>
        <v>0</v>
      </c>
      <c r="AK151" s="59">
        <f t="shared" si="141"/>
        <v>0</v>
      </c>
      <c r="AL151" s="59">
        <f t="shared" si="142"/>
        <v>0</v>
      </c>
      <c r="AM151" s="59">
        <f t="shared" si="143"/>
        <v>0</v>
      </c>
      <c r="AN151" s="59">
        <f t="shared" si="144"/>
        <v>0</v>
      </c>
      <c r="AO151" s="61">
        <f t="shared" si="145"/>
        <v>6.6</v>
      </c>
      <c r="AP151" s="61">
        <f t="shared" si="146"/>
        <v>8.6</v>
      </c>
      <c r="AQ151" s="61">
        <f t="shared" si="147"/>
        <v>0</v>
      </c>
      <c r="AR151" s="61">
        <f t="shared" si="148"/>
        <v>0</v>
      </c>
      <c r="AS151" s="59">
        <f t="shared" si="149"/>
        <v>0</v>
      </c>
      <c r="AT151" s="59">
        <f>IF('Indicator Data'!L154="No data","x",IF('Indicator Data'!BE154&lt;1000,"x",ROUND((IF('Indicator Data'!L154&gt;AT$194,10,IF('Indicator Data'!L154&lt;AT$195,0,10-(AT$194-'Indicator Data'!L154)/(AT$194-AT$195)*10))),1)))</f>
        <v>5.0999999999999996</v>
      </c>
      <c r="AU151" s="61">
        <f t="shared" si="150"/>
        <v>2.6</v>
      </c>
      <c r="AV151" s="62">
        <f t="shared" si="151"/>
        <v>4.5999999999999996</v>
      </c>
      <c r="AW151" s="59">
        <f>ROUND(IF('Indicator Data'!M154=0,0,IF('Indicator Data'!M154&gt;AW$194,10,IF('Indicator Data'!M154&lt;AW$195,0,10-(AW$194-'Indicator Data'!M154)/(AW$194-AW$195)*10))),1)</f>
        <v>4</v>
      </c>
      <c r="AX151" s="59">
        <f>ROUND(IF('Indicator Data'!N154=0,0,IF(LOG('Indicator Data'!N154)&gt;LOG(AX$194),10,IF(LOG('Indicator Data'!N154)&lt;LOG(AX$195),0,10-(LOG(AX$194)-LOG('Indicator Data'!N154))/(LOG(AX$194)-LOG(AX$195))*10))),1)</f>
        <v>7.6</v>
      </c>
      <c r="AY151" s="61">
        <f t="shared" si="152"/>
        <v>6.1</v>
      </c>
      <c r="AZ151" s="59">
        <f>'Indicator Data'!O154</f>
        <v>0</v>
      </c>
      <c r="BA151" s="59">
        <f>'Indicator Data'!P154</f>
        <v>0</v>
      </c>
      <c r="BB151" s="61">
        <f t="shared" si="153"/>
        <v>0</v>
      </c>
      <c r="BC151" s="62">
        <f t="shared" si="154"/>
        <v>4.3</v>
      </c>
      <c r="BD151" s="16"/>
      <c r="BE151" s="108"/>
    </row>
    <row r="152" spans="1:58" s="4" customFormat="1" x14ac:dyDescent="0.25">
      <c r="A152" s="131" t="s">
        <v>282</v>
      </c>
      <c r="B152" s="63" t="s">
        <v>281</v>
      </c>
      <c r="C152" s="59">
        <f>ROUND(IF('Indicator Data'!C155=0,0.1,IF(LOG('Indicator Data'!C155)&gt;C$194,10,IF(LOG('Indicator Data'!C155)&lt;C$195,0,10-(C$194-LOG('Indicator Data'!C155))/(C$194-C$195)*10))),1)</f>
        <v>0.1</v>
      </c>
      <c r="D152" s="59">
        <f>ROUND(IF('Indicator Data'!D155=0,0.1,IF(LOG('Indicator Data'!D155)&gt;D$194,10,IF(LOG('Indicator Data'!D155)&lt;D$195,0,10-(D$194-LOG('Indicator Data'!D155))/(D$194-D$195)*10))),1)</f>
        <v>0.1</v>
      </c>
      <c r="E152" s="59">
        <f t="shared" si="124"/>
        <v>0.1</v>
      </c>
      <c r="F152" s="59">
        <f>ROUND(IF('Indicator Data'!E155="No data",0.1,IF('Indicator Data'!E155=0,0,IF(LOG('Indicator Data'!E155)&gt;F$194,10,IF(LOG('Indicator Data'!E155)&lt;F$195,0,10-(F$194-LOG('Indicator Data'!E155))/(F$194-F$195)*10)))),1)</f>
        <v>0.1</v>
      </c>
      <c r="G152" s="59">
        <f>ROUND(IF('Indicator Data'!F155=0,0,IF(LOG('Indicator Data'!F155)&gt;G$194,10,IF(LOG('Indicator Data'!F155)&lt;G$195,0,10-(G$194-LOG('Indicator Data'!F155))/(G$194-G$195)*10))),1)</f>
        <v>4.5999999999999996</v>
      </c>
      <c r="H152" s="59">
        <f>ROUND(IF('Indicator Data'!G155=0,0,IF(LOG('Indicator Data'!G155)&gt;H$194,10,IF(LOG('Indicator Data'!G155)&lt;H$195,0,10-(H$194-LOG('Indicator Data'!G155))/(H$194-H$195)*10))),1)</f>
        <v>0</v>
      </c>
      <c r="I152" s="59">
        <f>ROUND(IF('Indicator Data'!H155=0,0,IF(LOG('Indicator Data'!H155)&gt;I$194,10,IF(LOG('Indicator Data'!H155)&lt;I$195,0,10-(I$194-LOG('Indicator Data'!H155))/(I$194-I$195)*10))),1)</f>
        <v>0</v>
      </c>
      <c r="J152" s="59">
        <f t="shared" si="125"/>
        <v>0</v>
      </c>
      <c r="K152" s="59">
        <f>ROUND(IF('Indicator Data'!I155=0,0,IF(LOG('Indicator Data'!I155)&gt;K$194,10,IF(LOG('Indicator Data'!I155)&lt;K$195,0,10-(K$194-LOG('Indicator Data'!I155))/(K$194-K$195)*10))),1)</f>
        <v>0</v>
      </c>
      <c r="L152" s="59">
        <f t="shared" si="126"/>
        <v>0</v>
      </c>
      <c r="M152" s="59">
        <f>ROUND(IF('Indicator Data'!J155=0,0,IF(LOG('Indicator Data'!J155)&gt;M$194,10,IF(LOG('Indicator Data'!J155)&lt;M$195,0,10-(M$194-LOG('Indicator Data'!J155))/(M$194-M$195)*10))),1)</f>
        <v>0</v>
      </c>
      <c r="N152" s="60">
        <f>'Indicator Data'!C155/'Indicator Data'!$BD155</f>
        <v>0</v>
      </c>
      <c r="O152" s="60">
        <f>'Indicator Data'!D155/'Indicator Data'!$BD155</f>
        <v>0</v>
      </c>
      <c r="P152" s="60">
        <f>IF(F152=0.1,0,'Indicator Data'!E155/'Indicator Data'!$BD155)</f>
        <v>0</v>
      </c>
      <c r="Q152" s="60">
        <f>'Indicator Data'!F155/'Indicator Data'!$BD155</f>
        <v>5.7532141151058219E-5</v>
      </c>
      <c r="R152" s="60">
        <f>'Indicator Data'!G155/'Indicator Data'!$BD155</f>
        <v>4.1294264283818309E-7</v>
      </c>
      <c r="S152" s="60">
        <f>'Indicator Data'!H155/'Indicator Data'!$BD155</f>
        <v>3.4411886903181922E-8</v>
      </c>
      <c r="T152" s="60">
        <f>'Indicator Data'!I155/'Indicator Data'!$BD155</f>
        <v>0</v>
      </c>
      <c r="U152" s="60">
        <f>'Indicator Data'!J155/'Indicator Data'!$BD155</f>
        <v>0</v>
      </c>
      <c r="V152" s="59">
        <f t="shared" si="127"/>
        <v>0</v>
      </c>
      <c r="W152" s="59">
        <f t="shared" si="128"/>
        <v>0</v>
      </c>
      <c r="X152" s="59">
        <f t="shared" si="129"/>
        <v>0</v>
      </c>
      <c r="Y152" s="59">
        <f t="shared" si="130"/>
        <v>0.1</v>
      </c>
      <c r="Z152" s="59">
        <f t="shared" si="131"/>
        <v>9.5</v>
      </c>
      <c r="AA152" s="59">
        <f t="shared" si="132"/>
        <v>0</v>
      </c>
      <c r="AB152" s="59">
        <f t="shared" si="133"/>
        <v>0</v>
      </c>
      <c r="AC152" s="59">
        <f t="shared" si="134"/>
        <v>0</v>
      </c>
      <c r="AD152" s="59">
        <f t="shared" si="135"/>
        <v>0</v>
      </c>
      <c r="AE152" s="59">
        <f t="shared" si="136"/>
        <v>0</v>
      </c>
      <c r="AF152" s="59">
        <f t="shared" si="137"/>
        <v>0</v>
      </c>
      <c r="AG152" s="59">
        <f>ROUND(IF('Indicator Data'!K155=0,0,IF('Indicator Data'!K155&gt;AG$194,10,IF('Indicator Data'!K155&lt;AG$195,0,10-(AG$194-'Indicator Data'!K155)/(AG$194-AG$195)*10))),1)</f>
        <v>0</v>
      </c>
      <c r="AH152" s="59">
        <f t="shared" si="138"/>
        <v>0.1</v>
      </c>
      <c r="AI152" s="59">
        <f t="shared" si="139"/>
        <v>0.1</v>
      </c>
      <c r="AJ152" s="59">
        <f t="shared" si="140"/>
        <v>0</v>
      </c>
      <c r="AK152" s="59">
        <f t="shared" si="141"/>
        <v>0</v>
      </c>
      <c r="AL152" s="59">
        <f t="shared" si="142"/>
        <v>0</v>
      </c>
      <c r="AM152" s="59">
        <f t="shared" si="143"/>
        <v>0</v>
      </c>
      <c r="AN152" s="59">
        <f t="shared" si="144"/>
        <v>0</v>
      </c>
      <c r="AO152" s="61">
        <f t="shared" si="145"/>
        <v>0.1</v>
      </c>
      <c r="AP152" s="61">
        <f t="shared" si="146"/>
        <v>0.1</v>
      </c>
      <c r="AQ152" s="61">
        <f t="shared" si="147"/>
        <v>7.9</v>
      </c>
      <c r="AR152" s="61">
        <f t="shared" si="148"/>
        <v>0</v>
      </c>
      <c r="AS152" s="59">
        <f t="shared" si="149"/>
        <v>0</v>
      </c>
      <c r="AT152" s="59" t="str">
        <f>IF('Indicator Data'!L155="No data","x",IF('Indicator Data'!BE155&lt;1000,"x",ROUND((IF('Indicator Data'!L155&gt;AT$194,10,IF('Indicator Data'!L155&lt;AT$195,0,10-(AT$194-'Indicator Data'!L155)/(AT$194-AT$195)*10))),1)))</f>
        <v>x</v>
      </c>
      <c r="AU152" s="61">
        <f t="shared" si="150"/>
        <v>0</v>
      </c>
      <c r="AV152" s="62">
        <f t="shared" si="151"/>
        <v>2.5</v>
      </c>
      <c r="AW152" s="59">
        <f>ROUND(IF('Indicator Data'!M155=0,0,IF('Indicator Data'!M155&gt;AW$194,10,IF('Indicator Data'!M155&lt;AW$195,0,10-(AW$194-'Indicator Data'!M155)/(AW$194-AW$195)*10))),1)</f>
        <v>0</v>
      </c>
      <c r="AX152" s="59">
        <f>ROUND(IF('Indicator Data'!N155=0,0,IF(LOG('Indicator Data'!N155)&gt;LOG(AX$194),10,IF(LOG('Indicator Data'!N155)&lt;LOG(AX$195),0,10-(LOG(AX$194)-LOG('Indicator Data'!N155))/(LOG(AX$194)-LOG(AX$195))*10))),1)</f>
        <v>0</v>
      </c>
      <c r="AY152" s="61">
        <f t="shared" si="152"/>
        <v>0</v>
      </c>
      <c r="AZ152" s="59">
        <f>'Indicator Data'!O155</f>
        <v>0</v>
      </c>
      <c r="BA152" s="59">
        <f>'Indicator Data'!P155</f>
        <v>0</v>
      </c>
      <c r="BB152" s="61">
        <f t="shared" si="153"/>
        <v>0</v>
      </c>
      <c r="BC152" s="62">
        <f t="shared" si="154"/>
        <v>0</v>
      </c>
      <c r="BD152" s="16"/>
      <c r="BE152" s="108"/>
    </row>
    <row r="153" spans="1:58" s="4" customFormat="1" x14ac:dyDescent="0.25">
      <c r="A153" s="131" t="s">
        <v>284</v>
      </c>
      <c r="B153" s="63" t="s">
        <v>283</v>
      </c>
      <c r="C153" s="59">
        <f>ROUND(IF('Indicator Data'!C156=0,0.1,IF(LOG('Indicator Data'!C156)&gt;C$194,10,IF(LOG('Indicator Data'!C156)&lt;C$195,0,10-(C$194-LOG('Indicator Data'!C156))/(C$194-C$195)*10))),1)</f>
        <v>0.1</v>
      </c>
      <c r="D153" s="59">
        <f>ROUND(IF('Indicator Data'!D156=0,0.1,IF(LOG('Indicator Data'!D156)&gt;D$194,10,IF(LOG('Indicator Data'!D156)&lt;D$195,0,10-(D$194-LOG('Indicator Data'!D156))/(D$194-D$195)*10))),1)</f>
        <v>0.1</v>
      </c>
      <c r="E153" s="59">
        <f t="shared" si="124"/>
        <v>0.1</v>
      </c>
      <c r="F153" s="59">
        <f>ROUND(IF('Indicator Data'!E156="No data",0.1,IF('Indicator Data'!E156=0,0,IF(LOG('Indicator Data'!E156)&gt;F$194,10,IF(LOG('Indicator Data'!E156)&lt;F$195,0,10-(F$194-LOG('Indicator Data'!E156))/(F$194-F$195)*10)))),1)</f>
        <v>6.3</v>
      </c>
      <c r="G153" s="59">
        <f>ROUND(IF('Indicator Data'!F156=0,0,IF(LOG('Indicator Data'!F156)&gt;G$194,10,IF(LOG('Indicator Data'!F156)&lt;G$195,0,10-(G$194-LOG('Indicator Data'!F156))/(G$194-G$195)*10))),1)</f>
        <v>3.8</v>
      </c>
      <c r="H153" s="59">
        <f>ROUND(IF('Indicator Data'!G156=0,0,IF(LOG('Indicator Data'!G156)&gt;H$194,10,IF(LOG('Indicator Data'!G156)&lt;H$195,0,10-(H$194-LOG('Indicator Data'!G156))/(H$194-H$195)*10))),1)</f>
        <v>0</v>
      </c>
      <c r="I153" s="59">
        <f>ROUND(IF('Indicator Data'!H156=0,0,IF(LOG('Indicator Data'!H156)&gt;I$194,10,IF(LOG('Indicator Data'!H156)&lt;I$195,0,10-(I$194-LOG('Indicator Data'!H156))/(I$194-I$195)*10))),1)</f>
        <v>0</v>
      </c>
      <c r="J153" s="59">
        <f t="shared" si="125"/>
        <v>0</v>
      </c>
      <c r="K153" s="59">
        <f>ROUND(IF('Indicator Data'!I156=0,0,IF(LOG('Indicator Data'!I156)&gt;K$194,10,IF(LOG('Indicator Data'!I156)&lt;K$195,0,10-(K$194-LOG('Indicator Data'!I156))/(K$194-K$195)*10))),1)</f>
        <v>0</v>
      </c>
      <c r="L153" s="59">
        <f t="shared" si="126"/>
        <v>0</v>
      </c>
      <c r="M153" s="59">
        <f>ROUND(IF('Indicator Data'!J156=0,0,IF(LOG('Indicator Data'!J156)&gt;M$194,10,IF(LOG('Indicator Data'!J156)&lt;M$195,0,10-(M$194-LOG('Indicator Data'!J156))/(M$194-M$195)*10))),1)</f>
        <v>0</v>
      </c>
      <c r="N153" s="60">
        <f>'Indicator Data'!C156/'Indicator Data'!$BD156</f>
        <v>0</v>
      </c>
      <c r="O153" s="60">
        <f>'Indicator Data'!D156/'Indicator Data'!$BD156</f>
        <v>0</v>
      </c>
      <c r="P153" s="60">
        <f>IF(F153=0.1,0,'Indicator Data'!E156/'Indicator Data'!$BD156)</f>
        <v>4.9435266309397815E-3</v>
      </c>
      <c r="Q153" s="60">
        <f>'Indicator Data'!F156/'Indicator Data'!$BD156</f>
        <v>3.0193490994510583E-7</v>
      </c>
      <c r="R153" s="60">
        <f>'Indicator Data'!G156/'Indicator Data'!$BD156</f>
        <v>0</v>
      </c>
      <c r="S153" s="60">
        <f>'Indicator Data'!H156/'Indicator Data'!$BD156</f>
        <v>0</v>
      </c>
      <c r="T153" s="60">
        <f>'Indicator Data'!I156/'Indicator Data'!$BD156</f>
        <v>0</v>
      </c>
      <c r="U153" s="60">
        <f>'Indicator Data'!J156/'Indicator Data'!$BD156</f>
        <v>0</v>
      </c>
      <c r="V153" s="59">
        <f t="shared" si="127"/>
        <v>0</v>
      </c>
      <c r="W153" s="59">
        <f t="shared" si="128"/>
        <v>0</v>
      </c>
      <c r="X153" s="59">
        <f t="shared" si="129"/>
        <v>0</v>
      </c>
      <c r="Y153" s="59">
        <f t="shared" si="130"/>
        <v>3.3</v>
      </c>
      <c r="Z153" s="59">
        <f t="shared" si="131"/>
        <v>4.4000000000000004</v>
      </c>
      <c r="AA153" s="59">
        <f t="shared" si="132"/>
        <v>0</v>
      </c>
      <c r="AB153" s="59">
        <f t="shared" si="133"/>
        <v>0</v>
      </c>
      <c r="AC153" s="59">
        <f t="shared" si="134"/>
        <v>0</v>
      </c>
      <c r="AD153" s="59">
        <f t="shared" si="135"/>
        <v>0</v>
      </c>
      <c r="AE153" s="59">
        <f t="shared" si="136"/>
        <v>0</v>
      </c>
      <c r="AF153" s="59">
        <f t="shared" si="137"/>
        <v>0</v>
      </c>
      <c r="AG153" s="59">
        <f>ROUND(IF('Indicator Data'!K156=0,0,IF('Indicator Data'!K156&gt;AG$194,10,IF('Indicator Data'!K156&lt;AG$195,0,10-(AG$194-'Indicator Data'!K156)/(AG$194-AG$195)*10))),1)</f>
        <v>0</v>
      </c>
      <c r="AH153" s="59">
        <f t="shared" si="138"/>
        <v>0.1</v>
      </c>
      <c r="AI153" s="59">
        <f t="shared" si="139"/>
        <v>0.1</v>
      </c>
      <c r="AJ153" s="59">
        <f t="shared" si="140"/>
        <v>0</v>
      </c>
      <c r="AK153" s="59">
        <f t="shared" si="141"/>
        <v>0</v>
      </c>
      <c r="AL153" s="59">
        <f t="shared" si="142"/>
        <v>0</v>
      </c>
      <c r="AM153" s="59">
        <f t="shared" si="143"/>
        <v>0</v>
      </c>
      <c r="AN153" s="59">
        <f t="shared" si="144"/>
        <v>0</v>
      </c>
      <c r="AO153" s="61">
        <f t="shared" si="145"/>
        <v>0.1</v>
      </c>
      <c r="AP153" s="61">
        <f t="shared" si="146"/>
        <v>5</v>
      </c>
      <c r="AQ153" s="61">
        <f t="shared" si="147"/>
        <v>4.0999999999999996</v>
      </c>
      <c r="AR153" s="61">
        <f t="shared" si="148"/>
        <v>0</v>
      </c>
      <c r="AS153" s="59">
        <f t="shared" si="149"/>
        <v>0</v>
      </c>
      <c r="AT153" s="59">
        <f>IF('Indicator Data'!L156="No data","x",IF('Indicator Data'!BE156&lt;1000,"x",ROUND((IF('Indicator Data'!L156&gt;AT$194,10,IF('Indicator Data'!L156&lt;AT$195,0,10-(AT$194-'Indicator Data'!L156)/(AT$194-AT$195)*10))),1)))</f>
        <v>2</v>
      </c>
      <c r="AU153" s="61">
        <f t="shared" si="150"/>
        <v>1</v>
      </c>
      <c r="AV153" s="62">
        <f t="shared" si="151"/>
        <v>2.2999999999999998</v>
      </c>
      <c r="AW153" s="59">
        <f>ROUND(IF('Indicator Data'!M156=0,0,IF('Indicator Data'!M156&gt;AW$194,10,IF('Indicator Data'!M156&lt;AW$195,0,10-(AW$194-'Indicator Data'!M156)/(AW$194-AW$195)*10))),1)</f>
        <v>6.8</v>
      </c>
      <c r="AX153" s="59">
        <f>ROUND(IF('Indicator Data'!N156=0,0,IF(LOG('Indicator Data'!N156)&gt;LOG(AX$194),10,IF(LOG('Indicator Data'!N156)&lt;LOG(AX$195),0,10-(LOG(AX$194)-LOG('Indicator Data'!N156))/(LOG(AX$194)-LOG(AX$195))*10))),1)</f>
        <v>6.4</v>
      </c>
      <c r="AY153" s="61">
        <f t="shared" si="152"/>
        <v>6.6</v>
      </c>
      <c r="AZ153" s="59">
        <f>'Indicator Data'!O156</f>
        <v>0</v>
      </c>
      <c r="BA153" s="59">
        <f>'Indicator Data'!P156</f>
        <v>0</v>
      </c>
      <c r="BB153" s="61">
        <f t="shared" si="153"/>
        <v>0</v>
      </c>
      <c r="BC153" s="62">
        <f t="shared" si="154"/>
        <v>4.5999999999999996</v>
      </c>
      <c r="BD153" s="16"/>
      <c r="BE153" s="108"/>
    </row>
    <row r="154" spans="1:58" s="4" customFormat="1" x14ac:dyDescent="0.25">
      <c r="A154" s="131" t="s">
        <v>286</v>
      </c>
      <c r="B154" s="63" t="s">
        <v>285</v>
      </c>
      <c r="C154" s="59">
        <f>ROUND(IF('Indicator Data'!C157=0,0.1,IF(LOG('Indicator Data'!C157)&gt;C$194,10,IF(LOG('Indicator Data'!C157)&lt;C$195,0,10-(C$194-LOG('Indicator Data'!C157))/(C$194-C$195)*10))),1)</f>
        <v>0.1</v>
      </c>
      <c r="D154" s="59">
        <f>ROUND(IF('Indicator Data'!D157=0,0.1,IF(LOG('Indicator Data'!D157)&gt;D$194,10,IF(LOG('Indicator Data'!D157)&lt;D$195,0,10-(D$194-LOG('Indicator Data'!D157))/(D$194-D$195)*10))),1)</f>
        <v>0.1</v>
      </c>
      <c r="E154" s="59">
        <f t="shared" si="124"/>
        <v>0.1</v>
      </c>
      <c r="F154" s="59">
        <f>ROUND(IF('Indicator Data'!E157="No data",0.1,IF('Indicator Data'!E157=0,0,IF(LOG('Indicator Data'!E157)&gt;F$194,10,IF(LOG('Indicator Data'!E157)&lt;F$195,0,10-(F$194-LOG('Indicator Data'!E157))/(F$194-F$195)*10)))),1)</f>
        <v>0.1</v>
      </c>
      <c r="G154" s="59">
        <f>ROUND(IF('Indicator Data'!F157=0,0,IF(LOG('Indicator Data'!F157)&gt;G$194,10,IF(LOG('Indicator Data'!F157)&lt;G$195,0,10-(G$194-LOG('Indicator Data'!F157))/(G$194-G$195)*10))),1)</f>
        <v>0</v>
      </c>
      <c r="H154" s="59">
        <f>ROUND(IF('Indicator Data'!G157=0,0,IF(LOG('Indicator Data'!G157)&gt;H$194,10,IF(LOG('Indicator Data'!G157)&lt;H$195,0,10-(H$194-LOG('Indicator Data'!G157))/(H$194-H$195)*10))),1)</f>
        <v>0</v>
      </c>
      <c r="I154" s="59">
        <f>ROUND(IF('Indicator Data'!H157=0,0,IF(LOG('Indicator Data'!H157)&gt;I$194,10,IF(LOG('Indicator Data'!H157)&lt;I$195,0,10-(I$194-LOG('Indicator Data'!H157))/(I$194-I$195)*10))),1)</f>
        <v>0</v>
      </c>
      <c r="J154" s="59">
        <f t="shared" si="125"/>
        <v>0</v>
      </c>
      <c r="K154" s="59">
        <f>ROUND(IF('Indicator Data'!I157=0,0,IF(LOG('Indicator Data'!I157)&gt;K$194,10,IF(LOG('Indicator Data'!I157)&lt;K$195,0,10-(K$194-LOG('Indicator Data'!I157))/(K$194-K$195)*10))),1)</f>
        <v>0</v>
      </c>
      <c r="L154" s="59">
        <f t="shared" si="126"/>
        <v>0</v>
      </c>
      <c r="M154" s="59">
        <f>ROUND(IF('Indicator Data'!J157=0,0,IF(LOG('Indicator Data'!J157)&gt;M$194,10,IF(LOG('Indicator Data'!J157)&lt;M$195,0,10-(M$194-LOG('Indicator Data'!J157))/(M$194-M$195)*10))),1)</f>
        <v>0</v>
      </c>
      <c r="N154" s="60">
        <f>'Indicator Data'!C157/'Indicator Data'!$BD157</f>
        <v>0</v>
      </c>
      <c r="O154" s="60">
        <f>'Indicator Data'!D157/'Indicator Data'!$BD157</f>
        <v>0</v>
      </c>
      <c r="P154" s="60">
        <f>IF(F154=0.1,0,'Indicator Data'!E157/'Indicator Data'!$BD157)</f>
        <v>0</v>
      </c>
      <c r="Q154" s="60">
        <f>'Indicator Data'!F157/'Indicator Data'!$BD157</f>
        <v>0</v>
      </c>
      <c r="R154" s="60">
        <f>'Indicator Data'!G157/'Indicator Data'!$BD157</f>
        <v>0</v>
      </c>
      <c r="S154" s="60">
        <f>'Indicator Data'!H157/'Indicator Data'!$BD157</f>
        <v>0</v>
      </c>
      <c r="T154" s="60">
        <f>'Indicator Data'!I157/'Indicator Data'!$BD157</f>
        <v>0</v>
      </c>
      <c r="U154" s="60">
        <f>'Indicator Data'!J157/'Indicator Data'!$BD157</f>
        <v>0</v>
      </c>
      <c r="V154" s="59">
        <f t="shared" si="127"/>
        <v>0</v>
      </c>
      <c r="W154" s="59">
        <f t="shared" si="128"/>
        <v>0</v>
      </c>
      <c r="X154" s="59">
        <f t="shared" si="129"/>
        <v>0</v>
      </c>
      <c r="Y154" s="59">
        <f t="shared" si="130"/>
        <v>0.1</v>
      </c>
      <c r="Z154" s="59">
        <f t="shared" si="131"/>
        <v>0</v>
      </c>
      <c r="AA154" s="59">
        <f t="shared" si="132"/>
        <v>0</v>
      </c>
      <c r="AB154" s="59">
        <f t="shared" si="133"/>
        <v>0</v>
      </c>
      <c r="AC154" s="59">
        <f t="shared" si="134"/>
        <v>0</v>
      </c>
      <c r="AD154" s="59">
        <f t="shared" si="135"/>
        <v>0</v>
      </c>
      <c r="AE154" s="59">
        <f t="shared" si="136"/>
        <v>0</v>
      </c>
      <c r="AF154" s="59">
        <f t="shared" si="137"/>
        <v>0</v>
      </c>
      <c r="AG154" s="59">
        <f>ROUND(IF('Indicator Data'!K157=0,0,IF('Indicator Data'!K157&gt;AG$194,10,IF('Indicator Data'!K157&lt;AG$195,0,10-(AG$194-'Indicator Data'!K157)/(AG$194-AG$195)*10))),1)</f>
        <v>0</v>
      </c>
      <c r="AH154" s="59">
        <f t="shared" si="138"/>
        <v>0.1</v>
      </c>
      <c r="AI154" s="59">
        <f t="shared" si="139"/>
        <v>0.1</v>
      </c>
      <c r="AJ154" s="59">
        <f t="shared" si="140"/>
        <v>0</v>
      </c>
      <c r="AK154" s="59">
        <f t="shared" si="141"/>
        <v>0</v>
      </c>
      <c r="AL154" s="59">
        <f t="shared" si="142"/>
        <v>0</v>
      </c>
      <c r="AM154" s="59">
        <f t="shared" si="143"/>
        <v>0</v>
      </c>
      <c r="AN154" s="59">
        <f t="shared" si="144"/>
        <v>0</v>
      </c>
      <c r="AO154" s="61">
        <f t="shared" si="145"/>
        <v>0.1</v>
      </c>
      <c r="AP154" s="61">
        <f t="shared" si="146"/>
        <v>0.1</v>
      </c>
      <c r="AQ154" s="61">
        <f t="shared" si="147"/>
        <v>0</v>
      </c>
      <c r="AR154" s="61">
        <f t="shared" si="148"/>
        <v>0</v>
      </c>
      <c r="AS154" s="59">
        <f t="shared" si="149"/>
        <v>0</v>
      </c>
      <c r="AT154" s="59" t="str">
        <f>IF('Indicator Data'!L157="No data","x",IF('Indicator Data'!BE157&lt;1000,"x",ROUND((IF('Indicator Data'!L157&gt;AT$194,10,IF('Indicator Data'!L157&lt;AT$195,0,10-(AT$194-'Indicator Data'!L157)/(AT$194-AT$195)*10))),1)))</f>
        <v>x</v>
      </c>
      <c r="AU154" s="61">
        <f t="shared" si="150"/>
        <v>0</v>
      </c>
      <c r="AV154" s="62">
        <f t="shared" si="151"/>
        <v>0.1</v>
      </c>
      <c r="AW154" s="59">
        <f>ROUND(IF('Indicator Data'!M157=0,0,IF('Indicator Data'!M157&gt;AW$194,10,IF('Indicator Data'!M157&lt;AW$195,0,10-(AW$194-'Indicator Data'!M157)/(AW$194-AW$195)*10))),1)</f>
        <v>0.1</v>
      </c>
      <c r="AX154" s="59">
        <f>ROUND(IF('Indicator Data'!N157=0,0,IF(LOG('Indicator Data'!N157)&gt;LOG(AX$194),10,IF(LOG('Indicator Data'!N157)&lt;LOG(AX$195),0,10-(LOG(AX$194)-LOG('Indicator Data'!N157))/(LOG(AX$194)-LOG(AX$195))*10))),1)</f>
        <v>0</v>
      </c>
      <c r="AY154" s="61">
        <f t="shared" si="152"/>
        <v>0.1</v>
      </c>
      <c r="AZ154" s="59">
        <f>'Indicator Data'!O157</f>
        <v>0</v>
      </c>
      <c r="BA154" s="59">
        <f>'Indicator Data'!P157</f>
        <v>0</v>
      </c>
      <c r="BB154" s="61">
        <f t="shared" si="153"/>
        <v>0</v>
      </c>
      <c r="BC154" s="62">
        <f t="shared" si="154"/>
        <v>0.1</v>
      </c>
      <c r="BD154" s="16"/>
      <c r="BE154" s="108"/>
    </row>
    <row r="155" spans="1:58" s="4" customFormat="1" x14ac:dyDescent="0.25">
      <c r="A155" s="131" t="s">
        <v>288</v>
      </c>
      <c r="B155" s="63" t="s">
        <v>287</v>
      </c>
      <c r="C155" s="59">
        <f>ROUND(IF('Indicator Data'!C158=0,0.1,IF(LOG('Indicator Data'!C158)&gt;C$194,10,IF(LOG('Indicator Data'!C158)&lt;C$195,0,10-(C$194-LOG('Indicator Data'!C158))/(C$194-C$195)*10))),1)</f>
        <v>7.4</v>
      </c>
      <c r="D155" s="59">
        <f>ROUND(IF('Indicator Data'!D158=0,0.1,IF(LOG('Indicator Data'!D158)&gt;D$194,10,IF(LOG('Indicator Data'!D158)&lt;D$195,0,10-(D$194-LOG('Indicator Data'!D158))/(D$194-D$195)*10))),1)</f>
        <v>0.1</v>
      </c>
      <c r="E155" s="59">
        <f t="shared" si="124"/>
        <v>4.7</v>
      </c>
      <c r="F155" s="59">
        <f>ROUND(IF('Indicator Data'!E158="No data",0.1,IF('Indicator Data'!E158=0,0,IF(LOG('Indicator Data'!E158)&gt;F$194,10,IF(LOG('Indicator Data'!E158)&lt;F$195,0,10-(F$194-LOG('Indicator Data'!E158))/(F$194-F$195)*10)))),1)</f>
        <v>6.8</v>
      </c>
      <c r="G155" s="59">
        <f>ROUND(IF('Indicator Data'!F158=0,0,IF(LOG('Indicator Data'!F158)&gt;G$194,10,IF(LOG('Indicator Data'!F158)&lt;G$195,0,10-(G$194-LOG('Indicator Data'!F158))/(G$194-G$195)*10))),1)</f>
        <v>0</v>
      </c>
      <c r="H155" s="59">
        <f>ROUND(IF('Indicator Data'!G158=0,0,IF(LOG('Indicator Data'!G158)&gt;H$194,10,IF(LOG('Indicator Data'!G158)&lt;H$195,0,10-(H$194-LOG('Indicator Data'!G158))/(H$194-H$195)*10))),1)</f>
        <v>0</v>
      </c>
      <c r="I155" s="59">
        <f>ROUND(IF('Indicator Data'!H158=0,0,IF(LOG('Indicator Data'!H158)&gt;I$194,10,IF(LOG('Indicator Data'!H158)&lt;I$195,0,10-(I$194-LOG('Indicator Data'!H158))/(I$194-I$195)*10))),1)</f>
        <v>0</v>
      </c>
      <c r="J155" s="59">
        <f t="shared" si="125"/>
        <v>0</v>
      </c>
      <c r="K155" s="59">
        <f>ROUND(IF('Indicator Data'!I158=0,0,IF(LOG('Indicator Data'!I158)&gt;K$194,10,IF(LOG('Indicator Data'!I158)&lt;K$195,0,10-(K$194-LOG('Indicator Data'!I158))/(K$194-K$195)*10))),1)</f>
        <v>0</v>
      </c>
      <c r="L155" s="59">
        <f t="shared" si="126"/>
        <v>0</v>
      </c>
      <c r="M155" s="59">
        <f>ROUND(IF('Indicator Data'!J158=0,0,IF(LOG('Indicator Data'!J158)&gt;M$194,10,IF(LOG('Indicator Data'!J158)&lt;M$195,0,10-(M$194-LOG('Indicator Data'!J158))/(M$194-M$195)*10))),1)</f>
        <v>0</v>
      </c>
      <c r="N155" s="60">
        <f>'Indicator Data'!C158/'Indicator Data'!$BD158</f>
        <v>1.6592945484728084E-3</v>
      </c>
      <c r="O155" s="60">
        <f>'Indicator Data'!D158/'Indicator Data'!$BD158</f>
        <v>0</v>
      </c>
      <c r="P155" s="60">
        <f>IF(F155=0.1,0,'Indicator Data'!E158/'Indicator Data'!$BD158)</f>
        <v>9.9556724837970515E-3</v>
      </c>
      <c r="Q155" s="60">
        <f>'Indicator Data'!F158/'Indicator Data'!$BD158</f>
        <v>0</v>
      </c>
      <c r="R155" s="60">
        <f>'Indicator Data'!G158/'Indicator Data'!$BD158</f>
        <v>0</v>
      </c>
      <c r="S155" s="60">
        <f>'Indicator Data'!H158/'Indicator Data'!$BD158</f>
        <v>0</v>
      </c>
      <c r="T155" s="60">
        <f>'Indicator Data'!I158/'Indicator Data'!$BD158</f>
        <v>0</v>
      </c>
      <c r="U155" s="60">
        <f>'Indicator Data'!J158/'Indicator Data'!$BD158</f>
        <v>0</v>
      </c>
      <c r="V155" s="59">
        <f t="shared" si="127"/>
        <v>8.3000000000000007</v>
      </c>
      <c r="W155" s="59">
        <f t="shared" si="128"/>
        <v>0</v>
      </c>
      <c r="X155" s="59">
        <f t="shared" si="129"/>
        <v>5.5</v>
      </c>
      <c r="Y155" s="59">
        <f t="shared" si="130"/>
        <v>6.6</v>
      </c>
      <c r="Z155" s="59">
        <f t="shared" si="131"/>
        <v>0</v>
      </c>
      <c r="AA155" s="59">
        <f t="shared" si="132"/>
        <v>0</v>
      </c>
      <c r="AB155" s="59">
        <f t="shared" si="133"/>
        <v>0</v>
      </c>
      <c r="AC155" s="59">
        <f t="shared" si="134"/>
        <v>0</v>
      </c>
      <c r="AD155" s="59">
        <f t="shared" si="135"/>
        <v>0</v>
      </c>
      <c r="AE155" s="59">
        <f t="shared" si="136"/>
        <v>0</v>
      </c>
      <c r="AF155" s="59">
        <f t="shared" si="137"/>
        <v>0</v>
      </c>
      <c r="AG155" s="59">
        <f>ROUND(IF('Indicator Data'!K158=0,0,IF('Indicator Data'!K158&gt;AG$194,10,IF('Indicator Data'!K158&lt;AG$195,0,10-(AG$194-'Indicator Data'!K158)/(AG$194-AG$195)*10))),1)</f>
        <v>0</v>
      </c>
      <c r="AH155" s="59">
        <f t="shared" si="138"/>
        <v>7.9</v>
      </c>
      <c r="AI155" s="59">
        <f t="shared" si="139"/>
        <v>0.1</v>
      </c>
      <c r="AJ155" s="59">
        <f t="shared" si="140"/>
        <v>0</v>
      </c>
      <c r="AK155" s="59">
        <f t="shared" si="141"/>
        <v>0</v>
      </c>
      <c r="AL155" s="59">
        <f t="shared" si="142"/>
        <v>0</v>
      </c>
      <c r="AM155" s="59">
        <f t="shared" si="143"/>
        <v>0</v>
      </c>
      <c r="AN155" s="59">
        <f t="shared" si="144"/>
        <v>0</v>
      </c>
      <c r="AO155" s="61">
        <f t="shared" si="145"/>
        <v>5.0999999999999996</v>
      </c>
      <c r="AP155" s="61">
        <f t="shared" si="146"/>
        <v>6.7</v>
      </c>
      <c r="AQ155" s="61">
        <f t="shared" si="147"/>
        <v>0</v>
      </c>
      <c r="AR155" s="61">
        <f t="shared" si="148"/>
        <v>0</v>
      </c>
      <c r="AS155" s="59">
        <f t="shared" si="149"/>
        <v>0</v>
      </c>
      <c r="AT155" s="59">
        <f>IF('Indicator Data'!L158="No data","x",IF('Indicator Data'!BE158&lt;1000,"x",ROUND((IF('Indicator Data'!L158&gt;AT$194,10,IF('Indicator Data'!L158&lt;AT$195,0,10-(AT$194-'Indicator Data'!L158)/(AT$194-AT$195)*10))),1)))</f>
        <v>4</v>
      </c>
      <c r="AU155" s="61">
        <f t="shared" si="150"/>
        <v>2</v>
      </c>
      <c r="AV155" s="62">
        <f t="shared" si="151"/>
        <v>3.3</v>
      </c>
      <c r="AW155" s="59">
        <f>ROUND(IF('Indicator Data'!M158=0,0,IF('Indicator Data'!M158&gt;AW$194,10,IF('Indicator Data'!M158&lt;AW$195,0,10-(AW$194-'Indicator Data'!M158)/(AW$194-AW$195)*10))),1)</f>
        <v>0.1</v>
      </c>
      <c r="AX155" s="59">
        <f>ROUND(IF('Indicator Data'!N158=0,0,IF(LOG('Indicator Data'!N158)&gt;LOG(AX$194),10,IF(LOG('Indicator Data'!N158)&lt;LOG(AX$195),0,10-(LOG(AX$194)-LOG('Indicator Data'!N158))/(LOG(AX$194)-LOG(AX$195))*10))),1)</f>
        <v>0</v>
      </c>
      <c r="AY155" s="61">
        <f t="shared" si="152"/>
        <v>0.1</v>
      </c>
      <c r="AZ155" s="59">
        <f>'Indicator Data'!O158</f>
        <v>0</v>
      </c>
      <c r="BA155" s="59">
        <f>'Indicator Data'!P158</f>
        <v>0</v>
      </c>
      <c r="BB155" s="61">
        <f t="shared" si="153"/>
        <v>0</v>
      </c>
      <c r="BC155" s="62">
        <f t="shared" si="154"/>
        <v>0.1</v>
      </c>
      <c r="BD155" s="16"/>
      <c r="BE155" s="108"/>
    </row>
    <row r="156" spans="1:58" s="4" customFormat="1" x14ac:dyDescent="0.25">
      <c r="A156" s="132" t="s">
        <v>290</v>
      </c>
      <c r="B156" s="63" t="s">
        <v>289</v>
      </c>
      <c r="C156" s="59">
        <f>ROUND(IF('Indicator Data'!C159=0,0.1,IF(LOG('Indicator Data'!C159)&gt;C$194,10,IF(LOG('Indicator Data'!C159)&lt;C$195,0,10-(C$194-LOG('Indicator Data'!C159))/(C$194-C$195)*10))),1)</f>
        <v>6.6</v>
      </c>
      <c r="D156" s="59">
        <f>ROUND(IF('Indicator Data'!D159=0,0.1,IF(LOG('Indicator Data'!D159)&gt;D$194,10,IF(LOG('Indicator Data'!D159)&lt;D$195,0,10-(D$194-LOG('Indicator Data'!D159))/(D$194-D$195)*10))),1)</f>
        <v>1.9</v>
      </c>
      <c r="E156" s="59">
        <f t="shared" si="124"/>
        <v>4.7</v>
      </c>
      <c r="F156" s="59">
        <f>ROUND(IF('Indicator Data'!E159="No data",0.1,IF('Indicator Data'!E159=0,0,IF(LOG('Indicator Data'!E159)&gt;F$194,10,IF(LOG('Indicator Data'!E159)&lt;F$195,0,10-(F$194-LOG('Indicator Data'!E159))/(F$194-F$195)*10)))),1)</f>
        <v>4.9000000000000004</v>
      </c>
      <c r="G156" s="59">
        <f>ROUND(IF('Indicator Data'!F159=0,0,IF(LOG('Indicator Data'!F159)&gt;G$194,10,IF(LOG('Indicator Data'!F159)&lt;G$195,0,10-(G$194-LOG('Indicator Data'!F159))/(G$194-G$195)*10))),1)</f>
        <v>4</v>
      </c>
      <c r="H156" s="59">
        <f>ROUND(IF('Indicator Data'!G159=0,0,IF(LOG('Indicator Data'!G159)&gt;H$194,10,IF(LOG('Indicator Data'!G159)&lt;H$195,0,10-(H$194-LOG('Indicator Data'!G159))/(H$194-H$195)*10))),1)</f>
        <v>0</v>
      </c>
      <c r="I156" s="59">
        <f>ROUND(IF('Indicator Data'!H159=0,0,IF(LOG('Indicator Data'!H159)&gt;I$194,10,IF(LOG('Indicator Data'!H159)&lt;I$195,0,10-(I$194-LOG('Indicator Data'!H159))/(I$194-I$195)*10))),1)</f>
        <v>0</v>
      </c>
      <c r="J156" s="59">
        <f t="shared" si="125"/>
        <v>0</v>
      </c>
      <c r="K156" s="59">
        <f>ROUND(IF('Indicator Data'!I159=0,0,IF(LOG('Indicator Data'!I159)&gt;K$194,10,IF(LOG('Indicator Data'!I159)&lt;K$195,0,10-(K$194-LOG('Indicator Data'!I159))/(K$194-K$195)*10))),1)</f>
        <v>0</v>
      </c>
      <c r="L156" s="59">
        <f t="shared" si="126"/>
        <v>0</v>
      </c>
      <c r="M156" s="59">
        <f>ROUND(IF('Indicator Data'!J159=0,0,IF(LOG('Indicator Data'!J159)&gt;M$194,10,IF(LOG('Indicator Data'!J159)&lt;M$195,0,10-(M$194-LOG('Indicator Data'!J159))/(M$194-M$195)*10))),1)</f>
        <v>0</v>
      </c>
      <c r="N156" s="60">
        <f>'Indicator Data'!C159/'Indicator Data'!$BD159</f>
        <v>2.1315143384628746E-3</v>
      </c>
      <c r="O156" s="60">
        <f>'Indicator Data'!D159/'Indicator Data'!$BD159</f>
        <v>1.7743890689106071E-5</v>
      </c>
      <c r="P156" s="60">
        <f>IF(F156=0.1,0,'Indicator Data'!E159/'Indicator Data'!$BD159)</f>
        <v>4.5192603851045756E-3</v>
      </c>
      <c r="Q156" s="60">
        <f>'Indicator Data'!F159/'Indicator Data'!$BD159</f>
        <v>1.1785908963674847E-6</v>
      </c>
      <c r="R156" s="60">
        <f>'Indicator Data'!G159/'Indicator Data'!$BD159</f>
        <v>0</v>
      </c>
      <c r="S156" s="60">
        <f>'Indicator Data'!H159/'Indicator Data'!$BD159</f>
        <v>0</v>
      </c>
      <c r="T156" s="60">
        <f>'Indicator Data'!I159/'Indicator Data'!$BD159</f>
        <v>0</v>
      </c>
      <c r="U156" s="60">
        <f>'Indicator Data'!J159/'Indicator Data'!$BD159</f>
        <v>0</v>
      </c>
      <c r="V156" s="59">
        <f t="shared" si="127"/>
        <v>10</v>
      </c>
      <c r="W156" s="59">
        <f t="shared" si="128"/>
        <v>0.2</v>
      </c>
      <c r="X156" s="59">
        <f t="shared" si="129"/>
        <v>7.6</v>
      </c>
      <c r="Y156" s="59">
        <f t="shared" si="130"/>
        <v>3</v>
      </c>
      <c r="Z156" s="59">
        <f t="shared" si="131"/>
        <v>5.7</v>
      </c>
      <c r="AA156" s="59">
        <f t="shared" si="132"/>
        <v>0</v>
      </c>
      <c r="AB156" s="59">
        <f t="shared" si="133"/>
        <v>0</v>
      </c>
      <c r="AC156" s="59">
        <f t="shared" si="134"/>
        <v>0</v>
      </c>
      <c r="AD156" s="59">
        <f t="shared" si="135"/>
        <v>0</v>
      </c>
      <c r="AE156" s="59">
        <f t="shared" si="136"/>
        <v>0</v>
      </c>
      <c r="AF156" s="59">
        <f t="shared" si="137"/>
        <v>0</v>
      </c>
      <c r="AG156" s="59">
        <f>ROUND(IF('Indicator Data'!K159=0,0,IF('Indicator Data'!K159&gt;AG$194,10,IF('Indicator Data'!K159&lt;AG$195,0,10-(AG$194-'Indicator Data'!K159)/(AG$194-AG$195)*10))),1)</f>
        <v>0</v>
      </c>
      <c r="AH156" s="59">
        <f t="shared" si="138"/>
        <v>8.3000000000000007</v>
      </c>
      <c r="AI156" s="59">
        <f t="shared" si="139"/>
        <v>1.1000000000000001</v>
      </c>
      <c r="AJ156" s="59">
        <f t="shared" si="140"/>
        <v>0</v>
      </c>
      <c r="AK156" s="59">
        <f t="shared" si="141"/>
        <v>0</v>
      </c>
      <c r="AL156" s="59">
        <f t="shared" si="142"/>
        <v>0</v>
      </c>
      <c r="AM156" s="59">
        <f t="shared" si="143"/>
        <v>0</v>
      </c>
      <c r="AN156" s="59">
        <f t="shared" si="144"/>
        <v>0</v>
      </c>
      <c r="AO156" s="61">
        <f t="shared" si="145"/>
        <v>6.4</v>
      </c>
      <c r="AP156" s="61">
        <f t="shared" si="146"/>
        <v>4</v>
      </c>
      <c r="AQ156" s="61">
        <f t="shared" si="147"/>
        <v>4.9000000000000004</v>
      </c>
      <c r="AR156" s="61">
        <f t="shared" si="148"/>
        <v>0</v>
      </c>
      <c r="AS156" s="59">
        <f t="shared" si="149"/>
        <v>0</v>
      </c>
      <c r="AT156" s="59">
        <f>IF('Indicator Data'!L159="No data","x",IF('Indicator Data'!BE159&lt;1000,"x",ROUND((IF('Indicator Data'!L159&gt;AT$194,10,IF('Indicator Data'!L159&lt;AT$195,0,10-(AT$194-'Indicator Data'!L159)/(AT$194-AT$195)*10))),1)))</f>
        <v>3</v>
      </c>
      <c r="AU156" s="61">
        <f t="shared" si="150"/>
        <v>1.5</v>
      </c>
      <c r="AV156" s="62">
        <f t="shared" si="151"/>
        <v>3.7</v>
      </c>
      <c r="AW156" s="59">
        <f>ROUND(IF('Indicator Data'!M159=0,0,IF('Indicator Data'!M159&gt;AW$194,10,IF('Indicator Data'!M159&lt;AW$195,0,10-(AW$194-'Indicator Data'!M159)/(AW$194-AW$195)*10))),1)</f>
        <v>0</v>
      </c>
      <c r="AX156" s="59">
        <f>ROUND(IF('Indicator Data'!N159=0,0,IF(LOG('Indicator Data'!N159)&gt;LOG(AX$194),10,IF(LOG('Indicator Data'!N159)&lt;LOG(AX$195),0,10-(LOG(AX$194)-LOG('Indicator Data'!N159))/(LOG(AX$194)-LOG(AX$195))*10))),1)</f>
        <v>0</v>
      </c>
      <c r="AY156" s="61">
        <f t="shared" si="152"/>
        <v>0</v>
      </c>
      <c r="AZ156" s="59">
        <f>'Indicator Data'!O159</f>
        <v>0</v>
      </c>
      <c r="BA156" s="59">
        <f>'Indicator Data'!P159</f>
        <v>0</v>
      </c>
      <c r="BB156" s="61">
        <f t="shared" si="153"/>
        <v>0</v>
      </c>
      <c r="BC156" s="62">
        <f t="shared" si="154"/>
        <v>0</v>
      </c>
      <c r="BD156" s="16"/>
      <c r="BE156" s="108"/>
    </row>
    <row r="157" spans="1:58" s="4" customFormat="1" x14ac:dyDescent="0.25">
      <c r="A157" s="132" t="s">
        <v>292</v>
      </c>
      <c r="B157" s="63" t="s">
        <v>291</v>
      </c>
      <c r="C157" s="59">
        <f>ROUND(IF('Indicator Data'!C160=0,0.1,IF(LOG('Indicator Data'!C160)&gt;C$194,10,IF(LOG('Indicator Data'!C160)&lt;C$195,0,10-(C$194-LOG('Indicator Data'!C160))/(C$194-C$195)*10))),1)</f>
        <v>4.5</v>
      </c>
      <c r="D157" s="59">
        <f>ROUND(IF('Indicator Data'!D160=0,0.1,IF(LOG('Indicator Data'!D160)&gt;D$194,10,IF(LOG('Indicator Data'!D160)&lt;D$195,0,10-(D$194-LOG('Indicator Data'!D160))/(D$194-D$195)*10))),1)</f>
        <v>5.4</v>
      </c>
      <c r="E157" s="59">
        <f t="shared" si="124"/>
        <v>5</v>
      </c>
      <c r="F157" s="59">
        <f>ROUND(IF('Indicator Data'!E160="No data",0.1,IF('Indicator Data'!E160=0,0,IF(LOG('Indicator Data'!E160)&gt;F$194,10,IF(LOG('Indicator Data'!E160)&lt;F$195,0,10-(F$194-LOG('Indicator Data'!E160))/(F$194-F$195)*10)))),1)</f>
        <v>0.1</v>
      </c>
      <c r="G157" s="59">
        <f>ROUND(IF('Indicator Data'!F160=0,0,IF(LOG('Indicator Data'!F160)&gt;G$194,10,IF(LOG('Indicator Data'!F160)&lt;G$195,0,10-(G$194-LOG('Indicator Data'!F160))/(G$194-G$195)*10))),1)</f>
        <v>6</v>
      </c>
      <c r="H157" s="59">
        <f>ROUND(IF('Indicator Data'!G160=0,0,IF(LOG('Indicator Data'!G160)&gt;H$194,10,IF(LOG('Indicator Data'!G160)&lt;H$195,0,10-(H$194-LOG('Indicator Data'!G160))/(H$194-H$195)*10))),1)</f>
        <v>3.6</v>
      </c>
      <c r="I157" s="59">
        <f>ROUND(IF('Indicator Data'!H160=0,0,IF(LOG('Indicator Data'!H160)&gt;I$194,10,IF(LOG('Indicator Data'!H160)&lt;I$195,0,10-(I$194-LOG('Indicator Data'!H160))/(I$194-I$195)*10))),1)</f>
        <v>5.9</v>
      </c>
      <c r="J157" s="59">
        <f t="shared" si="125"/>
        <v>4.9000000000000004</v>
      </c>
      <c r="K157" s="59">
        <f>ROUND(IF('Indicator Data'!I160=0,0,IF(LOG('Indicator Data'!I160)&gt;K$194,10,IF(LOG('Indicator Data'!I160)&lt;K$195,0,10-(K$194-LOG('Indicator Data'!I160))/(K$194-K$195)*10))),1)</f>
        <v>5</v>
      </c>
      <c r="L157" s="59">
        <f t="shared" si="126"/>
        <v>5</v>
      </c>
      <c r="M157" s="59">
        <f>ROUND(IF('Indicator Data'!J160=0,0,IF(LOG('Indicator Data'!J160)&gt;M$194,10,IF(LOG('Indicator Data'!J160)&lt;M$195,0,10-(M$194-LOG('Indicator Data'!J160))/(M$194-M$195)*10))),1)</f>
        <v>0.1</v>
      </c>
      <c r="N157" s="60">
        <f>'Indicator Data'!C160/'Indicator Data'!$BD160</f>
        <v>1.2492373135601761E-3</v>
      </c>
      <c r="O157" s="60">
        <f>'Indicator Data'!D160/'Indicator Data'!$BD160</f>
        <v>8.2740301350444885E-4</v>
      </c>
      <c r="P157" s="60">
        <f>IF(F157=0.1,0,'Indicator Data'!E160/'Indicator Data'!$BD160)</f>
        <v>0</v>
      </c>
      <c r="Q157" s="60">
        <f>'Indicator Data'!F160/'Indicator Data'!$BD160</f>
        <v>7.7540650796513826E-5</v>
      </c>
      <c r="R157" s="60">
        <f>'Indicator Data'!G160/'Indicator Data'!$BD160</f>
        <v>5.1294498310303438E-3</v>
      </c>
      <c r="S157" s="60">
        <f>'Indicator Data'!H160/'Indicator Data'!$BD160</f>
        <v>2.6517827385991643E-4</v>
      </c>
      <c r="T157" s="60">
        <f>'Indicator Data'!I160/'Indicator Data'!$BD160</f>
        <v>6.1652531152498538E-3</v>
      </c>
      <c r="U157" s="60">
        <f>'Indicator Data'!J160/'Indicator Data'!$BD160</f>
        <v>2.110732884834576E-5</v>
      </c>
      <c r="V157" s="59">
        <f t="shared" si="127"/>
        <v>6.2</v>
      </c>
      <c r="W157" s="59">
        <f t="shared" si="128"/>
        <v>8.3000000000000007</v>
      </c>
      <c r="X157" s="59">
        <f t="shared" si="129"/>
        <v>7.4</v>
      </c>
      <c r="Y157" s="59">
        <f t="shared" si="130"/>
        <v>0.1</v>
      </c>
      <c r="Z157" s="59">
        <f t="shared" si="131"/>
        <v>9.8000000000000007</v>
      </c>
      <c r="AA157" s="59">
        <f t="shared" si="132"/>
        <v>2.8</v>
      </c>
      <c r="AB157" s="59">
        <f t="shared" si="133"/>
        <v>0.5</v>
      </c>
      <c r="AC157" s="59">
        <f t="shared" si="134"/>
        <v>1.7</v>
      </c>
      <c r="AD157" s="59">
        <f t="shared" si="135"/>
        <v>6.2</v>
      </c>
      <c r="AE157" s="59">
        <f t="shared" si="136"/>
        <v>4.3</v>
      </c>
      <c r="AF157" s="59">
        <f t="shared" si="137"/>
        <v>0</v>
      </c>
      <c r="AG157" s="59">
        <f>ROUND(IF('Indicator Data'!K160=0,0,IF('Indicator Data'!K160&gt;AG$194,10,IF('Indicator Data'!K160&lt;AG$195,0,10-(AG$194-'Indicator Data'!K160)/(AG$194-AG$195)*10))),1)</f>
        <v>3</v>
      </c>
      <c r="AH157" s="59">
        <f t="shared" si="138"/>
        <v>5.4</v>
      </c>
      <c r="AI157" s="59">
        <f t="shared" si="139"/>
        <v>6.9</v>
      </c>
      <c r="AJ157" s="59">
        <f t="shared" si="140"/>
        <v>3.2</v>
      </c>
      <c r="AK157" s="59">
        <f t="shared" si="141"/>
        <v>3.2</v>
      </c>
      <c r="AL157" s="59">
        <f t="shared" si="142"/>
        <v>3.2</v>
      </c>
      <c r="AM157" s="59">
        <f t="shared" si="143"/>
        <v>5.6</v>
      </c>
      <c r="AN157" s="59">
        <f t="shared" si="144"/>
        <v>0.1</v>
      </c>
      <c r="AO157" s="61">
        <f t="shared" si="145"/>
        <v>6.3</v>
      </c>
      <c r="AP157" s="61">
        <f t="shared" si="146"/>
        <v>0.1</v>
      </c>
      <c r="AQ157" s="61">
        <f t="shared" si="147"/>
        <v>8.5</v>
      </c>
      <c r="AR157" s="61">
        <f t="shared" si="148"/>
        <v>4.7</v>
      </c>
      <c r="AS157" s="59">
        <f t="shared" si="149"/>
        <v>1.6</v>
      </c>
      <c r="AT157" s="59">
        <f>IF('Indicator Data'!L160="No data","x",IF('Indicator Data'!BE160&lt;1000,"x",ROUND((IF('Indicator Data'!L160&gt;AT$194,10,IF('Indicator Data'!L160&lt;AT$195,0,10-(AT$194-'Indicator Data'!L160)/(AT$194-AT$195)*10))),1)))</f>
        <v>5.0999999999999996</v>
      </c>
      <c r="AU157" s="61">
        <f t="shared" si="150"/>
        <v>3.4</v>
      </c>
      <c r="AV157" s="62">
        <f t="shared" si="151"/>
        <v>5.3</v>
      </c>
      <c r="AW157" s="59">
        <f>ROUND(IF('Indicator Data'!M160=0,0,IF('Indicator Data'!M160&gt;AW$194,10,IF('Indicator Data'!M160&lt;AW$195,0,10-(AW$194-'Indicator Data'!M160)/(AW$194-AW$195)*10))),1)</f>
        <v>1.7</v>
      </c>
      <c r="AX157" s="59">
        <f>ROUND(IF('Indicator Data'!N160=0,0,IF(LOG('Indicator Data'!N160)&gt;LOG(AX$194),10,IF(LOG('Indicator Data'!N160)&lt;LOG(AX$195),0,10-(LOG(AX$194)-LOG('Indicator Data'!N160))/(LOG(AX$194)-LOG(AX$195))*10))),1)</f>
        <v>0.4</v>
      </c>
      <c r="AY157" s="61">
        <f t="shared" si="152"/>
        <v>1.1000000000000001</v>
      </c>
      <c r="AZ157" s="59">
        <f>'Indicator Data'!O160</f>
        <v>0</v>
      </c>
      <c r="BA157" s="59">
        <f>'Indicator Data'!P160</f>
        <v>0</v>
      </c>
      <c r="BB157" s="61">
        <f t="shared" si="153"/>
        <v>0</v>
      </c>
      <c r="BC157" s="62">
        <f t="shared" si="154"/>
        <v>0.8</v>
      </c>
      <c r="BD157" s="16"/>
      <c r="BE157" s="108"/>
    </row>
    <row r="158" spans="1:58" x14ac:dyDescent="0.25">
      <c r="A158" s="132" t="s">
        <v>294</v>
      </c>
      <c r="B158" s="63" t="s">
        <v>293</v>
      </c>
      <c r="C158" s="59">
        <f>ROUND(IF('Indicator Data'!C161=0,0.1,IF(LOG('Indicator Data'!C161)&gt;C$194,10,IF(LOG('Indicator Data'!C161)&lt;C$195,0,10-(C$194-LOG('Indicator Data'!C161))/(C$194-C$195)*10))),1)</f>
        <v>4.7</v>
      </c>
      <c r="D158" s="59">
        <f>ROUND(IF('Indicator Data'!D161=0,0.1,IF(LOG('Indicator Data'!D161)&gt;D$194,10,IF(LOG('Indicator Data'!D161)&lt;D$195,0,10-(D$194-LOG('Indicator Data'!D161))/(D$194-D$195)*10))),1)</f>
        <v>0.1</v>
      </c>
      <c r="E158" s="59">
        <f t="shared" si="124"/>
        <v>2.7</v>
      </c>
      <c r="F158" s="59">
        <f>ROUND(IF('Indicator Data'!E161="No data",0.1,IF('Indicator Data'!E161=0,0,IF(LOG('Indicator Data'!E161)&gt;F$194,10,IF(LOG('Indicator Data'!E161)&lt;F$195,0,10-(F$194-LOG('Indicator Data'!E161))/(F$194-F$195)*10)))),1)</f>
        <v>7.8</v>
      </c>
      <c r="G158" s="59">
        <f>ROUND(IF('Indicator Data'!F161=0,0,IF(LOG('Indicator Data'!F161)&gt;G$194,10,IF(LOG('Indicator Data'!F161)&lt;G$195,0,10-(G$194-LOG('Indicator Data'!F161))/(G$194-G$195)*10))),1)</f>
        <v>6</v>
      </c>
      <c r="H158" s="59">
        <f>ROUND(IF('Indicator Data'!G161=0,0,IF(LOG('Indicator Data'!G161)&gt;H$194,10,IF(LOG('Indicator Data'!G161)&lt;H$195,0,10-(H$194-LOG('Indicator Data'!G161))/(H$194-H$195)*10))),1)</f>
        <v>0</v>
      </c>
      <c r="I158" s="59">
        <f>ROUND(IF('Indicator Data'!H161=0,0,IF(LOG('Indicator Data'!H161)&gt;I$194,10,IF(LOG('Indicator Data'!H161)&lt;I$195,0,10-(I$194-LOG('Indicator Data'!H161))/(I$194-I$195)*10))),1)</f>
        <v>0</v>
      </c>
      <c r="J158" s="59">
        <f t="shared" si="125"/>
        <v>0</v>
      </c>
      <c r="K158" s="59">
        <f>ROUND(IF('Indicator Data'!I161=0,0,IF(LOG('Indicator Data'!I161)&gt;K$194,10,IF(LOG('Indicator Data'!I161)&lt;K$195,0,10-(K$194-LOG('Indicator Data'!I161))/(K$194-K$195)*10))),1)</f>
        <v>4</v>
      </c>
      <c r="L158" s="59">
        <f t="shared" si="126"/>
        <v>2.2000000000000002</v>
      </c>
      <c r="M158" s="59">
        <f>ROUND(IF('Indicator Data'!J161=0,0,IF(LOG('Indicator Data'!J161)&gt;M$194,10,IF(LOG('Indicator Data'!J161)&lt;M$195,0,10-(M$194-LOG('Indicator Data'!J161))/(M$194-M$195)*10))),1)</f>
        <v>10</v>
      </c>
      <c r="N158" s="60">
        <f>'Indicator Data'!C161/'Indicator Data'!$BD161</f>
        <v>6.8906303777673501E-5</v>
      </c>
      <c r="O158" s="60">
        <f>'Indicator Data'!D161/'Indicator Data'!$BD161</f>
        <v>0</v>
      </c>
      <c r="P158" s="60">
        <f>IF(F158=0.1,0,'Indicator Data'!E161/'Indicator Data'!$BD161)</f>
        <v>1.255880662098067E-2</v>
      </c>
      <c r="Q158" s="60">
        <f>'Indicator Data'!F161/'Indicator Data'!$BD161</f>
        <v>3.7304962031383421E-6</v>
      </c>
      <c r="R158" s="60">
        <f>'Indicator Data'!G161/'Indicator Data'!$BD161</f>
        <v>0</v>
      </c>
      <c r="S158" s="60">
        <f>'Indicator Data'!H161/'Indicator Data'!$BD161</f>
        <v>0</v>
      </c>
      <c r="T158" s="60">
        <f>'Indicator Data'!I161/'Indicator Data'!$BD161</f>
        <v>8.9721417558624942E-5</v>
      </c>
      <c r="U158" s="60">
        <f>'Indicator Data'!J161/'Indicator Data'!$BD161</f>
        <v>4.9572796355895808E-2</v>
      </c>
      <c r="V158" s="59">
        <f t="shared" si="127"/>
        <v>0.3</v>
      </c>
      <c r="W158" s="59">
        <f t="shared" si="128"/>
        <v>0</v>
      </c>
      <c r="X158" s="59">
        <f t="shared" si="129"/>
        <v>0.2</v>
      </c>
      <c r="Y158" s="59">
        <f t="shared" si="130"/>
        <v>8.4</v>
      </c>
      <c r="Z158" s="59">
        <f t="shared" si="131"/>
        <v>6.8</v>
      </c>
      <c r="AA158" s="59">
        <f t="shared" si="132"/>
        <v>0</v>
      </c>
      <c r="AB158" s="59">
        <f t="shared" si="133"/>
        <v>0</v>
      </c>
      <c r="AC158" s="59">
        <f t="shared" si="134"/>
        <v>0</v>
      </c>
      <c r="AD158" s="59">
        <f t="shared" si="135"/>
        <v>0.1</v>
      </c>
      <c r="AE158" s="59">
        <f t="shared" si="136"/>
        <v>0.1</v>
      </c>
      <c r="AF158" s="59">
        <f t="shared" si="137"/>
        <v>10</v>
      </c>
      <c r="AG158" s="59">
        <f>ROUND(IF('Indicator Data'!K161=0,0,IF('Indicator Data'!K161&gt;AG$194,10,IF('Indicator Data'!K161&lt;AG$195,0,10-(AG$194-'Indicator Data'!K161)/(AG$194-AG$195)*10))),1)</f>
        <v>10</v>
      </c>
      <c r="AH158" s="59">
        <f t="shared" si="138"/>
        <v>2.5</v>
      </c>
      <c r="AI158" s="59">
        <f t="shared" si="139"/>
        <v>0.1</v>
      </c>
      <c r="AJ158" s="59">
        <f t="shared" si="140"/>
        <v>0</v>
      </c>
      <c r="AK158" s="59">
        <f t="shared" si="141"/>
        <v>0</v>
      </c>
      <c r="AL158" s="59">
        <f t="shared" si="142"/>
        <v>0</v>
      </c>
      <c r="AM158" s="59">
        <f t="shared" si="143"/>
        <v>2.1</v>
      </c>
      <c r="AN158" s="59">
        <f t="shared" si="144"/>
        <v>10</v>
      </c>
      <c r="AO158" s="61">
        <f t="shared" si="145"/>
        <v>1.5</v>
      </c>
      <c r="AP158" s="61">
        <f t="shared" si="146"/>
        <v>8.1</v>
      </c>
      <c r="AQ158" s="61">
        <f t="shared" si="147"/>
        <v>6.4</v>
      </c>
      <c r="AR158" s="61">
        <f t="shared" si="148"/>
        <v>1.2</v>
      </c>
      <c r="AS158" s="59">
        <f t="shared" si="149"/>
        <v>10</v>
      </c>
      <c r="AT158" s="59">
        <f>IF('Indicator Data'!L161="No data","x",IF('Indicator Data'!BE161&lt;1000,"x",ROUND((IF('Indicator Data'!L161&gt;AT$194,10,IF('Indicator Data'!L161&lt;AT$195,0,10-(AT$194-'Indicator Data'!L161)/(AT$194-AT$195)*10))),1)))</f>
        <v>10</v>
      </c>
      <c r="AU158" s="61">
        <f t="shared" si="150"/>
        <v>10</v>
      </c>
      <c r="AV158" s="62">
        <f t="shared" si="151"/>
        <v>6.8</v>
      </c>
      <c r="AW158" s="59">
        <f>ROUND(IF('Indicator Data'!M161=0,0,IF('Indicator Data'!M161&gt;AW$194,10,IF('Indicator Data'!M161&lt;AW$195,0,10-(AW$194-'Indicator Data'!M161)/(AW$194-AW$195)*10))),1)</f>
        <v>10</v>
      </c>
      <c r="AX158" s="59">
        <f>ROUND(IF('Indicator Data'!N161=0,0,IF(LOG('Indicator Data'!N161)&gt;LOG(AX$194),10,IF(LOG('Indicator Data'!N161)&lt;LOG(AX$195),0,10-(LOG(AX$194)-LOG('Indicator Data'!N161))/(LOG(AX$194)-LOG(AX$195))*10))),1)</f>
        <v>10</v>
      </c>
      <c r="AY158" s="61">
        <f t="shared" si="152"/>
        <v>10</v>
      </c>
      <c r="AZ158" s="59">
        <f>'Indicator Data'!O161</f>
        <v>5</v>
      </c>
      <c r="BA158" s="59">
        <f>'Indicator Data'!P161</f>
        <v>0</v>
      </c>
      <c r="BB158" s="61">
        <f t="shared" si="153"/>
        <v>10</v>
      </c>
      <c r="BC158" s="62">
        <f t="shared" si="154"/>
        <v>10</v>
      </c>
      <c r="BD158" s="16"/>
      <c r="BE158" s="108"/>
      <c r="BF158" s="4"/>
    </row>
    <row r="159" spans="1:58" x14ac:dyDescent="0.25">
      <c r="A159" s="132" t="s">
        <v>296</v>
      </c>
      <c r="B159" s="63" t="s">
        <v>295</v>
      </c>
      <c r="C159" s="59">
        <f>ROUND(IF('Indicator Data'!C162=0,0.1,IF(LOG('Indicator Data'!C162)&gt;C$194,10,IF(LOG('Indicator Data'!C162)&lt;C$195,0,10-(C$194-LOG('Indicator Data'!C162))/(C$194-C$195)*10))),1)</f>
        <v>1.7</v>
      </c>
      <c r="D159" s="59">
        <f>ROUND(IF('Indicator Data'!D162=0,0.1,IF(LOG('Indicator Data'!D162)&gt;D$194,10,IF(LOG('Indicator Data'!D162)&lt;D$195,0,10-(D$194-LOG('Indicator Data'!D162))/(D$194-D$195)*10))),1)</f>
        <v>0.1</v>
      </c>
      <c r="E159" s="59">
        <f t="shared" si="124"/>
        <v>0.9</v>
      </c>
      <c r="F159" s="59">
        <f>ROUND(IF('Indicator Data'!E162="No data",0.1,IF('Indicator Data'!E162=0,0,IF(LOG('Indicator Data'!E162)&gt;F$194,10,IF(LOG('Indicator Data'!E162)&lt;F$195,0,10-(F$194-LOG('Indicator Data'!E162))/(F$194-F$195)*10)))),1)</f>
        <v>7.5</v>
      </c>
      <c r="G159" s="59">
        <f>ROUND(IF('Indicator Data'!F162=0,0,IF(LOG('Indicator Data'!F162)&gt;G$194,10,IF(LOG('Indicator Data'!F162)&lt;G$195,0,10-(G$194-LOG('Indicator Data'!F162))/(G$194-G$195)*10))),1)</f>
        <v>3.6</v>
      </c>
      <c r="H159" s="59">
        <f>ROUND(IF('Indicator Data'!G162=0,0,IF(LOG('Indicator Data'!G162)&gt;H$194,10,IF(LOG('Indicator Data'!G162)&lt;H$195,0,10-(H$194-LOG('Indicator Data'!G162))/(H$194-H$195)*10))),1)</f>
        <v>2.9</v>
      </c>
      <c r="I159" s="59">
        <f>ROUND(IF('Indicator Data'!H162=0,0,IF(LOG('Indicator Data'!H162)&gt;I$194,10,IF(LOG('Indicator Data'!H162)&lt;I$195,0,10-(I$194-LOG('Indicator Data'!H162))/(I$194-I$195)*10))),1)</f>
        <v>0</v>
      </c>
      <c r="J159" s="59">
        <f t="shared" si="125"/>
        <v>1.6</v>
      </c>
      <c r="K159" s="59">
        <f>ROUND(IF('Indicator Data'!I162=0,0,IF(LOG('Indicator Data'!I162)&gt;K$194,10,IF(LOG('Indicator Data'!I162)&lt;K$195,0,10-(K$194-LOG('Indicator Data'!I162))/(K$194-K$195)*10))),1)</f>
        <v>0</v>
      </c>
      <c r="L159" s="59">
        <f t="shared" si="126"/>
        <v>0.8</v>
      </c>
      <c r="M159" s="59">
        <f>ROUND(IF('Indicator Data'!J162=0,0,IF(LOG('Indicator Data'!J162)&gt;M$194,10,IF(LOG('Indicator Data'!J162)&lt;M$195,0,10-(M$194-LOG('Indicator Data'!J162))/(M$194-M$195)*10))),1)</f>
        <v>10</v>
      </c>
      <c r="N159" s="60">
        <f>'Indicator Data'!C162/'Indicator Data'!$BD162</f>
        <v>8.8057897832757312E-7</v>
      </c>
      <c r="O159" s="60">
        <f>'Indicator Data'!D162/'Indicator Data'!$BD162</f>
        <v>0</v>
      </c>
      <c r="P159" s="60">
        <f>IF(F159=0.1,0,'Indicator Data'!E162/'Indicator Data'!$BD162)</f>
        <v>1.8846801577952952E-3</v>
      </c>
      <c r="Q159" s="60">
        <f>'Indicator Data'!F162/'Indicator Data'!$BD162</f>
        <v>2.7201746359518118E-8</v>
      </c>
      <c r="R159" s="60">
        <f>'Indicator Data'!G162/'Indicator Data'!$BD162</f>
        <v>2.5798379509341165E-5</v>
      </c>
      <c r="S159" s="60">
        <f>'Indicator Data'!H162/'Indicator Data'!$BD162</f>
        <v>0</v>
      </c>
      <c r="T159" s="60">
        <f>'Indicator Data'!I162/'Indicator Data'!$BD162</f>
        <v>1.4248533807366633E-8</v>
      </c>
      <c r="U159" s="60">
        <f>'Indicator Data'!J162/'Indicator Data'!$BD162</f>
        <v>1.1310227072036589E-2</v>
      </c>
      <c r="V159" s="59">
        <f t="shared" si="127"/>
        <v>0</v>
      </c>
      <c r="W159" s="59">
        <f t="shared" si="128"/>
        <v>0</v>
      </c>
      <c r="X159" s="59">
        <f t="shared" si="129"/>
        <v>0</v>
      </c>
      <c r="Y159" s="59">
        <f t="shared" si="130"/>
        <v>1.3</v>
      </c>
      <c r="Z159" s="59">
        <f t="shared" si="131"/>
        <v>2.1</v>
      </c>
      <c r="AA159" s="59">
        <f t="shared" si="132"/>
        <v>0</v>
      </c>
      <c r="AB159" s="59">
        <f t="shared" si="133"/>
        <v>0</v>
      </c>
      <c r="AC159" s="59">
        <f t="shared" si="134"/>
        <v>0</v>
      </c>
      <c r="AD159" s="59">
        <f t="shared" si="135"/>
        <v>0</v>
      </c>
      <c r="AE159" s="59">
        <f t="shared" si="136"/>
        <v>0</v>
      </c>
      <c r="AF159" s="59">
        <f t="shared" si="137"/>
        <v>3.8</v>
      </c>
      <c r="AG159" s="59">
        <f>ROUND(IF('Indicator Data'!K162=0,0,IF('Indicator Data'!K162&gt;AG$194,10,IF('Indicator Data'!K162&lt;AG$195,0,10-(AG$194-'Indicator Data'!K162)/(AG$194-AG$195)*10))),1)</f>
        <v>6.1</v>
      </c>
      <c r="AH159" s="59">
        <f t="shared" si="138"/>
        <v>0.9</v>
      </c>
      <c r="AI159" s="59">
        <f t="shared" si="139"/>
        <v>0.1</v>
      </c>
      <c r="AJ159" s="59">
        <f t="shared" si="140"/>
        <v>1.5</v>
      </c>
      <c r="AK159" s="59">
        <f t="shared" si="141"/>
        <v>0</v>
      </c>
      <c r="AL159" s="59">
        <f t="shared" si="142"/>
        <v>0.8</v>
      </c>
      <c r="AM159" s="59">
        <f t="shared" si="143"/>
        <v>0</v>
      </c>
      <c r="AN159" s="59">
        <f t="shared" si="144"/>
        <v>8.3000000000000007</v>
      </c>
      <c r="AO159" s="61">
        <f t="shared" si="145"/>
        <v>0.5</v>
      </c>
      <c r="AP159" s="61">
        <f t="shared" si="146"/>
        <v>5.2</v>
      </c>
      <c r="AQ159" s="61">
        <f t="shared" si="147"/>
        <v>2.9</v>
      </c>
      <c r="AR159" s="61">
        <f t="shared" si="148"/>
        <v>0.4</v>
      </c>
      <c r="AS159" s="59">
        <f t="shared" si="149"/>
        <v>7.2</v>
      </c>
      <c r="AT159" s="59">
        <f>IF('Indicator Data'!L162="No data","x",IF('Indicator Data'!BE162&lt;1000,"x",ROUND((IF('Indicator Data'!L162&gt;AT$194,10,IF('Indicator Data'!L162&lt;AT$195,0,10-(AT$194-'Indicator Data'!L162)/(AT$194-AT$195)*10))),1)))</f>
        <v>10</v>
      </c>
      <c r="AU159" s="61">
        <f t="shared" si="150"/>
        <v>8.6</v>
      </c>
      <c r="AV159" s="62">
        <f t="shared" si="151"/>
        <v>4.4000000000000004</v>
      </c>
      <c r="AW159" s="59">
        <f>ROUND(IF('Indicator Data'!M162=0,0,IF('Indicator Data'!M162&gt;AW$194,10,IF('Indicator Data'!M162&lt;AW$195,0,10-(AW$194-'Indicator Data'!M162)/(AW$194-AW$195)*10))),1)</f>
        <v>7.9</v>
      </c>
      <c r="AX159" s="59">
        <f>ROUND(IF('Indicator Data'!N162=0,0,IF(LOG('Indicator Data'!N162)&gt;LOG(AX$194),10,IF(LOG('Indicator Data'!N162)&lt;LOG(AX$195),0,10-(LOG(AX$194)-LOG('Indicator Data'!N162))/(LOG(AX$194)-LOG(AX$195))*10))),1)</f>
        <v>8.1</v>
      </c>
      <c r="AY159" s="61">
        <f t="shared" si="152"/>
        <v>8</v>
      </c>
      <c r="AZ159" s="59">
        <f>'Indicator Data'!O162</f>
        <v>0</v>
      </c>
      <c r="BA159" s="59">
        <f>'Indicator Data'!P162</f>
        <v>0</v>
      </c>
      <c r="BB159" s="61">
        <f t="shared" si="153"/>
        <v>0</v>
      </c>
      <c r="BC159" s="62">
        <f t="shared" si="154"/>
        <v>5.6</v>
      </c>
      <c r="BD159" s="16"/>
      <c r="BE159" s="108"/>
      <c r="BF159" s="4"/>
    </row>
    <row r="160" spans="1:58" x14ac:dyDescent="0.25">
      <c r="A160" s="132" t="s">
        <v>299</v>
      </c>
      <c r="B160" s="63" t="s">
        <v>298</v>
      </c>
      <c r="C160" s="59">
        <f>ROUND(IF('Indicator Data'!C163=0,0.1,IF(LOG('Indicator Data'!C163)&gt;C$194,10,IF(LOG('Indicator Data'!C163)&lt;C$195,0,10-(C$194-LOG('Indicator Data'!C163))/(C$194-C$195)*10))),1)</f>
        <v>6.7</v>
      </c>
      <c r="D160" s="59">
        <f>ROUND(IF('Indicator Data'!D163=0,0.1,IF(LOG('Indicator Data'!D163)&gt;D$194,10,IF(LOG('Indicator Data'!D163)&lt;D$195,0,10-(D$194-LOG('Indicator Data'!D163))/(D$194-D$195)*10))),1)</f>
        <v>0.1</v>
      </c>
      <c r="E160" s="59">
        <f t="shared" si="124"/>
        <v>4.0999999999999996</v>
      </c>
      <c r="F160" s="59">
        <f>ROUND(IF('Indicator Data'!E163="No data",0.1,IF('Indicator Data'!E163=0,0,IF(LOG('Indicator Data'!E163)&gt;F$194,10,IF(LOG('Indicator Data'!E163)&lt;F$195,0,10-(F$194-LOG('Indicator Data'!E163))/(F$194-F$195)*10)))),1)</f>
        <v>8</v>
      </c>
      <c r="G160" s="59">
        <f>ROUND(IF('Indicator Data'!F163=0,0,IF(LOG('Indicator Data'!F163)&gt;G$194,10,IF(LOG('Indicator Data'!F163)&lt;G$195,0,10-(G$194-LOG('Indicator Data'!F163))/(G$194-G$195)*10))),1)</f>
        <v>0</v>
      </c>
      <c r="H160" s="59">
        <f>ROUND(IF('Indicator Data'!G163=0,0,IF(LOG('Indicator Data'!G163)&gt;H$194,10,IF(LOG('Indicator Data'!G163)&lt;H$195,0,10-(H$194-LOG('Indicator Data'!G163))/(H$194-H$195)*10))),1)</f>
        <v>0</v>
      </c>
      <c r="I160" s="59">
        <f>ROUND(IF('Indicator Data'!H163=0,0,IF(LOG('Indicator Data'!H163)&gt;I$194,10,IF(LOG('Indicator Data'!H163)&lt;I$195,0,10-(I$194-LOG('Indicator Data'!H163))/(I$194-I$195)*10))),1)</f>
        <v>0</v>
      </c>
      <c r="J160" s="59">
        <f t="shared" si="125"/>
        <v>0</v>
      </c>
      <c r="K160" s="59">
        <f>ROUND(IF('Indicator Data'!I163=0,0,IF(LOG('Indicator Data'!I163)&gt;K$194,10,IF(LOG('Indicator Data'!I163)&lt;K$195,0,10-(K$194-LOG('Indicator Data'!I163))/(K$194-K$195)*10))),1)</f>
        <v>0</v>
      </c>
      <c r="L160" s="59">
        <f t="shared" si="126"/>
        <v>0</v>
      </c>
      <c r="M160" s="59">
        <f>ROUND(IF('Indicator Data'!J163=0,0,IF(LOG('Indicator Data'!J163)&gt;M$194,10,IF(LOG('Indicator Data'!J163)&lt;M$195,0,10-(M$194-LOG('Indicator Data'!J163))/(M$194-M$195)*10))),1)</f>
        <v>10</v>
      </c>
      <c r="N160" s="60">
        <f>'Indicator Data'!C163/'Indicator Data'!$BD163</f>
        <v>4.080489885497117E-4</v>
      </c>
      <c r="O160" s="60">
        <f>'Indicator Data'!D163/'Indicator Data'!$BD163</f>
        <v>0</v>
      </c>
      <c r="P160" s="60">
        <f>IF(F160=0.1,0,'Indicator Data'!E163/'Indicator Data'!$BD163)</f>
        <v>1.3157367961634791E-2</v>
      </c>
      <c r="Q160" s="60">
        <f>'Indicator Data'!F163/'Indicator Data'!$BD163</f>
        <v>0</v>
      </c>
      <c r="R160" s="60">
        <f>'Indicator Data'!G163/'Indicator Data'!$BD163</f>
        <v>0</v>
      </c>
      <c r="S160" s="60">
        <f>'Indicator Data'!H163/'Indicator Data'!$BD163</f>
        <v>0</v>
      </c>
      <c r="T160" s="60">
        <f>'Indicator Data'!I163/'Indicator Data'!$BD163</f>
        <v>0</v>
      </c>
      <c r="U160" s="60">
        <f>'Indicator Data'!J163/'Indicator Data'!$BD163</f>
        <v>1.9542194783256927E-2</v>
      </c>
      <c r="V160" s="59">
        <f t="shared" si="127"/>
        <v>2</v>
      </c>
      <c r="W160" s="59">
        <f t="shared" si="128"/>
        <v>0</v>
      </c>
      <c r="X160" s="59">
        <f t="shared" si="129"/>
        <v>1</v>
      </c>
      <c r="Y160" s="59">
        <f t="shared" si="130"/>
        <v>8.8000000000000007</v>
      </c>
      <c r="Z160" s="59">
        <f t="shared" si="131"/>
        <v>0</v>
      </c>
      <c r="AA160" s="59">
        <f t="shared" si="132"/>
        <v>0</v>
      </c>
      <c r="AB160" s="59">
        <f t="shared" si="133"/>
        <v>0</v>
      </c>
      <c r="AC160" s="59">
        <f t="shared" si="134"/>
        <v>0</v>
      </c>
      <c r="AD160" s="59">
        <f t="shared" si="135"/>
        <v>0</v>
      </c>
      <c r="AE160" s="59">
        <f t="shared" si="136"/>
        <v>0</v>
      </c>
      <c r="AF160" s="59">
        <f t="shared" si="137"/>
        <v>6.5</v>
      </c>
      <c r="AG160" s="59">
        <f>ROUND(IF('Indicator Data'!K163=0,0,IF('Indicator Data'!K163&gt;AG$194,10,IF('Indicator Data'!K163&lt;AG$195,0,10-(AG$194-'Indicator Data'!K163)/(AG$194-AG$195)*10))),1)</f>
        <v>2</v>
      </c>
      <c r="AH160" s="59">
        <f t="shared" si="138"/>
        <v>4.4000000000000004</v>
      </c>
      <c r="AI160" s="59">
        <f t="shared" si="139"/>
        <v>0.1</v>
      </c>
      <c r="AJ160" s="59">
        <f t="shared" si="140"/>
        <v>0</v>
      </c>
      <c r="AK160" s="59">
        <f t="shared" si="141"/>
        <v>0</v>
      </c>
      <c r="AL160" s="59">
        <f t="shared" si="142"/>
        <v>0</v>
      </c>
      <c r="AM160" s="59">
        <f t="shared" si="143"/>
        <v>0</v>
      </c>
      <c r="AN160" s="59">
        <f t="shared" si="144"/>
        <v>8.8000000000000007</v>
      </c>
      <c r="AO160" s="61">
        <f t="shared" si="145"/>
        <v>2.7</v>
      </c>
      <c r="AP160" s="61">
        <f t="shared" si="146"/>
        <v>8.4</v>
      </c>
      <c r="AQ160" s="61">
        <f t="shared" si="147"/>
        <v>0</v>
      </c>
      <c r="AR160" s="61">
        <f t="shared" si="148"/>
        <v>0</v>
      </c>
      <c r="AS160" s="59">
        <f t="shared" si="149"/>
        <v>5.4</v>
      </c>
      <c r="AT160" s="59">
        <f>IF('Indicator Data'!L163="No data","x",IF('Indicator Data'!BE163&lt;1000,"x",ROUND((IF('Indicator Data'!L163&gt;AT$194,10,IF('Indicator Data'!L163&lt;AT$195,0,10-(AT$194-'Indicator Data'!L163)/(AT$194-AT$195)*10))),1)))</f>
        <v>2</v>
      </c>
      <c r="AU160" s="61">
        <f t="shared" si="150"/>
        <v>3.7</v>
      </c>
      <c r="AV160" s="62">
        <f t="shared" si="151"/>
        <v>3.8</v>
      </c>
      <c r="AW160" s="59">
        <f>ROUND(IF('Indicator Data'!M163=0,0,IF('Indicator Data'!M163&gt;AW$194,10,IF('Indicator Data'!M163&lt;AW$195,0,10-(AW$194-'Indicator Data'!M163)/(AW$194-AW$195)*10))),1)</f>
        <v>10</v>
      </c>
      <c r="AX160" s="59">
        <f>ROUND(IF('Indicator Data'!N163=0,0,IF(LOG('Indicator Data'!N163)&gt;LOG(AX$194),10,IF(LOG('Indicator Data'!N163)&lt;LOG(AX$195),0,10-(LOG(AX$194)-LOG('Indicator Data'!N163))/(LOG(AX$194)-LOG(AX$195))*10))),1)</f>
        <v>10</v>
      </c>
      <c r="AY160" s="61">
        <f t="shared" si="152"/>
        <v>10</v>
      </c>
      <c r="AZ160" s="59">
        <f>'Indicator Data'!O163</f>
        <v>5</v>
      </c>
      <c r="BA160" s="59">
        <f>'Indicator Data'!P163</f>
        <v>5</v>
      </c>
      <c r="BB160" s="61">
        <f t="shared" si="153"/>
        <v>10</v>
      </c>
      <c r="BC160" s="62">
        <f t="shared" si="154"/>
        <v>10</v>
      </c>
      <c r="BD160" s="16"/>
      <c r="BE160" s="108"/>
      <c r="BF160" s="4"/>
    </row>
    <row r="161" spans="1:58" x14ac:dyDescent="0.25">
      <c r="A161" s="132" t="s">
        <v>301</v>
      </c>
      <c r="B161" s="63" t="s">
        <v>300</v>
      </c>
      <c r="C161" s="59">
        <f>ROUND(IF('Indicator Data'!C164=0,0.1,IF(LOG('Indicator Data'!C164)&gt;C$194,10,IF(LOG('Indicator Data'!C164)&lt;C$195,0,10-(C$194-LOG('Indicator Data'!C164))/(C$194-C$195)*10))),1)</f>
        <v>8.8000000000000007</v>
      </c>
      <c r="D161" s="59">
        <f>ROUND(IF('Indicator Data'!D164=0,0.1,IF(LOG('Indicator Data'!D164)&gt;D$194,10,IF(LOG('Indicator Data'!D164)&lt;D$195,0,10-(D$194-LOG('Indicator Data'!D164))/(D$194-D$195)*10))),1)</f>
        <v>0.1</v>
      </c>
      <c r="E161" s="59">
        <f t="shared" si="124"/>
        <v>6.1</v>
      </c>
      <c r="F161" s="59">
        <f>ROUND(IF('Indicator Data'!E164="No data",0.1,IF('Indicator Data'!E164=0,0,IF(LOG('Indicator Data'!E164)&gt;F$194,10,IF(LOG('Indicator Data'!E164)&lt;F$195,0,10-(F$194-LOG('Indicator Data'!E164))/(F$194-F$195)*10)))),1)</f>
        <v>7.7</v>
      </c>
      <c r="G161" s="59">
        <f>ROUND(IF('Indicator Data'!F164=0,0,IF(LOG('Indicator Data'!F164)&gt;G$194,10,IF(LOG('Indicator Data'!F164)&lt;G$195,0,10-(G$194-LOG('Indicator Data'!F164))/(G$194-G$195)*10))),1)</f>
        <v>6.5</v>
      </c>
      <c r="H161" s="59">
        <f>ROUND(IF('Indicator Data'!G164=0,0,IF(LOG('Indicator Data'!G164)&gt;H$194,10,IF(LOG('Indicator Data'!G164)&lt;H$195,0,10-(H$194-LOG('Indicator Data'!G164))/(H$194-H$195)*10))),1)</f>
        <v>0</v>
      </c>
      <c r="I161" s="59">
        <f>ROUND(IF('Indicator Data'!H164=0,0,IF(LOG('Indicator Data'!H164)&gt;I$194,10,IF(LOG('Indicator Data'!H164)&lt;I$195,0,10-(I$194-LOG('Indicator Data'!H164))/(I$194-I$195)*10))),1)</f>
        <v>0</v>
      </c>
      <c r="J161" s="59">
        <f t="shared" si="125"/>
        <v>0</v>
      </c>
      <c r="K161" s="59">
        <f>ROUND(IF('Indicator Data'!I164=0,0,IF(LOG('Indicator Data'!I164)&gt;K$194,10,IF(LOG('Indicator Data'!I164)&lt;K$195,0,10-(K$194-LOG('Indicator Data'!I164))/(K$194-K$195)*10))),1)</f>
        <v>0</v>
      </c>
      <c r="L161" s="59">
        <f t="shared" si="126"/>
        <v>0</v>
      </c>
      <c r="M161" s="59">
        <f>ROUND(IF('Indicator Data'!J164=0,0,IF(LOG('Indicator Data'!J164)&gt;M$194,10,IF(LOG('Indicator Data'!J164)&lt;M$195,0,10-(M$194-LOG('Indicator Data'!J164))/(M$194-M$195)*10))),1)</f>
        <v>10</v>
      </c>
      <c r="N161" s="60">
        <f>'Indicator Data'!C164/'Indicator Data'!$BD164</f>
        <v>7.0940522415957206E-4</v>
      </c>
      <c r="O161" s="60">
        <f>'Indicator Data'!D164/'Indicator Data'!$BD164</f>
        <v>0</v>
      </c>
      <c r="P161" s="60">
        <f>IF(F161=0.1,0,'Indicator Data'!E164/'Indicator Data'!$BD164)</f>
        <v>2.6744848595764482E-3</v>
      </c>
      <c r="Q161" s="60">
        <f>'Indicator Data'!F164/'Indicator Data'!$BD164</f>
        <v>1.6533215128380629E-6</v>
      </c>
      <c r="R161" s="60">
        <f>'Indicator Data'!G164/'Indicator Data'!$BD164</f>
        <v>0</v>
      </c>
      <c r="S161" s="60">
        <f>'Indicator Data'!H164/'Indicator Data'!$BD164</f>
        <v>0</v>
      </c>
      <c r="T161" s="60">
        <f>'Indicator Data'!I164/'Indicator Data'!$BD164</f>
        <v>0</v>
      </c>
      <c r="U161" s="60">
        <f>'Indicator Data'!J164/'Indicator Data'!$BD164</f>
        <v>3.967421745607525E-3</v>
      </c>
      <c r="V161" s="59">
        <f t="shared" si="127"/>
        <v>3.5</v>
      </c>
      <c r="W161" s="59">
        <f t="shared" si="128"/>
        <v>0</v>
      </c>
      <c r="X161" s="59">
        <f t="shared" si="129"/>
        <v>1.9</v>
      </c>
      <c r="Y161" s="59">
        <f t="shared" si="130"/>
        <v>1.8</v>
      </c>
      <c r="Z161" s="59">
        <f t="shared" si="131"/>
        <v>6</v>
      </c>
      <c r="AA161" s="59">
        <f t="shared" si="132"/>
        <v>0</v>
      </c>
      <c r="AB161" s="59">
        <f t="shared" si="133"/>
        <v>0</v>
      </c>
      <c r="AC161" s="59">
        <f t="shared" si="134"/>
        <v>0</v>
      </c>
      <c r="AD161" s="59">
        <f t="shared" si="135"/>
        <v>0</v>
      </c>
      <c r="AE161" s="59">
        <f t="shared" si="136"/>
        <v>0</v>
      </c>
      <c r="AF161" s="59">
        <f t="shared" si="137"/>
        <v>1.3</v>
      </c>
      <c r="AG161" s="59">
        <f>ROUND(IF('Indicator Data'!K164=0,0,IF('Indicator Data'!K164&gt;AG$194,10,IF('Indicator Data'!K164&lt;AG$195,0,10-(AG$194-'Indicator Data'!K164)/(AG$194-AG$195)*10))),1)</f>
        <v>2</v>
      </c>
      <c r="AH161" s="59">
        <f t="shared" si="138"/>
        <v>6.2</v>
      </c>
      <c r="AI161" s="59">
        <f t="shared" si="139"/>
        <v>0.1</v>
      </c>
      <c r="AJ161" s="59">
        <f t="shared" si="140"/>
        <v>0</v>
      </c>
      <c r="AK161" s="59">
        <f t="shared" si="141"/>
        <v>0</v>
      </c>
      <c r="AL161" s="59">
        <f t="shared" si="142"/>
        <v>0</v>
      </c>
      <c r="AM161" s="59">
        <f t="shared" si="143"/>
        <v>0</v>
      </c>
      <c r="AN161" s="59">
        <f t="shared" si="144"/>
        <v>7.8</v>
      </c>
      <c r="AO161" s="61">
        <f t="shared" si="145"/>
        <v>4.3</v>
      </c>
      <c r="AP161" s="61">
        <f t="shared" si="146"/>
        <v>5.5</v>
      </c>
      <c r="AQ161" s="61">
        <f t="shared" si="147"/>
        <v>6.3</v>
      </c>
      <c r="AR161" s="61">
        <f t="shared" si="148"/>
        <v>0</v>
      </c>
      <c r="AS161" s="59">
        <f t="shared" si="149"/>
        <v>4.9000000000000004</v>
      </c>
      <c r="AT161" s="59">
        <f>IF('Indicator Data'!L164="No data","x",IF('Indicator Data'!BE164&lt;1000,"x",ROUND((IF('Indicator Data'!L164&gt;AT$194,10,IF('Indicator Data'!L164&lt;AT$195,0,10-(AT$194-'Indicator Data'!L164)/(AT$194-AT$195)*10))),1)))</f>
        <v>4</v>
      </c>
      <c r="AU161" s="61">
        <f t="shared" si="150"/>
        <v>4.5</v>
      </c>
      <c r="AV161" s="62">
        <f t="shared" si="151"/>
        <v>4.4000000000000004</v>
      </c>
      <c r="AW161" s="59">
        <f>ROUND(IF('Indicator Data'!M164=0,0,IF('Indicator Data'!M164&gt;AW$194,10,IF('Indicator Data'!M164&lt;AW$195,0,10-(AW$194-'Indicator Data'!M164)/(AW$194-AW$195)*10))),1)</f>
        <v>1.8</v>
      </c>
      <c r="AX161" s="59">
        <f>ROUND(IF('Indicator Data'!N164=0,0,IF(LOG('Indicator Data'!N164)&gt;LOG(AX$194),10,IF(LOG('Indicator Data'!N164)&lt;LOG(AX$195),0,10-(LOG(AX$194)-LOG('Indicator Data'!N164))/(LOG(AX$194)-LOG(AX$195))*10))),1)</f>
        <v>8.1</v>
      </c>
      <c r="AY161" s="61">
        <f t="shared" si="152"/>
        <v>5.8</v>
      </c>
      <c r="AZ161" s="59">
        <f>'Indicator Data'!O164</f>
        <v>0</v>
      </c>
      <c r="BA161" s="59">
        <f>'Indicator Data'!P164</f>
        <v>0</v>
      </c>
      <c r="BB161" s="61">
        <f t="shared" si="153"/>
        <v>0</v>
      </c>
      <c r="BC161" s="62">
        <f t="shared" si="154"/>
        <v>4.0999999999999996</v>
      </c>
      <c r="BD161" s="16"/>
      <c r="BE161" s="108"/>
      <c r="BF161" s="4"/>
    </row>
    <row r="162" spans="1:58" x14ac:dyDescent="0.25">
      <c r="A162" s="132" t="s">
        <v>303</v>
      </c>
      <c r="B162" s="63" t="s">
        <v>302</v>
      </c>
      <c r="C162" s="59">
        <f>ROUND(IF('Indicator Data'!C165=0,0.1,IF(LOG('Indicator Data'!C165)&gt;C$194,10,IF(LOG('Indicator Data'!C165)&lt;C$195,0,10-(C$194-LOG('Indicator Data'!C165))/(C$194-C$195)*10))),1)</f>
        <v>0.1</v>
      </c>
      <c r="D162" s="59">
        <f>ROUND(IF('Indicator Data'!D165=0,0.1,IF(LOG('Indicator Data'!D165)&gt;D$194,10,IF(LOG('Indicator Data'!D165)&lt;D$195,0,10-(D$194-LOG('Indicator Data'!D165))/(D$194-D$195)*10))),1)</f>
        <v>0.1</v>
      </c>
      <c r="E162" s="59">
        <f t="shared" si="124"/>
        <v>0.1</v>
      </c>
      <c r="F162" s="59">
        <f>ROUND(IF('Indicator Data'!E165="No data",0.1,IF('Indicator Data'!E165=0,0,IF(LOG('Indicator Data'!E165)&gt;F$194,10,IF(LOG('Indicator Data'!E165)&lt;F$195,0,10-(F$194-LOG('Indicator Data'!E165))/(F$194-F$195)*10)))),1)</f>
        <v>7.7</v>
      </c>
      <c r="G162" s="59">
        <f>ROUND(IF('Indicator Data'!F165=0,0,IF(LOG('Indicator Data'!F165)&gt;G$194,10,IF(LOG('Indicator Data'!F165)&lt;G$195,0,10-(G$194-LOG('Indicator Data'!F165))/(G$194-G$195)*10))),1)</f>
        <v>7.8</v>
      </c>
      <c r="H162" s="59">
        <f>ROUND(IF('Indicator Data'!G165=0,0,IF(LOG('Indicator Data'!G165)&gt;H$194,10,IF(LOG('Indicator Data'!G165)&lt;H$195,0,10-(H$194-LOG('Indicator Data'!G165))/(H$194-H$195)*10))),1)</f>
        <v>6.4</v>
      </c>
      <c r="I162" s="59">
        <f>ROUND(IF('Indicator Data'!H165=0,0,IF(LOG('Indicator Data'!H165)&gt;I$194,10,IF(LOG('Indicator Data'!H165)&lt;I$195,0,10-(I$194-LOG('Indicator Data'!H165))/(I$194-I$195)*10))),1)</f>
        <v>0</v>
      </c>
      <c r="J162" s="59">
        <f t="shared" si="125"/>
        <v>3.9</v>
      </c>
      <c r="K162" s="59">
        <f>ROUND(IF('Indicator Data'!I165=0,0,IF(LOG('Indicator Data'!I165)&gt;K$194,10,IF(LOG('Indicator Data'!I165)&lt;K$195,0,10-(K$194-LOG('Indicator Data'!I165))/(K$194-K$195)*10))),1)</f>
        <v>6.7</v>
      </c>
      <c r="L162" s="59">
        <f t="shared" si="126"/>
        <v>5.5</v>
      </c>
      <c r="M162" s="59">
        <f>ROUND(IF('Indicator Data'!J165=0,0,IF(LOG('Indicator Data'!J165)&gt;M$194,10,IF(LOG('Indicator Data'!J165)&lt;M$195,0,10-(M$194-LOG('Indicator Data'!J165))/(M$194-M$195)*10))),1)</f>
        <v>10</v>
      </c>
      <c r="N162" s="60">
        <f>'Indicator Data'!C165/'Indicator Data'!$BD165</f>
        <v>0</v>
      </c>
      <c r="O162" s="60">
        <f>'Indicator Data'!D165/'Indicator Data'!$BD165</f>
        <v>0</v>
      </c>
      <c r="P162" s="60">
        <f>IF(F162=0.1,0,'Indicator Data'!E165/'Indicator Data'!$BD165)</f>
        <v>5.9869245185213936E-3</v>
      </c>
      <c r="Q162" s="60">
        <f>'Indicator Data'!F165/'Indicator Data'!$BD165</f>
        <v>2.2469058425329392E-5</v>
      </c>
      <c r="R162" s="60">
        <f>'Indicator Data'!G165/'Indicator Data'!$BD165</f>
        <v>1.8345221978998108E-3</v>
      </c>
      <c r="S162" s="60">
        <f>'Indicator Data'!H165/'Indicator Data'!$BD165</f>
        <v>0</v>
      </c>
      <c r="T162" s="60">
        <f>'Indicator Data'!I165/'Indicator Data'!$BD165</f>
        <v>1.0865158418299956E-3</v>
      </c>
      <c r="U162" s="60">
        <f>'Indicator Data'!J165/'Indicator Data'!$BD165</f>
        <v>1.2172566756867205E-2</v>
      </c>
      <c r="V162" s="59">
        <f t="shared" si="127"/>
        <v>0</v>
      </c>
      <c r="W162" s="59">
        <f t="shared" si="128"/>
        <v>0</v>
      </c>
      <c r="X162" s="59">
        <f t="shared" si="129"/>
        <v>0</v>
      </c>
      <c r="Y162" s="59">
        <f t="shared" si="130"/>
        <v>4</v>
      </c>
      <c r="Z162" s="59">
        <f t="shared" si="131"/>
        <v>8.6</v>
      </c>
      <c r="AA162" s="59">
        <f t="shared" si="132"/>
        <v>1</v>
      </c>
      <c r="AB162" s="59">
        <f t="shared" si="133"/>
        <v>0</v>
      </c>
      <c r="AC162" s="59">
        <f t="shared" si="134"/>
        <v>0.5</v>
      </c>
      <c r="AD162" s="59">
        <f t="shared" si="135"/>
        <v>1.1000000000000001</v>
      </c>
      <c r="AE162" s="59">
        <f t="shared" si="136"/>
        <v>0.8</v>
      </c>
      <c r="AF162" s="59">
        <f t="shared" si="137"/>
        <v>4.0999999999999996</v>
      </c>
      <c r="AG162" s="59">
        <f>ROUND(IF('Indicator Data'!K165=0,0,IF('Indicator Data'!K165&gt;AG$194,10,IF('Indicator Data'!K165&lt;AG$195,0,10-(AG$194-'Indicator Data'!K165)/(AG$194-AG$195)*10))),1)</f>
        <v>6.1</v>
      </c>
      <c r="AH162" s="59">
        <f t="shared" si="138"/>
        <v>0.1</v>
      </c>
      <c r="AI162" s="59">
        <f t="shared" si="139"/>
        <v>0.1</v>
      </c>
      <c r="AJ162" s="59">
        <f t="shared" si="140"/>
        <v>3.7</v>
      </c>
      <c r="AK162" s="59">
        <f t="shared" si="141"/>
        <v>0</v>
      </c>
      <c r="AL162" s="59">
        <f t="shared" si="142"/>
        <v>2</v>
      </c>
      <c r="AM162" s="59">
        <f t="shared" si="143"/>
        <v>3.9</v>
      </c>
      <c r="AN162" s="59">
        <f t="shared" si="144"/>
        <v>8.3000000000000007</v>
      </c>
      <c r="AO162" s="61">
        <f t="shared" si="145"/>
        <v>0.1</v>
      </c>
      <c r="AP162" s="61">
        <f t="shared" si="146"/>
        <v>6.2</v>
      </c>
      <c r="AQ162" s="61">
        <f t="shared" si="147"/>
        <v>8.1999999999999993</v>
      </c>
      <c r="AR162" s="61">
        <f t="shared" si="148"/>
        <v>3.5</v>
      </c>
      <c r="AS162" s="59">
        <f t="shared" si="149"/>
        <v>7.2</v>
      </c>
      <c r="AT162" s="59">
        <f>IF('Indicator Data'!L165="No data","x",IF('Indicator Data'!BE165&lt;1000,"x",ROUND((IF('Indicator Data'!L165&gt;AT$194,10,IF('Indicator Data'!L165&lt;AT$195,0,10-(AT$194-'Indicator Data'!L165)/(AT$194-AT$195)*10))),1)))</f>
        <v>0</v>
      </c>
      <c r="AU162" s="61">
        <f t="shared" si="150"/>
        <v>3.6</v>
      </c>
      <c r="AV162" s="62">
        <f t="shared" si="151"/>
        <v>4.9000000000000004</v>
      </c>
      <c r="AW162" s="59">
        <f>ROUND(IF('Indicator Data'!M165=0,0,IF('Indicator Data'!M165&gt;AW$194,10,IF('Indicator Data'!M165&lt;AW$195,0,10-(AW$194-'Indicator Data'!M165)/(AW$194-AW$195)*10))),1)</f>
        <v>5.8</v>
      </c>
      <c r="AX162" s="59">
        <f>ROUND(IF('Indicator Data'!N165=0,0,IF(LOG('Indicator Data'!N165)&gt;LOG(AX$194),10,IF(LOG('Indicator Data'!N165)&lt;LOG(AX$195),0,10-(LOG(AX$194)-LOG('Indicator Data'!N165))/(LOG(AX$194)-LOG(AX$195))*10))),1)</f>
        <v>5.6</v>
      </c>
      <c r="AY162" s="61">
        <f t="shared" si="152"/>
        <v>5.7</v>
      </c>
      <c r="AZ162" s="59">
        <f>'Indicator Data'!O165</f>
        <v>0</v>
      </c>
      <c r="BA162" s="59">
        <f>'Indicator Data'!P165</f>
        <v>0</v>
      </c>
      <c r="BB162" s="61">
        <f t="shared" si="153"/>
        <v>0</v>
      </c>
      <c r="BC162" s="62">
        <f t="shared" si="154"/>
        <v>4</v>
      </c>
      <c r="BD162" s="16"/>
      <c r="BE162" s="108"/>
      <c r="BF162" s="4"/>
    </row>
    <row r="163" spans="1:58" x14ac:dyDescent="0.25">
      <c r="A163" s="132" t="s">
        <v>305</v>
      </c>
      <c r="B163" s="63" t="s">
        <v>304</v>
      </c>
      <c r="C163" s="59">
        <f>ROUND(IF('Indicator Data'!C166=0,0.1,IF(LOG('Indicator Data'!C166)&gt;C$194,10,IF(LOG('Indicator Data'!C166)&lt;C$195,0,10-(C$194-LOG('Indicator Data'!C166))/(C$194-C$195)*10))),1)</f>
        <v>0.1</v>
      </c>
      <c r="D163" s="59">
        <f>ROUND(IF('Indicator Data'!D166=0,0.1,IF(LOG('Indicator Data'!D166)&gt;D$194,10,IF(LOG('Indicator Data'!D166)&lt;D$195,0,10-(D$194-LOG('Indicator Data'!D166))/(D$194-D$195)*10))),1)</f>
        <v>0.1</v>
      </c>
      <c r="E163" s="59">
        <f t="shared" ref="E163:E193" si="155">ROUND((10-GEOMEAN(((10-C163)/10*9+1),((10-D163)/10*9+1)))/9*10,1)</f>
        <v>0.1</v>
      </c>
      <c r="F163" s="59">
        <f>ROUND(IF('Indicator Data'!E166="No data",0.1,IF('Indicator Data'!E166=0,0,IF(LOG('Indicator Data'!E166)&gt;F$194,10,IF(LOG('Indicator Data'!E166)&lt;F$195,0,10-(F$194-LOG('Indicator Data'!E166))/(F$194-F$195)*10)))),1)</f>
        <v>8.8000000000000007</v>
      </c>
      <c r="G163" s="59">
        <f>ROUND(IF('Indicator Data'!F166=0,0,IF(LOG('Indicator Data'!F166)&gt;G$194,10,IF(LOG('Indicator Data'!F166)&lt;G$195,0,10-(G$194-LOG('Indicator Data'!F166))/(G$194-G$195)*10))),1)</f>
        <v>0</v>
      </c>
      <c r="H163" s="59">
        <f>ROUND(IF('Indicator Data'!G166=0,0,IF(LOG('Indicator Data'!G166)&gt;H$194,10,IF(LOG('Indicator Data'!G166)&lt;H$195,0,10-(H$194-LOG('Indicator Data'!G166))/(H$194-H$195)*10))),1)</f>
        <v>0</v>
      </c>
      <c r="I163" s="59">
        <f>ROUND(IF('Indicator Data'!H166=0,0,IF(LOG('Indicator Data'!H166)&gt;I$194,10,IF(LOG('Indicator Data'!H166)&lt;I$195,0,10-(I$194-LOG('Indicator Data'!H166))/(I$194-I$195)*10))),1)</f>
        <v>0</v>
      </c>
      <c r="J163" s="59">
        <f t="shared" ref="J163:J193" si="156">ROUND((10-GEOMEAN(((10-H163)/10*9+1),((10-I163)/10*9+1)))/9*10,1)</f>
        <v>0</v>
      </c>
      <c r="K163" s="59">
        <f>ROUND(IF('Indicator Data'!I166=0,0,IF(LOG('Indicator Data'!I166)&gt;K$194,10,IF(LOG('Indicator Data'!I166)&lt;K$195,0,10-(K$194-LOG('Indicator Data'!I166))/(K$194-K$195)*10))),1)</f>
        <v>0</v>
      </c>
      <c r="L163" s="59">
        <f t="shared" ref="L163:L193" si="157">ROUND((10-GEOMEAN(((10-J163)/10*9+1),((10-K163)/10*9+1)))/9*10,1)</f>
        <v>0</v>
      </c>
      <c r="M163" s="59">
        <f>ROUND(IF('Indicator Data'!J166=0,0,IF(LOG('Indicator Data'!J166)&gt;M$194,10,IF(LOG('Indicator Data'!J166)&lt;M$195,0,10-(M$194-LOG('Indicator Data'!J166))/(M$194-M$195)*10))),1)</f>
        <v>10</v>
      </c>
      <c r="N163" s="60">
        <f>'Indicator Data'!C166/'Indicator Data'!$BD166</f>
        <v>0</v>
      </c>
      <c r="O163" s="60">
        <f>'Indicator Data'!D166/'Indicator Data'!$BD166</f>
        <v>0</v>
      </c>
      <c r="P163" s="60">
        <f>IF(F163=0.1,0,'Indicator Data'!E166/'Indicator Data'!$BD166)</f>
        <v>8.5069205702853028E-3</v>
      </c>
      <c r="Q163" s="60">
        <f>'Indicator Data'!F166/'Indicator Data'!$BD166</f>
        <v>0</v>
      </c>
      <c r="R163" s="60">
        <f>'Indicator Data'!G166/'Indicator Data'!$BD166</f>
        <v>0</v>
      </c>
      <c r="S163" s="60">
        <f>'Indicator Data'!H166/'Indicator Data'!$BD166</f>
        <v>0</v>
      </c>
      <c r="T163" s="60">
        <f>'Indicator Data'!I166/'Indicator Data'!$BD166</f>
        <v>0</v>
      </c>
      <c r="U163" s="60">
        <f>'Indicator Data'!J166/'Indicator Data'!$BD166</f>
        <v>1.4297843802377612E-2</v>
      </c>
      <c r="V163" s="59">
        <f t="shared" ref="V163:V193" si="158">ROUND(IF(N163&gt;V$194,10,IF(N163&lt;V$195,0,10-(V$194-N163)/(V$194-V$195)*10)),1)</f>
        <v>0</v>
      </c>
      <c r="W163" s="59">
        <f t="shared" ref="W163:W193" si="159">ROUND(IF(O163&gt;W$194,10,IF(O163&lt;W$195,0,10-(W$194-O163)/(W$194-W$195)*10)),1)</f>
        <v>0</v>
      </c>
      <c r="X163" s="59">
        <f t="shared" ref="X163:X193" si="160">ROUND(((10-GEOMEAN(((10-V163)/10*9+1),((10-W163)/10*9+1)))/9*10),1)</f>
        <v>0</v>
      </c>
      <c r="Y163" s="59">
        <f t="shared" ref="Y163:Y193" si="161">ROUND(IF(P163=0,0.1,IF(P163&gt;Y$194,10,IF(P163&lt;Y$195,0,10-(Y$194-P163)/(Y$194-Y$195)*10))),1)</f>
        <v>5.7</v>
      </c>
      <c r="Z163" s="59">
        <f t="shared" ref="Z163:Z193" si="162">ROUND(IF(Q163=0,0,IF(LOG(Q163)&gt;Z$194,10,IF(LOG(Q163)&lt;=Z$195,0,10-(Z$194-LOG(Q163))/(Z$194-Z$195)*10))),1)</f>
        <v>0</v>
      </c>
      <c r="AA163" s="59">
        <f t="shared" ref="AA163:AA193" si="163">ROUND(IF(R163&gt;AA$194,10,IF(R163&lt;AA$195,0,10-(AA$194-R163)/(AA$194-AA$195)*10)),1)</f>
        <v>0</v>
      </c>
      <c r="AB163" s="59">
        <f t="shared" ref="AB163:AB193" si="164">ROUND(IF(S163&gt;AB$194,10,IF(S163&lt;AB$195,0,10-(AB$194-S163)/(AB$194-AB$195)*10)),1)</f>
        <v>0</v>
      </c>
      <c r="AC163" s="59">
        <f t="shared" ref="AC163:AC193" si="165">ROUND(((10-GEOMEAN(((10-AA163)/10*9+1),((10-AB163)/10*9+1)))/9*10),1)</f>
        <v>0</v>
      </c>
      <c r="AD163" s="59">
        <f t="shared" ref="AD163:AD193" si="166">ROUND(IF(T163=0,0,IF(T163&gt;AD$194,10,IF(T163&lt;=AD$195,0,10-(AD$194-T163)/(AD$194-AD$195)*10))),1)</f>
        <v>0</v>
      </c>
      <c r="AE163" s="59">
        <f t="shared" ref="AE163:AE193" si="167">ROUND((10-GEOMEAN(((10-AC163)/10*9+1),((10-AD163)/10*9+1)))/9*10,1)</f>
        <v>0</v>
      </c>
      <c r="AF163" s="59">
        <f t="shared" ref="AF163:AF193" si="168">ROUND(IF(U163&gt;AF$194,10,IF(U163&lt;AF$195,0,10-(AF$194-U163)/(AF$194-AF$195)*10)),1)</f>
        <v>4.8</v>
      </c>
      <c r="AG163" s="59">
        <f>ROUND(IF('Indicator Data'!K166=0,0,IF('Indicator Data'!K166&gt;AG$194,10,IF('Indicator Data'!K166&lt;AG$195,0,10-(AG$194-'Indicator Data'!K166)/(AG$194-AG$195)*10))),1)</f>
        <v>7.1</v>
      </c>
      <c r="AH163" s="59">
        <f t="shared" ref="AH163:AH193" si="169">ROUND(AVERAGE(C163,V163),1)</f>
        <v>0.1</v>
      </c>
      <c r="AI163" s="59">
        <f t="shared" ref="AI163:AI193" si="170">ROUND(AVERAGE(D163,W163),1)</f>
        <v>0.1</v>
      </c>
      <c r="AJ163" s="59">
        <f t="shared" ref="AJ163:AJ193" si="171">ROUND(AVERAGE(AA163,H163),1)</f>
        <v>0</v>
      </c>
      <c r="AK163" s="59">
        <f t="shared" ref="AK163:AK193" si="172">ROUND(AVERAGE(AB163,I163),1)</f>
        <v>0</v>
      </c>
      <c r="AL163" s="59">
        <f t="shared" ref="AL163:AL193" si="173">ROUND((10-GEOMEAN(((10-AJ163)/10*9+1),((10-AK163)/10*9+1)))/9*10,1)</f>
        <v>0</v>
      </c>
      <c r="AM163" s="59">
        <f t="shared" ref="AM163:AM193" si="174">ROUND(AVERAGE(AD163,K163),1)</f>
        <v>0</v>
      </c>
      <c r="AN163" s="59">
        <f t="shared" ref="AN163:AN193" si="175">ROUND((10-GEOMEAN(((10-M163)/10*9+1),((10-AF163)/10*9+1)))/9*10,1)</f>
        <v>8.5</v>
      </c>
      <c r="AO163" s="61">
        <f t="shared" ref="AO163:AO193" si="176">ROUND((10-GEOMEAN(((10-E163)/10*9+1),((10-X163)/10*9+1)))/9*10,1)</f>
        <v>0.1</v>
      </c>
      <c r="AP163" s="61">
        <f t="shared" ref="AP163:AP193" si="177">ROUND(IF(AND(Y163="x",F163="x"),"x",(10-GEOMEAN(((10-F163)/10*9+1),((10-Y163)/10*9+1)))/9*10),1)</f>
        <v>7.6</v>
      </c>
      <c r="AQ163" s="61">
        <f t="shared" ref="AQ163:AQ193" si="178">ROUND((10-GEOMEAN(((10-G163)/10*9+1),((10-Z163)/10*9+1)))/9*10,1)</f>
        <v>0</v>
      </c>
      <c r="AR163" s="61">
        <f t="shared" ref="AR163:AR193" si="179">ROUND((10-GEOMEAN(((10-L163)/10*9+1),((10-AE163)/10*9+1)))/9*10,1)</f>
        <v>0</v>
      </c>
      <c r="AS163" s="59">
        <f t="shared" ref="AS163:AS193" si="180">ROUND(AVERAGE(AG163,AN163),1)</f>
        <v>7.8</v>
      </c>
      <c r="AT163" s="59">
        <f>IF('Indicator Data'!L166="No data","x",IF('Indicator Data'!BE166&lt;1000,"x",ROUND((IF('Indicator Data'!L166&gt;AT$194,10,IF('Indicator Data'!L166&lt;AT$195,0,10-(AT$194-'Indicator Data'!L166)/(AT$194-AT$195)*10))),1)))</f>
        <v>6.1</v>
      </c>
      <c r="AU163" s="61">
        <f t="shared" ref="AU163:AU193" si="181">ROUND(AVERAGE(AS163,AT163),1)</f>
        <v>7</v>
      </c>
      <c r="AV163" s="62">
        <f t="shared" ref="AV163:AV193" si="182">IF(ROUND(IF(AP163="x",(10-GEOMEAN(((10-AO163)/10*9+1),((10-AU163)/10*9+1),((10-AQ163)/10*9+1),((10-AR163)/10*9+1)))/9*10,(10-GEOMEAN(((10-AO163)/10*9+1),((10-AP163)/10*9+1),((10-AQ163)/10*9+1),((10-AR163)/10*9+1),((10-AU163)/10*9+1)))/9*10),1)=0,0.1,ROUND(IF(AP163="x",(10-GEOMEAN(((10-AO163)/10*9+1),((10-AU163)/10*9+1),((10-AQ163)/10*9+1),((10-AR163)/10*9+1)))/9*10,(10-GEOMEAN(((10-AO163)/10*9+1),((10-AP163)/10*9+1),((10-AQ163)/10*9+1),((10-AR163)/10*9+1),((10-AU163)/10*9+1)))/9*10),1))</f>
        <v>3.9</v>
      </c>
      <c r="AW163" s="59">
        <f>ROUND(IF('Indicator Data'!M166=0,0,IF('Indicator Data'!M166&gt;AW$194,10,IF('Indicator Data'!M166&lt;AW$195,0,10-(AW$194-'Indicator Data'!M166)/(AW$194-AW$195)*10))),1)</f>
        <v>10</v>
      </c>
      <c r="AX163" s="59">
        <f>ROUND(IF('Indicator Data'!N166=0,0,IF(LOG('Indicator Data'!N166)&gt;LOG(AX$194),10,IF(LOG('Indicator Data'!N166)&lt;LOG(AX$195),0,10-(LOG(AX$194)-LOG('Indicator Data'!N166))/(LOG(AX$194)-LOG(AX$195))*10))),1)</f>
        <v>10</v>
      </c>
      <c r="AY163" s="61">
        <f t="shared" ref="AY163:AY193" si="183">ROUND((10-GEOMEAN(((10-AW163)/10*9+1),((10-AX163)/10*9+1)))/9*10,1)</f>
        <v>10</v>
      </c>
      <c r="AZ163" s="59">
        <f>'Indicator Data'!O166</f>
        <v>0</v>
      </c>
      <c r="BA163" s="59">
        <f>'Indicator Data'!P166</f>
        <v>5</v>
      </c>
      <c r="BB163" s="61">
        <f t="shared" ref="BB163:BB193" si="184">ROUND(IF(AZ163=5,10,IF(BA163=5,9,IF(AZ163=4,8,IF(BA163=4,7,0)))),1)</f>
        <v>9</v>
      </c>
      <c r="BC163" s="62">
        <f t="shared" ref="BC163:BC193" si="185">ROUND(IF(BB163&gt;5,BB163,AY163/10*7),1)</f>
        <v>9</v>
      </c>
      <c r="BD163" s="16"/>
      <c r="BE163" s="108"/>
      <c r="BF163" s="4"/>
    </row>
    <row r="164" spans="1:58" x14ac:dyDescent="0.25">
      <c r="A164" s="132" t="s">
        <v>307</v>
      </c>
      <c r="B164" s="63" t="s">
        <v>306</v>
      </c>
      <c r="C164" s="59">
        <f>ROUND(IF('Indicator Data'!C167=0,0.1,IF(LOG('Indicator Data'!C167)&gt;C$194,10,IF(LOG('Indicator Data'!C167)&lt;C$195,0,10-(C$194-LOG('Indicator Data'!C167))/(C$194-C$195)*10))),1)</f>
        <v>0.1</v>
      </c>
      <c r="D164" s="59">
        <f>ROUND(IF('Indicator Data'!D167=0,0.1,IF(LOG('Indicator Data'!D167)&gt;D$194,10,IF(LOG('Indicator Data'!D167)&lt;D$195,0,10-(D$194-LOG('Indicator Data'!D167))/(D$194-D$195)*10))),1)</f>
        <v>0.1</v>
      </c>
      <c r="E164" s="59">
        <f t="shared" si="155"/>
        <v>0.1</v>
      </c>
      <c r="F164" s="59">
        <f>ROUND(IF('Indicator Data'!E167="No data",0.1,IF('Indicator Data'!E167=0,0,IF(LOG('Indicator Data'!E167)&gt;F$194,10,IF(LOG('Indicator Data'!E167)&lt;F$195,0,10-(F$194-LOG('Indicator Data'!E167))/(F$194-F$195)*10)))),1)</f>
        <v>5.4</v>
      </c>
      <c r="G164" s="59">
        <f>ROUND(IF('Indicator Data'!F167=0,0,IF(LOG('Indicator Data'!F167)&gt;G$194,10,IF(LOG('Indicator Data'!F167)&lt;G$195,0,10-(G$194-LOG('Indicator Data'!F167))/(G$194-G$195)*10))),1)</f>
        <v>0.7</v>
      </c>
      <c r="H164" s="59">
        <f>ROUND(IF('Indicator Data'!G167=0,0,IF(LOG('Indicator Data'!G167)&gt;H$194,10,IF(LOG('Indicator Data'!G167)&lt;H$195,0,10-(H$194-LOG('Indicator Data'!G167))/(H$194-H$195)*10))),1)</f>
        <v>0</v>
      </c>
      <c r="I164" s="59">
        <f>ROUND(IF('Indicator Data'!H167=0,0,IF(LOG('Indicator Data'!H167)&gt;I$194,10,IF(LOG('Indicator Data'!H167)&lt;I$195,0,10-(I$194-LOG('Indicator Data'!H167))/(I$194-I$195)*10))),1)</f>
        <v>0</v>
      </c>
      <c r="J164" s="59">
        <f t="shared" si="156"/>
        <v>0</v>
      </c>
      <c r="K164" s="59">
        <f>ROUND(IF('Indicator Data'!I167=0,0,IF(LOG('Indicator Data'!I167)&gt;K$194,10,IF(LOG('Indicator Data'!I167)&lt;K$195,0,10-(K$194-LOG('Indicator Data'!I167))/(K$194-K$195)*10))),1)</f>
        <v>0</v>
      </c>
      <c r="L164" s="59">
        <f t="shared" si="157"/>
        <v>0</v>
      </c>
      <c r="M164" s="59">
        <f>ROUND(IF('Indicator Data'!J167=0,0,IF(LOG('Indicator Data'!J167)&gt;M$194,10,IF(LOG('Indicator Data'!J167)&lt;M$195,0,10-(M$194-LOG('Indicator Data'!J167))/(M$194-M$195)*10))),1)</f>
        <v>0</v>
      </c>
      <c r="N164" s="60">
        <f>'Indicator Data'!C167/'Indicator Data'!$BD167</f>
        <v>0</v>
      </c>
      <c r="O164" s="60">
        <f>'Indicator Data'!D167/'Indicator Data'!$BD167</f>
        <v>0</v>
      </c>
      <c r="P164" s="60">
        <f>IF(F164=0.1,0,'Indicator Data'!E167/'Indicator Data'!$BD167)</f>
        <v>2.7534598166543606E-2</v>
      </c>
      <c r="Q164" s="60">
        <f>'Indicator Data'!F167/'Indicator Data'!$BD167</f>
        <v>4.8356528968350647E-8</v>
      </c>
      <c r="R164" s="60">
        <f>'Indicator Data'!G167/'Indicator Data'!$BD167</f>
        <v>0</v>
      </c>
      <c r="S164" s="60">
        <f>'Indicator Data'!H167/'Indicator Data'!$BD167</f>
        <v>0</v>
      </c>
      <c r="T164" s="60">
        <f>'Indicator Data'!I167/'Indicator Data'!$BD167</f>
        <v>0</v>
      </c>
      <c r="U164" s="60">
        <f>'Indicator Data'!J167/'Indicator Data'!$BD167</f>
        <v>0</v>
      </c>
      <c r="V164" s="59">
        <f t="shared" si="158"/>
        <v>0</v>
      </c>
      <c r="W164" s="59">
        <f t="shared" si="159"/>
        <v>0</v>
      </c>
      <c r="X164" s="59">
        <f t="shared" si="160"/>
        <v>0</v>
      </c>
      <c r="Y164" s="59">
        <f t="shared" si="161"/>
        <v>10</v>
      </c>
      <c r="Z164" s="59">
        <f t="shared" si="162"/>
        <v>2.6</v>
      </c>
      <c r="AA164" s="59">
        <f t="shared" si="163"/>
        <v>0</v>
      </c>
      <c r="AB164" s="59">
        <f t="shared" si="164"/>
        <v>0</v>
      </c>
      <c r="AC164" s="59">
        <f t="shared" si="165"/>
        <v>0</v>
      </c>
      <c r="AD164" s="59">
        <f t="shared" si="166"/>
        <v>0</v>
      </c>
      <c r="AE164" s="59">
        <f t="shared" si="167"/>
        <v>0</v>
      </c>
      <c r="AF164" s="59">
        <f t="shared" si="168"/>
        <v>0</v>
      </c>
      <c r="AG164" s="59">
        <f>ROUND(IF('Indicator Data'!K167=0,0,IF('Indicator Data'!K167&gt;AG$194,10,IF('Indicator Data'!K167&lt;AG$195,0,10-(AG$194-'Indicator Data'!K167)/(AG$194-AG$195)*10))),1)</f>
        <v>0</v>
      </c>
      <c r="AH164" s="59">
        <f t="shared" si="169"/>
        <v>0.1</v>
      </c>
      <c r="AI164" s="59">
        <f t="shared" si="170"/>
        <v>0.1</v>
      </c>
      <c r="AJ164" s="59">
        <f t="shared" si="171"/>
        <v>0</v>
      </c>
      <c r="AK164" s="59">
        <f t="shared" si="172"/>
        <v>0</v>
      </c>
      <c r="AL164" s="59">
        <f t="shared" si="173"/>
        <v>0</v>
      </c>
      <c r="AM164" s="59">
        <f t="shared" si="174"/>
        <v>0</v>
      </c>
      <c r="AN164" s="59">
        <f t="shared" si="175"/>
        <v>0</v>
      </c>
      <c r="AO164" s="61">
        <f t="shared" si="176"/>
        <v>0.1</v>
      </c>
      <c r="AP164" s="61">
        <f t="shared" si="177"/>
        <v>8.6</v>
      </c>
      <c r="AQ164" s="61">
        <f t="shared" si="178"/>
        <v>1.7</v>
      </c>
      <c r="AR164" s="61">
        <f t="shared" si="179"/>
        <v>0</v>
      </c>
      <c r="AS164" s="59">
        <f t="shared" si="180"/>
        <v>0</v>
      </c>
      <c r="AT164" s="59">
        <f>IF('Indicator Data'!L167="No data","x",IF('Indicator Data'!BE167&lt;1000,"x",ROUND((IF('Indicator Data'!L167&gt;AT$194,10,IF('Indicator Data'!L167&lt;AT$195,0,10-(AT$194-'Indicator Data'!L167)/(AT$194-AT$195)*10))),1)))</f>
        <v>3</v>
      </c>
      <c r="AU164" s="61">
        <f t="shared" si="181"/>
        <v>1.5</v>
      </c>
      <c r="AV164" s="62">
        <f t="shared" si="182"/>
        <v>3.4</v>
      </c>
      <c r="AW164" s="59">
        <f>ROUND(IF('Indicator Data'!M167=0,0,IF('Indicator Data'!M167&gt;AW$194,10,IF('Indicator Data'!M167&lt;AW$195,0,10-(AW$194-'Indicator Data'!M167)/(AW$194-AW$195)*10))),1)</f>
        <v>0.2</v>
      </c>
      <c r="AX164" s="59">
        <f>ROUND(IF('Indicator Data'!N167=0,0,IF(LOG('Indicator Data'!N167)&gt;LOG(AX$194),10,IF(LOG('Indicator Data'!N167)&lt;LOG(AX$195),0,10-(LOG(AX$194)-LOG('Indicator Data'!N167))/(LOG(AX$194)-LOG(AX$195))*10))),1)</f>
        <v>0</v>
      </c>
      <c r="AY164" s="61">
        <f t="shared" si="183"/>
        <v>0.1</v>
      </c>
      <c r="AZ164" s="59">
        <f>'Indicator Data'!O167</f>
        <v>0</v>
      </c>
      <c r="BA164" s="59">
        <f>'Indicator Data'!P167</f>
        <v>0</v>
      </c>
      <c r="BB164" s="61">
        <f t="shared" si="184"/>
        <v>0</v>
      </c>
      <c r="BC164" s="62">
        <f t="shared" si="185"/>
        <v>0.1</v>
      </c>
      <c r="BD164" s="16"/>
      <c r="BE164" s="108"/>
      <c r="BF164" s="4"/>
    </row>
    <row r="165" spans="1:58" x14ac:dyDescent="0.25">
      <c r="A165" s="132" t="s">
        <v>309</v>
      </c>
      <c r="B165" s="63" t="s">
        <v>308</v>
      </c>
      <c r="C165" s="59">
        <f>ROUND(IF('Indicator Data'!C168=0,0.1,IF(LOG('Indicator Data'!C168)&gt;C$194,10,IF(LOG('Indicator Data'!C168)&lt;C$195,0,10-(C$194-LOG('Indicator Data'!C168))/(C$194-C$195)*10))),1)</f>
        <v>0.1</v>
      </c>
      <c r="D165" s="59">
        <f>ROUND(IF('Indicator Data'!D168=0,0.1,IF(LOG('Indicator Data'!D168)&gt;D$194,10,IF(LOG('Indicator Data'!D168)&lt;D$195,0,10-(D$194-LOG('Indicator Data'!D168))/(D$194-D$195)*10))),1)</f>
        <v>0.1</v>
      </c>
      <c r="E165" s="59">
        <f t="shared" si="155"/>
        <v>0.1</v>
      </c>
      <c r="F165" s="59">
        <f>ROUND(IF('Indicator Data'!E168="No data",0.1,IF('Indicator Data'!E168=0,0,IF(LOG('Indicator Data'!E168)&gt;F$194,10,IF(LOG('Indicator Data'!E168)&lt;F$195,0,10-(F$194-LOG('Indicator Data'!E168))/(F$194-F$195)*10)))),1)</f>
        <v>4.5</v>
      </c>
      <c r="G165" s="59">
        <f>ROUND(IF('Indicator Data'!F168=0,0,IF(LOG('Indicator Data'!F168)&gt;G$194,10,IF(LOG('Indicator Data'!F168)&lt;G$195,0,10-(G$194-LOG('Indicator Data'!F168))/(G$194-G$195)*10))),1)</f>
        <v>0</v>
      </c>
      <c r="H165" s="59">
        <f>ROUND(IF('Indicator Data'!G168=0,0,IF(LOG('Indicator Data'!G168)&gt;H$194,10,IF(LOG('Indicator Data'!G168)&lt;H$195,0,10-(H$194-LOG('Indicator Data'!G168))/(H$194-H$195)*10))),1)</f>
        <v>0.5</v>
      </c>
      <c r="I165" s="59">
        <f>ROUND(IF('Indicator Data'!H168=0,0,IF(LOG('Indicator Data'!H168)&gt;I$194,10,IF(LOG('Indicator Data'!H168)&lt;I$195,0,10-(I$194-LOG('Indicator Data'!H168))/(I$194-I$195)*10))),1)</f>
        <v>0</v>
      </c>
      <c r="J165" s="59">
        <f t="shared" si="156"/>
        <v>0.3</v>
      </c>
      <c r="K165" s="59">
        <f>ROUND(IF('Indicator Data'!I168=0,0,IF(LOG('Indicator Data'!I168)&gt;K$194,10,IF(LOG('Indicator Data'!I168)&lt;K$195,0,10-(K$194-LOG('Indicator Data'!I168))/(K$194-K$195)*10))),1)</f>
        <v>0</v>
      </c>
      <c r="L165" s="59">
        <f t="shared" si="157"/>
        <v>0.2</v>
      </c>
      <c r="M165" s="59">
        <f>ROUND(IF('Indicator Data'!J168=0,0,IF(LOG('Indicator Data'!J168)&gt;M$194,10,IF(LOG('Indicator Data'!J168)&lt;M$195,0,10-(M$194-LOG('Indicator Data'!J168))/(M$194-M$195)*10))),1)</f>
        <v>9.5</v>
      </c>
      <c r="N165" s="60">
        <f>'Indicator Data'!C168/'Indicator Data'!$BD168</f>
        <v>0</v>
      </c>
      <c r="O165" s="60">
        <f>'Indicator Data'!D168/'Indicator Data'!$BD168</f>
        <v>0</v>
      </c>
      <c r="P165" s="60">
        <f>IF(F165=0.1,0,'Indicator Data'!E168/'Indicator Data'!$BD168)</f>
        <v>5.1111784587722676E-3</v>
      </c>
      <c r="Q165" s="60">
        <f>'Indicator Data'!F168/'Indicator Data'!$BD168</f>
        <v>0</v>
      </c>
      <c r="R165" s="60">
        <f>'Indicator Data'!G168/'Indicator Data'!$BD168</f>
        <v>1.2653896230606224E-4</v>
      </c>
      <c r="S165" s="60">
        <f>'Indicator Data'!H168/'Indicator Data'!$BD168</f>
        <v>0</v>
      </c>
      <c r="T165" s="60">
        <f>'Indicator Data'!I168/'Indicator Data'!$BD168</f>
        <v>0</v>
      </c>
      <c r="U165" s="60">
        <f>'Indicator Data'!J168/'Indicator Data'!$BD168</f>
        <v>5.0356472736727026E-2</v>
      </c>
      <c r="V165" s="59">
        <f t="shared" si="158"/>
        <v>0</v>
      </c>
      <c r="W165" s="59">
        <f t="shared" si="159"/>
        <v>0</v>
      </c>
      <c r="X165" s="59">
        <f t="shared" si="160"/>
        <v>0</v>
      </c>
      <c r="Y165" s="59">
        <f t="shared" si="161"/>
        <v>3.4</v>
      </c>
      <c r="Z165" s="59">
        <f t="shared" si="162"/>
        <v>0</v>
      </c>
      <c r="AA165" s="59">
        <f t="shared" si="163"/>
        <v>0.1</v>
      </c>
      <c r="AB165" s="59">
        <f t="shared" si="164"/>
        <v>0</v>
      </c>
      <c r="AC165" s="59">
        <f t="shared" si="165"/>
        <v>0.1</v>
      </c>
      <c r="AD165" s="59">
        <f t="shared" si="166"/>
        <v>0</v>
      </c>
      <c r="AE165" s="59">
        <f t="shared" si="167"/>
        <v>0.1</v>
      </c>
      <c r="AF165" s="59">
        <f t="shared" si="168"/>
        <v>10</v>
      </c>
      <c r="AG165" s="59">
        <f>ROUND(IF('Indicator Data'!K168=0,0,IF('Indicator Data'!K168&gt;AG$194,10,IF('Indicator Data'!K168&lt;AG$195,0,10-(AG$194-'Indicator Data'!K168)/(AG$194-AG$195)*10))),1)</f>
        <v>5.0999999999999996</v>
      </c>
      <c r="AH165" s="59">
        <f t="shared" si="169"/>
        <v>0.1</v>
      </c>
      <c r="AI165" s="59">
        <f t="shared" si="170"/>
        <v>0.1</v>
      </c>
      <c r="AJ165" s="59">
        <f t="shared" si="171"/>
        <v>0.3</v>
      </c>
      <c r="AK165" s="59">
        <f t="shared" si="172"/>
        <v>0</v>
      </c>
      <c r="AL165" s="59">
        <f t="shared" si="173"/>
        <v>0.2</v>
      </c>
      <c r="AM165" s="59">
        <f t="shared" si="174"/>
        <v>0</v>
      </c>
      <c r="AN165" s="59">
        <f t="shared" si="175"/>
        <v>9.8000000000000007</v>
      </c>
      <c r="AO165" s="61">
        <f t="shared" si="176"/>
        <v>0.1</v>
      </c>
      <c r="AP165" s="61">
        <f t="shared" si="177"/>
        <v>4</v>
      </c>
      <c r="AQ165" s="61">
        <f t="shared" si="178"/>
        <v>0</v>
      </c>
      <c r="AR165" s="61">
        <f t="shared" si="179"/>
        <v>0.2</v>
      </c>
      <c r="AS165" s="59">
        <f t="shared" si="180"/>
        <v>7.5</v>
      </c>
      <c r="AT165" s="59">
        <f>IF('Indicator Data'!L168="No data","x",IF('Indicator Data'!BE168&lt;1000,"x",ROUND((IF('Indicator Data'!L168&gt;AT$194,10,IF('Indicator Data'!L168&lt;AT$195,0,10-(AT$194-'Indicator Data'!L168)/(AT$194-AT$195)*10))),1)))</f>
        <v>3</v>
      </c>
      <c r="AU165" s="61">
        <f t="shared" si="181"/>
        <v>5.3</v>
      </c>
      <c r="AV165" s="62">
        <f t="shared" si="182"/>
        <v>2.2000000000000002</v>
      </c>
      <c r="AW165" s="59">
        <f>ROUND(IF('Indicator Data'!M168=0,0,IF('Indicator Data'!M168&gt;AW$194,10,IF('Indicator Data'!M168&lt;AW$195,0,10-(AW$194-'Indicator Data'!M168)/(AW$194-AW$195)*10))),1)</f>
        <v>1.9</v>
      </c>
      <c r="AX165" s="59">
        <f>ROUND(IF('Indicator Data'!N168=0,0,IF(LOG('Indicator Data'!N168)&gt;LOG(AX$194),10,IF(LOG('Indicator Data'!N168)&lt;LOG(AX$195),0,10-(LOG(AX$194)-LOG('Indicator Data'!N168))/(LOG(AX$194)-LOG(AX$195))*10))),1)</f>
        <v>4</v>
      </c>
      <c r="AY165" s="61">
        <f t="shared" si="183"/>
        <v>3</v>
      </c>
      <c r="AZ165" s="59">
        <f>'Indicator Data'!O168</f>
        <v>0</v>
      </c>
      <c r="BA165" s="59">
        <f>'Indicator Data'!P168</f>
        <v>0</v>
      </c>
      <c r="BB165" s="61">
        <f t="shared" si="184"/>
        <v>0</v>
      </c>
      <c r="BC165" s="62">
        <f t="shared" si="185"/>
        <v>2.1</v>
      </c>
      <c r="BD165" s="16"/>
      <c r="BE165" s="108"/>
      <c r="BF165" s="4"/>
    </row>
    <row r="166" spans="1:58" x14ac:dyDescent="0.25">
      <c r="A166" s="132" t="s">
        <v>311</v>
      </c>
      <c r="B166" s="63" t="s">
        <v>310</v>
      </c>
      <c r="C166" s="59">
        <f>ROUND(IF('Indicator Data'!C169=0,0.1,IF(LOG('Indicator Data'!C169)&gt;C$194,10,IF(LOG('Indicator Data'!C169)&lt;C$195,0,10-(C$194-LOG('Indicator Data'!C169))/(C$194-C$195)*10))),1)</f>
        <v>0.1</v>
      </c>
      <c r="D166" s="59">
        <f>ROUND(IF('Indicator Data'!D169=0,0.1,IF(LOG('Indicator Data'!D169)&gt;D$194,10,IF(LOG('Indicator Data'!D169)&lt;D$195,0,10-(D$194-LOG('Indicator Data'!D169))/(D$194-D$195)*10))),1)</f>
        <v>0.1</v>
      </c>
      <c r="E166" s="59">
        <f t="shared" si="155"/>
        <v>0.1</v>
      </c>
      <c r="F166" s="59">
        <f>ROUND(IF('Indicator Data'!E169="No data",0.1,IF('Indicator Data'!E169=0,0,IF(LOG('Indicator Data'!E169)&gt;F$194,10,IF(LOG('Indicator Data'!E169)&lt;F$195,0,10-(F$194-LOG('Indicator Data'!E169))/(F$194-F$195)*10)))),1)</f>
        <v>5.2</v>
      </c>
      <c r="G166" s="59">
        <f>ROUND(IF('Indicator Data'!F169=0,0,IF(LOG('Indicator Data'!F169)&gt;G$194,10,IF(LOG('Indicator Data'!F169)&lt;G$195,0,10-(G$194-LOG('Indicator Data'!F169))/(G$194-G$195)*10))),1)</f>
        <v>0</v>
      </c>
      <c r="H166" s="59">
        <f>ROUND(IF('Indicator Data'!G169=0,0,IF(LOG('Indicator Data'!G169)&gt;H$194,10,IF(LOG('Indicator Data'!G169)&lt;H$195,0,10-(H$194-LOG('Indicator Data'!G169))/(H$194-H$195)*10))),1)</f>
        <v>0</v>
      </c>
      <c r="I166" s="59">
        <f>ROUND(IF('Indicator Data'!H169=0,0,IF(LOG('Indicator Data'!H169)&gt;I$194,10,IF(LOG('Indicator Data'!H169)&lt;I$195,0,10-(I$194-LOG('Indicator Data'!H169))/(I$194-I$195)*10))),1)</f>
        <v>0</v>
      </c>
      <c r="J166" s="59">
        <f t="shared" si="156"/>
        <v>0</v>
      </c>
      <c r="K166" s="59">
        <f>ROUND(IF('Indicator Data'!I169=0,0,IF(LOG('Indicator Data'!I169)&gt;K$194,10,IF(LOG('Indicator Data'!I169)&lt;K$195,0,10-(K$194-LOG('Indicator Data'!I169))/(K$194-K$195)*10))),1)</f>
        <v>0</v>
      </c>
      <c r="L166" s="59">
        <f t="shared" si="157"/>
        <v>0</v>
      </c>
      <c r="M166" s="59">
        <f>ROUND(IF('Indicator Data'!J169=0,0,IF(LOG('Indicator Data'!J169)&gt;M$194,10,IF(LOG('Indicator Data'!J169)&lt;M$195,0,10-(M$194-LOG('Indicator Data'!J169))/(M$194-M$195)*10))),1)</f>
        <v>0</v>
      </c>
      <c r="N166" s="60">
        <f>'Indicator Data'!C169/'Indicator Data'!$BD169</f>
        <v>0</v>
      </c>
      <c r="O166" s="60">
        <f>'Indicator Data'!D169/'Indicator Data'!$BD169</f>
        <v>0</v>
      </c>
      <c r="P166" s="60">
        <f>IF(F166=0.1,0,'Indicator Data'!E169/'Indicator Data'!$BD169)</f>
        <v>1.2542270001236553E-3</v>
      </c>
      <c r="Q166" s="60">
        <f>'Indicator Data'!F169/'Indicator Data'!$BD169</f>
        <v>0</v>
      </c>
      <c r="R166" s="60">
        <f>'Indicator Data'!G169/'Indicator Data'!$BD169</f>
        <v>0</v>
      </c>
      <c r="S166" s="60">
        <f>'Indicator Data'!H169/'Indicator Data'!$BD169</f>
        <v>0</v>
      </c>
      <c r="T166" s="60">
        <f>'Indicator Data'!I169/'Indicator Data'!$BD169</f>
        <v>0</v>
      </c>
      <c r="U166" s="60">
        <f>'Indicator Data'!J169/'Indicator Data'!$BD169</f>
        <v>0</v>
      </c>
      <c r="V166" s="59">
        <f t="shared" si="158"/>
        <v>0</v>
      </c>
      <c r="W166" s="59">
        <f t="shared" si="159"/>
        <v>0</v>
      </c>
      <c r="X166" s="59">
        <f t="shared" si="160"/>
        <v>0</v>
      </c>
      <c r="Y166" s="59">
        <f t="shared" si="161"/>
        <v>0.8</v>
      </c>
      <c r="Z166" s="59">
        <f t="shared" si="162"/>
        <v>0</v>
      </c>
      <c r="AA166" s="59">
        <f t="shared" si="163"/>
        <v>0</v>
      </c>
      <c r="AB166" s="59">
        <f t="shared" si="164"/>
        <v>0</v>
      </c>
      <c r="AC166" s="59">
        <f t="shared" si="165"/>
        <v>0</v>
      </c>
      <c r="AD166" s="59">
        <f t="shared" si="166"/>
        <v>0</v>
      </c>
      <c r="AE166" s="59">
        <f t="shared" si="167"/>
        <v>0</v>
      </c>
      <c r="AF166" s="59">
        <f t="shared" si="168"/>
        <v>0</v>
      </c>
      <c r="AG166" s="59">
        <f>ROUND(IF('Indicator Data'!K169=0,0,IF('Indicator Data'!K169&gt;AG$194,10,IF('Indicator Data'!K169&lt;AG$195,0,10-(AG$194-'Indicator Data'!K169)/(AG$194-AG$195)*10))),1)</f>
        <v>0</v>
      </c>
      <c r="AH166" s="59">
        <f t="shared" si="169"/>
        <v>0.1</v>
      </c>
      <c r="AI166" s="59">
        <f t="shared" si="170"/>
        <v>0.1</v>
      </c>
      <c r="AJ166" s="59">
        <f t="shared" si="171"/>
        <v>0</v>
      </c>
      <c r="AK166" s="59">
        <f t="shared" si="172"/>
        <v>0</v>
      </c>
      <c r="AL166" s="59">
        <f t="shared" si="173"/>
        <v>0</v>
      </c>
      <c r="AM166" s="59">
        <f t="shared" si="174"/>
        <v>0</v>
      </c>
      <c r="AN166" s="59">
        <f t="shared" si="175"/>
        <v>0</v>
      </c>
      <c r="AO166" s="61">
        <f t="shared" si="176"/>
        <v>0.1</v>
      </c>
      <c r="AP166" s="61">
        <f t="shared" si="177"/>
        <v>3.3</v>
      </c>
      <c r="AQ166" s="61">
        <f t="shared" si="178"/>
        <v>0</v>
      </c>
      <c r="AR166" s="61">
        <f t="shared" si="179"/>
        <v>0</v>
      </c>
      <c r="AS166" s="59">
        <f t="shared" si="180"/>
        <v>0</v>
      </c>
      <c r="AT166" s="59">
        <f>IF('Indicator Data'!L169="No data","x",IF('Indicator Data'!BE169&lt;1000,"x",ROUND((IF('Indicator Data'!L169&gt;AT$194,10,IF('Indicator Data'!L169&lt;AT$195,0,10-(AT$194-'Indicator Data'!L169)/(AT$194-AT$195)*10))),1)))</f>
        <v>3</v>
      </c>
      <c r="AU166" s="61">
        <f t="shared" si="181"/>
        <v>1.5</v>
      </c>
      <c r="AV166" s="62">
        <f t="shared" si="182"/>
        <v>1.1000000000000001</v>
      </c>
      <c r="AW166" s="59">
        <f>ROUND(IF('Indicator Data'!M169=0,0,IF('Indicator Data'!M169&gt;AW$194,10,IF('Indicator Data'!M169&lt;AW$195,0,10-(AW$194-'Indicator Data'!M169)/(AW$194-AW$195)*10))),1)</f>
        <v>0.1</v>
      </c>
      <c r="AX166" s="59">
        <f>ROUND(IF('Indicator Data'!N169=0,0,IF(LOG('Indicator Data'!N169)&gt;LOG(AX$194),10,IF(LOG('Indicator Data'!N169)&lt;LOG(AX$195),0,10-(LOG(AX$194)-LOG('Indicator Data'!N169))/(LOG(AX$194)-LOG(AX$195))*10))),1)</f>
        <v>0.6</v>
      </c>
      <c r="AY166" s="61">
        <f t="shared" si="183"/>
        <v>0.4</v>
      </c>
      <c r="AZ166" s="59">
        <f>'Indicator Data'!O169</f>
        <v>0</v>
      </c>
      <c r="BA166" s="59">
        <f>'Indicator Data'!P169</f>
        <v>0</v>
      </c>
      <c r="BB166" s="61">
        <f t="shared" si="184"/>
        <v>0</v>
      </c>
      <c r="BC166" s="62">
        <f t="shared" si="185"/>
        <v>0.3</v>
      </c>
      <c r="BD166" s="16"/>
      <c r="BE166" s="108"/>
      <c r="BF166" s="4"/>
    </row>
    <row r="167" spans="1:58" x14ac:dyDescent="0.25">
      <c r="A167" s="132" t="s">
        <v>313</v>
      </c>
      <c r="B167" s="63" t="s">
        <v>312</v>
      </c>
      <c r="C167" s="59">
        <f>ROUND(IF('Indicator Data'!C170=0,0.1,IF(LOG('Indicator Data'!C170)&gt;C$194,10,IF(LOG('Indicator Data'!C170)&lt;C$195,0,10-(C$194-LOG('Indicator Data'!C170))/(C$194-C$195)*10))),1)</f>
        <v>6.9</v>
      </c>
      <c r="D167" s="59">
        <f>ROUND(IF('Indicator Data'!D170=0,0.1,IF(LOG('Indicator Data'!D170)&gt;D$194,10,IF(LOG('Indicator Data'!D170)&lt;D$195,0,10-(D$194-LOG('Indicator Data'!D170))/(D$194-D$195)*10))),1)</f>
        <v>0.1</v>
      </c>
      <c r="E167" s="59">
        <f t="shared" si="155"/>
        <v>4.3</v>
      </c>
      <c r="F167" s="59">
        <f>ROUND(IF('Indicator Data'!E170="No data",0.1,IF('Indicator Data'!E170=0,0,IF(LOG('Indicator Data'!E170)&gt;F$194,10,IF(LOG('Indicator Data'!E170)&lt;F$195,0,10-(F$194-LOG('Indicator Data'!E170))/(F$194-F$195)*10)))),1)</f>
        <v>6</v>
      </c>
      <c r="G167" s="59">
        <f>ROUND(IF('Indicator Data'!F170=0,0,IF(LOG('Indicator Data'!F170)&gt;G$194,10,IF(LOG('Indicator Data'!F170)&lt;G$195,0,10-(G$194-LOG('Indicator Data'!F170))/(G$194-G$195)*10))),1)</f>
        <v>0</v>
      </c>
      <c r="H167" s="59">
        <f>ROUND(IF('Indicator Data'!G170=0,0,IF(LOG('Indicator Data'!G170)&gt;H$194,10,IF(LOG('Indicator Data'!G170)&lt;H$195,0,10-(H$194-LOG('Indicator Data'!G170))/(H$194-H$195)*10))),1)</f>
        <v>0</v>
      </c>
      <c r="I167" s="59">
        <f>ROUND(IF('Indicator Data'!H170=0,0,IF(LOG('Indicator Data'!H170)&gt;I$194,10,IF(LOG('Indicator Data'!H170)&lt;I$195,0,10-(I$194-LOG('Indicator Data'!H170))/(I$194-I$195)*10))),1)</f>
        <v>0</v>
      </c>
      <c r="J167" s="59">
        <f t="shared" si="156"/>
        <v>0</v>
      </c>
      <c r="K167" s="59">
        <f>ROUND(IF('Indicator Data'!I170=0,0,IF(LOG('Indicator Data'!I170)&gt;K$194,10,IF(LOG('Indicator Data'!I170)&lt;K$195,0,10-(K$194-LOG('Indicator Data'!I170))/(K$194-K$195)*10))),1)</f>
        <v>0</v>
      </c>
      <c r="L167" s="59">
        <f t="shared" si="157"/>
        <v>0</v>
      </c>
      <c r="M167" s="59">
        <f>ROUND(IF('Indicator Data'!J170=0,0,IF(LOG('Indicator Data'!J170)&gt;M$194,10,IF(LOG('Indicator Data'!J170)&lt;M$195,0,10-(M$194-LOG('Indicator Data'!J170))/(M$194-M$195)*10))),1)</f>
        <v>0</v>
      </c>
      <c r="N167" s="60">
        <f>'Indicator Data'!C170/'Indicator Data'!$BD170</f>
        <v>7.2405545543548558E-4</v>
      </c>
      <c r="O167" s="60">
        <f>'Indicator Data'!D170/'Indicator Data'!$BD170</f>
        <v>0</v>
      </c>
      <c r="P167" s="60">
        <f>IF(F167=0.1,0,'Indicator Data'!E170/'Indicator Data'!$BD170)</f>
        <v>2.9893751525518352E-3</v>
      </c>
      <c r="Q167" s="60">
        <f>'Indicator Data'!F170/'Indicator Data'!$BD170</f>
        <v>0</v>
      </c>
      <c r="R167" s="60">
        <f>'Indicator Data'!G170/'Indicator Data'!$BD170</f>
        <v>0</v>
      </c>
      <c r="S167" s="60">
        <f>'Indicator Data'!H170/'Indicator Data'!$BD170</f>
        <v>0</v>
      </c>
      <c r="T167" s="60">
        <f>'Indicator Data'!I170/'Indicator Data'!$BD170</f>
        <v>0</v>
      </c>
      <c r="U167" s="60">
        <f>'Indicator Data'!J170/'Indicator Data'!$BD170</f>
        <v>0</v>
      </c>
      <c r="V167" s="59">
        <f t="shared" si="158"/>
        <v>3.6</v>
      </c>
      <c r="W167" s="59">
        <f t="shared" si="159"/>
        <v>0</v>
      </c>
      <c r="X167" s="59">
        <f t="shared" si="160"/>
        <v>2</v>
      </c>
      <c r="Y167" s="59">
        <f t="shared" si="161"/>
        <v>2</v>
      </c>
      <c r="Z167" s="59">
        <f t="shared" si="162"/>
        <v>0</v>
      </c>
      <c r="AA167" s="59">
        <f t="shared" si="163"/>
        <v>0</v>
      </c>
      <c r="AB167" s="59">
        <f t="shared" si="164"/>
        <v>0</v>
      </c>
      <c r="AC167" s="59">
        <f t="shared" si="165"/>
        <v>0</v>
      </c>
      <c r="AD167" s="59">
        <f t="shared" si="166"/>
        <v>0</v>
      </c>
      <c r="AE167" s="59">
        <f t="shared" si="167"/>
        <v>0</v>
      </c>
      <c r="AF167" s="59">
        <f t="shared" si="168"/>
        <v>0</v>
      </c>
      <c r="AG167" s="59">
        <f>ROUND(IF('Indicator Data'!K170=0,0,IF('Indicator Data'!K170&gt;AG$194,10,IF('Indicator Data'!K170&lt;AG$195,0,10-(AG$194-'Indicator Data'!K170)/(AG$194-AG$195)*10))),1)</f>
        <v>0</v>
      </c>
      <c r="AH167" s="59">
        <f t="shared" si="169"/>
        <v>5.3</v>
      </c>
      <c r="AI167" s="59">
        <f t="shared" si="170"/>
        <v>0.1</v>
      </c>
      <c r="AJ167" s="59">
        <f t="shared" si="171"/>
        <v>0</v>
      </c>
      <c r="AK167" s="59">
        <f t="shared" si="172"/>
        <v>0</v>
      </c>
      <c r="AL167" s="59">
        <f t="shared" si="173"/>
        <v>0</v>
      </c>
      <c r="AM167" s="59">
        <f t="shared" si="174"/>
        <v>0</v>
      </c>
      <c r="AN167" s="59">
        <f t="shared" si="175"/>
        <v>0</v>
      </c>
      <c r="AO167" s="61">
        <f t="shared" si="176"/>
        <v>3.2</v>
      </c>
      <c r="AP167" s="61">
        <f t="shared" si="177"/>
        <v>4.3</v>
      </c>
      <c r="AQ167" s="61">
        <f t="shared" si="178"/>
        <v>0</v>
      </c>
      <c r="AR167" s="61">
        <f t="shared" si="179"/>
        <v>0</v>
      </c>
      <c r="AS167" s="59">
        <f t="shared" si="180"/>
        <v>0</v>
      </c>
      <c r="AT167" s="59">
        <f>IF('Indicator Data'!L170="No data","x",IF('Indicator Data'!BE170&lt;1000,"x",ROUND((IF('Indicator Data'!L170&gt;AT$194,10,IF('Indicator Data'!L170&lt;AT$195,0,10-(AT$194-'Indicator Data'!L170)/(AT$194-AT$195)*10))),1)))</f>
        <v>1</v>
      </c>
      <c r="AU167" s="61">
        <f t="shared" si="181"/>
        <v>0.5</v>
      </c>
      <c r="AV167" s="62">
        <f t="shared" si="182"/>
        <v>1.8</v>
      </c>
      <c r="AW167" s="59">
        <f>ROUND(IF('Indicator Data'!M170=0,0,IF('Indicator Data'!M170&gt;AW$194,10,IF('Indicator Data'!M170&lt;AW$195,0,10-(AW$194-'Indicator Data'!M170)/(AW$194-AW$195)*10))),1)</f>
        <v>0.2</v>
      </c>
      <c r="AX167" s="59">
        <f>ROUND(IF('Indicator Data'!N170=0,0,IF(LOG('Indicator Data'!N170)&gt;LOG(AX$194),10,IF(LOG('Indicator Data'!N170)&lt;LOG(AX$195),0,10-(LOG(AX$194)-LOG('Indicator Data'!N170))/(LOG(AX$194)-LOG(AX$195))*10))),1)</f>
        <v>0</v>
      </c>
      <c r="AY167" s="61">
        <f t="shared" si="183"/>
        <v>0.1</v>
      </c>
      <c r="AZ167" s="59">
        <f>'Indicator Data'!O170</f>
        <v>0</v>
      </c>
      <c r="BA167" s="59">
        <f>'Indicator Data'!P170</f>
        <v>0</v>
      </c>
      <c r="BB167" s="61">
        <f t="shared" si="184"/>
        <v>0</v>
      </c>
      <c r="BC167" s="62">
        <f t="shared" si="185"/>
        <v>0.1</v>
      </c>
      <c r="BD167" s="16"/>
      <c r="BE167" s="108"/>
      <c r="BF167" s="4"/>
    </row>
    <row r="168" spans="1:58" x14ac:dyDescent="0.25">
      <c r="A168" s="132" t="s">
        <v>851</v>
      </c>
      <c r="B168" s="63" t="s">
        <v>314</v>
      </c>
      <c r="C168" s="59">
        <f>ROUND(IF('Indicator Data'!C171=0,0.1,IF(LOG('Indicator Data'!C171)&gt;C$194,10,IF(LOG('Indicator Data'!C171)&lt;C$195,0,10-(C$194-LOG('Indicator Data'!C171))/(C$194-C$195)*10))),1)</f>
        <v>8.8000000000000007</v>
      </c>
      <c r="D168" s="59">
        <f>ROUND(IF('Indicator Data'!D171=0,0.1,IF(LOG('Indicator Data'!D171)&gt;D$194,10,IF(LOG('Indicator Data'!D171)&lt;D$195,0,10-(D$194-LOG('Indicator Data'!D171))/(D$194-D$195)*10))),1)</f>
        <v>2.6</v>
      </c>
      <c r="E168" s="59">
        <f t="shared" si="155"/>
        <v>6.7</v>
      </c>
      <c r="F168" s="59">
        <f>ROUND(IF('Indicator Data'!E171="No data",0.1,IF('Indicator Data'!E171=0,0,IF(LOG('Indicator Data'!E171)&gt;F$194,10,IF(LOG('Indicator Data'!E171)&lt;F$195,0,10-(F$194-LOG('Indicator Data'!E171))/(F$194-F$195)*10)))),1)</f>
        <v>7.2</v>
      </c>
      <c r="G168" s="59">
        <f>ROUND(IF('Indicator Data'!F171=0,0,IF(LOG('Indicator Data'!F171)&gt;G$194,10,IF(LOG('Indicator Data'!F171)&lt;G$195,0,10-(G$194-LOG('Indicator Data'!F171))/(G$194-G$195)*10))),1)</f>
        <v>4.5</v>
      </c>
      <c r="H168" s="59">
        <f>ROUND(IF('Indicator Data'!G171=0,0,IF(LOG('Indicator Data'!G171)&gt;H$194,10,IF(LOG('Indicator Data'!G171)&lt;H$195,0,10-(H$194-LOG('Indicator Data'!G171))/(H$194-H$195)*10))),1)</f>
        <v>0</v>
      </c>
      <c r="I168" s="59">
        <f>ROUND(IF('Indicator Data'!H171=0,0,IF(LOG('Indicator Data'!H171)&gt;I$194,10,IF(LOG('Indicator Data'!H171)&lt;I$195,0,10-(I$194-LOG('Indicator Data'!H171))/(I$194-I$195)*10))),1)</f>
        <v>0</v>
      </c>
      <c r="J168" s="59">
        <f t="shared" si="156"/>
        <v>0</v>
      </c>
      <c r="K168" s="59">
        <f>ROUND(IF('Indicator Data'!I171=0,0,IF(LOG('Indicator Data'!I171)&gt;K$194,10,IF(LOG('Indicator Data'!I171)&lt;K$195,0,10-(K$194-LOG('Indicator Data'!I171))/(K$194-K$195)*10))),1)</f>
        <v>0</v>
      </c>
      <c r="L168" s="59">
        <f t="shared" si="157"/>
        <v>0</v>
      </c>
      <c r="M168" s="59">
        <f>ROUND(IF('Indicator Data'!J171=0,0,IF(LOG('Indicator Data'!J171)&gt;M$194,10,IF(LOG('Indicator Data'!J171)&lt;M$195,0,10-(M$194-LOG('Indicator Data'!J171))/(M$194-M$195)*10))),1)</f>
        <v>9.1999999999999993</v>
      </c>
      <c r="N168" s="60">
        <f>'Indicator Data'!C171/'Indicator Data'!$BD171</f>
        <v>1.7214792981550145E-3</v>
      </c>
      <c r="O168" s="60">
        <f>'Indicator Data'!D171/'Indicator Data'!$BD171</f>
        <v>3.2107249914674094E-6</v>
      </c>
      <c r="P168" s="60">
        <f>IF(F168=0.1,0,'Indicator Data'!E171/'Indicator Data'!$BD171)</f>
        <v>4.1565692970362738E-3</v>
      </c>
      <c r="Q168" s="60">
        <f>'Indicator Data'!F171/'Indicator Data'!$BD171</f>
        <v>2.5582141538785344E-7</v>
      </c>
      <c r="R168" s="60">
        <f>'Indicator Data'!G171/'Indicator Data'!$BD171</f>
        <v>0</v>
      </c>
      <c r="S168" s="60">
        <f>'Indicator Data'!H171/'Indicator Data'!$BD171</f>
        <v>0</v>
      </c>
      <c r="T168" s="60">
        <f>'Indicator Data'!I171/'Indicator Data'!$BD171</f>
        <v>0</v>
      </c>
      <c r="U168" s="60">
        <f>'Indicator Data'!J171/'Indicator Data'!$BD171</f>
        <v>2.6777168209903748E-3</v>
      </c>
      <c r="V168" s="59">
        <f t="shared" si="158"/>
        <v>8.6</v>
      </c>
      <c r="W168" s="59">
        <f t="shared" si="159"/>
        <v>0</v>
      </c>
      <c r="X168" s="59">
        <f t="shared" si="160"/>
        <v>5.8</v>
      </c>
      <c r="Y168" s="59">
        <f t="shared" si="161"/>
        <v>2.8</v>
      </c>
      <c r="Z168" s="59">
        <f t="shared" si="162"/>
        <v>4.2</v>
      </c>
      <c r="AA168" s="59">
        <f t="shared" si="163"/>
        <v>0</v>
      </c>
      <c r="AB168" s="59">
        <f t="shared" si="164"/>
        <v>0</v>
      </c>
      <c r="AC168" s="59">
        <f t="shared" si="165"/>
        <v>0</v>
      </c>
      <c r="AD168" s="59">
        <f t="shared" si="166"/>
        <v>0</v>
      </c>
      <c r="AE168" s="59">
        <f t="shared" si="167"/>
        <v>0</v>
      </c>
      <c r="AF168" s="59">
        <f t="shared" si="168"/>
        <v>0.9</v>
      </c>
      <c r="AG168" s="59">
        <f>ROUND(IF('Indicator Data'!K171=0,0,IF('Indicator Data'!K171&gt;AG$194,10,IF('Indicator Data'!K171&lt;AG$195,0,10-(AG$194-'Indicator Data'!K171)/(AG$194-AG$195)*10))),1)</f>
        <v>2</v>
      </c>
      <c r="AH168" s="59">
        <f t="shared" si="169"/>
        <v>8.6999999999999993</v>
      </c>
      <c r="AI168" s="59">
        <f t="shared" si="170"/>
        <v>1.3</v>
      </c>
      <c r="AJ168" s="59">
        <f t="shared" si="171"/>
        <v>0</v>
      </c>
      <c r="AK168" s="59">
        <f t="shared" si="172"/>
        <v>0</v>
      </c>
      <c r="AL168" s="59">
        <f t="shared" si="173"/>
        <v>0</v>
      </c>
      <c r="AM168" s="59">
        <f t="shared" si="174"/>
        <v>0</v>
      </c>
      <c r="AN168" s="59">
        <f t="shared" si="175"/>
        <v>6.7</v>
      </c>
      <c r="AO168" s="61">
        <f t="shared" si="176"/>
        <v>6.3</v>
      </c>
      <c r="AP168" s="61">
        <f t="shared" si="177"/>
        <v>5.4</v>
      </c>
      <c r="AQ168" s="61">
        <f t="shared" si="178"/>
        <v>4.4000000000000004</v>
      </c>
      <c r="AR168" s="61">
        <f t="shared" si="179"/>
        <v>0</v>
      </c>
      <c r="AS168" s="59">
        <f t="shared" si="180"/>
        <v>4.4000000000000004</v>
      </c>
      <c r="AT168" s="59">
        <f>IF('Indicator Data'!L171="No data","x",IF('Indicator Data'!BE171&lt;1000,"x",ROUND((IF('Indicator Data'!L171&gt;AT$194,10,IF('Indicator Data'!L171&lt;AT$195,0,10-(AT$194-'Indicator Data'!L171)/(AT$194-AT$195)*10))),1)))</f>
        <v>10</v>
      </c>
      <c r="AU168" s="61">
        <f t="shared" si="181"/>
        <v>7.2</v>
      </c>
      <c r="AV168" s="62">
        <f t="shared" si="182"/>
        <v>5.0999999999999996</v>
      </c>
      <c r="AW168" s="59">
        <f>ROUND(IF('Indicator Data'!M171=0,0,IF('Indicator Data'!M171&gt;AW$194,10,IF('Indicator Data'!M171&lt;AW$195,0,10-(AW$194-'Indicator Data'!M171)/(AW$194-AW$195)*10))),1)</f>
        <v>10</v>
      </c>
      <c r="AX168" s="59">
        <f>ROUND(IF('Indicator Data'!N171=0,0,IF(LOG('Indicator Data'!N171)&gt;LOG(AX$194),10,IF(LOG('Indicator Data'!N171)&lt;LOG(AX$195),0,10-(LOG(AX$194)-LOG('Indicator Data'!N171))/(LOG(AX$194)-LOG(AX$195))*10))),1)</f>
        <v>10</v>
      </c>
      <c r="AY168" s="61">
        <f t="shared" si="183"/>
        <v>10</v>
      </c>
      <c r="AZ168" s="59">
        <f>'Indicator Data'!O171</f>
        <v>5</v>
      </c>
      <c r="BA168" s="59">
        <f>'Indicator Data'!P171</f>
        <v>0</v>
      </c>
      <c r="BB168" s="61">
        <f t="shared" si="184"/>
        <v>10</v>
      </c>
      <c r="BC168" s="62">
        <f t="shared" si="185"/>
        <v>10</v>
      </c>
      <c r="BD168" s="16"/>
      <c r="BE168" s="108"/>
      <c r="BF168" s="4"/>
    </row>
    <row r="169" spans="1:58" x14ac:dyDescent="0.25">
      <c r="A169" s="132" t="s">
        <v>317</v>
      </c>
      <c r="B169" s="63" t="s">
        <v>316</v>
      </c>
      <c r="C169" s="59">
        <f>ROUND(IF('Indicator Data'!C172=0,0.1,IF(LOG('Indicator Data'!C172)&gt;C$194,10,IF(LOG('Indicator Data'!C172)&lt;C$195,0,10-(C$194-LOG('Indicator Data'!C172))/(C$194-C$195)*10))),1)</f>
        <v>8.1</v>
      </c>
      <c r="D169" s="59">
        <f>ROUND(IF('Indicator Data'!D172=0,0.1,IF(LOG('Indicator Data'!D172)&gt;D$194,10,IF(LOG('Indicator Data'!D172)&lt;D$195,0,10-(D$194-LOG('Indicator Data'!D172))/(D$194-D$195)*10))),1)</f>
        <v>10</v>
      </c>
      <c r="E169" s="59">
        <f t="shared" si="155"/>
        <v>9.3000000000000007</v>
      </c>
      <c r="F169" s="59">
        <f>ROUND(IF('Indicator Data'!E172="No data",0.1,IF('Indicator Data'!E172=0,0,IF(LOG('Indicator Data'!E172)&gt;F$194,10,IF(LOG('Indicator Data'!E172)&lt;F$195,0,10-(F$194-LOG('Indicator Data'!E172))/(F$194-F$195)*10)))),1)</f>
        <v>6.8</v>
      </c>
      <c r="G169" s="59">
        <f>ROUND(IF('Indicator Data'!F172=0,0,IF(LOG('Indicator Data'!F172)&gt;G$194,10,IF(LOG('Indicator Data'!F172)&lt;G$195,0,10-(G$194-LOG('Indicator Data'!F172))/(G$194-G$195)*10))),1)</f>
        <v>0</v>
      </c>
      <c r="H169" s="59">
        <f>ROUND(IF('Indicator Data'!G172=0,0,IF(LOG('Indicator Data'!G172)&gt;H$194,10,IF(LOG('Indicator Data'!G172)&lt;H$195,0,10-(H$194-LOG('Indicator Data'!G172))/(H$194-H$195)*10))),1)</f>
        <v>0</v>
      </c>
      <c r="I169" s="59">
        <f>ROUND(IF('Indicator Data'!H172=0,0,IF(LOG('Indicator Data'!H172)&gt;I$194,10,IF(LOG('Indicator Data'!H172)&lt;I$195,0,10-(I$194-LOG('Indicator Data'!H172))/(I$194-I$195)*10))),1)</f>
        <v>0</v>
      </c>
      <c r="J169" s="59">
        <f t="shared" si="156"/>
        <v>0</v>
      </c>
      <c r="K169" s="59">
        <f>ROUND(IF('Indicator Data'!I172=0,0,IF(LOG('Indicator Data'!I172)&gt;K$194,10,IF(LOG('Indicator Data'!I172)&lt;K$195,0,10-(K$194-LOG('Indicator Data'!I172))/(K$194-K$195)*10))),1)</f>
        <v>0</v>
      </c>
      <c r="L169" s="59">
        <f t="shared" si="157"/>
        <v>0</v>
      </c>
      <c r="M169" s="59">
        <f>ROUND(IF('Indicator Data'!J172=0,0,IF(LOG('Indicator Data'!J172)&gt;M$194,10,IF(LOG('Indicator Data'!J172)&lt;M$195,0,10-(M$194-LOG('Indicator Data'!J172))/(M$194-M$195)*10))),1)</f>
        <v>10</v>
      </c>
      <c r="N169" s="60">
        <f>'Indicator Data'!C172/'Indicator Data'!$BD172</f>
        <v>2.1093140999831682E-3</v>
      </c>
      <c r="O169" s="60">
        <f>'Indicator Data'!D172/'Indicator Data'!$BD172</f>
        <v>1.3401714984116421E-3</v>
      </c>
      <c r="P169" s="60">
        <f>IF(F169=0.1,0,'Indicator Data'!E172/'Indicator Data'!$BD172)</f>
        <v>6.072952168073696E-3</v>
      </c>
      <c r="Q169" s="60">
        <f>'Indicator Data'!F172/'Indicator Data'!$BD172</f>
        <v>0</v>
      </c>
      <c r="R169" s="60">
        <f>'Indicator Data'!G172/'Indicator Data'!$BD172</f>
        <v>0</v>
      </c>
      <c r="S169" s="60">
        <f>'Indicator Data'!H172/'Indicator Data'!$BD172</f>
        <v>0</v>
      </c>
      <c r="T169" s="60">
        <f>'Indicator Data'!I172/'Indicator Data'!$BD172</f>
        <v>0</v>
      </c>
      <c r="U169" s="60">
        <f>'Indicator Data'!J172/'Indicator Data'!$BD172</f>
        <v>1.3605483168869696E-2</v>
      </c>
      <c r="V169" s="59">
        <f t="shared" si="158"/>
        <v>10</v>
      </c>
      <c r="W169" s="59">
        <f t="shared" si="159"/>
        <v>10</v>
      </c>
      <c r="X169" s="59">
        <f t="shared" si="160"/>
        <v>10</v>
      </c>
      <c r="Y169" s="59">
        <f t="shared" si="161"/>
        <v>4</v>
      </c>
      <c r="Z169" s="59">
        <f t="shared" si="162"/>
        <v>0</v>
      </c>
      <c r="AA169" s="59">
        <f t="shared" si="163"/>
        <v>0</v>
      </c>
      <c r="AB169" s="59">
        <f t="shared" si="164"/>
        <v>0</v>
      </c>
      <c r="AC169" s="59">
        <f t="shared" si="165"/>
        <v>0</v>
      </c>
      <c r="AD169" s="59">
        <f t="shared" si="166"/>
        <v>0</v>
      </c>
      <c r="AE169" s="59">
        <f t="shared" si="167"/>
        <v>0</v>
      </c>
      <c r="AF169" s="59">
        <f t="shared" si="168"/>
        <v>4.5</v>
      </c>
      <c r="AG169" s="59">
        <f>ROUND(IF('Indicator Data'!K172=0,0,IF('Indicator Data'!K172&gt;AG$194,10,IF('Indicator Data'!K172&lt;AG$195,0,10-(AG$194-'Indicator Data'!K172)/(AG$194-AG$195)*10))),1)</f>
        <v>2</v>
      </c>
      <c r="AH169" s="59">
        <f t="shared" si="169"/>
        <v>9.1</v>
      </c>
      <c r="AI169" s="59">
        <f t="shared" si="170"/>
        <v>10</v>
      </c>
      <c r="AJ169" s="59">
        <f t="shared" si="171"/>
        <v>0</v>
      </c>
      <c r="AK169" s="59">
        <f t="shared" si="172"/>
        <v>0</v>
      </c>
      <c r="AL169" s="59">
        <f t="shared" si="173"/>
        <v>0</v>
      </c>
      <c r="AM169" s="59">
        <f t="shared" si="174"/>
        <v>0</v>
      </c>
      <c r="AN169" s="59">
        <f t="shared" si="175"/>
        <v>8.4</v>
      </c>
      <c r="AO169" s="61">
        <f t="shared" si="176"/>
        <v>9.6999999999999993</v>
      </c>
      <c r="AP169" s="61">
        <f t="shared" si="177"/>
        <v>5.6</v>
      </c>
      <c r="AQ169" s="61">
        <f t="shared" si="178"/>
        <v>0</v>
      </c>
      <c r="AR169" s="61">
        <f t="shared" si="179"/>
        <v>0</v>
      </c>
      <c r="AS169" s="59">
        <f t="shared" si="180"/>
        <v>5.2</v>
      </c>
      <c r="AT169" s="59">
        <f>IF('Indicator Data'!L172="No data","x",IF('Indicator Data'!BE172&lt;1000,"x",ROUND((IF('Indicator Data'!L172&gt;AT$194,10,IF('Indicator Data'!L172&lt;AT$195,0,10-(AT$194-'Indicator Data'!L172)/(AT$194-AT$195)*10))),1)))</f>
        <v>10</v>
      </c>
      <c r="AU169" s="61">
        <f t="shared" si="181"/>
        <v>7.6</v>
      </c>
      <c r="AV169" s="62">
        <f t="shared" si="182"/>
        <v>6</v>
      </c>
      <c r="AW169" s="59">
        <f>ROUND(IF('Indicator Data'!M172=0,0,IF('Indicator Data'!M172&gt;AW$194,10,IF('Indicator Data'!M172&lt;AW$195,0,10-(AW$194-'Indicator Data'!M172)/(AW$194-AW$195)*10))),1)</f>
        <v>7.9</v>
      </c>
      <c r="AX169" s="59">
        <f>ROUND(IF('Indicator Data'!N172=0,0,IF(LOG('Indicator Data'!N172)&gt;LOG(AX$194),10,IF(LOG('Indicator Data'!N172)&lt;LOG(AX$195),0,10-(LOG(AX$194)-LOG('Indicator Data'!N172))/(LOG(AX$194)-LOG(AX$195))*10))),1)</f>
        <v>7.4</v>
      </c>
      <c r="AY169" s="61">
        <f t="shared" si="183"/>
        <v>7.7</v>
      </c>
      <c r="AZ169" s="59">
        <f>'Indicator Data'!O172</f>
        <v>0</v>
      </c>
      <c r="BA169" s="59">
        <f>'Indicator Data'!P172</f>
        <v>0</v>
      </c>
      <c r="BB169" s="61">
        <f t="shared" si="184"/>
        <v>0</v>
      </c>
      <c r="BC169" s="62">
        <f t="shared" si="185"/>
        <v>5.4</v>
      </c>
      <c r="BD169" s="16"/>
      <c r="BE169" s="108"/>
      <c r="BF169" s="4"/>
    </row>
    <row r="170" spans="1:58" x14ac:dyDescent="0.25">
      <c r="A170" s="131" t="s">
        <v>852</v>
      </c>
      <c r="B170" s="63" t="s">
        <v>318</v>
      </c>
      <c r="C170" s="59">
        <f>ROUND(IF('Indicator Data'!C173=0,0.1,IF(LOG('Indicator Data'!C173)&gt;C$194,10,IF(LOG('Indicator Data'!C173)&lt;C$195,0,10-(C$194-LOG('Indicator Data'!C173))/(C$194-C$195)*10))),1)</f>
        <v>9.1</v>
      </c>
      <c r="D170" s="59">
        <f>ROUND(IF('Indicator Data'!D173=0,0.1,IF(LOG('Indicator Data'!D173)&gt;D$194,10,IF(LOG('Indicator Data'!D173)&lt;D$195,0,10-(D$194-LOG('Indicator Data'!D173))/(D$194-D$195)*10))),1)</f>
        <v>0.1</v>
      </c>
      <c r="E170" s="59">
        <f t="shared" si="155"/>
        <v>6.4</v>
      </c>
      <c r="F170" s="59">
        <f>ROUND(IF('Indicator Data'!E173="No data",0.1,IF('Indicator Data'!E173=0,0,IF(LOG('Indicator Data'!E173)&gt;F$194,10,IF(LOG('Indicator Data'!E173)&lt;F$195,0,10-(F$194-LOG('Indicator Data'!E173))/(F$194-F$195)*10)))),1)</f>
        <v>8.1</v>
      </c>
      <c r="G170" s="59">
        <f>ROUND(IF('Indicator Data'!F173=0,0,IF(LOG('Indicator Data'!F173)&gt;G$194,10,IF(LOG('Indicator Data'!F173)&lt;G$195,0,10-(G$194-LOG('Indicator Data'!F173))/(G$194-G$195)*10))),1)</f>
        <v>5.6</v>
      </c>
      <c r="H170" s="59">
        <f>ROUND(IF('Indicator Data'!G173=0,0,IF(LOG('Indicator Data'!G173)&gt;H$194,10,IF(LOG('Indicator Data'!G173)&lt;H$195,0,10-(H$194-LOG('Indicator Data'!G173))/(H$194-H$195)*10))),1)</f>
        <v>1.7</v>
      </c>
      <c r="I170" s="59">
        <f>ROUND(IF('Indicator Data'!H173=0,0,IF(LOG('Indicator Data'!H173)&gt;I$194,10,IF(LOG('Indicator Data'!H173)&lt;I$195,0,10-(I$194-LOG('Indicator Data'!H173))/(I$194-I$195)*10))),1)</f>
        <v>0</v>
      </c>
      <c r="J170" s="59">
        <f t="shared" si="156"/>
        <v>0.9</v>
      </c>
      <c r="K170" s="59">
        <f>ROUND(IF('Indicator Data'!I173=0,0,IF(LOG('Indicator Data'!I173)&gt;K$194,10,IF(LOG('Indicator Data'!I173)&lt;K$195,0,10-(K$194-LOG('Indicator Data'!I173))/(K$194-K$195)*10))),1)</f>
        <v>2.4</v>
      </c>
      <c r="L170" s="59">
        <f t="shared" si="157"/>
        <v>1.7</v>
      </c>
      <c r="M170" s="59">
        <f>ROUND(IF('Indicator Data'!J173=0,0,IF(LOG('Indicator Data'!J173)&gt;M$194,10,IF(LOG('Indicator Data'!J173)&lt;M$195,0,10-(M$194-LOG('Indicator Data'!J173))/(M$194-M$195)*10))),1)</f>
        <v>10</v>
      </c>
      <c r="N170" s="60">
        <f>'Indicator Data'!C173/'Indicator Data'!$BD173</f>
        <v>8.7315786679117578E-4</v>
      </c>
      <c r="O170" s="60">
        <f>'Indicator Data'!D173/'Indicator Data'!$BD173</f>
        <v>0</v>
      </c>
      <c r="P170" s="60">
        <f>IF(F170=0.1,0,'Indicator Data'!E173/'Indicator Data'!$BD173)</f>
        <v>3.3663875420994367E-3</v>
      </c>
      <c r="Q170" s="60">
        <f>'Indicator Data'!F173/'Indicator Data'!$BD173</f>
        <v>4.4832245561009977E-7</v>
      </c>
      <c r="R170" s="60">
        <f>'Indicator Data'!G173/'Indicator Data'!$BD173</f>
        <v>9.2192332989252912E-6</v>
      </c>
      <c r="S170" s="60">
        <f>'Indicator Data'!H173/'Indicator Data'!$BD173</f>
        <v>0</v>
      </c>
      <c r="T170" s="60">
        <f>'Indicator Data'!I173/'Indicator Data'!$BD173</f>
        <v>3.1389085422956856E-6</v>
      </c>
      <c r="U170" s="60">
        <f>'Indicator Data'!J173/'Indicator Data'!$BD173</f>
        <v>7.3518024355852087E-3</v>
      </c>
      <c r="V170" s="59">
        <f t="shared" si="158"/>
        <v>4.4000000000000004</v>
      </c>
      <c r="W170" s="59">
        <f t="shared" si="159"/>
        <v>0</v>
      </c>
      <c r="X170" s="59">
        <f t="shared" si="160"/>
        <v>2.5</v>
      </c>
      <c r="Y170" s="59">
        <f t="shared" si="161"/>
        <v>2.2000000000000002</v>
      </c>
      <c r="Z170" s="59">
        <f t="shared" si="162"/>
        <v>4.8</v>
      </c>
      <c r="AA170" s="59">
        <f t="shared" si="163"/>
        <v>0</v>
      </c>
      <c r="AB170" s="59">
        <f t="shared" si="164"/>
        <v>0</v>
      </c>
      <c r="AC170" s="59">
        <f t="shared" si="165"/>
        <v>0</v>
      </c>
      <c r="AD170" s="59">
        <f t="shared" si="166"/>
        <v>0</v>
      </c>
      <c r="AE170" s="59">
        <f t="shared" si="167"/>
        <v>0</v>
      </c>
      <c r="AF170" s="59">
        <f t="shared" si="168"/>
        <v>2.5</v>
      </c>
      <c r="AG170" s="59">
        <f>ROUND(IF('Indicator Data'!K173=0,0,IF('Indicator Data'!K173&gt;AG$194,10,IF('Indicator Data'!K173&lt;AG$195,0,10-(AG$194-'Indicator Data'!K173)/(AG$194-AG$195)*10))),1)</f>
        <v>8.1</v>
      </c>
      <c r="AH170" s="59">
        <f t="shared" si="169"/>
        <v>6.8</v>
      </c>
      <c r="AI170" s="59">
        <f t="shared" si="170"/>
        <v>0.1</v>
      </c>
      <c r="AJ170" s="59">
        <f t="shared" si="171"/>
        <v>0.9</v>
      </c>
      <c r="AK170" s="59">
        <f t="shared" si="172"/>
        <v>0</v>
      </c>
      <c r="AL170" s="59">
        <f t="shared" si="173"/>
        <v>0.5</v>
      </c>
      <c r="AM170" s="59">
        <f t="shared" si="174"/>
        <v>1.2</v>
      </c>
      <c r="AN170" s="59">
        <f t="shared" si="175"/>
        <v>8</v>
      </c>
      <c r="AO170" s="61">
        <f t="shared" si="176"/>
        <v>4.7</v>
      </c>
      <c r="AP170" s="61">
        <f t="shared" si="177"/>
        <v>5.9</v>
      </c>
      <c r="AQ170" s="61">
        <f t="shared" si="178"/>
        <v>5.2</v>
      </c>
      <c r="AR170" s="61">
        <f t="shared" si="179"/>
        <v>0.9</v>
      </c>
      <c r="AS170" s="59">
        <f t="shared" si="180"/>
        <v>8.1</v>
      </c>
      <c r="AT170" s="59">
        <f>IF('Indicator Data'!L173="No data","x",IF('Indicator Data'!BE173&lt;1000,"x",ROUND((IF('Indicator Data'!L173&gt;AT$194,10,IF('Indicator Data'!L173&lt;AT$195,0,10-(AT$194-'Indicator Data'!L173)/(AT$194-AT$195)*10))),1)))</f>
        <v>2</v>
      </c>
      <c r="AU170" s="61">
        <f t="shared" si="181"/>
        <v>5.0999999999999996</v>
      </c>
      <c r="AV170" s="62">
        <f t="shared" si="182"/>
        <v>4.5999999999999996</v>
      </c>
      <c r="AW170" s="59">
        <f>ROUND(IF('Indicator Data'!M173=0,0,IF('Indicator Data'!M173&gt;AW$194,10,IF('Indicator Data'!M173&lt;AW$195,0,10-(AW$194-'Indicator Data'!M173)/(AW$194-AW$195)*10))),1)</f>
        <v>7.9</v>
      </c>
      <c r="AX170" s="59">
        <f>ROUND(IF('Indicator Data'!N173=0,0,IF(LOG('Indicator Data'!N173)&gt;LOG(AX$194),10,IF(LOG('Indicator Data'!N173)&lt;LOG(AX$195),0,10-(LOG(AX$194)-LOG('Indicator Data'!N173))/(LOG(AX$194)-LOG(AX$195))*10))),1)</f>
        <v>6.4</v>
      </c>
      <c r="AY170" s="61">
        <f t="shared" si="183"/>
        <v>7.2</v>
      </c>
      <c r="AZ170" s="59">
        <f>'Indicator Data'!O173</f>
        <v>0</v>
      </c>
      <c r="BA170" s="59">
        <f>'Indicator Data'!P173</f>
        <v>0</v>
      </c>
      <c r="BB170" s="61">
        <f t="shared" si="184"/>
        <v>0</v>
      </c>
      <c r="BC170" s="62">
        <f t="shared" si="185"/>
        <v>5</v>
      </c>
      <c r="BD170" s="16"/>
      <c r="BE170" s="108"/>
      <c r="BF170" s="4"/>
    </row>
    <row r="171" spans="1:58" x14ac:dyDescent="0.25">
      <c r="A171" s="132" t="s">
        <v>320</v>
      </c>
      <c r="B171" s="63" t="s">
        <v>319</v>
      </c>
      <c r="C171" s="59">
        <f>ROUND(IF('Indicator Data'!C174=0,0.1,IF(LOG('Indicator Data'!C174)&gt;C$194,10,IF(LOG('Indicator Data'!C174)&lt;C$195,0,10-(C$194-LOG('Indicator Data'!C174))/(C$194-C$195)*10))),1)</f>
        <v>8.1</v>
      </c>
      <c r="D171" s="59">
        <f>ROUND(IF('Indicator Data'!D174=0,0.1,IF(LOG('Indicator Data'!D174)&gt;D$194,10,IF(LOG('Indicator Data'!D174)&lt;D$195,0,10-(D$194-LOG('Indicator Data'!D174))/(D$194-D$195)*10))),1)</f>
        <v>0.1</v>
      </c>
      <c r="E171" s="59">
        <f t="shared" si="155"/>
        <v>5.4</v>
      </c>
      <c r="F171" s="59">
        <f>ROUND(IF('Indicator Data'!E174="No data",0.1,IF('Indicator Data'!E174=0,0,IF(LOG('Indicator Data'!E174)&gt;F$194,10,IF(LOG('Indicator Data'!E174)&lt;F$195,0,10-(F$194-LOG('Indicator Data'!E174))/(F$194-F$195)*10)))),1)</f>
        <v>9.6999999999999993</v>
      </c>
      <c r="G171" s="59">
        <f>ROUND(IF('Indicator Data'!F174=0,0,IF(LOG('Indicator Data'!F174)&gt;G$194,10,IF(LOG('Indicator Data'!F174)&lt;G$195,0,10-(G$194-LOG('Indicator Data'!F174))/(G$194-G$195)*10))),1)</f>
        <v>7.1</v>
      </c>
      <c r="H171" s="59">
        <f>ROUND(IF('Indicator Data'!G174=0,0,IF(LOG('Indicator Data'!G174)&gt;H$194,10,IF(LOG('Indicator Data'!G174)&lt;H$195,0,10-(H$194-LOG('Indicator Data'!G174))/(H$194-H$195)*10))),1)</f>
        <v>7.9</v>
      </c>
      <c r="I171" s="59">
        <f>ROUND(IF('Indicator Data'!H174=0,0,IF(LOG('Indicator Data'!H174)&gt;I$194,10,IF(LOG('Indicator Data'!H174)&lt;I$195,0,10-(I$194-LOG('Indicator Data'!H174))/(I$194-I$195)*10))),1)</f>
        <v>7.8</v>
      </c>
      <c r="J171" s="59">
        <f t="shared" si="156"/>
        <v>7.9</v>
      </c>
      <c r="K171" s="59">
        <f>ROUND(IF('Indicator Data'!I174=0,0,IF(LOG('Indicator Data'!I174)&gt;K$194,10,IF(LOG('Indicator Data'!I174)&lt;K$195,0,10-(K$194-LOG('Indicator Data'!I174))/(K$194-K$195)*10))),1)</f>
        <v>6.9</v>
      </c>
      <c r="L171" s="59">
        <f t="shared" si="157"/>
        <v>7.4</v>
      </c>
      <c r="M171" s="59">
        <f>ROUND(IF('Indicator Data'!J174=0,0,IF(LOG('Indicator Data'!J174)&gt;M$194,10,IF(LOG('Indicator Data'!J174)&lt;M$195,0,10-(M$194-LOG('Indicator Data'!J174))/(M$194-M$195)*10))),1)</f>
        <v>10</v>
      </c>
      <c r="N171" s="60">
        <f>'Indicator Data'!C174/'Indicator Data'!$BD174</f>
        <v>2.6021108285417517E-4</v>
      </c>
      <c r="O171" s="60">
        <f>'Indicator Data'!D174/'Indicator Data'!$BD174</f>
        <v>0</v>
      </c>
      <c r="P171" s="60">
        <f>IF(F171=0.1,0,'Indicator Data'!E174/'Indicator Data'!$BD174)</f>
        <v>1.1390070859172902E-2</v>
      </c>
      <c r="Q171" s="60">
        <f>'Indicator Data'!F174/'Indicator Data'!$BD174</f>
        <v>2.6236871813684703E-6</v>
      </c>
      <c r="R171" s="60">
        <f>'Indicator Data'!G174/'Indicator Data'!$BD174</f>
        <v>2.1717844711973823E-3</v>
      </c>
      <c r="S171" s="60">
        <f>'Indicator Data'!H174/'Indicator Data'!$BD174</f>
        <v>4.0592653716986685E-5</v>
      </c>
      <c r="T171" s="60">
        <f>'Indicator Data'!I174/'Indicator Data'!$BD174</f>
        <v>4.2742203691587373E-4</v>
      </c>
      <c r="U171" s="60">
        <f>'Indicator Data'!J174/'Indicator Data'!$BD174</f>
        <v>1.342251569047547E-2</v>
      </c>
      <c r="V171" s="59">
        <f t="shared" si="158"/>
        <v>1.3</v>
      </c>
      <c r="W171" s="59">
        <f t="shared" si="159"/>
        <v>0</v>
      </c>
      <c r="X171" s="59">
        <f t="shared" si="160"/>
        <v>0.7</v>
      </c>
      <c r="Y171" s="59">
        <f t="shared" si="161"/>
        <v>7.6</v>
      </c>
      <c r="Z171" s="59">
        <f t="shared" si="162"/>
        <v>6.5</v>
      </c>
      <c r="AA171" s="59">
        <f t="shared" si="163"/>
        <v>1.2</v>
      </c>
      <c r="AB171" s="59">
        <f t="shared" si="164"/>
        <v>0.1</v>
      </c>
      <c r="AC171" s="59">
        <f t="shared" si="165"/>
        <v>0.7</v>
      </c>
      <c r="AD171" s="59">
        <f t="shared" si="166"/>
        <v>0.4</v>
      </c>
      <c r="AE171" s="59">
        <f t="shared" si="167"/>
        <v>0.6</v>
      </c>
      <c r="AF171" s="59">
        <f t="shared" si="168"/>
        <v>4.5</v>
      </c>
      <c r="AG171" s="59">
        <f>ROUND(IF('Indicator Data'!K174=0,0,IF('Indicator Data'!K174&gt;AG$194,10,IF('Indicator Data'!K174&lt;AG$195,0,10-(AG$194-'Indicator Data'!K174)/(AG$194-AG$195)*10))),1)</f>
        <v>10</v>
      </c>
      <c r="AH171" s="59">
        <f t="shared" si="169"/>
        <v>4.7</v>
      </c>
      <c r="AI171" s="59">
        <f t="shared" si="170"/>
        <v>0.1</v>
      </c>
      <c r="AJ171" s="59">
        <f t="shared" si="171"/>
        <v>4.5999999999999996</v>
      </c>
      <c r="AK171" s="59">
        <f t="shared" si="172"/>
        <v>4</v>
      </c>
      <c r="AL171" s="59">
        <f t="shared" si="173"/>
        <v>4.3</v>
      </c>
      <c r="AM171" s="59">
        <f t="shared" si="174"/>
        <v>3.7</v>
      </c>
      <c r="AN171" s="59">
        <f t="shared" si="175"/>
        <v>8.4</v>
      </c>
      <c r="AO171" s="61">
        <f t="shared" si="176"/>
        <v>3.4</v>
      </c>
      <c r="AP171" s="61">
        <f t="shared" si="177"/>
        <v>8.9</v>
      </c>
      <c r="AQ171" s="61">
        <f t="shared" si="178"/>
        <v>6.8</v>
      </c>
      <c r="AR171" s="61">
        <f t="shared" si="179"/>
        <v>4.9000000000000004</v>
      </c>
      <c r="AS171" s="59">
        <f t="shared" si="180"/>
        <v>9.1999999999999993</v>
      </c>
      <c r="AT171" s="59">
        <f>IF('Indicator Data'!L174="No data","x",IF('Indicator Data'!BE174&lt;1000,"x",ROUND((IF('Indicator Data'!L174&gt;AT$194,10,IF('Indicator Data'!L174&lt;AT$195,0,10-(AT$194-'Indicator Data'!L174)/(AT$194-AT$195)*10))),1)))</f>
        <v>2</v>
      </c>
      <c r="AU171" s="61">
        <f t="shared" si="181"/>
        <v>5.6</v>
      </c>
      <c r="AV171" s="62">
        <f t="shared" si="182"/>
        <v>6.3</v>
      </c>
      <c r="AW171" s="59">
        <f>ROUND(IF('Indicator Data'!M174=0,0,IF('Indicator Data'!M174&gt;AW$194,10,IF('Indicator Data'!M174&lt;AW$195,0,10-(AW$194-'Indicator Data'!M174)/(AW$194-AW$195)*10))),1)</f>
        <v>7.2</v>
      </c>
      <c r="AX171" s="59">
        <f>ROUND(IF('Indicator Data'!N174=0,0,IF(LOG('Indicator Data'!N174)&gt;LOG(AX$194),10,IF(LOG('Indicator Data'!N174)&lt;LOG(AX$195),0,10-(LOG(AX$194)-LOG('Indicator Data'!N174))/(LOG(AX$194)-LOG(AX$195))*10))),1)</f>
        <v>5.8</v>
      </c>
      <c r="AY171" s="61">
        <f t="shared" si="183"/>
        <v>6.6</v>
      </c>
      <c r="AZ171" s="59">
        <f>'Indicator Data'!O174</f>
        <v>0</v>
      </c>
      <c r="BA171" s="59">
        <f>'Indicator Data'!P174</f>
        <v>0</v>
      </c>
      <c r="BB171" s="61">
        <f t="shared" si="184"/>
        <v>0</v>
      </c>
      <c r="BC171" s="62">
        <f t="shared" si="185"/>
        <v>4.5999999999999996</v>
      </c>
      <c r="BD171" s="16"/>
      <c r="BE171" s="108"/>
      <c r="BF171" s="4"/>
    </row>
    <row r="172" spans="1:58" x14ac:dyDescent="0.25">
      <c r="A172" s="131" t="s">
        <v>946</v>
      </c>
      <c r="B172" s="63" t="s">
        <v>187</v>
      </c>
      <c r="C172" s="59">
        <f>ROUND(IF('Indicator Data'!C175=0,0.1,IF(LOG('Indicator Data'!C175)&gt;C$194,10,IF(LOG('Indicator Data'!C175)&lt;C$195,0,10-(C$194-LOG('Indicator Data'!C175))/(C$194-C$195)*10))),1)</f>
        <v>6.5</v>
      </c>
      <c r="D172" s="59">
        <f>ROUND(IF('Indicator Data'!D175=0,0.1,IF(LOG('Indicator Data'!D175)&gt;D$194,10,IF(LOG('Indicator Data'!D175)&lt;D$195,0,10-(D$194-LOG('Indicator Data'!D175))/(D$194-D$195)*10))),1)</f>
        <v>3.2</v>
      </c>
      <c r="E172" s="59">
        <f t="shared" si="155"/>
        <v>5.0999999999999996</v>
      </c>
      <c r="F172" s="59">
        <f>ROUND(IF('Indicator Data'!E175="No data",0.1,IF('Indicator Data'!E175=0,0,IF(LOG('Indicator Data'!E175)&gt;F$194,10,IF(LOG('Indicator Data'!E175)&lt;F$195,0,10-(F$194-LOG('Indicator Data'!E175))/(F$194-F$195)*10)))),1)</f>
        <v>5.0999999999999996</v>
      </c>
      <c r="G172" s="59">
        <f>ROUND(IF('Indicator Data'!F175=0,0,IF(LOG('Indicator Data'!F175)&gt;G$194,10,IF(LOG('Indicator Data'!F175)&lt;G$195,0,10-(G$194-LOG('Indicator Data'!F175))/(G$194-G$195)*10))),1)</f>
        <v>0</v>
      </c>
      <c r="H172" s="59">
        <f>ROUND(IF('Indicator Data'!G175=0,0,IF(LOG('Indicator Data'!G175)&gt;H$194,10,IF(LOG('Indicator Data'!G175)&lt;H$195,0,10-(H$194-LOG('Indicator Data'!G175))/(H$194-H$195)*10))),1)</f>
        <v>0</v>
      </c>
      <c r="I172" s="59">
        <f>ROUND(IF('Indicator Data'!H175=0,0,IF(LOG('Indicator Data'!H175)&gt;I$194,10,IF(LOG('Indicator Data'!H175)&lt;I$195,0,10-(I$194-LOG('Indicator Data'!H175))/(I$194-I$195)*10))),1)</f>
        <v>0</v>
      </c>
      <c r="J172" s="59">
        <f t="shared" si="156"/>
        <v>0</v>
      </c>
      <c r="K172" s="59">
        <f>ROUND(IF('Indicator Data'!I175=0,0,IF(LOG('Indicator Data'!I175)&gt;K$194,10,IF(LOG('Indicator Data'!I175)&lt;K$195,0,10-(K$194-LOG('Indicator Data'!I175))/(K$194-K$195)*10))),1)</f>
        <v>0</v>
      </c>
      <c r="L172" s="59">
        <f t="shared" si="157"/>
        <v>0</v>
      </c>
      <c r="M172" s="59">
        <f>ROUND(IF('Indicator Data'!J175=0,0,IF(LOG('Indicator Data'!J175)&gt;M$194,10,IF(LOG('Indicator Data'!J175)&lt;M$195,0,10-(M$194-LOG('Indicator Data'!J175))/(M$194-M$195)*10))),1)</f>
        <v>3.7</v>
      </c>
      <c r="N172" s="60">
        <f>'Indicator Data'!C175/'Indicator Data'!$BD175</f>
        <v>2.0079206112876115E-3</v>
      </c>
      <c r="O172" s="60">
        <f>'Indicator Data'!D175/'Indicator Data'!$BD175</f>
        <v>4.4728532829008132E-5</v>
      </c>
      <c r="P172" s="60">
        <f>IF(F172=0.1,0,'Indicator Data'!E175/'Indicator Data'!$BD175)</f>
        <v>5.4648191971294882E-3</v>
      </c>
      <c r="Q172" s="60">
        <f>'Indicator Data'!F175/'Indicator Data'!$BD175</f>
        <v>0</v>
      </c>
      <c r="R172" s="60">
        <f>'Indicator Data'!G175/'Indicator Data'!$BD175</f>
        <v>0</v>
      </c>
      <c r="S172" s="60">
        <f>'Indicator Data'!H175/'Indicator Data'!$BD175</f>
        <v>0</v>
      </c>
      <c r="T172" s="60">
        <f>'Indicator Data'!I175/'Indicator Data'!$BD175</f>
        <v>0</v>
      </c>
      <c r="U172" s="60">
        <f>'Indicator Data'!J175/'Indicator Data'!$BD175</f>
        <v>1.4660280654864576E-4</v>
      </c>
      <c r="V172" s="59">
        <f t="shared" si="158"/>
        <v>10</v>
      </c>
      <c r="W172" s="59">
        <f t="shared" si="159"/>
        <v>0.4</v>
      </c>
      <c r="X172" s="59">
        <f t="shared" si="160"/>
        <v>7.7</v>
      </c>
      <c r="Y172" s="59">
        <f t="shared" si="161"/>
        <v>3.6</v>
      </c>
      <c r="Z172" s="59">
        <f t="shared" si="162"/>
        <v>0</v>
      </c>
      <c r="AA172" s="59">
        <f t="shared" si="163"/>
        <v>0</v>
      </c>
      <c r="AB172" s="59">
        <f t="shared" si="164"/>
        <v>0</v>
      </c>
      <c r="AC172" s="59">
        <f t="shared" si="165"/>
        <v>0</v>
      </c>
      <c r="AD172" s="59">
        <f t="shared" si="166"/>
        <v>0</v>
      </c>
      <c r="AE172" s="59">
        <f t="shared" si="167"/>
        <v>0</v>
      </c>
      <c r="AF172" s="59">
        <f t="shared" si="168"/>
        <v>0</v>
      </c>
      <c r="AG172" s="59">
        <f>ROUND(IF('Indicator Data'!K175=0,0,IF('Indicator Data'!K175&gt;AG$194,10,IF('Indicator Data'!K175&lt;AG$195,0,10-(AG$194-'Indicator Data'!K175)/(AG$194-AG$195)*10))),1)</f>
        <v>1</v>
      </c>
      <c r="AH172" s="59">
        <f t="shared" si="169"/>
        <v>8.3000000000000007</v>
      </c>
      <c r="AI172" s="59">
        <f t="shared" si="170"/>
        <v>1.8</v>
      </c>
      <c r="AJ172" s="59">
        <f t="shared" si="171"/>
        <v>0</v>
      </c>
      <c r="AK172" s="59">
        <f t="shared" si="172"/>
        <v>0</v>
      </c>
      <c r="AL172" s="59">
        <f t="shared" si="173"/>
        <v>0</v>
      </c>
      <c r="AM172" s="59">
        <f t="shared" si="174"/>
        <v>0</v>
      </c>
      <c r="AN172" s="59">
        <f t="shared" si="175"/>
        <v>2</v>
      </c>
      <c r="AO172" s="61">
        <f t="shared" si="176"/>
        <v>6.6</v>
      </c>
      <c r="AP172" s="61">
        <f t="shared" si="177"/>
        <v>4.4000000000000004</v>
      </c>
      <c r="AQ172" s="61">
        <f t="shared" si="178"/>
        <v>0</v>
      </c>
      <c r="AR172" s="61">
        <f t="shared" si="179"/>
        <v>0</v>
      </c>
      <c r="AS172" s="59">
        <f t="shared" si="180"/>
        <v>1.5</v>
      </c>
      <c r="AT172" s="59">
        <f>IF('Indicator Data'!L175="No data","x",IF('Indicator Data'!BE175&lt;1000,"x",ROUND((IF('Indicator Data'!L175&gt;AT$194,10,IF('Indicator Data'!L175&lt;AT$195,0,10-(AT$194-'Indicator Data'!L175)/(AT$194-AT$195)*10))),1)))</f>
        <v>5.0999999999999996</v>
      </c>
      <c r="AU172" s="61">
        <f t="shared" si="181"/>
        <v>3.3</v>
      </c>
      <c r="AV172" s="62">
        <f t="shared" si="182"/>
        <v>3.3</v>
      </c>
      <c r="AW172" s="59">
        <f>ROUND(IF('Indicator Data'!M175=0,0,IF('Indicator Data'!M175&gt;AW$194,10,IF('Indicator Data'!M175&lt;AW$195,0,10-(AW$194-'Indicator Data'!M175)/(AW$194-AW$195)*10))),1)</f>
        <v>1.3</v>
      </c>
      <c r="AX172" s="59">
        <f>ROUND(IF('Indicator Data'!N175=0,0,IF(LOG('Indicator Data'!N175)&gt;LOG(AX$194),10,IF(LOG('Indicator Data'!N175)&lt;LOG(AX$195),0,10-(LOG(AX$194)-LOG('Indicator Data'!N175))/(LOG(AX$194)-LOG(AX$195))*10))),1)</f>
        <v>4.7</v>
      </c>
      <c r="AY172" s="61">
        <f t="shared" si="183"/>
        <v>3.2</v>
      </c>
      <c r="AZ172" s="59">
        <f>'Indicator Data'!O175</f>
        <v>0</v>
      </c>
      <c r="BA172" s="59">
        <f>'Indicator Data'!P175</f>
        <v>0</v>
      </c>
      <c r="BB172" s="61">
        <f t="shared" si="184"/>
        <v>0</v>
      </c>
      <c r="BC172" s="62">
        <f t="shared" si="185"/>
        <v>2.2000000000000002</v>
      </c>
      <c r="BD172" s="16"/>
      <c r="BE172" s="108"/>
      <c r="BF172" s="4"/>
    </row>
    <row r="173" spans="1:58" x14ac:dyDescent="0.25">
      <c r="A173" s="132" t="s">
        <v>373</v>
      </c>
      <c r="B173" s="63" t="s">
        <v>91</v>
      </c>
      <c r="C173" s="59">
        <f>ROUND(IF('Indicator Data'!C176=0,0.1,IF(LOG('Indicator Data'!C176)&gt;C$194,10,IF(LOG('Indicator Data'!C176)&lt;C$195,0,10-(C$194-LOG('Indicator Data'!C176))/(C$194-C$195)*10))),1)</f>
        <v>5.9</v>
      </c>
      <c r="D173" s="59">
        <f>ROUND(IF('Indicator Data'!D176=0,0.1,IF(LOG('Indicator Data'!D176)&gt;D$194,10,IF(LOG('Indicator Data'!D176)&lt;D$195,0,10-(D$194-LOG('Indicator Data'!D176))/(D$194-D$195)*10))),1)</f>
        <v>0.1</v>
      </c>
      <c r="E173" s="59">
        <f t="shared" si="155"/>
        <v>3.5</v>
      </c>
      <c r="F173" s="59">
        <f>ROUND(IF('Indicator Data'!E176="No data",0.1,IF('Indicator Data'!E176=0,0,IF(LOG('Indicator Data'!E176)&gt;F$194,10,IF(LOG('Indicator Data'!E176)&lt;F$195,0,10-(F$194-LOG('Indicator Data'!E176))/(F$194-F$195)*10)))),1)</f>
        <v>2.8</v>
      </c>
      <c r="G173" s="59">
        <f>ROUND(IF('Indicator Data'!F176=0,0,IF(LOG('Indicator Data'!F176)&gt;G$194,10,IF(LOG('Indicator Data'!F176)&lt;G$195,0,10-(G$194-LOG('Indicator Data'!F176))/(G$194-G$195)*10))),1)</f>
        <v>3.8</v>
      </c>
      <c r="H173" s="59">
        <f>ROUND(IF('Indicator Data'!G176=0,0,IF(LOG('Indicator Data'!G176)&gt;H$194,10,IF(LOG('Indicator Data'!G176)&lt;H$195,0,10-(H$194-LOG('Indicator Data'!G176))/(H$194-H$195)*10))),1)</f>
        <v>4.5999999999999996</v>
      </c>
      <c r="I173" s="59">
        <f>ROUND(IF('Indicator Data'!H176=0,0,IF(LOG('Indicator Data'!H176)&gt;I$194,10,IF(LOG('Indicator Data'!H176)&lt;I$195,0,10-(I$194-LOG('Indicator Data'!H176))/(I$194-I$195)*10))),1)</f>
        <v>6.8</v>
      </c>
      <c r="J173" s="59">
        <f t="shared" si="156"/>
        <v>5.8</v>
      </c>
      <c r="K173" s="59">
        <f>ROUND(IF('Indicator Data'!I176=0,0,IF(LOG('Indicator Data'!I176)&gt;K$194,10,IF(LOG('Indicator Data'!I176)&lt;K$195,0,10-(K$194-LOG('Indicator Data'!I176))/(K$194-K$195)*10))),1)</f>
        <v>4.5</v>
      </c>
      <c r="L173" s="59">
        <f t="shared" si="157"/>
        <v>5.2</v>
      </c>
      <c r="M173" s="59">
        <f>ROUND(IF('Indicator Data'!J176=0,0,IF(LOG('Indicator Data'!J176)&gt;M$194,10,IF(LOG('Indicator Data'!J176)&lt;M$195,0,10-(M$194-LOG('Indicator Data'!J176))/(M$194-M$195)*10))),1)</f>
        <v>6.4</v>
      </c>
      <c r="N173" s="60">
        <f>'Indicator Data'!C176/'Indicator Data'!$BD176</f>
        <v>1.9578816245342506E-3</v>
      </c>
      <c r="O173" s="60">
        <f>'Indicator Data'!D176/'Indicator Data'!$BD176</f>
        <v>0</v>
      </c>
      <c r="P173" s="60">
        <f>IF(F173=0.1,0,'Indicator Data'!E176/'Indicator Data'!$BD176)</f>
        <v>1.1822551798360554E-3</v>
      </c>
      <c r="Q173" s="60">
        <f>'Indicator Data'!F176/'Indicator Data'!$BD176</f>
        <v>1.6364920351307238E-6</v>
      </c>
      <c r="R173" s="60">
        <f>'Indicator Data'!G176/'Indicator Data'!$BD176</f>
        <v>6.0931065584068703E-3</v>
      </c>
      <c r="S173" s="60">
        <f>'Indicator Data'!H176/'Indicator Data'!$BD176</f>
        <v>5.0704192372070882E-4</v>
      </c>
      <c r="T173" s="60">
        <f>'Indicator Data'!I176/'Indicator Data'!$BD176</f>
        <v>1.5419629044432844E-3</v>
      </c>
      <c r="U173" s="60">
        <f>'Indicator Data'!J176/'Indicator Data'!$BD176</f>
        <v>3.158325392640824E-3</v>
      </c>
      <c r="V173" s="59">
        <f t="shared" si="158"/>
        <v>9.8000000000000007</v>
      </c>
      <c r="W173" s="59">
        <f t="shared" si="159"/>
        <v>0</v>
      </c>
      <c r="X173" s="59">
        <f t="shared" si="160"/>
        <v>7.3</v>
      </c>
      <c r="Y173" s="59">
        <f t="shared" si="161"/>
        <v>0.8</v>
      </c>
      <c r="Z173" s="59">
        <f t="shared" si="162"/>
        <v>6</v>
      </c>
      <c r="AA173" s="59">
        <f t="shared" si="163"/>
        <v>3.4</v>
      </c>
      <c r="AB173" s="59">
        <f t="shared" si="164"/>
        <v>1</v>
      </c>
      <c r="AC173" s="59">
        <f t="shared" si="165"/>
        <v>2.2999999999999998</v>
      </c>
      <c r="AD173" s="59">
        <f t="shared" si="166"/>
        <v>1.5</v>
      </c>
      <c r="AE173" s="59">
        <f t="shared" si="167"/>
        <v>1.9</v>
      </c>
      <c r="AF173" s="59">
        <f t="shared" si="168"/>
        <v>1.1000000000000001</v>
      </c>
      <c r="AG173" s="59">
        <f>ROUND(IF('Indicator Data'!K176=0,0,IF('Indicator Data'!K176&gt;AG$194,10,IF('Indicator Data'!K176&lt;AG$195,0,10-(AG$194-'Indicator Data'!K176)/(AG$194-AG$195)*10))),1)</f>
        <v>2</v>
      </c>
      <c r="AH173" s="59">
        <f t="shared" si="169"/>
        <v>7.9</v>
      </c>
      <c r="AI173" s="59">
        <f t="shared" si="170"/>
        <v>0.1</v>
      </c>
      <c r="AJ173" s="59">
        <f t="shared" si="171"/>
        <v>4</v>
      </c>
      <c r="AK173" s="59">
        <f t="shared" si="172"/>
        <v>3.9</v>
      </c>
      <c r="AL173" s="59">
        <f t="shared" si="173"/>
        <v>4</v>
      </c>
      <c r="AM173" s="59">
        <f t="shared" si="174"/>
        <v>3</v>
      </c>
      <c r="AN173" s="59">
        <f t="shared" si="175"/>
        <v>4.2</v>
      </c>
      <c r="AO173" s="61">
        <f t="shared" si="176"/>
        <v>5.7</v>
      </c>
      <c r="AP173" s="61">
        <f t="shared" si="177"/>
        <v>1.9</v>
      </c>
      <c r="AQ173" s="61">
        <f t="shared" si="178"/>
        <v>5</v>
      </c>
      <c r="AR173" s="61">
        <f t="shared" si="179"/>
        <v>3.7</v>
      </c>
      <c r="AS173" s="59">
        <f t="shared" si="180"/>
        <v>3.1</v>
      </c>
      <c r="AT173" s="59">
        <f>IF('Indicator Data'!L176="No data","x",IF('Indicator Data'!BE176&lt;1000,"x",ROUND((IF('Indicator Data'!L176&gt;AT$194,10,IF('Indicator Data'!L176&lt;AT$195,0,10-(AT$194-'Indicator Data'!L176)/(AT$194-AT$195)*10))),1)))</f>
        <v>0</v>
      </c>
      <c r="AU173" s="61">
        <f t="shared" si="181"/>
        <v>1.6</v>
      </c>
      <c r="AV173" s="62">
        <f t="shared" si="182"/>
        <v>3.8</v>
      </c>
      <c r="AW173" s="59">
        <f>ROUND(IF('Indicator Data'!M176=0,0,IF('Indicator Data'!M176&gt;AW$194,10,IF('Indicator Data'!M176&lt;AW$195,0,10-(AW$194-'Indicator Data'!M176)/(AW$194-AW$195)*10))),1)</f>
        <v>1.5</v>
      </c>
      <c r="AX173" s="59">
        <f>ROUND(IF('Indicator Data'!N176=0,0,IF(LOG('Indicator Data'!N176)&gt;LOG(AX$194),10,IF(LOG('Indicator Data'!N176)&lt;LOG(AX$195),0,10-(LOG(AX$194)-LOG('Indicator Data'!N176))/(LOG(AX$194)-LOG(AX$195))*10))),1)</f>
        <v>2.2999999999999998</v>
      </c>
      <c r="AY173" s="61">
        <f t="shared" si="183"/>
        <v>1.9</v>
      </c>
      <c r="AZ173" s="59">
        <f>'Indicator Data'!O176</f>
        <v>0</v>
      </c>
      <c r="BA173" s="59">
        <f>'Indicator Data'!P176</f>
        <v>0</v>
      </c>
      <c r="BB173" s="61">
        <f t="shared" si="184"/>
        <v>0</v>
      </c>
      <c r="BC173" s="62">
        <f t="shared" si="185"/>
        <v>1.3</v>
      </c>
      <c r="BD173" s="16"/>
      <c r="BE173" s="108"/>
      <c r="BF173" s="4"/>
    </row>
    <row r="174" spans="1:58" x14ac:dyDescent="0.25">
      <c r="A174" s="132" t="s">
        <v>322</v>
      </c>
      <c r="B174" s="63" t="s">
        <v>321</v>
      </c>
      <c r="C174" s="59">
        <f>ROUND(IF('Indicator Data'!C177=0,0.1,IF(LOG('Indicator Data'!C177)&gt;C$194,10,IF(LOG('Indicator Data'!C177)&lt;C$195,0,10-(C$194-LOG('Indicator Data'!C177))/(C$194-C$195)*10))),1)</f>
        <v>0.1</v>
      </c>
      <c r="D174" s="59">
        <f>ROUND(IF('Indicator Data'!D177=0,0.1,IF(LOG('Indicator Data'!D177)&gt;D$194,10,IF(LOG('Indicator Data'!D177)&lt;D$195,0,10-(D$194-LOG('Indicator Data'!D177))/(D$194-D$195)*10))),1)</f>
        <v>0.1</v>
      </c>
      <c r="E174" s="59">
        <f t="shared" si="155"/>
        <v>0.1</v>
      </c>
      <c r="F174" s="59">
        <f>ROUND(IF('Indicator Data'!E177="No data",0.1,IF('Indicator Data'!E177=0,0,IF(LOG('Indicator Data'!E177)&gt;F$194,10,IF(LOG('Indicator Data'!E177)&lt;F$195,0,10-(F$194-LOG('Indicator Data'!E177))/(F$194-F$195)*10)))),1)</f>
        <v>6</v>
      </c>
      <c r="G174" s="59">
        <f>ROUND(IF('Indicator Data'!F177=0,0,IF(LOG('Indicator Data'!F177)&gt;G$194,10,IF(LOG('Indicator Data'!F177)&lt;G$195,0,10-(G$194-LOG('Indicator Data'!F177))/(G$194-G$195)*10))),1)</f>
        <v>0</v>
      </c>
      <c r="H174" s="59">
        <f>ROUND(IF('Indicator Data'!G177=0,0,IF(LOG('Indicator Data'!G177)&gt;H$194,10,IF(LOG('Indicator Data'!G177)&lt;H$195,0,10-(H$194-LOG('Indicator Data'!G177))/(H$194-H$195)*10))),1)</f>
        <v>0</v>
      </c>
      <c r="I174" s="59">
        <f>ROUND(IF('Indicator Data'!H177=0,0,IF(LOG('Indicator Data'!H177)&gt;I$194,10,IF(LOG('Indicator Data'!H177)&lt;I$195,0,10-(I$194-LOG('Indicator Data'!H177))/(I$194-I$195)*10))),1)</f>
        <v>0</v>
      </c>
      <c r="J174" s="59">
        <f t="shared" si="156"/>
        <v>0</v>
      </c>
      <c r="K174" s="59">
        <f>ROUND(IF('Indicator Data'!I177=0,0,IF(LOG('Indicator Data'!I177)&gt;K$194,10,IF(LOG('Indicator Data'!I177)&lt;K$195,0,10-(K$194-LOG('Indicator Data'!I177))/(K$194-K$195)*10))),1)</f>
        <v>0</v>
      </c>
      <c r="L174" s="59">
        <f t="shared" si="157"/>
        <v>0</v>
      </c>
      <c r="M174" s="59">
        <f>ROUND(IF('Indicator Data'!J177=0,0,IF(LOG('Indicator Data'!J177)&gt;M$194,10,IF(LOG('Indicator Data'!J177)&lt;M$195,0,10-(M$194-LOG('Indicator Data'!J177))/(M$194-M$195)*10))),1)</f>
        <v>7.7</v>
      </c>
      <c r="N174" s="60">
        <f>'Indicator Data'!C177/'Indicator Data'!$BD177</f>
        <v>0</v>
      </c>
      <c r="O174" s="60">
        <f>'Indicator Data'!D177/'Indicator Data'!$BD177</f>
        <v>0</v>
      </c>
      <c r="P174" s="60">
        <f>IF(F174=0.1,0,'Indicator Data'!E177/'Indicator Data'!$BD177)</f>
        <v>3.5993976845778552E-3</v>
      </c>
      <c r="Q174" s="60">
        <f>'Indicator Data'!F177/'Indicator Data'!$BD177</f>
        <v>0</v>
      </c>
      <c r="R174" s="60">
        <f>'Indicator Data'!G177/'Indicator Data'!$BD177</f>
        <v>0</v>
      </c>
      <c r="S174" s="60">
        <f>'Indicator Data'!H177/'Indicator Data'!$BD177</f>
        <v>0</v>
      </c>
      <c r="T174" s="60">
        <f>'Indicator Data'!I177/'Indicator Data'!$BD177</f>
        <v>0</v>
      </c>
      <c r="U174" s="60">
        <f>'Indicator Data'!J177/'Indicator Data'!$BD177</f>
        <v>1.6629080545333965E-3</v>
      </c>
      <c r="V174" s="59">
        <f t="shared" si="158"/>
        <v>0</v>
      </c>
      <c r="W174" s="59">
        <f t="shared" si="159"/>
        <v>0</v>
      </c>
      <c r="X174" s="59">
        <f t="shared" si="160"/>
        <v>0</v>
      </c>
      <c r="Y174" s="59">
        <f t="shared" si="161"/>
        <v>2.4</v>
      </c>
      <c r="Z174" s="59">
        <f t="shared" si="162"/>
        <v>0</v>
      </c>
      <c r="AA174" s="59">
        <f t="shared" si="163"/>
        <v>0</v>
      </c>
      <c r="AB174" s="59">
        <f t="shared" si="164"/>
        <v>0</v>
      </c>
      <c r="AC174" s="59">
        <f t="shared" si="165"/>
        <v>0</v>
      </c>
      <c r="AD174" s="59">
        <f t="shared" si="166"/>
        <v>0</v>
      </c>
      <c r="AE174" s="59">
        <f t="shared" si="167"/>
        <v>0</v>
      </c>
      <c r="AF174" s="59">
        <f t="shared" si="168"/>
        <v>0.6</v>
      </c>
      <c r="AG174" s="59">
        <f>ROUND(IF('Indicator Data'!K177=0,0,IF('Indicator Data'!K177&gt;AG$194,10,IF('Indicator Data'!K177&lt;AG$195,0,10-(AG$194-'Indicator Data'!K177)/(AG$194-AG$195)*10))),1)</f>
        <v>1</v>
      </c>
      <c r="AH174" s="59">
        <f t="shared" si="169"/>
        <v>0.1</v>
      </c>
      <c r="AI174" s="59">
        <f t="shared" si="170"/>
        <v>0.1</v>
      </c>
      <c r="AJ174" s="59">
        <f t="shared" si="171"/>
        <v>0</v>
      </c>
      <c r="AK174" s="59">
        <f t="shared" si="172"/>
        <v>0</v>
      </c>
      <c r="AL174" s="59">
        <f t="shared" si="173"/>
        <v>0</v>
      </c>
      <c r="AM174" s="59">
        <f t="shared" si="174"/>
        <v>0</v>
      </c>
      <c r="AN174" s="59">
        <f t="shared" si="175"/>
        <v>5.0999999999999996</v>
      </c>
      <c r="AO174" s="61">
        <f t="shared" si="176"/>
        <v>0.1</v>
      </c>
      <c r="AP174" s="61">
        <f t="shared" si="177"/>
        <v>4.4000000000000004</v>
      </c>
      <c r="AQ174" s="61">
        <f t="shared" si="178"/>
        <v>0</v>
      </c>
      <c r="AR174" s="61">
        <f t="shared" si="179"/>
        <v>0</v>
      </c>
      <c r="AS174" s="59">
        <f t="shared" si="180"/>
        <v>3.1</v>
      </c>
      <c r="AT174" s="59">
        <f>IF('Indicator Data'!L177="No data","x",IF('Indicator Data'!BE177&lt;1000,"x",ROUND((IF('Indicator Data'!L177&gt;AT$194,10,IF('Indicator Data'!L177&lt;AT$195,0,10-(AT$194-'Indicator Data'!L177)/(AT$194-AT$195)*10))),1)))</f>
        <v>2</v>
      </c>
      <c r="AU174" s="61">
        <f t="shared" si="181"/>
        <v>2.6</v>
      </c>
      <c r="AV174" s="62">
        <f t="shared" si="182"/>
        <v>1.6</v>
      </c>
      <c r="AW174" s="59">
        <f>ROUND(IF('Indicator Data'!M177=0,0,IF('Indicator Data'!M177&gt;AW$194,10,IF('Indicator Data'!M177&lt;AW$195,0,10-(AW$194-'Indicator Data'!M177)/(AW$194-AW$195)*10))),1)</f>
        <v>5.6</v>
      </c>
      <c r="AX174" s="59">
        <f>ROUND(IF('Indicator Data'!N177=0,0,IF(LOG('Indicator Data'!N177)&gt;LOG(AX$194),10,IF(LOG('Indicator Data'!N177)&lt;LOG(AX$195),0,10-(LOG(AX$194)-LOG('Indicator Data'!N177))/(LOG(AX$194)-LOG(AX$195))*10))),1)</f>
        <v>5.9</v>
      </c>
      <c r="AY174" s="61">
        <f t="shared" si="183"/>
        <v>5.8</v>
      </c>
      <c r="AZ174" s="59">
        <f>'Indicator Data'!O177</f>
        <v>0</v>
      </c>
      <c r="BA174" s="59">
        <f>'Indicator Data'!P177</f>
        <v>0</v>
      </c>
      <c r="BB174" s="61">
        <f t="shared" si="184"/>
        <v>0</v>
      </c>
      <c r="BC174" s="62">
        <f t="shared" si="185"/>
        <v>4.0999999999999996</v>
      </c>
      <c r="BD174" s="16"/>
      <c r="BE174" s="108"/>
      <c r="BF174" s="4"/>
    </row>
    <row r="175" spans="1:58" x14ac:dyDescent="0.25">
      <c r="A175" s="132" t="s">
        <v>324</v>
      </c>
      <c r="B175" s="63" t="s">
        <v>323</v>
      </c>
      <c r="C175" s="59">
        <f>ROUND(IF('Indicator Data'!C178=0,0.1,IF(LOG('Indicator Data'!C178)&gt;C$194,10,IF(LOG('Indicator Data'!C178)&lt;C$195,0,10-(C$194-LOG('Indicator Data'!C178))/(C$194-C$195)*10))),1)</f>
        <v>0.1</v>
      </c>
      <c r="D175" s="59">
        <f>ROUND(IF('Indicator Data'!D178=0,0.1,IF(LOG('Indicator Data'!D178)&gt;D$194,10,IF(LOG('Indicator Data'!D178)&lt;D$195,0,10-(D$194-LOG('Indicator Data'!D178))/(D$194-D$195)*10))),1)</f>
        <v>0.1</v>
      </c>
      <c r="E175" s="59">
        <f t="shared" si="155"/>
        <v>0.1</v>
      </c>
      <c r="F175" s="59">
        <f>ROUND(IF('Indicator Data'!E178="No data",0.1,IF('Indicator Data'!E178=0,0,IF(LOG('Indicator Data'!E178)&gt;F$194,10,IF(LOG('Indicator Data'!E178)&lt;F$195,0,10-(F$194-LOG('Indicator Data'!E178))/(F$194-F$195)*10)))),1)</f>
        <v>0.1</v>
      </c>
      <c r="G175" s="59">
        <f>ROUND(IF('Indicator Data'!F178=0,0,IF(LOG('Indicator Data'!F178)&gt;G$194,10,IF(LOG('Indicator Data'!F178)&lt;G$195,0,10-(G$194-LOG('Indicator Data'!F178))/(G$194-G$195)*10))),1)</f>
        <v>0.8</v>
      </c>
      <c r="H175" s="59">
        <f>ROUND(IF('Indicator Data'!G178=0,0,IF(LOG('Indicator Data'!G178)&gt;H$194,10,IF(LOG('Indicator Data'!G178)&lt;H$195,0,10-(H$194-LOG('Indicator Data'!G178))/(H$194-H$195)*10))),1)</f>
        <v>3.2</v>
      </c>
      <c r="I175" s="59">
        <f>ROUND(IF('Indicator Data'!H178=0,0,IF(LOG('Indicator Data'!H178)&gt;I$194,10,IF(LOG('Indicator Data'!H178)&lt;I$195,0,10-(I$194-LOG('Indicator Data'!H178))/(I$194-I$195)*10))),1)</f>
        <v>6.8</v>
      </c>
      <c r="J175" s="59">
        <f t="shared" si="156"/>
        <v>5.3</v>
      </c>
      <c r="K175" s="59">
        <f>ROUND(IF('Indicator Data'!I178=0,0,IF(LOG('Indicator Data'!I178)&gt;K$194,10,IF(LOG('Indicator Data'!I178)&lt;K$195,0,10-(K$194-LOG('Indicator Data'!I178))/(K$194-K$195)*10))),1)</f>
        <v>0.5</v>
      </c>
      <c r="L175" s="59">
        <f t="shared" si="157"/>
        <v>3.3</v>
      </c>
      <c r="M175" s="59">
        <f>ROUND(IF('Indicator Data'!J178=0,0,IF(LOG('Indicator Data'!J178)&gt;M$194,10,IF(LOG('Indicator Data'!J178)&lt;M$195,0,10-(M$194-LOG('Indicator Data'!J178))/(M$194-M$195)*10))),1)</f>
        <v>0</v>
      </c>
      <c r="N175" s="60">
        <f>'Indicator Data'!C178/'Indicator Data'!$BD178</f>
        <v>0</v>
      </c>
      <c r="O175" s="60">
        <f>'Indicator Data'!D178/'Indicator Data'!$BD178</f>
        <v>0</v>
      </c>
      <c r="P175" s="60">
        <f>IF(F175=0.1,0,'Indicator Data'!E178/'Indicator Data'!$BD178)</f>
        <v>0</v>
      </c>
      <c r="Q175" s="60">
        <f>'Indicator Data'!F178/'Indicator Data'!$BD178</f>
        <v>3.023831572581407E-7</v>
      </c>
      <c r="R175" s="60">
        <f>'Indicator Data'!G178/'Indicator Data'!$BD178</f>
        <v>1.8322277958469562E-2</v>
      </c>
      <c r="S175" s="60">
        <f>'Indicator Data'!H178/'Indicator Data'!$BD178</f>
        <v>5.7859825132009152E-3</v>
      </c>
      <c r="T175" s="60">
        <f>'Indicator Data'!I178/'Indicator Data'!$BD178</f>
        <v>1.6597055544006198E-4</v>
      </c>
      <c r="U175" s="60">
        <f>'Indicator Data'!J178/'Indicator Data'!$BD178</f>
        <v>0</v>
      </c>
      <c r="V175" s="59">
        <f t="shared" si="158"/>
        <v>0</v>
      </c>
      <c r="W175" s="59">
        <f t="shared" si="159"/>
        <v>0</v>
      </c>
      <c r="X175" s="59">
        <f t="shared" si="160"/>
        <v>0</v>
      </c>
      <c r="Y175" s="59">
        <f t="shared" si="161"/>
        <v>0.1</v>
      </c>
      <c r="Z175" s="59">
        <f t="shared" si="162"/>
        <v>4.4000000000000004</v>
      </c>
      <c r="AA175" s="59">
        <f t="shared" si="163"/>
        <v>10</v>
      </c>
      <c r="AB175" s="59">
        <f t="shared" si="164"/>
        <v>10</v>
      </c>
      <c r="AC175" s="59">
        <f t="shared" si="165"/>
        <v>10</v>
      </c>
      <c r="AD175" s="59">
        <f t="shared" si="166"/>
        <v>0.2</v>
      </c>
      <c r="AE175" s="59">
        <f t="shared" si="167"/>
        <v>7.6</v>
      </c>
      <c r="AF175" s="59">
        <f t="shared" si="168"/>
        <v>0</v>
      </c>
      <c r="AG175" s="59">
        <f>ROUND(IF('Indicator Data'!K178=0,0,IF('Indicator Data'!K178&gt;AG$194,10,IF('Indicator Data'!K178&lt;AG$195,0,10-(AG$194-'Indicator Data'!K178)/(AG$194-AG$195)*10))),1)</f>
        <v>1</v>
      </c>
      <c r="AH175" s="59">
        <f t="shared" si="169"/>
        <v>0.1</v>
      </c>
      <c r="AI175" s="59">
        <f t="shared" si="170"/>
        <v>0.1</v>
      </c>
      <c r="AJ175" s="59">
        <f t="shared" si="171"/>
        <v>6.6</v>
      </c>
      <c r="AK175" s="59">
        <f t="shared" si="172"/>
        <v>8.4</v>
      </c>
      <c r="AL175" s="59">
        <f t="shared" si="173"/>
        <v>7.6</v>
      </c>
      <c r="AM175" s="59">
        <f t="shared" si="174"/>
        <v>0.4</v>
      </c>
      <c r="AN175" s="59">
        <f t="shared" si="175"/>
        <v>0</v>
      </c>
      <c r="AO175" s="61">
        <f t="shared" si="176"/>
        <v>0.1</v>
      </c>
      <c r="AP175" s="61">
        <f t="shared" si="177"/>
        <v>0.1</v>
      </c>
      <c r="AQ175" s="61">
        <f t="shared" si="178"/>
        <v>2.8</v>
      </c>
      <c r="AR175" s="61">
        <f t="shared" si="179"/>
        <v>5.9</v>
      </c>
      <c r="AS175" s="59">
        <f t="shared" si="180"/>
        <v>0.5</v>
      </c>
      <c r="AT175" s="59" t="str">
        <f>IF('Indicator Data'!L178="No data","x",IF('Indicator Data'!BE178&lt;1000,"x",ROUND((IF('Indicator Data'!L178&gt;AT$194,10,IF('Indicator Data'!L178&lt;AT$195,0,10-(AT$194-'Indicator Data'!L178)/(AT$194-AT$195)*10))),1)))</f>
        <v>x</v>
      </c>
      <c r="AU175" s="61">
        <f t="shared" si="181"/>
        <v>0.5</v>
      </c>
      <c r="AV175" s="62">
        <f t="shared" si="182"/>
        <v>2.2000000000000002</v>
      </c>
      <c r="AW175" s="59">
        <f>ROUND(IF('Indicator Data'!M178=0,0,IF('Indicator Data'!M178&gt;AW$194,10,IF('Indicator Data'!M178&lt;AW$195,0,10-(AW$194-'Indicator Data'!M178)/(AW$194-AW$195)*10))),1)</f>
        <v>0.1</v>
      </c>
      <c r="AX175" s="59">
        <f>ROUND(IF('Indicator Data'!N178=0,0,IF(LOG('Indicator Data'!N178)&gt;LOG(AX$194),10,IF(LOG('Indicator Data'!N178)&lt;LOG(AX$195),0,10-(LOG(AX$194)-LOG('Indicator Data'!N178))/(LOG(AX$194)-LOG(AX$195))*10))),1)</f>
        <v>0</v>
      </c>
      <c r="AY175" s="61">
        <f t="shared" si="183"/>
        <v>0.1</v>
      </c>
      <c r="AZ175" s="59">
        <f>'Indicator Data'!O178</f>
        <v>0</v>
      </c>
      <c r="BA175" s="59">
        <f>'Indicator Data'!P178</f>
        <v>0</v>
      </c>
      <c r="BB175" s="61">
        <f t="shared" si="184"/>
        <v>0</v>
      </c>
      <c r="BC175" s="62">
        <f t="shared" si="185"/>
        <v>0.1</v>
      </c>
      <c r="BD175" s="16"/>
      <c r="BE175" s="108"/>
      <c r="BF175" s="4"/>
    </row>
    <row r="176" spans="1:58" x14ac:dyDescent="0.25">
      <c r="A176" s="132" t="s">
        <v>326</v>
      </c>
      <c r="B176" s="63" t="s">
        <v>325</v>
      </c>
      <c r="C176" s="59">
        <f>ROUND(IF('Indicator Data'!C179=0,0.1,IF(LOG('Indicator Data'!C179)&gt;C$194,10,IF(LOG('Indicator Data'!C179)&lt;C$195,0,10-(C$194-LOG('Indicator Data'!C179))/(C$194-C$195)*10))),1)</f>
        <v>5.7</v>
      </c>
      <c r="D176" s="59">
        <f>ROUND(IF('Indicator Data'!D179=0,0.1,IF(LOG('Indicator Data'!D179)&gt;D$194,10,IF(LOG('Indicator Data'!D179)&lt;D$195,0,10-(D$194-LOG('Indicator Data'!D179))/(D$194-D$195)*10))),1)</f>
        <v>0</v>
      </c>
      <c r="E176" s="59">
        <f t="shared" si="155"/>
        <v>3.4</v>
      </c>
      <c r="F176" s="59">
        <f>ROUND(IF('Indicator Data'!E179="No data",0.1,IF('Indicator Data'!E179=0,0,IF(LOG('Indicator Data'!E179)&gt;F$194,10,IF(LOG('Indicator Data'!E179)&lt;F$195,0,10-(F$194-LOG('Indicator Data'!E179))/(F$194-F$195)*10)))),1)</f>
        <v>0.7</v>
      </c>
      <c r="G176" s="59">
        <f>ROUND(IF('Indicator Data'!F179=0,0,IF(LOG('Indicator Data'!F179)&gt;G$194,10,IF(LOG('Indicator Data'!F179)&lt;G$195,0,10-(G$194-LOG('Indicator Data'!F179))/(G$194-G$195)*10))),1)</f>
        <v>0</v>
      </c>
      <c r="H176" s="59">
        <f>ROUND(IF('Indicator Data'!G179=0,0,IF(LOG('Indicator Data'!G179)&gt;H$194,10,IF(LOG('Indicator Data'!G179)&lt;H$195,0,10-(H$194-LOG('Indicator Data'!G179))/(H$194-H$195)*10))),1)</f>
        <v>3.7</v>
      </c>
      <c r="I176" s="59">
        <f>ROUND(IF('Indicator Data'!H179=0,0,IF(LOG('Indicator Data'!H179)&gt;I$194,10,IF(LOG('Indicator Data'!H179)&lt;I$195,0,10-(I$194-LOG('Indicator Data'!H179))/(I$194-I$195)*10))),1)</f>
        <v>0.3</v>
      </c>
      <c r="J176" s="59">
        <f t="shared" si="156"/>
        <v>2.2000000000000002</v>
      </c>
      <c r="K176" s="59">
        <f>ROUND(IF('Indicator Data'!I179=0,0,IF(LOG('Indicator Data'!I179)&gt;K$194,10,IF(LOG('Indicator Data'!I179)&lt;K$195,0,10-(K$194-LOG('Indicator Data'!I179))/(K$194-K$195)*10))),1)</f>
        <v>4.7</v>
      </c>
      <c r="L176" s="59">
        <f t="shared" si="157"/>
        <v>3.6</v>
      </c>
      <c r="M176" s="59">
        <f>ROUND(IF('Indicator Data'!J179=0,0,IF(LOG('Indicator Data'!J179)&gt;M$194,10,IF(LOG('Indicator Data'!J179)&lt;M$195,0,10-(M$194-LOG('Indicator Data'!J179))/(M$194-M$195)*10))),1)</f>
        <v>0</v>
      </c>
      <c r="N176" s="60">
        <f>'Indicator Data'!C179/'Indicator Data'!$BD179</f>
        <v>1.3945546993167825E-3</v>
      </c>
      <c r="O176" s="60">
        <f>'Indicator Data'!D179/'Indicator Data'!$BD179</f>
        <v>2.4638557075510435E-7</v>
      </c>
      <c r="P176" s="60">
        <f>IF(F176=0.1,0,'Indicator Data'!E179/'Indicator Data'!$BD179)</f>
        <v>1.4657783832986571E-4</v>
      </c>
      <c r="Q176" s="60">
        <f>'Indicator Data'!F179/'Indicator Data'!$BD179</f>
        <v>0</v>
      </c>
      <c r="R176" s="60">
        <f>'Indicator Data'!G179/'Indicator Data'!$BD179</f>
        <v>2.1564850951475908E-3</v>
      </c>
      <c r="S176" s="60">
        <f>'Indicator Data'!H179/'Indicator Data'!$BD179</f>
        <v>1.2399488716537912E-8</v>
      </c>
      <c r="T176" s="60">
        <f>'Indicator Data'!I179/'Indicator Data'!$BD179</f>
        <v>1.5870295063362967E-3</v>
      </c>
      <c r="U176" s="60">
        <f>'Indicator Data'!J179/'Indicator Data'!$BD179</f>
        <v>0</v>
      </c>
      <c r="V176" s="59">
        <f t="shared" si="158"/>
        <v>7</v>
      </c>
      <c r="W176" s="59">
        <f t="shared" si="159"/>
        <v>0</v>
      </c>
      <c r="X176" s="59">
        <f t="shared" si="160"/>
        <v>4.4000000000000004</v>
      </c>
      <c r="Y176" s="59">
        <f t="shared" si="161"/>
        <v>0.1</v>
      </c>
      <c r="Z176" s="59">
        <f t="shared" si="162"/>
        <v>0</v>
      </c>
      <c r="AA176" s="59">
        <f t="shared" si="163"/>
        <v>1.2</v>
      </c>
      <c r="AB176" s="59">
        <f t="shared" si="164"/>
        <v>0</v>
      </c>
      <c r="AC176" s="59">
        <f t="shared" si="165"/>
        <v>0.6</v>
      </c>
      <c r="AD176" s="59">
        <f t="shared" si="166"/>
        <v>1.6</v>
      </c>
      <c r="AE176" s="59">
        <f t="shared" si="167"/>
        <v>1.1000000000000001</v>
      </c>
      <c r="AF176" s="59">
        <f t="shared" si="168"/>
        <v>0</v>
      </c>
      <c r="AG176" s="59">
        <f>ROUND(IF('Indicator Data'!K179=0,0,IF('Indicator Data'!K179&gt;AG$194,10,IF('Indicator Data'!K179&lt;AG$195,0,10-(AG$194-'Indicator Data'!K179)/(AG$194-AG$195)*10))),1)</f>
        <v>1</v>
      </c>
      <c r="AH176" s="59">
        <f t="shared" si="169"/>
        <v>6.4</v>
      </c>
      <c r="AI176" s="59">
        <f t="shared" si="170"/>
        <v>0</v>
      </c>
      <c r="AJ176" s="59">
        <f t="shared" si="171"/>
        <v>2.5</v>
      </c>
      <c r="AK176" s="59">
        <f t="shared" si="172"/>
        <v>0.2</v>
      </c>
      <c r="AL176" s="59">
        <f t="shared" si="173"/>
        <v>1.4</v>
      </c>
      <c r="AM176" s="59">
        <f t="shared" si="174"/>
        <v>3.2</v>
      </c>
      <c r="AN176" s="59">
        <f t="shared" si="175"/>
        <v>0</v>
      </c>
      <c r="AO176" s="61">
        <f t="shared" si="176"/>
        <v>3.9</v>
      </c>
      <c r="AP176" s="61">
        <f t="shared" si="177"/>
        <v>0.4</v>
      </c>
      <c r="AQ176" s="61">
        <f t="shared" si="178"/>
        <v>0</v>
      </c>
      <c r="AR176" s="61">
        <f t="shared" si="179"/>
        <v>2.4</v>
      </c>
      <c r="AS176" s="59">
        <f t="shared" si="180"/>
        <v>0.5</v>
      </c>
      <c r="AT176" s="59">
        <f>IF('Indicator Data'!L179="No data","x",IF('Indicator Data'!BE179&lt;1000,"x",ROUND((IF('Indicator Data'!L179&gt;AT$194,10,IF('Indicator Data'!L179&lt;AT$195,0,10-(AT$194-'Indicator Data'!L179)/(AT$194-AT$195)*10))),1)))</f>
        <v>4</v>
      </c>
      <c r="AU176" s="61">
        <f t="shared" si="181"/>
        <v>2.2999999999999998</v>
      </c>
      <c r="AV176" s="62">
        <f t="shared" si="182"/>
        <v>1.9</v>
      </c>
      <c r="AW176" s="59">
        <f>ROUND(IF('Indicator Data'!M179=0,0,IF('Indicator Data'!M179&gt;AW$194,10,IF('Indicator Data'!M179&lt;AW$195,0,10-(AW$194-'Indicator Data'!M179)/(AW$194-AW$195)*10))),1)</f>
        <v>0.7</v>
      </c>
      <c r="AX176" s="59">
        <f>ROUND(IF('Indicator Data'!N179=0,0,IF(LOG('Indicator Data'!N179)&gt;LOG(AX$194),10,IF(LOG('Indicator Data'!N179)&lt;LOG(AX$195),0,10-(LOG(AX$194)-LOG('Indicator Data'!N179))/(LOG(AX$194)-LOG(AX$195))*10))),1)</f>
        <v>0</v>
      </c>
      <c r="AY176" s="61">
        <f t="shared" si="183"/>
        <v>0.4</v>
      </c>
      <c r="AZ176" s="59">
        <f>'Indicator Data'!O179</f>
        <v>0</v>
      </c>
      <c r="BA176" s="59">
        <f>'Indicator Data'!P179</f>
        <v>0</v>
      </c>
      <c r="BB176" s="61">
        <f t="shared" si="184"/>
        <v>0</v>
      </c>
      <c r="BC176" s="62">
        <f t="shared" si="185"/>
        <v>0.3</v>
      </c>
      <c r="BD176" s="16"/>
      <c r="BE176" s="108"/>
      <c r="BF176" s="4"/>
    </row>
    <row r="177" spans="1:58" x14ac:dyDescent="0.25">
      <c r="A177" s="132" t="s">
        <v>328</v>
      </c>
      <c r="B177" s="63" t="s">
        <v>327</v>
      </c>
      <c r="C177" s="59">
        <f>ROUND(IF('Indicator Data'!C180=0,0.1,IF(LOG('Indicator Data'!C180)&gt;C$194,10,IF(LOG('Indicator Data'!C180)&lt;C$195,0,10-(C$194-LOG('Indicator Data'!C180))/(C$194-C$195)*10))),1)</f>
        <v>7.7</v>
      </c>
      <c r="D177" s="59">
        <f>ROUND(IF('Indicator Data'!D180=0,0.1,IF(LOG('Indicator Data'!D180)&gt;D$194,10,IF(LOG('Indicator Data'!D180)&lt;D$195,0,10-(D$194-LOG('Indicator Data'!D180))/(D$194-D$195)*10))),1)</f>
        <v>0.1</v>
      </c>
      <c r="E177" s="59">
        <f t="shared" si="155"/>
        <v>5</v>
      </c>
      <c r="F177" s="59">
        <f>ROUND(IF('Indicator Data'!E180="No data",0.1,IF('Indicator Data'!E180=0,0,IF(LOG('Indicator Data'!E180)&gt;F$194,10,IF(LOG('Indicator Data'!E180)&lt;F$195,0,10-(F$194-LOG('Indicator Data'!E180))/(F$194-F$195)*10)))),1)</f>
        <v>5.8</v>
      </c>
      <c r="G177" s="59">
        <f>ROUND(IF('Indicator Data'!F180=0,0,IF(LOG('Indicator Data'!F180)&gt;G$194,10,IF(LOG('Indicator Data'!F180)&lt;G$195,0,10-(G$194-LOG('Indicator Data'!F180))/(G$194-G$195)*10))),1)</f>
        <v>6.7</v>
      </c>
      <c r="H177" s="59">
        <f>ROUND(IF('Indicator Data'!G180=0,0,IF(LOG('Indicator Data'!G180)&gt;H$194,10,IF(LOG('Indicator Data'!G180)&lt;H$195,0,10-(H$194-LOG('Indicator Data'!G180))/(H$194-H$195)*10))),1)</f>
        <v>0</v>
      </c>
      <c r="I177" s="59">
        <f>ROUND(IF('Indicator Data'!H180=0,0,IF(LOG('Indicator Data'!H180)&gt;I$194,10,IF(LOG('Indicator Data'!H180)&lt;I$195,0,10-(I$194-LOG('Indicator Data'!H180))/(I$194-I$195)*10))),1)</f>
        <v>0</v>
      </c>
      <c r="J177" s="59">
        <f t="shared" si="156"/>
        <v>0</v>
      </c>
      <c r="K177" s="59">
        <f>ROUND(IF('Indicator Data'!I180=0,0,IF(LOG('Indicator Data'!I180)&gt;K$194,10,IF(LOG('Indicator Data'!I180)&lt;K$195,0,10-(K$194-LOG('Indicator Data'!I180))/(K$194-K$195)*10))),1)</f>
        <v>0</v>
      </c>
      <c r="L177" s="59">
        <f t="shared" si="157"/>
        <v>0</v>
      </c>
      <c r="M177" s="59">
        <f>ROUND(IF('Indicator Data'!J180=0,0,IF(LOG('Indicator Data'!J180)&gt;M$194,10,IF(LOG('Indicator Data'!J180)&lt;M$195,0,10-(M$194-LOG('Indicator Data'!J180))/(M$194-M$195)*10))),1)</f>
        <v>0</v>
      </c>
      <c r="N177" s="60">
        <f>'Indicator Data'!C180/'Indicator Data'!$BD180</f>
        <v>1.0305620294016071E-3</v>
      </c>
      <c r="O177" s="60">
        <f>'Indicator Data'!D180/'Indicator Data'!$BD180</f>
        <v>0</v>
      </c>
      <c r="P177" s="60">
        <f>IF(F177=0.1,0,'Indicator Data'!E180/'Indicator Data'!$BD180)</f>
        <v>1.8851839778863775E-3</v>
      </c>
      <c r="Q177" s="60">
        <f>'Indicator Data'!F180/'Indicator Data'!$BD180</f>
        <v>9.2656207572141169E-6</v>
      </c>
      <c r="R177" s="60">
        <f>'Indicator Data'!G180/'Indicator Data'!$BD180</f>
        <v>0</v>
      </c>
      <c r="S177" s="60">
        <f>'Indicator Data'!H180/'Indicator Data'!$BD180</f>
        <v>0</v>
      </c>
      <c r="T177" s="60">
        <f>'Indicator Data'!I180/'Indicator Data'!$BD180</f>
        <v>0</v>
      </c>
      <c r="U177" s="60">
        <f>'Indicator Data'!J180/'Indicator Data'!$BD180</f>
        <v>0</v>
      </c>
      <c r="V177" s="59">
        <f t="shared" si="158"/>
        <v>5.2</v>
      </c>
      <c r="W177" s="59">
        <f t="shared" si="159"/>
        <v>0</v>
      </c>
      <c r="X177" s="59">
        <f t="shared" si="160"/>
        <v>3</v>
      </c>
      <c r="Y177" s="59">
        <f t="shared" si="161"/>
        <v>1.3</v>
      </c>
      <c r="Z177" s="59">
        <f t="shared" si="162"/>
        <v>7.7</v>
      </c>
      <c r="AA177" s="59">
        <f t="shared" si="163"/>
        <v>0</v>
      </c>
      <c r="AB177" s="59">
        <f t="shared" si="164"/>
        <v>0</v>
      </c>
      <c r="AC177" s="59">
        <f t="shared" si="165"/>
        <v>0</v>
      </c>
      <c r="AD177" s="59">
        <f t="shared" si="166"/>
        <v>0</v>
      </c>
      <c r="AE177" s="59">
        <f t="shared" si="167"/>
        <v>0</v>
      </c>
      <c r="AF177" s="59">
        <f t="shared" si="168"/>
        <v>0</v>
      </c>
      <c r="AG177" s="59">
        <f>ROUND(IF('Indicator Data'!K180=0,0,IF('Indicator Data'!K180&gt;AG$194,10,IF('Indicator Data'!K180&lt;AG$195,0,10-(AG$194-'Indicator Data'!K180)/(AG$194-AG$195)*10))),1)</f>
        <v>1</v>
      </c>
      <c r="AH177" s="59">
        <f t="shared" si="169"/>
        <v>6.5</v>
      </c>
      <c r="AI177" s="59">
        <f t="shared" si="170"/>
        <v>0.1</v>
      </c>
      <c r="AJ177" s="59">
        <f t="shared" si="171"/>
        <v>0</v>
      </c>
      <c r="AK177" s="59">
        <f t="shared" si="172"/>
        <v>0</v>
      </c>
      <c r="AL177" s="59">
        <f t="shared" si="173"/>
        <v>0</v>
      </c>
      <c r="AM177" s="59">
        <f t="shared" si="174"/>
        <v>0</v>
      </c>
      <c r="AN177" s="59">
        <f t="shared" si="175"/>
        <v>0</v>
      </c>
      <c r="AO177" s="61">
        <f t="shared" si="176"/>
        <v>4.0999999999999996</v>
      </c>
      <c r="AP177" s="61">
        <f t="shared" si="177"/>
        <v>3.9</v>
      </c>
      <c r="AQ177" s="61">
        <f t="shared" si="178"/>
        <v>7.2</v>
      </c>
      <c r="AR177" s="61">
        <f t="shared" si="179"/>
        <v>0</v>
      </c>
      <c r="AS177" s="59">
        <f t="shared" si="180"/>
        <v>0.5</v>
      </c>
      <c r="AT177" s="59">
        <f>IF('Indicator Data'!L180="No data","x",IF('Indicator Data'!BE180&lt;1000,"x",ROUND((IF('Indicator Data'!L180&gt;AT$194,10,IF('Indicator Data'!L180&lt;AT$195,0,10-(AT$194-'Indicator Data'!L180)/(AT$194-AT$195)*10))),1)))</f>
        <v>10</v>
      </c>
      <c r="AU177" s="61">
        <f t="shared" si="181"/>
        <v>5.3</v>
      </c>
      <c r="AV177" s="62">
        <f t="shared" si="182"/>
        <v>4.5</v>
      </c>
      <c r="AW177" s="59">
        <f>ROUND(IF('Indicator Data'!M180=0,0,IF('Indicator Data'!M180&gt;AW$194,10,IF('Indicator Data'!M180&lt;AW$195,0,10-(AW$194-'Indicator Data'!M180)/(AW$194-AW$195)*10))),1)</f>
        <v>4.8</v>
      </c>
      <c r="AX177" s="59">
        <f>ROUND(IF('Indicator Data'!N180=0,0,IF(LOG('Indicator Data'!N180)&gt;LOG(AX$194),10,IF(LOG('Indicator Data'!N180)&lt;LOG(AX$195),0,10-(LOG(AX$194)-LOG('Indicator Data'!N180))/(LOG(AX$194)-LOG(AX$195))*10))),1)</f>
        <v>3.4</v>
      </c>
      <c r="AY177" s="61">
        <f t="shared" si="183"/>
        <v>4.0999999999999996</v>
      </c>
      <c r="AZ177" s="59">
        <f>'Indicator Data'!O180</f>
        <v>0</v>
      </c>
      <c r="BA177" s="59">
        <f>'Indicator Data'!P180</f>
        <v>0</v>
      </c>
      <c r="BB177" s="61">
        <f t="shared" si="184"/>
        <v>0</v>
      </c>
      <c r="BC177" s="62">
        <f t="shared" si="185"/>
        <v>2.9</v>
      </c>
      <c r="BD177" s="16"/>
      <c r="BE177" s="108"/>
      <c r="BF177" s="4"/>
    </row>
    <row r="178" spans="1:58" x14ac:dyDescent="0.25">
      <c r="A178" s="132" t="s">
        <v>330</v>
      </c>
      <c r="B178" s="63" t="s">
        <v>329</v>
      </c>
      <c r="C178" s="59">
        <f>ROUND(IF('Indicator Data'!C181=0,0.1,IF(LOG('Indicator Data'!C181)&gt;C$194,10,IF(LOG('Indicator Data'!C181)&lt;C$195,0,10-(C$194-LOG('Indicator Data'!C181))/(C$194-C$195)*10))),1)</f>
        <v>10</v>
      </c>
      <c r="D178" s="59">
        <f>ROUND(IF('Indicator Data'!D181=0,0.1,IF(LOG('Indicator Data'!D181)&gt;D$194,10,IF(LOG('Indicator Data'!D181)&lt;D$195,0,10-(D$194-LOG('Indicator Data'!D181))/(D$194-D$195)*10))),1)</f>
        <v>10</v>
      </c>
      <c r="E178" s="59">
        <f t="shared" si="155"/>
        <v>10</v>
      </c>
      <c r="F178" s="59">
        <f>ROUND(IF('Indicator Data'!E181="No data",0.1,IF('Indicator Data'!E181=0,0,IF(LOG('Indicator Data'!E181)&gt;F$194,10,IF(LOG('Indicator Data'!E181)&lt;F$195,0,10-(F$194-LOG('Indicator Data'!E181))/(F$194-F$195)*10)))),1)</f>
        <v>8.4</v>
      </c>
      <c r="G178" s="59">
        <f>ROUND(IF('Indicator Data'!F181=0,0,IF(LOG('Indicator Data'!F181)&gt;G$194,10,IF(LOG('Indicator Data'!F181)&lt;G$195,0,10-(G$194-LOG('Indicator Data'!F181))/(G$194-G$195)*10))),1)</f>
        <v>6.7</v>
      </c>
      <c r="H178" s="59">
        <f>ROUND(IF('Indicator Data'!G181=0,0,IF(LOG('Indicator Data'!G181)&gt;H$194,10,IF(LOG('Indicator Data'!G181)&lt;H$195,0,10-(H$194-LOG('Indicator Data'!G181))/(H$194-H$195)*10))),1)</f>
        <v>0</v>
      </c>
      <c r="I178" s="59">
        <f>ROUND(IF('Indicator Data'!H181=0,0,IF(LOG('Indicator Data'!H181)&gt;I$194,10,IF(LOG('Indicator Data'!H181)&lt;I$195,0,10-(I$194-LOG('Indicator Data'!H181))/(I$194-I$195)*10))),1)</f>
        <v>0</v>
      </c>
      <c r="J178" s="59">
        <f t="shared" si="156"/>
        <v>0</v>
      </c>
      <c r="K178" s="59">
        <f>ROUND(IF('Indicator Data'!I181=0,0,IF(LOG('Indicator Data'!I181)&gt;K$194,10,IF(LOG('Indicator Data'!I181)&lt;K$195,0,10-(K$194-LOG('Indicator Data'!I181))/(K$194-K$195)*10))),1)</f>
        <v>0</v>
      </c>
      <c r="L178" s="59">
        <f t="shared" si="157"/>
        <v>0</v>
      </c>
      <c r="M178" s="59">
        <f>ROUND(IF('Indicator Data'!J181=0,0,IF(LOG('Indicator Data'!J181)&gt;M$194,10,IF(LOG('Indicator Data'!J181)&lt;M$195,0,10-(M$194-LOG('Indicator Data'!J181))/(M$194-M$195)*10))),1)</f>
        <v>0</v>
      </c>
      <c r="N178" s="60">
        <f>'Indicator Data'!C181/'Indicator Data'!$BD181</f>
        <v>1.7140109264558603E-3</v>
      </c>
      <c r="O178" s="60">
        <f>'Indicator Data'!D181/'Indicator Data'!$BD181</f>
        <v>7.249032329322225E-4</v>
      </c>
      <c r="P178" s="60">
        <f>IF(F178=0.1,0,'Indicator Data'!E181/'Indicator Data'!$BD181)</f>
        <v>2.9592596108054575E-3</v>
      </c>
      <c r="Q178" s="60">
        <f>'Indicator Data'!F181/'Indicator Data'!$BD181</f>
        <v>1.3300433710238468E-6</v>
      </c>
      <c r="R178" s="60">
        <f>'Indicator Data'!G181/'Indicator Data'!$BD181</f>
        <v>0</v>
      </c>
      <c r="S178" s="60">
        <f>'Indicator Data'!H181/'Indicator Data'!$BD181</f>
        <v>0</v>
      </c>
      <c r="T178" s="60">
        <f>'Indicator Data'!I181/'Indicator Data'!$BD181</f>
        <v>0</v>
      </c>
      <c r="U178" s="60">
        <f>'Indicator Data'!J181/'Indicator Data'!$BD181</f>
        <v>0</v>
      </c>
      <c r="V178" s="59">
        <f t="shared" si="158"/>
        <v>8.6</v>
      </c>
      <c r="W178" s="59">
        <f t="shared" si="159"/>
        <v>7.2</v>
      </c>
      <c r="X178" s="59">
        <f t="shared" si="160"/>
        <v>8</v>
      </c>
      <c r="Y178" s="59">
        <f t="shared" si="161"/>
        <v>2</v>
      </c>
      <c r="Z178" s="59">
        <f t="shared" si="162"/>
        <v>5.8</v>
      </c>
      <c r="AA178" s="59">
        <f t="shared" si="163"/>
        <v>0</v>
      </c>
      <c r="AB178" s="59">
        <f t="shared" si="164"/>
        <v>0</v>
      </c>
      <c r="AC178" s="59">
        <f t="shared" si="165"/>
        <v>0</v>
      </c>
      <c r="AD178" s="59">
        <f t="shared" si="166"/>
        <v>0</v>
      </c>
      <c r="AE178" s="59">
        <f t="shared" si="167"/>
        <v>0</v>
      </c>
      <c r="AF178" s="59">
        <f t="shared" si="168"/>
        <v>0</v>
      </c>
      <c r="AG178" s="59">
        <f>ROUND(IF('Indicator Data'!K181=0,0,IF('Indicator Data'!K181&gt;AG$194,10,IF('Indicator Data'!K181&lt;AG$195,0,10-(AG$194-'Indicator Data'!K181)/(AG$194-AG$195)*10))),1)</f>
        <v>0</v>
      </c>
      <c r="AH178" s="59">
        <f t="shared" si="169"/>
        <v>9.3000000000000007</v>
      </c>
      <c r="AI178" s="59">
        <f t="shared" si="170"/>
        <v>8.6</v>
      </c>
      <c r="AJ178" s="59">
        <f t="shared" si="171"/>
        <v>0</v>
      </c>
      <c r="AK178" s="59">
        <f t="shared" si="172"/>
        <v>0</v>
      </c>
      <c r="AL178" s="59">
        <f t="shared" si="173"/>
        <v>0</v>
      </c>
      <c r="AM178" s="59">
        <f t="shared" si="174"/>
        <v>0</v>
      </c>
      <c r="AN178" s="59">
        <f t="shared" si="175"/>
        <v>0</v>
      </c>
      <c r="AO178" s="61">
        <f t="shared" si="176"/>
        <v>9.3000000000000007</v>
      </c>
      <c r="AP178" s="61">
        <f t="shared" si="177"/>
        <v>6.1</v>
      </c>
      <c r="AQ178" s="61">
        <f t="shared" si="178"/>
        <v>6.3</v>
      </c>
      <c r="AR178" s="61">
        <f t="shared" si="179"/>
        <v>0</v>
      </c>
      <c r="AS178" s="59">
        <f t="shared" si="180"/>
        <v>0</v>
      </c>
      <c r="AT178" s="59">
        <f>IF('Indicator Data'!L181="No data","x",IF('Indicator Data'!BE181&lt;1000,"x",ROUND((IF('Indicator Data'!L181&gt;AT$194,10,IF('Indicator Data'!L181&lt;AT$195,0,10-(AT$194-'Indicator Data'!L181)/(AT$194-AT$195)*10))),1)))</f>
        <v>5.0999999999999996</v>
      </c>
      <c r="AU178" s="61">
        <f t="shared" si="181"/>
        <v>2.6</v>
      </c>
      <c r="AV178" s="62">
        <f t="shared" si="182"/>
        <v>5.8</v>
      </c>
      <c r="AW178" s="59">
        <f>ROUND(IF('Indicator Data'!M181=0,0,IF('Indicator Data'!M181&gt;AW$194,10,IF('Indicator Data'!M181&lt;AW$195,0,10-(AW$194-'Indicator Data'!M181)/(AW$194-AW$195)*10))),1)</f>
        <v>10</v>
      </c>
      <c r="AX178" s="59">
        <f>ROUND(IF('Indicator Data'!N181=0,0,IF(LOG('Indicator Data'!N181)&gt;LOG(AX$194),10,IF(LOG('Indicator Data'!N181)&lt;LOG(AX$195),0,10-(LOG(AX$194)-LOG('Indicator Data'!N181))/(LOG(AX$194)-LOG(AX$195))*10))),1)</f>
        <v>9.6</v>
      </c>
      <c r="AY178" s="61">
        <f t="shared" si="183"/>
        <v>9.8000000000000007</v>
      </c>
      <c r="AZ178" s="59">
        <f>'Indicator Data'!O181</f>
        <v>4</v>
      </c>
      <c r="BA178" s="59">
        <f>'Indicator Data'!P181</f>
        <v>5</v>
      </c>
      <c r="BB178" s="61">
        <f t="shared" si="184"/>
        <v>9</v>
      </c>
      <c r="BC178" s="62">
        <f t="shared" si="185"/>
        <v>9</v>
      </c>
      <c r="BD178" s="16"/>
      <c r="BE178" s="108"/>
      <c r="BF178" s="4"/>
    </row>
    <row r="179" spans="1:58" x14ac:dyDescent="0.25">
      <c r="A179" s="132" t="s">
        <v>332</v>
      </c>
      <c r="B179" s="63" t="s">
        <v>331</v>
      </c>
      <c r="C179" s="59">
        <f>ROUND(IF('Indicator Data'!C182=0,0.1,IF(LOG('Indicator Data'!C182)&gt;C$194,10,IF(LOG('Indicator Data'!C182)&lt;C$195,0,10-(C$194-LOG('Indicator Data'!C182))/(C$194-C$195)*10))),1)</f>
        <v>7.6</v>
      </c>
      <c r="D179" s="59">
        <f>ROUND(IF('Indicator Data'!D182=0,0.1,IF(LOG('Indicator Data'!D182)&gt;D$194,10,IF(LOG('Indicator Data'!D182)&lt;D$195,0,10-(D$194-LOG('Indicator Data'!D182))/(D$194-D$195)*10))),1)</f>
        <v>8.6</v>
      </c>
      <c r="E179" s="59">
        <f t="shared" si="155"/>
        <v>8.1</v>
      </c>
      <c r="F179" s="59">
        <f>ROUND(IF('Indicator Data'!E182="No data",0.1,IF('Indicator Data'!E182=0,0,IF(LOG('Indicator Data'!E182)&gt;F$194,10,IF(LOG('Indicator Data'!E182)&lt;F$195,0,10-(F$194-LOG('Indicator Data'!E182))/(F$194-F$195)*10)))),1)</f>
        <v>6.3</v>
      </c>
      <c r="G179" s="59">
        <f>ROUND(IF('Indicator Data'!F182=0,0,IF(LOG('Indicator Data'!F182)&gt;G$194,10,IF(LOG('Indicator Data'!F182)&lt;G$195,0,10-(G$194-LOG('Indicator Data'!F182))/(G$194-G$195)*10))),1)</f>
        <v>0</v>
      </c>
      <c r="H179" s="59">
        <f>ROUND(IF('Indicator Data'!G182=0,0,IF(LOG('Indicator Data'!G182)&gt;H$194,10,IF(LOG('Indicator Data'!G182)&lt;H$195,0,10-(H$194-LOG('Indicator Data'!G182))/(H$194-H$195)*10))),1)</f>
        <v>0</v>
      </c>
      <c r="I179" s="59">
        <f>ROUND(IF('Indicator Data'!H182=0,0,IF(LOG('Indicator Data'!H182)&gt;I$194,10,IF(LOG('Indicator Data'!H182)&lt;I$195,0,10-(I$194-LOG('Indicator Data'!H182))/(I$194-I$195)*10))),1)</f>
        <v>0</v>
      </c>
      <c r="J179" s="59">
        <f t="shared" si="156"/>
        <v>0</v>
      </c>
      <c r="K179" s="59">
        <f>ROUND(IF('Indicator Data'!I182=0,0,IF(LOG('Indicator Data'!I182)&gt;K$194,10,IF(LOG('Indicator Data'!I182)&lt;K$195,0,10-(K$194-LOG('Indicator Data'!I182))/(K$194-K$195)*10))),1)</f>
        <v>0</v>
      </c>
      <c r="L179" s="59">
        <f t="shared" si="157"/>
        <v>0</v>
      </c>
      <c r="M179" s="59">
        <f>ROUND(IF('Indicator Data'!J182=0,0,IF(LOG('Indicator Data'!J182)&gt;M$194,10,IF(LOG('Indicator Data'!J182)&lt;M$195,0,10-(M$194-LOG('Indicator Data'!J182))/(M$194-M$195)*10))),1)</f>
        <v>0</v>
      </c>
      <c r="N179" s="60">
        <f>'Indicator Data'!C182/'Indicator Data'!$BD182</f>
        <v>1.9835045624536671E-3</v>
      </c>
      <c r="O179" s="60">
        <f>'Indicator Data'!D182/'Indicator Data'!$BD182</f>
        <v>7.0463718481266738E-4</v>
      </c>
      <c r="P179" s="60">
        <f>IF(F179=0.1,0,'Indicator Data'!E182/'Indicator Data'!$BD182)</f>
        <v>6.2338212876029177E-3</v>
      </c>
      <c r="Q179" s="60">
        <f>'Indicator Data'!F182/'Indicator Data'!$BD182</f>
        <v>0</v>
      </c>
      <c r="R179" s="60">
        <f>'Indicator Data'!G182/'Indicator Data'!$BD182</f>
        <v>0</v>
      </c>
      <c r="S179" s="60">
        <f>'Indicator Data'!H182/'Indicator Data'!$BD182</f>
        <v>0</v>
      </c>
      <c r="T179" s="60">
        <f>'Indicator Data'!I182/'Indicator Data'!$BD182</f>
        <v>0</v>
      </c>
      <c r="U179" s="60">
        <f>'Indicator Data'!J182/'Indicator Data'!$BD182</f>
        <v>0</v>
      </c>
      <c r="V179" s="59">
        <f t="shared" si="158"/>
        <v>9.9</v>
      </c>
      <c r="W179" s="59">
        <f t="shared" si="159"/>
        <v>7</v>
      </c>
      <c r="X179" s="59">
        <f t="shared" si="160"/>
        <v>8.9</v>
      </c>
      <c r="Y179" s="59">
        <f t="shared" si="161"/>
        <v>4.2</v>
      </c>
      <c r="Z179" s="59">
        <f t="shared" si="162"/>
        <v>0</v>
      </c>
      <c r="AA179" s="59">
        <f t="shared" si="163"/>
        <v>0</v>
      </c>
      <c r="AB179" s="59">
        <f t="shared" si="164"/>
        <v>0</v>
      </c>
      <c r="AC179" s="59">
        <f t="shared" si="165"/>
        <v>0</v>
      </c>
      <c r="AD179" s="59">
        <f t="shared" si="166"/>
        <v>0</v>
      </c>
      <c r="AE179" s="59">
        <f t="shared" si="167"/>
        <v>0</v>
      </c>
      <c r="AF179" s="59">
        <f t="shared" si="168"/>
        <v>0</v>
      </c>
      <c r="AG179" s="59">
        <f>ROUND(IF('Indicator Data'!K182=0,0,IF('Indicator Data'!K182&gt;AG$194,10,IF('Indicator Data'!K182&lt;AG$195,0,10-(AG$194-'Indicator Data'!K182)/(AG$194-AG$195)*10))),1)</f>
        <v>0</v>
      </c>
      <c r="AH179" s="59">
        <f t="shared" si="169"/>
        <v>8.8000000000000007</v>
      </c>
      <c r="AI179" s="59">
        <f t="shared" si="170"/>
        <v>7.8</v>
      </c>
      <c r="AJ179" s="59">
        <f t="shared" si="171"/>
        <v>0</v>
      </c>
      <c r="AK179" s="59">
        <f t="shared" si="172"/>
        <v>0</v>
      </c>
      <c r="AL179" s="59">
        <f t="shared" si="173"/>
        <v>0</v>
      </c>
      <c r="AM179" s="59">
        <f t="shared" si="174"/>
        <v>0</v>
      </c>
      <c r="AN179" s="59">
        <f t="shared" si="175"/>
        <v>0</v>
      </c>
      <c r="AO179" s="61">
        <f t="shared" si="176"/>
        <v>8.5</v>
      </c>
      <c r="AP179" s="61">
        <f t="shared" si="177"/>
        <v>5.3</v>
      </c>
      <c r="AQ179" s="61">
        <f t="shared" si="178"/>
        <v>0</v>
      </c>
      <c r="AR179" s="61">
        <f t="shared" si="179"/>
        <v>0</v>
      </c>
      <c r="AS179" s="59">
        <f t="shared" si="180"/>
        <v>0</v>
      </c>
      <c r="AT179" s="59">
        <f>IF('Indicator Data'!L182="No data","x",IF('Indicator Data'!BE182&lt;1000,"x",ROUND((IF('Indicator Data'!L182&gt;AT$194,10,IF('Indicator Data'!L182&lt;AT$195,0,10-(AT$194-'Indicator Data'!L182)/(AT$194-AT$195)*10))),1)))</f>
        <v>9.1</v>
      </c>
      <c r="AU179" s="61">
        <f t="shared" si="181"/>
        <v>4.5999999999999996</v>
      </c>
      <c r="AV179" s="62">
        <f t="shared" si="182"/>
        <v>4.5</v>
      </c>
      <c r="AW179" s="59">
        <f>ROUND(IF('Indicator Data'!M182=0,0,IF('Indicator Data'!M182&gt;AW$194,10,IF('Indicator Data'!M182&lt;AW$195,0,10-(AW$194-'Indicator Data'!M182)/(AW$194-AW$195)*10))),1)</f>
        <v>1.3</v>
      </c>
      <c r="AX179" s="59">
        <f>ROUND(IF('Indicator Data'!N182=0,0,IF(LOG('Indicator Data'!N182)&gt;LOG(AX$194),10,IF(LOG('Indicator Data'!N182)&lt;LOG(AX$195),0,10-(LOG(AX$194)-LOG('Indicator Data'!N182))/(LOG(AX$194)-LOG(AX$195))*10))),1)</f>
        <v>0.7</v>
      </c>
      <c r="AY179" s="61">
        <f t="shared" si="183"/>
        <v>1</v>
      </c>
      <c r="AZ179" s="59">
        <f>'Indicator Data'!O182</f>
        <v>0</v>
      </c>
      <c r="BA179" s="59">
        <f>'Indicator Data'!P182</f>
        <v>0</v>
      </c>
      <c r="BB179" s="61">
        <f t="shared" si="184"/>
        <v>0</v>
      </c>
      <c r="BC179" s="62">
        <f t="shared" si="185"/>
        <v>0.7</v>
      </c>
      <c r="BD179" s="16"/>
      <c r="BE179" s="108"/>
      <c r="BF179" s="4"/>
    </row>
    <row r="180" spans="1:58" x14ac:dyDescent="0.25">
      <c r="A180" s="132" t="s">
        <v>334</v>
      </c>
      <c r="B180" s="63" t="s">
        <v>333</v>
      </c>
      <c r="C180" s="59">
        <f>ROUND(IF('Indicator Data'!C183=0,0.1,IF(LOG('Indicator Data'!C183)&gt;C$194,10,IF(LOG('Indicator Data'!C183)&lt;C$195,0,10-(C$194-LOG('Indicator Data'!C183))/(C$194-C$195)*10))),1)</f>
        <v>0.1</v>
      </c>
      <c r="D180" s="59">
        <f>ROUND(IF('Indicator Data'!D183=0,0.1,IF(LOG('Indicator Data'!D183)&gt;D$194,10,IF(LOG('Indicator Data'!D183)&lt;D$195,0,10-(D$194-LOG('Indicator Data'!D183))/(D$194-D$195)*10))),1)</f>
        <v>0.1</v>
      </c>
      <c r="E180" s="59">
        <f t="shared" si="155"/>
        <v>0.1</v>
      </c>
      <c r="F180" s="59">
        <f>ROUND(IF('Indicator Data'!E183="No data",0.1,IF('Indicator Data'!E183=0,0,IF(LOG('Indicator Data'!E183)&gt;F$194,10,IF(LOG('Indicator Data'!E183)&lt;F$195,0,10-(F$194-LOG('Indicator Data'!E183))/(F$194-F$195)*10)))),1)</f>
        <v>0.1</v>
      </c>
      <c r="G180" s="59">
        <f>ROUND(IF('Indicator Data'!F183=0,0,IF(LOG('Indicator Data'!F183)&gt;G$194,10,IF(LOG('Indicator Data'!F183)&lt;G$195,0,10-(G$194-LOG('Indicator Data'!F183))/(G$194-G$195)*10))),1)</f>
        <v>3.1</v>
      </c>
      <c r="H180" s="59">
        <f>ROUND(IF('Indicator Data'!G183=0,0,IF(LOG('Indicator Data'!G183)&gt;H$194,10,IF(LOG('Indicator Data'!G183)&lt;H$195,0,10-(H$194-LOG('Indicator Data'!G183))/(H$194-H$195)*10))),1)</f>
        <v>0</v>
      </c>
      <c r="I180" s="59">
        <f>ROUND(IF('Indicator Data'!H183=0,0,IF(LOG('Indicator Data'!H183)&gt;I$194,10,IF(LOG('Indicator Data'!H183)&lt;I$195,0,10-(I$194-LOG('Indicator Data'!H183))/(I$194-I$195)*10))),1)</f>
        <v>0</v>
      </c>
      <c r="J180" s="59">
        <f t="shared" si="156"/>
        <v>0</v>
      </c>
      <c r="K180" s="59">
        <f>ROUND(IF('Indicator Data'!I183=0,0,IF(LOG('Indicator Data'!I183)&gt;K$194,10,IF(LOG('Indicator Data'!I183)&lt;K$195,0,10-(K$194-LOG('Indicator Data'!I183))/(K$194-K$195)*10))),1)</f>
        <v>0</v>
      </c>
      <c r="L180" s="59">
        <f t="shared" si="157"/>
        <v>0</v>
      </c>
      <c r="M180" s="59">
        <f>ROUND(IF('Indicator Data'!J183=0,0,IF(LOG('Indicator Data'!J183)&gt;M$194,10,IF(LOG('Indicator Data'!J183)&lt;M$195,0,10-(M$194-LOG('Indicator Data'!J183))/(M$194-M$195)*10))),1)</f>
        <v>0</v>
      </c>
      <c r="N180" s="60">
        <f>'Indicator Data'!C183/'Indicator Data'!$BD183</f>
        <v>0</v>
      </c>
      <c r="O180" s="60">
        <f>'Indicator Data'!D183/'Indicator Data'!$BD183</f>
        <v>0</v>
      </c>
      <c r="P180" s="60">
        <f>IF(F180=0.1,0,'Indicator Data'!E183/'Indicator Data'!$BD183)</f>
        <v>0</v>
      </c>
      <c r="Q180" s="60">
        <f>'Indicator Data'!F183/'Indicator Data'!$BD183</f>
        <v>7.9641405191285315E-5</v>
      </c>
      <c r="R180" s="60">
        <f>'Indicator Data'!G183/'Indicator Data'!$BD183</f>
        <v>4.6337491442249553E-4</v>
      </c>
      <c r="S180" s="60">
        <f>'Indicator Data'!H183/'Indicator Data'!$BD183</f>
        <v>0</v>
      </c>
      <c r="T180" s="60">
        <f>'Indicator Data'!I183/'Indicator Data'!$BD183</f>
        <v>0</v>
      </c>
      <c r="U180" s="60">
        <f>'Indicator Data'!J183/'Indicator Data'!$BD183</f>
        <v>0</v>
      </c>
      <c r="V180" s="59">
        <f t="shared" si="158"/>
        <v>0</v>
      </c>
      <c r="W180" s="59">
        <f t="shared" si="159"/>
        <v>0</v>
      </c>
      <c r="X180" s="59">
        <f t="shared" si="160"/>
        <v>0</v>
      </c>
      <c r="Y180" s="59">
        <f t="shared" si="161"/>
        <v>0.1</v>
      </c>
      <c r="Z180" s="59">
        <f t="shared" si="162"/>
        <v>9.8000000000000007</v>
      </c>
      <c r="AA180" s="59">
        <f t="shared" si="163"/>
        <v>0.3</v>
      </c>
      <c r="AB180" s="59">
        <f t="shared" si="164"/>
        <v>0</v>
      </c>
      <c r="AC180" s="59">
        <f t="shared" si="165"/>
        <v>0.2</v>
      </c>
      <c r="AD180" s="59">
        <f t="shared" si="166"/>
        <v>0</v>
      </c>
      <c r="AE180" s="59">
        <f t="shared" si="167"/>
        <v>0.1</v>
      </c>
      <c r="AF180" s="59">
        <f t="shared" si="168"/>
        <v>0</v>
      </c>
      <c r="AG180" s="59">
        <f>ROUND(IF('Indicator Data'!K183=0,0,IF('Indicator Data'!K183&gt;AG$194,10,IF('Indicator Data'!K183&lt;AG$195,0,10-(AG$194-'Indicator Data'!K183)/(AG$194-AG$195)*10))),1)</f>
        <v>1</v>
      </c>
      <c r="AH180" s="59">
        <f t="shared" si="169"/>
        <v>0.1</v>
      </c>
      <c r="AI180" s="59">
        <f t="shared" si="170"/>
        <v>0.1</v>
      </c>
      <c r="AJ180" s="59">
        <f t="shared" si="171"/>
        <v>0.2</v>
      </c>
      <c r="AK180" s="59">
        <f t="shared" si="172"/>
        <v>0</v>
      </c>
      <c r="AL180" s="59">
        <f t="shared" si="173"/>
        <v>0.1</v>
      </c>
      <c r="AM180" s="59">
        <f t="shared" si="174"/>
        <v>0</v>
      </c>
      <c r="AN180" s="59">
        <f t="shared" si="175"/>
        <v>0</v>
      </c>
      <c r="AO180" s="61">
        <f t="shared" si="176"/>
        <v>0.1</v>
      </c>
      <c r="AP180" s="61">
        <f t="shared" si="177"/>
        <v>0.1</v>
      </c>
      <c r="AQ180" s="61">
        <f t="shared" si="178"/>
        <v>7.9</v>
      </c>
      <c r="AR180" s="61">
        <f t="shared" si="179"/>
        <v>0.1</v>
      </c>
      <c r="AS180" s="59">
        <f t="shared" si="180"/>
        <v>0.5</v>
      </c>
      <c r="AT180" s="59" t="str">
        <f>IF('Indicator Data'!L183="No data","x",IF('Indicator Data'!BE183&lt;1000,"x",ROUND((IF('Indicator Data'!L183&gt;AT$194,10,IF('Indicator Data'!L183&lt;AT$195,0,10-(AT$194-'Indicator Data'!L183)/(AT$194-AT$195)*10))),1)))</f>
        <v>x</v>
      </c>
      <c r="AU180" s="61">
        <f t="shared" si="181"/>
        <v>0.5</v>
      </c>
      <c r="AV180" s="62">
        <f t="shared" si="182"/>
        <v>2.6</v>
      </c>
      <c r="AW180" s="59">
        <f>ROUND(IF('Indicator Data'!M183=0,0,IF('Indicator Data'!M183&gt;AW$194,10,IF('Indicator Data'!M183&lt;AW$195,0,10-(AW$194-'Indicator Data'!M183)/(AW$194-AW$195)*10))),1)</f>
        <v>0</v>
      </c>
      <c r="AX180" s="59">
        <f>ROUND(IF('Indicator Data'!N183=0,0,IF(LOG('Indicator Data'!N183)&gt;LOG(AX$194),10,IF(LOG('Indicator Data'!N183)&lt;LOG(AX$195),0,10-(LOG(AX$194)-LOG('Indicator Data'!N183))/(LOG(AX$194)-LOG(AX$195))*10))),1)</f>
        <v>3.2</v>
      </c>
      <c r="AY180" s="61">
        <f t="shared" si="183"/>
        <v>1.7</v>
      </c>
      <c r="AZ180" s="59">
        <f>'Indicator Data'!O183</f>
        <v>0</v>
      </c>
      <c r="BA180" s="59">
        <f>'Indicator Data'!P183</f>
        <v>0</v>
      </c>
      <c r="BB180" s="61">
        <f t="shared" si="184"/>
        <v>0</v>
      </c>
      <c r="BC180" s="62">
        <f t="shared" si="185"/>
        <v>1.2</v>
      </c>
      <c r="BD180" s="16"/>
      <c r="BE180" s="108"/>
      <c r="BF180" s="4"/>
    </row>
    <row r="181" spans="1:58" x14ac:dyDescent="0.25">
      <c r="A181" s="132" t="s">
        <v>336</v>
      </c>
      <c r="B181" s="63" t="s">
        <v>335</v>
      </c>
      <c r="C181" s="59">
        <f>ROUND(IF('Indicator Data'!C184=0,0.1,IF(LOG('Indicator Data'!C184)&gt;C$194,10,IF(LOG('Indicator Data'!C184)&lt;C$195,0,10-(C$194-LOG('Indicator Data'!C184))/(C$194-C$195)*10))),1)</f>
        <v>8.8000000000000007</v>
      </c>
      <c r="D181" s="59">
        <f>ROUND(IF('Indicator Data'!D184=0,0.1,IF(LOG('Indicator Data'!D184)&gt;D$194,10,IF(LOG('Indicator Data'!D184)&lt;D$195,0,10-(D$194-LOG('Indicator Data'!D184))/(D$194-D$195)*10))),1)</f>
        <v>0.1</v>
      </c>
      <c r="E181" s="59">
        <f t="shared" si="155"/>
        <v>6.1</v>
      </c>
      <c r="F181" s="59">
        <f>ROUND(IF('Indicator Data'!E184="No data",0.1,IF('Indicator Data'!E184=0,0,IF(LOG('Indicator Data'!E184)&gt;F$194,10,IF(LOG('Indicator Data'!E184)&lt;F$195,0,10-(F$194-LOG('Indicator Data'!E184))/(F$194-F$195)*10)))),1)</f>
        <v>7.5</v>
      </c>
      <c r="G181" s="59">
        <f>ROUND(IF('Indicator Data'!F184=0,0,IF(LOG('Indicator Data'!F184)&gt;G$194,10,IF(LOG('Indicator Data'!F184)&lt;G$195,0,10-(G$194-LOG('Indicator Data'!F184))/(G$194-G$195)*10))),1)</f>
        <v>0</v>
      </c>
      <c r="H181" s="59">
        <f>ROUND(IF('Indicator Data'!G184=0,0,IF(LOG('Indicator Data'!G184)&gt;H$194,10,IF(LOG('Indicator Data'!G184)&lt;H$195,0,10-(H$194-LOG('Indicator Data'!G184))/(H$194-H$195)*10))),1)</f>
        <v>0</v>
      </c>
      <c r="I181" s="59">
        <f>ROUND(IF('Indicator Data'!H184=0,0,IF(LOG('Indicator Data'!H184)&gt;I$194,10,IF(LOG('Indicator Data'!H184)&lt;I$195,0,10-(I$194-LOG('Indicator Data'!H184))/(I$194-I$195)*10))),1)</f>
        <v>0</v>
      </c>
      <c r="J181" s="59">
        <f t="shared" si="156"/>
        <v>0</v>
      </c>
      <c r="K181" s="59">
        <f>ROUND(IF('Indicator Data'!I184=0,0,IF(LOG('Indicator Data'!I184)&gt;K$194,10,IF(LOG('Indicator Data'!I184)&lt;K$195,0,10-(K$194-LOG('Indicator Data'!I184))/(K$194-K$195)*10))),1)</f>
        <v>0</v>
      </c>
      <c r="L181" s="59">
        <f t="shared" si="157"/>
        <v>0</v>
      </c>
      <c r="M181" s="59">
        <f>ROUND(IF('Indicator Data'!J184=0,0,IF(LOG('Indicator Data'!J184)&gt;M$194,10,IF(LOG('Indicator Data'!J184)&lt;M$195,0,10-(M$194-LOG('Indicator Data'!J184))/(M$194-M$195)*10))),1)</f>
        <v>10</v>
      </c>
      <c r="N181" s="60">
        <f>'Indicator Data'!C184/'Indicator Data'!$BD184</f>
        <v>8.2825684011194147E-4</v>
      </c>
      <c r="O181" s="60">
        <f>'Indicator Data'!D184/'Indicator Data'!$BD184</f>
        <v>0</v>
      </c>
      <c r="P181" s="60">
        <f>IF(F181=0.1,0,'Indicator Data'!E184/'Indicator Data'!$BD184)</f>
        <v>2.5347179480078143E-3</v>
      </c>
      <c r="Q181" s="60">
        <f>'Indicator Data'!F184/'Indicator Data'!$BD184</f>
        <v>0</v>
      </c>
      <c r="R181" s="60">
        <f>'Indicator Data'!G184/'Indicator Data'!$BD184</f>
        <v>0</v>
      </c>
      <c r="S181" s="60">
        <f>'Indicator Data'!H184/'Indicator Data'!$BD184</f>
        <v>0</v>
      </c>
      <c r="T181" s="60">
        <f>'Indicator Data'!I184/'Indicator Data'!$BD184</f>
        <v>0</v>
      </c>
      <c r="U181" s="60">
        <f>'Indicator Data'!J184/'Indicator Data'!$BD184</f>
        <v>3.4644226774478049E-3</v>
      </c>
      <c r="V181" s="59">
        <f t="shared" si="158"/>
        <v>4.0999999999999996</v>
      </c>
      <c r="W181" s="59">
        <f t="shared" si="159"/>
        <v>0</v>
      </c>
      <c r="X181" s="59">
        <f t="shared" si="160"/>
        <v>2.2999999999999998</v>
      </c>
      <c r="Y181" s="59">
        <f t="shared" si="161"/>
        <v>1.7</v>
      </c>
      <c r="Z181" s="59">
        <f t="shared" si="162"/>
        <v>0</v>
      </c>
      <c r="AA181" s="59">
        <f t="shared" si="163"/>
        <v>0</v>
      </c>
      <c r="AB181" s="59">
        <f t="shared" si="164"/>
        <v>0</v>
      </c>
      <c r="AC181" s="59">
        <f t="shared" si="165"/>
        <v>0</v>
      </c>
      <c r="AD181" s="59">
        <f t="shared" si="166"/>
        <v>0</v>
      </c>
      <c r="AE181" s="59">
        <f t="shared" si="167"/>
        <v>0</v>
      </c>
      <c r="AF181" s="59">
        <f t="shared" si="168"/>
        <v>1.2</v>
      </c>
      <c r="AG181" s="59">
        <f>ROUND(IF('Indicator Data'!K184=0,0,IF('Indicator Data'!K184&gt;AG$194,10,IF('Indicator Data'!K184&lt;AG$195,0,10-(AG$194-'Indicator Data'!K184)/(AG$194-AG$195)*10))),1)</f>
        <v>7.1</v>
      </c>
      <c r="AH181" s="59">
        <f t="shared" si="169"/>
        <v>6.5</v>
      </c>
      <c r="AI181" s="59">
        <f t="shared" si="170"/>
        <v>0.1</v>
      </c>
      <c r="AJ181" s="59">
        <f t="shared" si="171"/>
        <v>0</v>
      </c>
      <c r="AK181" s="59">
        <f t="shared" si="172"/>
        <v>0</v>
      </c>
      <c r="AL181" s="59">
        <f t="shared" si="173"/>
        <v>0</v>
      </c>
      <c r="AM181" s="59">
        <f t="shared" si="174"/>
        <v>0</v>
      </c>
      <c r="AN181" s="59">
        <f t="shared" si="175"/>
        <v>7.8</v>
      </c>
      <c r="AO181" s="61">
        <f t="shared" si="176"/>
        <v>4.5</v>
      </c>
      <c r="AP181" s="61">
        <f t="shared" si="177"/>
        <v>5.3</v>
      </c>
      <c r="AQ181" s="61">
        <f t="shared" si="178"/>
        <v>0</v>
      </c>
      <c r="AR181" s="61">
        <f t="shared" si="179"/>
        <v>0</v>
      </c>
      <c r="AS181" s="59">
        <f t="shared" si="180"/>
        <v>7.5</v>
      </c>
      <c r="AT181" s="59">
        <f>IF('Indicator Data'!L184="No data","x",IF('Indicator Data'!BE184&lt;1000,"x",ROUND((IF('Indicator Data'!L184&gt;AT$194,10,IF('Indicator Data'!L184&lt;AT$195,0,10-(AT$194-'Indicator Data'!L184)/(AT$194-AT$195)*10))),1)))</f>
        <v>3</v>
      </c>
      <c r="AU181" s="61">
        <f t="shared" si="181"/>
        <v>5.3</v>
      </c>
      <c r="AV181" s="62">
        <f t="shared" si="182"/>
        <v>3.4</v>
      </c>
      <c r="AW181" s="59">
        <f>ROUND(IF('Indicator Data'!M184=0,0,IF('Indicator Data'!M184&gt;AW$194,10,IF('Indicator Data'!M184&lt;AW$195,0,10-(AW$194-'Indicator Data'!M184)/(AW$194-AW$195)*10))),1)</f>
        <v>8.5</v>
      </c>
      <c r="AX181" s="59">
        <f>ROUND(IF('Indicator Data'!N184=0,0,IF(LOG('Indicator Data'!N184)&gt;LOG(AX$194),10,IF(LOG('Indicator Data'!N184)&lt;LOG(AX$195),0,10-(LOG(AX$194)-LOG('Indicator Data'!N184))/(LOG(AX$194)-LOG(AX$195))*10))),1)</f>
        <v>8.9</v>
      </c>
      <c r="AY181" s="61">
        <f t="shared" si="183"/>
        <v>8.6999999999999993</v>
      </c>
      <c r="AZ181" s="59">
        <f>'Indicator Data'!O184</f>
        <v>0</v>
      </c>
      <c r="BA181" s="59">
        <f>'Indicator Data'!P184</f>
        <v>0</v>
      </c>
      <c r="BB181" s="61">
        <f t="shared" si="184"/>
        <v>0</v>
      </c>
      <c r="BC181" s="62">
        <f t="shared" si="185"/>
        <v>6.1</v>
      </c>
      <c r="BD181" s="16"/>
      <c r="BE181" s="108"/>
      <c r="BF181" s="4"/>
    </row>
    <row r="182" spans="1:58" x14ac:dyDescent="0.25">
      <c r="A182" s="132" t="s">
        <v>338</v>
      </c>
      <c r="B182" s="63" t="s">
        <v>337</v>
      </c>
      <c r="C182" s="59">
        <f>ROUND(IF('Indicator Data'!C185=0,0.1,IF(LOG('Indicator Data'!C185)&gt;C$194,10,IF(LOG('Indicator Data'!C185)&lt;C$195,0,10-(C$194-LOG('Indicator Data'!C185))/(C$194-C$195)*10))),1)</f>
        <v>7.1</v>
      </c>
      <c r="D182" s="59">
        <f>ROUND(IF('Indicator Data'!D185=0,0.1,IF(LOG('Indicator Data'!D185)&gt;D$194,10,IF(LOG('Indicator Data'!D185)&lt;D$195,0,10-(D$194-LOG('Indicator Data'!D185))/(D$194-D$195)*10))),1)</f>
        <v>0.1</v>
      </c>
      <c r="E182" s="59">
        <f t="shared" si="155"/>
        <v>4.5</v>
      </c>
      <c r="F182" s="59">
        <f>ROUND(IF('Indicator Data'!E185="No data",0.1,IF('Indicator Data'!E185=0,0,IF(LOG('Indicator Data'!E185)&gt;F$194,10,IF(LOG('Indicator Data'!E185)&lt;F$195,0,10-(F$194-LOG('Indicator Data'!E185))/(F$194-F$195)*10)))),1)</f>
        <v>8.6999999999999993</v>
      </c>
      <c r="G182" s="59">
        <f>ROUND(IF('Indicator Data'!F185=0,0,IF(LOG('Indicator Data'!F185)&gt;G$194,10,IF(LOG('Indicator Data'!F185)&lt;G$195,0,10-(G$194-LOG('Indicator Data'!F185))/(G$194-G$195)*10))),1)</f>
        <v>0</v>
      </c>
      <c r="H182" s="59">
        <f>ROUND(IF('Indicator Data'!G185=0,0,IF(LOG('Indicator Data'!G185)&gt;H$194,10,IF(LOG('Indicator Data'!G185)&lt;H$195,0,10-(H$194-LOG('Indicator Data'!G185))/(H$194-H$195)*10))),1)</f>
        <v>0</v>
      </c>
      <c r="I182" s="59">
        <f>ROUND(IF('Indicator Data'!H185=0,0,IF(LOG('Indicator Data'!H185)&gt;I$194,10,IF(LOG('Indicator Data'!H185)&lt;I$195,0,10-(I$194-LOG('Indicator Data'!H185))/(I$194-I$195)*10))),1)</f>
        <v>0</v>
      </c>
      <c r="J182" s="59">
        <f t="shared" si="156"/>
        <v>0</v>
      </c>
      <c r="K182" s="59">
        <f>ROUND(IF('Indicator Data'!I185=0,0,IF(LOG('Indicator Data'!I185)&gt;K$194,10,IF(LOG('Indicator Data'!I185)&lt;K$195,0,10-(K$194-LOG('Indicator Data'!I185))/(K$194-K$195)*10))),1)</f>
        <v>0</v>
      </c>
      <c r="L182" s="59">
        <f t="shared" si="157"/>
        <v>0</v>
      </c>
      <c r="M182" s="59">
        <f>ROUND(IF('Indicator Data'!J185=0,0,IF(LOG('Indicator Data'!J185)&gt;M$194,10,IF(LOG('Indicator Data'!J185)&lt;M$195,0,10-(M$194-LOG('Indicator Data'!J185))/(M$194-M$195)*10))),1)</f>
        <v>0</v>
      </c>
      <c r="N182" s="60">
        <f>'Indicator Data'!C185/'Indicator Data'!$BD185</f>
        <v>1.5820628542633628E-4</v>
      </c>
      <c r="O182" s="60">
        <f>'Indicator Data'!D185/'Indicator Data'!$BD185</f>
        <v>0</v>
      </c>
      <c r="P182" s="60">
        <f>IF(F182=0.1,0,'Indicator Data'!E185/'Indicator Data'!$BD185)</f>
        <v>6.8293130735385659E-3</v>
      </c>
      <c r="Q182" s="60">
        <f>'Indicator Data'!F185/'Indicator Data'!$BD185</f>
        <v>0</v>
      </c>
      <c r="R182" s="60">
        <f>'Indicator Data'!G185/'Indicator Data'!$BD185</f>
        <v>0</v>
      </c>
      <c r="S182" s="60">
        <f>'Indicator Data'!H185/'Indicator Data'!$BD185</f>
        <v>0</v>
      </c>
      <c r="T182" s="60">
        <f>'Indicator Data'!I185/'Indicator Data'!$BD185</f>
        <v>0</v>
      </c>
      <c r="U182" s="60">
        <f>'Indicator Data'!J185/'Indicator Data'!$BD185</f>
        <v>0</v>
      </c>
      <c r="V182" s="59">
        <f t="shared" si="158"/>
        <v>0.8</v>
      </c>
      <c r="W182" s="59">
        <f t="shared" si="159"/>
        <v>0</v>
      </c>
      <c r="X182" s="59">
        <f t="shared" si="160"/>
        <v>0.4</v>
      </c>
      <c r="Y182" s="59">
        <f t="shared" si="161"/>
        <v>4.5999999999999996</v>
      </c>
      <c r="Z182" s="59">
        <f t="shared" si="162"/>
        <v>0</v>
      </c>
      <c r="AA182" s="59">
        <f t="shared" si="163"/>
        <v>0</v>
      </c>
      <c r="AB182" s="59">
        <f t="shared" si="164"/>
        <v>0</v>
      </c>
      <c r="AC182" s="59">
        <f t="shared" si="165"/>
        <v>0</v>
      </c>
      <c r="AD182" s="59">
        <f t="shared" si="166"/>
        <v>0</v>
      </c>
      <c r="AE182" s="59">
        <f t="shared" si="167"/>
        <v>0</v>
      </c>
      <c r="AF182" s="59">
        <f t="shared" si="168"/>
        <v>0</v>
      </c>
      <c r="AG182" s="59">
        <f>ROUND(IF('Indicator Data'!K185=0,0,IF('Indicator Data'!K185&gt;AG$194,10,IF('Indicator Data'!K185&lt;AG$195,0,10-(AG$194-'Indicator Data'!K185)/(AG$194-AG$195)*10))),1)</f>
        <v>1</v>
      </c>
      <c r="AH182" s="59">
        <f t="shared" si="169"/>
        <v>4</v>
      </c>
      <c r="AI182" s="59">
        <f t="shared" si="170"/>
        <v>0.1</v>
      </c>
      <c r="AJ182" s="59">
        <f t="shared" si="171"/>
        <v>0</v>
      </c>
      <c r="AK182" s="59">
        <f t="shared" si="172"/>
        <v>0</v>
      </c>
      <c r="AL182" s="59">
        <f t="shared" si="173"/>
        <v>0</v>
      </c>
      <c r="AM182" s="59">
        <f t="shared" si="174"/>
        <v>0</v>
      </c>
      <c r="AN182" s="59">
        <f t="shared" si="175"/>
        <v>0</v>
      </c>
      <c r="AO182" s="61">
        <f t="shared" si="176"/>
        <v>2.7</v>
      </c>
      <c r="AP182" s="61">
        <f t="shared" si="177"/>
        <v>7.1</v>
      </c>
      <c r="AQ182" s="61">
        <f t="shared" si="178"/>
        <v>0</v>
      </c>
      <c r="AR182" s="61">
        <f t="shared" si="179"/>
        <v>0</v>
      </c>
      <c r="AS182" s="59">
        <f t="shared" si="180"/>
        <v>0.5</v>
      </c>
      <c r="AT182" s="59">
        <f>IF('Indicator Data'!L185="No data","x",IF('Indicator Data'!BE185&lt;1000,"x",ROUND((IF('Indicator Data'!L185&gt;AT$194,10,IF('Indicator Data'!L185&lt;AT$195,0,10-(AT$194-'Indicator Data'!L185)/(AT$194-AT$195)*10))),1)))</f>
        <v>6.1</v>
      </c>
      <c r="AU182" s="61">
        <f t="shared" si="181"/>
        <v>3.3</v>
      </c>
      <c r="AV182" s="62">
        <f t="shared" si="182"/>
        <v>3.1</v>
      </c>
      <c r="AW182" s="59">
        <f>ROUND(IF('Indicator Data'!M185=0,0,IF('Indicator Data'!M185&gt;AW$194,10,IF('Indicator Data'!M185&lt;AW$195,0,10-(AW$194-'Indicator Data'!M185)/(AW$194-AW$195)*10))),1)</f>
        <v>10</v>
      </c>
      <c r="AX182" s="59">
        <f>ROUND(IF('Indicator Data'!N185=0,0,IF(LOG('Indicator Data'!N185)&gt;LOG(AX$194),10,IF(LOG('Indicator Data'!N185)&lt;LOG(AX$195),0,10-(LOG(AX$194)-LOG('Indicator Data'!N185))/(LOG(AX$194)-LOG(AX$195))*10))),1)</f>
        <v>10</v>
      </c>
      <c r="AY182" s="61">
        <f t="shared" si="183"/>
        <v>10</v>
      </c>
      <c r="AZ182" s="59">
        <f>'Indicator Data'!O185</f>
        <v>0</v>
      </c>
      <c r="BA182" s="59">
        <f>'Indicator Data'!P185</f>
        <v>5</v>
      </c>
      <c r="BB182" s="61">
        <f t="shared" si="184"/>
        <v>9</v>
      </c>
      <c r="BC182" s="62">
        <f t="shared" si="185"/>
        <v>9</v>
      </c>
      <c r="BD182" s="16"/>
      <c r="BE182" s="108"/>
      <c r="BF182" s="4"/>
    </row>
    <row r="183" spans="1:58" x14ac:dyDescent="0.25">
      <c r="A183" s="132" t="s">
        <v>340</v>
      </c>
      <c r="B183" s="63" t="s">
        <v>339</v>
      </c>
      <c r="C183" s="59">
        <f>ROUND(IF('Indicator Data'!C186=0,0.1,IF(LOG('Indicator Data'!C186)&gt;C$194,10,IF(LOG('Indicator Data'!C186)&lt;C$195,0,10-(C$194-LOG('Indicator Data'!C186))/(C$194-C$195)*10))),1)</f>
        <v>8.1</v>
      </c>
      <c r="D183" s="59">
        <f>ROUND(IF('Indicator Data'!D186=0,0.1,IF(LOG('Indicator Data'!D186)&gt;D$194,10,IF(LOG('Indicator Data'!D186)&lt;D$195,0,10-(D$194-LOG('Indicator Data'!D186))/(D$194-D$195)*10))),1)</f>
        <v>9.8000000000000007</v>
      </c>
      <c r="E183" s="59">
        <f t="shared" si="155"/>
        <v>9.1</v>
      </c>
      <c r="F183" s="59">
        <f>ROUND(IF('Indicator Data'!E186="No data",0.1,IF('Indicator Data'!E186=0,0,IF(LOG('Indicator Data'!E186)&gt;F$194,10,IF(LOG('Indicator Data'!E186)&lt;F$195,0,10-(F$194-LOG('Indicator Data'!E186))/(F$194-F$195)*10)))),1)</f>
        <v>5.7</v>
      </c>
      <c r="G183" s="59">
        <f>ROUND(IF('Indicator Data'!F186=0,0,IF(LOG('Indicator Data'!F186)&gt;G$194,10,IF(LOG('Indicator Data'!F186)&lt;G$195,0,10-(G$194-LOG('Indicator Data'!F186))/(G$194-G$195)*10))),1)</f>
        <v>6.8</v>
      </c>
      <c r="H183" s="59">
        <f>ROUND(IF('Indicator Data'!G186=0,0,IF(LOG('Indicator Data'!G186)&gt;H$194,10,IF(LOG('Indicator Data'!G186)&lt;H$195,0,10-(H$194-LOG('Indicator Data'!G186))/(H$194-H$195)*10))),1)</f>
        <v>2</v>
      </c>
      <c r="I183" s="59">
        <f>ROUND(IF('Indicator Data'!H186=0,0,IF(LOG('Indicator Data'!H186)&gt;I$194,10,IF(LOG('Indicator Data'!H186)&lt;I$195,0,10-(I$194-LOG('Indicator Data'!H186))/(I$194-I$195)*10))),1)</f>
        <v>0</v>
      </c>
      <c r="J183" s="59">
        <f t="shared" si="156"/>
        <v>1</v>
      </c>
      <c r="K183" s="59">
        <f>ROUND(IF('Indicator Data'!I186=0,0,IF(LOG('Indicator Data'!I186)&gt;K$194,10,IF(LOG('Indicator Data'!I186)&lt;K$195,0,10-(K$194-LOG('Indicator Data'!I186))/(K$194-K$195)*10))),1)</f>
        <v>4.9000000000000004</v>
      </c>
      <c r="L183" s="59">
        <f t="shared" si="157"/>
        <v>3.2</v>
      </c>
      <c r="M183" s="59">
        <f>ROUND(IF('Indicator Data'!J186=0,0,IF(LOG('Indicator Data'!J186)&gt;M$194,10,IF(LOG('Indicator Data'!J186)&lt;M$195,0,10-(M$194-LOG('Indicator Data'!J186))/(M$194-M$195)*10))),1)</f>
        <v>0</v>
      </c>
      <c r="N183" s="60">
        <f>'Indicator Data'!C186/'Indicator Data'!$BD186</f>
        <v>1.8338145221963437E-3</v>
      </c>
      <c r="O183" s="60">
        <f>'Indicator Data'!D186/'Indicator Data'!$BD186</f>
        <v>9.5321094638290045E-4</v>
      </c>
      <c r="P183" s="60">
        <f>IF(F183=0.1,0,'Indicator Data'!E186/'Indicator Data'!$BD186)</f>
        <v>2.0965135471139877E-3</v>
      </c>
      <c r="Q183" s="60">
        <f>'Indicator Data'!F186/'Indicator Data'!$BD186</f>
        <v>1.2649926973404239E-5</v>
      </c>
      <c r="R183" s="60">
        <f>'Indicator Data'!G186/'Indicator Data'!$BD186</f>
        <v>6.8693197607858382E-5</v>
      </c>
      <c r="S183" s="60">
        <f>'Indicator Data'!H186/'Indicator Data'!$BD186</f>
        <v>0</v>
      </c>
      <c r="T183" s="60">
        <f>'Indicator Data'!I186/'Indicator Data'!$BD186</f>
        <v>3.0292269259514363E-4</v>
      </c>
      <c r="U183" s="60">
        <f>'Indicator Data'!J186/'Indicator Data'!$BD186</f>
        <v>0</v>
      </c>
      <c r="V183" s="59">
        <f t="shared" si="158"/>
        <v>9.1999999999999993</v>
      </c>
      <c r="W183" s="59">
        <f t="shared" si="159"/>
        <v>9.5</v>
      </c>
      <c r="X183" s="59">
        <f t="shared" si="160"/>
        <v>9.4</v>
      </c>
      <c r="Y183" s="59">
        <f t="shared" si="161"/>
        <v>1.4</v>
      </c>
      <c r="Z183" s="59">
        <f t="shared" si="162"/>
        <v>8</v>
      </c>
      <c r="AA183" s="59">
        <f t="shared" si="163"/>
        <v>0</v>
      </c>
      <c r="AB183" s="59">
        <f t="shared" si="164"/>
        <v>0</v>
      </c>
      <c r="AC183" s="59">
        <f t="shared" si="165"/>
        <v>0</v>
      </c>
      <c r="AD183" s="59">
        <f t="shared" si="166"/>
        <v>0.3</v>
      </c>
      <c r="AE183" s="59">
        <f t="shared" si="167"/>
        <v>0.2</v>
      </c>
      <c r="AF183" s="59">
        <f t="shared" si="168"/>
        <v>0</v>
      </c>
      <c r="AG183" s="59">
        <f>ROUND(IF('Indicator Data'!K186=0,0,IF('Indicator Data'!K186&gt;AG$194,10,IF('Indicator Data'!K186&lt;AG$195,0,10-(AG$194-'Indicator Data'!K186)/(AG$194-AG$195)*10))),1)</f>
        <v>0</v>
      </c>
      <c r="AH183" s="59">
        <f t="shared" si="169"/>
        <v>8.6999999999999993</v>
      </c>
      <c r="AI183" s="59">
        <f t="shared" si="170"/>
        <v>9.6999999999999993</v>
      </c>
      <c r="AJ183" s="59">
        <f t="shared" si="171"/>
        <v>1</v>
      </c>
      <c r="AK183" s="59">
        <f t="shared" si="172"/>
        <v>0</v>
      </c>
      <c r="AL183" s="59">
        <f t="shared" si="173"/>
        <v>0.5</v>
      </c>
      <c r="AM183" s="59">
        <f t="shared" si="174"/>
        <v>2.6</v>
      </c>
      <c r="AN183" s="59">
        <f t="shared" si="175"/>
        <v>0</v>
      </c>
      <c r="AO183" s="61">
        <f t="shared" si="176"/>
        <v>9.3000000000000007</v>
      </c>
      <c r="AP183" s="61">
        <f t="shared" si="177"/>
        <v>3.9</v>
      </c>
      <c r="AQ183" s="61">
        <f t="shared" si="178"/>
        <v>7.4</v>
      </c>
      <c r="AR183" s="61">
        <f t="shared" si="179"/>
        <v>1.8</v>
      </c>
      <c r="AS183" s="59">
        <f t="shared" si="180"/>
        <v>0</v>
      </c>
      <c r="AT183" s="59">
        <f>IF('Indicator Data'!L186="No data","x",IF('Indicator Data'!BE186&lt;1000,"x",ROUND((IF('Indicator Data'!L186&gt;AT$194,10,IF('Indicator Data'!L186&lt;AT$195,0,10-(AT$194-'Indicator Data'!L186)/(AT$194-AT$195)*10))),1)))</f>
        <v>8.1</v>
      </c>
      <c r="AU183" s="61">
        <f t="shared" si="181"/>
        <v>4.0999999999999996</v>
      </c>
      <c r="AV183" s="62">
        <f t="shared" si="182"/>
        <v>6.1</v>
      </c>
      <c r="AW183" s="59">
        <f>ROUND(IF('Indicator Data'!M186=0,0,IF('Indicator Data'!M186&gt;AW$194,10,IF('Indicator Data'!M186&lt;AW$195,0,10-(AW$194-'Indicator Data'!M186)/(AW$194-AW$195)*10))),1)</f>
        <v>0.1</v>
      </c>
      <c r="AX183" s="59">
        <f>ROUND(IF('Indicator Data'!N186=0,0,IF(LOG('Indicator Data'!N186)&gt;LOG(AX$194),10,IF(LOG('Indicator Data'!N186)&lt;LOG(AX$195),0,10-(LOG(AX$194)-LOG('Indicator Data'!N186))/(LOG(AX$194)-LOG(AX$195))*10))),1)</f>
        <v>0</v>
      </c>
      <c r="AY183" s="61">
        <f t="shared" si="183"/>
        <v>0.1</v>
      </c>
      <c r="AZ183" s="59">
        <f>'Indicator Data'!O186</f>
        <v>0</v>
      </c>
      <c r="BA183" s="59">
        <f>'Indicator Data'!P186</f>
        <v>0</v>
      </c>
      <c r="BB183" s="61">
        <f t="shared" si="184"/>
        <v>0</v>
      </c>
      <c r="BC183" s="62">
        <f t="shared" si="185"/>
        <v>0.1</v>
      </c>
      <c r="BD183" s="16"/>
      <c r="BE183" s="108"/>
      <c r="BF183" s="4"/>
    </row>
    <row r="184" spans="1:58" x14ac:dyDescent="0.25">
      <c r="A184" s="132" t="s">
        <v>853</v>
      </c>
      <c r="B184" s="63" t="s">
        <v>341</v>
      </c>
      <c r="C184" s="59">
        <f>ROUND(IF('Indicator Data'!C187=0,0.1,IF(LOG('Indicator Data'!C187)&gt;C$194,10,IF(LOG('Indicator Data'!C187)&lt;C$195,0,10-(C$194-LOG('Indicator Data'!C187))/(C$194-C$195)*10))),1)</f>
        <v>0.1</v>
      </c>
      <c r="D184" s="59">
        <f>ROUND(IF('Indicator Data'!D187=0,0.1,IF(LOG('Indicator Data'!D187)&gt;D$194,10,IF(LOG('Indicator Data'!D187)&lt;D$195,0,10-(D$194-LOG('Indicator Data'!D187))/(D$194-D$195)*10))),1)</f>
        <v>0.1</v>
      </c>
      <c r="E184" s="59">
        <f t="shared" si="155"/>
        <v>0.1</v>
      </c>
      <c r="F184" s="59">
        <f>ROUND(IF('Indicator Data'!E187="No data",0.1,IF('Indicator Data'!E187=0,0,IF(LOG('Indicator Data'!E187)&gt;F$194,10,IF(LOG('Indicator Data'!E187)&lt;F$195,0,10-(F$194-LOG('Indicator Data'!E187))/(F$194-F$195)*10)))),1)</f>
        <v>7.2</v>
      </c>
      <c r="G184" s="59">
        <f>ROUND(IF('Indicator Data'!F187=0,0,IF(LOG('Indicator Data'!F187)&gt;G$194,10,IF(LOG('Indicator Data'!F187)&lt;G$195,0,10-(G$194-LOG('Indicator Data'!F187))/(G$194-G$195)*10))),1)</f>
        <v>4.4000000000000004</v>
      </c>
      <c r="H184" s="59">
        <f>ROUND(IF('Indicator Data'!G187=0,0,IF(LOG('Indicator Data'!G187)&gt;H$194,10,IF(LOG('Indicator Data'!G187)&lt;H$195,0,10-(H$194-LOG('Indicator Data'!G187))/(H$194-H$195)*10))),1)</f>
        <v>0</v>
      </c>
      <c r="I184" s="59">
        <f>ROUND(IF('Indicator Data'!H187=0,0,IF(LOG('Indicator Data'!H187)&gt;I$194,10,IF(LOG('Indicator Data'!H187)&lt;I$195,0,10-(I$194-LOG('Indicator Data'!H187))/(I$194-I$195)*10))),1)</f>
        <v>0</v>
      </c>
      <c r="J184" s="59">
        <f t="shared" si="156"/>
        <v>0</v>
      </c>
      <c r="K184" s="59">
        <f>ROUND(IF('Indicator Data'!I187=0,0,IF(LOG('Indicator Data'!I187)&gt;K$194,10,IF(LOG('Indicator Data'!I187)&lt;K$195,0,10-(K$194-LOG('Indicator Data'!I187))/(K$194-K$195)*10))),1)</f>
        <v>0</v>
      </c>
      <c r="L184" s="59">
        <f t="shared" si="157"/>
        <v>0</v>
      </c>
      <c r="M184" s="59">
        <f>ROUND(IF('Indicator Data'!J187=0,0,IF(LOG('Indicator Data'!J187)&gt;M$194,10,IF(LOG('Indicator Data'!J187)&lt;M$195,0,10-(M$194-LOG('Indicator Data'!J187))/(M$194-M$195)*10))),1)</f>
        <v>0</v>
      </c>
      <c r="N184" s="60">
        <f>'Indicator Data'!C187/'Indicator Data'!$BD187</f>
        <v>0</v>
      </c>
      <c r="O184" s="60">
        <f>'Indicator Data'!D187/'Indicator Data'!$BD187</f>
        <v>0</v>
      </c>
      <c r="P184" s="60">
        <f>IF(F184=0.1,0,'Indicator Data'!E187/'Indicator Data'!$BD187)</f>
        <v>1.1778011946318519E-3</v>
      </c>
      <c r="Q184" s="60">
        <f>'Indicator Data'!F187/'Indicator Data'!$BD187</f>
        <v>6.7884057203611457E-8</v>
      </c>
      <c r="R184" s="60">
        <f>'Indicator Data'!G187/'Indicator Data'!$BD187</f>
        <v>0</v>
      </c>
      <c r="S184" s="60">
        <f>'Indicator Data'!H187/'Indicator Data'!$BD187</f>
        <v>0</v>
      </c>
      <c r="T184" s="60">
        <f>'Indicator Data'!I187/'Indicator Data'!$BD187</f>
        <v>0</v>
      </c>
      <c r="U184" s="60">
        <f>'Indicator Data'!J187/'Indicator Data'!$BD187</f>
        <v>0</v>
      </c>
      <c r="V184" s="59">
        <f t="shared" si="158"/>
        <v>0</v>
      </c>
      <c r="W184" s="59">
        <f t="shared" si="159"/>
        <v>0</v>
      </c>
      <c r="X184" s="59">
        <f t="shared" si="160"/>
        <v>0</v>
      </c>
      <c r="Y184" s="59">
        <f t="shared" si="161"/>
        <v>0.8</v>
      </c>
      <c r="Z184" s="59">
        <f t="shared" si="162"/>
        <v>3</v>
      </c>
      <c r="AA184" s="59">
        <f t="shared" si="163"/>
        <v>0</v>
      </c>
      <c r="AB184" s="59">
        <f t="shared" si="164"/>
        <v>0</v>
      </c>
      <c r="AC184" s="59">
        <f t="shared" si="165"/>
        <v>0</v>
      </c>
      <c r="AD184" s="59">
        <f t="shared" si="166"/>
        <v>0</v>
      </c>
      <c r="AE184" s="59">
        <f t="shared" si="167"/>
        <v>0</v>
      </c>
      <c r="AF184" s="59">
        <f t="shared" si="168"/>
        <v>0</v>
      </c>
      <c r="AG184" s="59">
        <f>ROUND(IF('Indicator Data'!K187=0,0,IF('Indicator Data'!K187&gt;AG$194,10,IF('Indicator Data'!K187&lt;AG$195,0,10-(AG$194-'Indicator Data'!K187)/(AG$194-AG$195)*10))),1)</f>
        <v>0</v>
      </c>
      <c r="AH184" s="59">
        <f t="shared" si="169"/>
        <v>0.1</v>
      </c>
      <c r="AI184" s="59">
        <f t="shared" si="170"/>
        <v>0.1</v>
      </c>
      <c r="AJ184" s="59">
        <f t="shared" si="171"/>
        <v>0</v>
      </c>
      <c r="AK184" s="59">
        <f t="shared" si="172"/>
        <v>0</v>
      </c>
      <c r="AL184" s="59">
        <f t="shared" si="173"/>
        <v>0</v>
      </c>
      <c r="AM184" s="59">
        <f t="shared" si="174"/>
        <v>0</v>
      </c>
      <c r="AN184" s="59">
        <f t="shared" si="175"/>
        <v>0</v>
      </c>
      <c r="AO184" s="61">
        <f t="shared" si="176"/>
        <v>0.1</v>
      </c>
      <c r="AP184" s="61">
        <f t="shared" si="177"/>
        <v>4.8</v>
      </c>
      <c r="AQ184" s="61">
        <f t="shared" si="178"/>
        <v>3.7</v>
      </c>
      <c r="AR184" s="61">
        <f t="shared" si="179"/>
        <v>0</v>
      </c>
      <c r="AS184" s="59">
        <f t="shared" si="180"/>
        <v>0</v>
      </c>
      <c r="AT184" s="59">
        <f>IF('Indicator Data'!L187="No data","x",IF('Indicator Data'!BE187&lt;1000,"x",ROUND((IF('Indicator Data'!L187&gt;AT$194,10,IF('Indicator Data'!L187&lt;AT$195,0,10-(AT$194-'Indicator Data'!L187)/(AT$194-AT$195)*10))),1)))</f>
        <v>1</v>
      </c>
      <c r="AU184" s="61">
        <f t="shared" si="181"/>
        <v>0.5</v>
      </c>
      <c r="AV184" s="62">
        <f t="shared" si="182"/>
        <v>2.1</v>
      </c>
      <c r="AW184" s="59">
        <f>ROUND(IF('Indicator Data'!M187=0,0,IF('Indicator Data'!M187&gt;AW$194,10,IF('Indicator Data'!M187&lt;AW$195,0,10-(AW$194-'Indicator Data'!M187)/(AW$194-AW$195)*10))),1)</f>
        <v>1.9</v>
      </c>
      <c r="AX184" s="59">
        <f>ROUND(IF('Indicator Data'!N187=0,0,IF(LOG('Indicator Data'!N187)&gt;LOG(AX$194),10,IF(LOG('Indicator Data'!N187)&lt;LOG(AX$195),0,10-(LOG(AX$194)-LOG('Indicator Data'!N187))/(LOG(AX$194)-LOG(AX$195))*10))),1)</f>
        <v>4.9000000000000004</v>
      </c>
      <c r="AY184" s="61">
        <f t="shared" si="183"/>
        <v>3.5</v>
      </c>
      <c r="AZ184" s="59">
        <f>'Indicator Data'!O187</f>
        <v>0</v>
      </c>
      <c r="BA184" s="59">
        <f>'Indicator Data'!P187</f>
        <v>0</v>
      </c>
      <c r="BB184" s="61">
        <f t="shared" si="184"/>
        <v>0</v>
      </c>
      <c r="BC184" s="62">
        <f t="shared" si="185"/>
        <v>2.5</v>
      </c>
      <c r="BD184" s="16"/>
      <c r="BE184" s="108"/>
      <c r="BF184" s="4"/>
    </row>
    <row r="185" spans="1:58" x14ac:dyDescent="0.25">
      <c r="A185" s="132" t="s">
        <v>343</v>
      </c>
      <c r="B185" s="63" t="s">
        <v>342</v>
      </c>
      <c r="C185" s="59">
        <f>ROUND(IF('Indicator Data'!C188=0,0.1,IF(LOG('Indicator Data'!C188)&gt;C$194,10,IF(LOG('Indicator Data'!C188)&lt;C$195,0,10-(C$194-LOG('Indicator Data'!C188))/(C$194-C$195)*10))),1)</f>
        <v>10</v>
      </c>
      <c r="D185" s="59">
        <f>ROUND(IF('Indicator Data'!D188=0,0.1,IF(LOG('Indicator Data'!D188)&gt;D$194,10,IF(LOG('Indicator Data'!D188)&lt;D$195,0,10-(D$194-LOG('Indicator Data'!D188))/(D$194-D$195)*10))),1)</f>
        <v>10</v>
      </c>
      <c r="E185" s="59">
        <f t="shared" si="155"/>
        <v>10</v>
      </c>
      <c r="F185" s="59">
        <f>ROUND(IF('Indicator Data'!E188="No data",0.1,IF('Indicator Data'!E188=0,0,IF(LOG('Indicator Data'!E188)&gt;F$194,10,IF(LOG('Indicator Data'!E188)&lt;F$195,0,10-(F$194-LOG('Indicator Data'!E188))/(F$194-F$195)*10)))),1)</f>
        <v>8.9</v>
      </c>
      <c r="G185" s="59">
        <f>ROUND(IF('Indicator Data'!F188=0,0,IF(LOG('Indicator Data'!F188)&gt;G$194,10,IF(LOG('Indicator Data'!F188)&lt;G$195,0,10-(G$194-LOG('Indicator Data'!F188))/(G$194-G$195)*10))),1)</f>
        <v>8.1</v>
      </c>
      <c r="H185" s="59">
        <f>ROUND(IF('Indicator Data'!G188=0,0,IF(LOG('Indicator Data'!G188)&gt;H$194,10,IF(LOG('Indicator Data'!G188)&lt;H$195,0,10-(H$194-LOG('Indicator Data'!G188))/(H$194-H$195)*10))),1)</f>
        <v>10</v>
      </c>
      <c r="I185" s="59">
        <f>ROUND(IF('Indicator Data'!H188=0,0,IF(LOG('Indicator Data'!H188)&gt;I$194,10,IF(LOG('Indicator Data'!H188)&lt;I$195,0,10-(I$194-LOG('Indicator Data'!H188))/(I$194-I$195)*10))),1)</f>
        <v>10</v>
      </c>
      <c r="J185" s="59">
        <f t="shared" si="156"/>
        <v>10</v>
      </c>
      <c r="K185" s="59">
        <f>ROUND(IF('Indicator Data'!I188=0,0,IF(LOG('Indicator Data'!I188)&gt;K$194,10,IF(LOG('Indicator Data'!I188)&lt;K$195,0,10-(K$194-LOG('Indicator Data'!I188))/(K$194-K$195)*10))),1)</f>
        <v>9.5</v>
      </c>
      <c r="L185" s="59">
        <f t="shared" si="157"/>
        <v>9.8000000000000007</v>
      </c>
      <c r="M185" s="59">
        <f>ROUND(IF('Indicator Data'!J188=0,0,IF(LOG('Indicator Data'!J188)&gt;M$194,10,IF(LOG('Indicator Data'!J188)&lt;M$195,0,10-(M$194-LOG('Indicator Data'!J188))/(M$194-M$195)*10))),1)</f>
        <v>0</v>
      </c>
      <c r="N185" s="60">
        <f>'Indicator Data'!C188/'Indicator Data'!$BD188</f>
        <v>4.098009942882941E-4</v>
      </c>
      <c r="O185" s="60">
        <f>'Indicator Data'!D188/'Indicator Data'!$BD188</f>
        <v>1.6149196223642334E-4</v>
      </c>
      <c r="P185" s="60">
        <f>IF(F185=0.1,0,'Indicator Data'!E188/'Indicator Data'!$BD188)</f>
        <v>1.1861776510393672E-3</v>
      </c>
      <c r="Q185" s="60">
        <f>'Indicator Data'!F188/'Indicator Data'!$BD188</f>
        <v>2.3822178865185461E-6</v>
      </c>
      <c r="R185" s="60">
        <f>'Indicator Data'!G188/'Indicator Data'!$BD188</f>
        <v>3.2816710368302965E-3</v>
      </c>
      <c r="S185" s="60">
        <f>'Indicator Data'!H188/'Indicator Data'!$BD188</f>
        <v>2.9914027151248631E-4</v>
      </c>
      <c r="T185" s="60">
        <f>'Indicator Data'!I188/'Indicator Data'!$BD188</f>
        <v>1.7694221218792178E-3</v>
      </c>
      <c r="U185" s="60">
        <f>'Indicator Data'!J188/'Indicator Data'!$BD188</f>
        <v>0</v>
      </c>
      <c r="V185" s="59">
        <f t="shared" si="158"/>
        <v>2</v>
      </c>
      <c r="W185" s="59">
        <f t="shared" si="159"/>
        <v>1.6</v>
      </c>
      <c r="X185" s="59">
        <f t="shared" si="160"/>
        <v>1.8</v>
      </c>
      <c r="Y185" s="59">
        <f t="shared" si="161"/>
        <v>0.8</v>
      </c>
      <c r="Z185" s="59">
        <f t="shared" si="162"/>
        <v>6.4</v>
      </c>
      <c r="AA185" s="59">
        <f t="shared" si="163"/>
        <v>1.8</v>
      </c>
      <c r="AB185" s="59">
        <f t="shared" si="164"/>
        <v>0.6</v>
      </c>
      <c r="AC185" s="59">
        <f t="shared" si="165"/>
        <v>1.2</v>
      </c>
      <c r="AD185" s="59">
        <f t="shared" si="166"/>
        <v>1.8</v>
      </c>
      <c r="AE185" s="59">
        <f t="shared" si="167"/>
        <v>1.5</v>
      </c>
      <c r="AF185" s="59">
        <f t="shared" si="168"/>
        <v>0</v>
      </c>
      <c r="AG185" s="59">
        <f>ROUND(IF('Indicator Data'!K188=0,0,IF('Indicator Data'!K188&gt;AG$194,10,IF('Indicator Data'!K188&lt;AG$195,0,10-(AG$194-'Indicator Data'!K188)/(AG$194-AG$195)*10))),1)</f>
        <v>10</v>
      </c>
      <c r="AH185" s="59">
        <f t="shared" si="169"/>
        <v>6</v>
      </c>
      <c r="AI185" s="59">
        <f t="shared" si="170"/>
        <v>5.8</v>
      </c>
      <c r="AJ185" s="59">
        <f t="shared" si="171"/>
        <v>5.9</v>
      </c>
      <c r="AK185" s="59">
        <f t="shared" si="172"/>
        <v>5.3</v>
      </c>
      <c r="AL185" s="59">
        <f t="shared" si="173"/>
        <v>5.6</v>
      </c>
      <c r="AM185" s="59">
        <f t="shared" si="174"/>
        <v>5.7</v>
      </c>
      <c r="AN185" s="59">
        <f t="shared" si="175"/>
        <v>0</v>
      </c>
      <c r="AO185" s="61">
        <f t="shared" si="176"/>
        <v>7.9</v>
      </c>
      <c r="AP185" s="61">
        <f t="shared" si="177"/>
        <v>6.3</v>
      </c>
      <c r="AQ185" s="61">
        <f t="shared" si="178"/>
        <v>7.3</v>
      </c>
      <c r="AR185" s="61">
        <f t="shared" si="179"/>
        <v>7.6</v>
      </c>
      <c r="AS185" s="59">
        <f t="shared" si="180"/>
        <v>5</v>
      </c>
      <c r="AT185" s="59">
        <f>IF('Indicator Data'!L188="No data","x",IF('Indicator Data'!BE188&lt;1000,"x",ROUND((IF('Indicator Data'!L188&gt;AT$194,10,IF('Indicator Data'!L188&lt;AT$195,0,10-(AT$194-'Indicator Data'!L188)/(AT$194-AT$195)*10))),1)))</f>
        <v>4</v>
      </c>
      <c r="AU185" s="61">
        <f t="shared" si="181"/>
        <v>4.5</v>
      </c>
      <c r="AV185" s="62">
        <f t="shared" si="182"/>
        <v>6.9</v>
      </c>
      <c r="AW185" s="59">
        <f>ROUND(IF('Indicator Data'!M188=0,0,IF('Indicator Data'!M188&gt;AW$194,10,IF('Indicator Data'!M188&lt;AW$195,0,10-(AW$194-'Indicator Data'!M188)/(AW$194-AW$195)*10))),1)</f>
        <v>5</v>
      </c>
      <c r="AX185" s="59">
        <f>ROUND(IF('Indicator Data'!N188=0,0,IF(LOG('Indicator Data'!N188)&gt;LOG(AX$194),10,IF(LOG('Indicator Data'!N188)&lt;LOG(AX$195),0,10-(LOG(AX$194)-LOG('Indicator Data'!N188))/(LOG(AX$194)-LOG(AX$195))*10))),1)</f>
        <v>8.6999999999999993</v>
      </c>
      <c r="AY185" s="61">
        <f t="shared" si="183"/>
        <v>7.3</v>
      </c>
      <c r="AZ185" s="59">
        <f>'Indicator Data'!O188</f>
        <v>0</v>
      </c>
      <c r="BA185" s="59">
        <f>'Indicator Data'!P188</f>
        <v>0</v>
      </c>
      <c r="BB185" s="61">
        <f t="shared" si="184"/>
        <v>0</v>
      </c>
      <c r="BC185" s="62">
        <f t="shared" si="185"/>
        <v>5.0999999999999996</v>
      </c>
      <c r="BD185" s="16"/>
      <c r="BE185" s="108"/>
      <c r="BF185" s="4"/>
    </row>
    <row r="186" spans="1:58" x14ac:dyDescent="0.25">
      <c r="A186" s="132" t="s">
        <v>345</v>
      </c>
      <c r="B186" s="63" t="s">
        <v>344</v>
      </c>
      <c r="C186" s="59">
        <f>ROUND(IF('Indicator Data'!C189=0,0.1,IF(LOG('Indicator Data'!C189)&gt;C$194,10,IF(LOG('Indicator Data'!C189)&lt;C$195,0,10-(C$194-LOG('Indicator Data'!C189))/(C$194-C$195)*10))),1)</f>
        <v>0.1</v>
      </c>
      <c r="D186" s="59">
        <f>ROUND(IF('Indicator Data'!D189=0,0.1,IF(LOG('Indicator Data'!D189)&gt;D$194,10,IF(LOG('Indicator Data'!D189)&lt;D$195,0,10-(D$194-LOG('Indicator Data'!D189))/(D$194-D$195)*10))),1)</f>
        <v>0.1</v>
      </c>
      <c r="E186" s="59">
        <f t="shared" si="155"/>
        <v>0.1</v>
      </c>
      <c r="F186" s="59">
        <f>ROUND(IF('Indicator Data'!E189="No data",0.1,IF('Indicator Data'!E189=0,0,IF(LOG('Indicator Data'!E189)&gt;F$194,10,IF(LOG('Indicator Data'!E189)&lt;F$195,0,10-(F$194-LOG('Indicator Data'!E189))/(F$194-F$195)*10)))),1)</f>
        <v>5.2</v>
      </c>
      <c r="G186" s="59">
        <f>ROUND(IF('Indicator Data'!F189=0,0,IF(LOG('Indicator Data'!F189)&gt;G$194,10,IF(LOG('Indicator Data'!F189)&lt;G$195,0,10-(G$194-LOG('Indicator Data'!F189))/(G$194-G$195)*10))),1)</f>
        <v>0</v>
      </c>
      <c r="H186" s="59">
        <f>ROUND(IF('Indicator Data'!G189=0,0,IF(LOG('Indicator Data'!G189)&gt;H$194,10,IF(LOG('Indicator Data'!G189)&lt;H$195,0,10-(H$194-LOG('Indicator Data'!G189))/(H$194-H$195)*10))),1)</f>
        <v>0</v>
      </c>
      <c r="I186" s="59">
        <f>ROUND(IF('Indicator Data'!H189=0,0,IF(LOG('Indicator Data'!H189)&gt;I$194,10,IF(LOG('Indicator Data'!H189)&lt;I$195,0,10-(I$194-LOG('Indicator Data'!H189))/(I$194-I$195)*10))),1)</f>
        <v>0</v>
      </c>
      <c r="J186" s="59">
        <f t="shared" si="156"/>
        <v>0</v>
      </c>
      <c r="K186" s="59">
        <f>ROUND(IF('Indicator Data'!I189=0,0,IF(LOG('Indicator Data'!I189)&gt;K$194,10,IF(LOG('Indicator Data'!I189)&lt;K$195,0,10-(K$194-LOG('Indicator Data'!I189))/(K$194-K$195)*10))),1)</f>
        <v>0</v>
      </c>
      <c r="L186" s="59">
        <f t="shared" si="157"/>
        <v>0</v>
      </c>
      <c r="M186" s="59">
        <f>ROUND(IF('Indicator Data'!J189=0,0,IF(LOG('Indicator Data'!J189)&gt;M$194,10,IF(LOG('Indicator Data'!J189)&lt;M$195,0,10-(M$194-LOG('Indicator Data'!J189))/(M$194-M$195)*10))),1)</f>
        <v>0</v>
      </c>
      <c r="N186" s="60">
        <f>'Indicator Data'!C189/'Indicator Data'!$BD189</f>
        <v>0</v>
      </c>
      <c r="O186" s="60">
        <f>'Indicator Data'!D189/'Indicator Data'!$BD189</f>
        <v>0</v>
      </c>
      <c r="P186" s="60">
        <f>IF(F186=0.1,0,'Indicator Data'!E189/'Indicator Data'!$BD189)</f>
        <v>3.5840982467262926E-3</v>
      </c>
      <c r="Q186" s="60">
        <f>'Indicator Data'!F189/'Indicator Data'!$BD189</f>
        <v>0</v>
      </c>
      <c r="R186" s="60">
        <f>'Indicator Data'!G189/'Indicator Data'!$BD189</f>
        <v>0</v>
      </c>
      <c r="S186" s="60">
        <f>'Indicator Data'!H189/'Indicator Data'!$BD189</f>
        <v>0</v>
      </c>
      <c r="T186" s="60">
        <f>'Indicator Data'!I189/'Indicator Data'!$BD189</f>
        <v>0</v>
      </c>
      <c r="U186" s="60">
        <f>'Indicator Data'!J189/'Indicator Data'!$BD189</f>
        <v>0</v>
      </c>
      <c r="V186" s="59">
        <f t="shared" si="158"/>
        <v>0</v>
      </c>
      <c r="W186" s="59">
        <f t="shared" si="159"/>
        <v>0</v>
      </c>
      <c r="X186" s="59">
        <f t="shared" si="160"/>
        <v>0</v>
      </c>
      <c r="Y186" s="59">
        <f t="shared" si="161"/>
        <v>2.4</v>
      </c>
      <c r="Z186" s="59">
        <f t="shared" si="162"/>
        <v>0</v>
      </c>
      <c r="AA186" s="59">
        <f t="shared" si="163"/>
        <v>0</v>
      </c>
      <c r="AB186" s="59">
        <f t="shared" si="164"/>
        <v>0</v>
      </c>
      <c r="AC186" s="59">
        <f t="shared" si="165"/>
        <v>0</v>
      </c>
      <c r="AD186" s="59">
        <f t="shared" si="166"/>
        <v>0</v>
      </c>
      <c r="AE186" s="59">
        <f t="shared" si="167"/>
        <v>0</v>
      </c>
      <c r="AF186" s="59">
        <f t="shared" si="168"/>
        <v>0</v>
      </c>
      <c r="AG186" s="59">
        <f>ROUND(IF('Indicator Data'!K189=0,0,IF('Indicator Data'!K189&gt;AG$194,10,IF('Indicator Data'!K189&lt;AG$195,0,10-(AG$194-'Indicator Data'!K189)/(AG$194-AG$195)*10))),1)</f>
        <v>1</v>
      </c>
      <c r="AH186" s="59">
        <f t="shared" si="169"/>
        <v>0.1</v>
      </c>
      <c r="AI186" s="59">
        <f t="shared" si="170"/>
        <v>0.1</v>
      </c>
      <c r="AJ186" s="59">
        <f t="shared" si="171"/>
        <v>0</v>
      </c>
      <c r="AK186" s="59">
        <f t="shared" si="172"/>
        <v>0</v>
      </c>
      <c r="AL186" s="59">
        <f t="shared" si="173"/>
        <v>0</v>
      </c>
      <c r="AM186" s="59">
        <f t="shared" si="174"/>
        <v>0</v>
      </c>
      <c r="AN186" s="59">
        <f t="shared" si="175"/>
        <v>0</v>
      </c>
      <c r="AO186" s="61">
        <f t="shared" si="176"/>
        <v>0.1</v>
      </c>
      <c r="AP186" s="61">
        <f t="shared" si="177"/>
        <v>3.9</v>
      </c>
      <c r="AQ186" s="61">
        <f t="shared" si="178"/>
        <v>0</v>
      </c>
      <c r="AR186" s="61">
        <f t="shared" si="179"/>
        <v>0</v>
      </c>
      <c r="AS186" s="59">
        <f t="shared" si="180"/>
        <v>0.5</v>
      </c>
      <c r="AT186" s="59">
        <f>IF('Indicator Data'!L189="No data","x",IF('Indicator Data'!BE189&lt;1000,"x",ROUND((IF('Indicator Data'!L189&gt;AT$194,10,IF('Indicator Data'!L189&lt;AT$195,0,10-(AT$194-'Indicator Data'!L189)/(AT$194-AT$195)*10))),1)))</f>
        <v>3</v>
      </c>
      <c r="AU186" s="61">
        <f t="shared" si="181"/>
        <v>1.8</v>
      </c>
      <c r="AV186" s="62">
        <f t="shared" si="182"/>
        <v>1.3</v>
      </c>
      <c r="AW186" s="59">
        <f>ROUND(IF('Indicator Data'!M189=0,0,IF('Indicator Data'!M189&gt;AW$194,10,IF('Indicator Data'!M189&lt;AW$195,0,10-(AW$194-'Indicator Data'!M189)/(AW$194-AW$195)*10))),1)</f>
        <v>0.1</v>
      </c>
      <c r="AX186" s="59">
        <f>ROUND(IF('Indicator Data'!N189=0,0,IF(LOG('Indicator Data'!N189)&gt;LOG(AX$194),10,IF(LOG('Indicator Data'!N189)&lt;LOG(AX$195),0,10-(LOG(AX$194)-LOG('Indicator Data'!N189))/(LOG(AX$194)-LOG(AX$195))*10))),1)</f>
        <v>0.2</v>
      </c>
      <c r="AY186" s="61">
        <f t="shared" si="183"/>
        <v>0.2</v>
      </c>
      <c r="AZ186" s="59">
        <f>'Indicator Data'!O189</f>
        <v>0</v>
      </c>
      <c r="BA186" s="59">
        <f>'Indicator Data'!P189</f>
        <v>0</v>
      </c>
      <c r="BB186" s="61">
        <f t="shared" si="184"/>
        <v>0</v>
      </c>
      <c r="BC186" s="62">
        <f t="shared" si="185"/>
        <v>0.1</v>
      </c>
      <c r="BD186" s="16"/>
      <c r="BE186" s="108"/>
      <c r="BF186" s="4"/>
    </row>
    <row r="187" spans="1:58" x14ac:dyDescent="0.25">
      <c r="A187" s="132" t="s">
        <v>347</v>
      </c>
      <c r="B187" s="63" t="s">
        <v>346</v>
      </c>
      <c r="C187" s="59">
        <f>ROUND(IF('Indicator Data'!C190=0,0.1,IF(LOG('Indicator Data'!C190)&gt;C$194,10,IF(LOG('Indicator Data'!C190)&lt;C$195,0,10-(C$194-LOG('Indicator Data'!C190))/(C$194-C$195)*10))),1)</f>
        <v>9.5</v>
      </c>
      <c r="D187" s="59">
        <f>ROUND(IF('Indicator Data'!D190=0,0.1,IF(LOG('Indicator Data'!D190)&gt;D$194,10,IF(LOG('Indicator Data'!D190)&lt;D$195,0,10-(D$194-LOG('Indicator Data'!D190))/(D$194-D$195)*10))),1)</f>
        <v>10</v>
      </c>
      <c r="E187" s="59">
        <f t="shared" si="155"/>
        <v>9.8000000000000007</v>
      </c>
      <c r="F187" s="59">
        <f>ROUND(IF('Indicator Data'!E190="No data",0.1,IF('Indicator Data'!E190=0,0,IF(LOG('Indicator Data'!E190)&gt;F$194,10,IF(LOG('Indicator Data'!E190)&lt;F$195,0,10-(F$194-LOG('Indicator Data'!E190))/(F$194-F$195)*10)))),1)</f>
        <v>8</v>
      </c>
      <c r="G187" s="59">
        <f>ROUND(IF('Indicator Data'!F190=0,0,IF(LOG('Indicator Data'!F190)&gt;G$194,10,IF(LOG('Indicator Data'!F190)&lt;G$195,0,10-(G$194-LOG('Indicator Data'!F190))/(G$194-G$195)*10))),1)</f>
        <v>0</v>
      </c>
      <c r="H187" s="59">
        <f>ROUND(IF('Indicator Data'!G190=0,0,IF(LOG('Indicator Data'!G190)&gt;H$194,10,IF(LOG('Indicator Data'!G190)&lt;H$195,0,10-(H$194-LOG('Indicator Data'!G190))/(H$194-H$195)*10))),1)</f>
        <v>0</v>
      </c>
      <c r="I187" s="59">
        <f>ROUND(IF('Indicator Data'!H190=0,0,IF(LOG('Indicator Data'!H190)&gt;I$194,10,IF(LOG('Indicator Data'!H190)&lt;I$195,0,10-(I$194-LOG('Indicator Data'!H190))/(I$194-I$195)*10))),1)</f>
        <v>0</v>
      </c>
      <c r="J187" s="59">
        <f t="shared" si="156"/>
        <v>0</v>
      </c>
      <c r="K187" s="59">
        <f>ROUND(IF('Indicator Data'!I190=0,0,IF(LOG('Indicator Data'!I190)&gt;K$194,10,IF(LOG('Indicator Data'!I190)&lt;K$195,0,10-(K$194-LOG('Indicator Data'!I190))/(K$194-K$195)*10))),1)</f>
        <v>0</v>
      </c>
      <c r="L187" s="59">
        <f t="shared" si="157"/>
        <v>0</v>
      </c>
      <c r="M187" s="59">
        <f>ROUND(IF('Indicator Data'!J190=0,0,IF(LOG('Indicator Data'!J190)&gt;M$194,10,IF(LOG('Indicator Data'!J190)&lt;M$195,0,10-(M$194-LOG('Indicator Data'!J190))/(M$194-M$195)*10))),1)</f>
        <v>8.1</v>
      </c>
      <c r="N187" s="60">
        <f>'Indicator Data'!C190/'Indicator Data'!$BD190</f>
        <v>2.1095723770908183E-3</v>
      </c>
      <c r="O187" s="60">
        <f>'Indicator Data'!D190/'Indicator Data'!$BD190</f>
        <v>1.4134056184922053E-3</v>
      </c>
      <c r="P187" s="60">
        <f>IF(F187=0.1,0,'Indicator Data'!E190/'Indicator Data'!$BD190)</f>
        <v>5.3952554779436515E-3</v>
      </c>
      <c r="Q187" s="60">
        <f>'Indicator Data'!F190/'Indicator Data'!$BD190</f>
        <v>0</v>
      </c>
      <c r="R187" s="60">
        <f>'Indicator Data'!G190/'Indicator Data'!$BD190</f>
        <v>0</v>
      </c>
      <c r="S187" s="60">
        <f>'Indicator Data'!H190/'Indicator Data'!$BD190</f>
        <v>0</v>
      </c>
      <c r="T187" s="60">
        <f>'Indicator Data'!I190/'Indicator Data'!$BD190</f>
        <v>0</v>
      </c>
      <c r="U187" s="60">
        <f>'Indicator Data'!J190/'Indicator Data'!$BD190</f>
        <v>6.1021831222160116E-4</v>
      </c>
      <c r="V187" s="59">
        <f t="shared" si="158"/>
        <v>10</v>
      </c>
      <c r="W187" s="59">
        <f t="shared" si="159"/>
        <v>10</v>
      </c>
      <c r="X187" s="59">
        <f t="shared" si="160"/>
        <v>10</v>
      </c>
      <c r="Y187" s="59">
        <f t="shared" si="161"/>
        <v>3.6</v>
      </c>
      <c r="Z187" s="59">
        <f t="shared" si="162"/>
        <v>0</v>
      </c>
      <c r="AA187" s="59">
        <f t="shared" si="163"/>
        <v>0</v>
      </c>
      <c r="AB187" s="59">
        <f t="shared" si="164"/>
        <v>0</v>
      </c>
      <c r="AC187" s="59">
        <f t="shared" si="165"/>
        <v>0</v>
      </c>
      <c r="AD187" s="59">
        <f t="shared" si="166"/>
        <v>0</v>
      </c>
      <c r="AE187" s="59">
        <f t="shared" si="167"/>
        <v>0</v>
      </c>
      <c r="AF187" s="59">
        <f t="shared" si="168"/>
        <v>0.2</v>
      </c>
      <c r="AG187" s="59">
        <f>ROUND(IF('Indicator Data'!K190=0,0,IF('Indicator Data'!K190&gt;AG$194,10,IF('Indicator Data'!K190&lt;AG$195,0,10-(AG$194-'Indicator Data'!K190)/(AG$194-AG$195)*10))),1)</f>
        <v>1</v>
      </c>
      <c r="AH187" s="59">
        <f t="shared" si="169"/>
        <v>9.8000000000000007</v>
      </c>
      <c r="AI187" s="59">
        <f t="shared" si="170"/>
        <v>10</v>
      </c>
      <c r="AJ187" s="59">
        <f t="shared" si="171"/>
        <v>0</v>
      </c>
      <c r="AK187" s="59">
        <f t="shared" si="172"/>
        <v>0</v>
      </c>
      <c r="AL187" s="59">
        <f t="shared" si="173"/>
        <v>0</v>
      </c>
      <c r="AM187" s="59">
        <f t="shared" si="174"/>
        <v>0</v>
      </c>
      <c r="AN187" s="59">
        <f t="shared" si="175"/>
        <v>5.4</v>
      </c>
      <c r="AO187" s="61">
        <f t="shared" si="176"/>
        <v>9.9</v>
      </c>
      <c r="AP187" s="61">
        <f t="shared" si="177"/>
        <v>6.3</v>
      </c>
      <c r="AQ187" s="61">
        <f t="shared" si="178"/>
        <v>0</v>
      </c>
      <c r="AR187" s="61">
        <f t="shared" si="179"/>
        <v>0</v>
      </c>
      <c r="AS187" s="59">
        <f t="shared" si="180"/>
        <v>3.2</v>
      </c>
      <c r="AT187" s="59">
        <f>IF('Indicator Data'!L190="No data","x",IF('Indicator Data'!BE190&lt;1000,"x",ROUND((IF('Indicator Data'!L190&gt;AT$194,10,IF('Indicator Data'!L190&lt;AT$195,0,10-(AT$194-'Indicator Data'!L190)/(AT$194-AT$195)*10))),1)))</f>
        <v>10</v>
      </c>
      <c r="AU187" s="61">
        <f t="shared" si="181"/>
        <v>6.6</v>
      </c>
      <c r="AV187" s="62">
        <f t="shared" si="182"/>
        <v>6.1</v>
      </c>
      <c r="AW187" s="59">
        <f>ROUND(IF('Indicator Data'!M190=0,0,IF('Indicator Data'!M190&gt;AW$194,10,IF('Indicator Data'!M190&lt;AW$195,0,10-(AW$194-'Indicator Data'!M190)/(AW$194-AW$195)*10))),1)</f>
        <v>4.7</v>
      </c>
      <c r="AX187" s="59">
        <f>ROUND(IF('Indicator Data'!N190=0,0,IF(LOG('Indicator Data'!N190)&gt;LOG(AX$194),10,IF(LOG('Indicator Data'!N190)&lt;LOG(AX$195),0,10-(LOG(AX$194)-LOG('Indicator Data'!N190))/(LOG(AX$194)-LOG(AX$195))*10))),1)</f>
        <v>5.6</v>
      </c>
      <c r="AY187" s="61">
        <f t="shared" si="183"/>
        <v>5.2</v>
      </c>
      <c r="AZ187" s="59">
        <f>'Indicator Data'!O190</f>
        <v>0</v>
      </c>
      <c r="BA187" s="59">
        <f>'Indicator Data'!P190</f>
        <v>0</v>
      </c>
      <c r="BB187" s="61">
        <f t="shared" si="184"/>
        <v>0</v>
      </c>
      <c r="BC187" s="62">
        <f t="shared" si="185"/>
        <v>3.6</v>
      </c>
      <c r="BD187" s="16"/>
      <c r="BE187" s="108"/>
      <c r="BF187" s="4"/>
    </row>
    <row r="188" spans="1:58" x14ac:dyDescent="0.25">
      <c r="A188" s="132" t="s">
        <v>349</v>
      </c>
      <c r="B188" s="63" t="s">
        <v>348</v>
      </c>
      <c r="C188" s="59">
        <f>ROUND(IF('Indicator Data'!C191=0,0.1,IF(LOG('Indicator Data'!C191)&gt;C$194,10,IF(LOG('Indicator Data'!C191)&lt;C$195,0,10-(C$194-LOG('Indicator Data'!C191))/(C$194-C$195)*10))),1)</f>
        <v>2.9</v>
      </c>
      <c r="D188" s="59">
        <f>ROUND(IF('Indicator Data'!D191=0,0.1,IF(LOG('Indicator Data'!D191)&gt;D$194,10,IF(LOG('Indicator Data'!D191)&lt;D$195,0,10-(D$194-LOG('Indicator Data'!D191))/(D$194-D$195)*10))),1)</f>
        <v>3.3</v>
      </c>
      <c r="E188" s="59">
        <f t="shared" si="155"/>
        <v>3.1</v>
      </c>
      <c r="F188" s="59">
        <f>ROUND(IF('Indicator Data'!E191="No data",0.1,IF('Indicator Data'!E191=0,0,IF(LOG('Indicator Data'!E191)&gt;F$194,10,IF(LOG('Indicator Data'!E191)&lt;F$195,0,10-(F$194-LOG('Indicator Data'!E191))/(F$194-F$195)*10)))),1)</f>
        <v>0.1</v>
      </c>
      <c r="G188" s="59">
        <f>ROUND(IF('Indicator Data'!F191=0,0,IF(LOG('Indicator Data'!F191)&gt;G$194,10,IF(LOG('Indicator Data'!F191)&lt;G$195,0,10-(G$194-LOG('Indicator Data'!F191))/(G$194-G$195)*10))),1)</f>
        <v>5</v>
      </c>
      <c r="H188" s="59">
        <f>ROUND(IF('Indicator Data'!G191=0,0,IF(LOG('Indicator Data'!G191)&gt;H$194,10,IF(LOG('Indicator Data'!G191)&lt;H$195,0,10-(H$194-LOG('Indicator Data'!G191))/(H$194-H$195)*10))),1)</f>
        <v>3.8</v>
      </c>
      <c r="I188" s="59">
        <f>ROUND(IF('Indicator Data'!H191=0,0,IF(LOG('Indicator Data'!H191)&gt;I$194,10,IF(LOG('Indicator Data'!H191)&lt;I$195,0,10-(I$194-LOG('Indicator Data'!H191))/(I$194-I$195)*10))),1)</f>
        <v>5.8</v>
      </c>
      <c r="J188" s="59">
        <f t="shared" si="156"/>
        <v>4.9000000000000004</v>
      </c>
      <c r="K188" s="59">
        <f>ROUND(IF('Indicator Data'!I191=0,0,IF(LOG('Indicator Data'!I191)&gt;K$194,10,IF(LOG('Indicator Data'!I191)&lt;K$195,0,10-(K$194-LOG('Indicator Data'!I191))/(K$194-K$195)*10))),1)</f>
        <v>3.9</v>
      </c>
      <c r="L188" s="59">
        <f t="shared" si="157"/>
        <v>4.4000000000000004</v>
      </c>
      <c r="M188" s="59">
        <f>ROUND(IF('Indicator Data'!J191=0,0,IF(LOG('Indicator Data'!J191)&gt;M$194,10,IF(LOG('Indicator Data'!J191)&lt;M$195,0,10-(M$194-LOG('Indicator Data'!J191))/(M$194-M$195)*10))),1)</f>
        <v>0</v>
      </c>
      <c r="N188" s="60">
        <f>'Indicator Data'!C191/'Indicator Data'!$BD191</f>
        <v>6.1373645382569104E-4</v>
      </c>
      <c r="O188" s="60">
        <f>'Indicator Data'!D191/'Indicator Data'!$BD191</f>
        <v>4.2574847235564184E-4</v>
      </c>
      <c r="P188" s="60">
        <f>IF(F188=0.1,0,'Indicator Data'!E191/'Indicator Data'!$BD191)</f>
        <v>0</v>
      </c>
      <c r="Q188" s="60">
        <f>'Indicator Data'!F191/'Indicator Data'!$BD191</f>
        <v>4.5605303147091856E-5</v>
      </c>
      <c r="R188" s="60">
        <f>'Indicator Data'!G191/'Indicator Data'!$BD191</f>
        <v>1.4486074677366926E-2</v>
      </c>
      <c r="S188" s="60">
        <f>'Indicator Data'!H191/'Indicator Data'!$BD191</f>
        <v>5.4537628762113782E-4</v>
      </c>
      <c r="T188" s="60">
        <f>'Indicator Data'!I191/'Indicator Data'!$BD191</f>
        <v>4.0545026097297777E-3</v>
      </c>
      <c r="U188" s="60">
        <f>'Indicator Data'!J191/'Indicator Data'!$BD191</f>
        <v>0</v>
      </c>
      <c r="V188" s="59">
        <f t="shared" si="158"/>
        <v>3.1</v>
      </c>
      <c r="W188" s="59">
        <f t="shared" si="159"/>
        <v>4.3</v>
      </c>
      <c r="X188" s="59">
        <f t="shared" si="160"/>
        <v>3.7</v>
      </c>
      <c r="Y188" s="59">
        <f t="shared" si="161"/>
        <v>0.1</v>
      </c>
      <c r="Z188" s="59">
        <f t="shared" si="162"/>
        <v>9.1999999999999993</v>
      </c>
      <c r="AA188" s="59">
        <f t="shared" si="163"/>
        <v>8</v>
      </c>
      <c r="AB188" s="59">
        <f t="shared" si="164"/>
        <v>1.1000000000000001</v>
      </c>
      <c r="AC188" s="59">
        <f t="shared" si="165"/>
        <v>5.5</v>
      </c>
      <c r="AD188" s="59">
        <f t="shared" si="166"/>
        <v>4.0999999999999996</v>
      </c>
      <c r="AE188" s="59">
        <f t="shared" si="167"/>
        <v>4.8</v>
      </c>
      <c r="AF188" s="59">
        <f t="shared" si="168"/>
        <v>0</v>
      </c>
      <c r="AG188" s="59">
        <f>ROUND(IF('Indicator Data'!K191=0,0,IF('Indicator Data'!K191&gt;AG$194,10,IF('Indicator Data'!K191&lt;AG$195,0,10-(AG$194-'Indicator Data'!K191)/(AG$194-AG$195)*10))),1)</f>
        <v>0</v>
      </c>
      <c r="AH188" s="59">
        <f t="shared" si="169"/>
        <v>3</v>
      </c>
      <c r="AI188" s="59">
        <f t="shared" si="170"/>
        <v>3.8</v>
      </c>
      <c r="AJ188" s="59">
        <f t="shared" si="171"/>
        <v>5.9</v>
      </c>
      <c r="AK188" s="59">
        <f t="shared" si="172"/>
        <v>3.5</v>
      </c>
      <c r="AL188" s="59">
        <f t="shared" si="173"/>
        <v>4.8</v>
      </c>
      <c r="AM188" s="59">
        <f t="shared" si="174"/>
        <v>4</v>
      </c>
      <c r="AN188" s="59">
        <f t="shared" si="175"/>
        <v>0</v>
      </c>
      <c r="AO188" s="61">
        <f t="shared" si="176"/>
        <v>3.4</v>
      </c>
      <c r="AP188" s="61">
        <f t="shared" si="177"/>
        <v>0.1</v>
      </c>
      <c r="AQ188" s="61">
        <f t="shared" si="178"/>
        <v>7.7</v>
      </c>
      <c r="AR188" s="61">
        <f t="shared" si="179"/>
        <v>4.5999999999999996</v>
      </c>
      <c r="AS188" s="59">
        <f t="shared" si="180"/>
        <v>0</v>
      </c>
      <c r="AT188" s="59">
        <f>IF('Indicator Data'!L191="No data","x",IF('Indicator Data'!BE191&lt;1000,"x",ROUND((IF('Indicator Data'!L191&gt;AT$194,10,IF('Indicator Data'!L191&lt;AT$195,0,10-(AT$194-'Indicator Data'!L191)/(AT$194-AT$195)*10))),1)))</f>
        <v>3</v>
      </c>
      <c r="AU188" s="61">
        <f t="shared" si="181"/>
        <v>1.5</v>
      </c>
      <c r="AV188" s="62">
        <f t="shared" si="182"/>
        <v>4</v>
      </c>
      <c r="AW188" s="59">
        <f>ROUND(IF('Indicator Data'!M191=0,0,IF('Indicator Data'!M191&gt;AW$194,10,IF('Indicator Data'!M191&lt;AW$195,0,10-(AW$194-'Indicator Data'!M191)/(AW$194-AW$195)*10))),1)</f>
        <v>0.1</v>
      </c>
      <c r="AX188" s="59">
        <f>ROUND(IF('Indicator Data'!N191=0,0,IF(LOG('Indicator Data'!N191)&gt;LOG(AX$194),10,IF(LOG('Indicator Data'!N191)&lt;LOG(AX$195),0,10-(LOG(AX$194)-LOG('Indicator Data'!N191))/(LOG(AX$194)-LOG(AX$195))*10))),1)</f>
        <v>0</v>
      </c>
      <c r="AY188" s="61">
        <f t="shared" si="183"/>
        <v>0.1</v>
      </c>
      <c r="AZ188" s="59">
        <f>'Indicator Data'!O191</f>
        <v>0</v>
      </c>
      <c r="BA188" s="59">
        <f>'Indicator Data'!P191</f>
        <v>0</v>
      </c>
      <c r="BB188" s="61">
        <f t="shared" si="184"/>
        <v>0</v>
      </c>
      <c r="BC188" s="62">
        <f t="shared" si="185"/>
        <v>0.1</v>
      </c>
      <c r="BD188" s="16"/>
      <c r="BE188" s="108"/>
      <c r="BF188" s="4"/>
    </row>
    <row r="189" spans="1:58" x14ac:dyDescent="0.25">
      <c r="A189" s="132" t="s">
        <v>854</v>
      </c>
      <c r="B189" s="63" t="s">
        <v>350</v>
      </c>
      <c r="C189" s="59">
        <f>ROUND(IF('Indicator Data'!C192=0,0.1,IF(LOG('Indicator Data'!C192)&gt;C$194,10,IF(LOG('Indicator Data'!C192)&lt;C$195,0,10-(C$194-LOG('Indicator Data'!C192))/(C$194-C$195)*10))),1)</f>
        <v>9.4</v>
      </c>
      <c r="D189" s="59">
        <f>ROUND(IF('Indicator Data'!D192=0,0.1,IF(LOG('Indicator Data'!D192)&gt;D$194,10,IF(LOG('Indicator Data'!D192)&lt;D$195,0,10-(D$194-LOG('Indicator Data'!D192))/(D$194-D$195)*10))),1)</f>
        <v>9.6999999999999993</v>
      </c>
      <c r="E189" s="59">
        <f t="shared" si="155"/>
        <v>9.6</v>
      </c>
      <c r="F189" s="59">
        <f>ROUND(IF('Indicator Data'!E192="No data",0.1,IF('Indicator Data'!E192=0,0,IF(LOG('Indicator Data'!E192)&gt;F$194,10,IF(LOG('Indicator Data'!E192)&lt;F$195,0,10-(F$194-LOG('Indicator Data'!E192))/(F$194-F$195)*10)))),1)</f>
        <v>7.6</v>
      </c>
      <c r="G189" s="59">
        <f>ROUND(IF('Indicator Data'!F192=0,0,IF(LOG('Indicator Data'!F192)&gt;G$194,10,IF(LOG('Indicator Data'!F192)&lt;G$195,0,10-(G$194-LOG('Indicator Data'!F192))/(G$194-G$195)*10))),1)</f>
        <v>6.3</v>
      </c>
      <c r="H189" s="59">
        <f>ROUND(IF('Indicator Data'!G192=0,0,IF(LOG('Indicator Data'!G192)&gt;H$194,10,IF(LOG('Indicator Data'!G192)&lt;H$195,0,10-(H$194-LOG('Indicator Data'!G192))/(H$194-H$195)*10))),1)</f>
        <v>6.5</v>
      </c>
      <c r="I189" s="59">
        <f>ROUND(IF('Indicator Data'!H192=0,0,IF(LOG('Indicator Data'!H192)&gt;I$194,10,IF(LOG('Indicator Data'!H192)&lt;I$195,0,10-(I$194-LOG('Indicator Data'!H192))/(I$194-I$195)*10))),1)</f>
        <v>4.7</v>
      </c>
      <c r="J189" s="59">
        <f t="shared" si="156"/>
        <v>5.7</v>
      </c>
      <c r="K189" s="59">
        <f>ROUND(IF('Indicator Data'!I192=0,0,IF(LOG('Indicator Data'!I192)&gt;K$194,10,IF(LOG('Indicator Data'!I192)&lt;K$195,0,10-(K$194-LOG('Indicator Data'!I192))/(K$194-K$195)*10))),1)</f>
        <v>7.6</v>
      </c>
      <c r="L189" s="59">
        <f t="shared" si="157"/>
        <v>6.8</v>
      </c>
      <c r="M189" s="59">
        <f>ROUND(IF('Indicator Data'!J192=0,0,IF(LOG('Indicator Data'!J192)&gt;M$194,10,IF(LOG('Indicator Data'!J192)&lt;M$195,0,10-(M$194-LOG('Indicator Data'!J192))/(M$194-M$195)*10))),1)</f>
        <v>0</v>
      </c>
      <c r="N189" s="60">
        <f>'Indicator Data'!C192/'Indicator Data'!$BD192</f>
        <v>1.8998738071035284E-3</v>
      </c>
      <c r="O189" s="60">
        <f>'Indicator Data'!D192/'Indicator Data'!$BD192</f>
        <v>2.6638333021242893E-4</v>
      </c>
      <c r="P189" s="60">
        <f>IF(F189=0.1,0,'Indicator Data'!E192/'Indicator Data'!$BD192)</f>
        <v>3.4956558928899554E-3</v>
      </c>
      <c r="Q189" s="60">
        <f>'Indicator Data'!F192/'Indicator Data'!$BD192</f>
        <v>1.8294709396309078E-6</v>
      </c>
      <c r="R189" s="60">
        <f>'Indicator Data'!G192/'Indicator Data'!$BD192</f>
        <v>1.2683248830219972E-3</v>
      </c>
      <c r="S189" s="60">
        <f>'Indicator Data'!H192/'Indicator Data'!$BD192</f>
        <v>5.9096854707388931E-7</v>
      </c>
      <c r="T189" s="60">
        <f>'Indicator Data'!I192/'Indicator Data'!$BD192</f>
        <v>1.9765444162571119E-3</v>
      </c>
      <c r="U189" s="60">
        <f>'Indicator Data'!J192/'Indicator Data'!$BD192</f>
        <v>0</v>
      </c>
      <c r="V189" s="59">
        <f t="shared" si="158"/>
        <v>9.5</v>
      </c>
      <c r="W189" s="59">
        <f t="shared" si="159"/>
        <v>2.7</v>
      </c>
      <c r="X189" s="59">
        <f t="shared" si="160"/>
        <v>7.4</v>
      </c>
      <c r="Y189" s="59">
        <f t="shared" si="161"/>
        <v>2.2999999999999998</v>
      </c>
      <c r="Z189" s="59">
        <f t="shared" si="162"/>
        <v>6.1</v>
      </c>
      <c r="AA189" s="59">
        <f t="shared" si="163"/>
        <v>0.7</v>
      </c>
      <c r="AB189" s="59">
        <f t="shared" si="164"/>
        <v>0</v>
      </c>
      <c r="AC189" s="59">
        <f t="shared" si="165"/>
        <v>0.4</v>
      </c>
      <c r="AD189" s="59">
        <f t="shared" si="166"/>
        <v>2</v>
      </c>
      <c r="AE189" s="59">
        <f t="shared" si="167"/>
        <v>1.2</v>
      </c>
      <c r="AF189" s="59">
        <f t="shared" si="168"/>
        <v>0</v>
      </c>
      <c r="AG189" s="59">
        <f>ROUND(IF('Indicator Data'!K192=0,0,IF('Indicator Data'!K192&gt;AG$194,10,IF('Indicator Data'!K192&lt;AG$195,0,10-(AG$194-'Indicator Data'!K192)/(AG$194-AG$195)*10))),1)</f>
        <v>1</v>
      </c>
      <c r="AH189" s="59">
        <f t="shared" si="169"/>
        <v>9.5</v>
      </c>
      <c r="AI189" s="59">
        <f t="shared" si="170"/>
        <v>6.2</v>
      </c>
      <c r="AJ189" s="59">
        <f t="shared" si="171"/>
        <v>3.6</v>
      </c>
      <c r="AK189" s="59">
        <f t="shared" si="172"/>
        <v>2.4</v>
      </c>
      <c r="AL189" s="59">
        <f t="shared" si="173"/>
        <v>3</v>
      </c>
      <c r="AM189" s="59">
        <f t="shared" si="174"/>
        <v>4.8</v>
      </c>
      <c r="AN189" s="59">
        <f t="shared" si="175"/>
        <v>0</v>
      </c>
      <c r="AO189" s="61">
        <f t="shared" si="176"/>
        <v>8.6999999999999993</v>
      </c>
      <c r="AP189" s="61">
        <f t="shared" si="177"/>
        <v>5.5</v>
      </c>
      <c r="AQ189" s="61">
        <f t="shared" si="178"/>
        <v>6.2</v>
      </c>
      <c r="AR189" s="61">
        <f t="shared" si="179"/>
        <v>4.5999999999999996</v>
      </c>
      <c r="AS189" s="59">
        <f t="shared" si="180"/>
        <v>0.5</v>
      </c>
      <c r="AT189" s="59">
        <f>IF('Indicator Data'!L192="No data","x",IF('Indicator Data'!BE192&lt;1000,"x",ROUND((IF('Indicator Data'!L192&gt;AT$194,10,IF('Indicator Data'!L192&lt;AT$195,0,10-(AT$194-'Indicator Data'!L192)/(AT$194-AT$195)*10))),1)))</f>
        <v>2</v>
      </c>
      <c r="AU189" s="61">
        <f t="shared" si="181"/>
        <v>1.3</v>
      </c>
      <c r="AV189" s="62">
        <f t="shared" si="182"/>
        <v>5.8</v>
      </c>
      <c r="AW189" s="59">
        <f>ROUND(IF('Indicator Data'!M192=0,0,IF('Indicator Data'!M192&gt;AW$194,10,IF('Indicator Data'!M192&lt;AW$195,0,10-(AW$194-'Indicator Data'!M192)/(AW$194-AW$195)*10))),1)</f>
        <v>8.4</v>
      </c>
      <c r="AX189" s="59">
        <f>ROUND(IF('Indicator Data'!N192=0,0,IF(LOG('Indicator Data'!N192)&gt;LOG(AX$194),10,IF(LOG('Indicator Data'!N192)&lt;LOG(AX$195),0,10-(LOG(AX$194)-LOG('Indicator Data'!N192))/(LOG(AX$194)-LOG(AX$195))*10))),1)</f>
        <v>7.6</v>
      </c>
      <c r="AY189" s="61">
        <f t="shared" si="183"/>
        <v>8</v>
      </c>
      <c r="AZ189" s="59">
        <f>'Indicator Data'!O192</f>
        <v>0</v>
      </c>
      <c r="BA189" s="59">
        <f>'Indicator Data'!P192</f>
        <v>0</v>
      </c>
      <c r="BB189" s="61">
        <f t="shared" si="184"/>
        <v>0</v>
      </c>
      <c r="BC189" s="62">
        <f t="shared" si="185"/>
        <v>5.6</v>
      </c>
      <c r="BD189" s="16"/>
      <c r="BE189" s="108"/>
      <c r="BF189" s="4"/>
    </row>
    <row r="190" spans="1:58" x14ac:dyDescent="0.25">
      <c r="A190" s="132" t="s">
        <v>375</v>
      </c>
      <c r="B190" s="63" t="s">
        <v>351</v>
      </c>
      <c r="C190" s="59">
        <f>ROUND(IF('Indicator Data'!C193=0,0.1,IF(LOG('Indicator Data'!C193)&gt;C$194,10,IF(LOG('Indicator Data'!C193)&lt;C$195,0,10-(C$194-LOG('Indicator Data'!C193))/(C$194-C$195)*10))),1)</f>
        <v>7.9</v>
      </c>
      <c r="D190" s="59">
        <f>ROUND(IF('Indicator Data'!D193=0,0.1,IF(LOG('Indicator Data'!D193)&gt;D$194,10,IF(LOG('Indicator Data'!D193)&lt;D$195,0,10-(D$194-LOG('Indicator Data'!D193))/(D$194-D$195)*10))),1)</f>
        <v>0.1</v>
      </c>
      <c r="E190" s="59">
        <f t="shared" si="155"/>
        <v>5.2</v>
      </c>
      <c r="F190" s="59">
        <f>ROUND(IF('Indicator Data'!E193="No data",0.1,IF('Indicator Data'!E193=0,0,IF(LOG('Indicator Data'!E193)&gt;F$194,10,IF(LOG('Indicator Data'!E193)&lt;F$195,0,10-(F$194-LOG('Indicator Data'!E193))/(F$194-F$195)*10)))),1)</f>
        <v>10</v>
      </c>
      <c r="G190" s="59">
        <f>ROUND(IF('Indicator Data'!F193=0,0,IF(LOG('Indicator Data'!F193)&gt;G$194,10,IF(LOG('Indicator Data'!F193)&lt;G$195,0,10-(G$194-LOG('Indicator Data'!F193))/(G$194-G$195)*10))),1)</f>
        <v>7.2</v>
      </c>
      <c r="H190" s="59">
        <f>ROUND(IF('Indicator Data'!G193=0,0,IF(LOG('Indicator Data'!G193)&gt;H$194,10,IF(LOG('Indicator Data'!G193)&lt;H$195,0,10-(H$194-LOG('Indicator Data'!G193))/(H$194-H$195)*10))),1)</f>
        <v>9.8000000000000007</v>
      </c>
      <c r="I190" s="59">
        <f>ROUND(IF('Indicator Data'!H193=0,0,IF(LOG('Indicator Data'!H193)&gt;I$194,10,IF(LOG('Indicator Data'!H193)&lt;I$195,0,10-(I$194-LOG('Indicator Data'!H193))/(I$194-I$195)*10))),1)</f>
        <v>9.8000000000000007</v>
      </c>
      <c r="J190" s="59">
        <f t="shared" si="156"/>
        <v>9.8000000000000007</v>
      </c>
      <c r="K190" s="59">
        <f>ROUND(IF('Indicator Data'!I193=0,0,IF(LOG('Indicator Data'!I193)&gt;K$194,10,IF(LOG('Indicator Data'!I193)&lt;K$195,0,10-(K$194-LOG('Indicator Data'!I193))/(K$194-K$195)*10))),1)</f>
        <v>9.3000000000000007</v>
      </c>
      <c r="L190" s="59">
        <f t="shared" si="157"/>
        <v>9.6</v>
      </c>
      <c r="M190" s="59">
        <f>ROUND(IF('Indicator Data'!J193=0,0,IF(LOG('Indicator Data'!J193)&gt;M$194,10,IF(LOG('Indicator Data'!J193)&lt;M$195,0,10-(M$194-LOG('Indicator Data'!J193))/(M$194-M$195)*10))),1)</f>
        <v>10</v>
      </c>
      <c r="N190" s="60">
        <f>'Indicator Data'!C193/'Indicator Data'!$BD193</f>
        <v>1.5150892648989288E-4</v>
      </c>
      <c r="O190" s="60">
        <f>'Indicator Data'!D193/'Indicator Data'!$BD193</f>
        <v>0</v>
      </c>
      <c r="P190" s="60">
        <f>IF(F190=0.1,0,'Indicator Data'!E193/'Indicator Data'!$BD193)</f>
        <v>1.9045551347103656E-2</v>
      </c>
      <c r="Q190" s="60">
        <f>'Indicator Data'!F193/'Indicator Data'!$BD193</f>
        <v>2.1585606022434038E-6</v>
      </c>
      <c r="R190" s="60">
        <f>'Indicator Data'!G193/'Indicator Data'!$BD193</f>
        <v>8.8498099978296038E-3</v>
      </c>
      <c r="S190" s="60">
        <f>'Indicator Data'!H193/'Indicator Data'!$BD193</f>
        <v>7.483600531446355E-4</v>
      </c>
      <c r="T190" s="60">
        <f>'Indicator Data'!I193/'Indicator Data'!$BD193</f>
        <v>4.814215585899769E-3</v>
      </c>
      <c r="U190" s="60">
        <f>'Indicator Data'!J193/'Indicator Data'!$BD193</f>
        <v>2.5534558561031069E-3</v>
      </c>
      <c r="V190" s="59">
        <f t="shared" si="158"/>
        <v>0.8</v>
      </c>
      <c r="W190" s="59">
        <f t="shared" si="159"/>
        <v>0</v>
      </c>
      <c r="X190" s="59">
        <f t="shared" si="160"/>
        <v>0.4</v>
      </c>
      <c r="Y190" s="59">
        <f t="shared" si="161"/>
        <v>10</v>
      </c>
      <c r="Z190" s="59">
        <f t="shared" si="162"/>
        <v>6.3</v>
      </c>
      <c r="AA190" s="59">
        <f t="shared" si="163"/>
        <v>4.9000000000000004</v>
      </c>
      <c r="AB190" s="59">
        <f t="shared" si="164"/>
        <v>1.5</v>
      </c>
      <c r="AC190" s="59">
        <f t="shared" si="165"/>
        <v>3.4</v>
      </c>
      <c r="AD190" s="59">
        <f t="shared" si="166"/>
        <v>4.8</v>
      </c>
      <c r="AE190" s="59">
        <f t="shared" si="167"/>
        <v>4.0999999999999996</v>
      </c>
      <c r="AF190" s="59">
        <f t="shared" si="168"/>
        <v>0.9</v>
      </c>
      <c r="AG190" s="59">
        <f>ROUND(IF('Indicator Data'!K193=0,0,IF('Indicator Data'!K193&gt;AG$194,10,IF('Indicator Data'!K193&lt;AG$195,0,10-(AG$194-'Indicator Data'!K193)/(AG$194-AG$195)*10))),1)</f>
        <v>6.1</v>
      </c>
      <c r="AH190" s="59">
        <f t="shared" si="169"/>
        <v>4.4000000000000004</v>
      </c>
      <c r="AI190" s="59">
        <f t="shared" si="170"/>
        <v>0.1</v>
      </c>
      <c r="AJ190" s="59">
        <f t="shared" si="171"/>
        <v>7.4</v>
      </c>
      <c r="AK190" s="59">
        <f t="shared" si="172"/>
        <v>5.7</v>
      </c>
      <c r="AL190" s="59">
        <f t="shared" si="173"/>
        <v>6.6</v>
      </c>
      <c r="AM190" s="59">
        <f t="shared" si="174"/>
        <v>7.1</v>
      </c>
      <c r="AN190" s="59">
        <f t="shared" si="175"/>
        <v>7.7</v>
      </c>
      <c r="AO190" s="61">
        <f t="shared" si="176"/>
        <v>3.2</v>
      </c>
      <c r="AP190" s="61">
        <f t="shared" si="177"/>
        <v>10</v>
      </c>
      <c r="AQ190" s="61">
        <f t="shared" si="178"/>
        <v>6.8</v>
      </c>
      <c r="AR190" s="61">
        <f t="shared" si="179"/>
        <v>7.9</v>
      </c>
      <c r="AS190" s="59">
        <f t="shared" si="180"/>
        <v>6.9</v>
      </c>
      <c r="AT190" s="59">
        <f>IF('Indicator Data'!L193="No data","x",IF('Indicator Data'!BE193&lt;1000,"x",ROUND((IF('Indicator Data'!L193&gt;AT$194,10,IF('Indicator Data'!L193&lt;AT$195,0,10-(AT$194-'Indicator Data'!L193)/(AT$194-AT$195)*10))),1)))</f>
        <v>0</v>
      </c>
      <c r="AU190" s="61">
        <f t="shared" si="181"/>
        <v>3.5</v>
      </c>
      <c r="AV190" s="62">
        <f t="shared" si="182"/>
        <v>7.2</v>
      </c>
      <c r="AW190" s="59">
        <f>ROUND(IF('Indicator Data'!M193=0,0,IF('Indicator Data'!M193&gt;AW$194,10,IF('Indicator Data'!M193&lt;AW$195,0,10-(AW$194-'Indicator Data'!M193)/(AW$194-AW$195)*10))),1)</f>
        <v>3.2</v>
      </c>
      <c r="AX190" s="59">
        <f>ROUND(IF('Indicator Data'!N193=0,0,IF(LOG('Indicator Data'!N193)&gt;LOG(AX$194),10,IF(LOG('Indicator Data'!N193)&lt;LOG(AX$195),0,10-(LOG(AX$194)-LOG('Indicator Data'!N193))/(LOG(AX$194)-LOG(AX$195))*10))),1)</f>
        <v>5.2</v>
      </c>
      <c r="AY190" s="61">
        <f t="shared" si="183"/>
        <v>4.3</v>
      </c>
      <c r="AZ190" s="59">
        <f>'Indicator Data'!O193</f>
        <v>0</v>
      </c>
      <c r="BA190" s="59">
        <f>'Indicator Data'!P193</f>
        <v>0</v>
      </c>
      <c r="BB190" s="61">
        <f t="shared" si="184"/>
        <v>0</v>
      </c>
      <c r="BC190" s="62">
        <f t="shared" si="185"/>
        <v>3</v>
      </c>
      <c r="BD190" s="16"/>
      <c r="BE190" s="108"/>
      <c r="BF190" s="4"/>
    </row>
    <row r="191" spans="1:58" x14ac:dyDescent="0.25">
      <c r="A191" s="132" t="s">
        <v>353</v>
      </c>
      <c r="B191" s="63" t="s">
        <v>352</v>
      </c>
      <c r="C191" s="59">
        <f>ROUND(IF('Indicator Data'!C194=0,0.1,IF(LOG('Indicator Data'!C194)&gt;C$194,10,IF(LOG('Indicator Data'!C194)&lt;C$195,0,10-(C$194-LOG('Indicator Data'!C194))/(C$194-C$195)*10))),1)</f>
        <v>0.1</v>
      </c>
      <c r="D191" s="59">
        <f>ROUND(IF('Indicator Data'!D194=0,0.1,IF(LOG('Indicator Data'!D194)&gt;D$194,10,IF(LOG('Indicator Data'!D194)&lt;D$195,0,10-(D$194-LOG('Indicator Data'!D194))/(D$194-D$195)*10))),1)</f>
        <v>0.1</v>
      </c>
      <c r="E191" s="59">
        <f t="shared" si="155"/>
        <v>0.1</v>
      </c>
      <c r="F191" s="59">
        <f>ROUND(IF('Indicator Data'!E194="No data",0.1,IF('Indicator Data'!E194=0,0,IF(LOG('Indicator Data'!E194)&gt;F$194,10,IF(LOG('Indicator Data'!E194)&lt;F$195,0,10-(F$194-LOG('Indicator Data'!E194))/(F$194-F$195)*10)))),1)</f>
        <v>7.1</v>
      </c>
      <c r="G191" s="59">
        <f>ROUND(IF('Indicator Data'!F194=0,0,IF(LOG('Indicator Data'!F194)&gt;G$194,10,IF(LOG('Indicator Data'!F194)&lt;G$195,0,10-(G$194-LOG('Indicator Data'!F194))/(G$194-G$195)*10))),1)</f>
        <v>6.1</v>
      </c>
      <c r="H191" s="59">
        <f>ROUND(IF('Indicator Data'!G194=0,0,IF(LOG('Indicator Data'!G194)&gt;H$194,10,IF(LOG('Indicator Data'!G194)&lt;H$195,0,10-(H$194-LOG('Indicator Data'!G194))/(H$194-H$195)*10))),1)</f>
        <v>0</v>
      </c>
      <c r="I191" s="59">
        <f>ROUND(IF('Indicator Data'!H194=0,0,IF(LOG('Indicator Data'!H194)&gt;I$194,10,IF(LOG('Indicator Data'!H194)&lt;I$195,0,10-(I$194-LOG('Indicator Data'!H194))/(I$194-I$195)*10))),1)</f>
        <v>0</v>
      </c>
      <c r="J191" s="59">
        <f t="shared" si="156"/>
        <v>0</v>
      </c>
      <c r="K191" s="59">
        <f>ROUND(IF('Indicator Data'!I194=0,0,IF(LOG('Indicator Data'!I194)&gt;K$194,10,IF(LOG('Indicator Data'!I194)&lt;K$195,0,10-(K$194-LOG('Indicator Data'!I194))/(K$194-K$195)*10))),1)</f>
        <v>0</v>
      </c>
      <c r="L191" s="59">
        <f t="shared" si="157"/>
        <v>0</v>
      </c>
      <c r="M191" s="59">
        <f>ROUND(IF('Indicator Data'!J194=0,0,IF(LOG('Indicator Data'!J194)&gt;M$194,10,IF(LOG('Indicator Data'!J194)&lt;M$195,0,10-(M$194-LOG('Indicator Data'!J194))/(M$194-M$195)*10))),1)</f>
        <v>0</v>
      </c>
      <c r="N191" s="60">
        <f>'Indicator Data'!C194/'Indicator Data'!$BD194</f>
        <v>0</v>
      </c>
      <c r="O191" s="60">
        <f>'Indicator Data'!D194/'Indicator Data'!$BD194</f>
        <v>0</v>
      </c>
      <c r="P191" s="60">
        <f>IF(F191=0.1,0,'Indicator Data'!E194/'Indicator Data'!$BD194)</f>
        <v>2.6030205034787658E-3</v>
      </c>
      <c r="Q191" s="60">
        <f>'Indicator Data'!F194/'Indicator Data'!$BD194</f>
        <v>1.6058113769019975E-6</v>
      </c>
      <c r="R191" s="60">
        <f>'Indicator Data'!G194/'Indicator Data'!$BD194</f>
        <v>0</v>
      </c>
      <c r="S191" s="60">
        <f>'Indicator Data'!H194/'Indicator Data'!$BD194</f>
        <v>0</v>
      </c>
      <c r="T191" s="60">
        <f>'Indicator Data'!I194/'Indicator Data'!$BD194</f>
        <v>0</v>
      </c>
      <c r="U191" s="60">
        <f>'Indicator Data'!J194/'Indicator Data'!$BD194</f>
        <v>0</v>
      </c>
      <c r="V191" s="59">
        <f t="shared" si="158"/>
        <v>0</v>
      </c>
      <c r="W191" s="59">
        <f t="shared" si="159"/>
        <v>0</v>
      </c>
      <c r="X191" s="59">
        <f t="shared" si="160"/>
        <v>0</v>
      </c>
      <c r="Y191" s="59">
        <f t="shared" si="161"/>
        <v>1.7</v>
      </c>
      <c r="Z191" s="59">
        <f t="shared" si="162"/>
        <v>6</v>
      </c>
      <c r="AA191" s="59">
        <f t="shared" si="163"/>
        <v>0</v>
      </c>
      <c r="AB191" s="59">
        <f t="shared" si="164"/>
        <v>0</v>
      </c>
      <c r="AC191" s="59">
        <f t="shared" si="165"/>
        <v>0</v>
      </c>
      <c r="AD191" s="59">
        <f t="shared" si="166"/>
        <v>0</v>
      </c>
      <c r="AE191" s="59">
        <f t="shared" si="167"/>
        <v>0</v>
      </c>
      <c r="AF191" s="59">
        <f t="shared" si="168"/>
        <v>0</v>
      </c>
      <c r="AG191" s="59">
        <f>ROUND(IF('Indicator Data'!K194=0,0,IF('Indicator Data'!K194&gt;AG$194,10,IF('Indicator Data'!K194&lt;AG$195,0,10-(AG$194-'Indicator Data'!K194)/(AG$194-AG$195)*10))),1)</f>
        <v>0</v>
      </c>
      <c r="AH191" s="59">
        <f t="shared" si="169"/>
        <v>0.1</v>
      </c>
      <c r="AI191" s="59">
        <f t="shared" si="170"/>
        <v>0.1</v>
      </c>
      <c r="AJ191" s="59">
        <f t="shared" si="171"/>
        <v>0</v>
      </c>
      <c r="AK191" s="59">
        <f t="shared" si="172"/>
        <v>0</v>
      </c>
      <c r="AL191" s="59">
        <f t="shared" si="173"/>
        <v>0</v>
      </c>
      <c r="AM191" s="59">
        <f t="shared" si="174"/>
        <v>0</v>
      </c>
      <c r="AN191" s="59">
        <f t="shared" si="175"/>
        <v>0</v>
      </c>
      <c r="AO191" s="61">
        <f t="shared" si="176"/>
        <v>0.1</v>
      </c>
      <c r="AP191" s="61">
        <f t="shared" si="177"/>
        <v>5</v>
      </c>
      <c r="AQ191" s="61">
        <f t="shared" si="178"/>
        <v>6.1</v>
      </c>
      <c r="AR191" s="61">
        <f t="shared" si="179"/>
        <v>0</v>
      </c>
      <c r="AS191" s="59">
        <f t="shared" si="180"/>
        <v>0</v>
      </c>
      <c r="AT191" s="59">
        <f>IF('Indicator Data'!L194="No data","x",IF('Indicator Data'!BE194&lt;1000,"x",ROUND((IF('Indicator Data'!L194&gt;AT$194,10,IF('Indicator Data'!L194&lt;AT$195,0,10-(AT$194-'Indicator Data'!L194)/(AT$194-AT$195)*10))),1)))</f>
        <v>5.0999999999999996</v>
      </c>
      <c r="AU191" s="61">
        <f t="shared" si="181"/>
        <v>2.6</v>
      </c>
      <c r="AV191" s="62">
        <f t="shared" si="182"/>
        <v>3.2</v>
      </c>
      <c r="AW191" s="59">
        <f>ROUND(IF('Indicator Data'!M194=0,0,IF('Indicator Data'!M194&gt;AW$194,10,IF('Indicator Data'!M194&lt;AW$195,0,10-(AW$194-'Indicator Data'!M194)/(AW$194-AW$195)*10))),1)</f>
        <v>10</v>
      </c>
      <c r="AX191" s="59">
        <f>ROUND(IF('Indicator Data'!N194=0,0,IF(LOG('Indicator Data'!N194)&gt;LOG(AX$194),10,IF(LOG('Indicator Data'!N194)&lt;LOG(AX$195),0,10-(LOG(AX$194)-LOG('Indicator Data'!N194))/(LOG(AX$194)-LOG(AX$195))*10))),1)</f>
        <v>10</v>
      </c>
      <c r="AY191" s="61">
        <f t="shared" si="183"/>
        <v>10</v>
      </c>
      <c r="AZ191" s="59">
        <f>'Indicator Data'!O194</f>
        <v>5</v>
      </c>
      <c r="BA191" s="59">
        <f>'Indicator Data'!P194</f>
        <v>0</v>
      </c>
      <c r="BB191" s="61">
        <f t="shared" si="184"/>
        <v>10</v>
      </c>
      <c r="BC191" s="62">
        <f t="shared" si="185"/>
        <v>10</v>
      </c>
      <c r="BD191" s="16"/>
      <c r="BE191" s="108"/>
      <c r="BF191" s="4"/>
    </row>
    <row r="192" spans="1:58" x14ac:dyDescent="0.25">
      <c r="A192" s="132" t="s">
        <v>355</v>
      </c>
      <c r="B192" s="63" t="s">
        <v>354</v>
      </c>
      <c r="C192" s="59">
        <f>ROUND(IF('Indicator Data'!C195=0,0.1,IF(LOG('Indicator Data'!C195)&gt;C$194,10,IF(LOG('Indicator Data'!C195)&lt;C$195,0,10-(C$194-LOG('Indicator Data'!C195))/(C$194-C$195)*10))),1)</f>
        <v>4.7</v>
      </c>
      <c r="D192" s="59">
        <f>ROUND(IF('Indicator Data'!D195=0,0.1,IF(LOG('Indicator Data'!D195)&gt;D$194,10,IF(LOG('Indicator Data'!D195)&lt;D$195,0,10-(D$194-LOG('Indicator Data'!D195))/(D$194-D$195)*10))),1)</f>
        <v>0.1</v>
      </c>
      <c r="E192" s="59">
        <f t="shared" si="155"/>
        <v>2.7</v>
      </c>
      <c r="F192" s="59">
        <f>ROUND(IF('Indicator Data'!E195="No data",0.1,IF('Indicator Data'!E195=0,0,IF(LOG('Indicator Data'!E195)&gt;F$194,10,IF(LOG('Indicator Data'!E195)&lt;F$195,0,10-(F$194-LOG('Indicator Data'!E195))/(F$194-F$195)*10)))),1)</f>
        <v>7.1</v>
      </c>
      <c r="G192" s="59">
        <f>ROUND(IF('Indicator Data'!F195=0,0,IF(LOG('Indicator Data'!F195)&gt;G$194,10,IF(LOG('Indicator Data'!F195)&lt;G$195,0,10-(G$194-LOG('Indicator Data'!F195))/(G$194-G$195)*10))),1)</f>
        <v>0</v>
      </c>
      <c r="H192" s="59">
        <f>ROUND(IF('Indicator Data'!G195=0,0,IF(LOG('Indicator Data'!G195)&gt;H$194,10,IF(LOG('Indicator Data'!G195)&lt;H$195,0,10-(H$194-LOG('Indicator Data'!G195))/(H$194-H$195)*10))),1)</f>
        <v>0</v>
      </c>
      <c r="I192" s="59">
        <f>ROUND(IF('Indicator Data'!H195=0,0,IF(LOG('Indicator Data'!H195)&gt;I$194,10,IF(LOG('Indicator Data'!H195)&lt;I$195,0,10-(I$194-LOG('Indicator Data'!H195))/(I$194-I$195)*10))),1)</f>
        <v>0</v>
      </c>
      <c r="J192" s="59">
        <f t="shared" si="156"/>
        <v>0</v>
      </c>
      <c r="K192" s="59">
        <f>ROUND(IF('Indicator Data'!I195=0,0,IF(LOG('Indicator Data'!I195)&gt;K$194,10,IF(LOG('Indicator Data'!I195)&lt;K$195,0,10-(K$194-LOG('Indicator Data'!I195))/(K$194-K$195)*10))),1)</f>
        <v>0</v>
      </c>
      <c r="L192" s="59">
        <f t="shared" si="157"/>
        <v>0</v>
      </c>
      <c r="M192" s="59">
        <f>ROUND(IF('Indicator Data'!J195=0,0,IF(LOG('Indicator Data'!J195)&gt;M$194,10,IF(LOG('Indicator Data'!J195)&lt;M$195,0,10-(M$194-LOG('Indicator Data'!J195))/(M$194-M$195)*10))),1)</f>
        <v>10</v>
      </c>
      <c r="N192" s="60">
        <f>'Indicator Data'!C195/'Indicator Data'!$BD195</f>
        <v>4.7025607281874138E-5</v>
      </c>
      <c r="O192" s="60">
        <f>'Indicator Data'!D195/'Indicator Data'!$BD195</f>
        <v>0</v>
      </c>
      <c r="P192" s="60">
        <f>IF(F192=0.1,0,'Indicator Data'!E195/'Indicator Data'!$BD195)</f>
        <v>4.4043278201939514E-3</v>
      </c>
      <c r="Q192" s="60">
        <f>'Indicator Data'!F195/'Indicator Data'!$BD195</f>
        <v>0</v>
      </c>
      <c r="R192" s="60">
        <f>'Indicator Data'!G195/'Indicator Data'!$BD195</f>
        <v>0</v>
      </c>
      <c r="S192" s="60">
        <f>'Indicator Data'!H195/'Indicator Data'!$BD195</f>
        <v>0</v>
      </c>
      <c r="T192" s="60">
        <f>'Indicator Data'!I195/'Indicator Data'!$BD195</f>
        <v>0</v>
      </c>
      <c r="U192" s="60">
        <f>'Indicator Data'!J195/'Indicator Data'!$BD195</f>
        <v>7.8303289208734306E-3</v>
      </c>
      <c r="V192" s="59">
        <f t="shared" si="158"/>
        <v>0.2</v>
      </c>
      <c r="W192" s="59">
        <f t="shared" si="159"/>
        <v>0</v>
      </c>
      <c r="X192" s="59">
        <f t="shared" si="160"/>
        <v>0.1</v>
      </c>
      <c r="Y192" s="59">
        <f t="shared" si="161"/>
        <v>2.9</v>
      </c>
      <c r="Z192" s="59">
        <f t="shared" si="162"/>
        <v>0</v>
      </c>
      <c r="AA192" s="59">
        <f t="shared" si="163"/>
        <v>0</v>
      </c>
      <c r="AB192" s="59">
        <f t="shared" si="164"/>
        <v>0</v>
      </c>
      <c r="AC192" s="59">
        <f t="shared" si="165"/>
        <v>0</v>
      </c>
      <c r="AD192" s="59">
        <f t="shared" si="166"/>
        <v>0</v>
      </c>
      <c r="AE192" s="59">
        <f t="shared" si="167"/>
        <v>0</v>
      </c>
      <c r="AF192" s="59">
        <f t="shared" si="168"/>
        <v>2.6</v>
      </c>
      <c r="AG192" s="59">
        <f>ROUND(IF('Indicator Data'!K195=0,0,IF('Indicator Data'!K195&gt;AG$194,10,IF('Indicator Data'!K195&lt;AG$195,0,10-(AG$194-'Indicator Data'!K195)/(AG$194-AG$195)*10))),1)</f>
        <v>3</v>
      </c>
      <c r="AH192" s="59">
        <f t="shared" si="169"/>
        <v>2.5</v>
      </c>
      <c r="AI192" s="59">
        <f t="shared" si="170"/>
        <v>0.1</v>
      </c>
      <c r="AJ192" s="59">
        <f t="shared" si="171"/>
        <v>0</v>
      </c>
      <c r="AK192" s="59">
        <f t="shared" si="172"/>
        <v>0</v>
      </c>
      <c r="AL192" s="59">
        <f t="shared" si="173"/>
        <v>0</v>
      </c>
      <c r="AM192" s="59">
        <f t="shared" si="174"/>
        <v>0</v>
      </c>
      <c r="AN192" s="59">
        <f t="shared" si="175"/>
        <v>8</v>
      </c>
      <c r="AO192" s="61">
        <f t="shared" si="176"/>
        <v>1.5</v>
      </c>
      <c r="AP192" s="61">
        <f t="shared" si="177"/>
        <v>5.4</v>
      </c>
      <c r="AQ192" s="61">
        <f t="shared" si="178"/>
        <v>0</v>
      </c>
      <c r="AR192" s="61">
        <f t="shared" si="179"/>
        <v>0</v>
      </c>
      <c r="AS192" s="59">
        <f t="shared" si="180"/>
        <v>5.5</v>
      </c>
      <c r="AT192" s="59">
        <f>IF('Indicator Data'!L195="No data","x",IF('Indicator Data'!BE195&lt;1000,"x",ROUND((IF('Indicator Data'!L195&gt;AT$194,10,IF('Indicator Data'!L195&lt;AT$195,0,10-(AT$194-'Indicator Data'!L195)/(AT$194-AT$195)*10))),1)))</f>
        <v>1</v>
      </c>
      <c r="AU192" s="61">
        <f t="shared" si="181"/>
        <v>3.3</v>
      </c>
      <c r="AV192" s="62">
        <f t="shared" si="182"/>
        <v>2.2999999999999998</v>
      </c>
      <c r="AW192" s="59">
        <f>ROUND(IF('Indicator Data'!M195=0,0,IF('Indicator Data'!M195&gt;AW$194,10,IF('Indicator Data'!M195&lt;AW$195,0,10-(AW$194-'Indicator Data'!M195)/(AW$194-AW$195)*10))),1)</f>
        <v>3.8</v>
      </c>
      <c r="AX192" s="59">
        <f>ROUND(IF('Indicator Data'!N195=0,0,IF(LOG('Indicator Data'!N195)&gt;LOG(AX$194),10,IF(LOG('Indicator Data'!N195)&lt;LOG(AX$195),0,10-(LOG(AX$194)-LOG('Indicator Data'!N195))/(LOG(AX$194)-LOG(AX$195))*10))),1)</f>
        <v>2.4</v>
      </c>
      <c r="AY192" s="61">
        <f t="shared" si="183"/>
        <v>3.1</v>
      </c>
      <c r="AZ192" s="59">
        <f>'Indicator Data'!O195</f>
        <v>0</v>
      </c>
      <c r="BA192" s="59">
        <f>'Indicator Data'!P195</f>
        <v>0</v>
      </c>
      <c r="BB192" s="61">
        <f t="shared" si="184"/>
        <v>0</v>
      </c>
      <c r="BC192" s="62">
        <f t="shared" si="185"/>
        <v>2.2000000000000002</v>
      </c>
      <c r="BD192" s="16"/>
      <c r="BE192" s="108"/>
      <c r="BF192" s="4"/>
    </row>
    <row r="193" spans="1:58" x14ac:dyDescent="0.25">
      <c r="A193" s="132" t="s">
        <v>357</v>
      </c>
      <c r="B193" s="63" t="s">
        <v>356</v>
      </c>
      <c r="C193" s="59">
        <f>ROUND(IF('Indicator Data'!C196=0,0.1,IF(LOG('Indicator Data'!C196)&gt;C$194,10,IF(LOG('Indicator Data'!C196)&lt;C$195,0,10-(C$194-LOG('Indicator Data'!C196))/(C$194-C$195)*10))),1)</f>
        <v>0</v>
      </c>
      <c r="D193" s="59">
        <f>ROUND(IF('Indicator Data'!D196=0,0.1,IF(LOG('Indicator Data'!D196)&gt;D$194,10,IF(LOG('Indicator Data'!D196)&lt;D$195,0,10-(D$194-LOG('Indicator Data'!D196))/(D$194-D$195)*10))),1)</f>
        <v>0.1</v>
      </c>
      <c r="E193" s="59">
        <f t="shared" si="155"/>
        <v>0.1</v>
      </c>
      <c r="F193" s="59">
        <f>ROUND(IF('Indicator Data'!E196="No data",0.1,IF('Indicator Data'!E196=0,0,IF(LOG('Indicator Data'!E196)&gt;F$194,10,IF(LOG('Indicator Data'!E196)&lt;F$195,0,10-(F$194-LOG('Indicator Data'!E196))/(F$194-F$195)*10)))),1)</f>
        <v>7.5</v>
      </c>
      <c r="G193" s="59">
        <f>ROUND(IF('Indicator Data'!F196=0,0,IF(LOG('Indicator Data'!F196)&gt;G$194,10,IF(LOG('Indicator Data'!F196)&lt;G$195,0,10-(G$194-LOG('Indicator Data'!F196))/(G$194-G$195)*10))),1)</f>
        <v>0</v>
      </c>
      <c r="H193" s="59">
        <f>ROUND(IF('Indicator Data'!G196=0,0,IF(LOG('Indicator Data'!G196)&gt;H$194,10,IF(LOG('Indicator Data'!G196)&lt;H$195,0,10-(H$194-LOG('Indicator Data'!G196))/(H$194-H$195)*10))),1)</f>
        <v>2.7</v>
      </c>
      <c r="I193" s="59">
        <f>ROUND(IF('Indicator Data'!H196=0,0,IF(LOG('Indicator Data'!H196)&gt;I$194,10,IF(LOG('Indicator Data'!H196)&lt;I$195,0,10-(I$194-LOG('Indicator Data'!H196))/(I$194-I$195)*10))),1)</f>
        <v>0</v>
      </c>
      <c r="J193" s="59">
        <f t="shared" si="156"/>
        <v>1.4</v>
      </c>
      <c r="K193" s="59">
        <f>ROUND(IF('Indicator Data'!I196=0,0,IF(LOG('Indicator Data'!I196)&gt;K$194,10,IF(LOG('Indicator Data'!I196)&lt;K$195,0,10-(K$194-LOG('Indicator Data'!I196))/(K$194-K$195)*10))),1)</f>
        <v>0</v>
      </c>
      <c r="L193" s="59">
        <f t="shared" si="157"/>
        <v>0.7</v>
      </c>
      <c r="M193" s="59">
        <f>ROUND(IF('Indicator Data'!J196=0,0,IF(LOG('Indicator Data'!J196)&gt;M$194,10,IF(LOG('Indicator Data'!J196)&lt;M$195,0,10-(M$194-LOG('Indicator Data'!J196))/(M$194-M$195)*10))),1)</f>
        <v>10</v>
      </c>
      <c r="N193" s="60">
        <f>'Indicator Data'!C196/'Indicator Data'!$BD196</f>
        <v>1.6599742722951834E-7</v>
      </c>
      <c r="O193" s="60">
        <f>'Indicator Data'!D196/'Indicator Data'!$BD196</f>
        <v>0</v>
      </c>
      <c r="P193" s="60">
        <f>IF(F193=0.1,0,'Indicator Data'!E196/'Indicator Data'!$BD196)</f>
        <v>6.3130891807745447E-3</v>
      </c>
      <c r="Q193" s="60">
        <f>'Indicator Data'!F196/'Indicator Data'!$BD196</f>
        <v>0</v>
      </c>
      <c r="R193" s="60">
        <f>'Indicator Data'!G196/'Indicator Data'!$BD196</f>
        <v>7.5500156323508112E-5</v>
      </c>
      <c r="S193" s="60">
        <f>'Indicator Data'!H196/'Indicator Data'!$BD196</f>
        <v>0</v>
      </c>
      <c r="T193" s="60">
        <f>'Indicator Data'!I196/'Indicator Data'!$BD196</f>
        <v>0</v>
      </c>
      <c r="U193" s="60">
        <f>'Indicator Data'!J196/'Indicator Data'!$BD196</f>
        <v>4.1588996399849976E-2</v>
      </c>
      <c r="V193" s="59">
        <f t="shared" si="158"/>
        <v>0</v>
      </c>
      <c r="W193" s="59">
        <f t="shared" si="159"/>
        <v>0</v>
      </c>
      <c r="X193" s="59">
        <f t="shared" si="160"/>
        <v>0</v>
      </c>
      <c r="Y193" s="59">
        <f t="shared" si="161"/>
        <v>4.2</v>
      </c>
      <c r="Z193" s="59">
        <f t="shared" si="162"/>
        <v>0</v>
      </c>
      <c r="AA193" s="59">
        <f t="shared" si="163"/>
        <v>0</v>
      </c>
      <c r="AB193" s="59">
        <f t="shared" si="164"/>
        <v>0</v>
      </c>
      <c r="AC193" s="59">
        <f t="shared" si="165"/>
        <v>0</v>
      </c>
      <c r="AD193" s="59">
        <f t="shared" si="166"/>
        <v>0</v>
      </c>
      <c r="AE193" s="59">
        <f t="shared" si="167"/>
        <v>0</v>
      </c>
      <c r="AF193" s="59">
        <f t="shared" si="168"/>
        <v>10</v>
      </c>
      <c r="AG193" s="59">
        <f>ROUND(IF('Indicator Data'!K196=0,0,IF('Indicator Data'!K196&gt;AG$194,10,IF('Indicator Data'!K196&lt;AG$195,0,10-(AG$194-'Indicator Data'!K196)/(AG$194-AG$195)*10))),1)</f>
        <v>7.1</v>
      </c>
      <c r="AH193" s="59">
        <f t="shared" si="169"/>
        <v>0</v>
      </c>
      <c r="AI193" s="59">
        <f t="shared" si="170"/>
        <v>0.1</v>
      </c>
      <c r="AJ193" s="59">
        <f t="shared" si="171"/>
        <v>1.4</v>
      </c>
      <c r="AK193" s="59">
        <f t="shared" si="172"/>
        <v>0</v>
      </c>
      <c r="AL193" s="59">
        <f t="shared" si="173"/>
        <v>0.7</v>
      </c>
      <c r="AM193" s="59">
        <f t="shared" si="174"/>
        <v>0</v>
      </c>
      <c r="AN193" s="59">
        <f t="shared" si="175"/>
        <v>10</v>
      </c>
      <c r="AO193" s="61">
        <f t="shared" si="176"/>
        <v>0.1</v>
      </c>
      <c r="AP193" s="61">
        <f t="shared" si="177"/>
        <v>6.1</v>
      </c>
      <c r="AQ193" s="61">
        <f t="shared" si="178"/>
        <v>0</v>
      </c>
      <c r="AR193" s="61">
        <f t="shared" si="179"/>
        <v>0.4</v>
      </c>
      <c r="AS193" s="59">
        <f t="shared" si="180"/>
        <v>8.6</v>
      </c>
      <c r="AT193" s="59">
        <f>IF('Indicator Data'!L196="No data","x",IF('Indicator Data'!BE196&lt;1000,"x",ROUND((IF('Indicator Data'!L196&gt;AT$194,10,IF('Indicator Data'!L196&lt;AT$195,0,10-(AT$194-'Indicator Data'!L196)/(AT$194-AT$195)*10))),1)))</f>
        <v>10</v>
      </c>
      <c r="AU193" s="61">
        <f t="shared" si="181"/>
        <v>9.3000000000000007</v>
      </c>
      <c r="AV193" s="62">
        <f t="shared" si="182"/>
        <v>4.5999999999999996</v>
      </c>
      <c r="AW193" s="59">
        <f>ROUND(IF('Indicator Data'!M196=0,0,IF('Indicator Data'!M196&gt;AW$194,10,IF('Indicator Data'!M196&lt;AW$195,0,10-(AW$194-'Indicator Data'!M196)/(AW$194-AW$195)*10))),1)</f>
        <v>6.3</v>
      </c>
      <c r="AX193" s="59">
        <f>ROUND(IF('Indicator Data'!N196=0,0,IF(LOG('Indicator Data'!N196)&gt;LOG(AX$194),10,IF(LOG('Indicator Data'!N196)&lt;LOG(AX$195),0,10-(LOG(AX$194)-LOG('Indicator Data'!N196))/(LOG(AX$194)-LOG(AX$195))*10))),1)</f>
        <v>7.4</v>
      </c>
      <c r="AY193" s="61">
        <f t="shared" si="183"/>
        <v>6.9</v>
      </c>
      <c r="AZ193" s="59">
        <f>'Indicator Data'!O196</f>
        <v>0</v>
      </c>
      <c r="BA193" s="59">
        <f>'Indicator Data'!P196</f>
        <v>0</v>
      </c>
      <c r="BB193" s="61">
        <f t="shared" si="184"/>
        <v>0</v>
      </c>
      <c r="BC193" s="62">
        <f t="shared" si="185"/>
        <v>4.8</v>
      </c>
      <c r="BD193" s="16"/>
      <c r="BE193" s="108"/>
      <c r="BF193" s="4"/>
    </row>
    <row r="194" spans="1:58" s="11" customFormat="1" ht="15" customHeight="1" x14ac:dyDescent="0.25">
      <c r="A194" s="64"/>
      <c r="B194" s="65" t="s">
        <v>391</v>
      </c>
      <c r="C194" s="66">
        <v>5</v>
      </c>
      <c r="D194" s="66">
        <v>4</v>
      </c>
      <c r="E194" s="66"/>
      <c r="F194" s="66">
        <v>6</v>
      </c>
      <c r="G194" s="66">
        <v>4</v>
      </c>
      <c r="H194" s="66">
        <v>6</v>
      </c>
      <c r="I194" s="66">
        <v>5</v>
      </c>
      <c r="J194" s="66"/>
      <c r="K194" s="66">
        <v>6</v>
      </c>
      <c r="L194" s="66"/>
      <c r="M194" s="66">
        <v>5</v>
      </c>
      <c r="N194" s="67"/>
      <c r="O194" s="67"/>
      <c r="P194" s="67"/>
      <c r="Q194" s="67"/>
      <c r="R194" s="67"/>
      <c r="S194" s="67"/>
      <c r="T194" s="67"/>
      <c r="U194" s="65"/>
      <c r="V194" s="68">
        <v>2E-3</v>
      </c>
      <c r="W194" s="68">
        <v>1E-3</v>
      </c>
      <c r="X194" s="69"/>
      <c r="Y194" s="68">
        <v>1.4999999999999999E-2</v>
      </c>
      <c r="Z194" s="176">
        <v>-4</v>
      </c>
      <c r="AA194" s="68">
        <v>1.7999999999999999E-2</v>
      </c>
      <c r="AB194" s="68">
        <v>5.0000000000000001E-3</v>
      </c>
      <c r="AC194" s="68"/>
      <c r="AD194" s="68">
        <v>0.01</v>
      </c>
      <c r="AE194" s="68"/>
      <c r="AF194" s="68">
        <v>0.03</v>
      </c>
      <c r="AG194" s="70">
        <v>0.3</v>
      </c>
      <c r="AH194" s="69"/>
      <c r="AI194" s="69"/>
      <c r="AJ194" s="69"/>
      <c r="AK194" s="69"/>
      <c r="AL194" s="69"/>
      <c r="AM194" s="69"/>
      <c r="AN194" s="69"/>
      <c r="AO194" s="69"/>
      <c r="AP194" s="69"/>
      <c r="AQ194" s="69"/>
      <c r="AR194" s="69"/>
      <c r="AS194" s="69"/>
      <c r="AT194" s="70">
        <v>0.3</v>
      </c>
      <c r="AU194" s="70"/>
      <c r="AV194" s="64"/>
      <c r="AW194" s="64">
        <v>0.95</v>
      </c>
      <c r="AX194" s="64">
        <v>0.95</v>
      </c>
      <c r="AY194" s="64"/>
      <c r="AZ194" s="64"/>
      <c r="BA194" s="64"/>
      <c r="BB194" s="64"/>
      <c r="BC194" s="64"/>
      <c r="BD194" s="16"/>
      <c r="BE194" s="4"/>
    </row>
    <row r="195" spans="1:58" s="11" customFormat="1" x14ac:dyDescent="0.25">
      <c r="A195" s="64"/>
      <c r="B195" s="65" t="s">
        <v>390</v>
      </c>
      <c r="C195" s="66">
        <v>1</v>
      </c>
      <c r="D195" s="66">
        <v>1</v>
      </c>
      <c r="E195" s="66"/>
      <c r="F195" s="66">
        <v>2</v>
      </c>
      <c r="G195" s="66">
        <v>-2</v>
      </c>
      <c r="H195" s="66">
        <v>2</v>
      </c>
      <c r="I195" s="66">
        <v>-2</v>
      </c>
      <c r="J195" s="66"/>
      <c r="K195" s="66">
        <v>1</v>
      </c>
      <c r="L195" s="66"/>
      <c r="M195" s="66">
        <v>1</v>
      </c>
      <c r="N195" s="67"/>
      <c r="O195" s="67"/>
      <c r="P195" s="67"/>
      <c r="Q195" s="67"/>
      <c r="R195" s="67"/>
      <c r="S195" s="67"/>
      <c r="T195" s="67"/>
      <c r="U195" s="65"/>
      <c r="V195" s="68">
        <v>0</v>
      </c>
      <c r="W195" s="68">
        <v>0</v>
      </c>
      <c r="X195" s="69"/>
      <c r="Y195" s="68">
        <v>0</v>
      </c>
      <c r="Z195" s="176">
        <v>-8.5</v>
      </c>
      <c r="AA195" s="68">
        <v>0</v>
      </c>
      <c r="AB195" s="68">
        <v>0</v>
      </c>
      <c r="AC195" s="68"/>
      <c r="AD195" s="68">
        <v>0</v>
      </c>
      <c r="AE195" s="68"/>
      <c r="AF195" s="68">
        <v>0</v>
      </c>
      <c r="AG195" s="70">
        <v>0</v>
      </c>
      <c r="AH195" s="69"/>
      <c r="AI195" s="69"/>
      <c r="AJ195" s="69"/>
      <c r="AK195" s="69"/>
      <c r="AL195" s="69"/>
      <c r="AM195" s="69"/>
      <c r="AN195" s="69"/>
      <c r="AO195" s="69"/>
      <c r="AP195" s="69"/>
      <c r="AQ195" s="69"/>
      <c r="AR195" s="69"/>
      <c r="AS195" s="69"/>
      <c r="AT195" s="70">
        <v>0</v>
      </c>
      <c r="AU195" s="70"/>
      <c r="AV195" s="64"/>
      <c r="AW195" s="64">
        <v>0</v>
      </c>
      <c r="AX195" s="64">
        <v>0.01</v>
      </c>
      <c r="AY195" s="64"/>
      <c r="AZ195" s="64"/>
      <c r="BA195" s="64"/>
      <c r="BB195" s="64"/>
      <c r="BC195" s="64"/>
      <c r="BD195" s="16"/>
      <c r="BE195" s="4"/>
    </row>
  </sheetData>
  <sortState ref="A3:B193">
    <sortCondition ref="A3:A193"/>
  </sortState>
  <mergeCells count="1">
    <mergeCell ref="A1:BC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AK195"/>
  <sheetViews>
    <sheetView showGridLines="0" tabSelected="1" zoomScaleNormal="100" workbookViewId="0">
      <pane xSplit="2" ySplit="2" topLeftCell="C114" activePane="bottomRight" state="frozen"/>
      <selection pane="topRight" activeCell="B1" sqref="B1"/>
      <selection pane="bottomLeft" activeCell="A8" sqref="A8"/>
      <selection pane="bottomRight" activeCell="R135" sqref="R135"/>
    </sheetView>
  </sheetViews>
  <sheetFormatPr defaultRowHeight="15" x14ac:dyDescent="0.25"/>
  <cols>
    <col min="1" max="1" width="25.7109375" style="1" customWidth="1"/>
    <col min="2" max="2" width="9.140625" style="1" customWidth="1"/>
    <col min="3" max="5" width="7.85546875" style="1" customWidth="1"/>
    <col min="6" max="6" width="7.85546875" style="10" customWidth="1"/>
    <col min="7" max="7" width="7.85546875" style="9" customWidth="1"/>
    <col min="8" max="8" width="7.85546875" style="8" customWidth="1"/>
    <col min="9" max="12" width="7.85546875" style="1" customWidth="1"/>
    <col min="13" max="14" width="7.85546875" style="8" customWidth="1"/>
    <col min="15" max="18" width="7.85546875" style="10" customWidth="1"/>
    <col min="19" max="19" width="7.85546875" style="8" customWidth="1"/>
    <col min="20" max="22" width="7.85546875" style="10" customWidth="1"/>
    <col min="23" max="23" width="7.85546875" style="8" customWidth="1"/>
    <col min="24" max="25" width="7.85546875" style="10" customWidth="1"/>
    <col min="26" max="26" width="7.85546875" style="8" customWidth="1"/>
    <col min="27" max="29" width="7.85546875" style="1" customWidth="1"/>
    <col min="30" max="36" width="7.85546875" style="8" customWidth="1"/>
    <col min="37" max="37" width="7.85546875" style="12" customWidth="1"/>
    <col min="38" max="16384" width="9.140625" style="1"/>
  </cols>
  <sheetData>
    <row r="1" spans="1:37" x14ac:dyDescent="0.25">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row>
    <row r="2" spans="1:37" s="13" customFormat="1" ht="114.75" customHeight="1" thickBot="1" x14ac:dyDescent="0.25">
      <c r="A2" s="131" t="s">
        <v>380</v>
      </c>
      <c r="B2" s="51" t="s">
        <v>358</v>
      </c>
      <c r="C2" s="71" t="s">
        <v>386</v>
      </c>
      <c r="D2" s="71" t="s">
        <v>387</v>
      </c>
      <c r="E2" s="72" t="s">
        <v>425</v>
      </c>
      <c r="F2" s="71" t="s">
        <v>385</v>
      </c>
      <c r="G2" s="71" t="s">
        <v>402</v>
      </c>
      <c r="H2" s="72" t="s">
        <v>399</v>
      </c>
      <c r="I2" s="73" t="s">
        <v>779</v>
      </c>
      <c r="J2" s="144" t="s">
        <v>778</v>
      </c>
      <c r="K2" s="71" t="s">
        <v>778</v>
      </c>
      <c r="L2" s="71" t="s">
        <v>395</v>
      </c>
      <c r="M2" s="72" t="s">
        <v>396</v>
      </c>
      <c r="N2" s="145" t="s">
        <v>865</v>
      </c>
      <c r="O2" s="73" t="s">
        <v>780</v>
      </c>
      <c r="P2" s="71" t="s">
        <v>464</v>
      </c>
      <c r="Q2" s="73" t="s">
        <v>384</v>
      </c>
      <c r="R2" s="71" t="s">
        <v>463</v>
      </c>
      <c r="S2" s="74" t="s">
        <v>398</v>
      </c>
      <c r="T2" s="71" t="s">
        <v>405</v>
      </c>
      <c r="U2" s="71" t="s">
        <v>406</v>
      </c>
      <c r="V2" s="71" t="s">
        <v>407</v>
      </c>
      <c r="W2" s="72" t="s">
        <v>465</v>
      </c>
      <c r="X2" s="71" t="s">
        <v>359</v>
      </c>
      <c r="Y2" s="71" t="s">
        <v>401</v>
      </c>
      <c r="Z2" s="72" t="s">
        <v>400</v>
      </c>
      <c r="AA2" s="73" t="s">
        <v>781</v>
      </c>
      <c r="AB2" s="73" t="s">
        <v>424</v>
      </c>
      <c r="AC2" s="72" t="s">
        <v>410</v>
      </c>
      <c r="AD2" s="71" t="s">
        <v>802</v>
      </c>
      <c r="AE2" s="71" t="s">
        <v>803</v>
      </c>
      <c r="AF2" s="73" t="s">
        <v>419</v>
      </c>
      <c r="AG2" s="73" t="s">
        <v>420</v>
      </c>
      <c r="AH2" s="71" t="s">
        <v>421</v>
      </c>
      <c r="AI2" s="72" t="s">
        <v>411</v>
      </c>
      <c r="AJ2" s="75" t="s">
        <v>423</v>
      </c>
      <c r="AK2" s="76" t="s">
        <v>862</v>
      </c>
    </row>
    <row r="3" spans="1:37" s="4" customFormat="1" x14ac:dyDescent="0.25">
      <c r="A3" s="131" t="s">
        <v>1</v>
      </c>
      <c r="B3" s="63" t="s">
        <v>0</v>
      </c>
      <c r="C3" s="77">
        <f>ROUND(IF('Indicator Data'!Q6="No data",IF((0.1233*LN('Indicator Data'!BB6)-0.4559)&gt;C$195,0,IF((0.1233*LN('Indicator Data'!BB6)-0.4559)&lt;C$194,10,(C$195-(0.1233*LN('Indicator Data'!BB6)-0.4559))/(C$195-C$194)*10)),IF('Indicator Data'!Q6&gt;C$195,0,IF('Indicator Data'!Q6&lt;C$194,10,(C$195-'Indicator Data'!Q6)/(C$195-C$194)*10))),1)</f>
        <v>7.2</v>
      </c>
      <c r="D3" s="77">
        <f>IF('Indicator Data'!R6="No data","x",ROUND((IF('Indicator Data'!R6&gt;D$195,10,IF('Indicator Data'!R6&lt;D$194,0,10-(D$195-'Indicator Data'!R6)/(D$195-D$194)*10))),1))</f>
        <v>5.4</v>
      </c>
      <c r="E3" s="78">
        <f>ROUND(IF(D3="x",C3,(10-GEOMEAN(((10-C3)/10*9+1),((10-D3)/10*9+1)))/9*10),1)</f>
        <v>6.4</v>
      </c>
      <c r="F3" s="77">
        <f>IF('Indicator Data'!AF6="No data","x",ROUND(IF('Indicator Data'!AF6&gt;F$195,10,IF('Indicator Data'!AF6&lt;F$194,0,10-(F$195-'Indicator Data'!AF6)/(F$195-F$194)*10)),1))</f>
        <v>8.9</v>
      </c>
      <c r="G3" s="77">
        <f>IF('Indicator Data'!AG6="No data","x",ROUND(IF('Indicator Data'!AG6&gt;G$195,10,IF('Indicator Data'!AG6&lt;G$194,0,10-(G$195-'Indicator Data'!AG6)/(G$195-G$194)*10)),1))</f>
        <v>0.7</v>
      </c>
      <c r="H3" s="78">
        <f>IF(AND(F3="x",G3="x"),"x",ROUND(AVERAGE(F3,G3),1))</f>
        <v>4.8</v>
      </c>
      <c r="I3" s="79">
        <f>SUM(IF('Indicator Data'!S6=0,0,'Indicator Data'!S6/1000000),SUM('Indicator Data'!T6:U6))</f>
        <v>10381.629456000001</v>
      </c>
      <c r="J3" s="79">
        <f>I3/'Indicator Data'!BC6*1000000</f>
        <v>299.56197685874719</v>
      </c>
      <c r="K3" s="77">
        <f>IF(J3="x","x",ROUND(IF(J3&gt;K$195,10,IF(J3&lt;K$194,0,10-(K$195-J3)/(K$195-K$194)*10)),1))</f>
        <v>6</v>
      </c>
      <c r="L3" s="77">
        <f>IF('Indicator Data'!V6="No data","x",ROUND(IF('Indicator Data'!V6&gt;L$195,10,IF('Indicator Data'!V6&lt;L$194,0,10-(L$195-'Indicator Data'!V6)/(L$195-L$194)*10)),1))</f>
        <v>10</v>
      </c>
      <c r="M3" s="78">
        <f>ROUND(AVERAGE(K3,L3),1)</f>
        <v>8</v>
      </c>
      <c r="N3" s="80">
        <f>ROUND(AVERAGE(E3,E3,H3,M3),1)</f>
        <v>6.4</v>
      </c>
      <c r="O3" s="92">
        <f>IF(AND('Indicator Data'!AK6="No data",'Indicator Data'!AL6="No data"),0,SUM('Indicator Data'!AK6:AM6)/1000)</f>
        <v>1940.6110000000001</v>
      </c>
      <c r="P3" s="77">
        <f>ROUND(IF(O3=0,0,IF(LOG(O3*1000)&gt;$P$195,10,IF(LOG(O3*1000)&lt;P$194,0,10-(P$195-LOG(O3*1000))/(P$195-P$194)*10))),1)</f>
        <v>10</v>
      </c>
      <c r="Q3" s="81">
        <f>O3*1000/'Indicator Data'!BC6</f>
        <v>5.5996341416120574E-2</v>
      </c>
      <c r="R3" s="77">
        <f>IF(Q3="x","x",ROUND(IF(Q3&gt;$R$195,10,IF(Q3&lt;$R$194,0,((Q3*100)/0.0052)^(1/4.0545)/6.5*10)),1))</f>
        <v>8.6</v>
      </c>
      <c r="S3" s="82">
        <f>ROUND(AVERAGE(P3,R3),1)</f>
        <v>9.3000000000000007</v>
      </c>
      <c r="T3" s="77">
        <f>IF('Indicator Data'!AB6="No data","x",ROUND(IF('Indicator Data'!AB6&gt;T$195,10,IF('Indicator Data'!AB6&lt;T$194,0,10-(T$195-'Indicator Data'!AB6)/(T$195-T$194)*10)),1))</f>
        <v>0.2</v>
      </c>
      <c r="U3" s="77">
        <f>IF('Indicator Data'!AA6="No data","x",ROUND(IF('Indicator Data'!AA6&gt;U$195,10,IF('Indicator Data'!AA6&lt;U$194,0,10-(U$195-'Indicator Data'!AA6)/(U$195-U$194)*10)),1))</f>
        <v>3.4</v>
      </c>
      <c r="V3" s="77">
        <f>IF('Indicator Data'!AE6="No data","x",ROUND(IF('Indicator Data'!AE6&gt;V$195,10,IF('Indicator Data'!AE6&lt;V$194,0,10-(V$195-'Indicator Data'!AE6)/(V$195-V$194)*10)),1))</f>
        <v>0</v>
      </c>
      <c r="W3" s="78">
        <f t="shared" ref="W3:W34" si="0">IF(AND(T3="x",U3="x",V3="x"),"x",ROUND(AVERAGE(T3,U3,V3),1))</f>
        <v>1.2</v>
      </c>
      <c r="X3" s="77">
        <f>IF('Indicator Data'!W6="No data","x",ROUND(IF('Indicator Data'!W6&gt;X$195,10,IF('Indicator Data'!W6&lt;X$194,0,10-(X$195-'Indicator Data'!W6)/(X$195-X$194)*10)),1))</f>
        <v>7</v>
      </c>
      <c r="Y3" s="77" t="str">
        <f>IF('Indicator Data'!X6="No data","x",ROUND(IF('Indicator Data'!X6&gt;Y$195,10,IF('Indicator Data'!X6&lt;Y$194,0,10-(Y$195-'Indicator Data'!X6)/(Y$195-Y$194)*10)),1))</f>
        <v>x</v>
      </c>
      <c r="Z3" s="78">
        <f>IF(AND(X3="x",Y3="x"),"x",ROUND(AVERAGE(Y3,X3),1))</f>
        <v>7</v>
      </c>
      <c r="AA3" s="92">
        <f>('Indicator Data'!AJ6+'Indicator Data'!AI6*0.5+'Indicator Data'!AH6*0.25)/1000</f>
        <v>42.614750000000001</v>
      </c>
      <c r="AB3" s="83">
        <f>AA3*1000/'Indicator Data'!BC6</f>
        <v>1.2296488530481504E-3</v>
      </c>
      <c r="AC3" s="78">
        <f>IF(AB3="x","x",ROUND(IF(AB3&gt;AC$195,10,IF(AB3&lt;AC$194,0,10-(AC$195-AB3)/(AC$195-AC$194)*10)),1))</f>
        <v>0.1</v>
      </c>
      <c r="AD3" s="77">
        <f>IF('Indicator Data'!AN6="No data","x",ROUND(IF('Indicator Data'!AN6&lt;$AD$194,10,IF('Indicator Data'!AN6&gt;$AD$195,0,($AD$195-'Indicator Data'!AN6)/($AD$195-$AD$194)*10)),1))</f>
        <v>6.8</v>
      </c>
      <c r="AE3" s="77">
        <f>IF('Indicator Data'!AO6="No data","x",ROUND(IF('Indicator Data'!AO6&gt;$AE$195,10,IF('Indicator Data'!AO6&lt;$AE$194,0,10-($AE$195-'Indicator Data'!AO6)/($AE$195-$AE$194)*10)),1))</f>
        <v>7.3</v>
      </c>
      <c r="AF3" s="84" t="str">
        <f>IF('Indicator Data'!AP6="No data","x",ROUND(IF('Indicator Data'!AP6&gt;$AF$195,10,IF('Indicator Data'!AP6&lt;$AF$194,0,10-($AF$195-'Indicator Data'!AP6)/($AF$195-$AF$194)*10)),1))</f>
        <v>x</v>
      </c>
      <c r="AG3" s="84" t="str">
        <f>IF('Indicator Data'!AQ6="No data","x",ROUND(IF('Indicator Data'!AQ6&gt;$AG$195,10,IF('Indicator Data'!AQ6&lt;$AG$194,0,10-($AG$195-'Indicator Data'!AQ6)/($AG$195-$AG$194)*10)),1))</f>
        <v>x</v>
      </c>
      <c r="AH3" s="77" t="str">
        <f>IF(AF3="x","x",ROUND(IF(AG3="x",AF3,SUM(AF3*0.8,AG3*0.2)),1))</f>
        <v>x</v>
      </c>
      <c r="AI3" s="78">
        <f>ROUND(AVERAGE(AE3,AH3,AD3),1)</f>
        <v>7.1</v>
      </c>
      <c r="AJ3" s="85">
        <f>ROUND(IF(AND(W3="x",Z3="x",AI3="x"),AC3,IF(AND(W3="x",Z3="x"),(10-GEOMEAN(((10-AI3)/10*9+1),((10-AC3)/10*9+1)))/9*10,IF(AI3="x",(10-GEOMEAN(((10-W3)/10*9+1),((10-Z3)/10*9+1),((10-AC3)/10*9+1)))/9*10,IF(W3="x",(10-GEOMEAN(((10-AI3)/10*9+1),((10-Z3)/10*9+1),((10-AC3)/10*9+1)))/9*10,(10-GEOMEAN(((10-W3)/10*9+1),((10-Z3)/10*9+1),((10-AC3)/10*9+1),((10-AI3)/10*9+1)))/9*10)))),1)</f>
        <v>4.5999999999999996</v>
      </c>
      <c r="AK3" s="86">
        <f t="shared" ref="AK3:AK34" si="1">ROUND((10-GEOMEAN(((10-S3)/10*9+1),((10-AJ3)/10*9+1)))/9*10,1)</f>
        <v>7.7</v>
      </c>
    </row>
    <row r="4" spans="1:37" s="4" customFormat="1" x14ac:dyDescent="0.25">
      <c r="A4" s="131" t="s">
        <v>3</v>
      </c>
      <c r="B4" s="63" t="s">
        <v>2</v>
      </c>
      <c r="C4" s="77">
        <f>ROUND(IF('Indicator Data'!Q7="No data",IF((0.1233*LN('Indicator Data'!BB7)-0.4559)&gt;C$195,0,IF((0.1233*LN('Indicator Data'!BB7)-0.4559)&lt;C$194,10,(C$195-(0.1233*LN('Indicator Data'!BB7)-0.4559))/(C$195-C$194)*10)),IF('Indicator Data'!Q7&gt;C$195,0,IF('Indicator Data'!Q7&lt;C$194,10,(C$195-'Indicator Data'!Q7)/(C$195-C$194)*10))),1)</f>
        <v>2.9</v>
      </c>
      <c r="D4" s="77">
        <f>IF('Indicator Data'!R7="No data","x",ROUND((IF('Indicator Data'!R7&gt;D$195,10,IF('Indicator Data'!R7&lt;D$194,0,10-(D$195-'Indicator Data'!R7)/(D$195-D$194)*10))),1))</f>
        <v>0</v>
      </c>
      <c r="E4" s="78">
        <f t="shared" ref="E4:E67" si="2">ROUND(IF(D4="x",C4,(10-GEOMEAN(((10-C4)/10*9+1),((10-D4)/10*9+1)))/9*10),1)</f>
        <v>1.6</v>
      </c>
      <c r="F4" s="77">
        <f>IF('Indicator Data'!AF7="No data","x",ROUND(IF('Indicator Data'!AF7&gt;F$195,10,IF('Indicator Data'!AF7&lt;F$194,0,10-(F$195-'Indicator Data'!AF7)/(F$195-F$194)*10)),1))</f>
        <v>3.6</v>
      </c>
      <c r="G4" s="77">
        <f>IF('Indicator Data'!AG7="No data","x",ROUND(IF('Indicator Data'!AG7&gt;G$195,10,IF('Indicator Data'!AG7&lt;G$194,0,10-(G$195-'Indicator Data'!AG7)/(G$195-G$194)*10)),1))</f>
        <v>1</v>
      </c>
      <c r="H4" s="78">
        <f t="shared" ref="H4:H67" si="3">IF(AND(F4="x",G4="x"),"x",ROUND(AVERAGE(F4,G4),1))</f>
        <v>2.2999999999999998</v>
      </c>
      <c r="I4" s="79">
        <f>SUM(IF('Indicator Data'!S7=0,0,'Indicator Data'!S7/1000000),SUM('Indicator Data'!T7:U7))</f>
        <v>616.03549900000007</v>
      </c>
      <c r="J4" s="79">
        <f>I4/'Indicator Data'!BC7*1000000</f>
        <v>214.19119112993602</v>
      </c>
      <c r="K4" s="77">
        <f t="shared" ref="K4:K67" si="4">IF(J4="x","x",ROUND(IF(J4&gt;K$195,10,IF(J4&lt;K$194,0,10-(K$195-J4)/(K$195-K$194)*10)),1))</f>
        <v>4.3</v>
      </c>
      <c r="L4" s="77">
        <f>IF('Indicator Data'!V7="No data","x",ROUND(IF('Indicator Data'!V7&gt;L$195,10,IF('Indicator Data'!V7&lt;L$194,0,10-(L$195-'Indicator Data'!V7)/(L$195-L$194)*10)),1))</f>
        <v>2</v>
      </c>
      <c r="M4" s="78">
        <f t="shared" ref="M4:M67" si="5">ROUND(AVERAGE(K4,L4),1)</f>
        <v>3.2</v>
      </c>
      <c r="N4" s="80">
        <f t="shared" ref="N4:N67" si="6">ROUND(AVERAGE(E4,E4,H4,M4),1)</f>
        <v>2.2000000000000002</v>
      </c>
      <c r="O4" s="92">
        <f>IF(AND('Indicator Data'!AK7="No data",'Indicator Data'!AL7="No data"),0,SUM('Indicator Data'!AK7:AM7)/1000)</f>
        <v>0.13800000000000001</v>
      </c>
      <c r="P4" s="77">
        <f t="shared" ref="P4:P67" si="7">ROUND(IF(O4=0,0,IF(LOG(O4*1000)&gt;$P$195,10,IF(LOG(O4*1000)&lt;P$194,0,10-(P$195-LOG(O4*1000))/(P$195-P$194)*10))),1)</f>
        <v>0</v>
      </c>
      <c r="Q4" s="81">
        <f>O4*1000/'Indicator Data'!BC7</f>
        <v>4.7981625123735227E-5</v>
      </c>
      <c r="R4" s="77">
        <f t="shared" ref="R4:R67" si="8">IF(Q4="x","x",ROUND(IF(Q4&gt;$R$195,10,IF(Q4&lt;$R$194,0,((Q4*100)/0.0052)^(1/4.0545)/6.5*10)),1))</f>
        <v>0</v>
      </c>
      <c r="S4" s="82">
        <f t="shared" ref="S4:S67" si="9">ROUND(AVERAGE(P4,R4),1)</f>
        <v>0</v>
      </c>
      <c r="T4" s="77">
        <f>IF('Indicator Data'!AB7="No data","x",ROUND(IF('Indicator Data'!AB7&gt;T$195,10,IF('Indicator Data'!AB7&lt;T$194,0,10-(T$195-'Indicator Data'!AB7)/(T$195-T$194)*10)),1))</f>
        <v>0.2</v>
      </c>
      <c r="U4" s="77">
        <f>IF('Indicator Data'!AA7="No data","x",ROUND(IF('Indicator Data'!AA7&gt;U$195,10,IF('Indicator Data'!AA7&lt;U$194,0,10-(U$195-'Indicator Data'!AA7)/(U$195-U$194)*10)),1))</f>
        <v>0.3</v>
      </c>
      <c r="V4" s="77" t="str">
        <f>IF('Indicator Data'!AE7="No data","x",ROUND(IF('Indicator Data'!AE7&gt;V$195,10,IF('Indicator Data'!AE7&lt;V$194,0,10-(V$195-'Indicator Data'!AE7)/(V$195-V$194)*10)),1))</f>
        <v>x</v>
      </c>
      <c r="W4" s="78">
        <f t="shared" si="0"/>
        <v>0.3</v>
      </c>
      <c r="X4" s="77">
        <f>IF('Indicator Data'!W7="No data","x",ROUND(IF('Indicator Data'!W7&gt;X$195,10,IF('Indicator Data'!W7&lt;X$194,0,10-(X$195-'Indicator Data'!W7)/(X$195-X$194)*10)),1))</f>
        <v>1.1000000000000001</v>
      </c>
      <c r="Y4" s="77">
        <f>IF('Indicator Data'!X7="No data","x",ROUND(IF('Indicator Data'!X7&gt;Y$195,10,IF('Indicator Data'!X7&lt;Y$194,0,10-(Y$195-'Indicator Data'!X7)/(Y$195-Y$194)*10)),1))</f>
        <v>1.4</v>
      </c>
      <c r="Z4" s="78">
        <f t="shared" ref="Z4:Z67" si="10">IF(AND(X4="x",Y4="x"),"x",ROUND(AVERAGE(Y4,X4),1))</f>
        <v>1.3</v>
      </c>
      <c r="AA4" s="92">
        <f>('Indicator Data'!AJ7+'Indicator Data'!AI7*0.5+'Indicator Data'!AH7*0.25)/1000</f>
        <v>12.824999999999999</v>
      </c>
      <c r="AB4" s="83">
        <f>AA4*1000/'Indicator Data'!BC7</f>
        <v>4.459161900086263E-3</v>
      </c>
      <c r="AC4" s="78">
        <f t="shared" ref="AC4:AC67" si="11">IF(AB4="x","x",ROUND(IF(AB4&gt;AC$195,10,IF(AB4&lt;AC$194,0,10-(AC$195-AB4)/(AC$195-AC$194)*10)),1))</f>
        <v>0.4</v>
      </c>
      <c r="AD4" s="77">
        <f>IF('Indicator Data'!AN7="No data","x",ROUND(IF('Indicator Data'!AN7&lt;$AD$194,10,IF('Indicator Data'!AN7&gt;$AD$195,0,($AD$195-'Indicator Data'!AN7)/($AD$195-$AD$194)*10)),1))</f>
        <v>3.9</v>
      </c>
      <c r="AE4" s="77">
        <f>IF('Indicator Data'!AO7="No data","x",ROUND(IF('Indicator Data'!AO7&gt;$AE$195,10,IF('Indicator Data'!AO7&lt;$AE$194,0,10-($AE$195-'Indicator Data'!AO7)/($AE$195-$AE$194)*10)),1))</f>
        <v>0</v>
      </c>
      <c r="AF4" s="84">
        <f>IF('Indicator Data'!AP7="No data","x",ROUND(IF('Indicator Data'!AP7&gt;$AF$195,10,IF('Indicator Data'!AP7&lt;$AF$194,0,10-($AF$195-'Indicator Data'!AP7)/($AF$195-$AF$194)*10)),1))</f>
        <v>6</v>
      </c>
      <c r="AG4" s="84">
        <f>IF('Indicator Data'!AQ7="No data","x",ROUND(IF('Indicator Data'!AQ7&gt;$AG$195,10,IF('Indicator Data'!AQ7&lt;$AG$194,0,10-($AG$195-'Indicator Data'!AQ7)/($AG$195-$AG$194)*10)),1))</f>
        <v>5.2</v>
      </c>
      <c r="AH4" s="77">
        <f t="shared" ref="AH4:AH67" si="12">IF(AF4="x","x",ROUND(IF(AG4="x",AF4,SUM(AF4*0.8,AG4*0.2)),1))</f>
        <v>5.8</v>
      </c>
      <c r="AI4" s="78">
        <f t="shared" ref="AI4:AI67" si="13">ROUND(AVERAGE(AE4,AH4,AD4),1)</f>
        <v>3.2</v>
      </c>
      <c r="AJ4" s="85">
        <f t="shared" ref="AJ4:AJ67" si="14">ROUND(IF(AND(W4="x",Z4="x",AI4="x"),AC4,IF(AND(W4="x",Z4="x"),(10-GEOMEAN(((10-AI4)/10*9+1),((10-AC4)/10*9+1)))/9*10,IF(AI4="x",(10-GEOMEAN(((10-W4)/10*9+1),((10-Z4)/10*9+1),((10-AC4)/10*9+1)))/9*10,IF(W4="x",(10-GEOMEAN(((10-AI4)/10*9+1),((10-Z4)/10*9+1),((10-AC4)/10*9+1)))/9*10,(10-GEOMEAN(((10-W4)/10*9+1),((10-Z4)/10*9+1),((10-AC4)/10*9+1),((10-AI4)/10*9+1)))/9*10)))),1)</f>
        <v>1.4</v>
      </c>
      <c r="AK4" s="86">
        <f t="shared" si="1"/>
        <v>0.7</v>
      </c>
    </row>
    <row r="5" spans="1:37" s="4" customFormat="1" x14ac:dyDescent="0.25">
      <c r="A5" s="131" t="s">
        <v>5</v>
      </c>
      <c r="B5" s="63" t="s">
        <v>4</v>
      </c>
      <c r="C5" s="77">
        <f>ROUND(IF('Indicator Data'!Q8="No data",IF((0.1233*LN('Indicator Data'!BB8)-0.4559)&gt;C$195,0,IF((0.1233*LN('Indicator Data'!BB8)-0.4559)&lt;C$194,10,(C$195-(0.1233*LN('Indicator Data'!BB8)-0.4559))/(C$195-C$194)*10)),IF('Indicator Data'!Q8&gt;C$195,0,IF('Indicator Data'!Q8&lt;C$194,10,(C$195-'Indicator Data'!Q8)/(C$195-C$194)*10))),1)</f>
        <v>3.2</v>
      </c>
      <c r="D5" s="77" t="str">
        <f>IF('Indicator Data'!R8="No data","x",ROUND((IF('Indicator Data'!R8&gt;D$195,10,IF('Indicator Data'!R8&lt;D$194,0,10-(D$195-'Indicator Data'!R8)/(D$195-D$194)*10))),1))</f>
        <v>x</v>
      </c>
      <c r="E5" s="78">
        <f t="shared" si="2"/>
        <v>3.2</v>
      </c>
      <c r="F5" s="77">
        <f>IF('Indicator Data'!AF8="No data","x",ROUND(IF('Indicator Data'!AF8&gt;F$195,10,IF('Indicator Data'!AF8&lt;F$194,0,10-(F$195-'Indicator Data'!AF8)/(F$195-F$194)*10)),1))</f>
        <v>5.7</v>
      </c>
      <c r="G5" s="77" t="str">
        <f>IF('Indicator Data'!AG8="No data","x",ROUND(IF('Indicator Data'!AG8&gt;G$195,10,IF('Indicator Data'!AG8&lt;G$194,0,10-(G$195-'Indicator Data'!AG8)/(G$195-G$194)*10)),1))</f>
        <v>x</v>
      </c>
      <c r="H5" s="78">
        <f t="shared" si="3"/>
        <v>5.7</v>
      </c>
      <c r="I5" s="79">
        <f>SUM(IF('Indicator Data'!S8=0,0,'Indicator Data'!S8/1000000),SUM('Indicator Data'!T8:U8))</f>
        <v>327.91678200000001</v>
      </c>
      <c r="J5" s="79">
        <f>I5/'Indicator Data'!BC8*1000000</f>
        <v>8.0755642533285421</v>
      </c>
      <c r="K5" s="77">
        <f t="shared" si="4"/>
        <v>0.2</v>
      </c>
      <c r="L5" s="77">
        <f>IF('Indicator Data'!V8="No data","x",ROUND(IF('Indicator Data'!V8&gt;L$195,10,IF('Indicator Data'!V8&lt;L$194,0,10-(L$195-'Indicator Data'!V8)/(L$195-L$194)*10)),1))</f>
        <v>0</v>
      </c>
      <c r="M5" s="78">
        <f t="shared" si="5"/>
        <v>0.1</v>
      </c>
      <c r="N5" s="80">
        <f t="shared" si="6"/>
        <v>3.1</v>
      </c>
      <c r="O5" s="92">
        <f>IF(AND('Indicator Data'!AK8="No data",'Indicator Data'!AL8="No data"),0,SUM('Indicator Data'!AK8:AM8)/1000)</f>
        <v>96.777000000000001</v>
      </c>
      <c r="P5" s="77">
        <f t="shared" si="7"/>
        <v>6.6</v>
      </c>
      <c r="Q5" s="81">
        <f>O5*1000/'Indicator Data'!BC8</f>
        <v>2.3833146842249034E-3</v>
      </c>
      <c r="R5" s="77">
        <f t="shared" si="8"/>
        <v>4</v>
      </c>
      <c r="S5" s="82">
        <f t="shared" si="9"/>
        <v>5.3</v>
      </c>
      <c r="T5" s="77">
        <f>IF('Indicator Data'!AB8="No data","x",ROUND(IF('Indicator Data'!AB8&gt;T$195,10,IF('Indicator Data'!AB8&lt;T$194,0,10-(T$195-'Indicator Data'!AB8)/(T$195-T$194)*10)),1))</f>
        <v>0.2</v>
      </c>
      <c r="U5" s="77">
        <f>IF('Indicator Data'!AA8="No data","x",ROUND(IF('Indicator Data'!AA8&gt;U$195,10,IF('Indicator Data'!AA8&lt;U$194,0,10-(U$195-'Indicator Data'!AA8)/(U$195-U$194)*10)),1))</f>
        <v>1.4</v>
      </c>
      <c r="V5" s="77">
        <f>IF('Indicator Data'!AE8="No data","x",ROUND(IF('Indicator Data'!AE8&gt;V$195,10,IF('Indicator Data'!AE8&lt;V$194,0,10-(V$195-'Indicator Data'!AE8)/(V$195-V$194)*10)),1))</f>
        <v>0</v>
      </c>
      <c r="W5" s="78">
        <f t="shared" si="0"/>
        <v>0.5</v>
      </c>
      <c r="X5" s="77">
        <f>IF('Indicator Data'!W8="No data","x",ROUND(IF('Indicator Data'!W8&gt;X$195,10,IF('Indicator Data'!W8&lt;X$194,0,10-(X$195-'Indicator Data'!W8)/(X$195-X$194)*10)),1))</f>
        <v>2</v>
      </c>
      <c r="Y5" s="77">
        <f>IF('Indicator Data'!X8="No data","x",ROUND(IF('Indicator Data'!X8&gt;Y$195,10,IF('Indicator Data'!X8&lt;Y$194,0,10-(Y$195-'Indicator Data'!X8)/(Y$195-Y$194)*10)),1))</f>
        <v>0.7</v>
      </c>
      <c r="Z5" s="78">
        <f t="shared" si="10"/>
        <v>1.4</v>
      </c>
      <c r="AA5" s="92">
        <f>('Indicator Data'!AJ8+'Indicator Data'!AI8*0.5+'Indicator Data'!AH8*0.25)/1000</f>
        <v>133.75</v>
      </c>
      <c r="AB5" s="83">
        <f>AA5*1000/'Indicator Data'!BC8</f>
        <v>3.2938439816803662E-3</v>
      </c>
      <c r="AC5" s="78">
        <f t="shared" si="11"/>
        <v>0.3</v>
      </c>
      <c r="AD5" s="77">
        <f>IF('Indicator Data'!AN8="No data","x",ROUND(IF('Indicator Data'!AN8&lt;$AD$194,10,IF('Indicator Data'!AN8&gt;$AD$195,0,($AD$195-'Indicator Data'!AN8)/($AD$195-$AD$194)*10)),1))</f>
        <v>0.8</v>
      </c>
      <c r="AE5" s="77">
        <f>IF('Indicator Data'!AO8="No data","x",ROUND(IF('Indicator Data'!AO8&gt;$AE$195,10,IF('Indicator Data'!AO8&lt;$AE$194,0,10-($AE$195-'Indicator Data'!AO8)/($AE$195-$AE$194)*10)),1))</f>
        <v>0</v>
      </c>
      <c r="AF5" s="84">
        <f>IF('Indicator Data'!AP8="No data","x",ROUND(IF('Indicator Data'!AP8&gt;$AF$195,10,IF('Indicator Data'!AP8&lt;$AF$194,0,10-($AF$195-'Indicator Data'!AP8)/($AF$195-$AF$194)*10)),1))</f>
        <v>4.5999999999999996</v>
      </c>
      <c r="AG5" s="84">
        <f>IF('Indicator Data'!AQ8="No data","x",ROUND(IF('Indicator Data'!AQ8&gt;$AG$195,10,IF('Indicator Data'!AQ8&lt;$AG$194,0,10-($AG$195-'Indicator Data'!AQ8)/($AG$195-$AG$194)*10)),1))</f>
        <v>2.8</v>
      </c>
      <c r="AH5" s="77">
        <f t="shared" si="12"/>
        <v>4.2</v>
      </c>
      <c r="AI5" s="78">
        <f t="shared" si="13"/>
        <v>1.7</v>
      </c>
      <c r="AJ5" s="85">
        <f t="shared" si="14"/>
        <v>1</v>
      </c>
      <c r="AK5" s="86">
        <f t="shared" si="1"/>
        <v>3.4</v>
      </c>
    </row>
    <row r="6" spans="1:37" s="4" customFormat="1" x14ac:dyDescent="0.25">
      <c r="A6" s="131" t="s">
        <v>7</v>
      </c>
      <c r="B6" s="63" t="s">
        <v>6</v>
      </c>
      <c r="C6" s="77">
        <f>ROUND(IF('Indicator Data'!Q9="No data",IF((0.1233*LN('Indicator Data'!BB9)-0.4559)&gt;C$195,0,IF((0.1233*LN('Indicator Data'!BB9)-0.4559)&lt;C$194,10,(C$195-(0.1233*LN('Indicator Data'!BB9)-0.4559))/(C$195-C$194)*10)),IF('Indicator Data'!Q9&gt;C$195,0,IF('Indicator Data'!Q9&lt;C$194,10,(C$195-'Indicator Data'!Q9)/(C$195-C$194)*10))),1)</f>
        <v>6.4</v>
      </c>
      <c r="D6" s="77" t="str">
        <f>IF('Indicator Data'!R9="No data","x",ROUND((IF('Indicator Data'!R9&gt;D$195,10,IF('Indicator Data'!R9&lt;D$194,0,10-(D$195-'Indicator Data'!R9)/(D$195-D$194)*10))),1))</f>
        <v>x</v>
      </c>
      <c r="E6" s="78">
        <f t="shared" si="2"/>
        <v>6.4</v>
      </c>
      <c r="F6" s="77" t="str">
        <f>IF('Indicator Data'!AF9="No data","x",ROUND(IF('Indicator Data'!AF9&gt;F$195,10,IF('Indicator Data'!AF9&lt;F$194,0,10-(F$195-'Indicator Data'!AF9)/(F$195-F$194)*10)),1))</f>
        <v>x</v>
      </c>
      <c r="G6" s="77">
        <f>IF('Indicator Data'!AG9="No data","x",ROUND(IF('Indicator Data'!AG9&gt;G$195,10,IF('Indicator Data'!AG9&lt;G$194,0,10-(G$195-'Indicator Data'!AG9)/(G$195-G$194)*10)),1))</f>
        <v>4.4000000000000004</v>
      </c>
      <c r="H6" s="78">
        <f t="shared" si="3"/>
        <v>4.4000000000000004</v>
      </c>
      <c r="I6" s="79">
        <f>SUM(IF('Indicator Data'!S9=0,0,'Indicator Data'!S9/1000000),SUM('Indicator Data'!T9:U9))</f>
        <v>641.93941400000006</v>
      </c>
      <c r="J6" s="79">
        <f>I6/'Indicator Data'!BC9*1000000</f>
        <v>22.279147484662033</v>
      </c>
      <c r="K6" s="77">
        <f t="shared" si="4"/>
        <v>0.4</v>
      </c>
      <c r="L6" s="77">
        <f>IF('Indicator Data'!V9="No data","x",ROUND(IF('Indicator Data'!V9&gt;L$195,10,IF('Indicator Data'!V9&lt;L$194,0,10-(L$195-'Indicator Data'!V9)/(L$195-L$194)*10)),1))</f>
        <v>0.3</v>
      </c>
      <c r="M6" s="78">
        <f t="shared" si="5"/>
        <v>0.4</v>
      </c>
      <c r="N6" s="80">
        <f t="shared" si="6"/>
        <v>4.4000000000000004</v>
      </c>
      <c r="O6" s="92">
        <f>IF(AND('Indicator Data'!AK9="No data",'Indicator Data'!AL9="No data"),0,SUM('Indicator Data'!AK9:AM9)/1000)</f>
        <v>49.186999999999998</v>
      </c>
      <c r="P6" s="77">
        <f t="shared" si="7"/>
        <v>5.6</v>
      </c>
      <c r="Q6" s="81">
        <f>O6*1000/'Indicator Data'!BC9</f>
        <v>1.7070838827292685E-3</v>
      </c>
      <c r="R6" s="77">
        <f t="shared" si="8"/>
        <v>3.6</v>
      </c>
      <c r="S6" s="82">
        <f t="shared" si="9"/>
        <v>4.5999999999999996</v>
      </c>
      <c r="T6" s="77">
        <f>IF('Indicator Data'!AB9="No data","x",ROUND(IF('Indicator Data'!AB9&gt;T$195,10,IF('Indicator Data'!AB9&lt;T$194,0,10-(T$195-'Indicator Data'!AB9)/(T$195-T$194)*10)),1))</f>
        <v>4.4000000000000004</v>
      </c>
      <c r="U6" s="77">
        <f>IF('Indicator Data'!AA9="No data","x",ROUND(IF('Indicator Data'!AA9&gt;U$195,10,IF('Indicator Data'!AA9&lt;U$194,0,10-(U$195-'Indicator Data'!AA9)/(U$195-U$194)*10)),1))</f>
        <v>6.7</v>
      </c>
      <c r="V6" s="77">
        <f>IF('Indicator Data'!AE9="No data","x",ROUND(IF('Indicator Data'!AE9&gt;V$195,10,IF('Indicator Data'!AE9&lt;V$194,0,10-(V$195-'Indicator Data'!AE9)/(V$195-V$194)*10)),1))</f>
        <v>8.4</v>
      </c>
      <c r="W6" s="78">
        <f t="shared" si="0"/>
        <v>6.5</v>
      </c>
      <c r="X6" s="77">
        <f>IF('Indicator Data'!W9="No data","x",ROUND(IF('Indicator Data'!W9&gt;X$195,10,IF('Indicator Data'!W9&lt;X$194,0,10-(X$195-'Indicator Data'!W9)/(X$195-X$194)*10)),1))</f>
        <v>10</v>
      </c>
      <c r="Y6" s="77">
        <f>IF('Indicator Data'!X9="No data","x",ROUND(IF('Indicator Data'!X9&gt;Y$195,10,IF('Indicator Data'!X9&lt;Y$194,0,10-(Y$195-'Indicator Data'!X9)/(Y$195-Y$194)*10)),1))</f>
        <v>3.5</v>
      </c>
      <c r="Z6" s="78">
        <f t="shared" si="10"/>
        <v>6.8</v>
      </c>
      <c r="AA6" s="92">
        <f>('Indicator Data'!AJ9+'Indicator Data'!AI9*0.5+'Indicator Data'!AH9*0.25)/1000</f>
        <v>6.3220000000000001</v>
      </c>
      <c r="AB6" s="83">
        <f>AA6*1000/'Indicator Data'!BC9</f>
        <v>2.1941131409954735E-4</v>
      </c>
      <c r="AC6" s="78">
        <f t="shared" si="11"/>
        <v>0</v>
      </c>
      <c r="AD6" s="77">
        <f>IF('Indicator Data'!AN9="No data","x",ROUND(IF('Indicator Data'!AN9&lt;$AD$194,10,IF('Indicator Data'!AN9&gt;$AD$195,0,($AD$195-'Indicator Data'!AN9)/($AD$195-$AD$194)*10)),1))</f>
        <v>3.7</v>
      </c>
      <c r="AE6" s="77">
        <f>IF('Indicator Data'!AO9="No data","x",ROUND(IF('Indicator Data'!AO9&gt;$AE$195,10,IF('Indicator Data'!AO9&lt;$AE$194,0,10-($AE$195-'Indicator Data'!AO9)/($AE$195-$AE$194)*10)),1))</f>
        <v>3.1</v>
      </c>
      <c r="AF6" s="84">
        <f>IF('Indicator Data'!AP9="No data","x",ROUND(IF('Indicator Data'!AP9&gt;$AF$195,10,IF('Indicator Data'!AP9&lt;$AF$194,0,10-($AF$195-'Indicator Data'!AP9)/($AF$195-$AF$194)*10)),1))</f>
        <v>6.9</v>
      </c>
      <c r="AG6" s="84">
        <f>IF('Indicator Data'!AQ9="No data","x",ROUND(IF('Indicator Data'!AQ9&gt;$AG$195,10,IF('Indicator Data'!AQ9&lt;$AG$194,0,10-($AG$195-'Indicator Data'!AQ9)/($AG$195-$AG$194)*10)),1))</f>
        <v>6.9</v>
      </c>
      <c r="AH6" s="77">
        <f t="shared" si="12"/>
        <v>6.9</v>
      </c>
      <c r="AI6" s="78">
        <f t="shared" si="13"/>
        <v>4.5999999999999996</v>
      </c>
      <c r="AJ6" s="85">
        <f t="shared" si="14"/>
        <v>5</v>
      </c>
      <c r="AK6" s="86">
        <f t="shared" si="1"/>
        <v>4.8</v>
      </c>
    </row>
    <row r="7" spans="1:37" s="4" customFormat="1" x14ac:dyDescent="0.25">
      <c r="A7" s="131" t="s">
        <v>9</v>
      </c>
      <c r="B7" s="63" t="s">
        <v>8</v>
      </c>
      <c r="C7" s="77">
        <f>ROUND(IF('Indicator Data'!Q10="No data",IF((0.1233*LN('Indicator Data'!BB10)-0.4559)&gt;C$195,0,IF((0.1233*LN('Indicator Data'!BB10)-0.4559)&lt;C$194,10,(C$195-(0.1233*LN('Indicator Data'!BB10)-0.4559))/(C$195-C$194)*10)),IF('Indicator Data'!Q10&gt;C$195,0,IF('Indicator Data'!Q10&lt;C$194,10,(C$195-'Indicator Data'!Q10)/(C$195-C$194)*10))),1)</f>
        <v>2.5</v>
      </c>
      <c r="D7" s="77" t="str">
        <f>IF('Indicator Data'!R10="No data","x",ROUND((IF('Indicator Data'!R10&gt;D$195,10,IF('Indicator Data'!R10&lt;D$194,0,10-(D$195-'Indicator Data'!R10)/(D$195-D$194)*10))),1))</f>
        <v>x</v>
      </c>
      <c r="E7" s="78">
        <f t="shared" si="2"/>
        <v>2.5</v>
      </c>
      <c r="F7" s="77" t="str">
        <f>IF('Indicator Data'!AF10="No data","x",ROUND(IF('Indicator Data'!AF10&gt;F$195,10,IF('Indicator Data'!AF10&lt;F$194,0,10-(F$195-'Indicator Data'!AF10)/(F$195-F$194)*10)),1))</f>
        <v>x</v>
      </c>
      <c r="G7" s="77" t="str">
        <f>IF('Indicator Data'!AG10="No data","x",ROUND(IF('Indicator Data'!AG10&gt;G$195,10,IF('Indicator Data'!AG10&lt;G$194,0,10-(G$195-'Indicator Data'!AG10)/(G$195-G$194)*10)),1))</f>
        <v>x</v>
      </c>
      <c r="H7" s="78" t="str">
        <f t="shared" si="3"/>
        <v>x</v>
      </c>
      <c r="I7" s="79">
        <f>SUM(IF('Indicator Data'!S10=0,0,'Indicator Data'!S10/1000000),SUM('Indicator Data'!T10:U10))</f>
        <v>5.2712630000000003</v>
      </c>
      <c r="J7" s="79">
        <f>I7/'Indicator Data'!BC10*1000000</f>
        <v>52.209849152659892</v>
      </c>
      <c r="K7" s="77">
        <f t="shared" si="4"/>
        <v>1</v>
      </c>
      <c r="L7" s="77">
        <f>IF('Indicator Data'!V10="No data","x",ROUND(IF('Indicator Data'!V10&gt;L$195,10,IF('Indicator Data'!V10&lt;L$194,0,10-(L$195-'Indicator Data'!V10)/(L$195-L$194)*10)),1))</f>
        <v>0.1</v>
      </c>
      <c r="M7" s="78">
        <f t="shared" si="5"/>
        <v>0.6</v>
      </c>
      <c r="N7" s="80">
        <f t="shared" si="6"/>
        <v>1.9</v>
      </c>
      <c r="O7" s="92">
        <f>IF(AND('Indicator Data'!AK10="No data",'Indicator Data'!AL10="No data"),0,SUM('Indicator Data'!AK10:AM10)/1000)</f>
        <v>4.0000000000000001E-3</v>
      </c>
      <c r="P7" s="77">
        <f t="shared" si="7"/>
        <v>0</v>
      </c>
      <c r="Q7" s="81">
        <f>O7*1000/'Indicator Data'!BC10</f>
        <v>3.9618474094470251E-5</v>
      </c>
      <c r="R7" s="77">
        <f t="shared" si="8"/>
        <v>0</v>
      </c>
      <c r="S7" s="82">
        <f t="shared" si="9"/>
        <v>0</v>
      </c>
      <c r="T7" s="77" t="str">
        <f>IF('Indicator Data'!AB10="No data","x",ROUND(IF('Indicator Data'!AB10&gt;T$195,10,IF('Indicator Data'!AB10&lt;T$194,0,10-(T$195-'Indicator Data'!AB10)/(T$195-T$194)*10)),1))</f>
        <v>x</v>
      </c>
      <c r="U7" s="77">
        <f>IF('Indicator Data'!AA10="No data","x",ROUND(IF('Indicator Data'!AA10&gt;U$195,10,IF('Indicator Data'!AA10&lt;U$194,0,10-(U$195-'Indicator Data'!AA10)/(U$195-U$194)*10)),1))</f>
        <v>0.1</v>
      </c>
      <c r="V7" s="77" t="str">
        <f>IF('Indicator Data'!AE10="No data","x",ROUND(IF('Indicator Data'!AE10&gt;V$195,10,IF('Indicator Data'!AE10&lt;V$194,0,10-(V$195-'Indicator Data'!AE10)/(V$195-V$194)*10)),1))</f>
        <v>x</v>
      </c>
      <c r="W7" s="78">
        <f t="shared" si="0"/>
        <v>0.1</v>
      </c>
      <c r="X7" s="77">
        <f>IF('Indicator Data'!W10="No data","x",ROUND(IF('Indicator Data'!W10&gt;X$195,10,IF('Indicator Data'!W10&lt;X$194,0,10-(X$195-'Indicator Data'!W10)/(X$195-X$194)*10)),1))</f>
        <v>0.6</v>
      </c>
      <c r="Y7" s="77" t="str">
        <f>IF('Indicator Data'!X10="No data","x",ROUND(IF('Indicator Data'!X10&gt;Y$195,10,IF('Indicator Data'!X10&lt;Y$194,0,10-(Y$195-'Indicator Data'!X10)/(Y$195-Y$194)*10)),1))</f>
        <v>x</v>
      </c>
      <c r="Z7" s="78">
        <f t="shared" si="10"/>
        <v>0.6</v>
      </c>
      <c r="AA7" s="92">
        <f>('Indicator Data'!AJ10+'Indicator Data'!AI10*0.5+'Indicator Data'!AH10*0.25)/1000</f>
        <v>0</v>
      </c>
      <c r="AB7" s="83">
        <f>AA7*1000/'Indicator Data'!BC10</f>
        <v>0</v>
      </c>
      <c r="AC7" s="78">
        <f t="shared" si="11"/>
        <v>0</v>
      </c>
      <c r="AD7" s="77">
        <f>IF('Indicator Data'!AN10="No data","x",ROUND(IF('Indicator Data'!AN10&lt;$AD$194,10,IF('Indicator Data'!AN10&gt;$AD$195,0,($AD$195-'Indicator Data'!AN10)/($AD$195-$AD$194)*10)),1))</f>
        <v>4.7</v>
      </c>
      <c r="AE7" s="77">
        <f>IF('Indicator Data'!AO10="No data","x",ROUND(IF('Indicator Data'!AO10&gt;$AE$195,10,IF('Indicator Data'!AO10&lt;$AE$194,0,10-($AE$195-'Indicator Data'!AO10)/($AE$195-$AE$194)*10)),1))</f>
        <v>0.4</v>
      </c>
      <c r="AF7" s="84">
        <f>IF('Indicator Data'!AP10="No data","x",ROUND(IF('Indicator Data'!AP10&gt;$AF$195,10,IF('Indicator Data'!AP10&lt;$AF$194,0,10-($AF$195-'Indicator Data'!AP10)/($AF$195-$AF$194)*10)),1))</f>
        <v>1.8</v>
      </c>
      <c r="AG7" s="84" t="str">
        <f>IF('Indicator Data'!AQ10="No data","x",ROUND(IF('Indicator Data'!AQ10&gt;$AG$195,10,IF('Indicator Data'!AQ10&lt;$AG$194,0,10-($AG$195-'Indicator Data'!AQ10)/($AG$195-$AG$194)*10)),1))</f>
        <v>x</v>
      </c>
      <c r="AH7" s="77">
        <f t="shared" si="12"/>
        <v>1.8</v>
      </c>
      <c r="AI7" s="78">
        <f t="shared" si="13"/>
        <v>2.2999999999999998</v>
      </c>
      <c r="AJ7" s="85">
        <f t="shared" si="14"/>
        <v>0.8</v>
      </c>
      <c r="AK7" s="86">
        <f t="shared" si="1"/>
        <v>0.4</v>
      </c>
    </row>
    <row r="8" spans="1:37" s="4" customFormat="1" x14ac:dyDescent="0.25">
      <c r="A8" s="131" t="s">
        <v>11</v>
      </c>
      <c r="B8" s="63" t="s">
        <v>10</v>
      </c>
      <c r="C8" s="77">
        <f>ROUND(IF('Indicator Data'!Q11="No data",IF((0.1233*LN('Indicator Data'!BB11)-0.4559)&gt;C$195,0,IF((0.1233*LN('Indicator Data'!BB11)-0.4559)&lt;C$194,10,(C$195-(0.1233*LN('Indicator Data'!BB11)-0.4559))/(C$195-C$194)*10)),IF('Indicator Data'!Q11&gt;C$195,0,IF('Indicator Data'!Q11&lt;C$194,10,(C$195-'Indicator Data'!Q11)/(C$195-C$194)*10))),1)</f>
        <v>1.9</v>
      </c>
      <c r="D8" s="77">
        <f>IF('Indicator Data'!R11="No data","x",ROUND((IF('Indicator Data'!R11&gt;D$195,10,IF('Indicator Data'!R11&lt;D$194,0,10-(D$195-'Indicator Data'!R11)/(D$195-D$194)*10))),1))</f>
        <v>0</v>
      </c>
      <c r="E8" s="78">
        <f t="shared" si="2"/>
        <v>1</v>
      </c>
      <c r="F8" s="77">
        <f>IF('Indicator Data'!AF11="No data","x",ROUND(IF('Indicator Data'!AF11&gt;F$195,10,IF('Indicator Data'!AF11&lt;F$194,0,10-(F$195-'Indicator Data'!AF11)/(F$195-F$194)*10)),1))</f>
        <v>4.8</v>
      </c>
      <c r="G8" s="77">
        <f>IF('Indicator Data'!AG11="No data","x",ROUND(IF('Indicator Data'!AG11&gt;G$195,10,IF('Indicator Data'!AG11&lt;G$194,0,10-(G$195-'Indicator Data'!AG11)/(G$195-G$194)*10)),1))</f>
        <v>4.4000000000000004</v>
      </c>
      <c r="H8" s="78">
        <f t="shared" si="3"/>
        <v>4.5999999999999996</v>
      </c>
      <c r="I8" s="79">
        <f>SUM(IF('Indicator Data'!S11=0,0,'Indicator Data'!S11/1000000),SUM('Indicator Data'!T11:U11))</f>
        <v>26.930102000000002</v>
      </c>
      <c r="J8" s="79">
        <f>I8/'Indicator Data'!BC11*1000000</f>
        <v>0.61417740496182316</v>
      </c>
      <c r="K8" s="77">
        <f t="shared" si="4"/>
        <v>0</v>
      </c>
      <c r="L8" s="77">
        <f>IF('Indicator Data'!V11="No data","x",ROUND(IF('Indicator Data'!V11&gt;L$195,10,IF('Indicator Data'!V11&lt;L$194,0,10-(L$195-'Indicator Data'!V11)/(L$195-L$194)*10)),1))</f>
        <v>0</v>
      </c>
      <c r="M8" s="78">
        <f t="shared" si="5"/>
        <v>0</v>
      </c>
      <c r="N8" s="80">
        <f t="shared" si="6"/>
        <v>1.7</v>
      </c>
      <c r="O8" s="92">
        <f>IF(AND('Indicator Data'!AK11="No data",'Indicator Data'!AL11="No data"),0,SUM('Indicator Data'!AK11:AM11)/1000)</f>
        <v>3.2930000000000001</v>
      </c>
      <c r="P8" s="77">
        <f t="shared" si="7"/>
        <v>1.7</v>
      </c>
      <c r="Q8" s="81">
        <f>O8*1000/'Indicator Data'!BC11</f>
        <v>7.5101319502587972E-5</v>
      </c>
      <c r="R8" s="77">
        <f t="shared" si="8"/>
        <v>1.7</v>
      </c>
      <c r="S8" s="82">
        <f t="shared" si="9"/>
        <v>1.7</v>
      </c>
      <c r="T8" s="77">
        <f>IF('Indicator Data'!AB11="No data","x",ROUND(IF('Indicator Data'!AB11&gt;T$195,10,IF('Indicator Data'!AB11&lt;T$194,0,10-(T$195-'Indicator Data'!AB11)/(T$195-T$194)*10)),1))</f>
        <v>0.8</v>
      </c>
      <c r="U8" s="77">
        <f>IF('Indicator Data'!AA11="No data","x",ROUND(IF('Indicator Data'!AA11&gt;U$195,10,IF('Indicator Data'!AA11&lt;U$194,0,10-(U$195-'Indicator Data'!AA11)/(U$195-U$194)*10)),1))</f>
        <v>0.5</v>
      </c>
      <c r="V8" s="77" t="str">
        <f>IF('Indicator Data'!AE11="No data","x",ROUND(IF('Indicator Data'!AE11&gt;V$195,10,IF('Indicator Data'!AE11&lt;V$194,0,10-(V$195-'Indicator Data'!AE11)/(V$195-V$194)*10)),1))</f>
        <v>x</v>
      </c>
      <c r="W8" s="78">
        <f t="shared" si="0"/>
        <v>0.7</v>
      </c>
      <c r="X8" s="77">
        <f>IF('Indicator Data'!W11="No data","x",ROUND(IF('Indicator Data'!W11&gt;X$195,10,IF('Indicator Data'!W11&lt;X$194,0,10-(X$195-'Indicator Data'!W11)/(X$195-X$194)*10)),1))</f>
        <v>1</v>
      </c>
      <c r="Y8" s="77">
        <f>IF('Indicator Data'!X11="No data","x",ROUND(IF('Indicator Data'!X11&gt;Y$195,10,IF('Indicator Data'!X11&lt;Y$194,0,10-(Y$195-'Indicator Data'!X11)/(Y$195-Y$194)*10)),1))</f>
        <v>0.5</v>
      </c>
      <c r="Z8" s="78">
        <f t="shared" si="10"/>
        <v>0.8</v>
      </c>
      <c r="AA8" s="92">
        <f>('Indicator Data'!AJ11+'Indicator Data'!AI11*0.5+'Indicator Data'!AH11*0.25)/1000</f>
        <v>130.73575</v>
      </c>
      <c r="AB8" s="83">
        <f>AA8*1000/'Indicator Data'!BC11</f>
        <v>2.9816056274401658E-3</v>
      </c>
      <c r="AC8" s="78">
        <f t="shared" si="11"/>
        <v>0.3</v>
      </c>
      <c r="AD8" s="77">
        <f>IF('Indicator Data'!AN11="No data","x",ROUND(IF('Indicator Data'!AN11&lt;$AD$194,10,IF('Indicator Data'!AN11&gt;$AD$195,0,($AD$195-'Indicator Data'!AN11)/($AD$195-$AD$194)*10)),1))</f>
        <v>0</v>
      </c>
      <c r="AE8" s="77">
        <f>IF('Indicator Data'!AO11="No data","x",ROUND(IF('Indicator Data'!AO11&gt;$AE$195,10,IF('Indicator Data'!AO11&lt;$AE$194,0,10-($AE$195-'Indicator Data'!AO11)/($AE$195-$AE$194)*10)),1))</f>
        <v>0</v>
      </c>
      <c r="AF8" s="84" t="str">
        <f>IF('Indicator Data'!AP11="No data","x",ROUND(IF('Indicator Data'!AP11&gt;$AF$195,10,IF('Indicator Data'!AP11&lt;$AF$194,0,10-($AF$195-'Indicator Data'!AP11)/($AF$195-$AF$194)*10)),1))</f>
        <v>x</v>
      </c>
      <c r="AG8" s="84" t="str">
        <f>IF('Indicator Data'!AQ11="No data","x",ROUND(IF('Indicator Data'!AQ11&gt;$AG$195,10,IF('Indicator Data'!AQ11&lt;$AG$194,0,10-($AG$195-'Indicator Data'!AQ11)/($AG$195-$AG$194)*10)),1))</f>
        <v>x</v>
      </c>
      <c r="AH8" s="77" t="str">
        <f t="shared" si="12"/>
        <v>x</v>
      </c>
      <c r="AI8" s="78">
        <f t="shared" si="13"/>
        <v>0</v>
      </c>
      <c r="AJ8" s="85">
        <f t="shared" si="14"/>
        <v>0.5</v>
      </c>
      <c r="AK8" s="86">
        <f t="shared" si="1"/>
        <v>1.1000000000000001</v>
      </c>
    </row>
    <row r="9" spans="1:37" s="4" customFormat="1" x14ac:dyDescent="0.25">
      <c r="A9" s="131" t="s">
        <v>13</v>
      </c>
      <c r="B9" s="63" t="s">
        <v>12</v>
      </c>
      <c r="C9" s="77">
        <f>ROUND(IF('Indicator Data'!Q12="No data",IF((0.1233*LN('Indicator Data'!BB12)-0.4559)&gt;C$195,0,IF((0.1233*LN('Indicator Data'!BB12)-0.4559)&lt;C$194,10,(C$195-(0.1233*LN('Indicator Data'!BB12)-0.4559))/(C$195-C$194)*10)),IF('Indicator Data'!Q12&gt;C$195,0,IF('Indicator Data'!Q12&lt;C$194,10,(C$195-'Indicator Data'!Q12)/(C$195-C$194)*10))),1)</f>
        <v>3.2</v>
      </c>
      <c r="D9" s="77">
        <f>IF('Indicator Data'!R12="No data","x",ROUND((IF('Indicator Data'!R12&gt;D$195,10,IF('Indicator Data'!R12&lt;D$194,0,10-(D$195-'Indicator Data'!R12)/(D$195-D$194)*10))),1))</f>
        <v>0</v>
      </c>
      <c r="E9" s="78">
        <f t="shared" si="2"/>
        <v>1.7</v>
      </c>
      <c r="F9" s="77">
        <f>IF('Indicator Data'!AF12="No data","x",ROUND(IF('Indicator Data'!AF12&gt;F$195,10,IF('Indicator Data'!AF12&lt;F$194,0,10-(F$195-'Indicator Data'!AF12)/(F$195-F$194)*10)),1))</f>
        <v>3.9</v>
      </c>
      <c r="G9" s="77">
        <f>IF('Indicator Data'!AG12="No data","x",ROUND(IF('Indicator Data'!AG12&gt;G$195,10,IF('Indicator Data'!AG12&lt;G$194,0,10-(G$195-'Indicator Data'!AG12)/(G$195-G$194)*10)),1))</f>
        <v>1.6</v>
      </c>
      <c r="H9" s="78">
        <f t="shared" si="3"/>
        <v>2.8</v>
      </c>
      <c r="I9" s="79">
        <f>SUM(IF('Indicator Data'!S12=0,0,'Indicator Data'!S12/1000000),SUM('Indicator Data'!T12:U12))</f>
        <v>620.71630399999992</v>
      </c>
      <c r="J9" s="79">
        <f>I9/'Indicator Data'!BC12*1000000</f>
        <v>212.22405238483375</v>
      </c>
      <c r="K9" s="77">
        <f t="shared" si="4"/>
        <v>4.2</v>
      </c>
      <c r="L9" s="77">
        <f>IF('Indicator Data'!V12="No data","x",ROUND(IF('Indicator Data'!V12&gt;L$195,10,IF('Indicator Data'!V12&lt;L$194,0,10-(L$195-'Indicator Data'!V12)/(L$195-L$194)*10)),1))</f>
        <v>2.1</v>
      </c>
      <c r="M9" s="78">
        <f t="shared" si="5"/>
        <v>3.2</v>
      </c>
      <c r="N9" s="80">
        <f t="shared" si="6"/>
        <v>2.4</v>
      </c>
      <c r="O9" s="92">
        <f>IF(AND('Indicator Data'!AK12="No data",'Indicator Data'!AL12="No data"),0,SUM('Indicator Data'!AK12:AM12)/1000)</f>
        <v>26.286000000000001</v>
      </c>
      <c r="P9" s="77">
        <f t="shared" si="7"/>
        <v>4.7</v>
      </c>
      <c r="Q9" s="81">
        <f>O9*1000/'Indicator Data'!BC12</f>
        <v>8.9872320173303207E-3</v>
      </c>
      <c r="R9" s="77">
        <f t="shared" si="8"/>
        <v>5.5</v>
      </c>
      <c r="S9" s="82">
        <f t="shared" si="9"/>
        <v>5.0999999999999996</v>
      </c>
      <c r="T9" s="77">
        <f>IF('Indicator Data'!AB12="No data","x",ROUND(IF('Indicator Data'!AB12&gt;T$195,10,IF('Indicator Data'!AB12&lt;T$194,0,10-(T$195-'Indicator Data'!AB12)/(T$195-T$194)*10)),1))</f>
        <v>0.4</v>
      </c>
      <c r="U9" s="77">
        <f>IF('Indicator Data'!AA12="No data","x",ROUND(IF('Indicator Data'!AA12&gt;U$195,10,IF('Indicator Data'!AA12&lt;U$194,0,10-(U$195-'Indicator Data'!AA12)/(U$195-U$194)*10)),1))</f>
        <v>0.7</v>
      </c>
      <c r="V9" s="77" t="str">
        <f>IF('Indicator Data'!AE12="No data","x",ROUND(IF('Indicator Data'!AE12&gt;V$195,10,IF('Indicator Data'!AE12&lt;V$194,0,10-(V$195-'Indicator Data'!AE12)/(V$195-V$194)*10)),1))</f>
        <v>x</v>
      </c>
      <c r="W9" s="78">
        <f t="shared" si="0"/>
        <v>0.6</v>
      </c>
      <c r="X9" s="77">
        <f>IF('Indicator Data'!W12="No data","x",ROUND(IF('Indicator Data'!W12&gt;X$195,10,IF('Indicator Data'!W12&lt;X$194,0,10-(X$195-'Indicator Data'!W12)/(X$195-X$194)*10)),1))</f>
        <v>1.1000000000000001</v>
      </c>
      <c r="Y9" s="77">
        <f>IF('Indicator Data'!X12="No data","x",ROUND(IF('Indicator Data'!X12&gt;Y$195,10,IF('Indicator Data'!X12&lt;Y$194,0,10-(Y$195-'Indicator Data'!X12)/(Y$195-Y$194)*10)),1))</f>
        <v>1.2</v>
      </c>
      <c r="Z9" s="78">
        <f t="shared" si="10"/>
        <v>1.2</v>
      </c>
      <c r="AA9" s="92">
        <f>('Indicator Data'!AJ12+'Indicator Data'!AI12*0.5+'Indicator Data'!AH12*0.25)/1000</f>
        <v>0.375</v>
      </c>
      <c r="AB9" s="83">
        <f>AA9*1000/'Indicator Data'!BC12</f>
        <v>1.2821319358209199E-4</v>
      </c>
      <c r="AC9" s="78">
        <f t="shared" si="11"/>
        <v>0</v>
      </c>
      <c r="AD9" s="77">
        <f>IF('Indicator Data'!AN12="No data","x",ROUND(IF('Indicator Data'!AN12&lt;$AD$194,10,IF('Indicator Data'!AN12&gt;$AD$195,0,($AD$195-'Indicator Data'!AN12)/($AD$195-$AD$194)*10)),1))</f>
        <v>4</v>
      </c>
      <c r="AE9" s="77">
        <f>IF('Indicator Data'!AO12="No data","x",ROUND(IF('Indicator Data'!AO12&gt;$AE$195,10,IF('Indicator Data'!AO12&lt;$AE$194,0,10-($AE$195-'Indicator Data'!AO12)/($AE$195-$AE$194)*10)),1))</f>
        <v>0.3</v>
      </c>
      <c r="AF9" s="84">
        <f>IF('Indicator Data'!AP12="No data","x",ROUND(IF('Indicator Data'!AP12&gt;$AF$195,10,IF('Indicator Data'!AP12&lt;$AF$194,0,10-($AF$195-'Indicator Data'!AP12)/($AF$195-$AF$194)*10)),1))</f>
        <v>8.6999999999999993</v>
      </c>
      <c r="AG9" s="84">
        <f>IF('Indicator Data'!AQ12="No data","x",ROUND(IF('Indicator Data'!AQ12&gt;$AG$195,10,IF('Indicator Data'!AQ12&lt;$AG$194,0,10-($AG$195-'Indicator Data'!AQ12)/($AG$195-$AG$194)*10)),1))</f>
        <v>6</v>
      </c>
      <c r="AH9" s="77">
        <f t="shared" si="12"/>
        <v>8.1999999999999993</v>
      </c>
      <c r="AI9" s="78">
        <f t="shared" si="13"/>
        <v>4.2</v>
      </c>
      <c r="AJ9" s="85">
        <f t="shared" si="14"/>
        <v>1.7</v>
      </c>
      <c r="AK9" s="86">
        <f t="shared" si="1"/>
        <v>3.6</v>
      </c>
    </row>
    <row r="10" spans="1:37" s="4" customFormat="1" x14ac:dyDescent="0.25">
      <c r="A10" s="131" t="s">
        <v>15</v>
      </c>
      <c r="B10" s="63" t="s">
        <v>14</v>
      </c>
      <c r="C10" s="77">
        <f>ROUND(IF('Indicator Data'!Q13="No data",IF((0.1233*LN('Indicator Data'!BB13)-0.4559)&gt;C$195,0,IF((0.1233*LN('Indicator Data'!BB13)-0.4559)&lt;C$194,10,(C$195-(0.1233*LN('Indicator Data'!BB13)-0.4559))/(C$195-C$194)*10)),IF('Indicator Data'!Q13&gt;C$195,0,IF('Indicator Data'!Q13&lt;C$194,10,(C$195-'Indicator Data'!Q13)/(C$195-C$194)*10))),1)</f>
        <v>0.2</v>
      </c>
      <c r="D10" s="77" t="str">
        <f>IF('Indicator Data'!R13="No data","x",ROUND((IF('Indicator Data'!R13&gt;D$195,10,IF('Indicator Data'!R13&lt;D$194,0,10-(D$195-'Indicator Data'!R13)/(D$195-D$194)*10))),1))</f>
        <v>x</v>
      </c>
      <c r="E10" s="78">
        <f t="shared" si="2"/>
        <v>0.2</v>
      </c>
      <c r="F10" s="77">
        <f>IF('Indicator Data'!AF13="No data","x",ROUND(IF('Indicator Data'!AF13&gt;F$195,10,IF('Indicator Data'!AF13&lt;F$194,0,10-(F$195-'Indicator Data'!AF13)/(F$195-F$194)*10)),1))</f>
        <v>1.6</v>
      </c>
      <c r="G10" s="77">
        <f>IF('Indicator Data'!AG13="No data","x",ROUND(IF('Indicator Data'!AG13&gt;G$195,10,IF('Indicator Data'!AG13&lt;G$194,0,10-(G$195-'Indicator Data'!AG13)/(G$195-G$194)*10)),1))</f>
        <v>2.5</v>
      </c>
      <c r="H10" s="78">
        <f t="shared" si="3"/>
        <v>2.1</v>
      </c>
      <c r="I10" s="79">
        <f>SUM(IF('Indicator Data'!S13=0,0,'Indicator Data'!S13/1000000),SUM('Indicator Data'!T13:U13))</f>
        <v>0</v>
      </c>
      <c r="J10" s="79">
        <f>I10/'Indicator Data'!BC13*1000000</f>
        <v>0</v>
      </c>
      <c r="K10" s="77">
        <f t="shared" si="4"/>
        <v>0</v>
      </c>
      <c r="L10" s="77" t="str">
        <f>IF('Indicator Data'!V13="No data","x",ROUND(IF('Indicator Data'!V13&gt;L$195,10,IF('Indicator Data'!V13&lt;L$194,0,10-(L$195-'Indicator Data'!V13)/(L$195-L$194)*10)),1))</f>
        <v>x</v>
      </c>
      <c r="M10" s="78">
        <f t="shared" si="5"/>
        <v>0</v>
      </c>
      <c r="N10" s="80">
        <f t="shared" si="6"/>
        <v>0.6</v>
      </c>
      <c r="O10" s="92">
        <f>IF(AND('Indicator Data'!AK13="No data",'Indicator Data'!AL13="No data"),0,SUM('Indicator Data'!AK13:AM13)/1000)</f>
        <v>42.188000000000002</v>
      </c>
      <c r="P10" s="77">
        <f t="shared" si="7"/>
        <v>5.4</v>
      </c>
      <c r="Q10" s="81">
        <f>O10*1000/'Indicator Data'!BC13</f>
        <v>1.7485688328008767E-3</v>
      </c>
      <c r="R10" s="77">
        <f t="shared" si="8"/>
        <v>3.7</v>
      </c>
      <c r="S10" s="82">
        <f t="shared" si="9"/>
        <v>4.5999999999999996</v>
      </c>
      <c r="T10" s="77">
        <f>IF('Indicator Data'!AB13="No data","x",ROUND(IF('Indicator Data'!AB13&gt;T$195,10,IF('Indicator Data'!AB13&lt;T$194,0,10-(T$195-'Indicator Data'!AB13)/(T$195-T$194)*10)),1))</f>
        <v>0.4</v>
      </c>
      <c r="U10" s="77">
        <f>IF('Indicator Data'!AA13="No data","x",ROUND(IF('Indicator Data'!AA13&gt;U$195,10,IF('Indicator Data'!AA13&lt;U$194,0,10-(U$195-'Indicator Data'!AA13)/(U$195-U$194)*10)),1))</f>
        <v>0.1</v>
      </c>
      <c r="V10" s="77" t="str">
        <f>IF('Indicator Data'!AE13="No data","x",ROUND(IF('Indicator Data'!AE13&gt;V$195,10,IF('Indicator Data'!AE13&lt;V$194,0,10-(V$195-'Indicator Data'!AE13)/(V$195-V$194)*10)),1))</f>
        <v>x</v>
      </c>
      <c r="W10" s="78">
        <f t="shared" si="0"/>
        <v>0.3</v>
      </c>
      <c r="X10" s="77">
        <f>IF('Indicator Data'!W13="No data","x",ROUND(IF('Indicator Data'!W13&gt;X$195,10,IF('Indicator Data'!W13&lt;X$194,0,10-(X$195-'Indicator Data'!W13)/(X$195-X$194)*10)),1))</f>
        <v>0.3</v>
      </c>
      <c r="Y10" s="77">
        <f>IF('Indicator Data'!X13="No data","x",ROUND(IF('Indicator Data'!X13&gt;Y$195,10,IF('Indicator Data'!X13&lt;Y$194,0,10-(Y$195-'Indicator Data'!X13)/(Y$195-Y$194)*10)),1))</f>
        <v>0</v>
      </c>
      <c r="Z10" s="78">
        <f t="shared" si="10"/>
        <v>0.2</v>
      </c>
      <c r="AA10" s="92">
        <f>('Indicator Data'!AJ13+'Indicator Data'!AI13*0.5+'Indicator Data'!AH13*0.25)/1000</f>
        <v>3.7247499999999998</v>
      </c>
      <c r="AB10" s="83">
        <f>AA10*1000/'Indicator Data'!BC13</f>
        <v>1.5437996017765872E-4</v>
      </c>
      <c r="AC10" s="78">
        <f t="shared" si="11"/>
        <v>0</v>
      </c>
      <c r="AD10" s="77">
        <f>IF('Indicator Data'!AN13="No data","x",ROUND(IF('Indicator Data'!AN13&lt;$AD$194,10,IF('Indicator Data'!AN13&gt;$AD$195,0,($AD$195-'Indicator Data'!AN13)/($AD$195-$AD$194)*10)),1))</f>
        <v>2.2999999999999998</v>
      </c>
      <c r="AE10" s="77">
        <f>IF('Indicator Data'!AO13="No data","x",ROUND(IF('Indicator Data'!AO13&gt;$AE$195,10,IF('Indicator Data'!AO13&lt;$AE$194,0,10-($AE$195-'Indicator Data'!AO13)/($AE$195-$AE$194)*10)),1))</f>
        <v>0</v>
      </c>
      <c r="AF10" s="84">
        <f>IF('Indicator Data'!AP13="No data","x",ROUND(IF('Indicator Data'!AP13&gt;$AF$195,10,IF('Indicator Data'!AP13&lt;$AF$194,0,10-($AF$195-'Indicator Data'!AP13)/($AF$195-$AF$194)*10)),1))</f>
        <v>0.4</v>
      </c>
      <c r="AG10" s="84" t="str">
        <f>IF('Indicator Data'!AQ13="No data","x",ROUND(IF('Indicator Data'!AQ13&gt;$AG$195,10,IF('Indicator Data'!AQ13&lt;$AG$194,0,10-($AG$195-'Indicator Data'!AQ13)/($AG$195-$AG$194)*10)),1))</f>
        <v>x</v>
      </c>
      <c r="AH10" s="77">
        <f t="shared" si="12"/>
        <v>0.4</v>
      </c>
      <c r="AI10" s="78">
        <f t="shared" si="13"/>
        <v>0.9</v>
      </c>
      <c r="AJ10" s="85">
        <f t="shared" si="14"/>
        <v>0.4</v>
      </c>
      <c r="AK10" s="86">
        <f t="shared" si="1"/>
        <v>2.8</v>
      </c>
    </row>
    <row r="11" spans="1:37" s="4" customFormat="1" x14ac:dyDescent="0.25">
      <c r="A11" s="131" t="s">
        <v>17</v>
      </c>
      <c r="B11" s="63" t="s">
        <v>16</v>
      </c>
      <c r="C11" s="77">
        <f>ROUND(IF('Indicator Data'!Q14="No data",IF((0.1233*LN('Indicator Data'!BB14)-0.4559)&gt;C$195,0,IF((0.1233*LN('Indicator Data'!BB14)-0.4559)&lt;C$194,10,(C$195-(0.1233*LN('Indicator Data'!BB14)-0.4559))/(C$195-C$194)*10)),IF('Indicator Data'!Q14&gt;C$195,0,IF('Indicator Data'!Q14&lt;C$194,10,(C$195-'Indicator Data'!Q14)/(C$195-C$194)*10))),1)</f>
        <v>0.9</v>
      </c>
      <c r="D11" s="77" t="str">
        <f>IF('Indicator Data'!R14="No data","x",ROUND((IF('Indicator Data'!R14&gt;D$195,10,IF('Indicator Data'!R14&lt;D$194,0,10-(D$195-'Indicator Data'!R14)/(D$195-D$194)*10))),1))</f>
        <v>x</v>
      </c>
      <c r="E11" s="78">
        <f t="shared" si="2"/>
        <v>0.9</v>
      </c>
      <c r="F11" s="77">
        <f>IF('Indicator Data'!AF14="No data","x",ROUND(IF('Indicator Data'!AF14&gt;F$195,10,IF('Indicator Data'!AF14&lt;F$194,0,10-(F$195-'Indicator Data'!AF14)/(F$195-F$194)*10)),1))</f>
        <v>1</v>
      </c>
      <c r="G11" s="77">
        <f>IF('Indicator Data'!AG14="No data","x",ROUND(IF('Indicator Data'!AG14&gt;G$195,10,IF('Indicator Data'!AG14&lt;G$194,0,10-(G$195-'Indicator Data'!AG14)/(G$195-G$194)*10)),1))</f>
        <v>1.4</v>
      </c>
      <c r="H11" s="78">
        <f t="shared" si="3"/>
        <v>1.2</v>
      </c>
      <c r="I11" s="79">
        <f>SUM(IF('Indicator Data'!S14=0,0,'Indicator Data'!S14/1000000),SUM('Indicator Data'!T14:U14))</f>
        <v>3.6999979999999999</v>
      </c>
      <c r="J11" s="79">
        <f>I11/'Indicator Data'!BC14*1000000</f>
        <v>0.422984631473869</v>
      </c>
      <c r="K11" s="77">
        <f t="shared" si="4"/>
        <v>0</v>
      </c>
      <c r="L11" s="77" t="str">
        <f>IF('Indicator Data'!V14="No data","x",ROUND(IF('Indicator Data'!V14&gt;L$195,10,IF('Indicator Data'!V14&lt;L$194,0,10-(L$195-'Indicator Data'!V14)/(L$195-L$194)*10)),1))</f>
        <v>x</v>
      </c>
      <c r="M11" s="78">
        <f t="shared" si="5"/>
        <v>0</v>
      </c>
      <c r="N11" s="80">
        <f t="shared" si="6"/>
        <v>0.8</v>
      </c>
      <c r="O11" s="92">
        <f>IF(AND('Indicator Data'!AK14="No data",'Indicator Data'!AL14="No data"),0,SUM('Indicator Data'!AK14:AM14)/1000)</f>
        <v>0</v>
      </c>
      <c r="P11" s="77">
        <f t="shared" si="7"/>
        <v>0</v>
      </c>
      <c r="Q11" s="81">
        <f>O11*1000/'Indicator Data'!BC14</f>
        <v>0</v>
      </c>
      <c r="R11" s="77">
        <f t="shared" si="8"/>
        <v>0</v>
      </c>
      <c r="S11" s="82">
        <f t="shared" si="9"/>
        <v>0</v>
      </c>
      <c r="T11" s="77" t="str">
        <f>IF('Indicator Data'!AB14="No data","x",ROUND(IF('Indicator Data'!AB14&gt;T$195,10,IF('Indicator Data'!AB14&lt;T$194,0,10-(T$195-'Indicator Data'!AB14)/(T$195-T$194)*10)),1))</f>
        <v>x</v>
      </c>
      <c r="U11" s="77">
        <f>IF('Indicator Data'!AA14="No data","x",ROUND(IF('Indicator Data'!AA14&gt;U$195,10,IF('Indicator Data'!AA14&lt;U$194,0,10-(U$195-'Indicator Data'!AA14)/(U$195-U$194)*10)),1))</f>
        <v>0.1</v>
      </c>
      <c r="V11" s="77" t="str">
        <f>IF('Indicator Data'!AE14="No data","x",ROUND(IF('Indicator Data'!AE14&gt;V$195,10,IF('Indicator Data'!AE14&lt;V$194,0,10-(V$195-'Indicator Data'!AE14)/(V$195-V$194)*10)),1))</f>
        <v>x</v>
      </c>
      <c r="W11" s="78">
        <f t="shared" si="0"/>
        <v>0.1</v>
      </c>
      <c r="X11" s="77">
        <f>IF('Indicator Data'!W14="No data","x",ROUND(IF('Indicator Data'!W14&gt;X$195,10,IF('Indicator Data'!W14&lt;X$194,0,10-(X$195-'Indicator Data'!W14)/(X$195-X$194)*10)),1))</f>
        <v>0.3</v>
      </c>
      <c r="Y11" s="77" t="str">
        <f>IF('Indicator Data'!X14="No data","x",ROUND(IF('Indicator Data'!X14&gt;Y$195,10,IF('Indicator Data'!X14&lt;Y$194,0,10-(Y$195-'Indicator Data'!X14)/(Y$195-Y$194)*10)),1))</f>
        <v>x</v>
      </c>
      <c r="Z11" s="78">
        <f t="shared" si="10"/>
        <v>0.3</v>
      </c>
      <c r="AA11" s="92">
        <f>('Indicator Data'!AJ14+'Indicator Data'!AI14*0.5+'Indicator Data'!AH14*0.25)/1000</f>
        <v>0</v>
      </c>
      <c r="AB11" s="83">
        <f>AA11*1000/'Indicator Data'!BC14</f>
        <v>0</v>
      </c>
      <c r="AC11" s="78">
        <f t="shared" si="11"/>
        <v>0</v>
      </c>
      <c r="AD11" s="77">
        <f>IF('Indicator Data'!AN14="No data","x",ROUND(IF('Indicator Data'!AN14&lt;$AD$194,10,IF('Indicator Data'!AN14&gt;$AD$195,0,($AD$195-'Indicator Data'!AN14)/($AD$195-$AD$194)*10)),1))</f>
        <v>0</v>
      </c>
      <c r="AE11" s="77">
        <f>IF('Indicator Data'!AO14="No data","x",ROUND(IF('Indicator Data'!AO14&gt;$AE$195,10,IF('Indicator Data'!AO14&lt;$AE$194,0,10-($AE$195-'Indicator Data'!AO14)/($AE$195-$AE$194)*10)),1))</f>
        <v>0</v>
      </c>
      <c r="AF11" s="84">
        <f>IF('Indicator Data'!AP14="No data","x",ROUND(IF('Indicator Data'!AP14&gt;$AF$195,10,IF('Indicator Data'!AP14&lt;$AF$194,0,10-($AF$195-'Indicator Data'!AP14)/($AF$195-$AF$194)*10)),1))</f>
        <v>0.5</v>
      </c>
      <c r="AG11" s="84">
        <f>IF('Indicator Data'!AQ14="No data","x",ROUND(IF('Indicator Data'!AQ14&gt;$AG$195,10,IF('Indicator Data'!AQ14&lt;$AG$194,0,10-($AG$195-'Indicator Data'!AQ14)/($AG$195-$AG$194)*10)),1))</f>
        <v>3</v>
      </c>
      <c r="AH11" s="77">
        <f t="shared" si="12"/>
        <v>1</v>
      </c>
      <c r="AI11" s="78">
        <f t="shared" si="13"/>
        <v>0.3</v>
      </c>
      <c r="AJ11" s="85">
        <f t="shared" si="14"/>
        <v>0.2</v>
      </c>
      <c r="AK11" s="86">
        <f t="shared" si="1"/>
        <v>0.1</v>
      </c>
    </row>
    <row r="12" spans="1:37" s="4" customFormat="1" x14ac:dyDescent="0.25">
      <c r="A12" s="131" t="s">
        <v>19</v>
      </c>
      <c r="B12" s="63" t="s">
        <v>18</v>
      </c>
      <c r="C12" s="77">
        <f>ROUND(IF('Indicator Data'!Q15="No data",IF((0.1233*LN('Indicator Data'!BB15)-0.4559)&gt;C$195,0,IF((0.1233*LN('Indicator Data'!BB15)-0.4559)&lt;C$194,10,(C$195-(0.1233*LN('Indicator Data'!BB15)-0.4559))/(C$195-C$194)*10)),IF('Indicator Data'!Q15&gt;C$195,0,IF('Indicator Data'!Q15&lt;C$194,10,(C$195-'Indicator Data'!Q15)/(C$195-C$194)*10))),1)</f>
        <v>2.9</v>
      </c>
      <c r="D12" s="77">
        <f>IF('Indicator Data'!R15="No data","x",ROUND((IF('Indicator Data'!R15&gt;D$195,10,IF('Indicator Data'!R15&lt;D$194,0,10-(D$195-'Indicator Data'!R15)/(D$195-D$194)*10))),1))</f>
        <v>0</v>
      </c>
      <c r="E12" s="78">
        <f t="shared" si="2"/>
        <v>1.6</v>
      </c>
      <c r="F12" s="77">
        <f>IF('Indicator Data'!AF15="No data","x",ROUND(IF('Indicator Data'!AF15&gt;F$195,10,IF('Indicator Data'!AF15&lt;F$194,0,10-(F$195-'Indicator Data'!AF15)/(F$195-F$194)*10)),1))</f>
        <v>4.3</v>
      </c>
      <c r="G12" s="77">
        <f>IF('Indicator Data'!AG15="No data","x",ROUND(IF('Indicator Data'!AG15&gt;G$195,10,IF('Indicator Data'!AG15&lt;G$194,0,10-(G$195-'Indicator Data'!AG15)/(G$195-G$194)*10)),1))</f>
        <v>0</v>
      </c>
      <c r="H12" s="78">
        <f t="shared" si="3"/>
        <v>2.2000000000000002</v>
      </c>
      <c r="I12" s="79">
        <f>SUM(IF('Indicator Data'!S15=0,0,'Indicator Data'!S15/1000000),SUM('Indicator Data'!T15:U15))</f>
        <v>289.28460800000005</v>
      </c>
      <c r="J12" s="79">
        <f>I12/'Indicator Data'!BC15*1000000</f>
        <v>29.632912167800253</v>
      </c>
      <c r="K12" s="77">
        <f t="shared" si="4"/>
        <v>0.6</v>
      </c>
      <c r="L12" s="77">
        <f>IF('Indicator Data'!V15="No data","x",ROUND(IF('Indicator Data'!V15&gt;L$195,10,IF('Indicator Data'!V15&lt;L$194,0,10-(L$195-'Indicator Data'!V15)/(L$195-L$194)*10)),1))</f>
        <v>0.1</v>
      </c>
      <c r="M12" s="78">
        <f t="shared" si="5"/>
        <v>0.4</v>
      </c>
      <c r="N12" s="80">
        <f t="shared" si="6"/>
        <v>1.5</v>
      </c>
      <c r="O12" s="92">
        <f>IF(AND('Indicator Data'!AK15="No data",'Indicator Data'!AL15="No data"),0,SUM('Indicator Data'!AK15:AM15)/1000)</f>
        <v>583.5</v>
      </c>
      <c r="P12" s="77">
        <f t="shared" si="7"/>
        <v>9.1999999999999993</v>
      </c>
      <c r="Q12" s="81">
        <f>O12*1000/'Indicator Data'!BC15</f>
        <v>5.9770909933484759E-2</v>
      </c>
      <c r="R12" s="77">
        <f t="shared" si="8"/>
        <v>8.6999999999999993</v>
      </c>
      <c r="S12" s="82">
        <f t="shared" si="9"/>
        <v>9</v>
      </c>
      <c r="T12" s="77">
        <f>IF('Indicator Data'!AB15="No data","x",ROUND(IF('Indicator Data'!AB15&gt;T$195,10,IF('Indicator Data'!AB15&lt;T$194,0,10-(T$195-'Indicator Data'!AB15)/(T$195-T$194)*10)),1))</f>
        <v>0.4</v>
      </c>
      <c r="U12" s="77">
        <f>IF('Indicator Data'!AA15="No data","x",ROUND(IF('Indicator Data'!AA15&gt;U$195,10,IF('Indicator Data'!AA15&lt;U$194,0,10-(U$195-'Indicator Data'!AA15)/(U$195-U$194)*10)),1))</f>
        <v>1.3</v>
      </c>
      <c r="V12" s="77">
        <f>IF('Indicator Data'!AE15="No data","x",ROUND(IF('Indicator Data'!AE15&gt;V$195,10,IF('Indicator Data'!AE15&lt;V$194,0,10-(V$195-'Indicator Data'!AE15)/(V$195-V$194)*10)),1))</f>
        <v>0</v>
      </c>
      <c r="W12" s="78">
        <f t="shared" si="0"/>
        <v>0.6</v>
      </c>
      <c r="X12" s="77">
        <f>IF('Indicator Data'!W15="No data","x",ROUND(IF('Indicator Data'!W15&gt;X$195,10,IF('Indicator Data'!W15&lt;X$194,0,10-(X$195-'Indicator Data'!W15)/(X$195-X$194)*10)),1))</f>
        <v>2.4</v>
      </c>
      <c r="Y12" s="77">
        <f>IF('Indicator Data'!X15="No data","x",ROUND(IF('Indicator Data'!X15&gt;Y$195,10,IF('Indicator Data'!X15&lt;Y$194,0,10-(Y$195-'Indicator Data'!X15)/(Y$195-Y$194)*10)),1))</f>
        <v>1.1000000000000001</v>
      </c>
      <c r="Z12" s="78">
        <f t="shared" si="10"/>
        <v>1.8</v>
      </c>
      <c r="AA12" s="92">
        <f>('Indicator Data'!AJ15+'Indicator Data'!AI15*0.5+'Indicator Data'!AH15*0.25)/1000</f>
        <v>0</v>
      </c>
      <c r="AB12" s="83">
        <f>AA12*1000/'Indicator Data'!BC15</f>
        <v>0</v>
      </c>
      <c r="AC12" s="78">
        <f t="shared" si="11"/>
        <v>0</v>
      </c>
      <c r="AD12" s="77">
        <f>IF('Indicator Data'!AN15="No data","x",ROUND(IF('Indicator Data'!AN15&lt;$AD$194,10,IF('Indicator Data'!AN15&gt;$AD$195,0,($AD$195-'Indicator Data'!AN15)/($AD$195-$AD$194)*10)),1))</f>
        <v>3.1</v>
      </c>
      <c r="AE12" s="77">
        <f>IF('Indicator Data'!AO15="No data","x",ROUND(IF('Indicator Data'!AO15&gt;$AE$195,10,IF('Indicator Data'!AO15&lt;$AE$194,0,10-($AE$195-'Indicator Data'!AO15)/($AE$195-$AE$194)*10)),1))</f>
        <v>0</v>
      </c>
      <c r="AF12" s="84" t="str">
        <f>IF('Indicator Data'!AP15="No data","x",ROUND(IF('Indicator Data'!AP15&gt;$AF$195,10,IF('Indicator Data'!AP15&lt;$AF$194,0,10-($AF$195-'Indicator Data'!AP15)/($AF$195-$AF$194)*10)),1))</f>
        <v>x</v>
      </c>
      <c r="AG12" s="84" t="str">
        <f>IF('Indicator Data'!AQ15="No data","x",ROUND(IF('Indicator Data'!AQ15&gt;$AG$195,10,IF('Indicator Data'!AQ15&lt;$AG$194,0,10-($AG$195-'Indicator Data'!AQ15)/($AG$195-$AG$194)*10)),1))</f>
        <v>x</v>
      </c>
      <c r="AH12" s="77" t="str">
        <f t="shared" si="12"/>
        <v>x</v>
      </c>
      <c r="AI12" s="78">
        <f t="shared" si="13"/>
        <v>1.6</v>
      </c>
      <c r="AJ12" s="85">
        <f t="shared" si="14"/>
        <v>1</v>
      </c>
      <c r="AK12" s="86">
        <f t="shared" si="1"/>
        <v>6.5</v>
      </c>
    </row>
    <row r="13" spans="1:37" s="4" customFormat="1" x14ac:dyDescent="0.25">
      <c r="A13" s="131" t="s">
        <v>21</v>
      </c>
      <c r="B13" s="63" t="s">
        <v>20</v>
      </c>
      <c r="C13" s="77">
        <f>ROUND(IF('Indicator Data'!Q16="No data",IF((0.1233*LN('Indicator Data'!BB16)-0.4559)&gt;C$195,0,IF((0.1233*LN('Indicator Data'!BB16)-0.4559)&lt;C$194,10,(C$195-(0.1233*LN('Indicator Data'!BB16)-0.4559))/(C$195-C$194)*10)),IF('Indicator Data'!Q16&gt;C$195,0,IF('Indicator Data'!Q16&lt;C$194,10,(C$195-'Indicator Data'!Q16)/(C$195-C$194)*10))),1)</f>
        <v>2.4</v>
      </c>
      <c r="D13" s="77" t="str">
        <f>IF('Indicator Data'!R16="No data","x",ROUND((IF('Indicator Data'!R16&gt;D$195,10,IF('Indicator Data'!R16&lt;D$194,0,10-(D$195-'Indicator Data'!R16)/(D$195-D$194)*10))),1))</f>
        <v>x</v>
      </c>
      <c r="E13" s="78">
        <f t="shared" si="2"/>
        <v>2.4</v>
      </c>
      <c r="F13" s="77">
        <f>IF('Indicator Data'!AF16="No data","x",ROUND(IF('Indicator Data'!AF16&gt;F$195,10,IF('Indicator Data'!AF16&lt;F$194,0,10-(F$195-'Indicator Data'!AF16)/(F$195-F$194)*10)),1))</f>
        <v>4.8</v>
      </c>
      <c r="G13" s="77" t="str">
        <f>IF('Indicator Data'!AG16="No data","x",ROUND(IF('Indicator Data'!AG16&gt;G$195,10,IF('Indicator Data'!AG16&lt;G$194,0,10-(G$195-'Indicator Data'!AG16)/(G$195-G$194)*10)),1))</f>
        <v>x</v>
      </c>
      <c r="H13" s="78">
        <f t="shared" si="3"/>
        <v>4.8</v>
      </c>
      <c r="I13" s="79">
        <f>SUM(IF('Indicator Data'!S16=0,0,'Indicator Data'!S16/1000000),SUM('Indicator Data'!T16:U16))</f>
        <v>0.72286399999999995</v>
      </c>
      <c r="J13" s="79">
        <f>I13/'Indicator Data'!BC16*1000000</f>
        <v>1.8476607230492392</v>
      </c>
      <c r="K13" s="77">
        <f t="shared" si="4"/>
        <v>0</v>
      </c>
      <c r="L13" s="77" t="str">
        <f>IF('Indicator Data'!V16="No data","x",ROUND(IF('Indicator Data'!V16&gt;L$195,10,IF('Indicator Data'!V16&lt;L$194,0,10-(L$195-'Indicator Data'!V16)/(L$195-L$194)*10)),1))</f>
        <v>x</v>
      </c>
      <c r="M13" s="78">
        <f t="shared" si="5"/>
        <v>0</v>
      </c>
      <c r="N13" s="80">
        <f t="shared" si="6"/>
        <v>2.4</v>
      </c>
      <c r="O13" s="92">
        <f>IF(AND('Indicator Data'!AK16="No data",'Indicator Data'!AL16="No data"),0,SUM('Indicator Data'!AK16:AM16)/1000)</f>
        <v>1.2999999999999999E-2</v>
      </c>
      <c r="P13" s="77">
        <f t="shared" si="7"/>
        <v>0</v>
      </c>
      <c r="Q13" s="81">
        <f>O13*1000/'Indicator Data'!BC16</f>
        <v>3.322836577785048E-5</v>
      </c>
      <c r="R13" s="77">
        <f t="shared" si="8"/>
        <v>0</v>
      </c>
      <c r="S13" s="82">
        <f t="shared" si="9"/>
        <v>0</v>
      </c>
      <c r="T13" s="77">
        <f>IF('Indicator Data'!AB16="No data","x",ROUND(IF('Indicator Data'!AB16&gt;T$195,10,IF('Indicator Data'!AB16&lt;T$194,0,10-(T$195-'Indicator Data'!AB16)/(T$195-T$194)*10)),1))</f>
        <v>6.4</v>
      </c>
      <c r="U13" s="77">
        <f>IF('Indicator Data'!AA16="No data","x",ROUND(IF('Indicator Data'!AA16&gt;U$195,10,IF('Indicator Data'!AA16&lt;U$194,0,10-(U$195-'Indicator Data'!AA16)/(U$195-U$194)*10)),1))</f>
        <v>0.3</v>
      </c>
      <c r="V13" s="77" t="str">
        <f>IF('Indicator Data'!AE16="No data","x",ROUND(IF('Indicator Data'!AE16&gt;V$195,10,IF('Indicator Data'!AE16&lt;V$194,0,10-(V$195-'Indicator Data'!AE16)/(V$195-V$194)*10)),1))</f>
        <v>x</v>
      </c>
      <c r="W13" s="78">
        <f t="shared" si="0"/>
        <v>3.4</v>
      </c>
      <c r="X13" s="77">
        <f>IF('Indicator Data'!W16="No data","x",ROUND(IF('Indicator Data'!W16&gt;X$195,10,IF('Indicator Data'!W16&lt;X$194,0,10-(X$195-'Indicator Data'!W16)/(X$195-X$194)*10)),1))</f>
        <v>0.9</v>
      </c>
      <c r="Y13" s="77" t="str">
        <f>IF('Indicator Data'!X16="No data","x",ROUND(IF('Indicator Data'!X16&gt;Y$195,10,IF('Indicator Data'!X16&lt;Y$194,0,10-(Y$195-'Indicator Data'!X16)/(Y$195-Y$194)*10)),1))</f>
        <v>x</v>
      </c>
      <c r="Z13" s="78">
        <f t="shared" si="10"/>
        <v>0.9</v>
      </c>
      <c r="AA13" s="92">
        <f>('Indicator Data'!AJ16+'Indicator Data'!AI16*0.5+'Indicator Data'!AH16*0.25)/1000</f>
        <v>1.6775</v>
      </c>
      <c r="AB13" s="83">
        <f>AA13*1000/'Indicator Data'!BC16</f>
        <v>4.2877371994110907E-3</v>
      </c>
      <c r="AC13" s="78">
        <f t="shared" si="11"/>
        <v>0.4</v>
      </c>
      <c r="AD13" s="77">
        <f>IF('Indicator Data'!AN16="No data","x",ROUND(IF('Indicator Data'!AN16&lt;$AD$194,10,IF('Indicator Data'!AN16&gt;$AD$195,0,($AD$195-'Indicator Data'!AN16)/($AD$195-$AD$194)*10)),1))</f>
        <v>4.7</v>
      </c>
      <c r="AE13" s="77">
        <f>IF('Indicator Data'!AO16="No data","x",ROUND(IF('Indicator Data'!AO16&gt;$AE$195,10,IF('Indicator Data'!AO16&lt;$AE$194,0,10-($AE$195-'Indicator Data'!AO16)/($AE$195-$AE$194)*10)),1))</f>
        <v>0</v>
      </c>
      <c r="AF13" s="84">
        <f>IF('Indicator Data'!AP16="No data","x",ROUND(IF('Indicator Data'!AP16&gt;$AF$195,10,IF('Indicator Data'!AP16&lt;$AF$194,0,10-($AF$195-'Indicator Data'!AP16)/($AF$195-$AF$194)*10)),1))</f>
        <v>0.7</v>
      </c>
      <c r="AG13" s="84">
        <f>IF('Indicator Data'!AQ16="No data","x",ROUND(IF('Indicator Data'!AQ16&gt;$AG$195,10,IF('Indicator Data'!AQ16&lt;$AG$194,0,10-($AG$195-'Indicator Data'!AQ16)/($AG$195-$AG$194)*10)),1))</f>
        <v>2.7</v>
      </c>
      <c r="AH13" s="77">
        <f t="shared" si="12"/>
        <v>1.1000000000000001</v>
      </c>
      <c r="AI13" s="78">
        <f t="shared" si="13"/>
        <v>1.9</v>
      </c>
      <c r="AJ13" s="85">
        <f t="shared" si="14"/>
        <v>1.7</v>
      </c>
      <c r="AK13" s="86">
        <f t="shared" si="1"/>
        <v>0.9</v>
      </c>
    </row>
    <row r="14" spans="1:37" s="4" customFormat="1" x14ac:dyDescent="0.25">
      <c r="A14" s="131" t="s">
        <v>23</v>
      </c>
      <c r="B14" s="63" t="s">
        <v>22</v>
      </c>
      <c r="C14" s="77">
        <f>ROUND(IF('Indicator Data'!Q17="No data",IF((0.1233*LN('Indicator Data'!BB17)-0.4559)&gt;C$195,0,IF((0.1233*LN('Indicator Data'!BB17)-0.4559)&lt;C$194,10,(C$195-(0.1233*LN('Indicator Data'!BB17)-0.4559))/(C$195-C$194)*10)),IF('Indicator Data'!Q17&gt;C$195,0,IF('Indicator Data'!Q17&lt;C$194,10,(C$195-'Indicator Data'!Q17)/(C$195-C$194)*10))),1)</f>
        <v>1.9</v>
      </c>
      <c r="D14" s="77" t="str">
        <f>IF('Indicator Data'!R17="No data","x",ROUND((IF('Indicator Data'!R17&gt;D$195,10,IF('Indicator Data'!R17&lt;D$194,0,10-(D$195-'Indicator Data'!R17)/(D$195-D$194)*10))),1))</f>
        <v>x</v>
      </c>
      <c r="E14" s="78">
        <f t="shared" si="2"/>
        <v>1.9</v>
      </c>
      <c r="F14" s="77">
        <f>IF('Indicator Data'!AF17="No data","x",ROUND(IF('Indicator Data'!AF17&gt;F$195,10,IF('Indicator Data'!AF17&lt;F$194,0,10-(F$195-'Indicator Data'!AF17)/(F$195-F$194)*10)),1))</f>
        <v>3.1</v>
      </c>
      <c r="G14" s="77" t="str">
        <f>IF('Indicator Data'!AG17="No data","x",ROUND(IF('Indicator Data'!AG17&gt;G$195,10,IF('Indicator Data'!AG17&lt;G$194,0,10-(G$195-'Indicator Data'!AG17)/(G$195-G$194)*10)),1))</f>
        <v>x</v>
      </c>
      <c r="H14" s="78">
        <f t="shared" si="3"/>
        <v>3.1</v>
      </c>
      <c r="I14" s="79">
        <f>SUM(IF('Indicator Data'!S17=0,0,'Indicator Data'!S17/1000000),SUM('Indicator Data'!T17:U17))</f>
        <v>0</v>
      </c>
      <c r="J14" s="79">
        <f>I14/'Indicator Data'!BC17*1000000</f>
        <v>0</v>
      </c>
      <c r="K14" s="77">
        <f t="shared" si="4"/>
        <v>0</v>
      </c>
      <c r="L14" s="77" t="str">
        <f>IF('Indicator Data'!V17="No data","x",ROUND(IF('Indicator Data'!V17&gt;L$195,10,IF('Indicator Data'!V17&lt;L$194,0,10-(L$195-'Indicator Data'!V17)/(L$195-L$194)*10)),1))</f>
        <v>x</v>
      </c>
      <c r="M14" s="78">
        <f t="shared" si="5"/>
        <v>0</v>
      </c>
      <c r="N14" s="80">
        <f t="shared" si="6"/>
        <v>1.7</v>
      </c>
      <c r="O14" s="92">
        <f>IF(AND('Indicator Data'!AK17="No data",'Indicator Data'!AL17="No data"),0,SUM('Indicator Data'!AK17:AM17)/1000)</f>
        <v>0.27100000000000002</v>
      </c>
      <c r="P14" s="77">
        <f t="shared" si="7"/>
        <v>0</v>
      </c>
      <c r="Q14" s="81">
        <f>O14*1000/'Indicator Data'!BC17</f>
        <v>1.9015262028205737E-4</v>
      </c>
      <c r="R14" s="77">
        <f t="shared" si="8"/>
        <v>2.1</v>
      </c>
      <c r="S14" s="82">
        <f t="shared" si="9"/>
        <v>1.1000000000000001</v>
      </c>
      <c r="T14" s="77" t="str">
        <f>IF('Indicator Data'!AB17="No data","x",ROUND(IF('Indicator Data'!AB17&gt;T$195,10,IF('Indicator Data'!AB17&lt;T$194,0,10-(T$195-'Indicator Data'!AB17)/(T$195-T$194)*10)),1))</f>
        <v>x</v>
      </c>
      <c r="U14" s="77">
        <f>IF('Indicator Data'!AA17="No data","x",ROUND(IF('Indicator Data'!AA17&gt;U$195,10,IF('Indicator Data'!AA17&lt;U$194,0,10-(U$195-'Indicator Data'!AA17)/(U$195-U$194)*10)),1))</f>
        <v>0.3</v>
      </c>
      <c r="V14" s="77" t="str">
        <f>IF('Indicator Data'!AE17="No data","x",ROUND(IF('Indicator Data'!AE17&gt;V$195,10,IF('Indicator Data'!AE17&lt;V$194,0,10-(V$195-'Indicator Data'!AE17)/(V$195-V$194)*10)),1))</f>
        <v>x</v>
      </c>
      <c r="W14" s="78">
        <f t="shared" si="0"/>
        <v>0.3</v>
      </c>
      <c r="X14" s="77">
        <f>IF('Indicator Data'!W17="No data","x",ROUND(IF('Indicator Data'!W17&gt;X$195,10,IF('Indicator Data'!W17&lt;X$194,0,10-(X$195-'Indicator Data'!W17)/(X$195-X$194)*10)),1))</f>
        <v>0.5</v>
      </c>
      <c r="Y14" s="77" t="str">
        <f>IF('Indicator Data'!X17="No data","x",ROUND(IF('Indicator Data'!X17&gt;Y$195,10,IF('Indicator Data'!X17&lt;Y$194,0,10-(Y$195-'Indicator Data'!X17)/(Y$195-Y$194)*10)),1))</f>
        <v>x</v>
      </c>
      <c r="Z14" s="78">
        <f t="shared" si="10"/>
        <v>0.5</v>
      </c>
      <c r="AA14" s="92">
        <f>('Indicator Data'!AJ17+'Indicator Data'!AI17*0.5+'Indicator Data'!AH17*0.25)/1000</f>
        <v>0</v>
      </c>
      <c r="AB14" s="83">
        <f>AA14*1000/'Indicator Data'!BC17</f>
        <v>0</v>
      </c>
      <c r="AC14" s="78">
        <f t="shared" si="11"/>
        <v>0</v>
      </c>
      <c r="AD14" s="77">
        <f>IF('Indicator Data'!AN17="No data","x",ROUND(IF('Indicator Data'!AN17&lt;$AD$194,10,IF('Indicator Data'!AN17&gt;$AD$195,0,($AD$195-'Indicator Data'!AN17)/($AD$195-$AD$194)*10)),1))</f>
        <v>2</v>
      </c>
      <c r="AE14" s="77">
        <f>IF('Indicator Data'!AO17="No data","x",ROUND(IF('Indicator Data'!AO17&gt;$AE$195,10,IF('Indicator Data'!AO17&lt;$AE$194,0,10-($AE$195-'Indicator Data'!AO17)/($AE$195-$AE$194)*10)),1))</f>
        <v>0</v>
      </c>
      <c r="AF14" s="84">
        <f>IF('Indicator Data'!AP17="No data","x",ROUND(IF('Indicator Data'!AP17&gt;$AF$195,10,IF('Indicator Data'!AP17&lt;$AF$194,0,10-($AF$195-'Indicator Data'!AP17)/($AF$195-$AF$194)*10)),1))</f>
        <v>1.4</v>
      </c>
      <c r="AG14" s="84">
        <f>IF('Indicator Data'!AQ17="No data","x",ROUND(IF('Indicator Data'!AQ17&gt;$AG$195,10,IF('Indicator Data'!AQ17&lt;$AG$194,0,10-($AG$195-'Indicator Data'!AQ17)/($AG$195-$AG$194)*10)),1))</f>
        <v>9.3000000000000007</v>
      </c>
      <c r="AH14" s="77">
        <f t="shared" si="12"/>
        <v>3</v>
      </c>
      <c r="AI14" s="78">
        <f t="shared" si="13"/>
        <v>1.7</v>
      </c>
      <c r="AJ14" s="85">
        <f t="shared" si="14"/>
        <v>0.6</v>
      </c>
      <c r="AK14" s="86">
        <f t="shared" si="1"/>
        <v>0.9</v>
      </c>
    </row>
    <row r="15" spans="1:37" s="4" customFormat="1" x14ac:dyDescent="0.25">
      <c r="A15" s="131" t="s">
        <v>25</v>
      </c>
      <c r="B15" s="63" t="s">
        <v>24</v>
      </c>
      <c r="C15" s="77">
        <f>ROUND(IF('Indicator Data'!Q18="No data",IF((0.1233*LN('Indicator Data'!BB18)-0.4559)&gt;C$195,0,IF((0.1233*LN('Indicator Data'!BB18)-0.4559)&lt;C$194,10,(C$195-(0.1233*LN('Indicator Data'!BB18)-0.4559))/(C$195-C$194)*10)),IF('Indicator Data'!Q18&gt;C$195,0,IF('Indicator Data'!Q18&lt;C$194,10,(C$195-'Indicator Data'!Q18)/(C$195-C$194)*10))),1)</f>
        <v>5.7</v>
      </c>
      <c r="D15" s="77">
        <f>IF('Indicator Data'!R18="No data","x",ROUND((IF('Indicator Data'!R18&gt;D$195,10,IF('Indicator Data'!R18&lt;D$194,0,10-(D$195-'Indicator Data'!R18)/(D$195-D$194)*10))),1))</f>
        <v>3.1</v>
      </c>
      <c r="E15" s="78">
        <f t="shared" si="2"/>
        <v>4.5</v>
      </c>
      <c r="F15" s="77">
        <f>IF('Indicator Data'!AF18="No data","x",ROUND(IF('Indicator Data'!AF18&gt;F$195,10,IF('Indicator Data'!AF18&lt;F$194,0,10-(F$195-'Indicator Data'!AF18)/(F$195-F$194)*10)),1))</f>
        <v>6.9</v>
      </c>
      <c r="G15" s="77">
        <f>IF('Indicator Data'!AG18="No data","x",ROUND(IF('Indicator Data'!AG18&gt;G$195,10,IF('Indicator Data'!AG18&lt;G$194,0,10-(G$195-'Indicator Data'!AG18)/(G$195-G$194)*10)),1))</f>
        <v>1.7</v>
      </c>
      <c r="H15" s="78">
        <f t="shared" si="3"/>
        <v>4.3</v>
      </c>
      <c r="I15" s="79">
        <f>SUM(IF('Indicator Data'!S18=0,0,'Indicator Data'!S18/1000000),SUM('Indicator Data'!T18:U18))</f>
        <v>5100.7869249999994</v>
      </c>
      <c r="J15" s="79">
        <f>I15/'Indicator Data'!BC18*1000000</f>
        <v>31.302475259640357</v>
      </c>
      <c r="K15" s="77">
        <f t="shared" si="4"/>
        <v>0.6</v>
      </c>
      <c r="L15" s="77">
        <f>IF('Indicator Data'!V18="No data","x",ROUND(IF('Indicator Data'!V18&gt;L$195,10,IF('Indicator Data'!V18&lt;L$194,0,10-(L$195-'Indicator Data'!V18)/(L$195-L$194)*10)),1))</f>
        <v>0.8</v>
      </c>
      <c r="M15" s="78">
        <f t="shared" si="5"/>
        <v>0.7</v>
      </c>
      <c r="N15" s="80">
        <f t="shared" si="6"/>
        <v>3.5</v>
      </c>
      <c r="O15" s="92">
        <f>IF(AND('Indicator Data'!AK18="No data",'Indicator Data'!AL18="No data"),0,SUM('Indicator Data'!AK18:AM18)/1000)</f>
        <v>702.64499999999998</v>
      </c>
      <c r="P15" s="77">
        <f t="shared" si="7"/>
        <v>9.5</v>
      </c>
      <c r="Q15" s="81">
        <f>O15*1000/'Indicator Data'!BC18</f>
        <v>4.3119871604536788E-3</v>
      </c>
      <c r="R15" s="77">
        <f t="shared" si="8"/>
        <v>4.5999999999999996</v>
      </c>
      <c r="S15" s="82">
        <f t="shared" si="9"/>
        <v>7.1</v>
      </c>
      <c r="T15" s="77">
        <f>IF('Indicator Data'!AB18="No data","x",ROUND(IF('Indicator Data'!AB18&gt;T$195,10,IF('Indicator Data'!AB18&lt;T$194,0,10-(T$195-'Indicator Data'!AB18)/(T$195-T$194)*10)),1))</f>
        <v>0.2</v>
      </c>
      <c r="U15" s="77">
        <f>IF('Indicator Data'!AA18="No data","x",ROUND(IF('Indicator Data'!AA18&gt;U$195,10,IF('Indicator Data'!AA18&lt;U$194,0,10-(U$195-'Indicator Data'!AA18)/(U$195-U$194)*10)),1))</f>
        <v>4.0999999999999996</v>
      </c>
      <c r="V15" s="77">
        <f>IF('Indicator Data'!AE18="No data","x",ROUND(IF('Indicator Data'!AE18&gt;V$195,10,IF('Indicator Data'!AE18&lt;V$194,0,10-(V$195-'Indicator Data'!AE18)/(V$195-V$194)*10)),1))</f>
        <v>1.2</v>
      </c>
      <c r="W15" s="78">
        <f t="shared" si="0"/>
        <v>1.8</v>
      </c>
      <c r="X15" s="77">
        <f>IF('Indicator Data'!W18="No data","x",ROUND(IF('Indicator Data'!W18&gt;X$195,10,IF('Indicator Data'!W18&lt;X$194,0,10-(X$195-'Indicator Data'!W18)/(X$195-X$194)*10)),1))</f>
        <v>2.9</v>
      </c>
      <c r="Y15" s="77">
        <f>IF('Indicator Data'!X18="No data","x",ROUND(IF('Indicator Data'!X18&gt;Y$195,10,IF('Indicator Data'!X18&lt;Y$194,0,10-(Y$195-'Indicator Data'!X18)/(Y$195-Y$194)*10)),1))</f>
        <v>7.2</v>
      </c>
      <c r="Z15" s="78">
        <f t="shared" si="10"/>
        <v>5.0999999999999996</v>
      </c>
      <c r="AA15" s="92">
        <f>('Indicator Data'!AJ18+'Indicator Data'!AI18*0.5+'Indicator Data'!AH18*0.25)/1000</f>
        <v>5860.0884999999998</v>
      </c>
      <c r="AB15" s="83">
        <f>AA15*1000/'Indicator Data'!BC18</f>
        <v>3.5962152112549377E-2</v>
      </c>
      <c r="AC15" s="78">
        <f t="shared" si="11"/>
        <v>3.6</v>
      </c>
      <c r="AD15" s="77">
        <f>IF('Indicator Data'!AN18="No data","x",ROUND(IF('Indicator Data'!AN18&lt;$AD$194,10,IF('Indicator Data'!AN18&gt;$AD$195,0,($AD$195-'Indicator Data'!AN18)/($AD$195-$AD$194)*10)),1))</f>
        <v>5.6</v>
      </c>
      <c r="AE15" s="77">
        <f>IF('Indicator Data'!AO18="No data","x",ROUND(IF('Indicator Data'!AO18&gt;$AE$195,10,IF('Indicator Data'!AO18&lt;$AE$194,0,10-($AE$195-'Indicator Data'!AO18)/($AE$195-$AE$194)*10)),1))</f>
        <v>3.8</v>
      </c>
      <c r="AF15" s="84">
        <f>IF('Indicator Data'!AP18="No data","x",ROUND(IF('Indicator Data'!AP18&gt;$AF$195,10,IF('Indicator Data'!AP18&lt;$AF$194,0,10-($AF$195-'Indicator Data'!AP18)/($AF$195-$AF$194)*10)),1))</f>
        <v>7.8</v>
      </c>
      <c r="AG15" s="84">
        <f>IF('Indicator Data'!AQ18="No data","x",ROUND(IF('Indicator Data'!AQ18&gt;$AG$195,10,IF('Indicator Data'!AQ18&lt;$AG$194,0,10-($AG$195-'Indicator Data'!AQ18)/($AG$195-$AG$194)*10)),1))</f>
        <v>2.2999999999999998</v>
      </c>
      <c r="AH15" s="77">
        <f t="shared" si="12"/>
        <v>6.7</v>
      </c>
      <c r="AI15" s="78">
        <f t="shared" si="13"/>
        <v>5.4</v>
      </c>
      <c r="AJ15" s="85">
        <f t="shared" si="14"/>
        <v>4.0999999999999996</v>
      </c>
      <c r="AK15" s="86">
        <f t="shared" si="1"/>
        <v>5.8</v>
      </c>
    </row>
    <row r="16" spans="1:37" s="4" customFormat="1" x14ac:dyDescent="0.25">
      <c r="A16" s="131" t="s">
        <v>27</v>
      </c>
      <c r="B16" s="63" t="s">
        <v>26</v>
      </c>
      <c r="C16" s="77">
        <f>ROUND(IF('Indicator Data'!Q19="No data",IF((0.1233*LN('Indicator Data'!BB19)-0.4559)&gt;C$195,0,IF((0.1233*LN('Indicator Data'!BB19)-0.4559)&lt;C$194,10,(C$195-(0.1233*LN('Indicator Data'!BB19)-0.4559))/(C$195-C$194)*10)),IF('Indicator Data'!Q19&gt;C$195,0,IF('Indicator Data'!Q19&lt;C$194,10,(C$195-'Indicator Data'!Q19)/(C$195-C$194)*10))),1)</f>
        <v>2.4</v>
      </c>
      <c r="D16" s="77">
        <f>IF('Indicator Data'!R19="No data","x",ROUND((IF('Indicator Data'!R19&gt;D$195,10,IF('Indicator Data'!R19&lt;D$194,0,10-(D$195-'Indicator Data'!R19)/(D$195-D$194)*10))),1))</f>
        <v>0</v>
      </c>
      <c r="E16" s="78">
        <f t="shared" si="2"/>
        <v>1.3</v>
      </c>
      <c r="F16" s="77">
        <f>IF('Indicator Data'!AF19="No data","x",ROUND(IF('Indicator Data'!AF19&gt;F$195,10,IF('Indicator Data'!AF19&lt;F$194,0,10-(F$195-'Indicator Data'!AF19)/(F$195-F$194)*10)),1))</f>
        <v>3.9</v>
      </c>
      <c r="G16" s="77" t="str">
        <f>IF('Indicator Data'!AG19="No data","x",ROUND(IF('Indicator Data'!AG19&gt;G$195,10,IF('Indicator Data'!AG19&lt;G$194,0,10-(G$195-'Indicator Data'!AG19)/(G$195-G$194)*10)),1))</f>
        <v>x</v>
      </c>
      <c r="H16" s="78">
        <f t="shared" si="3"/>
        <v>3.9</v>
      </c>
      <c r="I16" s="79">
        <f>SUM(IF('Indicator Data'!S19=0,0,'Indicator Data'!S19/1000000),SUM('Indicator Data'!T19:U19))</f>
        <v>1.37486</v>
      </c>
      <c r="J16" s="79">
        <f>I16/'Indicator Data'!BC19*1000000</f>
        <v>4.8241378826369496</v>
      </c>
      <c r="K16" s="77">
        <f t="shared" si="4"/>
        <v>0.1</v>
      </c>
      <c r="L16" s="77" t="str">
        <f>IF('Indicator Data'!V19="No data","x",ROUND(IF('Indicator Data'!V19&gt;L$195,10,IF('Indicator Data'!V19&lt;L$194,0,10-(L$195-'Indicator Data'!V19)/(L$195-L$194)*10)),1))</f>
        <v>x</v>
      </c>
      <c r="M16" s="78">
        <f t="shared" si="5"/>
        <v>0.1</v>
      </c>
      <c r="N16" s="80">
        <f t="shared" si="6"/>
        <v>1.7</v>
      </c>
      <c r="O16" s="92">
        <f>IF(AND('Indicator Data'!AK19="No data",'Indicator Data'!AL19="No data"),0,SUM('Indicator Data'!AK19:AM19)/1000)</f>
        <v>0</v>
      </c>
      <c r="P16" s="77">
        <f t="shared" si="7"/>
        <v>0</v>
      </c>
      <c r="Q16" s="81">
        <f>O16*1000/'Indicator Data'!BC19</f>
        <v>0</v>
      </c>
      <c r="R16" s="77">
        <f t="shared" si="8"/>
        <v>0</v>
      </c>
      <c r="S16" s="82">
        <f t="shared" si="9"/>
        <v>0</v>
      </c>
      <c r="T16" s="77">
        <f>IF('Indicator Data'!AB19="No data","x",ROUND(IF('Indicator Data'!AB19&gt;T$195,10,IF('Indicator Data'!AB19&lt;T$194,0,10-(T$195-'Indicator Data'!AB19)/(T$195-T$194)*10)),1))</f>
        <v>3.2</v>
      </c>
      <c r="U16" s="77">
        <f>IF('Indicator Data'!AA19="No data","x",ROUND(IF('Indicator Data'!AA19&gt;U$195,10,IF('Indicator Data'!AA19&lt;U$194,0,10-(U$195-'Indicator Data'!AA19)/(U$195-U$194)*10)),1))</f>
        <v>0</v>
      </c>
      <c r="V16" s="77" t="str">
        <f>IF('Indicator Data'!AE19="No data","x",ROUND(IF('Indicator Data'!AE19&gt;V$195,10,IF('Indicator Data'!AE19&lt;V$194,0,10-(V$195-'Indicator Data'!AE19)/(V$195-V$194)*10)),1))</f>
        <v>x</v>
      </c>
      <c r="W16" s="78">
        <f t="shared" si="0"/>
        <v>1.6</v>
      </c>
      <c r="X16" s="77">
        <f>IF('Indicator Data'!W19="No data","x",ROUND(IF('Indicator Data'!W19&gt;X$195,10,IF('Indicator Data'!W19&lt;X$194,0,10-(X$195-'Indicator Data'!W19)/(X$195-X$194)*10)),1))</f>
        <v>1</v>
      </c>
      <c r="Y16" s="77">
        <f>IF('Indicator Data'!X19="No data","x",ROUND(IF('Indicator Data'!X19&gt;Y$195,10,IF('Indicator Data'!X19&lt;Y$194,0,10-(Y$195-'Indicator Data'!X19)/(Y$195-Y$194)*10)),1))</f>
        <v>0.8</v>
      </c>
      <c r="Z16" s="78">
        <f t="shared" si="10"/>
        <v>0.9</v>
      </c>
      <c r="AA16" s="92">
        <f>('Indicator Data'!AJ19+'Indicator Data'!AI19*0.5+'Indicator Data'!AH19*0.25)/1000</f>
        <v>0</v>
      </c>
      <c r="AB16" s="83">
        <f>AA16*1000/'Indicator Data'!BC19</f>
        <v>0</v>
      </c>
      <c r="AC16" s="78">
        <f t="shared" si="11"/>
        <v>0</v>
      </c>
      <c r="AD16" s="77">
        <f>IF('Indicator Data'!AN19="No data","x",ROUND(IF('Indicator Data'!AN19&lt;$AD$194,10,IF('Indicator Data'!AN19&gt;$AD$195,0,($AD$195-'Indicator Data'!AN19)/($AD$195-$AD$194)*10)),1))</f>
        <v>3.3</v>
      </c>
      <c r="AE16" s="77">
        <f>IF('Indicator Data'!AO19="No data","x",ROUND(IF('Indicator Data'!AO19&gt;$AE$195,10,IF('Indicator Data'!AO19&lt;$AE$194,0,10-($AE$195-'Indicator Data'!AO19)/($AE$195-$AE$194)*10)),1))</f>
        <v>0</v>
      </c>
      <c r="AF16" s="84">
        <f>IF('Indicator Data'!AP19="No data","x",ROUND(IF('Indicator Data'!AP19&gt;$AF$195,10,IF('Indicator Data'!AP19&lt;$AF$194,0,10-($AF$195-'Indicator Data'!AP19)/($AF$195-$AF$194)*10)),1))</f>
        <v>1.5</v>
      </c>
      <c r="AG16" s="84">
        <f>IF('Indicator Data'!AQ19="No data","x",ROUND(IF('Indicator Data'!AQ19&gt;$AG$195,10,IF('Indicator Data'!AQ19&lt;$AG$194,0,10-($AG$195-'Indicator Data'!AQ19)/($AG$195-$AG$194)*10)),1))</f>
        <v>2.7</v>
      </c>
      <c r="AH16" s="77">
        <f t="shared" si="12"/>
        <v>1.7</v>
      </c>
      <c r="AI16" s="78">
        <f t="shared" si="13"/>
        <v>1.7</v>
      </c>
      <c r="AJ16" s="85">
        <f t="shared" si="14"/>
        <v>1.1000000000000001</v>
      </c>
      <c r="AK16" s="86">
        <f t="shared" si="1"/>
        <v>0.6</v>
      </c>
    </row>
    <row r="17" spans="1:37" s="4" customFormat="1" x14ac:dyDescent="0.25">
      <c r="A17" s="131" t="s">
        <v>29</v>
      </c>
      <c r="B17" s="63" t="s">
        <v>28</v>
      </c>
      <c r="C17" s="77">
        <f>ROUND(IF('Indicator Data'!Q20="No data",IF((0.1233*LN('Indicator Data'!BB20)-0.4559)&gt;C$195,0,IF((0.1233*LN('Indicator Data'!BB20)-0.4559)&lt;C$194,10,(C$195-(0.1233*LN('Indicator Data'!BB20)-0.4559))/(C$195-C$194)*10)),IF('Indicator Data'!Q20&gt;C$195,0,IF('Indicator Data'!Q20&lt;C$194,10,(C$195-'Indicator Data'!Q20)/(C$195-C$194)*10))),1)</f>
        <v>2.4</v>
      </c>
      <c r="D17" s="77">
        <f>IF('Indicator Data'!R20="No data","x",ROUND((IF('Indicator Data'!R20&gt;D$195,10,IF('Indicator Data'!R20&lt;D$194,0,10-(D$195-'Indicator Data'!R20)/(D$195-D$194)*10))),1))</f>
        <v>0</v>
      </c>
      <c r="E17" s="78">
        <f t="shared" si="2"/>
        <v>1.3</v>
      </c>
      <c r="F17" s="77">
        <f>IF('Indicator Data'!AF20="No data","x",ROUND(IF('Indicator Data'!AF20&gt;F$195,10,IF('Indicator Data'!AF20&lt;F$194,0,10-(F$195-'Indicator Data'!AF20)/(F$195-F$194)*10)),1))</f>
        <v>1.9</v>
      </c>
      <c r="G17" s="77">
        <f>IF('Indicator Data'!AG20="No data","x",ROUND(IF('Indicator Data'!AG20&gt;G$195,10,IF('Indicator Data'!AG20&lt;G$194,0,10-(G$195-'Indicator Data'!AG20)/(G$195-G$194)*10)),1))</f>
        <v>0.5</v>
      </c>
      <c r="H17" s="78">
        <f t="shared" si="3"/>
        <v>1.2</v>
      </c>
      <c r="I17" s="79">
        <f>SUM(IF('Indicator Data'!S20=0,0,'Indicator Data'!S20/1000000),SUM('Indicator Data'!T20:U20))</f>
        <v>226.201448</v>
      </c>
      <c r="J17" s="79">
        <f>I17/'Indicator Data'!BC20*1000000</f>
        <v>23.792846624424641</v>
      </c>
      <c r="K17" s="77">
        <f t="shared" si="4"/>
        <v>0.5</v>
      </c>
      <c r="L17" s="77">
        <f>IF('Indicator Data'!V20="No data","x",ROUND(IF('Indicator Data'!V20&gt;L$195,10,IF('Indicator Data'!V20&lt;L$194,0,10-(L$195-'Indicator Data'!V20)/(L$195-L$194)*10)),1))</f>
        <v>0.1</v>
      </c>
      <c r="M17" s="78">
        <f t="shared" si="5"/>
        <v>0.3</v>
      </c>
      <c r="N17" s="80">
        <f t="shared" si="6"/>
        <v>1</v>
      </c>
      <c r="O17" s="92">
        <f>IF(AND('Indicator Data'!AK20="No data",'Indicator Data'!AL20="No data"),0,SUM('Indicator Data'!AK20:AM20)/1000)</f>
        <v>1.65</v>
      </c>
      <c r="P17" s="77">
        <f t="shared" si="7"/>
        <v>0.7</v>
      </c>
      <c r="Q17" s="81">
        <f>O17*1000/'Indicator Data'!BC20</f>
        <v>1.7355413626839674E-4</v>
      </c>
      <c r="R17" s="77">
        <f t="shared" si="8"/>
        <v>2.1</v>
      </c>
      <c r="S17" s="82">
        <f t="shared" si="9"/>
        <v>1.4</v>
      </c>
      <c r="T17" s="77">
        <f>IF('Indicator Data'!AB20="No data","x",ROUND(IF('Indicator Data'!AB20&gt;T$195,10,IF('Indicator Data'!AB20&lt;T$194,0,10-(T$195-'Indicator Data'!AB20)/(T$195-T$194)*10)),1))</f>
        <v>1.2</v>
      </c>
      <c r="U17" s="77">
        <f>IF('Indicator Data'!AA20="No data","x",ROUND(IF('Indicator Data'!AA20&gt;U$195,10,IF('Indicator Data'!AA20&lt;U$194,0,10-(U$195-'Indicator Data'!AA20)/(U$195-U$194)*10)),1))</f>
        <v>1</v>
      </c>
      <c r="V17" s="77" t="str">
        <f>IF('Indicator Data'!AE20="No data","x",ROUND(IF('Indicator Data'!AE20&gt;V$195,10,IF('Indicator Data'!AE20&lt;V$194,0,10-(V$195-'Indicator Data'!AE20)/(V$195-V$194)*10)),1))</f>
        <v>x</v>
      </c>
      <c r="W17" s="78">
        <f t="shared" si="0"/>
        <v>1.1000000000000001</v>
      </c>
      <c r="X17" s="77">
        <f>IF('Indicator Data'!W20="No data","x",ROUND(IF('Indicator Data'!W20&gt;X$195,10,IF('Indicator Data'!W20&lt;X$194,0,10-(X$195-'Indicator Data'!W20)/(X$195-X$194)*10)),1))</f>
        <v>0.4</v>
      </c>
      <c r="Y17" s="77">
        <f>IF('Indicator Data'!X20="No data","x",ROUND(IF('Indicator Data'!X20&gt;Y$195,10,IF('Indicator Data'!X20&lt;Y$194,0,10-(Y$195-'Indicator Data'!X20)/(Y$195-Y$194)*10)),1))</f>
        <v>0.3</v>
      </c>
      <c r="Z17" s="78">
        <f t="shared" si="10"/>
        <v>0.4</v>
      </c>
      <c r="AA17" s="92">
        <f>('Indicator Data'!AJ20+'Indicator Data'!AI20*0.5+'Indicator Data'!AH20*0.25)/1000</f>
        <v>50.539000000000001</v>
      </c>
      <c r="AB17" s="83">
        <f>AA17*1000/'Indicator Data'!BC20</f>
        <v>5.3159106017384864E-3</v>
      </c>
      <c r="AC17" s="78">
        <f t="shared" si="11"/>
        <v>0.5</v>
      </c>
      <c r="AD17" s="77">
        <f>IF('Indicator Data'!AN20="No data","x",ROUND(IF('Indicator Data'!AN20&lt;$AD$194,10,IF('Indicator Data'!AN20&gt;$AD$195,0,($AD$195-'Indicator Data'!AN20)/($AD$195-$AD$194)*10)),1))</f>
        <v>2.4</v>
      </c>
      <c r="AE17" s="77">
        <f>IF('Indicator Data'!AO20="No data","x",ROUND(IF('Indicator Data'!AO20&gt;$AE$195,10,IF('Indicator Data'!AO20&lt;$AE$194,0,10-($AE$195-'Indicator Data'!AO20)/($AE$195-$AE$194)*10)),1))</f>
        <v>0</v>
      </c>
      <c r="AF17" s="84">
        <f>IF('Indicator Data'!AP20="No data","x",ROUND(IF('Indicator Data'!AP20&gt;$AF$195,10,IF('Indicator Data'!AP20&lt;$AF$194,0,10-($AF$195-'Indicator Data'!AP20)/($AF$195-$AF$194)*10)),1))</f>
        <v>4.8</v>
      </c>
      <c r="AG17" s="84" t="str">
        <f>IF('Indicator Data'!AQ20="No data","x",ROUND(IF('Indicator Data'!AQ20&gt;$AG$195,10,IF('Indicator Data'!AQ20&lt;$AG$194,0,10-($AG$195-'Indicator Data'!AQ20)/($AG$195-$AG$194)*10)),1))</f>
        <v>x</v>
      </c>
      <c r="AH17" s="77">
        <f t="shared" si="12"/>
        <v>4.8</v>
      </c>
      <c r="AI17" s="78">
        <f t="shared" si="13"/>
        <v>2.4</v>
      </c>
      <c r="AJ17" s="85">
        <f t="shared" si="14"/>
        <v>1.1000000000000001</v>
      </c>
      <c r="AK17" s="86">
        <f t="shared" si="1"/>
        <v>1.3</v>
      </c>
    </row>
    <row r="18" spans="1:37" s="4" customFormat="1" x14ac:dyDescent="0.25">
      <c r="A18" s="131" t="s">
        <v>31</v>
      </c>
      <c r="B18" s="63" t="s">
        <v>30</v>
      </c>
      <c r="C18" s="77">
        <f>ROUND(IF('Indicator Data'!Q21="No data",IF((0.1233*LN('Indicator Data'!BB21)-0.4559)&gt;C$195,0,IF((0.1233*LN('Indicator Data'!BB21)-0.4559)&lt;C$194,10,(C$195-(0.1233*LN('Indicator Data'!BB21)-0.4559))/(C$195-C$194)*10)),IF('Indicator Data'!Q21&gt;C$195,0,IF('Indicator Data'!Q21&lt;C$194,10,(C$195-'Indicator Data'!Q21)/(C$195-C$194)*10))),1)</f>
        <v>0.8</v>
      </c>
      <c r="D18" s="77" t="str">
        <f>IF('Indicator Data'!R21="No data","x",ROUND((IF('Indicator Data'!R21&gt;D$195,10,IF('Indicator Data'!R21&lt;D$194,0,10-(D$195-'Indicator Data'!R21)/(D$195-D$194)*10))),1))</f>
        <v>x</v>
      </c>
      <c r="E18" s="78">
        <f t="shared" si="2"/>
        <v>0.8</v>
      </c>
      <c r="F18" s="77">
        <f>IF('Indicator Data'!AF21="No data","x",ROUND(IF('Indicator Data'!AF21&gt;F$195,10,IF('Indicator Data'!AF21&lt;F$194,0,10-(F$195-'Indicator Data'!AF21)/(F$195-F$194)*10)),1))</f>
        <v>1</v>
      </c>
      <c r="G18" s="77">
        <f>IF('Indicator Data'!AG21="No data","x",ROUND(IF('Indicator Data'!AG21&gt;G$195,10,IF('Indicator Data'!AG21&lt;G$194,0,10-(G$195-'Indicator Data'!AG21)/(G$195-G$194)*10)),1))</f>
        <v>0.6</v>
      </c>
      <c r="H18" s="78">
        <f t="shared" si="3"/>
        <v>0.8</v>
      </c>
      <c r="I18" s="79">
        <f>SUM(IF('Indicator Data'!S21=0,0,'Indicator Data'!S21/1000000),SUM('Indicator Data'!T21:U21))</f>
        <v>1.416493</v>
      </c>
      <c r="J18" s="79">
        <f>I18/'Indicator Data'!BC21*1000000</f>
        <v>0.124821391734113</v>
      </c>
      <c r="K18" s="77">
        <f t="shared" si="4"/>
        <v>0</v>
      </c>
      <c r="L18" s="77" t="str">
        <f>IF('Indicator Data'!V21="No data","x",ROUND(IF('Indicator Data'!V21&gt;L$195,10,IF('Indicator Data'!V21&lt;L$194,0,10-(L$195-'Indicator Data'!V21)/(L$195-L$194)*10)),1))</f>
        <v>x</v>
      </c>
      <c r="M18" s="78">
        <f t="shared" si="5"/>
        <v>0</v>
      </c>
      <c r="N18" s="80">
        <f t="shared" si="6"/>
        <v>0.6</v>
      </c>
      <c r="O18" s="92">
        <f>IF(AND('Indicator Data'!AK21="No data",'Indicator Data'!AL21="No data"),0,SUM('Indicator Data'!AK21:AM21)/1000)</f>
        <v>42.167999999999999</v>
      </c>
      <c r="P18" s="77">
        <f t="shared" si="7"/>
        <v>5.4</v>
      </c>
      <c r="Q18" s="81">
        <f>O18*1000/'Indicator Data'!BC21</f>
        <v>3.71584501063124E-3</v>
      </c>
      <c r="R18" s="77">
        <f t="shared" si="8"/>
        <v>4.4000000000000004</v>
      </c>
      <c r="S18" s="82">
        <f t="shared" si="9"/>
        <v>4.9000000000000004</v>
      </c>
      <c r="T18" s="77" t="str">
        <f>IF('Indicator Data'!AB21="No data","x",ROUND(IF('Indicator Data'!AB21&gt;T$195,10,IF('Indicator Data'!AB21&lt;T$194,0,10-(T$195-'Indicator Data'!AB21)/(T$195-T$194)*10)),1))</f>
        <v>x</v>
      </c>
      <c r="U18" s="77">
        <f>IF('Indicator Data'!AA21="No data","x",ROUND(IF('Indicator Data'!AA21&gt;U$195,10,IF('Indicator Data'!AA21&lt;U$194,0,10-(U$195-'Indicator Data'!AA21)/(U$195-U$194)*10)),1))</f>
        <v>0.2</v>
      </c>
      <c r="V18" s="77" t="str">
        <f>IF('Indicator Data'!AE21="No data","x",ROUND(IF('Indicator Data'!AE21&gt;V$195,10,IF('Indicator Data'!AE21&lt;V$194,0,10-(V$195-'Indicator Data'!AE21)/(V$195-V$194)*10)),1))</f>
        <v>x</v>
      </c>
      <c r="W18" s="78">
        <f t="shared" si="0"/>
        <v>0.2</v>
      </c>
      <c r="X18" s="77">
        <f>IF('Indicator Data'!W21="No data","x",ROUND(IF('Indicator Data'!W21&gt;X$195,10,IF('Indicator Data'!W21&lt;X$194,0,10-(X$195-'Indicator Data'!W21)/(X$195-X$194)*10)),1))</f>
        <v>0.3</v>
      </c>
      <c r="Y18" s="77" t="str">
        <f>IF('Indicator Data'!X21="No data","x",ROUND(IF('Indicator Data'!X21&gt;Y$195,10,IF('Indicator Data'!X21&lt;Y$194,0,10-(Y$195-'Indicator Data'!X21)/(Y$195-Y$194)*10)),1))</f>
        <v>x</v>
      </c>
      <c r="Z18" s="78">
        <f t="shared" si="10"/>
        <v>0.3</v>
      </c>
      <c r="AA18" s="92">
        <f>('Indicator Data'!AJ21+'Indicator Data'!AI21*0.5+'Indicator Data'!AH21*0.25)/1000</f>
        <v>0</v>
      </c>
      <c r="AB18" s="83">
        <f>AA18*1000/'Indicator Data'!BC21</f>
        <v>0</v>
      </c>
      <c r="AC18" s="78">
        <f t="shared" si="11"/>
        <v>0</v>
      </c>
      <c r="AD18" s="77">
        <f>IF('Indicator Data'!AN21="No data","x",ROUND(IF('Indicator Data'!AN21&lt;$AD$194,10,IF('Indicator Data'!AN21&gt;$AD$195,0,($AD$195-'Indicator Data'!AN21)/($AD$195-$AD$194)*10)),1))</f>
        <v>0</v>
      </c>
      <c r="AE18" s="77">
        <f>IF('Indicator Data'!AO21="No data","x",ROUND(IF('Indicator Data'!AO21&gt;$AE$195,10,IF('Indicator Data'!AO21&lt;$AE$194,0,10-($AE$195-'Indicator Data'!AO21)/($AE$195-$AE$194)*10)),1))</f>
        <v>0</v>
      </c>
      <c r="AF18" s="84">
        <f>IF('Indicator Data'!AP21="No data","x",ROUND(IF('Indicator Data'!AP21&gt;$AF$195,10,IF('Indicator Data'!AP21&lt;$AF$194,0,10-($AF$195-'Indicator Data'!AP21)/($AF$195-$AF$194)*10)),1))</f>
        <v>0.8</v>
      </c>
      <c r="AG18" s="84">
        <f>IF('Indicator Data'!AQ21="No data","x",ROUND(IF('Indicator Data'!AQ21&gt;$AG$195,10,IF('Indicator Data'!AQ21&lt;$AG$194,0,10-($AG$195-'Indicator Data'!AQ21)/($AG$195-$AG$194)*10)),1))</f>
        <v>3</v>
      </c>
      <c r="AH18" s="77">
        <f t="shared" si="12"/>
        <v>1.2</v>
      </c>
      <c r="AI18" s="78">
        <f t="shared" si="13"/>
        <v>0.4</v>
      </c>
      <c r="AJ18" s="85">
        <f t="shared" si="14"/>
        <v>0.2</v>
      </c>
      <c r="AK18" s="86">
        <f t="shared" si="1"/>
        <v>2.9</v>
      </c>
    </row>
    <row r="19" spans="1:37" s="4" customFormat="1" x14ac:dyDescent="0.25">
      <c r="A19" s="131" t="s">
        <v>33</v>
      </c>
      <c r="B19" s="63" t="s">
        <v>32</v>
      </c>
      <c r="C19" s="77">
        <f>ROUND(IF('Indicator Data'!Q22="No data",IF((0.1233*LN('Indicator Data'!BB22)-0.4559)&gt;C$195,0,IF((0.1233*LN('Indicator Data'!BB22)-0.4559)&lt;C$194,10,(C$195-(0.1233*LN('Indicator Data'!BB22)-0.4559))/(C$195-C$194)*10)),IF('Indicator Data'!Q22&gt;C$195,0,IF('Indicator Data'!Q22&lt;C$194,10,(C$195-'Indicator Data'!Q22)/(C$195-C$194)*10))),1)</f>
        <v>3.8</v>
      </c>
      <c r="D19" s="77">
        <f>IF('Indicator Data'!R22="No data","x",ROUND((IF('Indicator Data'!R22&gt;D$195,10,IF('Indicator Data'!R22&lt;D$194,0,10-(D$195-'Indicator Data'!R22)/(D$195-D$194)*10))),1))</f>
        <v>0</v>
      </c>
      <c r="E19" s="78">
        <f t="shared" si="2"/>
        <v>2.1</v>
      </c>
      <c r="F19" s="77">
        <f>IF('Indicator Data'!AF22="No data","x",ROUND(IF('Indicator Data'!AF22&gt;F$195,10,IF('Indicator Data'!AF22&lt;F$194,0,10-(F$195-'Indicator Data'!AF22)/(F$195-F$194)*10)),1))</f>
        <v>5</v>
      </c>
      <c r="G19" s="77" t="str">
        <f>IF('Indicator Data'!AG22="No data","x",ROUND(IF('Indicator Data'!AG22&gt;G$195,10,IF('Indicator Data'!AG22&lt;G$194,0,10-(G$195-'Indicator Data'!AG22)/(G$195-G$194)*10)),1))</f>
        <v>x</v>
      </c>
      <c r="H19" s="78">
        <f t="shared" si="3"/>
        <v>5</v>
      </c>
      <c r="I19" s="79">
        <f>SUM(IF('Indicator Data'!S22=0,0,'Indicator Data'!S22/1000000),SUM('Indicator Data'!T22:U22))</f>
        <v>64.929999999999993</v>
      </c>
      <c r="J19" s="79">
        <f>I19/'Indicator Data'!BC22*1000000</f>
        <v>176.94315908806007</v>
      </c>
      <c r="K19" s="77">
        <f t="shared" si="4"/>
        <v>3.5</v>
      </c>
      <c r="L19" s="77">
        <f>IF('Indicator Data'!V22="No data","x",ROUND(IF('Indicator Data'!V22&gt;L$195,10,IF('Indicator Data'!V22&lt;L$194,0,10-(L$195-'Indicator Data'!V22)/(L$195-L$194)*10)),1))</f>
        <v>1.1000000000000001</v>
      </c>
      <c r="M19" s="78">
        <f t="shared" si="5"/>
        <v>2.2999999999999998</v>
      </c>
      <c r="N19" s="80">
        <f t="shared" si="6"/>
        <v>2.9</v>
      </c>
      <c r="O19" s="92">
        <f>IF(AND('Indicator Data'!AK22="No data",'Indicator Data'!AL22="No data"),0,SUM('Indicator Data'!AK22:AM22)/1000)</f>
        <v>0</v>
      </c>
      <c r="P19" s="77">
        <f t="shared" si="7"/>
        <v>0</v>
      </c>
      <c r="Q19" s="81">
        <f>O19*1000/'Indicator Data'!BC22</f>
        <v>0</v>
      </c>
      <c r="R19" s="77">
        <f t="shared" si="8"/>
        <v>0</v>
      </c>
      <c r="S19" s="82">
        <f t="shared" si="9"/>
        <v>0</v>
      </c>
      <c r="T19" s="77">
        <f>IF('Indicator Data'!AB22="No data","x",ROUND(IF('Indicator Data'!AB22&gt;T$195,10,IF('Indicator Data'!AB22&lt;T$194,0,10-(T$195-'Indicator Data'!AB22)/(T$195-T$194)*10)),1))</f>
        <v>3</v>
      </c>
      <c r="U19" s="77">
        <f>IF('Indicator Data'!AA22="No data","x",ROUND(IF('Indicator Data'!AA22&gt;U$195,10,IF('Indicator Data'!AA22&lt;U$194,0,10-(U$195-'Indicator Data'!AA22)/(U$195-U$194)*10)),1))</f>
        <v>0.5</v>
      </c>
      <c r="V19" s="77">
        <f>IF('Indicator Data'!AE22="No data","x",ROUND(IF('Indicator Data'!AE22&gt;V$195,10,IF('Indicator Data'!AE22&lt;V$194,0,10-(V$195-'Indicator Data'!AE22)/(V$195-V$194)*10)),1))</f>
        <v>0</v>
      </c>
      <c r="W19" s="78">
        <f t="shared" si="0"/>
        <v>1.2</v>
      </c>
      <c r="X19" s="77">
        <f>IF('Indicator Data'!W22="No data","x",ROUND(IF('Indicator Data'!W22&gt;X$195,10,IF('Indicator Data'!W22&lt;X$194,0,10-(X$195-'Indicator Data'!W22)/(X$195-X$194)*10)),1))</f>
        <v>1.3</v>
      </c>
      <c r="Y19" s="77">
        <f>IF('Indicator Data'!X22="No data","x",ROUND(IF('Indicator Data'!X22&gt;Y$195,10,IF('Indicator Data'!X22&lt;Y$194,0,10-(Y$195-'Indicator Data'!X22)/(Y$195-Y$194)*10)),1))</f>
        <v>1.4</v>
      </c>
      <c r="Z19" s="78">
        <f t="shared" si="10"/>
        <v>1.4</v>
      </c>
      <c r="AA19" s="92">
        <f>('Indicator Data'!AJ22+'Indicator Data'!AI22*0.5+'Indicator Data'!AH22*0.25)/1000</f>
        <v>10.1775</v>
      </c>
      <c r="AB19" s="83">
        <f>AA19*1000/'Indicator Data'!BC22</f>
        <v>2.7735083961477461E-2</v>
      </c>
      <c r="AC19" s="78">
        <f t="shared" si="11"/>
        <v>2.8</v>
      </c>
      <c r="AD19" s="77">
        <f>IF('Indicator Data'!AN22="No data","x",ROUND(IF('Indicator Data'!AN22&lt;$AD$194,10,IF('Indicator Data'!AN22&gt;$AD$195,0,($AD$195-'Indicator Data'!AN22)/($AD$195-$AD$194)*10)),1))</f>
        <v>3.5</v>
      </c>
      <c r="AE19" s="77">
        <f>IF('Indicator Data'!AO22="No data","x",ROUND(IF('Indicator Data'!AO22&gt;$AE$195,10,IF('Indicator Data'!AO22&lt;$AE$194,0,10-($AE$195-'Indicator Data'!AO22)/($AE$195-$AE$194)*10)),1))</f>
        <v>0.4</v>
      </c>
      <c r="AF19" s="84">
        <f>IF('Indicator Data'!AP22="No data","x",ROUND(IF('Indicator Data'!AP22&gt;$AF$195,10,IF('Indicator Data'!AP22&lt;$AF$194,0,10-($AF$195-'Indicator Data'!AP22)/($AF$195-$AF$194)*10)),1))</f>
        <v>2.2999999999999998</v>
      </c>
      <c r="AG19" s="84">
        <f>IF('Indicator Data'!AQ22="No data","x",ROUND(IF('Indicator Data'!AQ22&gt;$AG$195,10,IF('Indicator Data'!AQ22&lt;$AG$194,0,10-($AG$195-'Indicator Data'!AQ22)/($AG$195-$AG$194)*10)),1))</f>
        <v>10</v>
      </c>
      <c r="AH19" s="77">
        <f t="shared" si="12"/>
        <v>3.8</v>
      </c>
      <c r="AI19" s="78">
        <f t="shared" si="13"/>
        <v>2.6</v>
      </c>
      <c r="AJ19" s="85">
        <f t="shared" si="14"/>
        <v>2</v>
      </c>
      <c r="AK19" s="86">
        <f t="shared" si="1"/>
        <v>1</v>
      </c>
    </row>
    <row r="20" spans="1:37" s="4" customFormat="1" x14ac:dyDescent="0.25">
      <c r="A20" s="131" t="s">
        <v>35</v>
      </c>
      <c r="B20" s="63" t="s">
        <v>34</v>
      </c>
      <c r="C20" s="77">
        <f>ROUND(IF('Indicator Data'!Q23="No data",IF((0.1233*LN('Indicator Data'!BB23)-0.4559)&gt;C$195,0,IF((0.1233*LN('Indicator Data'!BB23)-0.4559)&lt;C$194,10,(C$195-(0.1233*LN('Indicator Data'!BB23)-0.4559))/(C$195-C$194)*10)),IF('Indicator Data'!Q23&gt;C$195,0,IF('Indicator Data'!Q23&lt;C$194,10,(C$195-'Indicator Data'!Q23)/(C$195-C$194)*10))),1)</f>
        <v>7.2</v>
      </c>
      <c r="D20" s="77">
        <f>IF('Indicator Data'!R23="No data","x",ROUND((IF('Indicator Data'!R23&gt;D$195,10,IF('Indicator Data'!R23&lt;D$194,0,10-(D$195-'Indicator Data'!R23)/(D$195-D$194)*10))),1))</f>
        <v>6.5</v>
      </c>
      <c r="E20" s="78">
        <f t="shared" si="2"/>
        <v>6.9</v>
      </c>
      <c r="F20" s="77">
        <f>IF('Indicator Data'!AF23="No data","x",ROUND(IF('Indicator Data'!AF23&gt;F$195,10,IF('Indicator Data'!AF23&lt;F$194,0,10-(F$195-'Indicator Data'!AF23)/(F$195-F$194)*10)),1))</f>
        <v>8.1999999999999993</v>
      </c>
      <c r="G20" s="77">
        <f>IF('Indicator Data'!AG23="No data","x",ROUND(IF('Indicator Data'!AG23&gt;G$195,10,IF('Indicator Data'!AG23&lt;G$194,0,10-(G$195-'Indicator Data'!AG23)/(G$195-G$194)*10)),1))</f>
        <v>4.5999999999999996</v>
      </c>
      <c r="H20" s="78">
        <f t="shared" si="3"/>
        <v>6.4</v>
      </c>
      <c r="I20" s="79">
        <f>SUM(IF('Indicator Data'!S23=0,0,'Indicator Data'!S23/1000000),SUM('Indicator Data'!T23:U23))</f>
        <v>1032.9244739999999</v>
      </c>
      <c r="J20" s="79">
        <f>I20/'Indicator Data'!BC23*1000000</f>
        <v>95.005165789237935</v>
      </c>
      <c r="K20" s="77">
        <f t="shared" si="4"/>
        <v>1.9</v>
      </c>
      <c r="L20" s="77">
        <f>IF('Indicator Data'!V23="No data","x",ROUND(IF('Indicator Data'!V23&gt;L$195,10,IF('Indicator Data'!V23&lt;L$194,0,10-(L$195-'Indicator Data'!V23)/(L$195-L$194)*10)),1))</f>
        <v>3.5</v>
      </c>
      <c r="M20" s="78">
        <f t="shared" si="5"/>
        <v>2.7</v>
      </c>
      <c r="N20" s="80">
        <f t="shared" si="6"/>
        <v>5.7</v>
      </c>
      <c r="O20" s="92">
        <f>IF(AND('Indicator Data'!AK23="No data",'Indicator Data'!AL23="No data"),0,SUM('Indicator Data'!AK23:AM23)/1000)</f>
        <v>0.80900000000000005</v>
      </c>
      <c r="P20" s="77">
        <f t="shared" si="7"/>
        <v>0</v>
      </c>
      <c r="Q20" s="81">
        <f>O20*1000/'Indicator Data'!BC23</f>
        <v>7.4409292313363739E-5</v>
      </c>
      <c r="R20" s="77">
        <f t="shared" si="8"/>
        <v>1.7</v>
      </c>
      <c r="S20" s="82">
        <f t="shared" si="9"/>
        <v>0.9</v>
      </c>
      <c r="T20" s="77">
        <f>IF('Indicator Data'!AB23="No data","x",ROUND(IF('Indicator Data'!AB23&gt;T$195,10,IF('Indicator Data'!AB23&lt;T$194,0,10-(T$195-'Indicator Data'!AB23)/(T$195-T$194)*10)),1))</f>
        <v>2.2000000000000002</v>
      </c>
      <c r="U20" s="77">
        <f>IF('Indicator Data'!AA23="No data","x",ROUND(IF('Indicator Data'!AA23&gt;U$195,10,IF('Indicator Data'!AA23&lt;U$194,0,10-(U$195-'Indicator Data'!AA23)/(U$195-U$194)*10)),1))</f>
        <v>1.1000000000000001</v>
      </c>
      <c r="V20" s="77">
        <f>IF('Indicator Data'!AE23="No data","x",ROUND(IF('Indicator Data'!AE23&gt;V$195,10,IF('Indicator Data'!AE23&lt;V$194,0,10-(V$195-'Indicator Data'!AE23)/(V$195-V$194)*10)),1))</f>
        <v>6.7</v>
      </c>
      <c r="W20" s="78">
        <f t="shared" si="0"/>
        <v>3.3</v>
      </c>
      <c r="X20" s="77">
        <f>IF('Indicator Data'!W23="No data","x",ROUND(IF('Indicator Data'!W23&gt;X$195,10,IF('Indicator Data'!W23&lt;X$194,0,10-(X$195-'Indicator Data'!W23)/(X$195-X$194)*10)),1))</f>
        <v>7.7</v>
      </c>
      <c r="Y20" s="77">
        <f>IF('Indicator Data'!X23="No data","x",ROUND(IF('Indicator Data'!X23&gt;Y$195,10,IF('Indicator Data'!X23&lt;Y$194,0,10-(Y$195-'Indicator Data'!X23)/(Y$195-Y$194)*10)),1))</f>
        <v>4</v>
      </c>
      <c r="Z20" s="78">
        <f t="shared" si="10"/>
        <v>5.9</v>
      </c>
      <c r="AA20" s="92">
        <f>('Indicator Data'!AJ23+'Indicator Data'!AI23*0.5+'Indicator Data'!AH23*0.25)/1000</f>
        <v>0.14050000000000001</v>
      </c>
      <c r="AB20" s="83">
        <f>AA20*1000/'Indicator Data'!BC23</f>
        <v>1.2922751013631158E-5</v>
      </c>
      <c r="AC20" s="78">
        <f t="shared" si="11"/>
        <v>0</v>
      </c>
      <c r="AD20" s="77">
        <f>IF('Indicator Data'!AN23="No data","x",ROUND(IF('Indicator Data'!AN23&lt;$AD$194,10,IF('Indicator Data'!AN23&gt;$AD$195,0,($AD$195-'Indicator Data'!AN23)/($AD$195-$AD$194)*10)),1))</f>
        <v>3.1</v>
      </c>
      <c r="AE20" s="77">
        <f>IF('Indicator Data'!AO23="No data","x",ROUND(IF('Indicator Data'!AO23&gt;$AE$195,10,IF('Indicator Data'!AO23&lt;$AE$194,0,10-($AE$195-'Indicator Data'!AO23)/($AE$195-$AE$194)*10)),1))</f>
        <v>0.8</v>
      </c>
      <c r="AF20" s="84">
        <f>IF('Indicator Data'!AP23="No data","x",ROUND(IF('Indicator Data'!AP23&gt;$AF$195,10,IF('Indicator Data'!AP23&lt;$AF$194,0,10-($AF$195-'Indicator Data'!AP23)/($AF$195-$AF$194)*10)),1))</f>
        <v>7.9</v>
      </c>
      <c r="AG20" s="84">
        <f>IF('Indicator Data'!AQ23="No data","x",ROUND(IF('Indicator Data'!AQ23&gt;$AG$195,10,IF('Indicator Data'!AQ23&lt;$AG$194,0,10-($AG$195-'Indicator Data'!AQ23)/($AG$195-$AG$194)*10)),1))</f>
        <v>10</v>
      </c>
      <c r="AH20" s="77">
        <f t="shared" si="12"/>
        <v>8.3000000000000007</v>
      </c>
      <c r="AI20" s="78">
        <f t="shared" si="13"/>
        <v>4.0999999999999996</v>
      </c>
      <c r="AJ20" s="85">
        <f t="shared" si="14"/>
        <v>3.6</v>
      </c>
      <c r="AK20" s="86">
        <f t="shared" si="1"/>
        <v>2.4</v>
      </c>
    </row>
    <row r="21" spans="1:37" s="4" customFormat="1" x14ac:dyDescent="0.25">
      <c r="A21" s="131" t="s">
        <v>37</v>
      </c>
      <c r="B21" s="63" t="s">
        <v>36</v>
      </c>
      <c r="C21" s="77">
        <f>ROUND(IF('Indicator Data'!Q24="No data",IF((0.1233*LN('Indicator Data'!BB24)-0.4559)&gt;C$195,0,IF((0.1233*LN('Indicator Data'!BB24)-0.4559)&lt;C$194,10,(C$195-(0.1233*LN('Indicator Data'!BB24)-0.4559))/(C$195-C$194)*10)),IF('Indicator Data'!Q24&gt;C$195,0,IF('Indicator Data'!Q24&lt;C$194,10,(C$195-'Indicator Data'!Q24)/(C$195-C$194)*10))),1)</f>
        <v>5.3</v>
      </c>
      <c r="D21" s="77">
        <f>IF('Indicator Data'!R24="No data","x",ROUND((IF('Indicator Data'!R24&gt;D$195,10,IF('Indicator Data'!R24&lt;D$194,0,10-(D$195-'Indicator Data'!R24)/(D$195-D$194)*10))),1))</f>
        <v>1.7</v>
      </c>
      <c r="E21" s="78">
        <f t="shared" si="2"/>
        <v>3.7</v>
      </c>
      <c r="F21" s="77">
        <f>IF('Indicator Data'!AF24="No data","x",ROUND(IF('Indicator Data'!AF24&gt;F$195,10,IF('Indicator Data'!AF24&lt;F$194,0,10-(F$195-'Indicator Data'!AF24)/(F$195-F$194)*10)),1))</f>
        <v>6.4</v>
      </c>
      <c r="G21" s="77">
        <f>IF('Indicator Data'!AG24="No data","x",ROUND(IF('Indicator Data'!AG24&gt;G$195,10,IF('Indicator Data'!AG24&lt;G$194,0,10-(G$195-'Indicator Data'!AG24)/(G$195-G$194)*10)),1))</f>
        <v>3.4</v>
      </c>
      <c r="H21" s="78">
        <f t="shared" si="3"/>
        <v>4.9000000000000004</v>
      </c>
      <c r="I21" s="79">
        <f>SUM(IF('Indicator Data'!S24=0,0,'Indicator Data'!S24/1000000),SUM('Indicator Data'!T24:U24))</f>
        <v>229.43432199999998</v>
      </c>
      <c r="J21" s="79">
        <f>I21/'Indicator Data'!BC24*1000000</f>
        <v>287.59637487229946</v>
      </c>
      <c r="K21" s="77">
        <f t="shared" si="4"/>
        <v>5.8</v>
      </c>
      <c r="L21" s="77">
        <f>IF('Indicator Data'!V24="No data","x",ROUND(IF('Indicator Data'!V24&gt;L$195,10,IF('Indicator Data'!V24&lt;L$194,0,10-(L$195-'Indicator Data'!V24)/(L$195-L$194)*10)),1))</f>
        <v>3.5</v>
      </c>
      <c r="M21" s="78">
        <f t="shared" si="5"/>
        <v>4.7</v>
      </c>
      <c r="N21" s="80">
        <f t="shared" si="6"/>
        <v>4.3</v>
      </c>
      <c r="O21" s="92">
        <f>IF(AND('Indicator Data'!AK24="No data",'Indicator Data'!AL24="No data"),0,SUM('Indicator Data'!AK24:AM24)/1000)</f>
        <v>0</v>
      </c>
      <c r="P21" s="77">
        <f t="shared" si="7"/>
        <v>0</v>
      </c>
      <c r="Q21" s="81">
        <f>O21*1000/'Indicator Data'!BC24</f>
        <v>0</v>
      </c>
      <c r="R21" s="77">
        <f t="shared" si="8"/>
        <v>0</v>
      </c>
      <c r="S21" s="82">
        <f t="shared" si="9"/>
        <v>0</v>
      </c>
      <c r="T21" s="77">
        <f>IF('Indicator Data'!AB24="No data","x",ROUND(IF('Indicator Data'!AB24&gt;T$195,10,IF('Indicator Data'!AB24&lt;T$194,0,10-(T$195-'Indicator Data'!AB24)/(T$195-T$194)*10)),1))</f>
        <v>0.2</v>
      </c>
      <c r="U21" s="77">
        <f>IF('Indicator Data'!AA24="No data","x",ROUND(IF('Indicator Data'!AA24&gt;U$195,10,IF('Indicator Data'!AA24&lt;U$194,0,10-(U$195-'Indicator Data'!AA24)/(U$195-U$194)*10)),1))</f>
        <v>2.8</v>
      </c>
      <c r="V21" s="77">
        <f>IF('Indicator Data'!AE24="No data","x",ROUND(IF('Indicator Data'!AE24&gt;V$195,10,IF('Indicator Data'!AE24&lt;V$194,0,10-(V$195-'Indicator Data'!AE24)/(V$195-V$194)*10)),1))</f>
        <v>0</v>
      </c>
      <c r="W21" s="78">
        <f t="shared" si="0"/>
        <v>1</v>
      </c>
      <c r="X21" s="77">
        <f>IF('Indicator Data'!W24="No data","x",ROUND(IF('Indicator Data'!W24&gt;X$195,10,IF('Indicator Data'!W24&lt;X$194,0,10-(X$195-'Indicator Data'!W24)/(X$195-X$194)*10)),1))</f>
        <v>2.5</v>
      </c>
      <c r="Y21" s="77">
        <f>IF('Indicator Data'!X24="No data","x",ROUND(IF('Indicator Data'!X24&gt;Y$195,10,IF('Indicator Data'!X24&lt;Y$194,0,10-(Y$195-'Indicator Data'!X24)/(Y$195-Y$194)*10)),1))</f>
        <v>2.8</v>
      </c>
      <c r="Z21" s="78">
        <f t="shared" si="10"/>
        <v>2.7</v>
      </c>
      <c r="AA21" s="92">
        <f>('Indicator Data'!AJ24+'Indicator Data'!AI24*0.5+'Indicator Data'!AH24*0.25)/1000</f>
        <v>0</v>
      </c>
      <c r="AB21" s="83">
        <f>AA21*1000/'Indicator Data'!BC24</f>
        <v>0</v>
      </c>
      <c r="AC21" s="78">
        <f t="shared" si="11"/>
        <v>0</v>
      </c>
      <c r="AD21" s="77">
        <f>IF('Indicator Data'!AN24="No data","x",ROUND(IF('Indicator Data'!AN24&lt;$AD$194,10,IF('Indicator Data'!AN24&gt;$AD$195,0,($AD$195-'Indicator Data'!AN24)/($AD$195-$AD$194)*10)),1))</f>
        <v>5.3</v>
      </c>
      <c r="AE21" s="77">
        <f>IF('Indicator Data'!AO24="No data","x",ROUND(IF('Indicator Data'!AO24&gt;$AE$195,10,IF('Indicator Data'!AO24&lt;$AE$194,0,10-($AE$195-'Indicator Data'!AO24)/($AE$195-$AE$194)*10)),1))</f>
        <v>3.6</v>
      </c>
      <c r="AF21" s="84">
        <f>IF('Indicator Data'!AP24="No data","x",ROUND(IF('Indicator Data'!AP24&gt;$AF$195,10,IF('Indicator Data'!AP24&lt;$AF$194,0,10-($AF$195-'Indicator Data'!AP24)/($AF$195-$AF$194)*10)),1))</f>
        <v>4.5</v>
      </c>
      <c r="AG21" s="84">
        <f>IF('Indicator Data'!AQ24="No data","x",ROUND(IF('Indicator Data'!AQ24&gt;$AG$195,10,IF('Indicator Data'!AQ24&lt;$AG$194,0,10-($AG$195-'Indicator Data'!AQ24)/($AG$195-$AG$194)*10)),1))</f>
        <v>3.2</v>
      </c>
      <c r="AH21" s="77">
        <f t="shared" si="12"/>
        <v>4.2</v>
      </c>
      <c r="AI21" s="78">
        <f t="shared" si="13"/>
        <v>4.4000000000000004</v>
      </c>
      <c r="AJ21" s="85">
        <f t="shared" si="14"/>
        <v>2.2000000000000002</v>
      </c>
      <c r="AK21" s="86">
        <f t="shared" si="1"/>
        <v>1.2</v>
      </c>
    </row>
    <row r="22" spans="1:37" s="4" customFormat="1" x14ac:dyDescent="0.25">
      <c r="A22" s="131" t="s">
        <v>843</v>
      </c>
      <c r="B22" s="63" t="s">
        <v>38</v>
      </c>
      <c r="C22" s="77">
        <f>ROUND(IF('Indicator Data'!Q25="No data",IF((0.1233*LN('Indicator Data'!BB25)-0.4559)&gt;C$195,0,IF((0.1233*LN('Indicator Data'!BB25)-0.4559)&lt;C$194,10,(C$195-(0.1233*LN('Indicator Data'!BB25)-0.4559))/(C$195-C$194)*10)),IF('Indicator Data'!Q25&gt;C$195,0,IF('Indicator Data'!Q25&lt;C$194,10,(C$195-'Indicator Data'!Q25)/(C$195-C$194)*10))),1)</f>
        <v>4.2</v>
      </c>
      <c r="D22" s="77">
        <f>IF('Indicator Data'!R25="No data","x",ROUND((IF('Indicator Data'!R25&gt;D$195,10,IF('Indicator Data'!R25&lt;D$194,0,10-(D$195-'Indicator Data'!R25)/(D$195-D$194)*10))),1))</f>
        <v>1</v>
      </c>
      <c r="E22" s="78">
        <f t="shared" si="2"/>
        <v>2.8</v>
      </c>
      <c r="F22" s="77">
        <f>IF('Indicator Data'!AF25="No data","x",ROUND(IF('Indicator Data'!AF25&gt;F$195,10,IF('Indicator Data'!AF25&lt;F$194,0,10-(F$195-'Indicator Data'!AF25)/(F$195-F$194)*10)),1))</f>
        <v>5.9</v>
      </c>
      <c r="G22" s="77">
        <f>IF('Indicator Data'!AG25="No data","x",ROUND(IF('Indicator Data'!AG25&gt;G$195,10,IF('Indicator Data'!AG25&lt;G$194,0,10-(G$195-'Indicator Data'!AG25)/(G$195-G$194)*10)),1))</f>
        <v>5.9</v>
      </c>
      <c r="H22" s="78">
        <f t="shared" si="3"/>
        <v>5.9</v>
      </c>
      <c r="I22" s="79">
        <f>SUM(IF('Indicator Data'!S25=0,0,'Indicator Data'!S25/1000000),SUM('Indicator Data'!T25:U25))</f>
        <v>1478.451959</v>
      </c>
      <c r="J22" s="79">
        <f>I22/'Indicator Data'!BC25*1000000</f>
        <v>135.78875661951517</v>
      </c>
      <c r="K22" s="77">
        <f t="shared" si="4"/>
        <v>2.7</v>
      </c>
      <c r="L22" s="77">
        <f>IF('Indicator Data'!V25="No data","x",ROUND(IF('Indicator Data'!V25&gt;L$195,10,IF('Indicator Data'!V25&lt;L$194,0,10-(L$195-'Indicator Data'!V25)/(L$195-L$194)*10)),1))</f>
        <v>1.6</v>
      </c>
      <c r="M22" s="78">
        <f t="shared" si="5"/>
        <v>2.2000000000000002</v>
      </c>
      <c r="N22" s="80">
        <f t="shared" si="6"/>
        <v>3.4</v>
      </c>
      <c r="O22" s="92">
        <f>IF(AND('Indicator Data'!AK25="No data",'Indicator Data'!AL25="No data"),0,SUM('Indicator Data'!AK25:AM25)/1000)</f>
        <v>0.78600000000000003</v>
      </c>
      <c r="P22" s="77">
        <f t="shared" si="7"/>
        <v>0</v>
      </c>
      <c r="Q22" s="81">
        <f>O22*1000/'Indicator Data'!BC25</f>
        <v>7.2190348866749289E-5</v>
      </c>
      <c r="R22" s="77">
        <f t="shared" si="8"/>
        <v>1.7</v>
      </c>
      <c r="S22" s="82">
        <f t="shared" si="9"/>
        <v>0.9</v>
      </c>
      <c r="T22" s="77">
        <f>IF('Indicator Data'!AB25="No data","x",ROUND(IF('Indicator Data'!AB25&gt;T$195,10,IF('Indicator Data'!AB25&lt;T$194,0,10-(T$195-'Indicator Data'!AB25)/(T$195-T$194)*10)),1))</f>
        <v>0.6</v>
      </c>
      <c r="U22" s="77">
        <f>IF('Indicator Data'!AA25="No data","x",ROUND(IF('Indicator Data'!AA25&gt;U$195,10,IF('Indicator Data'!AA25&lt;U$194,0,10-(U$195-'Indicator Data'!AA25)/(U$195-U$194)*10)),1))</f>
        <v>2.1</v>
      </c>
      <c r="V22" s="77">
        <f>IF('Indicator Data'!AE25="No data","x",ROUND(IF('Indicator Data'!AE25&gt;V$195,10,IF('Indicator Data'!AE25&lt;V$194,0,10-(V$195-'Indicator Data'!AE25)/(V$195-V$194)*10)),1))</f>
        <v>0</v>
      </c>
      <c r="W22" s="78">
        <f t="shared" si="0"/>
        <v>0.9</v>
      </c>
      <c r="X22" s="77">
        <f>IF('Indicator Data'!W25="No data","x",ROUND(IF('Indicator Data'!W25&gt;X$195,10,IF('Indicator Data'!W25&lt;X$194,0,10-(X$195-'Indicator Data'!W25)/(X$195-X$194)*10)),1))</f>
        <v>3</v>
      </c>
      <c r="Y22" s="77">
        <f>IF('Indicator Data'!X25="No data","x",ROUND(IF('Indicator Data'!X25&gt;Y$195,10,IF('Indicator Data'!X25&lt;Y$194,0,10-(Y$195-'Indicator Data'!X25)/(Y$195-Y$194)*10)),1))</f>
        <v>1</v>
      </c>
      <c r="Z22" s="78">
        <f t="shared" si="10"/>
        <v>2</v>
      </c>
      <c r="AA22" s="92">
        <f>('Indicator Data'!AJ25+'Indicator Data'!AI25*0.5+'Indicator Data'!AH25*0.25)/1000</f>
        <v>359.4325</v>
      </c>
      <c r="AB22" s="83">
        <f>AA22*1000/'Indicator Data'!BC25</f>
        <v>3.3012159757058353E-2</v>
      </c>
      <c r="AC22" s="78">
        <f t="shared" si="11"/>
        <v>3.3</v>
      </c>
      <c r="AD22" s="77">
        <f>IF('Indicator Data'!AN25="No data","x",ROUND(IF('Indicator Data'!AN25&lt;$AD$194,10,IF('Indicator Data'!AN25&gt;$AD$195,0,($AD$195-'Indicator Data'!AN25)/($AD$195-$AD$194)*10)),1))</f>
        <v>6.3</v>
      </c>
      <c r="AE22" s="77">
        <f>IF('Indicator Data'!AO25="No data","x",ROUND(IF('Indicator Data'!AO25&gt;$AE$195,10,IF('Indicator Data'!AO25&lt;$AE$194,0,10-($AE$195-'Indicator Data'!AO25)/($AE$195-$AE$194)*10)),1))</f>
        <v>3.6</v>
      </c>
      <c r="AF22" s="84">
        <f>IF('Indicator Data'!AP25="No data","x",ROUND(IF('Indicator Data'!AP25&gt;$AF$195,10,IF('Indicator Data'!AP25&lt;$AF$194,0,10-($AF$195-'Indicator Data'!AP25)/($AF$195-$AF$194)*10)),1))</f>
        <v>5.4</v>
      </c>
      <c r="AG22" s="84">
        <f>IF('Indicator Data'!AQ25="No data","x",ROUND(IF('Indicator Data'!AQ25&gt;$AG$195,10,IF('Indicator Data'!AQ25&lt;$AG$194,0,10-($AG$195-'Indicator Data'!AQ25)/($AG$195-$AG$194)*10)),1))</f>
        <v>6.1</v>
      </c>
      <c r="AH22" s="77">
        <f t="shared" si="12"/>
        <v>5.5</v>
      </c>
      <c r="AI22" s="78">
        <f t="shared" si="13"/>
        <v>5.0999999999999996</v>
      </c>
      <c r="AJ22" s="85">
        <f t="shared" si="14"/>
        <v>3</v>
      </c>
      <c r="AK22" s="86">
        <f t="shared" si="1"/>
        <v>2</v>
      </c>
    </row>
    <row r="23" spans="1:37" s="4" customFormat="1" x14ac:dyDescent="0.25">
      <c r="A23" s="131" t="s">
        <v>40</v>
      </c>
      <c r="B23" s="63" t="s">
        <v>39</v>
      </c>
      <c r="C23" s="77">
        <f>ROUND(IF('Indicator Data'!Q26="No data",IF((0.1233*LN('Indicator Data'!BB26)-0.4559)&gt;C$195,0,IF((0.1233*LN('Indicator Data'!BB26)-0.4559)&lt;C$194,10,(C$195-(0.1233*LN('Indicator Data'!BB26)-0.4559))/(C$195-C$194)*10)),IF('Indicator Data'!Q26&gt;C$195,0,IF('Indicator Data'!Q26&lt;C$194,10,(C$195-'Indicator Data'!Q26)/(C$195-C$194)*10))),1)</f>
        <v>3.1</v>
      </c>
      <c r="D23" s="77">
        <f>IF('Indicator Data'!R26="No data","x",ROUND((IF('Indicator Data'!R26&gt;D$195,10,IF('Indicator Data'!R26&lt;D$194,0,10-(D$195-'Indicator Data'!R26)/(D$195-D$194)*10))),1))</f>
        <v>0</v>
      </c>
      <c r="E23" s="78">
        <f t="shared" si="2"/>
        <v>1.7</v>
      </c>
      <c r="F23" s="77">
        <f>IF('Indicator Data'!AF26="No data","x",ROUND(IF('Indicator Data'!AF26&gt;F$195,10,IF('Indicator Data'!AF26&lt;F$194,0,10-(F$195-'Indicator Data'!AF26)/(F$195-F$194)*10)),1))</f>
        <v>2.1</v>
      </c>
      <c r="G23" s="77">
        <f>IF('Indicator Data'!AG26="No data","x",ROUND(IF('Indicator Data'!AG26&gt;G$195,10,IF('Indicator Data'!AG26&lt;G$194,0,10-(G$195-'Indicator Data'!AG26)/(G$195-G$194)*10)),1))</f>
        <v>2</v>
      </c>
      <c r="H23" s="78">
        <f t="shared" si="3"/>
        <v>2.1</v>
      </c>
      <c r="I23" s="79">
        <f>SUM(IF('Indicator Data'!S26=0,0,'Indicator Data'!S26/1000000),SUM('Indicator Data'!T26:U26))</f>
        <v>991.04807500000004</v>
      </c>
      <c r="J23" s="79">
        <f>I23/'Indicator Data'!BC26*1000000</f>
        <v>281.80265188738906</v>
      </c>
      <c r="K23" s="77">
        <f t="shared" si="4"/>
        <v>5.6</v>
      </c>
      <c r="L23" s="77">
        <f>IF('Indicator Data'!V26="No data","x",ROUND(IF('Indicator Data'!V26&gt;L$195,10,IF('Indicator Data'!V26&lt;L$194,0,10-(L$195-'Indicator Data'!V26)/(L$195-L$194)*10)),1))</f>
        <v>1.5</v>
      </c>
      <c r="M23" s="78">
        <f t="shared" si="5"/>
        <v>3.6</v>
      </c>
      <c r="N23" s="80">
        <f t="shared" si="6"/>
        <v>2.2999999999999998</v>
      </c>
      <c r="O23" s="92">
        <f>IF(AND('Indicator Data'!AK26="No data",'Indicator Data'!AL26="No data"),0,SUM('Indicator Data'!AK26:AM26)/1000)</f>
        <v>103.57599999999999</v>
      </c>
      <c r="P23" s="77">
        <f t="shared" si="7"/>
        <v>6.7</v>
      </c>
      <c r="Q23" s="81">
        <f>O23*1000/'Indicator Data'!BC26</f>
        <v>2.9451640347405154E-2</v>
      </c>
      <c r="R23" s="77">
        <f t="shared" si="8"/>
        <v>7.3</v>
      </c>
      <c r="S23" s="82">
        <f t="shared" si="9"/>
        <v>7</v>
      </c>
      <c r="T23" s="77" t="str">
        <f>IF('Indicator Data'!AB26="No data","x",ROUND(IF('Indicator Data'!AB26&gt;T$195,10,IF('Indicator Data'!AB26&lt;T$194,0,10-(T$195-'Indicator Data'!AB26)/(T$195-T$194)*10)),1))</f>
        <v>x</v>
      </c>
      <c r="U23" s="77">
        <f>IF('Indicator Data'!AA26="No data","x",ROUND(IF('Indicator Data'!AA26&gt;U$195,10,IF('Indicator Data'!AA26&lt;U$194,0,10-(U$195-'Indicator Data'!AA26)/(U$195-U$194)*10)),1))</f>
        <v>0.7</v>
      </c>
      <c r="V23" s="77" t="str">
        <f>IF('Indicator Data'!AE26="No data","x",ROUND(IF('Indicator Data'!AE26&gt;V$195,10,IF('Indicator Data'!AE26&lt;V$194,0,10-(V$195-'Indicator Data'!AE26)/(V$195-V$194)*10)),1))</f>
        <v>x</v>
      </c>
      <c r="W23" s="78">
        <f t="shared" si="0"/>
        <v>0.7</v>
      </c>
      <c r="X23" s="77">
        <f>IF('Indicator Data'!W26="No data","x",ROUND(IF('Indicator Data'!W26&gt;X$195,10,IF('Indicator Data'!W26&lt;X$194,0,10-(X$195-'Indicator Data'!W26)/(X$195-X$194)*10)),1))</f>
        <v>0.4</v>
      </c>
      <c r="Y23" s="77">
        <f>IF('Indicator Data'!X26="No data","x",ROUND(IF('Indicator Data'!X26&gt;Y$195,10,IF('Indicator Data'!X26&lt;Y$194,0,10-(Y$195-'Indicator Data'!X26)/(Y$195-Y$194)*10)),1))</f>
        <v>0.3</v>
      </c>
      <c r="Z23" s="78">
        <f t="shared" si="10"/>
        <v>0.4</v>
      </c>
      <c r="AA23" s="92">
        <f>('Indicator Data'!AJ26+'Indicator Data'!AI26*0.5+'Indicator Data'!AH26*0.25)/1000</f>
        <v>0</v>
      </c>
      <c r="AB23" s="83">
        <f>AA23*1000/'Indicator Data'!BC26</f>
        <v>0</v>
      </c>
      <c r="AC23" s="78">
        <f t="shared" si="11"/>
        <v>0</v>
      </c>
      <c r="AD23" s="77">
        <f>IF('Indicator Data'!AN26="No data","x",ROUND(IF('Indicator Data'!AN26&lt;$AD$194,10,IF('Indicator Data'!AN26&gt;$AD$195,0,($AD$195-'Indicator Data'!AN26)/($AD$195-$AD$194)*10)),1))</f>
        <v>3.1</v>
      </c>
      <c r="AE23" s="77">
        <f>IF('Indicator Data'!AO26="No data","x",ROUND(IF('Indicator Data'!AO26&gt;$AE$195,10,IF('Indicator Data'!AO26&lt;$AE$194,0,10-($AE$195-'Indicator Data'!AO26)/($AE$195-$AE$194)*10)),1))</f>
        <v>0</v>
      </c>
      <c r="AF23" s="84">
        <f>IF('Indicator Data'!AP26="No data","x",ROUND(IF('Indicator Data'!AP26&gt;$AF$195,10,IF('Indicator Data'!AP26&lt;$AF$194,0,10-($AF$195-'Indicator Data'!AP26)/($AF$195-$AF$194)*10)),1))</f>
        <v>4.2</v>
      </c>
      <c r="AG23" s="84">
        <f>IF('Indicator Data'!AQ26="No data","x",ROUND(IF('Indicator Data'!AQ26&gt;$AG$195,10,IF('Indicator Data'!AQ26&lt;$AG$194,0,10-($AG$195-'Indicator Data'!AQ26)/($AG$195-$AG$194)*10)),1))</f>
        <v>3.2</v>
      </c>
      <c r="AH23" s="77">
        <f t="shared" si="12"/>
        <v>4</v>
      </c>
      <c r="AI23" s="78">
        <f t="shared" si="13"/>
        <v>2.4</v>
      </c>
      <c r="AJ23" s="85">
        <f t="shared" si="14"/>
        <v>0.9</v>
      </c>
      <c r="AK23" s="86">
        <f t="shared" si="1"/>
        <v>4.5999999999999996</v>
      </c>
    </row>
    <row r="24" spans="1:37" s="4" customFormat="1" x14ac:dyDescent="0.25">
      <c r="A24" s="131" t="s">
        <v>42</v>
      </c>
      <c r="B24" s="63" t="s">
        <v>41</v>
      </c>
      <c r="C24" s="77">
        <f>ROUND(IF('Indicator Data'!Q27="No data",IF((0.1233*LN('Indicator Data'!BB27)-0.4559)&gt;C$195,0,IF((0.1233*LN('Indicator Data'!BB27)-0.4559)&lt;C$194,10,(C$195-(0.1233*LN('Indicator Data'!BB27)-0.4559))/(C$195-C$194)*10)),IF('Indicator Data'!Q27&gt;C$195,0,IF('Indicator Data'!Q27&lt;C$194,10,(C$195-'Indicator Data'!Q27)/(C$195-C$194)*10))),1)</f>
        <v>3.9</v>
      </c>
      <c r="D24" s="77" t="str">
        <f>IF('Indicator Data'!R27="No data","x",ROUND((IF('Indicator Data'!R27&gt;D$195,10,IF('Indicator Data'!R27&lt;D$194,0,10-(D$195-'Indicator Data'!R27)/(D$195-D$194)*10))),1))</f>
        <v>x</v>
      </c>
      <c r="E24" s="78">
        <f t="shared" si="2"/>
        <v>3.9</v>
      </c>
      <c r="F24" s="77">
        <f>IF('Indicator Data'!AF27="No data","x",ROUND(IF('Indicator Data'!AF27&gt;F$195,10,IF('Indicator Data'!AF27&lt;F$194,0,10-(F$195-'Indicator Data'!AF27)/(F$195-F$194)*10)),1))</f>
        <v>5.8</v>
      </c>
      <c r="G24" s="77">
        <f>IF('Indicator Data'!AG27="No data","x",ROUND(IF('Indicator Data'!AG27&gt;G$195,10,IF('Indicator Data'!AG27&lt;G$194,0,10-(G$195-'Indicator Data'!AG27)/(G$195-G$194)*10)),1))</f>
        <v>8.9</v>
      </c>
      <c r="H24" s="78">
        <f t="shared" si="3"/>
        <v>7.4</v>
      </c>
      <c r="I24" s="79">
        <f>SUM(IF('Indicator Data'!S27=0,0,'Indicator Data'!S27/1000000),SUM('Indicator Data'!T27:U27))</f>
        <v>164.95</v>
      </c>
      <c r="J24" s="79">
        <f>I24/'Indicator Data'!BC27*1000000</f>
        <v>73.302640583754766</v>
      </c>
      <c r="K24" s="77">
        <f t="shared" si="4"/>
        <v>1.5</v>
      </c>
      <c r="L24" s="77">
        <f>IF('Indicator Data'!V27="No data","x",ROUND(IF('Indicator Data'!V27&gt;L$195,10,IF('Indicator Data'!V27&lt;L$194,0,10-(L$195-'Indicator Data'!V27)/(L$195-L$194)*10)),1))</f>
        <v>0.3</v>
      </c>
      <c r="M24" s="78">
        <f t="shared" si="5"/>
        <v>0.9</v>
      </c>
      <c r="N24" s="80">
        <f t="shared" si="6"/>
        <v>4</v>
      </c>
      <c r="O24" s="92">
        <f>IF(AND('Indicator Data'!AK27="No data",'Indicator Data'!AL27="No data"),0,SUM('Indicator Data'!AK27:AM27)/1000)</f>
        <v>2.093</v>
      </c>
      <c r="P24" s="77">
        <f t="shared" si="7"/>
        <v>1.1000000000000001</v>
      </c>
      <c r="Q24" s="81">
        <f>O24*1000/'Indicator Data'!BC27</f>
        <v>9.3011474229644578E-4</v>
      </c>
      <c r="R24" s="77">
        <f t="shared" si="8"/>
        <v>3.1</v>
      </c>
      <c r="S24" s="82">
        <f t="shared" si="9"/>
        <v>2.1</v>
      </c>
      <c r="T24" s="77">
        <f>IF('Indicator Data'!AB27="No data","x",ROUND(IF('Indicator Data'!AB27&gt;T$195,10,IF('Indicator Data'!AB27&lt;T$194,0,10-(T$195-'Indicator Data'!AB27)/(T$195-T$194)*10)),1))</f>
        <v>10</v>
      </c>
      <c r="U24" s="77">
        <f>IF('Indicator Data'!AA27="No data","x",ROUND(IF('Indicator Data'!AA27&gt;U$195,10,IF('Indicator Data'!AA27&lt;U$194,0,10-(U$195-'Indicator Data'!AA27)/(U$195-U$194)*10)),1))</f>
        <v>6.5</v>
      </c>
      <c r="V24" s="77">
        <f>IF('Indicator Data'!AE27="No data","x",ROUND(IF('Indicator Data'!AE27&gt;V$195,10,IF('Indicator Data'!AE27&lt;V$194,0,10-(V$195-'Indicator Data'!AE27)/(V$195-V$194)*10)),1))</f>
        <v>0</v>
      </c>
      <c r="W24" s="78">
        <f t="shared" si="0"/>
        <v>5.5</v>
      </c>
      <c r="X24" s="77">
        <f>IF('Indicator Data'!W27="No data","x",ROUND(IF('Indicator Data'!W27&gt;X$195,10,IF('Indicator Data'!W27&lt;X$194,0,10-(X$195-'Indicator Data'!W27)/(X$195-X$194)*10)),1))</f>
        <v>3.4</v>
      </c>
      <c r="Y24" s="77">
        <f>IF('Indicator Data'!X27="No data","x",ROUND(IF('Indicator Data'!X27&gt;Y$195,10,IF('Indicator Data'!X27&lt;Y$194,0,10-(Y$195-'Indicator Data'!X27)/(Y$195-Y$194)*10)),1))</f>
        <v>2.5</v>
      </c>
      <c r="Z24" s="78">
        <f t="shared" si="10"/>
        <v>3</v>
      </c>
      <c r="AA24" s="92">
        <f>('Indicator Data'!AJ27+'Indicator Data'!AI27*0.5+'Indicator Data'!AH27*0.25)/1000</f>
        <v>3.25</v>
      </c>
      <c r="AB24" s="83">
        <f>AA24*1000/'Indicator Data'!BC27</f>
        <v>1.4442775501497605E-3</v>
      </c>
      <c r="AC24" s="78">
        <f t="shared" si="11"/>
        <v>0.1</v>
      </c>
      <c r="AD24" s="77">
        <f>IF('Indicator Data'!AN27="No data","x",ROUND(IF('Indicator Data'!AN27&lt;$AD$194,10,IF('Indicator Data'!AN27&gt;$AD$195,0,($AD$195-'Indicator Data'!AN27)/($AD$195-$AD$194)*10)),1))</f>
        <v>6.7</v>
      </c>
      <c r="AE24" s="77">
        <f>IF('Indicator Data'!AO27="No data","x",ROUND(IF('Indicator Data'!AO27&gt;$AE$195,10,IF('Indicator Data'!AO27&lt;$AE$194,0,10-($AE$195-'Indicator Data'!AO27)/($AE$195-$AE$194)*10)),1))</f>
        <v>6.4</v>
      </c>
      <c r="AF24" s="84">
        <f>IF('Indicator Data'!AP27="No data","x",ROUND(IF('Indicator Data'!AP27&gt;$AF$195,10,IF('Indicator Data'!AP27&lt;$AF$194,0,10-($AF$195-'Indicator Data'!AP27)/($AF$195-$AF$194)*10)),1))</f>
        <v>2.1</v>
      </c>
      <c r="AG24" s="84">
        <f>IF('Indicator Data'!AQ27="No data","x",ROUND(IF('Indicator Data'!AQ27&gt;$AG$195,10,IF('Indicator Data'!AQ27&lt;$AG$194,0,10-($AG$195-'Indicator Data'!AQ27)/($AG$195-$AG$194)*10)),1))</f>
        <v>1.8</v>
      </c>
      <c r="AH24" s="77">
        <f t="shared" si="12"/>
        <v>2</v>
      </c>
      <c r="AI24" s="78">
        <f t="shared" si="13"/>
        <v>5</v>
      </c>
      <c r="AJ24" s="85">
        <f t="shared" si="14"/>
        <v>3.7</v>
      </c>
      <c r="AK24" s="86">
        <f t="shared" si="1"/>
        <v>2.9</v>
      </c>
    </row>
    <row r="25" spans="1:37" s="4" customFormat="1" x14ac:dyDescent="0.25">
      <c r="A25" s="131" t="s">
        <v>44</v>
      </c>
      <c r="B25" s="63" t="s">
        <v>43</v>
      </c>
      <c r="C25" s="77">
        <f>ROUND(IF('Indicator Data'!Q28="No data",IF((0.1233*LN('Indicator Data'!BB28)-0.4559)&gt;C$195,0,IF((0.1233*LN('Indicator Data'!BB28)-0.4559)&lt;C$194,10,(C$195-(0.1233*LN('Indicator Data'!BB28)-0.4559))/(C$195-C$194)*10)),IF('Indicator Data'!Q28&gt;C$195,0,IF('Indicator Data'!Q28&lt;C$194,10,(C$195-'Indicator Data'!Q28)/(C$195-C$194)*10))),1)</f>
        <v>3</v>
      </c>
      <c r="D25" s="77">
        <f>IF('Indicator Data'!R28="No data","x",ROUND((IF('Indicator Data'!R28&gt;D$195,10,IF('Indicator Data'!R28&lt;D$194,0,10-(D$195-'Indicator Data'!R28)/(D$195-D$194)*10))),1))</f>
        <v>0</v>
      </c>
      <c r="E25" s="78">
        <f t="shared" si="2"/>
        <v>1.6</v>
      </c>
      <c r="F25" s="77">
        <f>IF('Indicator Data'!AF28="No data","x",ROUND(IF('Indicator Data'!AF28&gt;F$195,10,IF('Indicator Data'!AF28&lt;F$194,0,10-(F$195-'Indicator Data'!AF28)/(F$195-F$194)*10)),1))</f>
        <v>5.5</v>
      </c>
      <c r="G25" s="77">
        <f>IF('Indicator Data'!AG28="No data","x",ROUND(IF('Indicator Data'!AG28&gt;G$195,10,IF('Indicator Data'!AG28&lt;G$194,0,10-(G$195-'Indicator Data'!AG28)/(G$195-G$194)*10)),1))</f>
        <v>6.6</v>
      </c>
      <c r="H25" s="78">
        <f t="shared" si="3"/>
        <v>6.1</v>
      </c>
      <c r="I25" s="79">
        <f>SUM(IF('Indicator Data'!S28=0,0,'Indicator Data'!S28/1000000),SUM('Indicator Data'!T28:U28))</f>
        <v>1914.2159900000001</v>
      </c>
      <c r="J25" s="79">
        <f>I25/'Indicator Data'!BC28*1000000</f>
        <v>9.2183462010906823</v>
      </c>
      <c r="K25" s="77">
        <f t="shared" si="4"/>
        <v>0.2</v>
      </c>
      <c r="L25" s="77">
        <f>IF('Indicator Data'!V28="No data","x",ROUND(IF('Indicator Data'!V28&gt;L$195,10,IF('Indicator Data'!V28&lt;L$194,0,10-(L$195-'Indicator Data'!V28)/(L$195-L$194)*10)),1))</f>
        <v>0</v>
      </c>
      <c r="M25" s="78">
        <f t="shared" si="5"/>
        <v>0.1</v>
      </c>
      <c r="N25" s="80">
        <f t="shared" si="6"/>
        <v>2.4</v>
      </c>
      <c r="O25" s="92">
        <f>IF(AND('Indicator Data'!AK28="No data",'Indicator Data'!AL28="No data"),0,SUM('Indicator Data'!AK28:AM28)/1000)</f>
        <v>9.6890000000000001</v>
      </c>
      <c r="P25" s="77">
        <f t="shared" si="7"/>
        <v>3.3</v>
      </c>
      <c r="Q25" s="81">
        <f>O25*1000/'Indicator Data'!BC28</f>
        <v>4.6659602055861845E-5</v>
      </c>
      <c r="R25" s="77">
        <f t="shared" si="8"/>
        <v>0</v>
      </c>
      <c r="S25" s="82">
        <f t="shared" si="9"/>
        <v>1.7</v>
      </c>
      <c r="T25" s="77">
        <f>IF('Indicator Data'!AB28="No data","x",ROUND(IF('Indicator Data'!AB28&gt;T$195,10,IF('Indicator Data'!AB28&lt;T$194,0,10-(T$195-'Indicator Data'!AB28)/(T$195-T$194)*10)),1))</f>
        <v>1.2</v>
      </c>
      <c r="U25" s="77">
        <f>IF('Indicator Data'!AA28="No data","x",ROUND(IF('Indicator Data'!AA28&gt;U$195,10,IF('Indicator Data'!AA28&lt;U$194,0,10-(U$195-'Indicator Data'!AA28)/(U$195-U$194)*10)),1))</f>
        <v>0.7</v>
      </c>
      <c r="V25" s="77">
        <f>IF('Indicator Data'!AE28="No data","x",ROUND(IF('Indicator Data'!AE28&gt;V$195,10,IF('Indicator Data'!AE28&lt;V$194,0,10-(V$195-'Indicator Data'!AE28)/(V$195-V$194)*10)),1))</f>
        <v>0.1</v>
      </c>
      <c r="W25" s="78">
        <f t="shared" si="0"/>
        <v>0.7</v>
      </c>
      <c r="X25" s="77">
        <f>IF('Indicator Data'!W28="No data","x",ROUND(IF('Indicator Data'!W28&gt;X$195,10,IF('Indicator Data'!W28&lt;X$194,0,10-(X$195-'Indicator Data'!W28)/(X$195-X$194)*10)),1))</f>
        <v>1.3</v>
      </c>
      <c r="Y25" s="77">
        <f>IF('Indicator Data'!X28="No data","x",ROUND(IF('Indicator Data'!X28&gt;Y$195,10,IF('Indicator Data'!X28&lt;Y$194,0,10-(Y$195-'Indicator Data'!X28)/(Y$195-Y$194)*10)),1))</f>
        <v>0.5</v>
      </c>
      <c r="Z25" s="78">
        <f t="shared" si="10"/>
        <v>0.9</v>
      </c>
      <c r="AA25" s="92">
        <f>('Indicator Data'!AJ28+'Indicator Data'!AI28*0.5+'Indicator Data'!AH28*0.25)/1000</f>
        <v>206.92275000000001</v>
      </c>
      <c r="AB25" s="83">
        <f>AA25*1000/'Indicator Data'!BC28</f>
        <v>9.9648396855243947E-4</v>
      </c>
      <c r="AC25" s="78">
        <f t="shared" si="11"/>
        <v>0.1</v>
      </c>
      <c r="AD25" s="77">
        <f>IF('Indicator Data'!AN28="No data","x",ROUND(IF('Indicator Data'!AN28&lt;$AD$194,10,IF('Indicator Data'!AN28&gt;$AD$195,0,($AD$195-'Indicator Data'!AN28)/($AD$195-$AD$194)*10)),1))</f>
        <v>2</v>
      </c>
      <c r="AE25" s="77">
        <f>IF('Indicator Data'!AO28="No data","x",ROUND(IF('Indicator Data'!AO28&gt;$AE$195,10,IF('Indicator Data'!AO28&lt;$AE$194,0,10-($AE$195-'Indicator Data'!AO28)/($AE$195-$AE$194)*10)),1))</f>
        <v>0</v>
      </c>
      <c r="AF25" s="84">
        <f>IF('Indicator Data'!AP28="No data","x",ROUND(IF('Indicator Data'!AP28&gt;$AF$195,10,IF('Indicator Data'!AP28&lt;$AF$194,0,10-($AF$195-'Indicator Data'!AP28)/($AF$195-$AF$194)*10)),1))</f>
        <v>1.8</v>
      </c>
      <c r="AG25" s="84">
        <f>IF('Indicator Data'!AQ28="No data","x",ROUND(IF('Indicator Data'!AQ28&gt;$AG$195,10,IF('Indicator Data'!AQ28&lt;$AG$194,0,10-($AG$195-'Indicator Data'!AQ28)/($AG$195-$AG$194)*10)),1))</f>
        <v>2.2000000000000002</v>
      </c>
      <c r="AH25" s="77">
        <f t="shared" si="12"/>
        <v>1.9</v>
      </c>
      <c r="AI25" s="78">
        <f t="shared" si="13"/>
        <v>1.3</v>
      </c>
      <c r="AJ25" s="85">
        <f t="shared" si="14"/>
        <v>0.8</v>
      </c>
      <c r="AK25" s="86">
        <f t="shared" si="1"/>
        <v>1.3</v>
      </c>
    </row>
    <row r="26" spans="1:37" s="4" customFormat="1" x14ac:dyDescent="0.25">
      <c r="A26" s="131" t="s">
        <v>379</v>
      </c>
      <c r="B26" s="63" t="s">
        <v>45</v>
      </c>
      <c r="C26" s="77">
        <f>ROUND(IF('Indicator Data'!Q29="No data",IF((0.1233*LN('Indicator Data'!BB29)-0.4559)&gt;C$195,0,IF((0.1233*LN('Indicator Data'!BB29)-0.4559)&lt;C$194,10,(C$195-(0.1233*LN('Indicator Data'!BB29)-0.4559))/(C$195-C$194)*10)),IF('Indicator Data'!Q29&gt;C$195,0,IF('Indicator Data'!Q29&lt;C$194,10,(C$195-'Indicator Data'!Q29)/(C$195-C$194)*10))),1)</f>
        <v>1.3</v>
      </c>
      <c r="D26" s="77" t="str">
        <f>IF('Indicator Data'!R29="No data","x",ROUND((IF('Indicator Data'!R29&gt;D$195,10,IF('Indicator Data'!R29&lt;D$194,0,10-(D$195-'Indicator Data'!R29)/(D$195-D$194)*10))),1))</f>
        <v>x</v>
      </c>
      <c r="E26" s="78">
        <f t="shared" si="2"/>
        <v>1.3</v>
      </c>
      <c r="F26" s="77" t="str">
        <f>IF('Indicator Data'!AF29="No data","x",ROUND(IF('Indicator Data'!AF29&gt;F$195,10,IF('Indicator Data'!AF29&lt;F$194,0,10-(F$195-'Indicator Data'!AF29)/(F$195-F$194)*10)),1))</f>
        <v>x</v>
      </c>
      <c r="G26" s="77" t="str">
        <f>IF('Indicator Data'!AG29="No data","x",ROUND(IF('Indicator Data'!AG29&gt;G$195,10,IF('Indicator Data'!AG29&lt;G$194,0,10-(G$195-'Indicator Data'!AG29)/(G$195-G$194)*10)),1))</f>
        <v>x</v>
      </c>
      <c r="H26" s="78" t="str">
        <f t="shared" si="3"/>
        <v>x</v>
      </c>
      <c r="I26" s="79">
        <f>SUM(IF('Indicator Data'!S29=0,0,'Indicator Data'!S29/1000000),SUM('Indicator Data'!T29:U29))</f>
        <v>0</v>
      </c>
      <c r="J26" s="79">
        <f>I26/'Indicator Data'!BC29*1000000</f>
        <v>0</v>
      </c>
      <c r="K26" s="77">
        <f t="shared" si="4"/>
        <v>0</v>
      </c>
      <c r="L26" s="77" t="str">
        <f>IF('Indicator Data'!V29="No data","x",ROUND(IF('Indicator Data'!V29&gt;L$195,10,IF('Indicator Data'!V29&lt;L$194,0,10-(L$195-'Indicator Data'!V29)/(L$195-L$194)*10)),1))</f>
        <v>x</v>
      </c>
      <c r="M26" s="78">
        <f t="shared" si="5"/>
        <v>0</v>
      </c>
      <c r="N26" s="80">
        <f t="shared" si="6"/>
        <v>0.9</v>
      </c>
      <c r="O26" s="92">
        <f>IF(AND('Indicator Data'!AK29="No data",'Indicator Data'!AL29="No data"),0,SUM('Indicator Data'!AK29:AM29)/1000)</f>
        <v>0</v>
      </c>
      <c r="P26" s="77">
        <f t="shared" si="7"/>
        <v>0</v>
      </c>
      <c r="Q26" s="81">
        <f>O26*1000/'Indicator Data'!BC29</f>
        <v>0</v>
      </c>
      <c r="R26" s="77">
        <f t="shared" si="8"/>
        <v>0</v>
      </c>
      <c r="S26" s="82">
        <f t="shared" si="9"/>
        <v>0</v>
      </c>
      <c r="T26" s="77" t="str">
        <f>IF('Indicator Data'!AB29="No data","x",ROUND(IF('Indicator Data'!AB29&gt;T$195,10,IF('Indicator Data'!AB29&lt;T$194,0,10-(T$195-'Indicator Data'!AB29)/(T$195-T$194)*10)),1))</f>
        <v>x</v>
      </c>
      <c r="U26" s="77">
        <f>IF('Indicator Data'!AA29="No data","x",ROUND(IF('Indicator Data'!AA29&gt;U$195,10,IF('Indicator Data'!AA29&lt;U$194,0,10-(U$195-'Indicator Data'!AA29)/(U$195-U$194)*10)),1))</f>
        <v>1.1000000000000001</v>
      </c>
      <c r="V26" s="77" t="str">
        <f>IF('Indicator Data'!AE29="No data","x",ROUND(IF('Indicator Data'!AE29&gt;V$195,10,IF('Indicator Data'!AE29&lt;V$194,0,10-(V$195-'Indicator Data'!AE29)/(V$195-V$194)*10)),1))</f>
        <v>x</v>
      </c>
      <c r="W26" s="78">
        <f t="shared" si="0"/>
        <v>1.1000000000000001</v>
      </c>
      <c r="X26" s="77">
        <f>IF('Indicator Data'!W29="No data","x",ROUND(IF('Indicator Data'!W29&gt;X$195,10,IF('Indicator Data'!W29&lt;X$194,0,10-(X$195-'Indicator Data'!W29)/(X$195-X$194)*10)),1))</f>
        <v>0.8</v>
      </c>
      <c r="Y26" s="77">
        <f>IF('Indicator Data'!X29="No data","x",ROUND(IF('Indicator Data'!X29&gt;Y$195,10,IF('Indicator Data'!X29&lt;Y$194,0,10-(Y$195-'Indicator Data'!X29)/(Y$195-Y$194)*10)),1))</f>
        <v>2.1</v>
      </c>
      <c r="Z26" s="78">
        <f t="shared" si="10"/>
        <v>1.5</v>
      </c>
      <c r="AA26" s="92">
        <f>('Indicator Data'!AJ29+'Indicator Data'!AI29*0.5+'Indicator Data'!AH29*0.25)/1000</f>
        <v>0</v>
      </c>
      <c r="AB26" s="83">
        <f>AA26*1000/'Indicator Data'!BC29</f>
        <v>0</v>
      </c>
      <c r="AC26" s="78">
        <f t="shared" si="11"/>
        <v>0</v>
      </c>
      <c r="AD26" s="77">
        <f>IF('Indicator Data'!AN29="No data","x",ROUND(IF('Indicator Data'!AN29&lt;$AD$194,10,IF('Indicator Data'!AN29&gt;$AD$195,0,($AD$195-'Indicator Data'!AN29)/($AD$195-$AD$194)*10)),1))</f>
        <v>2.7</v>
      </c>
      <c r="AE26" s="77">
        <f>IF('Indicator Data'!AO29="No data","x",ROUND(IF('Indicator Data'!AO29&gt;$AE$195,10,IF('Indicator Data'!AO29&lt;$AE$194,0,10-($AE$195-'Indicator Data'!AO29)/($AE$195-$AE$194)*10)),1))</f>
        <v>0</v>
      </c>
      <c r="AF26" s="84">
        <f>IF('Indicator Data'!AP29="No data","x",ROUND(IF('Indicator Data'!AP29&gt;$AF$195,10,IF('Indicator Data'!AP29&lt;$AF$194,0,10-($AF$195-'Indicator Data'!AP29)/($AF$195-$AF$194)*10)),1))</f>
        <v>2.2000000000000002</v>
      </c>
      <c r="AG26" s="84">
        <f>IF('Indicator Data'!AQ29="No data","x",ROUND(IF('Indicator Data'!AQ29&gt;$AG$195,10,IF('Indicator Data'!AQ29&lt;$AG$194,0,10-($AG$195-'Indicator Data'!AQ29)/($AG$195-$AG$194)*10)),1))</f>
        <v>2.4</v>
      </c>
      <c r="AH26" s="77">
        <f t="shared" si="12"/>
        <v>2.2000000000000002</v>
      </c>
      <c r="AI26" s="78">
        <f t="shared" si="13"/>
        <v>1.6</v>
      </c>
      <c r="AJ26" s="85">
        <f t="shared" si="14"/>
        <v>1.1000000000000001</v>
      </c>
      <c r="AK26" s="86">
        <f t="shared" si="1"/>
        <v>0.6</v>
      </c>
    </row>
    <row r="27" spans="1:37" s="4" customFormat="1" x14ac:dyDescent="0.25">
      <c r="A27" s="131" t="s">
        <v>47</v>
      </c>
      <c r="B27" s="63" t="s">
        <v>46</v>
      </c>
      <c r="C27" s="77">
        <f>ROUND(IF('Indicator Data'!Q30="No data",IF((0.1233*LN('Indicator Data'!BB30)-0.4559)&gt;C$195,0,IF((0.1233*LN('Indicator Data'!BB30)-0.4559)&lt;C$194,10,(C$195-(0.1233*LN('Indicator Data'!BB30)-0.4559))/(C$195-C$194)*10)),IF('Indicator Data'!Q30&gt;C$195,0,IF('Indicator Data'!Q30&lt;C$194,10,(C$195-'Indicator Data'!Q30)/(C$195-C$194)*10))),1)</f>
        <v>2.4</v>
      </c>
      <c r="D27" s="77" t="str">
        <f>IF('Indicator Data'!R30="No data","x",ROUND((IF('Indicator Data'!R30&gt;D$195,10,IF('Indicator Data'!R30&lt;D$194,0,10-(D$195-'Indicator Data'!R30)/(D$195-D$194)*10))),1))</f>
        <v>x</v>
      </c>
      <c r="E27" s="78">
        <f t="shared" si="2"/>
        <v>2.4</v>
      </c>
      <c r="F27" s="77">
        <f>IF('Indicator Data'!AF30="No data","x",ROUND(IF('Indicator Data'!AF30&gt;F$195,10,IF('Indicator Data'!AF30&lt;F$194,0,10-(F$195-'Indicator Data'!AF30)/(F$195-F$194)*10)),1))</f>
        <v>3</v>
      </c>
      <c r="G27" s="77">
        <f>IF('Indicator Data'!AG30="No data","x",ROUND(IF('Indicator Data'!AG30&gt;G$195,10,IF('Indicator Data'!AG30&lt;G$194,0,10-(G$195-'Indicator Data'!AG30)/(G$195-G$194)*10)),1))</f>
        <v>2.8</v>
      </c>
      <c r="H27" s="78">
        <f t="shared" si="3"/>
        <v>2.9</v>
      </c>
      <c r="I27" s="79">
        <f>SUM(IF('Indicator Data'!S30=0,0,'Indicator Data'!S30/1000000),SUM('Indicator Data'!T30:U30))</f>
        <v>2.8351000000000001E-2</v>
      </c>
      <c r="J27" s="79">
        <f>I27/'Indicator Data'!BC30*1000000</f>
        <v>3.9775123452858389E-3</v>
      </c>
      <c r="K27" s="77">
        <f t="shared" si="4"/>
        <v>0</v>
      </c>
      <c r="L27" s="77" t="str">
        <f>IF('Indicator Data'!V30="No data","x",ROUND(IF('Indicator Data'!V30&gt;L$195,10,IF('Indicator Data'!V30&lt;L$194,0,10-(L$195-'Indicator Data'!V30)/(L$195-L$194)*10)),1))</f>
        <v>x</v>
      </c>
      <c r="M27" s="78">
        <f t="shared" si="5"/>
        <v>0</v>
      </c>
      <c r="N27" s="80">
        <f t="shared" si="6"/>
        <v>1.9</v>
      </c>
      <c r="O27" s="92">
        <f>IF(AND('Indicator Data'!AK30="No data",'Indicator Data'!AL30="No data"),0,SUM('Indicator Data'!AK30:AM30)/1000)</f>
        <v>17.814</v>
      </c>
      <c r="P27" s="77">
        <f t="shared" si="7"/>
        <v>4.2</v>
      </c>
      <c r="Q27" s="81">
        <f>O27*1000/'Indicator Data'!BC30</f>
        <v>2.4992206595507013E-3</v>
      </c>
      <c r="R27" s="77">
        <f t="shared" si="8"/>
        <v>4</v>
      </c>
      <c r="S27" s="82">
        <f t="shared" si="9"/>
        <v>4.0999999999999996</v>
      </c>
      <c r="T27" s="77" t="str">
        <f>IF('Indicator Data'!AB30="No data","x",ROUND(IF('Indicator Data'!AB30&gt;T$195,10,IF('Indicator Data'!AB30&lt;T$194,0,10-(T$195-'Indicator Data'!AB30)/(T$195-T$194)*10)),1))</f>
        <v>x</v>
      </c>
      <c r="U27" s="77">
        <f>IF('Indicator Data'!AA30="No data","x",ROUND(IF('Indicator Data'!AA30&gt;U$195,10,IF('Indicator Data'!AA30&lt;U$194,0,10-(U$195-'Indicator Data'!AA30)/(U$195-U$194)*10)),1))</f>
        <v>0.4</v>
      </c>
      <c r="V27" s="77" t="str">
        <f>IF('Indicator Data'!AE30="No data","x",ROUND(IF('Indicator Data'!AE30&gt;V$195,10,IF('Indicator Data'!AE30&lt;V$194,0,10-(V$195-'Indicator Data'!AE30)/(V$195-V$194)*10)),1))</f>
        <v>x</v>
      </c>
      <c r="W27" s="78">
        <f t="shared" si="0"/>
        <v>0.4</v>
      </c>
      <c r="X27" s="77">
        <f>IF('Indicator Data'!W30="No data","x",ROUND(IF('Indicator Data'!W30&gt;X$195,10,IF('Indicator Data'!W30&lt;X$194,0,10-(X$195-'Indicator Data'!W30)/(X$195-X$194)*10)),1))</f>
        <v>0.8</v>
      </c>
      <c r="Y27" s="77" t="str">
        <f>IF('Indicator Data'!X30="No data","x",ROUND(IF('Indicator Data'!X30&gt;Y$195,10,IF('Indicator Data'!X30&lt;Y$194,0,10-(Y$195-'Indicator Data'!X30)/(Y$195-Y$194)*10)),1))</f>
        <v>x</v>
      </c>
      <c r="Z27" s="78">
        <f t="shared" si="10"/>
        <v>0.8</v>
      </c>
      <c r="AA27" s="92">
        <f>('Indicator Data'!AJ30+'Indicator Data'!AI30*0.5+'Indicator Data'!AH30*0.25)/1000</f>
        <v>0</v>
      </c>
      <c r="AB27" s="83">
        <f>AA27*1000/'Indicator Data'!BC30</f>
        <v>0</v>
      </c>
      <c r="AC27" s="78">
        <f t="shared" si="11"/>
        <v>0</v>
      </c>
      <c r="AD27" s="77">
        <f>IF('Indicator Data'!AN30="No data","x",ROUND(IF('Indicator Data'!AN30&lt;$AD$194,10,IF('Indicator Data'!AN30&gt;$AD$195,0,($AD$195-'Indicator Data'!AN30)/($AD$195-$AD$194)*10)),1))</f>
        <v>4.5</v>
      </c>
      <c r="AE27" s="77">
        <f>IF('Indicator Data'!AO30="No data","x",ROUND(IF('Indicator Data'!AO30&gt;$AE$195,10,IF('Indicator Data'!AO30&lt;$AE$194,0,10-($AE$195-'Indicator Data'!AO30)/($AE$195-$AE$194)*10)),1))</f>
        <v>0</v>
      </c>
      <c r="AF27" s="84">
        <f>IF('Indicator Data'!AP30="No data","x",ROUND(IF('Indicator Data'!AP30&gt;$AF$195,10,IF('Indicator Data'!AP30&lt;$AF$194,0,10-($AF$195-'Indicator Data'!AP30)/($AF$195-$AF$194)*10)),1))</f>
        <v>2.4</v>
      </c>
      <c r="AG27" s="84">
        <f>IF('Indicator Data'!AQ30="No data","x",ROUND(IF('Indicator Data'!AQ30&gt;$AG$195,10,IF('Indicator Data'!AQ30&lt;$AG$194,0,10-($AG$195-'Indicator Data'!AQ30)/($AG$195-$AG$194)*10)),1))</f>
        <v>3</v>
      </c>
      <c r="AH27" s="77">
        <f t="shared" si="12"/>
        <v>2.5</v>
      </c>
      <c r="AI27" s="78">
        <f t="shared" si="13"/>
        <v>2.2999999999999998</v>
      </c>
      <c r="AJ27" s="85">
        <f t="shared" si="14"/>
        <v>0.9</v>
      </c>
      <c r="AK27" s="86">
        <f t="shared" si="1"/>
        <v>2.6</v>
      </c>
    </row>
    <row r="28" spans="1:37" s="4" customFormat="1" x14ac:dyDescent="0.25">
      <c r="A28" s="131" t="s">
        <v>49</v>
      </c>
      <c r="B28" s="63" t="s">
        <v>48</v>
      </c>
      <c r="C28" s="77">
        <f>ROUND(IF('Indicator Data'!Q31="No data",IF((0.1233*LN('Indicator Data'!BB31)-0.4559)&gt;C$195,0,IF((0.1233*LN('Indicator Data'!BB31)-0.4559)&lt;C$194,10,(C$195-(0.1233*LN('Indicator Data'!BB31)-0.4559))/(C$195-C$194)*10)),IF('Indicator Data'!Q31&gt;C$195,0,IF('Indicator Data'!Q31&lt;C$194,10,(C$195-'Indicator Data'!Q31)/(C$195-C$194)*10))),1)</f>
        <v>8.4</v>
      </c>
      <c r="D28" s="77">
        <f>IF('Indicator Data'!R31="No data","x",ROUND((IF('Indicator Data'!R31&gt;D$195,10,IF('Indicator Data'!R31&lt;D$194,0,10-(D$195-'Indicator Data'!R31)/(D$195-D$194)*10))),1))</f>
        <v>10</v>
      </c>
      <c r="E28" s="78">
        <f t="shared" si="2"/>
        <v>9.4</v>
      </c>
      <c r="F28" s="77">
        <f>IF('Indicator Data'!AF31="No data","x",ROUND(IF('Indicator Data'!AF31&gt;F$195,10,IF('Indicator Data'!AF31&lt;F$194,0,10-(F$195-'Indicator Data'!AF31)/(F$195-F$194)*10)),1))</f>
        <v>8.1999999999999993</v>
      </c>
      <c r="G28" s="77">
        <f>IF('Indicator Data'!AG31="No data","x",ROUND(IF('Indicator Data'!AG31&gt;G$195,10,IF('Indicator Data'!AG31&lt;G$194,0,10-(G$195-'Indicator Data'!AG31)/(G$195-G$194)*10)),1))</f>
        <v>2.6</v>
      </c>
      <c r="H28" s="78">
        <f t="shared" si="3"/>
        <v>5.4</v>
      </c>
      <c r="I28" s="79">
        <f>SUM(IF('Indicator Data'!S31=0,0,'Indicator Data'!S31/1000000),SUM('Indicator Data'!T31:U31))</f>
        <v>2277.9746319999999</v>
      </c>
      <c r="J28" s="79">
        <f>I28/'Indicator Data'!BC31*1000000</f>
        <v>122.16678407965664</v>
      </c>
      <c r="K28" s="77">
        <f t="shared" si="4"/>
        <v>2.4</v>
      </c>
      <c r="L28" s="77">
        <f>IF('Indicator Data'!V31="No data","x",ROUND(IF('Indicator Data'!V31&gt;L$195,10,IF('Indicator Data'!V31&lt;L$194,0,10-(L$195-'Indicator Data'!V31)/(L$195-L$194)*10)),1))</f>
        <v>6.1</v>
      </c>
      <c r="M28" s="78">
        <f t="shared" si="5"/>
        <v>4.3</v>
      </c>
      <c r="N28" s="80">
        <f t="shared" si="6"/>
        <v>7.1</v>
      </c>
      <c r="O28" s="92">
        <f>IF(AND('Indicator Data'!AK31="No data",'Indicator Data'!AL31="No data"),0,SUM('Indicator Data'!AK31:AM31)/1000)</f>
        <v>35.933999999999997</v>
      </c>
      <c r="P28" s="77">
        <f t="shared" si="7"/>
        <v>5.2</v>
      </c>
      <c r="Q28" s="81">
        <f>O28*1000/'Indicator Data'!BC31</f>
        <v>1.927124717479462E-3</v>
      </c>
      <c r="R28" s="77">
        <f t="shared" si="8"/>
        <v>3.8</v>
      </c>
      <c r="S28" s="82">
        <f t="shared" si="9"/>
        <v>4.5</v>
      </c>
      <c r="T28" s="77">
        <f>IF('Indicator Data'!AB31="No data","x",ROUND(IF('Indicator Data'!AB31&gt;T$195,10,IF('Indicator Data'!AB31&lt;T$194,0,10-(T$195-'Indicator Data'!AB31)/(T$195-T$194)*10)),1))</f>
        <v>1.6</v>
      </c>
      <c r="U28" s="77">
        <f>IF('Indicator Data'!AA31="No data","x",ROUND(IF('Indicator Data'!AA31&gt;U$195,10,IF('Indicator Data'!AA31&lt;U$194,0,10-(U$195-'Indicator Data'!AA31)/(U$195-U$194)*10)),1))</f>
        <v>0.9</v>
      </c>
      <c r="V28" s="77">
        <f>IF('Indicator Data'!AE31="No data","x",ROUND(IF('Indicator Data'!AE31&gt;V$195,10,IF('Indicator Data'!AE31&lt;V$194,0,10-(V$195-'Indicator Data'!AE31)/(V$195-V$194)*10)),1))</f>
        <v>8.6</v>
      </c>
      <c r="W28" s="78">
        <f t="shared" si="0"/>
        <v>3.7</v>
      </c>
      <c r="X28" s="77">
        <f>IF('Indicator Data'!W31="No data","x",ROUND(IF('Indicator Data'!W31&gt;X$195,10,IF('Indicator Data'!W31&lt;X$194,0,10-(X$195-'Indicator Data'!W31)/(X$195-X$194)*10)),1))</f>
        <v>6.8</v>
      </c>
      <c r="Y28" s="77">
        <f>IF('Indicator Data'!X31="No data","x",ROUND(IF('Indicator Data'!X31&gt;Y$195,10,IF('Indicator Data'!X31&lt;Y$194,0,10-(Y$195-'Indicator Data'!X31)/(Y$195-Y$194)*10)),1))</f>
        <v>5.8</v>
      </c>
      <c r="Z28" s="78">
        <f t="shared" si="10"/>
        <v>6.3</v>
      </c>
      <c r="AA28" s="92">
        <f>('Indicator Data'!AJ31+'Indicator Data'!AI31*0.5+'Indicator Data'!AH31*0.25)/1000</f>
        <v>24.67775</v>
      </c>
      <c r="AB28" s="83">
        <f>AA28*1000/'Indicator Data'!BC31</f>
        <v>1.3234569487610285E-3</v>
      </c>
      <c r="AC28" s="78">
        <f t="shared" si="11"/>
        <v>0.1</v>
      </c>
      <c r="AD28" s="77">
        <f>IF('Indicator Data'!AN31="No data","x",ROUND(IF('Indicator Data'!AN31&lt;$AD$194,10,IF('Indicator Data'!AN31&gt;$AD$195,0,($AD$195-'Indicator Data'!AN31)/($AD$195-$AD$194)*10)),1))</f>
        <v>3.6</v>
      </c>
      <c r="AE28" s="77">
        <f>IF('Indicator Data'!AO31="No data","x",ROUND(IF('Indicator Data'!AO31&gt;$AE$195,10,IF('Indicator Data'!AO31&lt;$AE$194,0,10-($AE$195-'Indicator Data'!AO31)/($AE$195-$AE$194)*10)),1))</f>
        <v>5.2</v>
      </c>
      <c r="AF28" s="84">
        <f>IF('Indicator Data'!AP31="No data","x",ROUND(IF('Indicator Data'!AP31&gt;$AF$195,10,IF('Indicator Data'!AP31&lt;$AF$194,0,10-($AF$195-'Indicator Data'!AP31)/($AF$195-$AF$194)*10)),1))</f>
        <v>8.1999999999999993</v>
      </c>
      <c r="AG28" s="84">
        <f>IF('Indicator Data'!AQ31="No data","x",ROUND(IF('Indicator Data'!AQ31&gt;$AG$195,10,IF('Indicator Data'!AQ31&lt;$AG$194,0,10-($AG$195-'Indicator Data'!AQ31)/($AG$195-$AG$194)*10)),1))</f>
        <v>5.9</v>
      </c>
      <c r="AH28" s="77">
        <f t="shared" si="12"/>
        <v>7.7</v>
      </c>
      <c r="AI28" s="78">
        <f t="shared" si="13"/>
        <v>5.5</v>
      </c>
      <c r="AJ28" s="85">
        <f t="shared" si="14"/>
        <v>4.3</v>
      </c>
      <c r="AK28" s="86">
        <f t="shared" si="1"/>
        <v>4.4000000000000004</v>
      </c>
    </row>
    <row r="29" spans="1:37" s="4" customFormat="1" x14ac:dyDescent="0.25">
      <c r="A29" s="131" t="s">
        <v>51</v>
      </c>
      <c r="B29" s="63" t="s">
        <v>50</v>
      </c>
      <c r="C29" s="77">
        <f>ROUND(IF('Indicator Data'!Q32="No data",IF((0.1233*LN('Indicator Data'!BB32)-0.4559)&gt;C$195,0,IF((0.1233*LN('Indicator Data'!BB32)-0.4559)&lt;C$194,10,(C$195-(0.1233*LN('Indicator Data'!BB32)-0.4559))/(C$195-C$194)*10)),IF('Indicator Data'!Q32&gt;C$195,0,IF('Indicator Data'!Q32&lt;C$194,10,(C$195-'Indicator Data'!Q32)/(C$195-C$194)*10))),1)</f>
        <v>8.4</v>
      </c>
      <c r="D29" s="77">
        <f>IF('Indicator Data'!R32="No data","x",ROUND((IF('Indicator Data'!R32&gt;D$195,10,IF('Indicator Data'!R32&lt;D$194,0,10-(D$195-'Indicator Data'!R32)/(D$195-D$194)*10))),1))</f>
        <v>8.6999999999999993</v>
      </c>
      <c r="E29" s="78">
        <f t="shared" si="2"/>
        <v>8.6</v>
      </c>
      <c r="F29" s="77">
        <f>IF('Indicator Data'!AF32="No data","x",ROUND(IF('Indicator Data'!AF32&gt;F$195,10,IF('Indicator Data'!AF32&lt;F$194,0,10-(F$195-'Indicator Data'!AF32)/(F$195-F$194)*10)),1))</f>
        <v>6.3</v>
      </c>
      <c r="G29" s="77">
        <f>IF('Indicator Data'!AG32="No data","x",ROUND(IF('Indicator Data'!AG32&gt;G$195,10,IF('Indicator Data'!AG32&lt;G$194,0,10-(G$195-'Indicator Data'!AG32)/(G$195-G$194)*10)),1))</f>
        <v>2.1</v>
      </c>
      <c r="H29" s="78">
        <f t="shared" si="3"/>
        <v>4.2</v>
      </c>
      <c r="I29" s="79">
        <f>SUM(IF('Indicator Data'!S32=0,0,'Indicator Data'!S32/1000000),SUM('Indicator Data'!T32:U32))</f>
        <v>1021.6120090000001</v>
      </c>
      <c r="J29" s="79">
        <f>I29/'Indicator Data'!BC32*1000000</f>
        <v>97.073418035926437</v>
      </c>
      <c r="K29" s="77">
        <f t="shared" si="4"/>
        <v>1.9</v>
      </c>
      <c r="L29" s="77">
        <f>IF('Indicator Data'!V32="No data","x",ROUND(IF('Indicator Data'!V32&gt;L$195,10,IF('Indicator Data'!V32&lt;L$194,0,10-(L$195-'Indicator Data'!V32)/(L$195-L$194)*10)),1))</f>
        <v>7.9</v>
      </c>
      <c r="M29" s="78">
        <f t="shared" si="5"/>
        <v>4.9000000000000004</v>
      </c>
      <c r="N29" s="80">
        <f t="shared" si="6"/>
        <v>6.6</v>
      </c>
      <c r="O29" s="92">
        <f>IF(AND('Indicator Data'!AK32="No data",'Indicator Data'!AL32="No data"),0,SUM('Indicator Data'!AK32:AM32)/1000)</f>
        <v>130.458</v>
      </c>
      <c r="P29" s="77">
        <f t="shared" si="7"/>
        <v>7.1</v>
      </c>
      <c r="Q29" s="81">
        <f>O29*1000/'Indicator Data'!BC32</f>
        <v>1.239609935921465E-2</v>
      </c>
      <c r="R29" s="77">
        <f t="shared" si="8"/>
        <v>5.9</v>
      </c>
      <c r="S29" s="82">
        <f t="shared" si="9"/>
        <v>6.5</v>
      </c>
      <c r="T29" s="77">
        <f>IF('Indicator Data'!AB32="No data","x",ROUND(IF('Indicator Data'!AB32&gt;T$195,10,IF('Indicator Data'!AB32&lt;T$194,0,10-(T$195-'Indicator Data'!AB32)/(T$195-T$194)*10)),1))</f>
        <v>2</v>
      </c>
      <c r="U29" s="77">
        <f>IF('Indicator Data'!AA32="No data","x",ROUND(IF('Indicator Data'!AA32&gt;U$195,10,IF('Indicator Data'!AA32&lt;U$194,0,10-(U$195-'Indicator Data'!AA32)/(U$195-U$194)*10)),1))</f>
        <v>2.2000000000000002</v>
      </c>
      <c r="V29" s="77">
        <f>IF('Indicator Data'!AE32="No data","x",ROUND(IF('Indicator Data'!AE32&gt;V$195,10,IF('Indicator Data'!AE32&lt;V$194,0,10-(V$195-'Indicator Data'!AE32)/(V$195-V$194)*10)),1))</f>
        <v>5.3</v>
      </c>
      <c r="W29" s="78">
        <f t="shared" si="0"/>
        <v>3.2</v>
      </c>
      <c r="X29" s="77">
        <f>IF('Indicator Data'!W32="No data","x",ROUND(IF('Indicator Data'!W32&gt;X$195,10,IF('Indicator Data'!W32&lt;X$194,0,10-(X$195-'Indicator Data'!W32)/(X$195-X$194)*10)),1))</f>
        <v>6.3</v>
      </c>
      <c r="Y29" s="77">
        <f>IF('Indicator Data'!X32="No data","x",ROUND(IF('Indicator Data'!X32&gt;Y$195,10,IF('Indicator Data'!X32&lt;Y$194,0,10-(Y$195-'Indicator Data'!X32)/(Y$195-Y$194)*10)),1))</f>
        <v>6.5</v>
      </c>
      <c r="Z29" s="78">
        <f t="shared" si="10"/>
        <v>6.4</v>
      </c>
      <c r="AA29" s="92">
        <f>('Indicator Data'!AJ32+'Indicator Data'!AI32*0.5+'Indicator Data'!AH32*0.25)/1000</f>
        <v>0.81399999999999995</v>
      </c>
      <c r="AB29" s="83">
        <f>AA29*1000/'Indicator Data'!BC32</f>
        <v>7.7346156451890452E-5</v>
      </c>
      <c r="AC29" s="78">
        <f t="shared" si="11"/>
        <v>0</v>
      </c>
      <c r="AD29" s="77">
        <f>IF('Indicator Data'!AN32="No data","x",ROUND(IF('Indicator Data'!AN32&lt;$AD$194,10,IF('Indicator Data'!AN32&gt;$AD$195,0,($AD$195-'Indicator Data'!AN32)/($AD$195-$AD$194)*10)),1))</f>
        <v>6.5</v>
      </c>
      <c r="AE29" s="77">
        <f>IF('Indicator Data'!AO32="No data","x",ROUND(IF('Indicator Data'!AO32&gt;$AE$195,10,IF('Indicator Data'!AO32&lt;$AE$194,0,10-($AE$195-'Indicator Data'!AO32)/($AE$195-$AE$194)*10)),1))</f>
        <v>8.9</v>
      </c>
      <c r="AF29" s="84">
        <f>IF('Indicator Data'!AP32="No data","x",ROUND(IF('Indicator Data'!AP32&gt;$AF$195,10,IF('Indicator Data'!AP32&lt;$AF$194,0,10-($AF$195-'Indicator Data'!AP32)/($AF$195-$AF$194)*10)),1))</f>
        <v>6.7</v>
      </c>
      <c r="AG29" s="84">
        <f>IF('Indicator Data'!AQ32="No data","x",ROUND(IF('Indicator Data'!AQ32&gt;$AG$195,10,IF('Indicator Data'!AQ32&lt;$AG$194,0,10-($AG$195-'Indicator Data'!AQ32)/($AG$195-$AG$194)*10)),1))</f>
        <v>4.2</v>
      </c>
      <c r="AH29" s="77">
        <f t="shared" si="12"/>
        <v>6.2</v>
      </c>
      <c r="AI29" s="78">
        <f t="shared" si="13"/>
        <v>7.2</v>
      </c>
      <c r="AJ29" s="85">
        <f t="shared" si="14"/>
        <v>4.8</v>
      </c>
      <c r="AK29" s="86">
        <f t="shared" si="1"/>
        <v>5.7</v>
      </c>
    </row>
    <row r="30" spans="1:37" s="4" customFormat="1" x14ac:dyDescent="0.25">
      <c r="A30" s="131" t="s">
        <v>844</v>
      </c>
      <c r="B30" s="63" t="s">
        <v>58</v>
      </c>
      <c r="C30" s="77">
        <f>ROUND(IF('Indicator Data'!Q33="No data",IF((0.1233*LN('Indicator Data'!BB33)-0.4559)&gt;C$195,0,IF((0.1233*LN('Indicator Data'!BB33)-0.4559)&lt;C$194,10,(C$195-(0.1233*LN('Indicator Data'!BB33)-0.4559))/(C$195-C$194)*10)),IF('Indicator Data'!Q33&gt;C$195,0,IF('Indicator Data'!Q33&lt;C$194,10,(C$195-'Indicator Data'!Q33)/(C$195-C$194)*10))),1)</f>
        <v>4.5999999999999996</v>
      </c>
      <c r="D30" s="77" t="str">
        <f>IF('Indicator Data'!R33="No data","x",ROUND((IF('Indicator Data'!R33&gt;D$195,10,IF('Indicator Data'!R33&lt;D$194,0,10-(D$195-'Indicator Data'!R33)/(D$195-D$194)*10))),1))</f>
        <v>x</v>
      </c>
      <c r="E30" s="78">
        <f t="shared" si="2"/>
        <v>4.5999999999999996</v>
      </c>
      <c r="F30" s="77" t="str">
        <f>IF('Indicator Data'!AF33="No data","x",ROUND(IF('Indicator Data'!AF33&gt;F$195,10,IF('Indicator Data'!AF33&lt;F$194,0,10-(F$195-'Indicator Data'!AF33)/(F$195-F$194)*10)),1))</f>
        <v>x</v>
      </c>
      <c r="G30" s="77">
        <f>IF('Indicator Data'!AG33="No data","x",ROUND(IF('Indicator Data'!AG33&gt;G$195,10,IF('Indicator Data'!AG33&lt;G$194,0,10-(G$195-'Indicator Data'!AG33)/(G$195-G$194)*10)),1))</f>
        <v>5.5</v>
      </c>
      <c r="H30" s="78">
        <f t="shared" si="3"/>
        <v>5.5</v>
      </c>
      <c r="I30" s="79">
        <f>SUM(IF('Indicator Data'!S33=0,0,'Indicator Data'!S33/1000000),SUM('Indicator Data'!T33:U33))</f>
        <v>385.05742499999997</v>
      </c>
      <c r="J30" s="79">
        <f>I30/'Indicator Data'!BC33*1000000</f>
        <v>713.65079879902135</v>
      </c>
      <c r="K30" s="77">
        <f t="shared" si="4"/>
        <v>10</v>
      </c>
      <c r="L30" s="77">
        <f>IF('Indicator Data'!V33="No data","x",ROUND(IF('Indicator Data'!V33&gt;L$195,10,IF('Indicator Data'!V33&lt;L$194,0,10-(L$195-'Indicator Data'!V33)/(L$195-L$194)*10)),1))</f>
        <v>6.7</v>
      </c>
      <c r="M30" s="78">
        <f t="shared" si="5"/>
        <v>8.4</v>
      </c>
      <c r="N30" s="80">
        <f t="shared" si="6"/>
        <v>5.8</v>
      </c>
      <c r="O30" s="92">
        <f>IF(AND('Indicator Data'!AK33="No data",'Indicator Data'!AL33="No data"),0,SUM('Indicator Data'!AK33:AM33)/1000)</f>
        <v>0</v>
      </c>
      <c r="P30" s="77">
        <f t="shared" si="7"/>
        <v>0</v>
      </c>
      <c r="Q30" s="81">
        <f>O30*1000/'Indicator Data'!BC33</f>
        <v>0</v>
      </c>
      <c r="R30" s="77">
        <f t="shared" si="8"/>
        <v>0</v>
      </c>
      <c r="S30" s="82">
        <f t="shared" si="9"/>
        <v>0</v>
      </c>
      <c r="T30" s="77">
        <f>IF('Indicator Data'!AB33="No data","x",ROUND(IF('Indicator Data'!AB33&gt;T$195,10,IF('Indicator Data'!AB33&lt;T$194,0,10-(T$195-'Indicator Data'!AB33)/(T$195-T$194)*10)),1))</f>
        <v>2</v>
      </c>
      <c r="U30" s="77">
        <f>IF('Indicator Data'!AA33="No data","x",ROUND(IF('Indicator Data'!AA33&gt;U$195,10,IF('Indicator Data'!AA33&lt;U$194,0,10-(U$195-'Indicator Data'!AA33)/(U$195-U$194)*10)),1))</f>
        <v>2.5</v>
      </c>
      <c r="V30" s="77">
        <f>IF('Indicator Data'!AE33="No data","x",ROUND(IF('Indicator Data'!AE33&gt;V$195,10,IF('Indicator Data'!AE33&lt;V$194,0,10-(V$195-'Indicator Data'!AE33)/(V$195-V$194)*10)),1))</f>
        <v>0</v>
      </c>
      <c r="W30" s="78">
        <f t="shared" si="0"/>
        <v>1.5</v>
      </c>
      <c r="X30" s="77">
        <f>IF('Indicator Data'!W33="No data","x",ROUND(IF('Indicator Data'!W33&gt;X$195,10,IF('Indicator Data'!W33&lt;X$194,0,10-(X$195-'Indicator Data'!W33)/(X$195-X$194)*10)),1))</f>
        <v>1.9</v>
      </c>
      <c r="Y30" s="77" t="str">
        <f>IF('Indicator Data'!X33="No data","x",ROUND(IF('Indicator Data'!X33&gt;Y$195,10,IF('Indicator Data'!X33&lt;Y$194,0,10-(Y$195-'Indicator Data'!X33)/(Y$195-Y$194)*10)),1))</f>
        <v>x</v>
      </c>
      <c r="Z30" s="78">
        <f t="shared" si="10"/>
        <v>1.9</v>
      </c>
      <c r="AA30" s="92">
        <f>('Indicator Data'!AJ33+'Indicator Data'!AI33*0.5+'Indicator Data'!AH33*0.25)/1000</f>
        <v>0</v>
      </c>
      <c r="AB30" s="83">
        <f>AA30*1000/'Indicator Data'!BC33</f>
        <v>0</v>
      </c>
      <c r="AC30" s="78">
        <f t="shared" si="11"/>
        <v>0</v>
      </c>
      <c r="AD30" s="77">
        <f>IF('Indicator Data'!AN33="No data","x",ROUND(IF('Indicator Data'!AN33&lt;$AD$194,10,IF('Indicator Data'!AN33&gt;$AD$195,0,($AD$195-'Indicator Data'!AN33)/($AD$195-$AD$194)*10)),1))</f>
        <v>4.3</v>
      </c>
      <c r="AE30" s="77">
        <f>IF('Indicator Data'!AO33="No data","x",ROUND(IF('Indicator Data'!AO33&gt;$AE$195,10,IF('Indicator Data'!AO33&lt;$AE$194,0,10-($AE$195-'Indicator Data'!AO33)/($AE$195-$AE$194)*10)),1))</f>
        <v>1.5</v>
      </c>
      <c r="AF30" s="84">
        <f>IF('Indicator Data'!AP33="No data","x",ROUND(IF('Indicator Data'!AP33&gt;$AF$195,10,IF('Indicator Data'!AP33&lt;$AF$194,0,10-($AF$195-'Indicator Data'!AP33)/($AF$195-$AF$194)*10)),1))</f>
        <v>5.2</v>
      </c>
      <c r="AG30" s="84">
        <f>IF('Indicator Data'!AQ33="No data","x",ROUND(IF('Indicator Data'!AQ33&gt;$AG$195,10,IF('Indicator Data'!AQ33&lt;$AG$194,0,10-($AG$195-'Indicator Data'!AQ33)/($AG$195-$AG$194)*10)),1))</f>
        <v>2.7</v>
      </c>
      <c r="AH30" s="77">
        <f t="shared" si="12"/>
        <v>4.7</v>
      </c>
      <c r="AI30" s="78">
        <f t="shared" si="13"/>
        <v>3.5</v>
      </c>
      <c r="AJ30" s="85">
        <f t="shared" si="14"/>
        <v>1.8</v>
      </c>
      <c r="AK30" s="86">
        <f t="shared" si="1"/>
        <v>0.9</v>
      </c>
    </row>
    <row r="31" spans="1:37" s="4" customFormat="1" x14ac:dyDescent="0.25">
      <c r="A31" s="131" t="s">
        <v>53</v>
      </c>
      <c r="B31" s="63" t="s">
        <v>52</v>
      </c>
      <c r="C31" s="77">
        <f>ROUND(IF('Indicator Data'!Q34="No data",IF((0.1233*LN('Indicator Data'!BB34)-0.4559)&gt;C$195,0,IF((0.1233*LN('Indicator Data'!BB34)-0.4559)&lt;C$194,10,(C$195-(0.1233*LN('Indicator Data'!BB34)-0.4559))/(C$195-C$194)*10)),IF('Indicator Data'!Q34&gt;C$195,0,IF('Indicator Data'!Q34&lt;C$194,10,(C$195-'Indicator Data'!Q34)/(C$195-C$194)*10))),1)</f>
        <v>6</v>
      </c>
      <c r="D31" s="77">
        <f>IF('Indicator Data'!R34="No data","x",ROUND((IF('Indicator Data'!R34&gt;D$195,10,IF('Indicator Data'!R34&lt;D$194,0,10-(D$195-'Indicator Data'!R34)/(D$195-D$194)*10))),1))</f>
        <v>2.2000000000000002</v>
      </c>
      <c r="E31" s="78">
        <f t="shared" si="2"/>
        <v>4.4000000000000004</v>
      </c>
      <c r="F31" s="77">
        <f>IF('Indicator Data'!AF34="No data","x",ROUND(IF('Indicator Data'!AF34&gt;F$195,10,IF('Indicator Data'!AF34&lt;F$194,0,10-(F$195-'Indicator Data'!AF34)/(F$195-F$194)*10)),1))</f>
        <v>6.4</v>
      </c>
      <c r="G31" s="77">
        <f>IF('Indicator Data'!AG34="No data","x",ROUND(IF('Indicator Data'!AG34&gt;G$195,10,IF('Indicator Data'!AG34&lt;G$194,0,10-(G$195-'Indicator Data'!AG34)/(G$195-G$194)*10)),1))</f>
        <v>1.4</v>
      </c>
      <c r="H31" s="78">
        <f t="shared" si="3"/>
        <v>3.9</v>
      </c>
      <c r="I31" s="79">
        <f>SUM(IF('Indicator Data'!S34=0,0,'Indicator Data'!S34/1000000),SUM('Indicator Data'!T34:U34))</f>
        <v>1494.9089589999999</v>
      </c>
      <c r="J31" s="79">
        <f>I31/'Indicator Data'!BC34*1000000</f>
        <v>94.840367216351339</v>
      </c>
      <c r="K31" s="77">
        <f t="shared" si="4"/>
        <v>1.9</v>
      </c>
      <c r="L31" s="77">
        <f>IF('Indicator Data'!V34="No data","x",ROUND(IF('Indicator Data'!V34&gt;L$195,10,IF('Indicator Data'!V34&lt;L$194,0,10-(L$195-'Indicator Data'!V34)/(L$195-L$194)*10)),1))</f>
        <v>2.7</v>
      </c>
      <c r="M31" s="78">
        <f t="shared" si="5"/>
        <v>2.2999999999999998</v>
      </c>
      <c r="N31" s="80">
        <f t="shared" si="6"/>
        <v>3.8</v>
      </c>
      <c r="O31" s="92">
        <f>IF(AND('Indicator Data'!AK34="No data",'Indicator Data'!AL34="No data"),0,SUM('Indicator Data'!AK34:AM34)/1000)</f>
        <v>6.6000000000000003E-2</v>
      </c>
      <c r="P31" s="77">
        <f t="shared" si="7"/>
        <v>0</v>
      </c>
      <c r="Q31" s="81">
        <f>O31*1000/'Indicator Data'!BC34</f>
        <v>4.1871875866383037E-6</v>
      </c>
      <c r="R31" s="77">
        <f t="shared" si="8"/>
        <v>0</v>
      </c>
      <c r="S31" s="82">
        <f t="shared" si="9"/>
        <v>0</v>
      </c>
      <c r="T31" s="77">
        <f>IF('Indicator Data'!AB34="No data","x",ROUND(IF('Indicator Data'!AB34&gt;T$195,10,IF('Indicator Data'!AB34&lt;T$194,0,10-(T$195-'Indicator Data'!AB34)/(T$195-T$194)*10)),1))</f>
        <v>1.2</v>
      </c>
      <c r="U31" s="77">
        <f>IF('Indicator Data'!AA34="No data","x",ROUND(IF('Indicator Data'!AA34&gt;U$195,10,IF('Indicator Data'!AA34&lt;U$194,0,10-(U$195-'Indicator Data'!AA34)/(U$195-U$194)*10)),1))</f>
        <v>6.9</v>
      </c>
      <c r="V31" s="77">
        <f>IF('Indicator Data'!AE34="No data","x",ROUND(IF('Indicator Data'!AE34&gt;V$195,10,IF('Indicator Data'!AE34&lt;V$194,0,10-(V$195-'Indicator Data'!AE34)/(V$195-V$194)*10)),1))</f>
        <v>0.3</v>
      </c>
      <c r="W31" s="78">
        <f t="shared" si="0"/>
        <v>2.8</v>
      </c>
      <c r="X31" s="77">
        <f>IF('Indicator Data'!W34="No data","x",ROUND(IF('Indicator Data'!W34&gt;X$195,10,IF('Indicator Data'!W34&lt;X$194,0,10-(X$195-'Indicator Data'!W34)/(X$195-X$194)*10)),1))</f>
        <v>2.2000000000000002</v>
      </c>
      <c r="Y31" s="77">
        <f>IF('Indicator Data'!X34="No data","x",ROUND(IF('Indicator Data'!X34&gt;Y$195,10,IF('Indicator Data'!X34&lt;Y$194,0,10-(Y$195-'Indicator Data'!X34)/(Y$195-Y$194)*10)),1))</f>
        <v>5.3</v>
      </c>
      <c r="Z31" s="78">
        <f t="shared" si="10"/>
        <v>3.8</v>
      </c>
      <c r="AA31" s="92">
        <f>('Indicator Data'!AJ34+'Indicator Data'!AI34*0.5+'Indicator Data'!AH34*0.25)/1000</f>
        <v>1250</v>
      </c>
      <c r="AB31" s="83">
        <f>AA31*1000/'Indicator Data'!BC34</f>
        <v>7.930279520148302E-2</v>
      </c>
      <c r="AC31" s="78">
        <f t="shared" si="11"/>
        <v>7.9</v>
      </c>
      <c r="AD31" s="77">
        <f>IF('Indicator Data'!AN34="No data","x",ROUND(IF('Indicator Data'!AN34&lt;$AD$194,10,IF('Indicator Data'!AN34&gt;$AD$195,0,($AD$195-'Indicator Data'!AN34)/($AD$195-$AD$194)*10)),1))</f>
        <v>4.9000000000000004</v>
      </c>
      <c r="AE31" s="77">
        <f>IF('Indicator Data'!AO34="No data","x",ROUND(IF('Indicator Data'!AO34&gt;$AE$195,10,IF('Indicator Data'!AO34&lt;$AE$194,0,10-($AE$195-'Indicator Data'!AO34)/($AE$195-$AE$194)*10)),1))</f>
        <v>3.1</v>
      </c>
      <c r="AF31" s="84">
        <f>IF('Indicator Data'!AP34="No data","x",ROUND(IF('Indicator Data'!AP34&gt;$AF$195,10,IF('Indicator Data'!AP34&lt;$AF$194,0,10-($AF$195-'Indicator Data'!AP34)/($AF$195-$AF$194)*10)),1))</f>
        <v>7.5</v>
      </c>
      <c r="AG31" s="84">
        <f>IF('Indicator Data'!AQ34="No data","x",ROUND(IF('Indicator Data'!AQ34&gt;$AG$195,10,IF('Indicator Data'!AQ34&lt;$AG$194,0,10-($AG$195-'Indicator Data'!AQ34)/($AG$195-$AG$194)*10)),1))</f>
        <v>2.4</v>
      </c>
      <c r="AH31" s="77">
        <f t="shared" si="12"/>
        <v>6.5</v>
      </c>
      <c r="AI31" s="78">
        <f t="shared" si="13"/>
        <v>4.8</v>
      </c>
      <c r="AJ31" s="85">
        <f t="shared" si="14"/>
        <v>5.2</v>
      </c>
      <c r="AK31" s="86">
        <f t="shared" si="1"/>
        <v>3</v>
      </c>
    </row>
    <row r="32" spans="1:37" s="4" customFormat="1" x14ac:dyDescent="0.25">
      <c r="A32" s="131" t="s">
        <v>55</v>
      </c>
      <c r="B32" s="63" t="s">
        <v>54</v>
      </c>
      <c r="C32" s="77">
        <f>ROUND(IF('Indicator Data'!Q35="No data",IF((0.1233*LN('Indicator Data'!BB35)-0.4559)&gt;C$195,0,IF((0.1233*LN('Indicator Data'!BB35)-0.4559)&lt;C$194,10,(C$195-(0.1233*LN('Indicator Data'!BB35)-0.4559))/(C$195-C$194)*10)),IF('Indicator Data'!Q35&gt;C$195,0,IF('Indicator Data'!Q35&lt;C$194,10,(C$195-'Indicator Data'!Q35)/(C$195-C$194)*10))),1)</f>
        <v>6.6</v>
      </c>
      <c r="D32" s="77">
        <f>IF('Indicator Data'!R35="No data","x",ROUND((IF('Indicator Data'!R35&gt;D$195,10,IF('Indicator Data'!R35&lt;D$194,0,10-(D$195-'Indicator Data'!R35)/(D$195-D$194)*10))),1))</f>
        <v>4.7</v>
      </c>
      <c r="E32" s="78">
        <f t="shared" si="2"/>
        <v>5.7</v>
      </c>
      <c r="F32" s="77">
        <f>IF('Indicator Data'!AF35="No data","x",ROUND(IF('Indicator Data'!AF35&gt;F$195,10,IF('Indicator Data'!AF35&lt;F$194,0,10-(F$195-'Indicator Data'!AF35)/(F$195-F$194)*10)),1))</f>
        <v>7.6</v>
      </c>
      <c r="G32" s="77">
        <f>IF('Indicator Data'!AG35="No data","x",ROUND(IF('Indicator Data'!AG35&gt;G$195,10,IF('Indicator Data'!AG35&lt;G$194,0,10-(G$195-'Indicator Data'!AG35)/(G$195-G$194)*10)),1))</f>
        <v>5.4</v>
      </c>
      <c r="H32" s="78">
        <f t="shared" si="3"/>
        <v>6.5</v>
      </c>
      <c r="I32" s="79">
        <f>SUM(IF('Indicator Data'!S35=0,0,'Indicator Data'!S35/1000000),SUM('Indicator Data'!T35:U35))</f>
        <v>1991.762618</v>
      </c>
      <c r="J32" s="79">
        <f>I32/'Indicator Data'!BC35*1000000</f>
        <v>84.975751634399629</v>
      </c>
      <c r="K32" s="77">
        <f t="shared" si="4"/>
        <v>1.7</v>
      </c>
      <c r="L32" s="77">
        <f>IF('Indicator Data'!V35="No data","x",ROUND(IF('Indicator Data'!V35&gt;L$195,10,IF('Indicator Data'!V35&lt;L$194,0,10-(L$195-'Indicator Data'!V35)/(L$195-L$194)*10)),1))</f>
        <v>1.6</v>
      </c>
      <c r="M32" s="78">
        <f t="shared" si="5"/>
        <v>1.7</v>
      </c>
      <c r="N32" s="80">
        <f t="shared" si="6"/>
        <v>4.9000000000000004</v>
      </c>
      <c r="O32" s="92">
        <f>IF(AND('Indicator Data'!AK35="No data",'Indicator Data'!AL35="No data"),0,SUM('Indicator Data'!AK35:AM35)/1000)</f>
        <v>547.54499999999996</v>
      </c>
      <c r="P32" s="77">
        <f t="shared" si="7"/>
        <v>9.1</v>
      </c>
      <c r="Q32" s="81">
        <f>O32*1000/'Indicator Data'!BC35</f>
        <v>2.3360237564543619E-2</v>
      </c>
      <c r="R32" s="77">
        <f t="shared" si="8"/>
        <v>6.9</v>
      </c>
      <c r="S32" s="82">
        <f t="shared" si="9"/>
        <v>8</v>
      </c>
      <c r="T32" s="77">
        <f>IF('Indicator Data'!AB35="No data","x",ROUND(IF('Indicator Data'!AB35&gt;T$195,10,IF('Indicator Data'!AB35&lt;T$194,0,10-(T$195-'Indicator Data'!AB35)/(T$195-T$194)*10)),1))</f>
        <v>9</v>
      </c>
      <c r="U32" s="77">
        <f>IF('Indicator Data'!AA35="No data","x",ROUND(IF('Indicator Data'!AA35&gt;U$195,10,IF('Indicator Data'!AA35&lt;U$194,0,10-(U$195-'Indicator Data'!AA35)/(U$195-U$194)*10)),1))</f>
        <v>3.9</v>
      </c>
      <c r="V32" s="77">
        <f>IF('Indicator Data'!AE35="No data","x",ROUND(IF('Indicator Data'!AE35&gt;V$195,10,IF('Indicator Data'!AE35&lt;V$194,0,10-(V$195-'Indicator Data'!AE35)/(V$195-V$194)*10)),1))</f>
        <v>5.4</v>
      </c>
      <c r="W32" s="78">
        <f t="shared" si="0"/>
        <v>6.1</v>
      </c>
      <c r="X32" s="77">
        <f>IF('Indicator Data'!W35="No data","x",ROUND(IF('Indicator Data'!W35&gt;X$195,10,IF('Indicator Data'!W35&lt;X$194,0,10-(X$195-'Indicator Data'!W35)/(X$195-X$194)*10)),1))</f>
        <v>6.8</v>
      </c>
      <c r="Y32" s="77">
        <f>IF('Indicator Data'!X35="No data","x",ROUND(IF('Indicator Data'!X35&gt;Y$195,10,IF('Indicator Data'!X35&lt;Y$194,0,10-(Y$195-'Indicator Data'!X35)/(Y$195-Y$194)*10)),1))</f>
        <v>3.4</v>
      </c>
      <c r="Z32" s="78">
        <f t="shared" si="10"/>
        <v>5.0999999999999996</v>
      </c>
      <c r="AA32" s="92">
        <f>('Indicator Data'!AJ35+'Indicator Data'!AI35*0.5+'Indicator Data'!AH35*0.25)/1000</f>
        <v>7.7145000000000001</v>
      </c>
      <c r="AB32" s="83">
        <f>AA32*1000/'Indicator Data'!BC35</f>
        <v>3.2912829574130296E-4</v>
      </c>
      <c r="AC32" s="78">
        <f t="shared" si="11"/>
        <v>0</v>
      </c>
      <c r="AD32" s="77">
        <f>IF('Indicator Data'!AN35="No data","x",ROUND(IF('Indicator Data'!AN35&lt;$AD$194,10,IF('Indicator Data'!AN35&gt;$AD$195,0,($AD$195-'Indicator Data'!AN35)/($AD$195-$AD$194)*10)),1))</f>
        <v>4.3</v>
      </c>
      <c r="AE32" s="77">
        <f>IF('Indicator Data'!AO35="No data","x",ROUND(IF('Indicator Data'!AO35&gt;$AE$195,10,IF('Indicator Data'!AO35&lt;$AE$194,0,10-($AE$195-'Indicator Data'!AO35)/($AE$195-$AE$194)*10)),1))</f>
        <v>1.6</v>
      </c>
      <c r="AF32" s="84">
        <f>IF('Indicator Data'!AP35="No data","x",ROUND(IF('Indicator Data'!AP35&gt;$AF$195,10,IF('Indicator Data'!AP35&lt;$AF$194,0,10-($AF$195-'Indicator Data'!AP35)/($AF$195-$AF$194)*10)),1))</f>
        <v>7.6</v>
      </c>
      <c r="AG32" s="84">
        <f>IF('Indicator Data'!AQ35="No data","x",ROUND(IF('Indicator Data'!AQ35&gt;$AG$195,10,IF('Indicator Data'!AQ35&lt;$AG$194,0,10-($AG$195-'Indicator Data'!AQ35)/($AG$195-$AG$194)*10)),1))</f>
        <v>5</v>
      </c>
      <c r="AH32" s="77">
        <f t="shared" si="12"/>
        <v>7.1</v>
      </c>
      <c r="AI32" s="78">
        <f t="shared" si="13"/>
        <v>4.3</v>
      </c>
      <c r="AJ32" s="85">
        <f t="shared" si="14"/>
        <v>4.2</v>
      </c>
      <c r="AK32" s="86">
        <f t="shared" si="1"/>
        <v>6.5</v>
      </c>
    </row>
    <row r="33" spans="1:37" s="4" customFormat="1" x14ac:dyDescent="0.25">
      <c r="A33" s="131" t="s">
        <v>57</v>
      </c>
      <c r="B33" s="63" t="s">
        <v>56</v>
      </c>
      <c r="C33" s="77">
        <f>ROUND(IF('Indicator Data'!Q36="No data",IF((0.1233*LN('Indicator Data'!BB36)-0.4559)&gt;C$195,0,IF((0.1233*LN('Indicator Data'!BB36)-0.4559)&lt;C$194,10,(C$195-(0.1233*LN('Indicator Data'!BB36)-0.4559))/(C$195-C$194)*10)),IF('Indicator Data'!Q36&gt;C$195,0,IF('Indicator Data'!Q36&lt;C$194,10,(C$195-'Indicator Data'!Q36)/(C$195-C$194)*10))),1)</f>
        <v>0.5</v>
      </c>
      <c r="D33" s="77" t="str">
        <f>IF('Indicator Data'!R36="No data","x",ROUND((IF('Indicator Data'!R36&gt;D$195,10,IF('Indicator Data'!R36&lt;D$194,0,10-(D$195-'Indicator Data'!R36)/(D$195-D$194)*10))),1))</f>
        <v>x</v>
      </c>
      <c r="E33" s="78">
        <f t="shared" si="2"/>
        <v>0.5</v>
      </c>
      <c r="F33" s="77">
        <f>IF('Indicator Data'!AF36="No data","x",ROUND(IF('Indicator Data'!AF36&gt;F$195,10,IF('Indicator Data'!AF36&lt;F$194,0,10-(F$195-'Indicator Data'!AF36)/(F$195-F$194)*10)),1))</f>
        <v>1.3</v>
      </c>
      <c r="G33" s="77">
        <f>IF('Indicator Data'!AG36="No data","x",ROUND(IF('Indicator Data'!AG36&gt;G$195,10,IF('Indicator Data'!AG36&lt;G$194,0,10-(G$195-'Indicator Data'!AG36)/(G$195-G$194)*10)),1))</f>
        <v>2.2000000000000002</v>
      </c>
      <c r="H33" s="78">
        <f t="shared" si="3"/>
        <v>1.8</v>
      </c>
      <c r="I33" s="79">
        <f>SUM(IF('Indicator Data'!S36=0,0,'Indicator Data'!S36/1000000),SUM('Indicator Data'!T36:U36))</f>
        <v>0.1</v>
      </c>
      <c r="J33" s="79">
        <f>I33/'Indicator Data'!BC36*1000000</f>
        <v>2.755851609957487E-3</v>
      </c>
      <c r="K33" s="77">
        <f t="shared" si="4"/>
        <v>0</v>
      </c>
      <c r="L33" s="77" t="str">
        <f>IF('Indicator Data'!V36="No data","x",ROUND(IF('Indicator Data'!V36&gt;L$195,10,IF('Indicator Data'!V36&lt;L$194,0,10-(L$195-'Indicator Data'!V36)/(L$195-L$194)*10)),1))</f>
        <v>x</v>
      </c>
      <c r="M33" s="78">
        <f t="shared" si="5"/>
        <v>0</v>
      </c>
      <c r="N33" s="80">
        <f t="shared" si="6"/>
        <v>0.7</v>
      </c>
      <c r="O33" s="92">
        <f>IF(AND('Indicator Data'!AK36="No data",'Indicator Data'!AL36="No data"),0,SUM('Indicator Data'!AK36:AM36)/1000)</f>
        <v>97.331999999999994</v>
      </c>
      <c r="P33" s="77">
        <f t="shared" si="7"/>
        <v>6.6</v>
      </c>
      <c r="Q33" s="81">
        <f>O33*1000/'Indicator Data'!BC36</f>
        <v>2.6823254890038215E-3</v>
      </c>
      <c r="R33" s="77">
        <f t="shared" si="8"/>
        <v>4.0999999999999996</v>
      </c>
      <c r="S33" s="82">
        <f t="shared" si="9"/>
        <v>5.4</v>
      </c>
      <c r="T33" s="77" t="str">
        <f>IF('Indicator Data'!AB36="No data","x",ROUND(IF('Indicator Data'!AB36&gt;T$195,10,IF('Indicator Data'!AB36&lt;T$194,0,10-(T$195-'Indicator Data'!AB36)/(T$195-T$194)*10)),1))</f>
        <v>x</v>
      </c>
      <c r="U33" s="77">
        <f>IF('Indicator Data'!AA36="No data","x",ROUND(IF('Indicator Data'!AA36&gt;U$195,10,IF('Indicator Data'!AA36&lt;U$194,0,10-(U$195-'Indicator Data'!AA36)/(U$195-U$194)*10)),1))</f>
        <v>0.1</v>
      </c>
      <c r="V33" s="77" t="str">
        <f>IF('Indicator Data'!AE36="No data","x",ROUND(IF('Indicator Data'!AE36&gt;V$195,10,IF('Indicator Data'!AE36&lt;V$194,0,10-(V$195-'Indicator Data'!AE36)/(V$195-V$194)*10)),1))</f>
        <v>x</v>
      </c>
      <c r="W33" s="78">
        <f t="shared" si="0"/>
        <v>0.1</v>
      </c>
      <c r="X33" s="77">
        <f>IF('Indicator Data'!W36="No data","x",ROUND(IF('Indicator Data'!W36&gt;X$195,10,IF('Indicator Data'!W36&lt;X$194,0,10-(X$195-'Indicator Data'!W36)/(X$195-X$194)*10)),1))</f>
        <v>0.4</v>
      </c>
      <c r="Y33" s="77" t="str">
        <f>IF('Indicator Data'!X36="No data","x",ROUND(IF('Indicator Data'!X36&gt;Y$195,10,IF('Indicator Data'!X36&lt;Y$194,0,10-(Y$195-'Indicator Data'!X36)/(Y$195-Y$194)*10)),1))</f>
        <v>x</v>
      </c>
      <c r="Z33" s="78">
        <f t="shared" si="10"/>
        <v>0.4</v>
      </c>
      <c r="AA33" s="92">
        <f>('Indicator Data'!AJ36+'Indicator Data'!AI36*0.5+'Indicator Data'!AH36*0.25)/1000</f>
        <v>63.009</v>
      </c>
      <c r="AB33" s="83">
        <f>AA33*1000/'Indicator Data'!BC36</f>
        <v>1.7364345409181131E-3</v>
      </c>
      <c r="AC33" s="78">
        <f t="shared" si="11"/>
        <v>0.2</v>
      </c>
      <c r="AD33" s="77">
        <f>IF('Indicator Data'!AN36="No data","x",ROUND(IF('Indicator Data'!AN36&lt;$AD$194,10,IF('Indicator Data'!AN36&gt;$AD$195,0,($AD$195-'Indicator Data'!AN36)/($AD$195-$AD$194)*10)),1))</f>
        <v>0.7</v>
      </c>
      <c r="AE33" s="77">
        <f>IF('Indicator Data'!AO36="No data","x",ROUND(IF('Indicator Data'!AO36&gt;$AE$195,10,IF('Indicator Data'!AO36&lt;$AE$194,0,10-($AE$195-'Indicator Data'!AO36)/($AE$195-$AE$194)*10)),1))</f>
        <v>0</v>
      </c>
      <c r="AF33" s="84">
        <f>IF('Indicator Data'!AP36="No data","x",ROUND(IF('Indicator Data'!AP36&gt;$AF$195,10,IF('Indicator Data'!AP36&lt;$AF$194,0,10-($AF$195-'Indicator Data'!AP36)/($AF$195-$AF$194)*10)),1))</f>
        <v>0.3</v>
      </c>
      <c r="AG33" s="84">
        <f>IF('Indicator Data'!AQ36="No data","x",ROUND(IF('Indicator Data'!AQ36&gt;$AG$195,10,IF('Indicator Data'!AQ36&lt;$AG$194,0,10-($AG$195-'Indicator Data'!AQ36)/($AG$195-$AG$194)*10)),1))</f>
        <v>3.6</v>
      </c>
      <c r="AH33" s="77">
        <f t="shared" si="12"/>
        <v>1</v>
      </c>
      <c r="AI33" s="78">
        <f t="shared" si="13"/>
        <v>0.6</v>
      </c>
      <c r="AJ33" s="85">
        <f t="shared" si="14"/>
        <v>0.3</v>
      </c>
      <c r="AK33" s="86">
        <f t="shared" si="1"/>
        <v>3.3</v>
      </c>
    </row>
    <row r="34" spans="1:37" s="4" customFormat="1" x14ac:dyDescent="0.25">
      <c r="A34" s="131" t="s">
        <v>60</v>
      </c>
      <c r="B34" s="63" t="s">
        <v>59</v>
      </c>
      <c r="C34" s="77">
        <f>ROUND(IF('Indicator Data'!Q37="No data",IF((0.1233*LN('Indicator Data'!BB37)-0.4559)&gt;C$195,0,IF((0.1233*LN('Indicator Data'!BB37)-0.4559)&lt;C$194,10,(C$195-(0.1233*LN('Indicator Data'!BB37)-0.4559))/(C$195-C$194)*10)),IF('Indicator Data'!Q37&gt;C$195,0,IF('Indicator Data'!Q37&lt;C$194,10,(C$195-'Indicator Data'!Q37)/(C$195-C$194)*10))),1)</f>
        <v>9.1999999999999993</v>
      </c>
      <c r="D34" s="77">
        <f>IF('Indicator Data'!R37="No data","x",ROUND((IF('Indicator Data'!R37&gt;D$195,10,IF('Indicator Data'!R37&lt;D$194,0,10-(D$195-'Indicator Data'!R37)/(D$195-D$194)*10))),1))</f>
        <v>8.3000000000000007</v>
      </c>
      <c r="E34" s="78">
        <f t="shared" si="2"/>
        <v>8.8000000000000007</v>
      </c>
      <c r="F34" s="77">
        <f>IF('Indicator Data'!AF37="No data","x",ROUND(IF('Indicator Data'!AF37&gt;F$195,10,IF('Indicator Data'!AF37&lt;F$194,0,10-(F$195-'Indicator Data'!AF37)/(F$195-F$194)*10)),1))</f>
        <v>8.6</v>
      </c>
      <c r="G34" s="77">
        <f>IF('Indicator Data'!AG37="No data","x",ROUND(IF('Indicator Data'!AG37&gt;G$195,10,IF('Indicator Data'!AG37&lt;G$194,0,10-(G$195-'Indicator Data'!AG37)/(G$195-G$194)*10)),1))</f>
        <v>7.8</v>
      </c>
      <c r="H34" s="78">
        <f t="shared" si="3"/>
        <v>8.1999999999999993</v>
      </c>
      <c r="I34" s="79">
        <f>SUM(IF('Indicator Data'!S37=0,0,'Indicator Data'!S37/1000000),SUM('Indicator Data'!T37:U37))</f>
        <v>1931.3187350000001</v>
      </c>
      <c r="J34" s="79">
        <f>I34/'Indicator Data'!BC37*1000000</f>
        <v>420.34342658513077</v>
      </c>
      <c r="K34" s="77">
        <f t="shared" si="4"/>
        <v>8.4</v>
      </c>
      <c r="L34" s="77">
        <f>IF('Indicator Data'!V37="No data","x",ROUND(IF('Indicator Data'!V37&gt;L$195,10,IF('Indicator Data'!V37&lt;L$194,0,10-(L$195-'Indicator Data'!V37)/(L$195-L$194)*10)),1))</f>
        <v>10</v>
      </c>
      <c r="M34" s="78">
        <f t="shared" si="5"/>
        <v>9.1999999999999993</v>
      </c>
      <c r="N34" s="80">
        <f t="shared" si="6"/>
        <v>8.8000000000000007</v>
      </c>
      <c r="O34" s="92">
        <f>IF(AND('Indicator Data'!AK37="No data",'Indicator Data'!AL37="No data"),0,SUM('Indicator Data'!AK37:AM37)/1000)</f>
        <v>579.91999999999996</v>
      </c>
      <c r="P34" s="77">
        <f t="shared" si="7"/>
        <v>9.1999999999999993</v>
      </c>
      <c r="Q34" s="81">
        <f>O34*1000/'Indicator Data'!BC37</f>
        <v>0.1262171569755155</v>
      </c>
      <c r="R34" s="77">
        <f t="shared" si="8"/>
        <v>10</v>
      </c>
      <c r="S34" s="82">
        <f t="shared" si="9"/>
        <v>9.6</v>
      </c>
      <c r="T34" s="77">
        <f>IF('Indicator Data'!AB37="No data","x",ROUND(IF('Indicator Data'!AB37&gt;T$195,10,IF('Indicator Data'!AB37&lt;T$194,0,10-(T$195-'Indicator Data'!AB37)/(T$195-T$194)*10)),1))</f>
        <v>7.4</v>
      </c>
      <c r="U34" s="77">
        <f>IF('Indicator Data'!AA37="No data","x",ROUND(IF('Indicator Data'!AA37&gt;U$195,10,IF('Indicator Data'!AA37&lt;U$194,0,10-(U$195-'Indicator Data'!AA37)/(U$195-U$194)*10)),1))</f>
        <v>7.1</v>
      </c>
      <c r="V34" s="77">
        <f>IF('Indicator Data'!AE37="No data","x",ROUND(IF('Indicator Data'!AE37&gt;V$195,10,IF('Indicator Data'!AE37&lt;V$194,0,10-(V$195-'Indicator Data'!AE37)/(V$195-V$194)*10)),1))</f>
        <v>9.6</v>
      </c>
      <c r="W34" s="78">
        <f t="shared" si="0"/>
        <v>8</v>
      </c>
      <c r="X34" s="77">
        <f>IF('Indicator Data'!W37="No data","x",ROUND(IF('Indicator Data'!W37&gt;X$195,10,IF('Indicator Data'!W37&lt;X$194,0,10-(X$195-'Indicator Data'!W37)/(X$195-X$194)*10)),1))</f>
        <v>10</v>
      </c>
      <c r="Y34" s="77">
        <f>IF('Indicator Data'!X37="No data","x",ROUND(IF('Indicator Data'!X37&gt;Y$195,10,IF('Indicator Data'!X37&lt;Y$194,0,10-(Y$195-'Indicator Data'!X37)/(Y$195-Y$194)*10)),1))</f>
        <v>5.2</v>
      </c>
      <c r="Z34" s="78">
        <f t="shared" si="10"/>
        <v>7.6</v>
      </c>
      <c r="AA34" s="92">
        <f>('Indicator Data'!AJ37+'Indicator Data'!AI37*0.5+'Indicator Data'!AH37*0.25)/1000</f>
        <v>0.41199999999999998</v>
      </c>
      <c r="AB34" s="83">
        <f>AA34*1000/'Indicator Data'!BC37</f>
        <v>8.9670072896110467E-5</v>
      </c>
      <c r="AC34" s="78">
        <f t="shared" si="11"/>
        <v>0</v>
      </c>
      <c r="AD34" s="77">
        <f>IF('Indicator Data'!AN37="No data","x",ROUND(IF('Indicator Data'!AN37&lt;$AD$194,10,IF('Indicator Data'!AN37&gt;$AD$195,0,($AD$195-'Indicator Data'!AN37)/($AD$195-$AD$194)*10)),1))</f>
        <v>8.4</v>
      </c>
      <c r="AE34" s="77">
        <f>IF('Indicator Data'!AO37="No data","x",ROUND(IF('Indicator Data'!AO37&gt;$AE$195,10,IF('Indicator Data'!AO37&lt;$AE$194,0,10-($AE$195-'Indicator Data'!AO37)/($AE$195-$AE$194)*10)),1))</f>
        <v>10</v>
      </c>
      <c r="AF34" s="84" t="str">
        <f>IF('Indicator Data'!AP37="No data","x",ROUND(IF('Indicator Data'!AP37&gt;$AF$195,10,IF('Indicator Data'!AP37&lt;$AF$194,0,10-($AF$195-'Indicator Data'!AP37)/($AF$195-$AF$194)*10)),1))</f>
        <v>x</v>
      </c>
      <c r="AG34" s="84" t="str">
        <f>IF('Indicator Data'!AQ37="No data","x",ROUND(IF('Indicator Data'!AQ37&gt;$AG$195,10,IF('Indicator Data'!AQ37&lt;$AG$194,0,10-($AG$195-'Indicator Data'!AQ37)/($AG$195-$AG$194)*10)),1))</f>
        <v>x</v>
      </c>
      <c r="AH34" s="77" t="str">
        <f t="shared" si="12"/>
        <v>x</v>
      </c>
      <c r="AI34" s="78">
        <f t="shared" si="13"/>
        <v>9.1999999999999993</v>
      </c>
      <c r="AJ34" s="85">
        <f t="shared" si="14"/>
        <v>7.2</v>
      </c>
      <c r="AK34" s="86">
        <f t="shared" si="1"/>
        <v>8.6999999999999993</v>
      </c>
    </row>
    <row r="35" spans="1:37" s="4" customFormat="1" x14ac:dyDescent="0.25">
      <c r="A35" s="131" t="s">
        <v>62</v>
      </c>
      <c r="B35" s="63" t="s">
        <v>61</v>
      </c>
      <c r="C35" s="77">
        <f>ROUND(IF('Indicator Data'!Q38="No data",IF((0.1233*LN('Indicator Data'!BB38)-0.4559)&gt;C$195,0,IF((0.1233*LN('Indicator Data'!BB38)-0.4559)&lt;C$194,10,(C$195-(0.1233*LN('Indicator Data'!BB38)-0.4559))/(C$195-C$194)*10)),IF('Indicator Data'!Q38&gt;C$195,0,IF('Indicator Data'!Q38&lt;C$194,10,(C$195-'Indicator Data'!Q38)/(C$195-C$194)*10))),1)</f>
        <v>8.5</v>
      </c>
      <c r="D35" s="77">
        <f>IF('Indicator Data'!R38="No data","x",ROUND((IF('Indicator Data'!R38&gt;D$195,10,IF('Indicator Data'!R38&lt;D$194,0,10-(D$195-'Indicator Data'!R38)/(D$195-D$194)*10))),1))</f>
        <v>10</v>
      </c>
      <c r="E35" s="78">
        <f t="shared" si="2"/>
        <v>9.4</v>
      </c>
      <c r="F35" s="77">
        <f>IF('Indicator Data'!AF38="No data","x",ROUND(IF('Indicator Data'!AF38&gt;F$195,10,IF('Indicator Data'!AF38&lt;F$194,0,10-(F$195-'Indicator Data'!AF38)/(F$195-F$194)*10)),1))</f>
        <v>9.3000000000000007</v>
      </c>
      <c r="G35" s="77">
        <f>IF('Indicator Data'!AG38="No data","x",ROUND(IF('Indicator Data'!AG38&gt;G$195,10,IF('Indicator Data'!AG38&lt;G$194,0,10-(G$195-'Indicator Data'!AG38)/(G$195-G$194)*10)),1))</f>
        <v>4.5999999999999996</v>
      </c>
      <c r="H35" s="78">
        <f t="shared" si="3"/>
        <v>7</v>
      </c>
      <c r="I35" s="79">
        <f>SUM(IF('Indicator Data'!S38=0,0,'Indicator Data'!S38/1000000),SUM('Indicator Data'!T38:U38))</f>
        <v>1783.0326029999999</v>
      </c>
      <c r="J35" s="79">
        <f>I35/'Indicator Data'!BC38*1000000</f>
        <v>123.37154803829331</v>
      </c>
      <c r="K35" s="77">
        <f t="shared" si="4"/>
        <v>2.5</v>
      </c>
      <c r="L35" s="77">
        <f>IF('Indicator Data'!V38="No data","x",ROUND(IF('Indicator Data'!V38&gt;L$195,10,IF('Indicator Data'!V38&lt;L$194,0,10-(L$195-'Indicator Data'!V38)/(L$195-L$194)*10)),1))</f>
        <v>3.8</v>
      </c>
      <c r="M35" s="78">
        <f t="shared" si="5"/>
        <v>3.2</v>
      </c>
      <c r="N35" s="80">
        <f t="shared" si="6"/>
        <v>7.3</v>
      </c>
      <c r="O35" s="92">
        <f>IF(AND('Indicator Data'!AK38="No data",'Indicator Data'!AL38="No data"),0,SUM('Indicator Data'!AK38:AM38)/1000)</f>
        <v>484.13600000000002</v>
      </c>
      <c r="P35" s="77">
        <f t="shared" si="7"/>
        <v>8.9</v>
      </c>
      <c r="Q35" s="81">
        <f>O35*1000/'Indicator Data'!BC38</f>
        <v>3.3498326211518624E-2</v>
      </c>
      <c r="R35" s="77">
        <f t="shared" si="8"/>
        <v>7.6</v>
      </c>
      <c r="S35" s="82">
        <f t="shared" si="9"/>
        <v>8.3000000000000007</v>
      </c>
      <c r="T35" s="77">
        <f>IF('Indicator Data'!AB38="No data","x",ROUND(IF('Indicator Data'!AB38&gt;T$195,10,IF('Indicator Data'!AB38&lt;T$194,0,10-(T$195-'Indicator Data'!AB38)/(T$195-T$194)*10)),1))</f>
        <v>4</v>
      </c>
      <c r="U35" s="77">
        <f>IF('Indicator Data'!AA38="No data","x",ROUND(IF('Indicator Data'!AA38&gt;U$195,10,IF('Indicator Data'!AA38&lt;U$194,0,10-(U$195-'Indicator Data'!AA38)/(U$195-U$194)*10)),1))</f>
        <v>2.8</v>
      </c>
      <c r="V35" s="77">
        <f>IF('Indicator Data'!AE38="No data","x",ROUND(IF('Indicator Data'!AE38&gt;V$195,10,IF('Indicator Data'!AE38&lt;V$194,0,10-(V$195-'Indicator Data'!AE38)/(V$195-V$194)*10)),1))</f>
        <v>10</v>
      </c>
      <c r="W35" s="78">
        <f t="shared" ref="W35:W66" si="15">IF(AND(T35="x",U35="x",V35="x"),"x",ROUND(AVERAGE(T35,U35,V35),1))</f>
        <v>5.6</v>
      </c>
      <c r="X35" s="77">
        <f>IF('Indicator Data'!W38="No data","x",ROUND(IF('Indicator Data'!W38&gt;X$195,10,IF('Indicator Data'!W38&lt;X$194,0,10-(X$195-'Indicator Data'!W38)/(X$195-X$194)*10)),1))</f>
        <v>10</v>
      </c>
      <c r="Y35" s="77">
        <f>IF('Indicator Data'!X38="No data","x",ROUND(IF('Indicator Data'!X38&gt;Y$195,10,IF('Indicator Data'!X38&lt;Y$194,0,10-(Y$195-'Indicator Data'!X38)/(Y$195-Y$194)*10)),1))</f>
        <v>6.4</v>
      </c>
      <c r="Z35" s="78">
        <f t="shared" si="10"/>
        <v>8.1999999999999993</v>
      </c>
      <c r="AA35" s="92">
        <f>('Indicator Data'!AJ38+'Indicator Data'!AI38*0.5+'Indicator Data'!AH38*0.25)/1000</f>
        <v>0</v>
      </c>
      <c r="AB35" s="83">
        <f>AA35*1000/'Indicator Data'!BC38</f>
        <v>0</v>
      </c>
      <c r="AC35" s="78">
        <f t="shared" si="11"/>
        <v>0</v>
      </c>
      <c r="AD35" s="77">
        <f>IF('Indicator Data'!AN38="No data","x",ROUND(IF('Indicator Data'!AN38&lt;$AD$194,10,IF('Indicator Data'!AN38&gt;$AD$195,0,($AD$195-'Indicator Data'!AN38)/($AD$195-$AD$194)*10)),1))</f>
        <v>6.3</v>
      </c>
      <c r="AE35" s="77">
        <f>IF('Indicator Data'!AO38="No data","x",ROUND(IF('Indicator Data'!AO38&gt;$AE$195,10,IF('Indicator Data'!AO38&lt;$AE$194,0,10-($AE$195-'Indicator Data'!AO38)/($AE$195-$AE$194)*10)),1))</f>
        <v>9.8000000000000007</v>
      </c>
      <c r="AF35" s="84">
        <f>IF('Indicator Data'!AP38="No data","x",ROUND(IF('Indicator Data'!AP38&gt;$AF$195,10,IF('Indicator Data'!AP38&lt;$AF$194,0,10-($AF$195-'Indicator Data'!AP38)/($AF$195-$AF$194)*10)),1))</f>
        <v>7.8</v>
      </c>
      <c r="AG35" s="84" t="str">
        <f>IF('Indicator Data'!AQ38="No data","x",ROUND(IF('Indicator Data'!AQ38&gt;$AG$195,10,IF('Indicator Data'!AQ38&lt;$AG$194,0,10-($AG$195-'Indicator Data'!AQ38)/($AG$195-$AG$194)*10)),1))</f>
        <v>x</v>
      </c>
      <c r="AH35" s="77">
        <f t="shared" si="12"/>
        <v>7.8</v>
      </c>
      <c r="AI35" s="78">
        <f t="shared" si="13"/>
        <v>8</v>
      </c>
      <c r="AJ35" s="85">
        <f t="shared" si="14"/>
        <v>6.3</v>
      </c>
      <c r="AK35" s="86">
        <f t="shared" ref="AK35:AK66" si="16">ROUND((10-GEOMEAN(((10-S35)/10*9+1),((10-AJ35)/10*9+1)))/9*10,1)</f>
        <v>7.4</v>
      </c>
    </row>
    <row r="36" spans="1:37" s="4" customFormat="1" x14ac:dyDescent="0.25">
      <c r="A36" s="131" t="s">
        <v>64</v>
      </c>
      <c r="B36" s="63" t="s">
        <v>63</v>
      </c>
      <c r="C36" s="77">
        <f>ROUND(IF('Indicator Data'!Q39="No data",IF((0.1233*LN('Indicator Data'!BB39)-0.4559)&gt;C$195,0,IF((0.1233*LN('Indicator Data'!BB39)-0.4559)&lt;C$194,10,(C$195-(0.1233*LN('Indicator Data'!BB39)-0.4559))/(C$195-C$194)*10)),IF('Indicator Data'!Q39&gt;C$195,0,IF('Indicator Data'!Q39&lt;C$194,10,(C$195-'Indicator Data'!Q39)/(C$195-C$194)*10))),1)</f>
        <v>1.6</v>
      </c>
      <c r="D36" s="77" t="str">
        <f>IF('Indicator Data'!R39="No data","x",ROUND((IF('Indicator Data'!R39&gt;D$195,10,IF('Indicator Data'!R39&lt;D$194,0,10-(D$195-'Indicator Data'!R39)/(D$195-D$194)*10))),1))</f>
        <v>x</v>
      </c>
      <c r="E36" s="78">
        <f t="shared" si="2"/>
        <v>1.6</v>
      </c>
      <c r="F36" s="77">
        <f>IF('Indicator Data'!AF39="No data","x",ROUND(IF('Indicator Data'!AF39&gt;F$195,10,IF('Indicator Data'!AF39&lt;F$194,0,10-(F$195-'Indicator Data'!AF39)/(F$195-F$194)*10)),1))</f>
        <v>4.3</v>
      </c>
      <c r="G36" s="77">
        <f>IF('Indicator Data'!AG39="No data","x",ROUND(IF('Indicator Data'!AG39&gt;G$195,10,IF('Indicator Data'!AG39&lt;G$194,0,10-(G$195-'Indicator Data'!AG39)/(G$195-G$194)*10)),1))</f>
        <v>6.4</v>
      </c>
      <c r="H36" s="78">
        <f t="shared" si="3"/>
        <v>5.4</v>
      </c>
      <c r="I36" s="79">
        <f>SUM(IF('Indicator Data'!S39=0,0,'Indicator Data'!S39/1000000),SUM('Indicator Data'!T39:U39))</f>
        <v>303.39246400000002</v>
      </c>
      <c r="J36" s="79">
        <f>I36/'Indicator Data'!BC39*1000000</f>
        <v>16.940068746896245</v>
      </c>
      <c r="K36" s="77">
        <f t="shared" si="4"/>
        <v>0.3</v>
      </c>
      <c r="L36" s="77">
        <f>IF('Indicator Data'!V39="No data","x",ROUND(IF('Indicator Data'!V39&gt;L$195,10,IF('Indicator Data'!V39&lt;L$194,0,10-(L$195-'Indicator Data'!V39)/(L$195-L$194)*10)),1))</f>
        <v>0</v>
      </c>
      <c r="M36" s="78">
        <f t="shared" si="5"/>
        <v>0.2</v>
      </c>
      <c r="N36" s="80">
        <f t="shared" si="6"/>
        <v>2.2000000000000002</v>
      </c>
      <c r="O36" s="92">
        <f>IF(AND('Indicator Data'!AK39="No data",'Indicator Data'!AL39="No data"),0,SUM('Indicator Data'!AK39:AM39)/1000)</f>
        <v>1.7370000000000001</v>
      </c>
      <c r="P36" s="77">
        <f t="shared" si="7"/>
        <v>0.8</v>
      </c>
      <c r="Q36" s="81">
        <f>O36*1000/'Indicator Data'!BC39</f>
        <v>9.6986256762655702E-5</v>
      </c>
      <c r="R36" s="77">
        <f t="shared" si="8"/>
        <v>1.8</v>
      </c>
      <c r="S36" s="82">
        <f t="shared" si="9"/>
        <v>1.3</v>
      </c>
      <c r="T36" s="77">
        <f>IF('Indicator Data'!AB39="No data","x",ROUND(IF('Indicator Data'!AB39&gt;T$195,10,IF('Indicator Data'!AB39&lt;T$194,0,10-(T$195-'Indicator Data'!AB39)/(T$195-T$194)*10)),1))</f>
        <v>0.6</v>
      </c>
      <c r="U36" s="77">
        <f>IF('Indicator Data'!AA39="No data","x",ROUND(IF('Indicator Data'!AA39&gt;U$195,10,IF('Indicator Data'!AA39&lt;U$194,0,10-(U$195-'Indicator Data'!AA39)/(U$195-U$194)*10)),1))</f>
        <v>0.3</v>
      </c>
      <c r="V36" s="77" t="str">
        <f>IF('Indicator Data'!AE39="No data","x",ROUND(IF('Indicator Data'!AE39&gt;V$195,10,IF('Indicator Data'!AE39&lt;V$194,0,10-(V$195-'Indicator Data'!AE39)/(V$195-V$194)*10)),1))</f>
        <v>x</v>
      </c>
      <c r="W36" s="78">
        <f t="shared" si="15"/>
        <v>0.5</v>
      </c>
      <c r="X36" s="77">
        <f>IF('Indicator Data'!W39="No data","x",ROUND(IF('Indicator Data'!W39&gt;X$195,10,IF('Indicator Data'!W39&lt;X$194,0,10-(X$195-'Indicator Data'!W39)/(X$195-X$194)*10)),1))</f>
        <v>0.6</v>
      </c>
      <c r="Y36" s="77">
        <f>IF('Indicator Data'!X39="No data","x",ROUND(IF('Indicator Data'!X39&gt;Y$195,10,IF('Indicator Data'!X39&lt;Y$194,0,10-(Y$195-'Indicator Data'!X39)/(Y$195-Y$194)*10)),1))</f>
        <v>0.1</v>
      </c>
      <c r="Z36" s="78">
        <f t="shared" si="10"/>
        <v>0.4</v>
      </c>
      <c r="AA36" s="92">
        <f>('Indicator Data'!AJ39+'Indicator Data'!AI39*0.5+'Indicator Data'!AH39*0.25)/1000</f>
        <v>221.53550000000001</v>
      </c>
      <c r="AB36" s="83">
        <f>AA36*1000/'Indicator Data'!BC39</f>
        <v>1.2369544550974849E-2</v>
      </c>
      <c r="AC36" s="78">
        <f t="shared" si="11"/>
        <v>1.2</v>
      </c>
      <c r="AD36" s="77">
        <f>IF('Indicator Data'!AN39="No data","x",ROUND(IF('Indicator Data'!AN39&lt;$AD$194,10,IF('Indicator Data'!AN39&gt;$AD$195,0,($AD$195-'Indicator Data'!AN39)/($AD$195-$AD$194)*10)),1))</f>
        <v>3.1</v>
      </c>
      <c r="AE36" s="77">
        <f>IF('Indicator Data'!AO39="No data","x",ROUND(IF('Indicator Data'!AO39&gt;$AE$195,10,IF('Indicator Data'!AO39&lt;$AE$194,0,10-($AE$195-'Indicator Data'!AO39)/($AE$195-$AE$194)*10)),1))</f>
        <v>0</v>
      </c>
      <c r="AF36" s="84">
        <f>IF('Indicator Data'!AP39="No data","x",ROUND(IF('Indicator Data'!AP39&gt;$AF$195,10,IF('Indicator Data'!AP39&lt;$AF$194,0,10-($AF$195-'Indicator Data'!AP39)/($AF$195-$AF$194)*10)),1))</f>
        <v>1.8</v>
      </c>
      <c r="AG36" s="84">
        <f>IF('Indicator Data'!AQ39="No data","x",ROUND(IF('Indicator Data'!AQ39&gt;$AG$195,10,IF('Indicator Data'!AQ39&lt;$AG$194,0,10-($AG$195-'Indicator Data'!AQ39)/($AG$195-$AG$194)*10)),1))</f>
        <v>3.7</v>
      </c>
      <c r="AH36" s="77">
        <f t="shared" si="12"/>
        <v>2.2000000000000002</v>
      </c>
      <c r="AI36" s="78">
        <f t="shared" si="13"/>
        <v>1.8</v>
      </c>
      <c r="AJ36" s="85">
        <f t="shared" si="14"/>
        <v>1</v>
      </c>
      <c r="AK36" s="86">
        <f t="shared" si="16"/>
        <v>1.2</v>
      </c>
    </row>
    <row r="37" spans="1:37" s="4" customFormat="1" x14ac:dyDescent="0.25">
      <c r="A37" s="131" t="s">
        <v>376</v>
      </c>
      <c r="B37" s="63" t="s">
        <v>65</v>
      </c>
      <c r="C37" s="77">
        <f>ROUND(IF('Indicator Data'!Q40="No data",IF((0.1233*LN('Indicator Data'!BB40)-0.4559)&gt;C$195,0,IF((0.1233*LN('Indicator Data'!BB40)-0.4559)&lt;C$194,10,(C$195-(0.1233*LN('Indicator Data'!BB40)-0.4559))/(C$195-C$194)*10)),IF('Indicator Data'!Q40&gt;C$195,0,IF('Indicator Data'!Q40&lt;C$194,10,(C$195-'Indicator Data'!Q40)/(C$195-C$194)*10))),1)</f>
        <v>3.3</v>
      </c>
      <c r="D37" s="77">
        <f>IF('Indicator Data'!R40="No data","x",ROUND((IF('Indicator Data'!R40&gt;D$195,10,IF('Indicator Data'!R40&lt;D$194,0,10-(D$195-'Indicator Data'!R40)/(D$195-D$194)*10))),1))</f>
        <v>0</v>
      </c>
      <c r="E37" s="78">
        <f t="shared" si="2"/>
        <v>1.8</v>
      </c>
      <c r="F37" s="77">
        <f>IF('Indicator Data'!AF40="No data","x",ROUND(IF('Indicator Data'!AF40&gt;F$195,10,IF('Indicator Data'!AF40&lt;F$194,0,10-(F$195-'Indicator Data'!AF40)/(F$195-F$194)*10)),1))</f>
        <v>2.2000000000000002</v>
      </c>
      <c r="G37" s="77">
        <f>IF('Indicator Data'!AG40="No data","x",ROUND(IF('Indicator Data'!AG40&gt;G$195,10,IF('Indicator Data'!AG40&lt;G$194,0,10-(G$195-'Indicator Data'!AG40)/(G$195-G$194)*10)),1))</f>
        <v>4.3</v>
      </c>
      <c r="H37" s="78">
        <f t="shared" si="3"/>
        <v>3.3</v>
      </c>
      <c r="I37" s="79">
        <f>SUM(IF('Indicator Data'!S40=0,0,'Indicator Data'!S40/1000000),SUM('Indicator Data'!T40:U40))</f>
        <v>-1275.0277620000002</v>
      </c>
      <c r="J37" s="79">
        <f>I37/'Indicator Data'!BC40*1000000</f>
        <v>-0.92482785810411838</v>
      </c>
      <c r="K37" s="77">
        <f t="shared" si="4"/>
        <v>0</v>
      </c>
      <c r="L37" s="77">
        <f>IF('Indicator Data'!V40="No data","x",ROUND(IF('Indicator Data'!V40&gt;L$195,10,IF('Indicator Data'!V40&lt;L$194,0,10-(L$195-'Indicator Data'!V40)/(L$195-L$194)*10)),1))</f>
        <v>0</v>
      </c>
      <c r="M37" s="78">
        <f t="shared" si="5"/>
        <v>0</v>
      </c>
      <c r="N37" s="80">
        <f t="shared" si="6"/>
        <v>1.7</v>
      </c>
      <c r="O37" s="92">
        <f>IF(AND('Indicator Data'!AK40="No data",'Indicator Data'!AL40="No data"),0,SUM('Indicator Data'!AK40:AM40)/1000)</f>
        <v>317.255</v>
      </c>
      <c r="P37" s="77">
        <f t="shared" si="7"/>
        <v>8.3000000000000007</v>
      </c>
      <c r="Q37" s="81">
        <f>O37*1000/'Indicator Data'!BC40</f>
        <v>2.3011754792114249E-4</v>
      </c>
      <c r="R37" s="77">
        <f t="shared" si="8"/>
        <v>2.2000000000000002</v>
      </c>
      <c r="S37" s="82">
        <f t="shared" si="9"/>
        <v>5.3</v>
      </c>
      <c r="T37" s="77">
        <f>IF('Indicator Data'!AB40="No data","x",ROUND(IF('Indicator Data'!AB40&gt;T$195,10,IF('Indicator Data'!AB40&lt;T$194,0,10-(T$195-'Indicator Data'!AB40)/(T$195-T$194)*10)),1))</f>
        <v>0.2</v>
      </c>
      <c r="U37" s="77">
        <f>IF('Indicator Data'!AA40="No data","x",ROUND(IF('Indicator Data'!AA40&gt;U$195,10,IF('Indicator Data'!AA40&lt;U$194,0,10-(U$195-'Indicator Data'!AA40)/(U$195-U$194)*10)),1))</f>
        <v>1.2</v>
      </c>
      <c r="V37" s="77">
        <f>IF('Indicator Data'!AE40="No data","x",ROUND(IF('Indicator Data'!AE40&gt;V$195,10,IF('Indicator Data'!AE40&lt;V$194,0,10-(V$195-'Indicator Data'!AE40)/(V$195-V$194)*10)),1))</f>
        <v>0</v>
      </c>
      <c r="W37" s="78">
        <f t="shared" si="15"/>
        <v>0.5</v>
      </c>
      <c r="X37" s="77">
        <f>IF('Indicator Data'!W40="No data","x",ROUND(IF('Indicator Data'!W40&gt;X$195,10,IF('Indicator Data'!W40&lt;X$194,0,10-(X$195-'Indicator Data'!W40)/(X$195-X$194)*10)),1))</f>
        <v>0.8</v>
      </c>
      <c r="Y37" s="77">
        <f>IF('Indicator Data'!X40="No data","x",ROUND(IF('Indicator Data'!X40&gt;Y$195,10,IF('Indicator Data'!X40&lt;Y$194,0,10-(Y$195-'Indicator Data'!X40)/(Y$195-Y$194)*10)),1))</f>
        <v>0.8</v>
      </c>
      <c r="Z37" s="78">
        <f t="shared" si="10"/>
        <v>0.8</v>
      </c>
      <c r="AA37" s="92">
        <f>('Indicator Data'!AJ40+'Indicator Data'!AI40*0.5+'Indicator Data'!AH40*0.25)/1000</f>
        <v>37142.9715</v>
      </c>
      <c r="AB37" s="83">
        <f>AA37*1000/'Indicator Data'!BC40</f>
        <v>2.6941260260941135E-2</v>
      </c>
      <c r="AC37" s="78">
        <f t="shared" si="11"/>
        <v>2.7</v>
      </c>
      <c r="AD37" s="77">
        <f>IF('Indicator Data'!AN40="No data","x",ROUND(IF('Indicator Data'!AN40&lt;$AD$194,10,IF('Indicator Data'!AN40&gt;$AD$195,0,($AD$195-'Indicator Data'!AN40)/($AD$195-$AD$194)*10)),1))</f>
        <v>2.8</v>
      </c>
      <c r="AE37" s="77">
        <f>IF('Indicator Data'!AO40="No data","x",ROUND(IF('Indicator Data'!AO40&gt;$AE$195,10,IF('Indicator Data'!AO40&lt;$AE$194,0,10-($AE$195-'Indicator Data'!AO40)/($AE$195-$AE$194)*10)),1))</f>
        <v>1.4</v>
      </c>
      <c r="AF37" s="84">
        <f>IF('Indicator Data'!AP40="No data","x",ROUND(IF('Indicator Data'!AP40&gt;$AF$195,10,IF('Indicator Data'!AP40&lt;$AF$194,0,10-($AF$195-'Indicator Data'!AP40)/($AF$195-$AF$194)*10)),1))</f>
        <v>2.5</v>
      </c>
      <c r="AG37" s="84">
        <f>IF('Indicator Data'!AQ40="No data","x",ROUND(IF('Indicator Data'!AQ40&gt;$AG$195,10,IF('Indicator Data'!AQ40&lt;$AG$194,0,10-($AG$195-'Indicator Data'!AQ40)/($AG$195-$AG$194)*10)),1))</f>
        <v>4.0999999999999996</v>
      </c>
      <c r="AH37" s="77">
        <f t="shared" si="12"/>
        <v>2.8</v>
      </c>
      <c r="AI37" s="78">
        <f t="shared" si="13"/>
        <v>2.2999999999999998</v>
      </c>
      <c r="AJ37" s="85">
        <f t="shared" si="14"/>
        <v>1.6</v>
      </c>
      <c r="AK37" s="86">
        <f t="shared" si="16"/>
        <v>3.7</v>
      </c>
    </row>
    <row r="38" spans="1:37" s="4" customFormat="1" x14ac:dyDescent="0.25">
      <c r="A38" s="131" t="s">
        <v>67</v>
      </c>
      <c r="B38" s="63" t="s">
        <v>66</v>
      </c>
      <c r="C38" s="77">
        <f>ROUND(IF('Indicator Data'!Q41="No data",IF((0.1233*LN('Indicator Data'!BB41)-0.4559)&gt;C$195,0,IF((0.1233*LN('Indicator Data'!BB41)-0.4559)&lt;C$194,10,(C$195-(0.1233*LN('Indicator Data'!BB41)-0.4559))/(C$195-C$194)*10)),IF('Indicator Data'!Q41&gt;C$195,0,IF('Indicator Data'!Q41&lt;C$194,10,(C$195-'Indicator Data'!Q41)/(C$195-C$194)*10))),1)</f>
        <v>3.4</v>
      </c>
      <c r="D38" s="77">
        <f>IF('Indicator Data'!R41="No data","x",ROUND((IF('Indicator Data'!R41&gt;D$195,10,IF('Indicator Data'!R41&lt;D$194,0,10-(D$195-'Indicator Data'!R41)/(D$195-D$194)*10))),1))</f>
        <v>0</v>
      </c>
      <c r="E38" s="78">
        <f t="shared" si="2"/>
        <v>1.9</v>
      </c>
      <c r="F38" s="77">
        <f>IF('Indicator Data'!AF41="No data","x",ROUND(IF('Indicator Data'!AF41&gt;F$195,10,IF('Indicator Data'!AF41&lt;F$194,0,10-(F$195-'Indicator Data'!AF41)/(F$195-F$194)*10)),1))</f>
        <v>5.2</v>
      </c>
      <c r="G38" s="77">
        <f>IF('Indicator Data'!AG41="No data","x",ROUND(IF('Indicator Data'!AG41&gt;G$195,10,IF('Indicator Data'!AG41&lt;G$194,0,10-(G$195-'Indicator Data'!AG41)/(G$195-G$194)*10)),1))</f>
        <v>7.1</v>
      </c>
      <c r="H38" s="78">
        <f t="shared" si="3"/>
        <v>6.2</v>
      </c>
      <c r="I38" s="79">
        <f>SUM(IF('Indicator Data'!S41=0,0,'Indicator Data'!S41/1000000),SUM('Indicator Data'!T41:U41))</f>
        <v>2711.1889529999999</v>
      </c>
      <c r="J38" s="79">
        <f>I38/'Indicator Data'!BC41*1000000</f>
        <v>55.724529806948816</v>
      </c>
      <c r="K38" s="77">
        <f t="shared" si="4"/>
        <v>1.1000000000000001</v>
      </c>
      <c r="L38" s="77">
        <f>IF('Indicator Data'!V41="No data","x",ROUND(IF('Indicator Data'!V41&gt;L$195,10,IF('Indicator Data'!V41&lt;L$194,0,10-(L$195-'Indicator Data'!V41)/(L$195-L$194)*10)),1))</f>
        <v>0.3</v>
      </c>
      <c r="M38" s="78">
        <f t="shared" si="5"/>
        <v>0.7</v>
      </c>
      <c r="N38" s="80">
        <f t="shared" si="6"/>
        <v>2.7</v>
      </c>
      <c r="O38" s="92">
        <f>IF(AND('Indicator Data'!AK41="No data",'Indicator Data'!AL41="No data"),0,SUM('Indicator Data'!AK41:AM41)/1000)</f>
        <v>7246.1509999999998</v>
      </c>
      <c r="P38" s="77">
        <f t="shared" si="7"/>
        <v>10</v>
      </c>
      <c r="Q38" s="81">
        <f>O38*1000/'Indicator Data'!BC41</f>
        <v>0.14893405232355711</v>
      </c>
      <c r="R38" s="77">
        <f t="shared" si="8"/>
        <v>10</v>
      </c>
      <c r="S38" s="82">
        <f t="shared" si="9"/>
        <v>10</v>
      </c>
      <c r="T38" s="77">
        <f>IF('Indicator Data'!AB41="No data","x",ROUND(IF('Indicator Data'!AB41&gt;T$195,10,IF('Indicator Data'!AB41&lt;T$194,0,10-(T$195-'Indicator Data'!AB41)/(T$195-T$194)*10)),1))</f>
        <v>1</v>
      </c>
      <c r="U38" s="77">
        <f>IF('Indicator Data'!AA41="No data","x",ROUND(IF('Indicator Data'!AA41&gt;U$195,10,IF('Indicator Data'!AA41&lt;U$194,0,10-(U$195-'Indicator Data'!AA41)/(U$195-U$194)*10)),1))</f>
        <v>0.6</v>
      </c>
      <c r="V38" s="77">
        <f>IF('Indicator Data'!AE41="No data","x",ROUND(IF('Indicator Data'!AE41&gt;V$195,10,IF('Indicator Data'!AE41&lt;V$194,0,10-(V$195-'Indicator Data'!AE41)/(V$195-V$194)*10)),1))</f>
        <v>0.1</v>
      </c>
      <c r="W38" s="78">
        <f t="shared" si="15"/>
        <v>0.6</v>
      </c>
      <c r="X38" s="77">
        <f>IF('Indicator Data'!W41="No data","x",ROUND(IF('Indicator Data'!W41&gt;X$195,10,IF('Indicator Data'!W41&lt;X$194,0,10-(X$195-'Indicator Data'!W41)/(X$195-X$194)*10)),1))</f>
        <v>1.2</v>
      </c>
      <c r="Y38" s="77">
        <f>IF('Indicator Data'!X41="No data","x",ROUND(IF('Indicator Data'!X41&gt;Y$195,10,IF('Indicator Data'!X41&lt;Y$194,0,10-(Y$195-'Indicator Data'!X41)/(Y$195-Y$194)*10)),1))</f>
        <v>0.8</v>
      </c>
      <c r="Z38" s="78">
        <f t="shared" si="10"/>
        <v>1</v>
      </c>
      <c r="AA38" s="92">
        <f>('Indicator Data'!AJ41+'Indicator Data'!AI41*0.5+'Indicator Data'!AH41*0.25)/1000</f>
        <v>47.130749999999999</v>
      </c>
      <c r="AB38" s="83">
        <f>AA38*1000/'Indicator Data'!BC41</f>
        <v>9.6870374168969004E-4</v>
      </c>
      <c r="AC38" s="78">
        <f t="shared" si="11"/>
        <v>0.1</v>
      </c>
      <c r="AD38" s="77">
        <f>IF('Indicator Data'!AN41="No data","x",ROUND(IF('Indicator Data'!AN41&lt;$AD$194,10,IF('Indicator Data'!AN41&gt;$AD$195,0,($AD$195-'Indicator Data'!AN41)/($AD$195-$AD$194)*10)),1))</f>
        <v>3.7</v>
      </c>
      <c r="AE38" s="77">
        <f>IF('Indicator Data'!AO41="No data","x",ROUND(IF('Indicator Data'!AO41&gt;$AE$195,10,IF('Indicator Data'!AO41&lt;$AE$194,0,10-($AE$195-'Indicator Data'!AO41)/($AE$195-$AE$194)*10)),1))</f>
        <v>1.3</v>
      </c>
      <c r="AF38" s="84">
        <f>IF('Indicator Data'!AP41="No data","x",ROUND(IF('Indicator Data'!AP41&gt;$AF$195,10,IF('Indicator Data'!AP41&lt;$AF$194,0,10-($AF$195-'Indicator Data'!AP41)/($AF$195-$AF$194)*10)),1))</f>
        <v>1.9</v>
      </c>
      <c r="AG38" s="84">
        <f>IF('Indicator Data'!AQ41="No data","x",ROUND(IF('Indicator Data'!AQ41&gt;$AG$195,10,IF('Indicator Data'!AQ41&lt;$AG$194,0,10-($AG$195-'Indicator Data'!AQ41)/($AG$195-$AG$194)*10)),1))</f>
        <v>2.2999999999999998</v>
      </c>
      <c r="AH38" s="77">
        <f t="shared" si="12"/>
        <v>2</v>
      </c>
      <c r="AI38" s="78">
        <f t="shared" si="13"/>
        <v>2.2999999999999998</v>
      </c>
      <c r="AJ38" s="85">
        <f t="shared" si="14"/>
        <v>1</v>
      </c>
      <c r="AK38" s="86">
        <f t="shared" si="16"/>
        <v>7.8</v>
      </c>
    </row>
    <row r="39" spans="1:37" s="4" customFormat="1" x14ac:dyDescent="0.25">
      <c r="A39" s="131" t="s">
        <v>69</v>
      </c>
      <c r="B39" s="63" t="s">
        <v>68</v>
      </c>
      <c r="C39" s="77">
        <f>ROUND(IF('Indicator Data'!Q42="No data",IF((0.1233*LN('Indicator Data'!BB42)-0.4559)&gt;C$195,0,IF((0.1233*LN('Indicator Data'!BB42)-0.4559)&lt;C$194,10,(C$195-(0.1233*LN('Indicator Data'!BB42)-0.4559))/(C$195-C$194)*10)),IF('Indicator Data'!Q42&gt;C$195,0,IF('Indicator Data'!Q42&lt;C$194,10,(C$195-'Indicator Data'!Q42)/(C$195-C$194)*10))),1)</f>
        <v>7</v>
      </c>
      <c r="D39" s="77">
        <f>IF('Indicator Data'!R42="No data","x",ROUND((IF('Indicator Data'!R42&gt;D$195,10,IF('Indicator Data'!R42&lt;D$194,0,10-(D$195-'Indicator Data'!R42)/(D$195-D$194)*10))),1))</f>
        <v>2.6</v>
      </c>
      <c r="E39" s="78">
        <f t="shared" si="2"/>
        <v>5.2</v>
      </c>
      <c r="F39" s="77" t="str">
        <f>IF('Indicator Data'!AF42="No data","x",ROUND(IF('Indicator Data'!AF42&gt;F$195,10,IF('Indicator Data'!AF42&lt;F$194,0,10-(F$195-'Indicator Data'!AF42)/(F$195-F$194)*10)),1))</f>
        <v>x</v>
      </c>
      <c r="G39" s="77">
        <f>IF('Indicator Data'!AG42="No data","x",ROUND(IF('Indicator Data'!AG42&gt;G$195,10,IF('Indicator Data'!AG42&lt;G$194,0,10-(G$195-'Indicator Data'!AG42)/(G$195-G$194)*10)),1))</f>
        <v>7.7</v>
      </c>
      <c r="H39" s="78">
        <f t="shared" si="3"/>
        <v>7.7</v>
      </c>
      <c r="I39" s="79">
        <f>SUM(IF('Indicator Data'!S42=0,0,'Indicator Data'!S42/1000000),SUM('Indicator Data'!T42:U42))</f>
        <v>141.53065500000002</v>
      </c>
      <c r="J39" s="79">
        <f>I39/'Indicator Data'!BC42*1000000</f>
        <v>177.89149963361035</v>
      </c>
      <c r="K39" s="77">
        <f t="shared" si="4"/>
        <v>3.6</v>
      </c>
      <c r="L39" s="77">
        <f>IF('Indicator Data'!V42="No data","x",ROUND(IF('Indicator Data'!V42&gt;L$195,10,IF('Indicator Data'!V42&lt;L$194,0,10-(L$195-'Indicator Data'!V42)/(L$195-L$194)*10)),1))</f>
        <v>7.7</v>
      </c>
      <c r="M39" s="78">
        <f t="shared" si="5"/>
        <v>5.7</v>
      </c>
      <c r="N39" s="80">
        <f t="shared" si="6"/>
        <v>6</v>
      </c>
      <c r="O39" s="92">
        <f>IF(AND('Indicator Data'!AK42="No data",'Indicator Data'!AL42="No data"),0,SUM('Indicator Data'!AK42:AM42)/1000)</f>
        <v>0</v>
      </c>
      <c r="P39" s="77">
        <f t="shared" si="7"/>
        <v>0</v>
      </c>
      <c r="Q39" s="81">
        <f>O39*1000/'Indicator Data'!BC42</f>
        <v>0</v>
      </c>
      <c r="R39" s="77">
        <f t="shared" si="8"/>
        <v>0</v>
      </c>
      <c r="S39" s="82">
        <f t="shared" si="9"/>
        <v>0</v>
      </c>
      <c r="T39" s="77" t="str">
        <f>IF('Indicator Data'!AB42="No data","x",ROUND(IF('Indicator Data'!AB42&gt;T$195,10,IF('Indicator Data'!AB42&lt;T$194,0,10-(T$195-'Indicator Data'!AB42)/(T$195-T$194)*10)),1))</f>
        <v>x</v>
      </c>
      <c r="U39" s="77">
        <f>IF('Indicator Data'!AA42="No data","x",ROUND(IF('Indicator Data'!AA42&gt;U$195,10,IF('Indicator Data'!AA42&lt;U$194,0,10-(U$195-'Indicator Data'!AA42)/(U$195-U$194)*10)),1))</f>
        <v>0.6</v>
      </c>
      <c r="V39" s="77">
        <f>IF('Indicator Data'!AE42="No data","x",ROUND(IF('Indicator Data'!AE42&gt;V$195,10,IF('Indicator Data'!AE42&lt;V$194,0,10-(V$195-'Indicator Data'!AE42)/(V$195-V$194)*10)),1))</f>
        <v>5.8</v>
      </c>
      <c r="W39" s="78">
        <f t="shared" si="15"/>
        <v>3.2</v>
      </c>
      <c r="X39" s="77">
        <f>IF('Indicator Data'!W42="No data","x",ROUND(IF('Indicator Data'!W42&gt;X$195,10,IF('Indicator Data'!W42&lt;X$194,0,10-(X$195-'Indicator Data'!W42)/(X$195-X$194)*10)),1))</f>
        <v>5.7</v>
      </c>
      <c r="Y39" s="77">
        <f>IF('Indicator Data'!X42="No data","x",ROUND(IF('Indicator Data'!X42&gt;Y$195,10,IF('Indicator Data'!X42&lt;Y$194,0,10-(Y$195-'Indicator Data'!X42)/(Y$195-Y$194)*10)),1))</f>
        <v>3.8</v>
      </c>
      <c r="Z39" s="78">
        <f t="shared" si="10"/>
        <v>4.8</v>
      </c>
      <c r="AA39" s="92">
        <f>('Indicator Data'!AJ42+'Indicator Data'!AI42*0.5+'Indicator Data'!AH42*0.25)/1000</f>
        <v>0</v>
      </c>
      <c r="AB39" s="83">
        <f>AA39*1000/'Indicator Data'!BC42</f>
        <v>0</v>
      </c>
      <c r="AC39" s="78">
        <f t="shared" si="11"/>
        <v>0</v>
      </c>
      <c r="AD39" s="77">
        <f>IF('Indicator Data'!AN42="No data","x",ROUND(IF('Indicator Data'!AN42&lt;$AD$194,10,IF('Indicator Data'!AN42&gt;$AD$195,0,($AD$195-'Indicator Data'!AN42)/($AD$195-$AD$194)*10)),1))</f>
        <v>6.5</v>
      </c>
      <c r="AE39" s="77">
        <f>IF('Indicator Data'!AO42="No data","x",ROUND(IF('Indicator Data'!AO42&gt;$AE$195,10,IF('Indicator Data'!AO42&lt;$AE$194,0,10-($AE$195-'Indicator Data'!AO42)/($AE$195-$AE$194)*10)),1))</f>
        <v>8.8000000000000007</v>
      </c>
      <c r="AF39" s="84" t="str">
        <f>IF('Indicator Data'!AP42="No data","x",ROUND(IF('Indicator Data'!AP42&gt;$AF$195,10,IF('Indicator Data'!AP42&lt;$AF$194,0,10-($AF$195-'Indicator Data'!AP42)/($AF$195-$AF$194)*10)),1))</f>
        <v>x</v>
      </c>
      <c r="AG39" s="84" t="str">
        <f>IF('Indicator Data'!AQ42="No data","x",ROUND(IF('Indicator Data'!AQ42&gt;$AG$195,10,IF('Indicator Data'!AQ42&lt;$AG$194,0,10-($AG$195-'Indicator Data'!AQ42)/($AG$195-$AG$194)*10)),1))</f>
        <v>x</v>
      </c>
      <c r="AH39" s="77" t="str">
        <f t="shared" si="12"/>
        <v>x</v>
      </c>
      <c r="AI39" s="78">
        <f t="shared" si="13"/>
        <v>7.7</v>
      </c>
      <c r="AJ39" s="85">
        <f t="shared" si="14"/>
        <v>4.5</v>
      </c>
      <c r="AK39" s="86">
        <f t="shared" si="16"/>
        <v>2.5</v>
      </c>
    </row>
    <row r="40" spans="1:37" s="4" customFormat="1" x14ac:dyDescent="0.25">
      <c r="A40" s="131" t="s">
        <v>374</v>
      </c>
      <c r="B40" s="63" t="s">
        <v>71</v>
      </c>
      <c r="C40" s="77">
        <f>ROUND(IF('Indicator Data'!Q43="No data",IF((0.1233*LN('Indicator Data'!BB43)-0.4559)&gt;C$195,0,IF((0.1233*LN('Indicator Data'!BB43)-0.4559)&lt;C$194,10,(C$195-(0.1233*LN('Indicator Data'!BB43)-0.4559))/(C$195-C$194)*10)),IF('Indicator Data'!Q43&gt;C$195,0,IF('Indicator Data'!Q43&lt;C$194,10,(C$195-'Indicator Data'!Q43)/(C$195-C$194)*10))),1)</f>
        <v>5.5</v>
      </c>
      <c r="D40" s="77">
        <f>IF('Indicator Data'!R43="No data","x",ROUND((IF('Indicator Data'!R43&gt;D$195,10,IF('Indicator Data'!R43&lt;D$194,0,10-(D$195-'Indicator Data'!R43)/(D$195-D$194)*10))),1))</f>
        <v>3.2</v>
      </c>
      <c r="E40" s="78">
        <f t="shared" si="2"/>
        <v>4.4000000000000004</v>
      </c>
      <c r="F40" s="77">
        <f>IF('Indicator Data'!AF43="No data","x",ROUND(IF('Indicator Data'!AF43&gt;F$195,10,IF('Indicator Data'!AF43&lt;F$194,0,10-(F$195-'Indicator Data'!AF43)/(F$195-F$194)*10)),1))</f>
        <v>7.9</v>
      </c>
      <c r="G40" s="77">
        <f>IF('Indicator Data'!AG43="No data","x",ROUND(IF('Indicator Data'!AG43&gt;G$195,10,IF('Indicator Data'!AG43&lt;G$194,0,10-(G$195-'Indicator Data'!AG43)/(G$195-G$194)*10)),1))</f>
        <v>6</v>
      </c>
      <c r="H40" s="78">
        <f t="shared" si="3"/>
        <v>7</v>
      </c>
      <c r="I40" s="79">
        <f>SUM(IF('Indicator Data'!S43=0,0,'Indicator Data'!S43/1000000),SUM('Indicator Data'!T43:U43))</f>
        <v>195.96410599999999</v>
      </c>
      <c r="J40" s="79">
        <f>I40/'Indicator Data'!BC43*1000000</f>
        <v>38.230774348148323</v>
      </c>
      <c r="K40" s="77">
        <f t="shared" si="4"/>
        <v>0.8</v>
      </c>
      <c r="L40" s="77">
        <f>IF('Indicator Data'!V43="No data","x",ROUND(IF('Indicator Data'!V43&gt;L$195,10,IF('Indicator Data'!V43&lt;L$194,0,10-(L$195-'Indicator Data'!V43)/(L$195-L$194)*10)),1))</f>
        <v>0.7</v>
      </c>
      <c r="M40" s="78">
        <f t="shared" si="5"/>
        <v>0.8</v>
      </c>
      <c r="N40" s="80">
        <f t="shared" si="6"/>
        <v>4.2</v>
      </c>
      <c r="O40" s="92">
        <f>IF(AND('Indicator Data'!AK43="No data",'Indicator Data'!AL43="No data"),0,SUM('Indicator Data'!AK43:AM43)/1000)</f>
        <v>134.29499999999999</v>
      </c>
      <c r="P40" s="77">
        <f t="shared" si="7"/>
        <v>7.1</v>
      </c>
      <c r="Q40" s="81">
        <f>O40*1000/'Indicator Data'!BC43</f>
        <v>2.619970537402691E-2</v>
      </c>
      <c r="R40" s="77">
        <f t="shared" si="8"/>
        <v>7.1</v>
      </c>
      <c r="S40" s="82">
        <f t="shared" si="9"/>
        <v>7.1</v>
      </c>
      <c r="T40" s="77">
        <f>IF('Indicator Data'!AB43="No data","x",ROUND(IF('Indicator Data'!AB43&gt;T$195,10,IF('Indicator Data'!AB43&lt;T$194,0,10-(T$195-'Indicator Data'!AB43)/(T$195-T$194)*10)),1))</f>
        <v>5.6</v>
      </c>
      <c r="U40" s="77">
        <f>IF('Indicator Data'!AA43="No data","x",ROUND(IF('Indicator Data'!AA43&gt;U$195,10,IF('Indicator Data'!AA43&lt;U$194,0,10-(U$195-'Indicator Data'!AA43)/(U$195-U$194)*10)),1))</f>
        <v>6.9</v>
      </c>
      <c r="V40" s="77">
        <f>IF('Indicator Data'!AE43="No data","x",ROUND(IF('Indicator Data'!AE43&gt;V$195,10,IF('Indicator Data'!AE43&lt;V$194,0,10-(V$195-'Indicator Data'!AE43)/(V$195-V$194)*10)),1))</f>
        <v>8.6999999999999993</v>
      </c>
      <c r="W40" s="78">
        <f t="shared" si="15"/>
        <v>7.1</v>
      </c>
      <c r="X40" s="77">
        <f>IF('Indicator Data'!W43="No data","x",ROUND(IF('Indicator Data'!W43&gt;X$195,10,IF('Indicator Data'!W43&lt;X$194,0,10-(X$195-'Indicator Data'!W43)/(X$195-X$194)*10)),1))</f>
        <v>3.5</v>
      </c>
      <c r="Y40" s="77">
        <f>IF('Indicator Data'!X43="No data","x",ROUND(IF('Indicator Data'!X43&gt;Y$195,10,IF('Indicator Data'!X43&lt;Y$194,0,10-(Y$195-'Indicator Data'!X43)/(Y$195-Y$194)*10)),1))</f>
        <v>2.7</v>
      </c>
      <c r="Z40" s="78">
        <f t="shared" si="10"/>
        <v>3.1</v>
      </c>
      <c r="AA40" s="92">
        <f>('Indicator Data'!AJ43+'Indicator Data'!AI43*0.5+'Indicator Data'!AH43*0.25)/1000</f>
        <v>0</v>
      </c>
      <c r="AB40" s="83">
        <f>AA40*1000/'Indicator Data'!BC43</f>
        <v>0</v>
      </c>
      <c r="AC40" s="78">
        <f t="shared" si="11"/>
        <v>0</v>
      </c>
      <c r="AD40" s="77">
        <f>IF('Indicator Data'!AN43="No data","x",ROUND(IF('Indicator Data'!AN43&lt;$AD$194,10,IF('Indicator Data'!AN43&gt;$AD$195,0,($AD$195-'Indicator Data'!AN43)/($AD$195-$AD$194)*10)),1))</f>
        <v>7.1</v>
      </c>
      <c r="AE40" s="77">
        <f>IF('Indicator Data'!AO43="No data","x",ROUND(IF('Indicator Data'!AO43&gt;$AE$195,10,IF('Indicator Data'!AO43&lt;$AE$194,0,10-($AE$195-'Indicator Data'!AO43)/($AE$195-$AE$194)*10)),1))</f>
        <v>8.5</v>
      </c>
      <c r="AF40" s="84">
        <f>IF('Indicator Data'!AP43="No data","x",ROUND(IF('Indicator Data'!AP43&gt;$AF$195,10,IF('Indicator Data'!AP43&lt;$AF$194,0,10-($AF$195-'Indicator Data'!AP43)/($AF$195-$AF$194)*10)),1))</f>
        <v>5.9</v>
      </c>
      <c r="AG40" s="84">
        <f>IF('Indicator Data'!AQ43="No data","x",ROUND(IF('Indicator Data'!AQ43&gt;$AG$195,10,IF('Indicator Data'!AQ43&lt;$AG$194,0,10-($AG$195-'Indicator Data'!AQ43)/($AG$195-$AG$194)*10)),1))</f>
        <v>9.4</v>
      </c>
      <c r="AH40" s="77">
        <f t="shared" si="12"/>
        <v>6.6</v>
      </c>
      <c r="AI40" s="78">
        <f t="shared" si="13"/>
        <v>7.4</v>
      </c>
      <c r="AJ40" s="85">
        <f t="shared" si="14"/>
        <v>5.0999999999999996</v>
      </c>
      <c r="AK40" s="86">
        <f t="shared" si="16"/>
        <v>6.2</v>
      </c>
    </row>
    <row r="41" spans="1:37" s="4" customFormat="1" x14ac:dyDescent="0.25">
      <c r="A41" s="131" t="s">
        <v>846</v>
      </c>
      <c r="B41" s="63" t="s">
        <v>70</v>
      </c>
      <c r="C41" s="77">
        <f>ROUND(IF('Indicator Data'!Q44="No data",IF((0.1233*LN('Indicator Data'!BB44)-0.4559)&gt;C$195,0,IF((0.1233*LN('Indicator Data'!BB44)-0.4559)&lt;C$194,10,(C$195-(0.1233*LN('Indicator Data'!BB44)-0.4559))/(C$195-C$194)*10)),IF('Indicator Data'!Q44&gt;C$195,0,IF('Indicator Data'!Q44&lt;C$194,10,(C$195-'Indicator Data'!Q44)/(C$195-C$194)*10))),1)</f>
        <v>7.9</v>
      </c>
      <c r="D41" s="77">
        <f>IF('Indicator Data'!R44="No data","x",ROUND((IF('Indicator Data'!R44&gt;D$195,10,IF('Indicator Data'!R44&lt;D$194,0,10-(D$195-'Indicator Data'!R44)/(D$195-D$194)*10))),1))</f>
        <v>7.1</v>
      </c>
      <c r="E41" s="78">
        <f t="shared" si="2"/>
        <v>7.5</v>
      </c>
      <c r="F41" s="77">
        <f>IF('Indicator Data'!AF44="No data","x",ROUND(IF('Indicator Data'!AF44&gt;F$195,10,IF('Indicator Data'!AF44&lt;F$194,0,10-(F$195-'Indicator Data'!AF44)/(F$195-F$194)*10)),1))</f>
        <v>8.8000000000000007</v>
      </c>
      <c r="G41" s="77">
        <f>IF('Indicator Data'!AG44="No data","x",ROUND(IF('Indicator Data'!AG44&gt;G$195,10,IF('Indicator Data'!AG44&lt;G$194,0,10-(G$195-'Indicator Data'!AG44)/(G$195-G$194)*10)),1))</f>
        <v>4.3</v>
      </c>
      <c r="H41" s="78">
        <f t="shared" si="3"/>
        <v>6.6</v>
      </c>
      <c r="I41" s="79">
        <f>SUM(IF('Indicator Data'!S44=0,0,'Indicator Data'!S44/1000000),SUM('Indicator Data'!T44:U44))</f>
        <v>5360.2494049999996</v>
      </c>
      <c r="J41" s="79">
        <f>I41/'Indicator Data'!BC44*1000000</f>
        <v>68.078630576205953</v>
      </c>
      <c r="K41" s="77">
        <f t="shared" si="4"/>
        <v>1.4</v>
      </c>
      <c r="L41" s="77">
        <f>IF('Indicator Data'!V44="No data","x",ROUND(IF('Indicator Data'!V44&gt;L$195,10,IF('Indicator Data'!V44&lt;L$194,0,10-(L$195-'Indicator Data'!V44)/(L$195-L$194)*10)),1))</f>
        <v>5.2</v>
      </c>
      <c r="M41" s="78">
        <f t="shared" si="5"/>
        <v>3.3</v>
      </c>
      <c r="N41" s="80">
        <f t="shared" si="6"/>
        <v>6.2</v>
      </c>
      <c r="O41" s="92">
        <f>IF(AND('Indicator Data'!AK44="No data",'Indicator Data'!AL44="No data"),0,SUM('Indicator Data'!AK44:AM44)/1000)</f>
        <v>4232.8789999999999</v>
      </c>
      <c r="P41" s="77">
        <f t="shared" si="7"/>
        <v>10</v>
      </c>
      <c r="Q41" s="81">
        <f>O41*1000/'Indicator Data'!BC44</f>
        <v>5.3760298064858443E-2</v>
      </c>
      <c r="R41" s="77">
        <f t="shared" si="8"/>
        <v>8.5</v>
      </c>
      <c r="S41" s="82">
        <f t="shared" si="9"/>
        <v>9.3000000000000007</v>
      </c>
      <c r="T41" s="77">
        <f>IF('Indicator Data'!AB44="No data","x",ROUND(IF('Indicator Data'!AB44&gt;T$195,10,IF('Indicator Data'!AB44&lt;T$194,0,10-(T$195-'Indicator Data'!AB44)/(T$195-T$194)*10)),1))</f>
        <v>1.6</v>
      </c>
      <c r="U41" s="77">
        <f>IF('Indicator Data'!AA44="No data","x",ROUND(IF('Indicator Data'!AA44&gt;U$195,10,IF('Indicator Data'!AA44&lt;U$194,0,10-(U$195-'Indicator Data'!AA44)/(U$195-U$194)*10)),1))</f>
        <v>5.9</v>
      </c>
      <c r="V41" s="77">
        <f>IF('Indicator Data'!AE44="No data","x",ROUND(IF('Indicator Data'!AE44&gt;V$195,10,IF('Indicator Data'!AE44&lt;V$194,0,10-(V$195-'Indicator Data'!AE44)/(V$195-V$194)*10)),1))</f>
        <v>8.9</v>
      </c>
      <c r="W41" s="78">
        <f t="shared" si="15"/>
        <v>5.5</v>
      </c>
      <c r="X41" s="77">
        <f>IF('Indicator Data'!W44="No data","x",ROUND(IF('Indicator Data'!W44&gt;X$195,10,IF('Indicator Data'!W44&lt;X$194,0,10-(X$195-'Indicator Data'!W44)/(X$195-X$194)*10)),1))</f>
        <v>7.6</v>
      </c>
      <c r="Y41" s="77">
        <f>IF('Indicator Data'!X44="No data","x",ROUND(IF('Indicator Data'!X44&gt;Y$195,10,IF('Indicator Data'!X44&lt;Y$194,0,10-(Y$195-'Indicator Data'!X44)/(Y$195-Y$194)*10)),1))</f>
        <v>5.2</v>
      </c>
      <c r="Z41" s="78">
        <f t="shared" si="10"/>
        <v>6.4</v>
      </c>
      <c r="AA41" s="92">
        <f>('Indicator Data'!AJ44+'Indicator Data'!AI44*0.5+'Indicator Data'!AH44*0.25)/1000</f>
        <v>69.527249999999995</v>
      </c>
      <c r="AB41" s="83">
        <f>AA41*1000/'Indicator Data'!BC44</f>
        <v>8.8304099494219631E-4</v>
      </c>
      <c r="AC41" s="78">
        <f t="shared" si="11"/>
        <v>0.1</v>
      </c>
      <c r="AD41" s="77">
        <f>IF('Indicator Data'!AN44="No data","x",ROUND(IF('Indicator Data'!AN44&lt;$AD$194,10,IF('Indicator Data'!AN44&gt;$AD$195,0,($AD$195-'Indicator Data'!AN44)/($AD$195-$AD$194)*10)),1))</f>
        <v>8.4</v>
      </c>
      <c r="AE41" s="77">
        <f>IF('Indicator Data'!AO44="No data","x",ROUND(IF('Indicator Data'!AO44&gt;$AE$195,10,IF('Indicator Data'!AO44&lt;$AE$194,0,10-($AE$195-'Indicator Data'!AO44)/($AE$195-$AE$194)*10)),1))</f>
        <v>10</v>
      </c>
      <c r="AF41" s="84" t="str">
        <f>IF('Indicator Data'!AP44="No data","x",ROUND(IF('Indicator Data'!AP44&gt;$AF$195,10,IF('Indicator Data'!AP44&lt;$AF$194,0,10-($AF$195-'Indicator Data'!AP44)/($AF$195-$AF$194)*10)),1))</f>
        <v>x</v>
      </c>
      <c r="AG41" s="84" t="str">
        <f>IF('Indicator Data'!AQ44="No data","x",ROUND(IF('Indicator Data'!AQ44&gt;$AG$195,10,IF('Indicator Data'!AQ44&lt;$AG$194,0,10-($AG$195-'Indicator Data'!AQ44)/($AG$195-$AG$194)*10)),1))</f>
        <v>x</v>
      </c>
      <c r="AH41" s="77" t="str">
        <f t="shared" si="12"/>
        <v>x</v>
      </c>
      <c r="AI41" s="78">
        <f t="shared" si="13"/>
        <v>9.1999999999999993</v>
      </c>
      <c r="AJ41" s="85">
        <f t="shared" si="14"/>
        <v>6.3</v>
      </c>
      <c r="AK41" s="86">
        <f t="shared" si="16"/>
        <v>8.1999999999999993</v>
      </c>
    </row>
    <row r="42" spans="1:37" s="4" customFormat="1" x14ac:dyDescent="0.25">
      <c r="A42" s="131" t="s">
        <v>73</v>
      </c>
      <c r="B42" s="63" t="s">
        <v>72</v>
      </c>
      <c r="C42" s="77">
        <f>ROUND(IF('Indicator Data'!Q45="No data",IF((0.1233*LN('Indicator Data'!BB45)-0.4559)&gt;C$195,0,IF((0.1233*LN('Indicator Data'!BB45)-0.4559)&lt;C$194,10,(C$195-(0.1233*LN('Indicator Data'!BB45)-0.4559))/(C$195-C$194)*10)),IF('Indicator Data'!Q45&gt;C$195,0,IF('Indicator Data'!Q45&lt;C$194,10,(C$195-'Indicator Data'!Q45)/(C$195-C$194)*10))),1)</f>
        <v>2.7</v>
      </c>
      <c r="D42" s="77" t="str">
        <f>IF('Indicator Data'!R45="No data","x",ROUND((IF('Indicator Data'!R45&gt;D$195,10,IF('Indicator Data'!R45&lt;D$194,0,10-(D$195-'Indicator Data'!R45)/(D$195-D$194)*10))),1))</f>
        <v>x</v>
      </c>
      <c r="E42" s="78">
        <f t="shared" si="2"/>
        <v>2.7</v>
      </c>
      <c r="F42" s="77">
        <f>IF('Indicator Data'!AF45="No data","x",ROUND(IF('Indicator Data'!AF45&gt;F$195,10,IF('Indicator Data'!AF45&lt;F$194,0,10-(F$195-'Indicator Data'!AF45)/(F$195-F$194)*10)),1))</f>
        <v>4.0999999999999996</v>
      </c>
      <c r="G42" s="77">
        <f>IF('Indicator Data'!AG45="No data","x",ROUND(IF('Indicator Data'!AG45&gt;G$195,10,IF('Indicator Data'!AG45&lt;G$194,0,10-(G$195-'Indicator Data'!AG45)/(G$195-G$194)*10)),1))</f>
        <v>5.9</v>
      </c>
      <c r="H42" s="78">
        <f t="shared" si="3"/>
        <v>5</v>
      </c>
      <c r="I42" s="79">
        <f>SUM(IF('Indicator Data'!S45=0,0,'Indicator Data'!S45/1000000),SUM('Indicator Data'!T45:U45))</f>
        <v>175.704397</v>
      </c>
      <c r="J42" s="79">
        <f>I42/'Indicator Data'!BC45*1000000</f>
        <v>36.173457993104776</v>
      </c>
      <c r="K42" s="77">
        <f t="shared" si="4"/>
        <v>0.7</v>
      </c>
      <c r="L42" s="77">
        <f>IF('Indicator Data'!V45="No data","x",ROUND(IF('Indicator Data'!V45&gt;L$195,10,IF('Indicator Data'!V45&lt;L$194,0,10-(L$195-'Indicator Data'!V45)/(L$195-L$194)*10)),1))</f>
        <v>0.1</v>
      </c>
      <c r="M42" s="78">
        <f t="shared" si="5"/>
        <v>0.4</v>
      </c>
      <c r="N42" s="80">
        <f t="shared" si="6"/>
        <v>2.7</v>
      </c>
      <c r="O42" s="92">
        <f>IF(AND('Indicator Data'!AK45="No data",'Indicator Data'!AL45="No data"),0,SUM('Indicator Data'!AK45:AM45)/1000)</f>
        <v>4.18</v>
      </c>
      <c r="P42" s="77">
        <f t="shared" si="7"/>
        <v>2.1</v>
      </c>
      <c r="Q42" s="81">
        <f>O42*1000/'Indicator Data'!BC45</f>
        <v>8.6056500003911659E-4</v>
      </c>
      <c r="R42" s="77">
        <f t="shared" si="8"/>
        <v>3.1</v>
      </c>
      <c r="S42" s="82">
        <f t="shared" si="9"/>
        <v>2.6</v>
      </c>
      <c r="T42" s="77">
        <f>IF('Indicator Data'!AB45="No data","x",ROUND(IF('Indicator Data'!AB45&gt;T$195,10,IF('Indicator Data'!AB45&lt;T$194,0,10-(T$195-'Indicator Data'!AB45)/(T$195-T$194)*10)),1))</f>
        <v>0.6</v>
      </c>
      <c r="U42" s="77">
        <f>IF('Indicator Data'!AA45="No data","x",ROUND(IF('Indicator Data'!AA45&gt;U$195,10,IF('Indicator Data'!AA45&lt;U$194,0,10-(U$195-'Indicator Data'!AA45)/(U$195-U$194)*10)),1))</f>
        <v>0.2</v>
      </c>
      <c r="V42" s="77">
        <f>IF('Indicator Data'!AE45="No data","x",ROUND(IF('Indicator Data'!AE45&gt;V$195,10,IF('Indicator Data'!AE45&lt;V$194,0,10-(V$195-'Indicator Data'!AE45)/(V$195-V$194)*10)),1))</f>
        <v>0</v>
      </c>
      <c r="W42" s="78">
        <f t="shared" si="15"/>
        <v>0.3</v>
      </c>
      <c r="X42" s="77">
        <f>IF('Indicator Data'!W45="No data","x",ROUND(IF('Indicator Data'!W45&gt;X$195,10,IF('Indicator Data'!W45&lt;X$194,0,10-(X$195-'Indicator Data'!W45)/(X$195-X$194)*10)),1))</f>
        <v>0.7</v>
      </c>
      <c r="Y42" s="77">
        <f>IF('Indicator Data'!X45="No data","x",ROUND(IF('Indicator Data'!X45&gt;Y$195,10,IF('Indicator Data'!X45&lt;Y$194,0,10-(Y$195-'Indicator Data'!X45)/(Y$195-Y$194)*10)),1))</f>
        <v>0.2</v>
      </c>
      <c r="Z42" s="78">
        <f t="shared" si="10"/>
        <v>0.5</v>
      </c>
      <c r="AA42" s="92">
        <f>('Indicator Data'!AJ45+'Indicator Data'!AI45*0.5+'Indicator Data'!AH45*0.25)/1000</f>
        <v>32.029000000000003</v>
      </c>
      <c r="AB42" s="83">
        <f>AA42*1000/'Indicator Data'!BC45</f>
        <v>6.5940278436011643E-3</v>
      </c>
      <c r="AC42" s="78">
        <f t="shared" si="11"/>
        <v>0.7</v>
      </c>
      <c r="AD42" s="77">
        <f>IF('Indicator Data'!AN45="No data","x",ROUND(IF('Indicator Data'!AN45&lt;$AD$194,10,IF('Indicator Data'!AN45&gt;$AD$195,0,($AD$195-'Indicator Data'!AN45)/($AD$195-$AD$194)*10)),1))</f>
        <v>3.9</v>
      </c>
      <c r="AE42" s="77">
        <f>IF('Indicator Data'!AO45="No data","x",ROUND(IF('Indicator Data'!AO45&gt;$AE$195,10,IF('Indicator Data'!AO45&lt;$AE$194,0,10-($AE$195-'Indicator Data'!AO45)/($AE$195-$AE$194)*10)),1))</f>
        <v>0</v>
      </c>
      <c r="AF42" s="84">
        <f>IF('Indicator Data'!AP45="No data","x",ROUND(IF('Indicator Data'!AP45&gt;$AF$195,10,IF('Indicator Data'!AP45&lt;$AF$194,0,10-($AF$195-'Indicator Data'!AP45)/($AF$195-$AF$194)*10)),1))</f>
        <v>2.5</v>
      </c>
      <c r="AG42" s="84">
        <f>IF('Indicator Data'!AQ45="No data","x",ROUND(IF('Indicator Data'!AQ45&gt;$AG$195,10,IF('Indicator Data'!AQ45&lt;$AG$194,0,10-($AG$195-'Indicator Data'!AQ45)/($AG$195-$AG$194)*10)),1))</f>
        <v>3.8</v>
      </c>
      <c r="AH42" s="77">
        <f t="shared" si="12"/>
        <v>2.8</v>
      </c>
      <c r="AI42" s="78">
        <f t="shared" si="13"/>
        <v>2.2000000000000002</v>
      </c>
      <c r="AJ42" s="85">
        <f t="shared" si="14"/>
        <v>1</v>
      </c>
      <c r="AK42" s="86">
        <f t="shared" si="16"/>
        <v>1.8</v>
      </c>
    </row>
    <row r="43" spans="1:37" s="4" customFormat="1" x14ac:dyDescent="0.25">
      <c r="A43" s="131" t="s">
        <v>371</v>
      </c>
      <c r="B43" s="63" t="s">
        <v>74</v>
      </c>
      <c r="C43" s="77">
        <f>ROUND(IF('Indicator Data'!Q46="No data",IF((0.1233*LN('Indicator Data'!BB46)-0.4559)&gt;C$195,0,IF((0.1233*LN('Indicator Data'!BB46)-0.4559)&lt;C$194,10,(C$195-(0.1233*LN('Indicator Data'!BB46)-0.4559))/(C$195-C$194)*10)),IF('Indicator Data'!Q46&gt;C$195,0,IF('Indicator Data'!Q46&lt;C$194,10,(C$195-'Indicator Data'!Q46)/(C$195-C$194)*10))),1)</f>
        <v>7.3</v>
      </c>
      <c r="D43" s="77">
        <f>IF('Indicator Data'!R46="No data","x",ROUND((IF('Indicator Data'!R46&gt;D$195,10,IF('Indicator Data'!R46&lt;D$194,0,10-(D$195-'Indicator Data'!R46)/(D$195-D$194)*10))),1))</f>
        <v>5.7</v>
      </c>
      <c r="E43" s="78">
        <f t="shared" si="2"/>
        <v>6.6</v>
      </c>
      <c r="F43" s="77">
        <f>IF('Indicator Data'!AF46="No data","x",ROUND(IF('Indicator Data'!AF46&gt;F$195,10,IF('Indicator Data'!AF46&lt;F$194,0,10-(F$195-'Indicator Data'!AF46)/(F$195-F$194)*10)),1))</f>
        <v>9</v>
      </c>
      <c r="G43" s="77">
        <f>IF('Indicator Data'!AG46="No data","x",ROUND(IF('Indicator Data'!AG46&gt;G$195,10,IF('Indicator Data'!AG46&lt;G$194,0,10-(G$195-'Indicator Data'!AG46)/(G$195-G$194)*10)),1))</f>
        <v>4.5</v>
      </c>
      <c r="H43" s="78">
        <f t="shared" si="3"/>
        <v>6.8</v>
      </c>
      <c r="I43" s="79">
        <f>SUM(IF('Indicator Data'!S46=0,0,'Indicator Data'!S46/1000000),SUM('Indicator Data'!T46:U46))</f>
        <v>1579.6228960000001</v>
      </c>
      <c r="J43" s="79">
        <f>I43/'Indicator Data'!BC46*1000000</f>
        <v>66.662231135149</v>
      </c>
      <c r="K43" s="77">
        <f t="shared" si="4"/>
        <v>1.3</v>
      </c>
      <c r="L43" s="77">
        <f>IF('Indicator Data'!V46="No data","x",ROUND(IF('Indicator Data'!V46&gt;L$195,10,IF('Indicator Data'!V46&lt;L$194,0,10-(L$195-'Indicator Data'!V46)/(L$195-L$194)*10)),1))</f>
        <v>1.4</v>
      </c>
      <c r="M43" s="78">
        <f t="shared" si="5"/>
        <v>1.4</v>
      </c>
      <c r="N43" s="80">
        <f t="shared" si="6"/>
        <v>5.4</v>
      </c>
      <c r="O43" s="92">
        <f>IF(AND('Indicator Data'!AK46="No data",'Indicator Data'!AL46="No data"),0,SUM('Indicator Data'!AK46:AM46)/1000)</f>
        <v>321.83999999999997</v>
      </c>
      <c r="P43" s="77">
        <f t="shared" si="7"/>
        <v>8.4</v>
      </c>
      <c r="Q43" s="81">
        <f>O43*1000/'Indicator Data'!BC46</f>
        <v>1.3582085017167513E-2</v>
      </c>
      <c r="R43" s="77">
        <f t="shared" si="8"/>
        <v>6.1</v>
      </c>
      <c r="S43" s="82">
        <f t="shared" si="9"/>
        <v>7.3</v>
      </c>
      <c r="T43" s="77">
        <f>IF('Indicator Data'!AB46="No data","x",ROUND(IF('Indicator Data'!AB46&gt;T$195,10,IF('Indicator Data'!AB46&lt;T$194,0,10-(T$195-'Indicator Data'!AB46)/(T$195-T$194)*10)),1))</f>
        <v>6.4</v>
      </c>
      <c r="U43" s="77">
        <f>IF('Indicator Data'!AA46="No data","x",ROUND(IF('Indicator Data'!AA46&gt;U$195,10,IF('Indicator Data'!AA46&lt;U$194,0,10-(U$195-'Indicator Data'!AA46)/(U$195-U$194)*10)),1))</f>
        <v>2.9</v>
      </c>
      <c r="V43" s="77">
        <f>IF('Indicator Data'!AE46="No data","x",ROUND(IF('Indicator Data'!AE46&gt;V$195,10,IF('Indicator Data'!AE46&lt;V$194,0,10-(V$195-'Indicator Data'!AE46)/(V$195-V$194)*10)),1))</f>
        <v>5.9</v>
      </c>
      <c r="W43" s="78">
        <f t="shared" si="15"/>
        <v>5.0999999999999996</v>
      </c>
      <c r="X43" s="77">
        <f>IF('Indicator Data'!W46="No data","x",ROUND(IF('Indicator Data'!W46&gt;X$195,10,IF('Indicator Data'!W46&lt;X$194,0,10-(X$195-'Indicator Data'!W46)/(X$195-X$194)*10)),1))</f>
        <v>7.1</v>
      </c>
      <c r="Y43" s="77">
        <f>IF('Indicator Data'!X46="No data","x",ROUND(IF('Indicator Data'!X46&gt;Y$195,10,IF('Indicator Data'!X46&lt;Y$194,0,10-(Y$195-'Indicator Data'!X46)/(Y$195-Y$194)*10)),1))</f>
        <v>3.5</v>
      </c>
      <c r="Z43" s="78">
        <f t="shared" si="10"/>
        <v>5.3</v>
      </c>
      <c r="AA43" s="92">
        <f>('Indicator Data'!AJ46+'Indicator Data'!AI46*0.5+'Indicator Data'!AH46*0.25)/1000</f>
        <v>0.22500000000000001</v>
      </c>
      <c r="AB43" s="83">
        <f>AA43*1000/'Indicator Data'!BC46</f>
        <v>9.4953055209504422E-6</v>
      </c>
      <c r="AC43" s="78">
        <f t="shared" si="11"/>
        <v>0</v>
      </c>
      <c r="AD43" s="77">
        <f>IF('Indicator Data'!AN46="No data","x",ROUND(IF('Indicator Data'!AN46&lt;$AD$194,10,IF('Indicator Data'!AN46&gt;$AD$195,0,($AD$195-'Indicator Data'!AN46)/($AD$195-$AD$194)*10)),1))</f>
        <v>2.5</v>
      </c>
      <c r="AE43" s="77">
        <f>IF('Indicator Data'!AO46="No data","x",ROUND(IF('Indicator Data'!AO46&gt;$AE$195,10,IF('Indicator Data'!AO46&lt;$AE$194,0,10-($AE$195-'Indicator Data'!AO46)/($AE$195-$AE$194)*10)),1))</f>
        <v>2.8</v>
      </c>
      <c r="AF43" s="84">
        <f>IF('Indicator Data'!AP46="No data","x",ROUND(IF('Indicator Data'!AP46&gt;$AF$195,10,IF('Indicator Data'!AP46&lt;$AF$194,0,10-($AF$195-'Indicator Data'!AP46)/($AF$195-$AF$194)*10)),1))</f>
        <v>6.4</v>
      </c>
      <c r="AG43" s="84">
        <f>IF('Indicator Data'!AQ46="No data","x",ROUND(IF('Indicator Data'!AQ46&gt;$AG$195,10,IF('Indicator Data'!AQ46&lt;$AG$194,0,10-($AG$195-'Indicator Data'!AQ46)/($AG$195-$AG$194)*10)),1))</f>
        <v>4.4000000000000004</v>
      </c>
      <c r="AH43" s="77">
        <f t="shared" si="12"/>
        <v>6</v>
      </c>
      <c r="AI43" s="78">
        <f t="shared" si="13"/>
        <v>3.8</v>
      </c>
      <c r="AJ43" s="85">
        <f t="shared" si="14"/>
        <v>3.8</v>
      </c>
      <c r="AK43" s="86">
        <f t="shared" si="16"/>
        <v>5.8</v>
      </c>
    </row>
    <row r="44" spans="1:37" s="4" customFormat="1" x14ac:dyDescent="0.25">
      <c r="A44" s="131" t="s">
        <v>76</v>
      </c>
      <c r="B44" s="63" t="s">
        <v>75</v>
      </c>
      <c r="C44" s="77">
        <f>ROUND(IF('Indicator Data'!Q47="No data",IF((0.1233*LN('Indicator Data'!BB47)-0.4559)&gt;C$195,0,IF((0.1233*LN('Indicator Data'!BB47)-0.4559)&lt;C$194,10,(C$195-(0.1233*LN('Indicator Data'!BB47)-0.4559))/(C$195-C$194)*10)),IF('Indicator Data'!Q47&gt;C$195,0,IF('Indicator Data'!Q47&lt;C$194,10,(C$195-'Indicator Data'!Q47)/(C$195-C$194)*10))),1)</f>
        <v>1.9</v>
      </c>
      <c r="D44" s="77" t="str">
        <f>IF('Indicator Data'!R47="No data","x",ROUND((IF('Indicator Data'!R47&gt;D$195,10,IF('Indicator Data'!R47&lt;D$194,0,10-(D$195-'Indicator Data'!R47)/(D$195-D$194)*10))),1))</f>
        <v>x</v>
      </c>
      <c r="E44" s="78">
        <f t="shared" si="2"/>
        <v>1.9</v>
      </c>
      <c r="F44" s="77">
        <f>IF('Indicator Data'!AF47="No data","x",ROUND(IF('Indicator Data'!AF47&gt;F$195,10,IF('Indicator Data'!AF47&lt;F$194,0,10-(F$195-'Indicator Data'!AF47)/(F$195-F$194)*10)),1))</f>
        <v>1.9</v>
      </c>
      <c r="G44" s="77">
        <f>IF('Indicator Data'!AG47="No data","x",ROUND(IF('Indicator Data'!AG47&gt;G$195,10,IF('Indicator Data'!AG47&lt;G$194,0,10-(G$195-'Indicator Data'!AG47)/(G$195-G$194)*10)),1))</f>
        <v>1.7</v>
      </c>
      <c r="H44" s="78">
        <f t="shared" si="3"/>
        <v>1.8</v>
      </c>
      <c r="I44" s="79">
        <f>SUM(IF('Indicator Data'!S47=0,0,'Indicator Data'!S47/1000000),SUM('Indicator Data'!T47:U47))</f>
        <v>1.2787770000000001</v>
      </c>
      <c r="J44" s="79">
        <f>I44/'Indicator Data'!BC47*1000000</f>
        <v>0.3066170335203568</v>
      </c>
      <c r="K44" s="77">
        <f t="shared" si="4"/>
        <v>0</v>
      </c>
      <c r="L44" s="77" t="str">
        <f>IF('Indicator Data'!V47="No data","x",ROUND(IF('Indicator Data'!V47&gt;L$195,10,IF('Indicator Data'!V47&lt;L$194,0,10-(L$195-'Indicator Data'!V47)/(L$195-L$194)*10)),1))</f>
        <v>x</v>
      </c>
      <c r="M44" s="78">
        <f t="shared" si="5"/>
        <v>0</v>
      </c>
      <c r="N44" s="80">
        <f t="shared" si="6"/>
        <v>1.4</v>
      </c>
      <c r="O44" s="92">
        <f>IF(AND('Indicator Data'!AK47="No data",'Indicator Data'!AL47="No data"),0,SUM('Indicator Data'!AK47:AM47)/1000)</f>
        <v>0.34799999999999998</v>
      </c>
      <c r="P44" s="77">
        <f t="shared" si="7"/>
        <v>0</v>
      </c>
      <c r="Q44" s="81">
        <f>O44*1000/'Indicator Data'!BC47</f>
        <v>8.3441231477485254E-5</v>
      </c>
      <c r="R44" s="77">
        <f t="shared" si="8"/>
        <v>1.7</v>
      </c>
      <c r="S44" s="82">
        <f t="shared" si="9"/>
        <v>0.9</v>
      </c>
      <c r="T44" s="77" t="str">
        <f>IF('Indicator Data'!AB47="No data","x",ROUND(IF('Indicator Data'!AB47&gt;T$195,10,IF('Indicator Data'!AB47&lt;T$194,0,10-(T$195-'Indicator Data'!AB47)/(T$195-T$194)*10)),1))</f>
        <v>x</v>
      </c>
      <c r="U44" s="77">
        <f>IF('Indicator Data'!AA47="No data","x",ROUND(IF('Indicator Data'!AA47&gt;U$195,10,IF('Indicator Data'!AA47&lt;U$194,0,10-(U$195-'Indicator Data'!AA47)/(U$195-U$194)*10)),1))</f>
        <v>0.2</v>
      </c>
      <c r="V44" s="77" t="str">
        <f>IF('Indicator Data'!AE47="No data","x",ROUND(IF('Indicator Data'!AE47&gt;V$195,10,IF('Indicator Data'!AE47&lt;V$194,0,10-(V$195-'Indicator Data'!AE47)/(V$195-V$194)*10)),1))</f>
        <v>x</v>
      </c>
      <c r="W44" s="78">
        <f t="shared" si="15"/>
        <v>0.2</v>
      </c>
      <c r="X44" s="77">
        <f>IF('Indicator Data'!W47="No data","x",ROUND(IF('Indicator Data'!W47&gt;X$195,10,IF('Indicator Data'!W47&lt;X$194,0,10-(X$195-'Indicator Data'!W47)/(X$195-X$194)*10)),1))</f>
        <v>0.3</v>
      </c>
      <c r="Y44" s="77" t="str">
        <f>IF('Indicator Data'!X47="No data","x",ROUND(IF('Indicator Data'!X47&gt;Y$195,10,IF('Indicator Data'!X47&lt;Y$194,0,10-(Y$195-'Indicator Data'!X47)/(Y$195-Y$194)*10)),1))</f>
        <v>x</v>
      </c>
      <c r="Z44" s="78">
        <f t="shared" si="10"/>
        <v>0.3</v>
      </c>
      <c r="AA44" s="92">
        <f>('Indicator Data'!AJ47+'Indicator Data'!AI47*0.5+'Indicator Data'!AH47*0.25)/1000</f>
        <v>0.3</v>
      </c>
      <c r="AB44" s="83">
        <f>AA44*1000/'Indicator Data'!BC47</f>
        <v>7.1932096101280391E-5</v>
      </c>
      <c r="AC44" s="78">
        <f t="shared" si="11"/>
        <v>0</v>
      </c>
      <c r="AD44" s="77">
        <f>IF('Indicator Data'!AN47="No data","x",ROUND(IF('Indicator Data'!AN47&lt;$AD$194,10,IF('Indicator Data'!AN47&gt;$AD$195,0,($AD$195-'Indicator Data'!AN47)/($AD$195-$AD$194)*10)),1))</f>
        <v>3.9</v>
      </c>
      <c r="AE44" s="77">
        <f>IF('Indicator Data'!AO47="No data","x",ROUND(IF('Indicator Data'!AO47&gt;$AE$195,10,IF('Indicator Data'!AO47&lt;$AE$194,0,10-($AE$195-'Indicator Data'!AO47)/($AE$195-$AE$194)*10)),1))</f>
        <v>0</v>
      </c>
      <c r="AF44" s="84">
        <f>IF('Indicator Data'!AP47="No data","x",ROUND(IF('Indicator Data'!AP47&gt;$AF$195,10,IF('Indicator Data'!AP47&lt;$AF$194,0,10-($AF$195-'Indicator Data'!AP47)/($AF$195-$AF$194)*10)),1))</f>
        <v>2.4</v>
      </c>
      <c r="AG44" s="84">
        <f>IF('Indicator Data'!AQ47="No data","x",ROUND(IF('Indicator Data'!AQ47&gt;$AG$195,10,IF('Indicator Data'!AQ47&lt;$AG$194,0,10-($AG$195-'Indicator Data'!AQ47)/($AG$195-$AG$194)*10)),1))</f>
        <v>1.4</v>
      </c>
      <c r="AH44" s="77">
        <f t="shared" si="12"/>
        <v>2.2000000000000002</v>
      </c>
      <c r="AI44" s="78">
        <f t="shared" si="13"/>
        <v>2</v>
      </c>
      <c r="AJ44" s="85">
        <f t="shared" si="14"/>
        <v>0.7</v>
      </c>
      <c r="AK44" s="86">
        <f t="shared" si="16"/>
        <v>0.8</v>
      </c>
    </row>
    <row r="45" spans="1:37" s="4" customFormat="1" x14ac:dyDescent="0.25">
      <c r="A45" s="131" t="s">
        <v>78</v>
      </c>
      <c r="B45" s="63" t="s">
        <v>77</v>
      </c>
      <c r="C45" s="77">
        <f>ROUND(IF('Indicator Data'!Q48="No data",IF((0.1233*LN('Indicator Data'!BB48)-0.4559)&gt;C$195,0,IF((0.1233*LN('Indicator Data'!BB48)-0.4559)&lt;C$194,10,(C$195-(0.1233*LN('Indicator Data'!BB48)-0.4559))/(C$195-C$194)*10)),IF('Indicator Data'!Q48&gt;C$195,0,IF('Indicator Data'!Q48&lt;C$194,10,(C$195-'Indicator Data'!Q48)/(C$195-C$194)*10))),1)</f>
        <v>2.7</v>
      </c>
      <c r="D45" s="77" t="str">
        <f>IF('Indicator Data'!R48="No data","x",ROUND((IF('Indicator Data'!R48&gt;D$195,10,IF('Indicator Data'!R48&lt;D$194,0,10-(D$195-'Indicator Data'!R48)/(D$195-D$194)*10))),1))</f>
        <v>x</v>
      </c>
      <c r="E45" s="78">
        <f t="shared" si="2"/>
        <v>2.7</v>
      </c>
      <c r="F45" s="77">
        <f>IF('Indicator Data'!AF48="No data","x",ROUND(IF('Indicator Data'!AF48&gt;F$195,10,IF('Indicator Data'!AF48&lt;F$194,0,10-(F$195-'Indicator Data'!AF48)/(F$195-F$194)*10)),1))</f>
        <v>4.0999999999999996</v>
      </c>
      <c r="G45" s="77" t="str">
        <f>IF('Indicator Data'!AG48="No data","x",ROUND(IF('Indicator Data'!AG48&gt;G$195,10,IF('Indicator Data'!AG48&lt;G$194,0,10-(G$195-'Indicator Data'!AG48)/(G$195-G$194)*10)),1))</f>
        <v>x</v>
      </c>
      <c r="H45" s="78">
        <f t="shared" si="3"/>
        <v>4.0999999999999996</v>
      </c>
      <c r="I45" s="79">
        <f>SUM(IF('Indicator Data'!S48=0,0,'Indicator Data'!S48/1000000),SUM('Indicator Data'!T48:U48))</f>
        <v>825.70094600000004</v>
      </c>
      <c r="J45" s="79">
        <f>I45/'Indicator Data'!BC48*1000000</f>
        <v>71.950352135442543</v>
      </c>
      <c r="K45" s="77">
        <f t="shared" si="4"/>
        <v>1.4</v>
      </c>
      <c r="L45" s="77" t="str">
        <f>IF('Indicator Data'!V48="No data","x",ROUND(IF('Indicator Data'!V48&gt;L$195,10,IF('Indicator Data'!V48&lt;L$194,0,10-(L$195-'Indicator Data'!V48)/(L$195-L$194)*10)),1))</f>
        <v>x</v>
      </c>
      <c r="M45" s="78">
        <f t="shared" si="5"/>
        <v>1.4</v>
      </c>
      <c r="N45" s="80">
        <f t="shared" si="6"/>
        <v>2.7</v>
      </c>
      <c r="O45" s="92">
        <f>IF(AND('Indicator Data'!AK48="No data",'Indicator Data'!AL48="No data"),0,SUM('Indicator Data'!AK48:AM48)/1000)</f>
        <v>0.316</v>
      </c>
      <c r="P45" s="77">
        <f t="shared" si="7"/>
        <v>0</v>
      </c>
      <c r="Q45" s="81">
        <f>O45*1000/'Indicator Data'!BC48</f>
        <v>2.7535769923654464E-5</v>
      </c>
      <c r="R45" s="77">
        <f t="shared" si="8"/>
        <v>0</v>
      </c>
      <c r="S45" s="82">
        <f t="shared" si="9"/>
        <v>0</v>
      </c>
      <c r="T45" s="77">
        <f>IF('Indicator Data'!AB48="No data","x",ROUND(IF('Indicator Data'!AB48&gt;T$195,10,IF('Indicator Data'!AB48&lt;T$194,0,10-(T$195-'Indicator Data'!AB48)/(T$195-T$194)*10)),1))</f>
        <v>0.6</v>
      </c>
      <c r="U45" s="77">
        <f>IF('Indicator Data'!AA48="No data","x",ROUND(IF('Indicator Data'!AA48&gt;U$195,10,IF('Indicator Data'!AA48&lt;U$194,0,10-(U$195-'Indicator Data'!AA48)/(U$195-U$194)*10)),1))</f>
        <v>0.1</v>
      </c>
      <c r="V45" s="77" t="str">
        <f>IF('Indicator Data'!AE48="No data","x",ROUND(IF('Indicator Data'!AE48&gt;V$195,10,IF('Indicator Data'!AE48&lt;V$194,0,10-(V$195-'Indicator Data'!AE48)/(V$195-V$194)*10)),1))</f>
        <v>x</v>
      </c>
      <c r="W45" s="78">
        <f t="shared" si="15"/>
        <v>0.4</v>
      </c>
      <c r="X45" s="77">
        <f>IF('Indicator Data'!W48="No data","x",ROUND(IF('Indicator Data'!W48&gt;X$195,10,IF('Indicator Data'!W48&lt;X$194,0,10-(X$195-'Indicator Data'!W48)/(X$195-X$194)*10)),1))</f>
        <v>0.4</v>
      </c>
      <c r="Y45" s="77" t="str">
        <f>IF('Indicator Data'!X48="No data","x",ROUND(IF('Indicator Data'!X48&gt;Y$195,10,IF('Indicator Data'!X48&lt;Y$194,0,10-(Y$195-'Indicator Data'!X48)/(Y$195-Y$194)*10)),1))</f>
        <v>x</v>
      </c>
      <c r="Z45" s="78">
        <f t="shared" si="10"/>
        <v>0.4</v>
      </c>
      <c r="AA45" s="92">
        <f>('Indicator Data'!AJ48+'Indicator Data'!AI48*0.5+'Indicator Data'!AH48*0.25)/1000</f>
        <v>120</v>
      </c>
      <c r="AB45" s="83">
        <f>AA45*1000/'Indicator Data'!BC48</f>
        <v>1.0456621489995366E-2</v>
      </c>
      <c r="AC45" s="78">
        <f t="shared" si="11"/>
        <v>1</v>
      </c>
      <c r="AD45" s="77">
        <f>IF('Indicator Data'!AN48="No data","x",ROUND(IF('Indicator Data'!AN48&lt;$AD$194,10,IF('Indicator Data'!AN48&gt;$AD$195,0,($AD$195-'Indicator Data'!AN48)/($AD$195-$AD$194)*10)),1))</f>
        <v>0.9</v>
      </c>
      <c r="AE45" s="77">
        <f>IF('Indicator Data'!AO48="No data","x",ROUND(IF('Indicator Data'!AO48&gt;$AE$195,10,IF('Indicator Data'!AO48&lt;$AE$194,0,10-($AE$195-'Indicator Data'!AO48)/($AE$195-$AE$194)*10)),1))</f>
        <v>0</v>
      </c>
      <c r="AF45" s="84" t="str">
        <f>IF('Indicator Data'!AP48="No data","x",ROUND(IF('Indicator Data'!AP48&gt;$AF$195,10,IF('Indicator Data'!AP48&lt;$AF$194,0,10-($AF$195-'Indicator Data'!AP48)/($AF$195-$AF$194)*10)),1))</f>
        <v>x</v>
      </c>
      <c r="AG45" s="84" t="str">
        <f>IF('Indicator Data'!AQ48="No data","x",ROUND(IF('Indicator Data'!AQ48&gt;$AG$195,10,IF('Indicator Data'!AQ48&lt;$AG$194,0,10-($AG$195-'Indicator Data'!AQ48)/($AG$195-$AG$194)*10)),1))</f>
        <v>x</v>
      </c>
      <c r="AH45" s="77" t="str">
        <f t="shared" si="12"/>
        <v>x</v>
      </c>
      <c r="AI45" s="78">
        <f t="shared" si="13"/>
        <v>0.5</v>
      </c>
      <c r="AJ45" s="85">
        <f t="shared" si="14"/>
        <v>0.6</v>
      </c>
      <c r="AK45" s="86">
        <f t="shared" si="16"/>
        <v>0.3</v>
      </c>
    </row>
    <row r="46" spans="1:37" s="4" customFormat="1" x14ac:dyDescent="0.25">
      <c r="A46" s="131" t="s">
        <v>80</v>
      </c>
      <c r="B46" s="63" t="s">
        <v>79</v>
      </c>
      <c r="C46" s="77">
        <f>ROUND(IF('Indicator Data'!Q49="No data",IF((0.1233*LN('Indicator Data'!BB49)-0.4559)&gt;C$195,0,IF((0.1233*LN('Indicator Data'!BB49)-0.4559)&lt;C$194,10,(C$195-(0.1233*LN('Indicator Data'!BB49)-0.4559))/(C$195-C$194)*10)),IF('Indicator Data'!Q49&gt;C$195,0,IF('Indicator Data'!Q49&lt;C$194,10,(C$195-'Indicator Data'!Q49)/(C$195-C$194)*10))),1)</f>
        <v>1.4</v>
      </c>
      <c r="D46" s="77" t="str">
        <f>IF('Indicator Data'!R49="No data","x",ROUND((IF('Indicator Data'!R49&gt;D$195,10,IF('Indicator Data'!R49&lt;D$194,0,10-(D$195-'Indicator Data'!R49)/(D$195-D$194)*10))),1))</f>
        <v>x</v>
      </c>
      <c r="E46" s="78">
        <f t="shared" si="2"/>
        <v>1.4</v>
      </c>
      <c r="F46" s="77">
        <f>IF('Indicator Data'!AF49="No data","x",ROUND(IF('Indicator Data'!AF49&gt;F$195,10,IF('Indicator Data'!AF49&lt;F$194,0,10-(F$195-'Indicator Data'!AF49)/(F$195-F$194)*10)),1))</f>
        <v>1.6</v>
      </c>
      <c r="G46" s="77">
        <f>IF('Indicator Data'!AG49="No data","x",ROUND(IF('Indicator Data'!AG49&gt;G$195,10,IF('Indicator Data'!AG49&lt;G$194,0,10-(G$195-'Indicator Data'!AG49)/(G$195-G$194)*10)),1))</f>
        <v>2.2999999999999998</v>
      </c>
      <c r="H46" s="78">
        <f t="shared" si="3"/>
        <v>2</v>
      </c>
      <c r="I46" s="79">
        <f>SUM(IF('Indicator Data'!S49=0,0,'Indicator Data'!S49/1000000),SUM('Indicator Data'!T49:U49))</f>
        <v>0</v>
      </c>
      <c r="J46" s="79">
        <f>I46/'Indicator Data'!BC49*1000000</f>
        <v>0</v>
      </c>
      <c r="K46" s="77">
        <f t="shared" si="4"/>
        <v>0</v>
      </c>
      <c r="L46" s="77" t="str">
        <f>IF('Indicator Data'!V49="No data","x",ROUND(IF('Indicator Data'!V49&gt;L$195,10,IF('Indicator Data'!V49&lt;L$194,0,10-(L$195-'Indicator Data'!V49)/(L$195-L$194)*10)),1))</f>
        <v>x</v>
      </c>
      <c r="M46" s="78">
        <f t="shared" si="5"/>
        <v>0</v>
      </c>
      <c r="N46" s="80">
        <f t="shared" si="6"/>
        <v>1.2</v>
      </c>
      <c r="O46" s="92">
        <f>IF(AND('Indicator Data'!AK49="No data",'Indicator Data'!AL49="No data"),0,SUM('Indicator Data'!AK49:AM49)/1000)</f>
        <v>280.48399999999998</v>
      </c>
      <c r="P46" s="77">
        <f t="shared" si="7"/>
        <v>8.1999999999999993</v>
      </c>
      <c r="Q46" s="81">
        <f>O46*1000/'Indicator Data'!BC49</f>
        <v>0.23970430509560944</v>
      </c>
      <c r="R46" s="77">
        <f t="shared" si="8"/>
        <v>10</v>
      </c>
      <c r="S46" s="82">
        <f t="shared" si="9"/>
        <v>9.1</v>
      </c>
      <c r="T46" s="77">
        <f>IF('Indicator Data'!AB49="No data","x",ROUND(IF('Indicator Data'!AB49&gt;T$195,10,IF('Indicator Data'!AB49&lt;T$194,0,10-(T$195-'Indicator Data'!AB49)/(T$195-T$194)*10)),1))</f>
        <v>0.2</v>
      </c>
      <c r="U46" s="77">
        <f>IF('Indicator Data'!AA49="No data","x",ROUND(IF('Indicator Data'!AA49&gt;U$195,10,IF('Indicator Data'!AA49&lt;U$194,0,10-(U$195-'Indicator Data'!AA49)/(U$195-U$194)*10)),1))</f>
        <v>0.1</v>
      </c>
      <c r="V46" s="77" t="str">
        <f>IF('Indicator Data'!AE49="No data","x",ROUND(IF('Indicator Data'!AE49&gt;V$195,10,IF('Indicator Data'!AE49&lt;V$194,0,10-(V$195-'Indicator Data'!AE49)/(V$195-V$194)*10)),1))</f>
        <v>x</v>
      </c>
      <c r="W46" s="78">
        <f t="shared" si="15"/>
        <v>0.2</v>
      </c>
      <c r="X46" s="77">
        <f>IF('Indicator Data'!W49="No data","x",ROUND(IF('Indicator Data'!W49&gt;X$195,10,IF('Indicator Data'!W49&lt;X$194,0,10-(X$195-'Indicator Data'!W49)/(X$195-X$194)*10)),1))</f>
        <v>0.2</v>
      </c>
      <c r="Y46" s="77" t="str">
        <f>IF('Indicator Data'!X49="No data","x",ROUND(IF('Indicator Data'!X49&gt;Y$195,10,IF('Indicator Data'!X49&lt;Y$194,0,10-(Y$195-'Indicator Data'!X49)/(Y$195-Y$194)*10)),1))</f>
        <v>x</v>
      </c>
      <c r="Z46" s="78">
        <f t="shared" si="10"/>
        <v>0.2</v>
      </c>
      <c r="AA46" s="92">
        <f>('Indicator Data'!AJ49+'Indicator Data'!AI49*0.5+'Indicator Data'!AH49*0.25)/1000</f>
        <v>0</v>
      </c>
      <c r="AB46" s="83">
        <f>AA46*1000/'Indicator Data'!BC49</f>
        <v>0</v>
      </c>
      <c r="AC46" s="78">
        <f t="shared" si="11"/>
        <v>0</v>
      </c>
      <c r="AD46" s="77">
        <f>IF('Indicator Data'!AN49="No data","x",ROUND(IF('Indicator Data'!AN49&lt;$AD$194,10,IF('Indicator Data'!AN49&gt;$AD$195,0,($AD$195-'Indicator Data'!AN49)/($AD$195-$AD$194)*10)),1))</f>
        <v>6.1</v>
      </c>
      <c r="AE46" s="77">
        <f>IF('Indicator Data'!AO49="No data","x",ROUND(IF('Indicator Data'!AO49&gt;$AE$195,10,IF('Indicator Data'!AO49&lt;$AE$194,0,10-($AE$195-'Indicator Data'!AO49)/($AE$195-$AE$194)*10)),1))</f>
        <v>0</v>
      </c>
      <c r="AF46" s="84">
        <f>IF('Indicator Data'!AP49="No data","x",ROUND(IF('Indicator Data'!AP49&gt;$AF$195,10,IF('Indicator Data'!AP49&lt;$AF$194,0,10-($AF$195-'Indicator Data'!AP49)/($AF$195-$AF$194)*10)),1))</f>
        <v>1.1000000000000001</v>
      </c>
      <c r="AG46" s="84">
        <f>IF('Indicator Data'!AQ49="No data","x",ROUND(IF('Indicator Data'!AQ49&gt;$AG$195,10,IF('Indicator Data'!AQ49&lt;$AG$194,0,10-($AG$195-'Indicator Data'!AQ49)/($AG$195-$AG$194)*10)),1))</f>
        <v>6.4</v>
      </c>
      <c r="AH46" s="77">
        <f t="shared" si="12"/>
        <v>2.2000000000000002</v>
      </c>
      <c r="AI46" s="78">
        <f t="shared" si="13"/>
        <v>2.8</v>
      </c>
      <c r="AJ46" s="85">
        <f t="shared" si="14"/>
        <v>0.9</v>
      </c>
      <c r="AK46" s="86">
        <f t="shared" si="16"/>
        <v>6.6</v>
      </c>
    </row>
    <row r="47" spans="1:37" s="4" customFormat="1" x14ac:dyDescent="0.25">
      <c r="A47" s="131" t="s">
        <v>82</v>
      </c>
      <c r="B47" s="63" t="s">
        <v>81</v>
      </c>
      <c r="C47" s="77">
        <f>ROUND(IF('Indicator Data'!Q50="No data",IF((0.1233*LN('Indicator Data'!BB50)-0.4559)&gt;C$195,0,IF((0.1233*LN('Indicator Data'!BB50)-0.4559)&lt;C$194,10,(C$195-(0.1233*LN('Indicator Data'!BB50)-0.4559))/(C$195-C$194)*10)),IF('Indicator Data'!Q50&gt;C$195,0,IF('Indicator Data'!Q50&lt;C$194,10,(C$195-'Indicator Data'!Q50)/(C$195-C$194)*10))),1)</f>
        <v>1.1000000000000001</v>
      </c>
      <c r="D47" s="77" t="str">
        <f>IF('Indicator Data'!R50="No data","x",ROUND((IF('Indicator Data'!R50&gt;D$195,10,IF('Indicator Data'!R50&lt;D$194,0,10-(D$195-'Indicator Data'!R50)/(D$195-D$194)*10))),1))</f>
        <v>x</v>
      </c>
      <c r="E47" s="78">
        <f t="shared" si="2"/>
        <v>1.1000000000000001</v>
      </c>
      <c r="F47" s="77">
        <f>IF('Indicator Data'!AF50="No data","x",ROUND(IF('Indicator Data'!AF50&gt;F$195,10,IF('Indicator Data'!AF50&lt;F$194,0,10-(F$195-'Indicator Data'!AF50)/(F$195-F$194)*10)),1))</f>
        <v>1.7</v>
      </c>
      <c r="G47" s="77">
        <f>IF('Indicator Data'!AG50="No data","x",ROUND(IF('Indicator Data'!AG50&gt;G$195,10,IF('Indicator Data'!AG50&lt;G$194,0,10-(G$195-'Indicator Data'!AG50)/(G$195-G$194)*10)),1))</f>
        <v>0.3</v>
      </c>
      <c r="H47" s="78">
        <f t="shared" si="3"/>
        <v>1</v>
      </c>
      <c r="I47" s="79">
        <f>SUM(IF('Indicator Data'!S50=0,0,'Indicator Data'!S50/1000000),SUM('Indicator Data'!T50:U50))</f>
        <v>0</v>
      </c>
      <c r="J47" s="79">
        <f>I47/'Indicator Data'!BC50*1000000</f>
        <v>0</v>
      </c>
      <c r="K47" s="77">
        <f t="shared" si="4"/>
        <v>0</v>
      </c>
      <c r="L47" s="77" t="str">
        <f>IF('Indicator Data'!V50="No data","x",ROUND(IF('Indicator Data'!V50&gt;L$195,10,IF('Indicator Data'!V50&lt;L$194,0,10-(L$195-'Indicator Data'!V50)/(L$195-L$194)*10)),1))</f>
        <v>x</v>
      </c>
      <c r="M47" s="78">
        <f t="shared" si="5"/>
        <v>0</v>
      </c>
      <c r="N47" s="80">
        <f t="shared" si="6"/>
        <v>0.8</v>
      </c>
      <c r="O47" s="92">
        <f>IF(AND('Indicator Data'!AK50="No data",'Indicator Data'!AL50="No data"),0,SUM('Indicator Data'!AK50:AM50)/1000)</f>
        <v>3.6440000000000001</v>
      </c>
      <c r="P47" s="77">
        <f t="shared" si="7"/>
        <v>1.9</v>
      </c>
      <c r="Q47" s="81">
        <f>O47*1000/'Indicator Data'!BC50</f>
        <v>3.4502240325904145E-4</v>
      </c>
      <c r="R47" s="77">
        <f t="shared" si="8"/>
        <v>2.5</v>
      </c>
      <c r="S47" s="82">
        <f t="shared" si="9"/>
        <v>2.2000000000000002</v>
      </c>
      <c r="T47" s="77">
        <f>IF('Indicator Data'!AB50="No data","x",ROUND(IF('Indicator Data'!AB50&gt;T$195,10,IF('Indicator Data'!AB50&lt;T$194,0,10-(T$195-'Indicator Data'!AB50)/(T$195-T$194)*10)),1))</f>
        <v>0.2</v>
      </c>
      <c r="U47" s="77">
        <f>IF('Indicator Data'!AA50="No data","x",ROUND(IF('Indicator Data'!AA50&gt;U$195,10,IF('Indicator Data'!AA50&lt;U$194,0,10-(U$195-'Indicator Data'!AA50)/(U$195-U$194)*10)),1))</f>
        <v>0.1</v>
      </c>
      <c r="V47" s="77" t="str">
        <f>IF('Indicator Data'!AE50="No data","x",ROUND(IF('Indicator Data'!AE50&gt;V$195,10,IF('Indicator Data'!AE50&lt;V$194,0,10-(V$195-'Indicator Data'!AE50)/(V$195-V$194)*10)),1))</f>
        <v>x</v>
      </c>
      <c r="W47" s="78">
        <f t="shared" si="15"/>
        <v>0.2</v>
      </c>
      <c r="X47" s="77">
        <f>IF('Indicator Data'!W50="No data","x",ROUND(IF('Indicator Data'!W50&gt;X$195,10,IF('Indicator Data'!W50&lt;X$194,0,10-(X$195-'Indicator Data'!W50)/(X$195-X$194)*10)),1))</f>
        <v>0.3</v>
      </c>
      <c r="Y47" s="77" t="str">
        <f>IF('Indicator Data'!X50="No data","x",ROUND(IF('Indicator Data'!X50&gt;Y$195,10,IF('Indicator Data'!X50&lt;Y$194,0,10-(Y$195-'Indicator Data'!X50)/(Y$195-Y$194)*10)),1))</f>
        <v>x</v>
      </c>
      <c r="Z47" s="78">
        <f t="shared" si="10"/>
        <v>0.3</v>
      </c>
      <c r="AA47" s="92">
        <f>('Indicator Data'!AJ50+'Indicator Data'!AI50*0.5+'Indicator Data'!AH50*0.25)/1000</f>
        <v>0</v>
      </c>
      <c r="AB47" s="83">
        <f>AA47*1000/'Indicator Data'!BC50</f>
        <v>0</v>
      </c>
      <c r="AC47" s="78">
        <f t="shared" si="11"/>
        <v>0</v>
      </c>
      <c r="AD47" s="77">
        <f>IF('Indicator Data'!AN50="No data","x",ROUND(IF('Indicator Data'!AN50&lt;$AD$194,10,IF('Indicator Data'!AN50&gt;$AD$195,0,($AD$195-'Indicator Data'!AN50)/($AD$195-$AD$194)*10)),1))</f>
        <v>2.5</v>
      </c>
      <c r="AE47" s="77">
        <f>IF('Indicator Data'!AO50="No data","x",ROUND(IF('Indicator Data'!AO50&gt;$AE$195,10,IF('Indicator Data'!AO50&lt;$AE$194,0,10-($AE$195-'Indicator Data'!AO50)/($AE$195-$AE$194)*10)),1))</f>
        <v>0</v>
      </c>
      <c r="AF47" s="84">
        <f>IF('Indicator Data'!AP50="No data","x",ROUND(IF('Indicator Data'!AP50&gt;$AF$195,10,IF('Indicator Data'!AP50&lt;$AF$194,0,10-($AF$195-'Indicator Data'!AP50)/($AF$195-$AF$194)*10)),1))</f>
        <v>1.4</v>
      </c>
      <c r="AG47" s="84">
        <f>IF('Indicator Data'!AQ50="No data","x",ROUND(IF('Indicator Data'!AQ50&gt;$AG$195,10,IF('Indicator Data'!AQ50&lt;$AG$194,0,10-($AG$195-'Indicator Data'!AQ50)/($AG$195-$AG$194)*10)),1))</f>
        <v>5.4</v>
      </c>
      <c r="AH47" s="77">
        <f t="shared" si="12"/>
        <v>2.2000000000000002</v>
      </c>
      <c r="AI47" s="78">
        <f t="shared" si="13"/>
        <v>1.6</v>
      </c>
      <c r="AJ47" s="85">
        <f t="shared" si="14"/>
        <v>0.5</v>
      </c>
      <c r="AK47" s="86">
        <f t="shared" si="16"/>
        <v>1.4</v>
      </c>
    </row>
    <row r="48" spans="1:37" s="4" customFormat="1" x14ac:dyDescent="0.25">
      <c r="A48" s="131" t="s">
        <v>84</v>
      </c>
      <c r="B48" s="63" t="s">
        <v>83</v>
      </c>
      <c r="C48" s="77">
        <f>ROUND(IF('Indicator Data'!Q51="No data",IF((0.1233*LN('Indicator Data'!BB51)-0.4559)&gt;C$195,0,IF((0.1233*LN('Indicator Data'!BB51)-0.4559)&lt;C$194,10,(C$195-(0.1233*LN('Indicator Data'!BB51)-0.4559))/(C$195-C$194)*10)),IF('Indicator Data'!Q51&gt;C$195,0,IF('Indicator Data'!Q51&lt;C$194,10,(C$195-'Indicator Data'!Q51)/(C$195-C$194)*10))),1)</f>
        <v>0.4</v>
      </c>
      <c r="D48" s="77" t="str">
        <f>IF('Indicator Data'!R51="No data","x",ROUND((IF('Indicator Data'!R51&gt;D$195,10,IF('Indicator Data'!R51&lt;D$194,0,10-(D$195-'Indicator Data'!R51)/(D$195-D$194)*10))),1))</f>
        <v>x</v>
      </c>
      <c r="E48" s="78">
        <f t="shared" si="2"/>
        <v>0.4</v>
      </c>
      <c r="F48" s="77">
        <f>IF('Indicator Data'!AF51="No data","x",ROUND(IF('Indicator Data'!AF51&gt;F$195,10,IF('Indicator Data'!AF51&lt;F$194,0,10-(F$195-'Indicator Data'!AF51)/(F$195-F$194)*10)),1))</f>
        <v>0.6</v>
      </c>
      <c r="G48" s="77">
        <f>IF('Indicator Data'!AG51="No data","x",ROUND(IF('Indicator Data'!AG51&gt;G$195,10,IF('Indicator Data'!AG51&lt;G$194,0,10-(G$195-'Indicator Data'!AG51)/(G$195-G$194)*10)),1))</f>
        <v>1</v>
      </c>
      <c r="H48" s="78">
        <f t="shared" si="3"/>
        <v>0.8</v>
      </c>
      <c r="I48" s="79">
        <f>SUM(IF('Indicator Data'!S51=0,0,'Indicator Data'!S51/1000000),SUM('Indicator Data'!T51:U51))</f>
        <v>10</v>
      </c>
      <c r="J48" s="79">
        <f>I48/'Indicator Data'!BC51*1000000</f>
        <v>1.7448602523975254</v>
      </c>
      <c r="K48" s="77">
        <f t="shared" si="4"/>
        <v>0</v>
      </c>
      <c r="L48" s="77" t="str">
        <f>IF('Indicator Data'!V51="No data","x",ROUND(IF('Indicator Data'!V51&gt;L$195,10,IF('Indicator Data'!V51&lt;L$194,0,10-(L$195-'Indicator Data'!V51)/(L$195-L$194)*10)),1))</f>
        <v>x</v>
      </c>
      <c r="M48" s="78">
        <f t="shared" si="5"/>
        <v>0</v>
      </c>
      <c r="N48" s="80">
        <f t="shared" si="6"/>
        <v>0.4</v>
      </c>
      <c r="O48" s="92">
        <f>IF(AND('Indicator Data'!AK51="No data",'Indicator Data'!AL51="No data"),0,SUM('Indicator Data'!AK51:AM51)/1000)</f>
        <v>33.506999999999998</v>
      </c>
      <c r="P48" s="77">
        <f t="shared" si="7"/>
        <v>5.0999999999999996</v>
      </c>
      <c r="Q48" s="81">
        <f>O48*1000/'Indicator Data'!BC51</f>
        <v>5.8465032477083879E-3</v>
      </c>
      <c r="R48" s="77">
        <f t="shared" si="8"/>
        <v>4.9000000000000004</v>
      </c>
      <c r="S48" s="82">
        <f t="shared" si="9"/>
        <v>5</v>
      </c>
      <c r="T48" s="77">
        <f>IF('Indicator Data'!AB51="No data","x",ROUND(IF('Indicator Data'!AB51&gt;T$195,10,IF('Indicator Data'!AB51&lt;T$194,0,10-(T$195-'Indicator Data'!AB51)/(T$195-T$194)*10)),1))</f>
        <v>0.4</v>
      </c>
      <c r="U48" s="77">
        <f>IF('Indicator Data'!AA51="No data","x",ROUND(IF('Indicator Data'!AA51&gt;U$195,10,IF('Indicator Data'!AA51&lt;U$194,0,10-(U$195-'Indicator Data'!AA51)/(U$195-U$194)*10)),1))</f>
        <v>0.1</v>
      </c>
      <c r="V48" s="77" t="str">
        <f>IF('Indicator Data'!AE51="No data","x",ROUND(IF('Indicator Data'!AE51&gt;V$195,10,IF('Indicator Data'!AE51&lt;V$194,0,10-(V$195-'Indicator Data'!AE51)/(V$195-V$194)*10)),1))</f>
        <v>x</v>
      </c>
      <c r="W48" s="78">
        <f t="shared" si="15"/>
        <v>0.3</v>
      </c>
      <c r="X48" s="77">
        <f>IF('Indicator Data'!W51="No data","x",ROUND(IF('Indicator Data'!W51&gt;X$195,10,IF('Indicator Data'!W51&lt;X$194,0,10-(X$195-'Indicator Data'!W51)/(X$195-X$194)*10)),1))</f>
        <v>0.3</v>
      </c>
      <c r="Y48" s="77" t="str">
        <f>IF('Indicator Data'!X51="No data","x",ROUND(IF('Indicator Data'!X51&gt;Y$195,10,IF('Indicator Data'!X51&lt;Y$194,0,10-(Y$195-'Indicator Data'!X51)/(Y$195-Y$194)*10)),1))</f>
        <v>x</v>
      </c>
      <c r="Z48" s="78">
        <f t="shared" si="10"/>
        <v>0.3</v>
      </c>
      <c r="AA48" s="92">
        <f>('Indicator Data'!AJ51+'Indicator Data'!AI51*0.5+'Indicator Data'!AH51*0.25)/1000</f>
        <v>0</v>
      </c>
      <c r="AB48" s="83">
        <f>AA48*1000/'Indicator Data'!BC51</f>
        <v>0</v>
      </c>
      <c r="AC48" s="78">
        <f t="shared" si="11"/>
        <v>0</v>
      </c>
      <c r="AD48" s="77">
        <f>IF('Indicator Data'!AN51="No data","x",ROUND(IF('Indicator Data'!AN51&lt;$AD$194,10,IF('Indicator Data'!AN51&gt;$AD$195,0,($AD$195-'Indicator Data'!AN51)/($AD$195-$AD$194)*10)),1))</f>
        <v>2.4</v>
      </c>
      <c r="AE48" s="77">
        <f>IF('Indicator Data'!AO51="No data","x",ROUND(IF('Indicator Data'!AO51&gt;$AE$195,10,IF('Indicator Data'!AO51&lt;$AE$194,0,10-($AE$195-'Indicator Data'!AO51)/($AE$195-$AE$194)*10)),1))</f>
        <v>0</v>
      </c>
      <c r="AF48" s="84">
        <f>IF('Indicator Data'!AP51="No data","x",ROUND(IF('Indicator Data'!AP51&gt;$AF$195,10,IF('Indicator Data'!AP51&lt;$AF$194,0,10-($AF$195-'Indicator Data'!AP51)/($AF$195-$AF$194)*10)),1))</f>
        <v>0.3</v>
      </c>
      <c r="AG48" s="84">
        <f>IF('Indicator Data'!AQ51="No data","x",ROUND(IF('Indicator Data'!AQ51&gt;$AG$195,10,IF('Indicator Data'!AQ51&lt;$AG$194,0,10-($AG$195-'Indicator Data'!AQ51)/($AG$195-$AG$194)*10)),1))</f>
        <v>3</v>
      </c>
      <c r="AH48" s="77">
        <f t="shared" si="12"/>
        <v>0.8</v>
      </c>
      <c r="AI48" s="78">
        <f t="shared" si="13"/>
        <v>1.1000000000000001</v>
      </c>
      <c r="AJ48" s="85">
        <f t="shared" si="14"/>
        <v>0.4</v>
      </c>
      <c r="AK48" s="86">
        <f t="shared" si="16"/>
        <v>3</v>
      </c>
    </row>
    <row r="49" spans="1:37" s="4" customFormat="1" x14ac:dyDescent="0.25">
      <c r="A49" s="131" t="s">
        <v>86</v>
      </c>
      <c r="B49" s="63" t="s">
        <v>85</v>
      </c>
      <c r="C49" s="77">
        <f>ROUND(IF('Indicator Data'!Q52="No data",IF((0.1233*LN('Indicator Data'!BB52)-0.4559)&gt;C$195,0,IF((0.1233*LN('Indicator Data'!BB52)-0.4559)&lt;C$194,10,(C$195-(0.1233*LN('Indicator Data'!BB52)-0.4559))/(C$195-C$194)*10)),IF('Indicator Data'!Q52&gt;C$195,0,IF('Indicator Data'!Q52&lt;C$194,10,(C$195-'Indicator Data'!Q52)/(C$195-C$194)*10))),1)</f>
        <v>7.3</v>
      </c>
      <c r="D49" s="77">
        <f>IF('Indicator Data'!R52="No data","x",ROUND((IF('Indicator Data'!R52&gt;D$195,10,IF('Indicator Data'!R52&lt;D$194,0,10-(D$195-'Indicator Data'!R52)/(D$195-D$194)*10))),1))</f>
        <v>1.7</v>
      </c>
      <c r="E49" s="78">
        <f t="shared" si="2"/>
        <v>5.0999999999999996</v>
      </c>
      <c r="F49" s="77" t="str">
        <f>IF('Indicator Data'!AF52="No data","x",ROUND(IF('Indicator Data'!AF52&gt;F$195,10,IF('Indicator Data'!AF52&lt;F$194,0,10-(F$195-'Indicator Data'!AF52)/(F$195-F$194)*10)),1))</f>
        <v>x</v>
      </c>
      <c r="G49" s="77">
        <f>IF('Indicator Data'!AG52="No data","x",ROUND(IF('Indicator Data'!AG52&gt;G$195,10,IF('Indicator Data'!AG52&lt;G$194,0,10-(G$195-'Indicator Data'!AG52)/(G$195-G$194)*10)),1))</f>
        <v>5</v>
      </c>
      <c r="H49" s="78">
        <f t="shared" si="3"/>
        <v>5</v>
      </c>
      <c r="I49" s="79">
        <f>SUM(IF('Indicator Data'!S52=0,0,'Indicator Data'!S52/1000000),SUM('Indicator Data'!T52:U52))</f>
        <v>406.93039099999999</v>
      </c>
      <c r="J49" s="79">
        <f>I49/'Indicator Data'!BC52*1000000</f>
        <v>431.83289877357578</v>
      </c>
      <c r="K49" s="77">
        <f t="shared" si="4"/>
        <v>8.6</v>
      </c>
      <c r="L49" s="77" t="str">
        <f>IF('Indicator Data'!V52="No data","x",ROUND(IF('Indicator Data'!V52&gt;L$195,10,IF('Indicator Data'!V52&lt;L$194,0,10-(L$195-'Indicator Data'!V52)/(L$195-L$194)*10)),1))</f>
        <v>x</v>
      </c>
      <c r="M49" s="78">
        <f t="shared" si="5"/>
        <v>8.6</v>
      </c>
      <c r="N49" s="80">
        <f t="shared" si="6"/>
        <v>6</v>
      </c>
      <c r="O49" s="92">
        <f>IF(AND('Indicator Data'!AK52="No data",'Indicator Data'!AL52="No data"),0,SUM('Indicator Data'!AK52:AM52)/1000)</f>
        <v>51.39</v>
      </c>
      <c r="P49" s="77">
        <f t="shared" si="7"/>
        <v>5.7</v>
      </c>
      <c r="Q49" s="81">
        <f>O49*1000/'Indicator Data'!BC52</f>
        <v>5.4534861880036041E-2</v>
      </c>
      <c r="R49" s="77">
        <f t="shared" si="8"/>
        <v>8.6</v>
      </c>
      <c r="S49" s="82">
        <f t="shared" si="9"/>
        <v>7.2</v>
      </c>
      <c r="T49" s="77">
        <f>IF('Indicator Data'!AB52="No data","x",ROUND(IF('Indicator Data'!AB52&gt;T$195,10,IF('Indicator Data'!AB52&lt;T$194,0,10-(T$195-'Indicator Data'!AB52)/(T$195-T$194)*10)),1))</f>
        <v>3.2</v>
      </c>
      <c r="U49" s="77">
        <f>IF('Indicator Data'!AA52="No data","x",ROUND(IF('Indicator Data'!AA52&gt;U$195,10,IF('Indicator Data'!AA52&lt;U$194,0,10-(U$195-'Indicator Data'!AA52)/(U$195-U$194)*10)),1))</f>
        <v>6.9</v>
      </c>
      <c r="V49" s="77">
        <f>IF('Indicator Data'!AE52="No data","x",ROUND(IF('Indicator Data'!AE52&gt;V$195,10,IF('Indicator Data'!AE52&lt;V$194,0,10-(V$195-'Indicator Data'!AE52)/(V$195-V$194)*10)),1))</f>
        <v>2.2999999999999998</v>
      </c>
      <c r="W49" s="78">
        <f t="shared" si="15"/>
        <v>4.0999999999999996</v>
      </c>
      <c r="X49" s="77">
        <f>IF('Indicator Data'!W52="No data","x",ROUND(IF('Indicator Data'!W52&gt;X$195,10,IF('Indicator Data'!W52&lt;X$194,0,10-(X$195-'Indicator Data'!W52)/(X$195-X$194)*10)),1))</f>
        <v>5</v>
      </c>
      <c r="Y49" s="77">
        <f>IF('Indicator Data'!X52="No data","x",ROUND(IF('Indicator Data'!X52&gt;Y$195,10,IF('Indicator Data'!X52&lt;Y$194,0,10-(Y$195-'Indicator Data'!X52)/(Y$195-Y$194)*10)),1))</f>
        <v>6.6</v>
      </c>
      <c r="Z49" s="78">
        <f t="shared" si="10"/>
        <v>5.8</v>
      </c>
      <c r="AA49" s="92">
        <f>('Indicator Data'!AJ52+'Indicator Data'!AI52*0.5+'Indicator Data'!AH52*0.25)/1000</f>
        <v>0</v>
      </c>
      <c r="AB49" s="83">
        <f>AA49*1000/'Indicator Data'!BC52</f>
        <v>0</v>
      </c>
      <c r="AC49" s="78">
        <f t="shared" si="11"/>
        <v>0</v>
      </c>
      <c r="AD49" s="77">
        <f>IF('Indicator Data'!AN52="No data","x",ROUND(IF('Indicator Data'!AN52&lt;$AD$194,10,IF('Indicator Data'!AN52&gt;$AD$195,0,($AD$195-'Indicator Data'!AN52)/($AD$195-$AD$194)*10)),1))</f>
        <v>4.7</v>
      </c>
      <c r="AE49" s="77">
        <f>IF('Indicator Data'!AO52="No data","x",ROUND(IF('Indicator Data'!AO52&gt;$AE$195,10,IF('Indicator Data'!AO52&lt;$AE$194,0,10-($AE$195-'Indicator Data'!AO52)/($AE$195-$AE$194)*10)),1))</f>
        <v>3.6</v>
      </c>
      <c r="AF49" s="84" t="str">
        <f>IF('Indicator Data'!AP52="No data","x",ROUND(IF('Indicator Data'!AP52&gt;$AF$195,10,IF('Indicator Data'!AP52&lt;$AF$194,0,10-($AF$195-'Indicator Data'!AP52)/($AF$195-$AF$194)*10)),1))</f>
        <v>x</v>
      </c>
      <c r="AG49" s="84" t="str">
        <f>IF('Indicator Data'!AQ52="No data","x",ROUND(IF('Indicator Data'!AQ52&gt;$AG$195,10,IF('Indicator Data'!AQ52&lt;$AG$194,0,10-($AG$195-'Indicator Data'!AQ52)/($AG$195-$AG$194)*10)),1))</f>
        <v>x</v>
      </c>
      <c r="AH49" s="77" t="str">
        <f t="shared" si="12"/>
        <v>x</v>
      </c>
      <c r="AI49" s="78">
        <f t="shared" si="13"/>
        <v>4.2</v>
      </c>
      <c r="AJ49" s="85">
        <f t="shared" si="14"/>
        <v>3.8</v>
      </c>
      <c r="AK49" s="86">
        <f t="shared" si="16"/>
        <v>5.8</v>
      </c>
    </row>
    <row r="50" spans="1:37" s="4" customFormat="1" x14ac:dyDescent="0.25">
      <c r="A50" s="131" t="s">
        <v>88</v>
      </c>
      <c r="B50" s="63" t="s">
        <v>87</v>
      </c>
      <c r="C50" s="77">
        <f>ROUND(IF('Indicator Data'!Q53="No data",IF((0.1233*LN('Indicator Data'!BB53)-0.4559)&gt;C$195,0,IF((0.1233*LN('Indicator Data'!BB53)-0.4559)&lt;C$194,10,(C$195-(0.1233*LN('Indicator Data'!BB53)-0.4559))/(C$195-C$194)*10)),IF('Indicator Data'!Q53&gt;C$195,0,IF('Indicator Data'!Q53&lt;C$194,10,(C$195-'Indicator Data'!Q53)/(C$195-C$194)*10))),1)</f>
        <v>3.4</v>
      </c>
      <c r="D50" s="77" t="str">
        <f>IF('Indicator Data'!R53="No data","x",ROUND((IF('Indicator Data'!R53&gt;D$195,10,IF('Indicator Data'!R53&lt;D$194,0,10-(D$195-'Indicator Data'!R53)/(D$195-D$194)*10))),1))</f>
        <v>x</v>
      </c>
      <c r="E50" s="78">
        <f t="shared" si="2"/>
        <v>3.4</v>
      </c>
      <c r="F50" s="77" t="str">
        <f>IF('Indicator Data'!AF53="No data","x",ROUND(IF('Indicator Data'!AF53&gt;F$195,10,IF('Indicator Data'!AF53&lt;F$194,0,10-(F$195-'Indicator Data'!AF53)/(F$195-F$194)*10)),1))</f>
        <v>x</v>
      </c>
      <c r="G50" s="77" t="str">
        <f>IF('Indicator Data'!AG53="No data","x",ROUND(IF('Indicator Data'!AG53&gt;G$195,10,IF('Indicator Data'!AG53&lt;G$194,0,10-(G$195-'Indicator Data'!AG53)/(G$195-G$194)*10)),1))</f>
        <v>x</v>
      </c>
      <c r="H50" s="78" t="str">
        <f t="shared" si="3"/>
        <v>x</v>
      </c>
      <c r="I50" s="79">
        <f>SUM(IF('Indicator Data'!S53=0,0,'Indicator Data'!S53/1000000),SUM('Indicator Data'!T53:U53))</f>
        <v>28.936526000000001</v>
      </c>
      <c r="J50" s="79">
        <f>I50/'Indicator Data'!BC53*1000000</f>
        <v>393.46404144514094</v>
      </c>
      <c r="K50" s="77">
        <f t="shared" si="4"/>
        <v>7.9</v>
      </c>
      <c r="L50" s="77">
        <f>IF('Indicator Data'!V53="No data","x",ROUND(IF('Indicator Data'!V53&gt;L$195,10,IF('Indicator Data'!V53&lt;L$194,0,10-(L$195-'Indicator Data'!V53)/(L$195-L$194)*10)),1))</f>
        <v>1.5</v>
      </c>
      <c r="M50" s="78">
        <f t="shared" si="5"/>
        <v>4.7</v>
      </c>
      <c r="N50" s="80">
        <f t="shared" si="6"/>
        <v>3.8</v>
      </c>
      <c r="O50" s="92">
        <f>IF(AND('Indicator Data'!AK53="No data",'Indicator Data'!AL53="No data"),0,SUM('Indicator Data'!AK53:AM53)/1000)</f>
        <v>0</v>
      </c>
      <c r="P50" s="77">
        <f t="shared" si="7"/>
        <v>0</v>
      </c>
      <c r="Q50" s="81">
        <f>O50*1000/'Indicator Data'!BC53</f>
        <v>0</v>
      </c>
      <c r="R50" s="77">
        <f t="shared" si="8"/>
        <v>0</v>
      </c>
      <c r="S50" s="82">
        <f t="shared" si="9"/>
        <v>0</v>
      </c>
      <c r="T50" s="77" t="str">
        <f>IF('Indicator Data'!AB53="No data","x",ROUND(IF('Indicator Data'!AB53&gt;T$195,10,IF('Indicator Data'!AB53&lt;T$194,0,10-(T$195-'Indicator Data'!AB53)/(T$195-T$194)*10)),1))</f>
        <v>x</v>
      </c>
      <c r="U50" s="77">
        <f>IF('Indicator Data'!AA53="No data","x",ROUND(IF('Indicator Data'!AA53&gt;U$195,10,IF('Indicator Data'!AA53&lt;U$194,0,10-(U$195-'Indicator Data'!AA53)/(U$195-U$194)*10)),1))</f>
        <v>0.2</v>
      </c>
      <c r="V50" s="77" t="str">
        <f>IF('Indicator Data'!AE53="No data","x",ROUND(IF('Indicator Data'!AE53&gt;V$195,10,IF('Indicator Data'!AE53&lt;V$194,0,10-(V$195-'Indicator Data'!AE53)/(V$195-V$194)*10)),1))</f>
        <v>x</v>
      </c>
      <c r="W50" s="78">
        <f t="shared" si="15"/>
        <v>0.2</v>
      </c>
      <c r="X50" s="77">
        <f>IF('Indicator Data'!W53="No data","x",ROUND(IF('Indicator Data'!W53&gt;X$195,10,IF('Indicator Data'!W53&lt;X$194,0,10-(X$195-'Indicator Data'!W53)/(X$195-X$194)*10)),1))</f>
        <v>1.6</v>
      </c>
      <c r="Y50" s="77" t="str">
        <f>IF('Indicator Data'!X53="No data","x",ROUND(IF('Indicator Data'!X53&gt;Y$195,10,IF('Indicator Data'!X53&lt;Y$194,0,10-(Y$195-'Indicator Data'!X53)/(Y$195-Y$194)*10)),1))</f>
        <v>x</v>
      </c>
      <c r="Z50" s="78">
        <f t="shared" si="10"/>
        <v>1.6</v>
      </c>
      <c r="AA50" s="92">
        <f>('Indicator Data'!AJ53+'Indicator Data'!AI53*0.5+'Indicator Data'!AH53*0.25)/1000</f>
        <v>7.1485000000000003</v>
      </c>
      <c r="AB50" s="83">
        <f>AA50*1000/'Indicator Data'!BC53</f>
        <v>9.7201637137456998E-2</v>
      </c>
      <c r="AC50" s="78">
        <f t="shared" si="11"/>
        <v>9.6999999999999993</v>
      </c>
      <c r="AD50" s="77">
        <f>IF('Indicator Data'!AN53="No data","x",ROUND(IF('Indicator Data'!AN53&lt;$AD$194,10,IF('Indicator Data'!AN53&gt;$AD$195,0,($AD$195-'Indicator Data'!AN53)/($AD$195-$AD$194)*10)),1))</f>
        <v>4.7</v>
      </c>
      <c r="AE50" s="77">
        <f>IF('Indicator Data'!AO53="No data","x",ROUND(IF('Indicator Data'!AO53&gt;$AE$195,10,IF('Indicator Data'!AO53&lt;$AE$194,0,10-($AE$195-'Indicator Data'!AO53)/($AE$195-$AE$194)*10)),1))</f>
        <v>0.4</v>
      </c>
      <c r="AF50" s="84" t="str">
        <f>IF('Indicator Data'!AP53="No data","x",ROUND(IF('Indicator Data'!AP53&gt;$AF$195,10,IF('Indicator Data'!AP53&lt;$AF$194,0,10-($AF$195-'Indicator Data'!AP53)/($AF$195-$AF$194)*10)),1))</f>
        <v>x</v>
      </c>
      <c r="AG50" s="84" t="str">
        <f>IF('Indicator Data'!AQ53="No data","x",ROUND(IF('Indicator Data'!AQ53&gt;$AG$195,10,IF('Indicator Data'!AQ53&lt;$AG$194,0,10-($AG$195-'Indicator Data'!AQ53)/($AG$195-$AG$194)*10)),1))</f>
        <v>x</v>
      </c>
      <c r="AH50" s="77" t="str">
        <f t="shared" si="12"/>
        <v>x</v>
      </c>
      <c r="AI50" s="78">
        <f t="shared" si="13"/>
        <v>2.6</v>
      </c>
      <c r="AJ50" s="85">
        <f t="shared" si="14"/>
        <v>5.2</v>
      </c>
      <c r="AK50" s="86">
        <f t="shared" si="16"/>
        <v>3</v>
      </c>
    </row>
    <row r="51" spans="1:37" s="4" customFormat="1" x14ac:dyDescent="0.25">
      <c r="A51" s="131" t="s">
        <v>90</v>
      </c>
      <c r="B51" s="63" t="s">
        <v>89</v>
      </c>
      <c r="C51" s="77">
        <f>ROUND(IF('Indicator Data'!Q54="No data",IF((0.1233*LN('Indicator Data'!BB54)-0.4559)&gt;C$195,0,IF((0.1233*LN('Indicator Data'!BB54)-0.4559)&lt;C$194,10,(C$195-(0.1233*LN('Indicator Data'!BB54)-0.4559))/(C$195-C$194)*10)),IF('Indicator Data'!Q54&gt;C$195,0,IF('Indicator Data'!Q54&lt;C$194,10,(C$195-'Indicator Data'!Q54)/(C$195-C$194)*10))),1)</f>
        <v>3.5</v>
      </c>
      <c r="D51" s="77">
        <f>IF('Indicator Data'!R54="No data","x",ROUND((IF('Indicator Data'!R54&gt;D$195,10,IF('Indicator Data'!R54&lt;D$194,0,10-(D$195-'Indicator Data'!R54)/(D$195-D$194)*10))),1))</f>
        <v>0</v>
      </c>
      <c r="E51" s="78">
        <f t="shared" si="2"/>
        <v>1.9</v>
      </c>
      <c r="F51" s="77">
        <f>IF('Indicator Data'!AF54="No data","x",ROUND(IF('Indicator Data'!AF54&gt;F$195,10,IF('Indicator Data'!AF54&lt;F$194,0,10-(F$195-'Indicator Data'!AF54)/(F$195-F$194)*10)),1))</f>
        <v>6.3</v>
      </c>
      <c r="G51" s="77">
        <f>IF('Indicator Data'!AG54="No data","x",ROUND(IF('Indicator Data'!AG54&gt;G$195,10,IF('Indicator Data'!AG54&lt;G$194,0,10-(G$195-'Indicator Data'!AG54)/(G$195-G$194)*10)),1))</f>
        <v>5.5</v>
      </c>
      <c r="H51" s="78">
        <f t="shared" si="3"/>
        <v>5.9</v>
      </c>
      <c r="I51" s="79">
        <f>SUM(IF('Indicator Data'!S54=0,0,'Indicator Data'!S54/1000000),SUM('Indicator Data'!T54:U54))</f>
        <v>452.095371</v>
      </c>
      <c r="J51" s="79">
        <f>I51/'Indicator Data'!BC54*1000000</f>
        <v>42.455089127019207</v>
      </c>
      <c r="K51" s="77">
        <f t="shared" si="4"/>
        <v>0.8</v>
      </c>
      <c r="L51" s="77">
        <f>IF('Indicator Data'!V54="No data","x",ROUND(IF('Indicator Data'!V54&gt;L$195,10,IF('Indicator Data'!V54&lt;L$194,0,10-(L$195-'Indicator Data'!V54)/(L$195-L$194)*10)),1))</f>
        <v>0.3</v>
      </c>
      <c r="M51" s="78">
        <f t="shared" si="5"/>
        <v>0.6</v>
      </c>
      <c r="N51" s="80">
        <f t="shared" si="6"/>
        <v>2.6</v>
      </c>
      <c r="O51" s="92">
        <f>IF(AND('Indicator Data'!AK54="No data",'Indicator Data'!AL54="No data"),0,SUM('Indicator Data'!AK54:AM54)/1000)</f>
        <v>0.59199999999999997</v>
      </c>
      <c r="P51" s="77">
        <f t="shared" si="7"/>
        <v>0</v>
      </c>
      <c r="Q51" s="81">
        <f>O51*1000/'Indicator Data'!BC54</f>
        <v>5.5593165458876975E-5</v>
      </c>
      <c r="R51" s="77">
        <f t="shared" si="8"/>
        <v>1.6</v>
      </c>
      <c r="S51" s="82">
        <f t="shared" si="9"/>
        <v>0.8</v>
      </c>
      <c r="T51" s="77">
        <f>IF('Indicator Data'!AB54="No data","x",ROUND(IF('Indicator Data'!AB54&gt;T$195,10,IF('Indicator Data'!AB54&lt;T$194,0,10-(T$195-'Indicator Data'!AB54)/(T$195-T$194)*10)),1))</f>
        <v>2</v>
      </c>
      <c r="U51" s="77">
        <f>IF('Indicator Data'!AA54="No data","x",ROUND(IF('Indicator Data'!AA54&gt;U$195,10,IF('Indicator Data'!AA54&lt;U$194,0,10-(U$195-'Indicator Data'!AA54)/(U$195-U$194)*10)),1))</f>
        <v>1.1000000000000001</v>
      </c>
      <c r="V51" s="77">
        <f>IF('Indicator Data'!AE54="No data","x",ROUND(IF('Indicator Data'!AE54&gt;V$195,10,IF('Indicator Data'!AE54&lt;V$194,0,10-(V$195-'Indicator Data'!AE54)/(V$195-V$194)*10)),1))</f>
        <v>0</v>
      </c>
      <c r="W51" s="78">
        <f t="shared" si="15"/>
        <v>1</v>
      </c>
      <c r="X51" s="77">
        <f>IF('Indicator Data'!W54="No data","x",ROUND(IF('Indicator Data'!W54&gt;X$195,10,IF('Indicator Data'!W54&lt;X$194,0,10-(X$195-'Indicator Data'!W54)/(X$195-X$194)*10)),1))</f>
        <v>2.4</v>
      </c>
      <c r="Y51" s="77">
        <f>IF('Indicator Data'!X54="No data","x",ROUND(IF('Indicator Data'!X54&gt;Y$195,10,IF('Indicator Data'!X54&lt;Y$194,0,10-(Y$195-'Indicator Data'!X54)/(Y$195-Y$194)*10)),1))</f>
        <v>0.9</v>
      </c>
      <c r="Z51" s="78">
        <f t="shared" si="10"/>
        <v>1.7</v>
      </c>
      <c r="AA51" s="92">
        <f>('Indicator Data'!AJ54+'Indicator Data'!AI54*0.5+'Indicator Data'!AH54*0.25)/1000</f>
        <v>903.53324999999995</v>
      </c>
      <c r="AB51" s="83">
        <f>AA51*1000/'Indicator Data'!BC54</f>
        <v>8.4848434906835898E-2</v>
      </c>
      <c r="AC51" s="78">
        <f t="shared" si="11"/>
        <v>8.5</v>
      </c>
      <c r="AD51" s="77">
        <f>IF('Indicator Data'!AN54="No data","x",ROUND(IF('Indicator Data'!AN54&lt;$AD$194,10,IF('Indicator Data'!AN54&gt;$AD$195,0,($AD$195-'Indicator Data'!AN54)/($AD$195-$AD$194)*10)),1))</f>
        <v>5.2</v>
      </c>
      <c r="AE51" s="77">
        <f>IF('Indicator Data'!AO54="No data","x",ROUND(IF('Indicator Data'!AO54&gt;$AE$195,10,IF('Indicator Data'!AO54&lt;$AE$194,0,10-($AE$195-'Indicator Data'!AO54)/($AE$195-$AE$194)*10)),1))</f>
        <v>2.4</v>
      </c>
      <c r="AF51" s="84">
        <f>IF('Indicator Data'!AP54="No data","x",ROUND(IF('Indicator Data'!AP54&gt;$AF$195,10,IF('Indicator Data'!AP54&lt;$AF$194,0,10-($AF$195-'Indicator Data'!AP54)/($AF$195-$AF$194)*10)),1))</f>
        <v>3.4</v>
      </c>
      <c r="AG51" s="84">
        <f>IF('Indicator Data'!AQ54="No data","x",ROUND(IF('Indicator Data'!AQ54&gt;$AG$195,10,IF('Indicator Data'!AQ54&lt;$AG$194,0,10-($AG$195-'Indicator Data'!AQ54)/($AG$195-$AG$194)*10)),1))</f>
        <v>2.6</v>
      </c>
      <c r="AH51" s="77">
        <f t="shared" si="12"/>
        <v>3.2</v>
      </c>
      <c r="AI51" s="78">
        <f t="shared" si="13"/>
        <v>3.6</v>
      </c>
      <c r="AJ51" s="85">
        <f t="shared" si="14"/>
        <v>4.5</v>
      </c>
      <c r="AK51" s="86">
        <f t="shared" si="16"/>
        <v>2.9</v>
      </c>
    </row>
    <row r="52" spans="1:37" s="4" customFormat="1" x14ac:dyDescent="0.25">
      <c r="A52" s="131" t="s">
        <v>93</v>
      </c>
      <c r="B52" s="63" t="s">
        <v>92</v>
      </c>
      <c r="C52" s="77">
        <f>ROUND(IF('Indicator Data'!Q55="No data",IF((0.1233*LN('Indicator Data'!BB55)-0.4559)&gt;C$195,0,IF((0.1233*LN('Indicator Data'!BB55)-0.4559)&lt;C$194,10,(C$195-(0.1233*LN('Indicator Data'!BB55)-0.4559))/(C$195-C$194)*10)),IF('Indicator Data'!Q55&gt;C$195,0,IF('Indicator Data'!Q55&lt;C$194,10,(C$195-'Indicator Data'!Q55)/(C$195-C$194)*10))),1)</f>
        <v>3.2</v>
      </c>
      <c r="D52" s="77">
        <f>IF('Indicator Data'!R55="No data","x",ROUND((IF('Indicator Data'!R55&gt;D$195,10,IF('Indicator Data'!R55&lt;D$194,0,10-(D$195-'Indicator Data'!R55)/(D$195-D$194)*10))),1))</f>
        <v>0</v>
      </c>
      <c r="E52" s="78">
        <f t="shared" si="2"/>
        <v>1.7</v>
      </c>
      <c r="F52" s="77">
        <f>IF('Indicator Data'!AF55="No data","x",ROUND(IF('Indicator Data'!AF55&gt;F$195,10,IF('Indicator Data'!AF55&lt;F$194,0,10-(F$195-'Indicator Data'!AF55)/(F$195-F$194)*10)),1))</f>
        <v>5.2</v>
      </c>
      <c r="G52" s="77">
        <f>IF('Indicator Data'!AG55="No data","x",ROUND(IF('Indicator Data'!AG55&gt;G$195,10,IF('Indicator Data'!AG55&lt;G$194,0,10-(G$195-'Indicator Data'!AG55)/(G$195-G$194)*10)),1))</f>
        <v>5.0999999999999996</v>
      </c>
      <c r="H52" s="78">
        <f t="shared" si="3"/>
        <v>5.2</v>
      </c>
      <c r="I52" s="79">
        <f>SUM(IF('Indicator Data'!S55=0,0,'Indicator Data'!S55/1000000),SUM('Indicator Data'!T55:U55))</f>
        <v>531.72626500000001</v>
      </c>
      <c r="J52" s="79">
        <f>I52/'Indicator Data'!BC55*1000000</f>
        <v>32.451880272941196</v>
      </c>
      <c r="K52" s="77">
        <f t="shared" si="4"/>
        <v>0.6</v>
      </c>
      <c r="L52" s="77">
        <f>IF('Indicator Data'!V55="No data","x",ROUND(IF('Indicator Data'!V55&gt;L$195,10,IF('Indicator Data'!V55&lt;L$194,0,10-(L$195-'Indicator Data'!V55)/(L$195-L$194)*10)),1))</f>
        <v>0.2</v>
      </c>
      <c r="M52" s="78">
        <f t="shared" si="5"/>
        <v>0.4</v>
      </c>
      <c r="N52" s="80">
        <f t="shared" si="6"/>
        <v>2.2999999999999998</v>
      </c>
      <c r="O52" s="92">
        <f>IF(AND('Indicator Data'!AK55="No data",'Indicator Data'!AL55="No data"),0,SUM('Indicator Data'!AK55:AM55)/1000)</f>
        <v>102.848</v>
      </c>
      <c r="P52" s="77">
        <f t="shared" si="7"/>
        <v>6.7</v>
      </c>
      <c r="Q52" s="81">
        <f>O52*1000/'Indicator Data'!BC55</f>
        <v>6.276934584586405E-3</v>
      </c>
      <c r="R52" s="77">
        <f t="shared" si="8"/>
        <v>5</v>
      </c>
      <c r="S52" s="82">
        <f t="shared" si="9"/>
        <v>5.9</v>
      </c>
      <c r="T52" s="77">
        <f>IF('Indicator Data'!AB55="No data","x",ROUND(IF('Indicator Data'!AB55&gt;T$195,10,IF('Indicator Data'!AB55&lt;T$194,0,10-(T$195-'Indicator Data'!AB55)/(T$195-T$194)*10)),1))</f>
        <v>0.6</v>
      </c>
      <c r="U52" s="77">
        <f>IF('Indicator Data'!AA55="No data","x",ROUND(IF('Indicator Data'!AA55&gt;U$195,10,IF('Indicator Data'!AA55&lt;U$194,0,10-(U$195-'Indicator Data'!AA55)/(U$195-U$194)*10)),1))</f>
        <v>0.9</v>
      </c>
      <c r="V52" s="77">
        <f>IF('Indicator Data'!AE55="No data","x",ROUND(IF('Indicator Data'!AE55&gt;V$195,10,IF('Indicator Data'!AE55&lt;V$194,0,10-(V$195-'Indicator Data'!AE55)/(V$195-V$194)*10)),1))</f>
        <v>0</v>
      </c>
      <c r="W52" s="78">
        <f t="shared" si="15"/>
        <v>0.5</v>
      </c>
      <c r="X52" s="77">
        <f>IF('Indicator Data'!W55="No data","x",ROUND(IF('Indicator Data'!W55&gt;X$195,10,IF('Indicator Data'!W55&lt;X$194,0,10-(X$195-'Indicator Data'!W55)/(X$195-X$194)*10)),1))</f>
        <v>1.7</v>
      </c>
      <c r="Y52" s="77">
        <f>IF('Indicator Data'!X55="No data","x",ROUND(IF('Indicator Data'!X55&gt;Y$195,10,IF('Indicator Data'!X55&lt;Y$194,0,10-(Y$195-'Indicator Data'!X55)/(Y$195-Y$194)*10)),1))</f>
        <v>1.4</v>
      </c>
      <c r="Z52" s="78">
        <f t="shared" si="10"/>
        <v>1.6</v>
      </c>
      <c r="AA52" s="92">
        <f>('Indicator Data'!AJ55+'Indicator Data'!AI55*0.5+'Indicator Data'!AH55*0.25)/1000</f>
        <v>444.53975000000003</v>
      </c>
      <c r="AB52" s="83">
        <f>AA52*1000/'Indicator Data'!BC55</f>
        <v>2.7130784565556884E-2</v>
      </c>
      <c r="AC52" s="78">
        <f t="shared" si="11"/>
        <v>2.7</v>
      </c>
      <c r="AD52" s="77">
        <f>IF('Indicator Data'!AN55="No data","x",ROUND(IF('Indicator Data'!AN55&lt;$AD$194,10,IF('Indicator Data'!AN55&gt;$AD$195,0,($AD$195-'Indicator Data'!AN55)/($AD$195-$AD$194)*10)),1))</f>
        <v>5.0999999999999996</v>
      </c>
      <c r="AE52" s="77">
        <f>IF('Indicator Data'!AO55="No data","x",ROUND(IF('Indicator Data'!AO55&gt;$AE$195,10,IF('Indicator Data'!AO55&lt;$AE$194,0,10-($AE$195-'Indicator Data'!AO55)/($AE$195-$AE$194)*10)),1))</f>
        <v>2</v>
      </c>
      <c r="AF52" s="84">
        <f>IF('Indicator Data'!AP55="No data","x",ROUND(IF('Indicator Data'!AP55&gt;$AF$195,10,IF('Indicator Data'!AP55&lt;$AF$194,0,10-($AF$195-'Indicator Data'!AP55)/($AF$195-$AF$194)*10)),1))</f>
        <v>2.7</v>
      </c>
      <c r="AG52" s="84">
        <f>IF('Indicator Data'!AQ55="No data","x",ROUND(IF('Indicator Data'!AQ55&gt;$AG$195,10,IF('Indicator Data'!AQ55&lt;$AG$194,0,10-($AG$195-'Indicator Data'!AQ55)/($AG$195-$AG$194)*10)),1))</f>
        <v>2.9</v>
      </c>
      <c r="AH52" s="77">
        <f t="shared" si="12"/>
        <v>2.7</v>
      </c>
      <c r="AI52" s="78">
        <f t="shared" si="13"/>
        <v>3.3</v>
      </c>
      <c r="AJ52" s="85">
        <f t="shared" si="14"/>
        <v>2.1</v>
      </c>
      <c r="AK52" s="86">
        <f t="shared" si="16"/>
        <v>4.3</v>
      </c>
    </row>
    <row r="53" spans="1:37" s="4" customFormat="1" x14ac:dyDescent="0.25">
      <c r="A53" s="131" t="s">
        <v>95</v>
      </c>
      <c r="B53" s="63" t="s">
        <v>94</v>
      </c>
      <c r="C53" s="77">
        <f>ROUND(IF('Indicator Data'!Q56="No data",IF((0.1233*LN('Indicator Data'!BB56)-0.4559)&gt;C$195,0,IF((0.1233*LN('Indicator Data'!BB56)-0.4559)&lt;C$194,10,(C$195-(0.1233*LN('Indicator Data'!BB56)-0.4559))/(C$195-C$194)*10)),IF('Indicator Data'!Q56&gt;C$195,0,IF('Indicator Data'!Q56&lt;C$194,10,(C$195-'Indicator Data'!Q56)/(C$195-C$194)*10))),1)</f>
        <v>4</v>
      </c>
      <c r="D53" s="77">
        <f>IF('Indicator Data'!R56="No data","x",ROUND((IF('Indicator Data'!R56&gt;D$195,10,IF('Indicator Data'!R56&lt;D$194,0,10-(D$195-'Indicator Data'!R56)/(D$195-D$194)*10))),1))</f>
        <v>0</v>
      </c>
      <c r="E53" s="78">
        <f t="shared" si="2"/>
        <v>2.2000000000000002</v>
      </c>
      <c r="F53" s="77">
        <f>IF('Indicator Data'!AF56="No data","x",ROUND(IF('Indicator Data'!AF56&gt;F$195,10,IF('Indicator Data'!AF56&lt;F$194,0,10-(F$195-'Indicator Data'!AF56)/(F$195-F$194)*10)),1))</f>
        <v>7.5</v>
      </c>
      <c r="G53" s="77">
        <f>IF('Indicator Data'!AG56="No data","x",ROUND(IF('Indicator Data'!AG56&gt;G$195,10,IF('Indicator Data'!AG56&lt;G$194,0,10-(G$195-'Indicator Data'!AG56)/(G$195-G$194)*10)),1))</f>
        <v>1.4</v>
      </c>
      <c r="H53" s="78">
        <f t="shared" si="3"/>
        <v>4.5</v>
      </c>
      <c r="I53" s="79">
        <f>SUM(IF('Indicator Data'!S56=0,0,'Indicator Data'!S56/1000000),SUM('Indicator Data'!T56:U56))</f>
        <v>6200.1613489999991</v>
      </c>
      <c r="J53" s="79">
        <f>I53/'Indicator Data'!BC56*1000000</f>
        <v>64.795139289203263</v>
      </c>
      <c r="K53" s="77">
        <f t="shared" si="4"/>
        <v>1.3</v>
      </c>
      <c r="L53" s="77">
        <f>IF('Indicator Data'!V56="No data","x",ROUND(IF('Indicator Data'!V56&gt;L$195,10,IF('Indicator Data'!V56&lt;L$194,0,10-(L$195-'Indicator Data'!V56)/(L$195-L$194)*10)),1))</f>
        <v>0.5</v>
      </c>
      <c r="M53" s="78">
        <f t="shared" si="5"/>
        <v>0.9</v>
      </c>
      <c r="N53" s="80">
        <f t="shared" si="6"/>
        <v>2.5</v>
      </c>
      <c r="O53" s="92">
        <f>IF(AND('Indicator Data'!AK56="No data",'Indicator Data'!AL56="No data"),0,SUM('Indicator Data'!AK56:AM56)/1000)</f>
        <v>297.72000000000003</v>
      </c>
      <c r="P53" s="77">
        <f t="shared" si="7"/>
        <v>8.1999999999999993</v>
      </c>
      <c r="Q53" s="81">
        <f>O53*1000/'Indicator Data'!BC56</f>
        <v>3.1113398157441401E-3</v>
      </c>
      <c r="R53" s="77">
        <f t="shared" si="8"/>
        <v>4.2</v>
      </c>
      <c r="S53" s="82">
        <f t="shared" si="9"/>
        <v>6.2</v>
      </c>
      <c r="T53" s="77">
        <f>IF('Indicator Data'!AB56="No data","x",ROUND(IF('Indicator Data'!AB56&gt;T$195,10,IF('Indicator Data'!AB56&lt;T$194,0,10-(T$195-'Indicator Data'!AB56)/(T$195-T$194)*10)),1))</f>
        <v>0.2</v>
      </c>
      <c r="U53" s="77">
        <f>IF('Indicator Data'!AA56="No data","x",ROUND(IF('Indicator Data'!AA56&gt;U$195,10,IF('Indicator Data'!AA56&lt;U$194,0,10-(U$195-'Indicator Data'!AA56)/(U$195-U$194)*10)),1))</f>
        <v>0.3</v>
      </c>
      <c r="V53" s="77" t="str">
        <f>IF('Indicator Data'!AE56="No data","x",ROUND(IF('Indicator Data'!AE56&gt;V$195,10,IF('Indicator Data'!AE56&lt;V$194,0,10-(V$195-'Indicator Data'!AE56)/(V$195-V$194)*10)),1))</f>
        <v>x</v>
      </c>
      <c r="W53" s="78">
        <f t="shared" si="15"/>
        <v>0.3</v>
      </c>
      <c r="X53" s="77">
        <f>IF('Indicator Data'!W56="No data","x",ROUND(IF('Indicator Data'!W56&gt;X$195,10,IF('Indicator Data'!W56&lt;X$194,0,10-(X$195-'Indicator Data'!W56)/(X$195-X$194)*10)),1))</f>
        <v>1.8</v>
      </c>
      <c r="Y53" s="77">
        <f>IF('Indicator Data'!X56="No data","x",ROUND(IF('Indicator Data'!X56&gt;Y$195,10,IF('Indicator Data'!X56&lt;Y$194,0,10-(Y$195-'Indicator Data'!X56)/(Y$195-Y$194)*10)),1))</f>
        <v>1.6</v>
      </c>
      <c r="Z53" s="78">
        <f t="shared" si="10"/>
        <v>1.7</v>
      </c>
      <c r="AA53" s="92">
        <f>('Indicator Data'!AJ56+'Indicator Data'!AI56*0.5+'Indicator Data'!AH56*0.25)/1000</f>
        <v>16.336250000000003</v>
      </c>
      <c r="AB53" s="83">
        <f>AA53*1000/'Indicator Data'!BC56</f>
        <v>1.7072291100681924E-4</v>
      </c>
      <c r="AC53" s="78">
        <f t="shared" si="11"/>
        <v>0</v>
      </c>
      <c r="AD53" s="77">
        <f>IF('Indicator Data'!AN56="No data","x",ROUND(IF('Indicator Data'!AN56&lt;$AD$194,10,IF('Indicator Data'!AN56&gt;$AD$195,0,($AD$195-'Indicator Data'!AN56)/($AD$195-$AD$194)*10)),1))</f>
        <v>0</v>
      </c>
      <c r="AE53" s="77">
        <f>IF('Indicator Data'!AO56="No data","x",ROUND(IF('Indicator Data'!AO56&gt;$AE$195,10,IF('Indicator Data'!AO56&lt;$AE$194,0,10-($AE$195-'Indicator Data'!AO56)/($AE$195-$AE$194)*10)),1))</f>
        <v>0</v>
      </c>
      <c r="AF53" s="84">
        <f>IF('Indicator Data'!AP56="No data","x",ROUND(IF('Indicator Data'!AP56&gt;$AF$195,10,IF('Indicator Data'!AP56&lt;$AF$194,0,10-($AF$195-'Indicator Data'!AP56)/($AF$195-$AF$194)*10)),1))</f>
        <v>7.2</v>
      </c>
      <c r="AG53" s="84">
        <f>IF('Indicator Data'!AQ56="No data","x",ROUND(IF('Indicator Data'!AQ56&gt;$AG$195,10,IF('Indicator Data'!AQ56&lt;$AG$194,0,10-($AG$195-'Indicator Data'!AQ56)/($AG$195-$AG$194)*10)),1))</f>
        <v>4.9000000000000004</v>
      </c>
      <c r="AH53" s="77">
        <f t="shared" si="12"/>
        <v>6.7</v>
      </c>
      <c r="AI53" s="78">
        <f t="shared" si="13"/>
        <v>2.2000000000000002</v>
      </c>
      <c r="AJ53" s="85">
        <f t="shared" si="14"/>
        <v>1.1000000000000001</v>
      </c>
      <c r="AK53" s="86">
        <f t="shared" si="16"/>
        <v>4.0999999999999996</v>
      </c>
    </row>
    <row r="54" spans="1:37" s="4" customFormat="1" x14ac:dyDescent="0.25">
      <c r="A54" s="131" t="s">
        <v>97</v>
      </c>
      <c r="B54" s="63" t="s">
        <v>96</v>
      </c>
      <c r="C54" s="77">
        <f>ROUND(IF('Indicator Data'!Q57="No data",IF((0.1233*LN('Indicator Data'!BB57)-0.4559)&gt;C$195,0,IF((0.1233*LN('Indicator Data'!BB57)-0.4559)&lt;C$194,10,(C$195-(0.1233*LN('Indicator Data'!BB57)-0.4559))/(C$195-C$194)*10)),IF('Indicator Data'!Q57&gt;C$195,0,IF('Indicator Data'!Q57&lt;C$194,10,(C$195-'Indicator Data'!Q57)/(C$195-C$194)*10))),1)</f>
        <v>4.2</v>
      </c>
      <c r="D54" s="77" t="str">
        <f>IF('Indicator Data'!R57="No data","x",ROUND((IF('Indicator Data'!R57&gt;D$195,10,IF('Indicator Data'!R57&lt;D$194,0,10-(D$195-'Indicator Data'!R57)/(D$195-D$194)*10))),1))</f>
        <v>x</v>
      </c>
      <c r="E54" s="78">
        <f t="shared" si="2"/>
        <v>4.2</v>
      </c>
      <c r="F54" s="77">
        <f>IF('Indicator Data'!AF57="No data","x",ROUND(IF('Indicator Data'!AF57&gt;F$195,10,IF('Indicator Data'!AF57&lt;F$194,0,10-(F$195-'Indicator Data'!AF57)/(F$195-F$194)*10)),1))</f>
        <v>5.0999999999999996</v>
      </c>
      <c r="G54" s="77">
        <f>IF('Indicator Data'!AG57="No data","x",ROUND(IF('Indicator Data'!AG57&gt;G$195,10,IF('Indicator Data'!AG57&lt;G$194,0,10-(G$195-'Indicator Data'!AG57)/(G$195-G$194)*10)),1))</f>
        <v>4.2</v>
      </c>
      <c r="H54" s="78">
        <f t="shared" si="3"/>
        <v>4.7</v>
      </c>
      <c r="I54" s="79">
        <f>SUM(IF('Indicator Data'!S57=0,0,'Indicator Data'!S57/1000000),SUM('Indicator Data'!T57:U57))</f>
        <v>194.653041</v>
      </c>
      <c r="J54" s="79">
        <f>I54/'Indicator Data'!BC57*1000000</f>
        <v>30.679522444009368</v>
      </c>
      <c r="K54" s="77">
        <f t="shared" si="4"/>
        <v>0.6</v>
      </c>
      <c r="L54" s="77">
        <f>IF('Indicator Data'!V57="No data","x",ROUND(IF('Indicator Data'!V57&gt;L$195,10,IF('Indicator Data'!V57&lt;L$194,0,10-(L$195-'Indicator Data'!V57)/(L$195-L$194)*10)),1))</f>
        <v>0.2</v>
      </c>
      <c r="M54" s="78">
        <f t="shared" si="5"/>
        <v>0.4</v>
      </c>
      <c r="N54" s="80">
        <f t="shared" si="6"/>
        <v>3.4</v>
      </c>
      <c r="O54" s="92">
        <f>IF(AND('Indicator Data'!AK57="No data",'Indicator Data'!AL57="No data"),0,SUM('Indicator Data'!AK57:AM57)/1000)</f>
        <v>4.4999999999999998E-2</v>
      </c>
      <c r="P54" s="77">
        <f t="shared" si="7"/>
        <v>0</v>
      </c>
      <c r="Q54" s="81">
        <f>O54*1000/'Indicator Data'!BC57</f>
        <v>7.0925093329542256E-6</v>
      </c>
      <c r="R54" s="77">
        <f t="shared" si="8"/>
        <v>0</v>
      </c>
      <c r="S54" s="82">
        <f t="shared" si="9"/>
        <v>0</v>
      </c>
      <c r="T54" s="77">
        <f>IF('Indicator Data'!AB57="No data","x",ROUND(IF('Indicator Data'!AB57&gt;T$195,10,IF('Indicator Data'!AB57&lt;T$194,0,10-(T$195-'Indicator Data'!AB57)/(T$195-T$194)*10)),1))</f>
        <v>1</v>
      </c>
      <c r="U54" s="77">
        <f>IF('Indicator Data'!AA57="No data","x",ROUND(IF('Indicator Data'!AA57&gt;U$195,10,IF('Indicator Data'!AA57&lt;U$194,0,10-(U$195-'Indicator Data'!AA57)/(U$195-U$194)*10)),1))</f>
        <v>0.8</v>
      </c>
      <c r="V54" s="77">
        <f>IF('Indicator Data'!AE57="No data","x",ROUND(IF('Indicator Data'!AE57&gt;V$195,10,IF('Indicator Data'!AE57&lt;V$194,0,10-(V$195-'Indicator Data'!AE57)/(V$195-V$194)*10)),1))</f>
        <v>0</v>
      </c>
      <c r="W54" s="78">
        <f t="shared" si="15"/>
        <v>0.6</v>
      </c>
      <c r="X54" s="77">
        <f>IF('Indicator Data'!W57="No data","x",ROUND(IF('Indicator Data'!W57&gt;X$195,10,IF('Indicator Data'!W57&lt;X$194,0,10-(X$195-'Indicator Data'!W57)/(X$195-X$194)*10)),1))</f>
        <v>1.3</v>
      </c>
      <c r="Y54" s="77">
        <f>IF('Indicator Data'!X57="No data","x",ROUND(IF('Indicator Data'!X57&gt;Y$195,10,IF('Indicator Data'!X57&lt;Y$194,0,10-(Y$195-'Indicator Data'!X57)/(Y$195-Y$194)*10)),1))</f>
        <v>1.5</v>
      </c>
      <c r="Z54" s="78">
        <f t="shared" si="10"/>
        <v>1.4</v>
      </c>
      <c r="AA54" s="92">
        <f>('Indicator Data'!AJ57+'Indicator Data'!AI57*0.5+'Indicator Data'!AH57*0.25)/1000</f>
        <v>130</v>
      </c>
      <c r="AB54" s="83">
        <f>AA54*1000/'Indicator Data'!BC57</f>
        <v>2.0489471406312208E-2</v>
      </c>
      <c r="AC54" s="78">
        <f t="shared" si="11"/>
        <v>2</v>
      </c>
      <c r="AD54" s="77">
        <f>IF('Indicator Data'!AN57="No data","x",ROUND(IF('Indicator Data'!AN57&lt;$AD$194,10,IF('Indicator Data'!AN57&gt;$AD$195,0,($AD$195-'Indicator Data'!AN57)/($AD$195-$AD$194)*10)),1))</f>
        <v>4.8</v>
      </c>
      <c r="AE54" s="77">
        <f>IF('Indicator Data'!AO57="No data","x",ROUND(IF('Indicator Data'!AO57&gt;$AE$195,10,IF('Indicator Data'!AO57&lt;$AE$194,0,10-($AE$195-'Indicator Data'!AO57)/($AE$195-$AE$194)*10)),1))</f>
        <v>2.5</v>
      </c>
      <c r="AF54" s="84">
        <f>IF('Indicator Data'!AP57="No data","x",ROUND(IF('Indicator Data'!AP57&gt;$AF$195,10,IF('Indicator Data'!AP57&lt;$AF$194,0,10-($AF$195-'Indicator Data'!AP57)/($AF$195-$AF$194)*10)),1))</f>
        <v>3.6</v>
      </c>
      <c r="AG54" s="84">
        <f>IF('Indicator Data'!AQ57="No data","x",ROUND(IF('Indicator Data'!AQ57&gt;$AG$195,10,IF('Indicator Data'!AQ57&lt;$AG$194,0,10-($AG$195-'Indicator Data'!AQ57)/($AG$195-$AG$194)*10)),1))</f>
        <v>1.5</v>
      </c>
      <c r="AH54" s="77">
        <f t="shared" si="12"/>
        <v>3.2</v>
      </c>
      <c r="AI54" s="78">
        <f t="shared" si="13"/>
        <v>3.5</v>
      </c>
      <c r="AJ54" s="85">
        <f t="shared" si="14"/>
        <v>1.9</v>
      </c>
      <c r="AK54" s="86">
        <f t="shared" si="16"/>
        <v>1</v>
      </c>
    </row>
    <row r="55" spans="1:37" s="4" customFormat="1" x14ac:dyDescent="0.25">
      <c r="A55" s="131" t="s">
        <v>99</v>
      </c>
      <c r="B55" s="63" t="s">
        <v>98</v>
      </c>
      <c r="C55" s="77">
        <f>ROUND(IF('Indicator Data'!Q58="No data",IF((0.1233*LN('Indicator Data'!BB58)-0.4559)&gt;C$195,0,IF((0.1233*LN('Indicator Data'!BB58)-0.4559)&lt;C$194,10,(C$195-(0.1233*LN('Indicator Data'!BB58)-0.4559))/(C$195-C$194)*10)),IF('Indicator Data'!Q58&gt;C$195,0,IF('Indicator Data'!Q58&lt;C$194,10,(C$195-'Indicator Data'!Q58)/(C$195-C$194)*10))),1)</f>
        <v>5.5</v>
      </c>
      <c r="D55" s="77" t="str">
        <f>IF('Indicator Data'!R58="No data","x",ROUND((IF('Indicator Data'!R58&gt;D$195,10,IF('Indicator Data'!R58&lt;D$194,0,10-(D$195-'Indicator Data'!R58)/(D$195-D$194)*10))),1))</f>
        <v>x</v>
      </c>
      <c r="E55" s="78">
        <f t="shared" si="2"/>
        <v>5.5</v>
      </c>
      <c r="F55" s="77" t="str">
        <f>IF('Indicator Data'!AF58="No data","x",ROUND(IF('Indicator Data'!AF58&gt;F$195,10,IF('Indicator Data'!AF58&lt;F$194,0,10-(F$195-'Indicator Data'!AF58)/(F$195-F$194)*10)),1))</f>
        <v>x</v>
      </c>
      <c r="G55" s="77" t="str">
        <f>IF('Indicator Data'!AG58="No data","x",ROUND(IF('Indicator Data'!AG58&gt;G$195,10,IF('Indicator Data'!AG58&lt;G$194,0,10-(G$195-'Indicator Data'!AG58)/(G$195-G$194)*10)),1))</f>
        <v>x</v>
      </c>
      <c r="H55" s="78" t="str">
        <f t="shared" si="3"/>
        <v>x</v>
      </c>
      <c r="I55" s="79">
        <f>SUM(IF('Indicator Data'!S58=0,0,'Indicator Data'!S58/1000000),SUM('Indicator Data'!T58:U58))</f>
        <v>8.0299999999999994</v>
      </c>
      <c r="J55" s="79">
        <f>I55/'Indicator Data'!BC58*1000000</f>
        <v>6.5739383867244099</v>
      </c>
      <c r="K55" s="77">
        <f t="shared" si="4"/>
        <v>0.1</v>
      </c>
      <c r="L55" s="77">
        <f>IF('Indicator Data'!V58="No data","x",ROUND(IF('Indicator Data'!V58&gt;L$195,10,IF('Indicator Data'!V58&lt;L$194,0,10-(L$195-'Indicator Data'!V58)/(L$195-L$194)*10)),1))</f>
        <v>0.1</v>
      </c>
      <c r="M55" s="78">
        <f t="shared" si="5"/>
        <v>0.1</v>
      </c>
      <c r="N55" s="80">
        <f t="shared" si="6"/>
        <v>3.7</v>
      </c>
      <c r="O55" s="92">
        <f>IF(AND('Indicator Data'!AK58="No data",'Indicator Data'!AL58="No data"),0,SUM('Indicator Data'!AK58:AM58)/1000)</f>
        <v>0</v>
      </c>
      <c r="P55" s="77">
        <f t="shared" si="7"/>
        <v>0</v>
      </c>
      <c r="Q55" s="81">
        <f>O55*1000/'Indicator Data'!BC58</f>
        <v>0</v>
      </c>
      <c r="R55" s="77">
        <f t="shared" si="8"/>
        <v>0</v>
      </c>
      <c r="S55" s="82">
        <f t="shared" si="9"/>
        <v>0</v>
      </c>
      <c r="T55" s="77">
        <f>IF('Indicator Data'!AB58="No data","x",ROUND(IF('Indicator Data'!AB58&gt;T$195,10,IF('Indicator Data'!AB58&lt;T$194,0,10-(T$195-'Indicator Data'!AB58)/(T$195-T$194)*10)),1))</f>
        <v>9.8000000000000007</v>
      </c>
      <c r="U55" s="77">
        <f>IF('Indicator Data'!AA58="No data","x",ROUND(IF('Indicator Data'!AA58&gt;U$195,10,IF('Indicator Data'!AA58&lt;U$194,0,10-(U$195-'Indicator Data'!AA58)/(U$195-U$194)*10)),1))</f>
        <v>3.1</v>
      </c>
      <c r="V55" s="77">
        <f>IF('Indicator Data'!AE58="No data","x",ROUND(IF('Indicator Data'!AE58&gt;V$195,10,IF('Indicator Data'!AE58&lt;V$194,0,10-(V$195-'Indicator Data'!AE58)/(V$195-V$194)*10)),1))</f>
        <v>5.8</v>
      </c>
      <c r="W55" s="78">
        <f t="shared" si="15"/>
        <v>6.2</v>
      </c>
      <c r="X55" s="77">
        <f>IF('Indicator Data'!W58="No data","x",ROUND(IF('Indicator Data'!W58&gt;X$195,10,IF('Indicator Data'!W58&lt;X$194,0,10-(X$195-'Indicator Data'!W58)/(X$195-X$194)*10)),1))</f>
        <v>7.2</v>
      </c>
      <c r="Y55" s="77">
        <f>IF('Indicator Data'!X58="No data","x",ROUND(IF('Indicator Data'!X58&gt;Y$195,10,IF('Indicator Data'!X58&lt;Y$194,0,10-(Y$195-'Indicator Data'!X58)/(Y$195-Y$194)*10)),1))</f>
        <v>1.2</v>
      </c>
      <c r="Z55" s="78">
        <f t="shared" si="10"/>
        <v>4.2</v>
      </c>
      <c r="AA55" s="92">
        <f>('Indicator Data'!AJ58+'Indicator Data'!AI58*0.5+'Indicator Data'!AH58*0.25)/1000</f>
        <v>0</v>
      </c>
      <c r="AB55" s="83">
        <f>AA55*1000/'Indicator Data'!BC58</f>
        <v>0</v>
      </c>
      <c r="AC55" s="78">
        <f t="shared" si="11"/>
        <v>0</v>
      </c>
      <c r="AD55" s="77">
        <f>IF('Indicator Data'!AN58="No data","x",ROUND(IF('Indicator Data'!AN58&lt;$AD$194,10,IF('Indicator Data'!AN58&gt;$AD$195,0,($AD$195-'Indicator Data'!AN58)/($AD$195-$AD$194)*10)),1))</f>
        <v>3.3</v>
      </c>
      <c r="AE55" s="77">
        <f>IF('Indicator Data'!AO58="No data","x",ROUND(IF('Indicator Data'!AO58&gt;$AE$195,10,IF('Indicator Data'!AO58&lt;$AE$194,0,10-($AE$195-'Indicator Data'!AO58)/($AE$195-$AE$194)*10)),1))</f>
        <v>0</v>
      </c>
      <c r="AF55" s="84" t="str">
        <f>IF('Indicator Data'!AP58="No data","x",ROUND(IF('Indicator Data'!AP58&gt;$AF$195,10,IF('Indicator Data'!AP58&lt;$AF$194,0,10-($AF$195-'Indicator Data'!AP58)/($AF$195-$AF$194)*10)),1))</f>
        <v>x</v>
      </c>
      <c r="AG55" s="84" t="str">
        <f>IF('Indicator Data'!AQ58="No data","x",ROUND(IF('Indicator Data'!AQ58&gt;$AG$195,10,IF('Indicator Data'!AQ58&lt;$AG$194,0,10-($AG$195-'Indicator Data'!AQ58)/($AG$195-$AG$194)*10)),1))</f>
        <v>x</v>
      </c>
      <c r="AH55" s="77" t="str">
        <f t="shared" si="12"/>
        <v>x</v>
      </c>
      <c r="AI55" s="78">
        <f t="shared" si="13"/>
        <v>1.7</v>
      </c>
      <c r="AJ55" s="85">
        <f t="shared" si="14"/>
        <v>3.4</v>
      </c>
      <c r="AK55" s="86">
        <f t="shared" si="16"/>
        <v>1.9</v>
      </c>
    </row>
    <row r="56" spans="1:37" s="4" customFormat="1" x14ac:dyDescent="0.25">
      <c r="A56" s="131" t="s">
        <v>101</v>
      </c>
      <c r="B56" s="63" t="s">
        <v>100</v>
      </c>
      <c r="C56" s="77">
        <f>ROUND(IF('Indicator Data'!Q59="No data",IF((0.1233*LN('Indicator Data'!BB59)-0.4559)&gt;C$195,0,IF((0.1233*LN('Indicator Data'!BB59)-0.4559)&lt;C$194,10,(C$195-(0.1233*LN('Indicator Data'!BB59)-0.4559))/(C$195-C$194)*10)),IF('Indicator Data'!Q59&gt;C$195,0,IF('Indicator Data'!Q59&lt;C$194,10,(C$195-'Indicator Data'!Q59)/(C$195-C$194)*10))),1)</f>
        <v>8.1999999999999993</v>
      </c>
      <c r="D56" s="77" t="str">
        <f>IF('Indicator Data'!R59="No data","x",ROUND((IF('Indicator Data'!R59&gt;D$195,10,IF('Indicator Data'!R59&lt;D$194,0,10-(D$195-'Indicator Data'!R59)/(D$195-D$194)*10))),1))</f>
        <v>x</v>
      </c>
      <c r="E56" s="78">
        <f t="shared" si="2"/>
        <v>8.1999999999999993</v>
      </c>
      <c r="F56" s="77" t="str">
        <f>IF('Indicator Data'!AF59="No data","x",ROUND(IF('Indicator Data'!AF59&gt;F$195,10,IF('Indicator Data'!AF59&lt;F$194,0,10-(F$195-'Indicator Data'!AF59)/(F$195-F$194)*10)),1))</f>
        <v>x</v>
      </c>
      <c r="G56" s="77" t="str">
        <f>IF('Indicator Data'!AG59="No data","x",ROUND(IF('Indicator Data'!AG59&gt;G$195,10,IF('Indicator Data'!AG59&lt;G$194,0,10-(G$195-'Indicator Data'!AG59)/(G$195-G$194)*10)),1))</f>
        <v>x</v>
      </c>
      <c r="H56" s="78" t="str">
        <f t="shared" si="3"/>
        <v>x</v>
      </c>
      <c r="I56" s="79">
        <f>SUM(IF('Indicator Data'!S59=0,0,'Indicator Data'!S59/1000000),SUM('Indicator Data'!T59:U59))</f>
        <v>190.894058</v>
      </c>
      <c r="J56" s="79">
        <f>I56/'Indicator Data'!BC59*1000000</f>
        <v>37.353712906354126</v>
      </c>
      <c r="K56" s="77">
        <f t="shared" si="4"/>
        <v>0.7</v>
      </c>
      <c r="L56" s="77" t="str">
        <f>IF('Indicator Data'!V59="No data","x",ROUND(IF('Indicator Data'!V59&gt;L$195,10,IF('Indicator Data'!V59&lt;L$194,0,10-(L$195-'Indicator Data'!V59)/(L$195-L$194)*10)),1))</f>
        <v>x</v>
      </c>
      <c r="M56" s="78">
        <f t="shared" si="5"/>
        <v>0.7</v>
      </c>
      <c r="N56" s="80">
        <f t="shared" si="6"/>
        <v>5.7</v>
      </c>
      <c r="O56" s="92">
        <f>IF(AND('Indicator Data'!AK59="No data",'Indicator Data'!AL59="No data"),0,SUM('Indicator Data'!AK59:AM59)/1000)</f>
        <v>2.343</v>
      </c>
      <c r="P56" s="77">
        <f t="shared" si="7"/>
        <v>1.2</v>
      </c>
      <c r="Q56" s="81">
        <f>O56*1000/'Indicator Data'!BC59</f>
        <v>4.5847288415644513E-4</v>
      </c>
      <c r="R56" s="77">
        <f t="shared" si="8"/>
        <v>2.6</v>
      </c>
      <c r="S56" s="82">
        <f t="shared" si="9"/>
        <v>1.9</v>
      </c>
      <c r="T56" s="77">
        <f>IF('Indicator Data'!AB59="No data","x",ROUND(IF('Indicator Data'!AB59&gt;T$195,10,IF('Indicator Data'!AB59&lt;T$194,0,10-(T$195-'Indicator Data'!AB59)/(T$195-T$194)*10)),1))</f>
        <v>1.2</v>
      </c>
      <c r="U56" s="77">
        <f>IF('Indicator Data'!AA59="No data","x",ROUND(IF('Indicator Data'!AA59&gt;U$195,10,IF('Indicator Data'!AA59&lt;U$194,0,10-(U$195-'Indicator Data'!AA59)/(U$195-U$194)*10)),1))</f>
        <v>1.2</v>
      </c>
      <c r="V56" s="77">
        <f>IF('Indicator Data'!AE59="No data","x",ROUND(IF('Indicator Data'!AE59&gt;V$195,10,IF('Indicator Data'!AE59&lt;V$194,0,10-(V$195-'Indicator Data'!AE59)/(V$195-V$194)*10)),1))</f>
        <v>0.3</v>
      </c>
      <c r="W56" s="78">
        <f t="shared" si="15"/>
        <v>0.9</v>
      </c>
      <c r="X56" s="77">
        <f>IF('Indicator Data'!W59="No data","x",ROUND(IF('Indicator Data'!W59&gt;X$195,10,IF('Indicator Data'!W59&lt;X$194,0,10-(X$195-'Indicator Data'!W59)/(X$195-X$194)*10)),1))</f>
        <v>3.6</v>
      </c>
      <c r="Y56" s="77">
        <f>IF('Indicator Data'!X59="No data","x",ROUND(IF('Indicator Data'!X59&gt;Y$195,10,IF('Indicator Data'!X59&lt;Y$194,0,10-(Y$195-'Indicator Data'!X59)/(Y$195-Y$194)*10)),1))</f>
        <v>8.6</v>
      </c>
      <c r="Z56" s="78">
        <f t="shared" si="10"/>
        <v>6.1</v>
      </c>
      <c r="AA56" s="92">
        <f>('Indicator Data'!AJ59+'Indicator Data'!AI59*0.5+'Indicator Data'!AH59*0.25)/1000</f>
        <v>0</v>
      </c>
      <c r="AB56" s="83">
        <f>AA56*1000/'Indicator Data'!BC59</f>
        <v>0</v>
      </c>
      <c r="AC56" s="78">
        <f t="shared" si="11"/>
        <v>0</v>
      </c>
      <c r="AD56" s="77">
        <f>IF('Indicator Data'!AN59="No data","x",ROUND(IF('Indicator Data'!AN59&lt;$AD$194,10,IF('Indicator Data'!AN59&gt;$AD$195,0,($AD$195-'Indicator Data'!AN59)/($AD$195-$AD$194)*10)),1))</f>
        <v>6.8</v>
      </c>
      <c r="AE56" s="77">
        <f>IF('Indicator Data'!AO59="No data","x",ROUND(IF('Indicator Data'!AO59&gt;$AE$195,10,IF('Indicator Data'!AO59&lt;$AE$194,0,10-($AE$195-'Indicator Data'!AO59)/($AE$195-$AE$194)*10)),1))</f>
        <v>9</v>
      </c>
      <c r="AF56" s="84" t="str">
        <f>IF('Indicator Data'!AP59="No data","x",ROUND(IF('Indicator Data'!AP59&gt;$AF$195,10,IF('Indicator Data'!AP59&lt;$AF$194,0,10-($AF$195-'Indicator Data'!AP59)/($AF$195-$AF$194)*10)),1))</f>
        <v>x</v>
      </c>
      <c r="AG56" s="84" t="str">
        <f>IF('Indicator Data'!AQ59="No data","x",ROUND(IF('Indicator Data'!AQ59&gt;$AG$195,10,IF('Indicator Data'!AQ59&lt;$AG$194,0,10-($AG$195-'Indicator Data'!AQ59)/($AG$195-$AG$194)*10)),1))</f>
        <v>x</v>
      </c>
      <c r="AH56" s="77" t="str">
        <f t="shared" si="12"/>
        <v>x</v>
      </c>
      <c r="AI56" s="78">
        <f t="shared" si="13"/>
        <v>7.9</v>
      </c>
      <c r="AJ56" s="85">
        <f t="shared" si="14"/>
        <v>4.5999999999999996</v>
      </c>
      <c r="AK56" s="86">
        <f t="shared" si="16"/>
        <v>3.4</v>
      </c>
    </row>
    <row r="57" spans="1:37" s="4" customFormat="1" x14ac:dyDescent="0.25">
      <c r="A57" s="131" t="s">
        <v>103</v>
      </c>
      <c r="B57" s="63" t="s">
        <v>102</v>
      </c>
      <c r="C57" s="77">
        <f>ROUND(IF('Indicator Data'!Q60="No data",IF((0.1233*LN('Indicator Data'!BB60)-0.4559)&gt;C$195,0,IF((0.1233*LN('Indicator Data'!BB60)-0.4559)&lt;C$194,10,(C$195-(0.1233*LN('Indicator Data'!BB60)-0.4559))/(C$195-C$194)*10)),IF('Indicator Data'!Q60&gt;C$195,0,IF('Indicator Data'!Q60&lt;C$194,10,(C$195-'Indicator Data'!Q60)/(C$195-C$194)*10))),1)</f>
        <v>1.3</v>
      </c>
      <c r="D57" s="77" t="str">
        <f>IF('Indicator Data'!R60="No data","x",ROUND((IF('Indicator Data'!R60&gt;D$195,10,IF('Indicator Data'!R60&lt;D$194,0,10-(D$195-'Indicator Data'!R60)/(D$195-D$194)*10))),1))</f>
        <v>x</v>
      </c>
      <c r="E57" s="78">
        <f t="shared" si="2"/>
        <v>1.3</v>
      </c>
      <c r="F57" s="77">
        <f>IF('Indicator Data'!AF60="No data","x",ROUND(IF('Indicator Data'!AF60&gt;F$195,10,IF('Indicator Data'!AF60&lt;F$194,0,10-(F$195-'Indicator Data'!AF60)/(F$195-F$194)*10)),1))</f>
        <v>1.7</v>
      </c>
      <c r="G57" s="77">
        <f>IF('Indicator Data'!AG60="No data","x",ROUND(IF('Indicator Data'!AG60&gt;G$195,10,IF('Indicator Data'!AG60&lt;G$194,0,10-(G$195-'Indicator Data'!AG60)/(G$195-G$194)*10)),1))</f>
        <v>2</v>
      </c>
      <c r="H57" s="78">
        <f t="shared" si="3"/>
        <v>1.9</v>
      </c>
      <c r="I57" s="79">
        <f>SUM(IF('Indicator Data'!S60=0,0,'Indicator Data'!S60/1000000),SUM('Indicator Data'!T60:U60))</f>
        <v>0</v>
      </c>
      <c r="J57" s="79">
        <f>I57/'Indicator Data'!BC60*1000000</f>
        <v>0</v>
      </c>
      <c r="K57" s="77">
        <f t="shared" si="4"/>
        <v>0</v>
      </c>
      <c r="L57" s="77" t="str">
        <f>IF('Indicator Data'!V60="No data","x",ROUND(IF('Indicator Data'!V60&gt;L$195,10,IF('Indicator Data'!V60&lt;L$194,0,10-(L$195-'Indicator Data'!V60)/(L$195-L$194)*10)),1))</f>
        <v>x</v>
      </c>
      <c r="M57" s="78">
        <f t="shared" si="5"/>
        <v>0</v>
      </c>
      <c r="N57" s="80">
        <f t="shared" si="6"/>
        <v>1.1000000000000001</v>
      </c>
      <c r="O57" s="92">
        <f>IF(AND('Indicator Data'!AK60="No data",'Indicator Data'!AL60="No data"),0,SUM('Indicator Data'!AK60:AM60)/1000)</f>
        <v>0.32200000000000001</v>
      </c>
      <c r="P57" s="77">
        <f t="shared" si="7"/>
        <v>0</v>
      </c>
      <c r="Q57" s="81">
        <f>O57*1000/'Indicator Data'!BC60</f>
        <v>2.4459145251621558E-4</v>
      </c>
      <c r="R57" s="77">
        <f t="shared" si="8"/>
        <v>2.2999999999999998</v>
      </c>
      <c r="S57" s="82">
        <f t="shared" si="9"/>
        <v>1.2</v>
      </c>
      <c r="T57" s="77">
        <f>IF('Indicator Data'!AB60="No data","x",ROUND(IF('Indicator Data'!AB60&gt;T$195,10,IF('Indicator Data'!AB60&lt;T$194,0,10-(T$195-'Indicator Data'!AB60)/(T$195-T$194)*10)),1))</f>
        <v>2.6</v>
      </c>
      <c r="U57" s="77">
        <f>IF('Indicator Data'!AA60="No data","x",ROUND(IF('Indicator Data'!AA60&gt;U$195,10,IF('Indicator Data'!AA60&lt;U$194,0,10-(U$195-'Indicator Data'!AA60)/(U$195-U$194)*10)),1))</f>
        <v>0.3</v>
      </c>
      <c r="V57" s="77" t="str">
        <f>IF('Indicator Data'!AE60="No data","x",ROUND(IF('Indicator Data'!AE60&gt;V$195,10,IF('Indicator Data'!AE60&lt;V$194,0,10-(V$195-'Indicator Data'!AE60)/(V$195-V$194)*10)),1))</f>
        <v>x</v>
      </c>
      <c r="W57" s="78">
        <f t="shared" si="15"/>
        <v>1.5</v>
      </c>
      <c r="X57" s="77">
        <f>IF('Indicator Data'!W60="No data","x",ROUND(IF('Indicator Data'!W60&gt;X$195,10,IF('Indicator Data'!W60&lt;X$194,0,10-(X$195-'Indicator Data'!W60)/(X$195-X$194)*10)),1))</f>
        <v>0.2</v>
      </c>
      <c r="Y57" s="77" t="str">
        <f>IF('Indicator Data'!X60="No data","x",ROUND(IF('Indicator Data'!X60&gt;Y$195,10,IF('Indicator Data'!X60&lt;Y$194,0,10-(Y$195-'Indicator Data'!X60)/(Y$195-Y$194)*10)),1))</f>
        <v>x</v>
      </c>
      <c r="Z57" s="78">
        <f t="shared" si="10"/>
        <v>0.2</v>
      </c>
      <c r="AA57" s="92">
        <f>('Indicator Data'!AJ60+'Indicator Data'!AI60*0.5+'Indicator Data'!AH60*0.25)/1000</f>
        <v>0</v>
      </c>
      <c r="AB57" s="83">
        <f>AA57*1000/'Indicator Data'!BC60</f>
        <v>0</v>
      </c>
      <c r="AC57" s="78">
        <f t="shared" si="11"/>
        <v>0</v>
      </c>
      <c r="AD57" s="77">
        <f>IF('Indicator Data'!AN60="No data","x",ROUND(IF('Indicator Data'!AN60&lt;$AD$194,10,IF('Indicator Data'!AN60&gt;$AD$195,0,($AD$195-'Indicator Data'!AN60)/($AD$195-$AD$194)*10)),1))</f>
        <v>2.4</v>
      </c>
      <c r="AE57" s="77">
        <f>IF('Indicator Data'!AO60="No data","x",ROUND(IF('Indicator Data'!AO60&gt;$AE$195,10,IF('Indicator Data'!AO60&lt;$AE$194,0,10-($AE$195-'Indicator Data'!AO60)/($AE$195-$AE$194)*10)),1))</f>
        <v>0</v>
      </c>
      <c r="AF57" s="84">
        <f>IF('Indicator Data'!AP60="No data","x",ROUND(IF('Indicator Data'!AP60&gt;$AF$195,10,IF('Indicator Data'!AP60&lt;$AF$194,0,10-($AF$195-'Indicator Data'!AP60)/($AF$195-$AF$194)*10)),1))</f>
        <v>2</v>
      </c>
      <c r="AG57" s="84">
        <f>IF('Indicator Data'!AQ60="No data","x",ROUND(IF('Indicator Data'!AQ60&gt;$AG$195,10,IF('Indicator Data'!AQ60&lt;$AG$194,0,10-($AG$195-'Indicator Data'!AQ60)/($AG$195-$AG$194)*10)),1))</f>
        <v>3.7</v>
      </c>
      <c r="AH57" s="77">
        <f t="shared" si="12"/>
        <v>2.2999999999999998</v>
      </c>
      <c r="AI57" s="78">
        <f t="shared" si="13"/>
        <v>1.6</v>
      </c>
      <c r="AJ57" s="85">
        <f t="shared" si="14"/>
        <v>0.9</v>
      </c>
      <c r="AK57" s="86">
        <f t="shared" si="16"/>
        <v>1.1000000000000001</v>
      </c>
    </row>
    <row r="58" spans="1:37" s="4" customFormat="1" x14ac:dyDescent="0.25">
      <c r="A58" s="131" t="s">
        <v>105</v>
      </c>
      <c r="B58" s="63" t="s">
        <v>104</v>
      </c>
      <c r="C58" s="77">
        <f>ROUND(IF('Indicator Data'!Q61="No data",IF((0.1233*LN('Indicator Data'!BB61)-0.4559)&gt;C$195,0,IF((0.1233*LN('Indicator Data'!BB61)-0.4559)&lt;C$194,10,(C$195-(0.1233*LN('Indicator Data'!BB61)-0.4559))/(C$195-C$194)*10)),IF('Indicator Data'!Q61&gt;C$195,0,IF('Indicator Data'!Q61&lt;C$194,10,(C$195-'Indicator Data'!Q61)/(C$195-C$194)*10))),1)</f>
        <v>7.7</v>
      </c>
      <c r="D58" s="77">
        <f>IF('Indicator Data'!R61="No data","x",ROUND((IF('Indicator Data'!R61&gt;D$195,10,IF('Indicator Data'!R61&lt;D$194,0,10-(D$195-'Indicator Data'!R61)/(D$195-D$194)*10))),1))</f>
        <v>10</v>
      </c>
      <c r="E58" s="78">
        <f t="shared" si="2"/>
        <v>9.1999999999999993</v>
      </c>
      <c r="F58" s="77">
        <f>IF('Indicator Data'!AF61="No data","x",ROUND(IF('Indicator Data'!AF61&gt;F$195,10,IF('Indicator Data'!AF61&lt;F$194,0,10-(F$195-'Indicator Data'!AF61)/(F$195-F$194)*10)),1))</f>
        <v>6.6</v>
      </c>
      <c r="G58" s="77">
        <f>IF('Indicator Data'!AG61="No data","x",ROUND(IF('Indicator Data'!AG61&gt;G$195,10,IF('Indicator Data'!AG61&lt;G$194,0,10-(G$195-'Indicator Data'!AG61)/(G$195-G$194)*10)),1))</f>
        <v>2</v>
      </c>
      <c r="H58" s="78">
        <f t="shared" si="3"/>
        <v>4.3</v>
      </c>
      <c r="I58" s="79">
        <f>SUM(IF('Indicator Data'!S61=0,0,'Indicator Data'!S61/1000000),SUM('Indicator Data'!T61:U61))</f>
        <v>9061.3143380000001</v>
      </c>
      <c r="J58" s="79">
        <f>I58/'Indicator Data'!BC61*1000000</f>
        <v>88.486632624761725</v>
      </c>
      <c r="K58" s="77">
        <f t="shared" si="4"/>
        <v>1.8</v>
      </c>
      <c r="L58" s="77">
        <f>IF('Indicator Data'!V61="No data","x",ROUND(IF('Indicator Data'!V61&gt;L$195,10,IF('Indicator Data'!V61&lt;L$194,0,10-(L$195-'Indicator Data'!V61)/(L$195-L$194)*10)),1))</f>
        <v>3.4</v>
      </c>
      <c r="M58" s="78">
        <f t="shared" si="5"/>
        <v>2.6</v>
      </c>
      <c r="N58" s="80">
        <f t="shared" si="6"/>
        <v>6.3</v>
      </c>
      <c r="O58" s="92">
        <f>IF(AND('Indicator Data'!AK61="No data",'Indicator Data'!AL61="No data"),0,SUM('Indicator Data'!AK61:AM61)/1000)</f>
        <v>1442.81</v>
      </c>
      <c r="P58" s="77">
        <f t="shared" si="7"/>
        <v>10</v>
      </c>
      <c r="Q58" s="81">
        <f>O58*1000/'Indicator Data'!BC61</f>
        <v>1.4089501109340333E-2</v>
      </c>
      <c r="R58" s="77">
        <f t="shared" si="8"/>
        <v>6.1</v>
      </c>
      <c r="S58" s="82">
        <f t="shared" si="9"/>
        <v>8.1</v>
      </c>
      <c r="T58" s="77">
        <f>IF('Indicator Data'!AB61="No data","x",ROUND(IF('Indicator Data'!AB61&gt;T$195,10,IF('Indicator Data'!AB61&lt;T$194,0,10-(T$195-'Indicator Data'!AB61)/(T$195-T$194)*10)),1))</f>
        <v>2.4</v>
      </c>
      <c r="U58" s="77">
        <f>IF('Indicator Data'!AA61="No data","x",ROUND(IF('Indicator Data'!AA61&gt;U$195,10,IF('Indicator Data'!AA61&lt;U$194,0,10-(U$195-'Indicator Data'!AA61)/(U$195-U$194)*10)),1))</f>
        <v>3.5</v>
      </c>
      <c r="V58" s="77">
        <f>IF('Indicator Data'!AE61="No data","x",ROUND(IF('Indicator Data'!AE61&gt;V$195,10,IF('Indicator Data'!AE61&lt;V$194,0,10-(V$195-'Indicator Data'!AE61)/(V$195-V$194)*10)),1))</f>
        <v>4</v>
      </c>
      <c r="W58" s="78">
        <f t="shared" si="15"/>
        <v>3.3</v>
      </c>
      <c r="X58" s="77">
        <f>IF('Indicator Data'!W61="No data","x",ROUND(IF('Indicator Data'!W61&gt;X$195,10,IF('Indicator Data'!W61&lt;X$194,0,10-(X$195-'Indicator Data'!W61)/(X$195-X$194)*10)),1))</f>
        <v>4.5999999999999996</v>
      </c>
      <c r="Y58" s="77">
        <f>IF('Indicator Data'!X61="No data","x",ROUND(IF('Indicator Data'!X61&gt;Y$195,10,IF('Indicator Data'!X61&lt;Y$194,0,10-(Y$195-'Indicator Data'!X61)/(Y$195-Y$194)*10)),1))</f>
        <v>5.6</v>
      </c>
      <c r="Z58" s="78">
        <f t="shared" si="10"/>
        <v>5.0999999999999996</v>
      </c>
      <c r="AA58" s="92">
        <f>('Indicator Data'!AJ61+'Indicator Data'!AI61*0.5+'Indicator Data'!AH61*0.25)/1000</f>
        <v>2849.19</v>
      </c>
      <c r="AB58" s="83">
        <f>AA58*1000/'Indicator Data'!BC61</f>
        <v>2.7823251617136963E-2</v>
      </c>
      <c r="AC58" s="78">
        <f t="shared" si="11"/>
        <v>2.8</v>
      </c>
      <c r="AD58" s="77">
        <f>IF('Indicator Data'!AN61="No data","x",ROUND(IF('Indicator Data'!AN61&lt;$AD$194,10,IF('Indicator Data'!AN61&gt;$AD$195,0,($AD$195-'Indicator Data'!AN61)/($AD$195-$AD$194)*10)),1))</f>
        <v>6.8</v>
      </c>
      <c r="AE58" s="77">
        <f>IF('Indicator Data'!AO61="No data","x",ROUND(IF('Indicator Data'!AO61&gt;$AE$195,10,IF('Indicator Data'!AO61&lt;$AE$194,0,10-($AE$195-'Indicator Data'!AO61)/($AE$195-$AE$194)*10)),1))</f>
        <v>9</v>
      </c>
      <c r="AF58" s="84">
        <f>IF('Indicator Data'!AP61="No data","x",ROUND(IF('Indicator Data'!AP61&gt;$AF$195,10,IF('Indicator Data'!AP61&lt;$AF$194,0,10-($AF$195-'Indicator Data'!AP61)/($AF$195-$AF$194)*10)),1))</f>
        <v>5.8</v>
      </c>
      <c r="AG58" s="84">
        <f>IF('Indicator Data'!AQ61="No data","x",ROUND(IF('Indicator Data'!AQ61&gt;$AG$195,10,IF('Indicator Data'!AQ61&lt;$AG$194,0,10-($AG$195-'Indicator Data'!AQ61)/($AG$195-$AG$194)*10)),1))</f>
        <v>4.5</v>
      </c>
      <c r="AH58" s="77">
        <f t="shared" si="12"/>
        <v>5.5</v>
      </c>
      <c r="AI58" s="78">
        <f t="shared" si="13"/>
        <v>7.1</v>
      </c>
      <c r="AJ58" s="85">
        <f t="shared" si="14"/>
        <v>4.8</v>
      </c>
      <c r="AK58" s="86">
        <f t="shared" si="16"/>
        <v>6.8</v>
      </c>
    </row>
    <row r="59" spans="1:37" s="4" customFormat="1" x14ac:dyDescent="0.25">
      <c r="A59" s="131" t="s">
        <v>107</v>
      </c>
      <c r="B59" s="63" t="s">
        <v>106</v>
      </c>
      <c r="C59" s="77">
        <f>ROUND(IF('Indicator Data'!Q62="No data",IF((0.1233*LN('Indicator Data'!BB62)-0.4559)&gt;C$195,0,IF((0.1233*LN('Indicator Data'!BB62)-0.4559)&lt;C$194,10,(C$195-(0.1233*LN('Indicator Data'!BB62)-0.4559))/(C$195-C$194)*10)),IF('Indicator Data'!Q62&gt;C$195,0,IF('Indicator Data'!Q62&lt;C$194,10,(C$195-'Indicator Data'!Q62)/(C$195-C$194)*10))),1)</f>
        <v>3.3</v>
      </c>
      <c r="D59" s="77" t="str">
        <f>IF('Indicator Data'!R62="No data","x",ROUND((IF('Indicator Data'!R62&gt;D$195,10,IF('Indicator Data'!R62&lt;D$194,0,10-(D$195-'Indicator Data'!R62)/(D$195-D$194)*10))),1))</f>
        <v>x</v>
      </c>
      <c r="E59" s="78">
        <f t="shared" si="2"/>
        <v>3.3</v>
      </c>
      <c r="F59" s="77">
        <f>IF('Indicator Data'!AF62="No data","x",ROUND(IF('Indicator Data'!AF62&gt;F$195,10,IF('Indicator Data'!AF62&lt;F$194,0,10-(F$195-'Indicator Data'!AF62)/(F$195-F$194)*10)),1))</f>
        <v>4.8</v>
      </c>
      <c r="G59" s="77">
        <f>IF('Indicator Data'!AG62="No data","x",ROUND(IF('Indicator Data'!AG62&gt;G$195,10,IF('Indicator Data'!AG62&lt;G$194,0,10-(G$195-'Indicator Data'!AG62)/(G$195-G$194)*10)),1))</f>
        <v>4.4000000000000004</v>
      </c>
      <c r="H59" s="78">
        <f t="shared" si="3"/>
        <v>4.5999999999999996</v>
      </c>
      <c r="I59" s="79">
        <f>SUM(IF('Indicator Data'!S62=0,0,'Indicator Data'!S62/1000000),SUM('Indicator Data'!T62:U62))</f>
        <v>242.108712</v>
      </c>
      <c r="J59" s="79">
        <f>I59/'Indicator Data'!BC62*1000000</f>
        <v>269.38082691708576</v>
      </c>
      <c r="K59" s="77">
        <f t="shared" si="4"/>
        <v>5.4</v>
      </c>
      <c r="L59" s="77">
        <f>IF('Indicator Data'!V62="No data","x",ROUND(IF('Indicator Data'!V62&gt;L$195,10,IF('Indicator Data'!V62&lt;L$194,0,10-(L$195-'Indicator Data'!V62)/(L$195-L$194)*10)),1))</f>
        <v>1.6</v>
      </c>
      <c r="M59" s="78">
        <f t="shared" si="5"/>
        <v>3.5</v>
      </c>
      <c r="N59" s="80">
        <f t="shared" si="6"/>
        <v>3.7</v>
      </c>
      <c r="O59" s="92">
        <f>IF(AND('Indicator Data'!AK62="No data",'Indicator Data'!AL62="No data"),0,SUM('Indicator Data'!AK62:AM62)/1000)</f>
        <v>1.2E-2</v>
      </c>
      <c r="P59" s="77">
        <f t="shared" si="7"/>
        <v>0</v>
      </c>
      <c r="Q59" s="81">
        <f>O59*1000/'Indicator Data'!BC62</f>
        <v>1.3351729048911833E-5</v>
      </c>
      <c r="R59" s="77">
        <f t="shared" si="8"/>
        <v>0</v>
      </c>
      <c r="S59" s="82">
        <f t="shared" si="9"/>
        <v>0</v>
      </c>
      <c r="T59" s="77">
        <f>IF('Indicator Data'!AB62="No data","x",ROUND(IF('Indicator Data'!AB62&gt;T$195,10,IF('Indicator Data'!AB62&lt;T$194,0,10-(T$195-'Indicator Data'!AB62)/(T$195-T$194)*10)),1))</f>
        <v>0.2</v>
      </c>
      <c r="U59" s="77">
        <f>IF('Indicator Data'!AA62="No data","x",ROUND(IF('Indicator Data'!AA62&gt;U$195,10,IF('Indicator Data'!AA62&lt;U$194,0,10-(U$195-'Indicator Data'!AA62)/(U$195-U$194)*10)),1))</f>
        <v>0.9</v>
      </c>
      <c r="V59" s="77" t="str">
        <f>IF('Indicator Data'!AE62="No data","x",ROUND(IF('Indicator Data'!AE62&gt;V$195,10,IF('Indicator Data'!AE62&lt;V$194,0,10-(V$195-'Indicator Data'!AE62)/(V$195-V$194)*10)),1))</f>
        <v>x</v>
      </c>
      <c r="W59" s="78">
        <f t="shared" si="15"/>
        <v>0.6</v>
      </c>
      <c r="X59" s="77">
        <f>IF('Indicator Data'!W62="No data","x",ROUND(IF('Indicator Data'!W62&gt;X$195,10,IF('Indicator Data'!W62&lt;X$194,0,10-(X$195-'Indicator Data'!W62)/(X$195-X$194)*10)),1))</f>
        <v>1.7</v>
      </c>
      <c r="Y59" s="77" t="str">
        <f>IF('Indicator Data'!X62="No data","x",ROUND(IF('Indicator Data'!X62&gt;Y$195,10,IF('Indicator Data'!X62&lt;Y$194,0,10-(Y$195-'Indicator Data'!X62)/(Y$195-Y$194)*10)),1))</f>
        <v>x</v>
      </c>
      <c r="Z59" s="78">
        <f t="shared" si="10"/>
        <v>1.7</v>
      </c>
      <c r="AA59" s="92">
        <f>('Indicator Data'!AJ62+'Indicator Data'!AI62*0.5+'Indicator Data'!AH62*0.25)/1000</f>
        <v>194.25</v>
      </c>
      <c r="AB59" s="83">
        <f>AA59*1000/'Indicator Data'!BC62</f>
        <v>0.21613111397926033</v>
      </c>
      <c r="AC59" s="78">
        <f t="shared" si="11"/>
        <v>10</v>
      </c>
      <c r="AD59" s="77">
        <f>IF('Indicator Data'!AN62="No data","x",ROUND(IF('Indicator Data'!AN62&lt;$AD$194,10,IF('Indicator Data'!AN62&gt;$AD$195,0,($AD$195-'Indicator Data'!AN62)/($AD$195-$AD$194)*10)),1))</f>
        <v>3.5</v>
      </c>
      <c r="AE59" s="77">
        <f>IF('Indicator Data'!AO62="No data","x",ROUND(IF('Indicator Data'!AO62&gt;$AE$195,10,IF('Indicator Data'!AO62&lt;$AE$194,0,10-($AE$195-'Indicator Data'!AO62)/($AE$195-$AE$194)*10)),1))</f>
        <v>0</v>
      </c>
      <c r="AF59" s="84">
        <f>IF('Indicator Data'!AP62="No data","x",ROUND(IF('Indicator Data'!AP62&gt;$AF$195,10,IF('Indicator Data'!AP62&lt;$AF$194,0,10-($AF$195-'Indicator Data'!AP62)/($AF$195-$AF$194)*10)),1))</f>
        <v>4.5999999999999996</v>
      </c>
      <c r="AG59" s="84">
        <f>IF('Indicator Data'!AQ62="No data","x",ROUND(IF('Indicator Data'!AQ62&gt;$AG$195,10,IF('Indicator Data'!AQ62&lt;$AG$194,0,10-($AG$195-'Indicator Data'!AQ62)/($AG$195-$AG$194)*10)),1))</f>
        <v>4.2</v>
      </c>
      <c r="AH59" s="77">
        <f t="shared" si="12"/>
        <v>4.5</v>
      </c>
      <c r="AI59" s="78">
        <f t="shared" si="13"/>
        <v>2.7</v>
      </c>
      <c r="AJ59" s="85">
        <f t="shared" si="14"/>
        <v>5.6</v>
      </c>
      <c r="AK59" s="86">
        <f t="shared" si="16"/>
        <v>3.3</v>
      </c>
    </row>
    <row r="60" spans="1:37" s="4" customFormat="1" x14ac:dyDescent="0.25">
      <c r="A60" s="131" t="s">
        <v>109</v>
      </c>
      <c r="B60" s="63" t="s">
        <v>108</v>
      </c>
      <c r="C60" s="77">
        <f>ROUND(IF('Indicator Data'!Q63="No data",IF((0.1233*LN('Indicator Data'!BB63)-0.4559)&gt;C$195,0,IF((0.1233*LN('Indicator Data'!BB63)-0.4559)&lt;C$194,10,(C$195-(0.1233*LN('Indicator Data'!BB63)-0.4559))/(C$195-C$194)*10)),IF('Indicator Data'!Q63&gt;C$195,0,IF('Indicator Data'!Q63&lt;C$194,10,(C$195-'Indicator Data'!Q63)/(C$195-C$194)*10))),1)</f>
        <v>0.8</v>
      </c>
      <c r="D60" s="77" t="str">
        <f>IF('Indicator Data'!R63="No data","x",ROUND((IF('Indicator Data'!R63&gt;D$195,10,IF('Indicator Data'!R63&lt;D$194,0,10-(D$195-'Indicator Data'!R63)/(D$195-D$194)*10))),1))</f>
        <v>x</v>
      </c>
      <c r="E60" s="78">
        <f t="shared" si="2"/>
        <v>0.8</v>
      </c>
      <c r="F60" s="77">
        <f>IF('Indicator Data'!AF63="No data","x",ROUND(IF('Indicator Data'!AF63&gt;F$195,10,IF('Indicator Data'!AF63&lt;F$194,0,10-(F$195-'Indicator Data'!AF63)/(F$195-F$194)*10)),1))</f>
        <v>0.8</v>
      </c>
      <c r="G60" s="77">
        <f>IF('Indicator Data'!AG63="No data","x",ROUND(IF('Indicator Data'!AG63&gt;G$195,10,IF('Indicator Data'!AG63&lt;G$194,0,10-(G$195-'Indicator Data'!AG63)/(G$195-G$194)*10)),1))</f>
        <v>0.5</v>
      </c>
      <c r="H60" s="78">
        <f t="shared" si="3"/>
        <v>0.7</v>
      </c>
      <c r="I60" s="79">
        <f>SUM(IF('Indicator Data'!S63=0,0,'Indicator Data'!S63/1000000),SUM('Indicator Data'!T63:U63))</f>
        <v>0</v>
      </c>
      <c r="J60" s="79">
        <f>I60/'Indicator Data'!BC63*1000000</f>
        <v>0</v>
      </c>
      <c r="K60" s="77">
        <f t="shared" si="4"/>
        <v>0</v>
      </c>
      <c r="L60" s="77" t="str">
        <f>IF('Indicator Data'!V63="No data","x",ROUND(IF('Indicator Data'!V63&gt;L$195,10,IF('Indicator Data'!V63&lt;L$194,0,10-(L$195-'Indicator Data'!V63)/(L$195-L$194)*10)),1))</f>
        <v>x</v>
      </c>
      <c r="M60" s="78">
        <f t="shared" si="5"/>
        <v>0</v>
      </c>
      <c r="N60" s="80">
        <f t="shared" si="6"/>
        <v>0.6</v>
      </c>
      <c r="O60" s="92">
        <f>IF(AND('Indicator Data'!AK63="No data",'Indicator Data'!AL63="No data"),0,SUM('Indicator Data'!AK63:AM63)/1000)</f>
        <v>18.401</v>
      </c>
      <c r="P60" s="77">
        <f t="shared" si="7"/>
        <v>4.2</v>
      </c>
      <c r="Q60" s="81">
        <f>O60*1000/'Indicator Data'!BC63</f>
        <v>3.3486221168838545E-3</v>
      </c>
      <c r="R60" s="77">
        <f t="shared" si="8"/>
        <v>4.3</v>
      </c>
      <c r="S60" s="82">
        <f t="shared" si="9"/>
        <v>4.3</v>
      </c>
      <c r="T60" s="77" t="str">
        <f>IF('Indicator Data'!AB63="No data","x",ROUND(IF('Indicator Data'!AB63&gt;T$195,10,IF('Indicator Data'!AB63&lt;T$194,0,10-(T$195-'Indicator Data'!AB63)/(T$195-T$194)*10)),1))</f>
        <v>x</v>
      </c>
      <c r="U60" s="77">
        <f>IF('Indicator Data'!AA63="No data","x",ROUND(IF('Indicator Data'!AA63&gt;U$195,10,IF('Indicator Data'!AA63&lt;U$194,0,10-(U$195-'Indicator Data'!AA63)/(U$195-U$194)*10)),1))</f>
        <v>0.1</v>
      </c>
      <c r="V60" s="77" t="str">
        <f>IF('Indicator Data'!AE63="No data","x",ROUND(IF('Indicator Data'!AE63&gt;V$195,10,IF('Indicator Data'!AE63&lt;V$194,0,10-(V$195-'Indicator Data'!AE63)/(V$195-V$194)*10)),1))</f>
        <v>x</v>
      </c>
      <c r="W60" s="78">
        <f t="shared" si="15"/>
        <v>0.1</v>
      </c>
      <c r="X60" s="77">
        <f>IF('Indicator Data'!W63="No data","x",ROUND(IF('Indicator Data'!W63&gt;X$195,10,IF('Indicator Data'!W63&lt;X$194,0,10-(X$195-'Indicator Data'!W63)/(X$195-X$194)*10)),1))</f>
        <v>0.2</v>
      </c>
      <c r="Y60" s="77" t="str">
        <f>IF('Indicator Data'!X63="No data","x",ROUND(IF('Indicator Data'!X63&gt;Y$195,10,IF('Indicator Data'!X63&lt;Y$194,0,10-(Y$195-'Indicator Data'!X63)/(Y$195-Y$194)*10)),1))</f>
        <v>x</v>
      </c>
      <c r="Z60" s="78">
        <f t="shared" si="10"/>
        <v>0.2</v>
      </c>
      <c r="AA60" s="92">
        <f>('Indicator Data'!AJ63+'Indicator Data'!AI63*0.5+'Indicator Data'!AH63*0.25)/1000</f>
        <v>0</v>
      </c>
      <c r="AB60" s="83">
        <f>AA60*1000/'Indicator Data'!BC63</f>
        <v>0</v>
      </c>
      <c r="AC60" s="78">
        <f t="shared" si="11"/>
        <v>0</v>
      </c>
      <c r="AD60" s="77">
        <f>IF('Indicator Data'!AN63="No data","x",ROUND(IF('Indicator Data'!AN63&lt;$AD$194,10,IF('Indicator Data'!AN63&gt;$AD$195,0,($AD$195-'Indicator Data'!AN63)/($AD$195-$AD$194)*10)),1))</f>
        <v>2.5</v>
      </c>
      <c r="AE60" s="77">
        <f>IF('Indicator Data'!AO63="No data","x",ROUND(IF('Indicator Data'!AO63&gt;$AE$195,10,IF('Indicator Data'!AO63&lt;$AE$194,0,10-($AE$195-'Indicator Data'!AO63)/($AE$195-$AE$194)*10)),1))</f>
        <v>0</v>
      </c>
      <c r="AF60" s="84">
        <f>IF('Indicator Data'!AP63="No data","x",ROUND(IF('Indicator Data'!AP63&gt;$AF$195,10,IF('Indicator Data'!AP63&lt;$AF$194,0,10-($AF$195-'Indicator Data'!AP63)/($AF$195-$AF$194)*10)),1))</f>
        <v>0.7</v>
      </c>
      <c r="AG60" s="84">
        <f>IF('Indicator Data'!AQ63="No data","x",ROUND(IF('Indicator Data'!AQ63&gt;$AG$195,10,IF('Indicator Data'!AQ63&lt;$AG$194,0,10-($AG$195-'Indicator Data'!AQ63)/($AG$195-$AG$194)*10)),1))</f>
        <v>3.1</v>
      </c>
      <c r="AH60" s="77">
        <f t="shared" si="12"/>
        <v>1.2</v>
      </c>
      <c r="AI60" s="78">
        <f t="shared" si="13"/>
        <v>1.2</v>
      </c>
      <c r="AJ60" s="85">
        <f t="shared" si="14"/>
        <v>0.4</v>
      </c>
      <c r="AK60" s="86">
        <f t="shared" si="16"/>
        <v>2.6</v>
      </c>
    </row>
    <row r="61" spans="1:37" s="4" customFormat="1" x14ac:dyDescent="0.25">
      <c r="A61" s="131" t="s">
        <v>111</v>
      </c>
      <c r="B61" s="63" t="s">
        <v>110</v>
      </c>
      <c r="C61" s="77">
        <f>ROUND(IF('Indicator Data'!Q64="No data",IF((0.1233*LN('Indicator Data'!BB64)-0.4559)&gt;C$195,0,IF((0.1233*LN('Indicator Data'!BB64)-0.4559)&lt;C$194,10,(C$195-(0.1233*LN('Indicator Data'!BB64)-0.4559))/(C$195-C$194)*10)),IF('Indicator Data'!Q64&gt;C$195,0,IF('Indicator Data'!Q64&lt;C$194,10,(C$195-'Indicator Data'!Q64)/(C$195-C$194)*10))),1)</f>
        <v>0.8</v>
      </c>
      <c r="D61" s="77" t="str">
        <f>IF('Indicator Data'!R64="No data","x",ROUND((IF('Indicator Data'!R64&gt;D$195,10,IF('Indicator Data'!R64&lt;D$194,0,10-(D$195-'Indicator Data'!R64)/(D$195-D$194)*10))),1))</f>
        <v>x</v>
      </c>
      <c r="E61" s="78">
        <f t="shared" si="2"/>
        <v>0.8</v>
      </c>
      <c r="F61" s="77">
        <f>IF('Indicator Data'!AF64="No data","x",ROUND(IF('Indicator Data'!AF64&gt;F$195,10,IF('Indicator Data'!AF64&lt;F$194,0,10-(F$195-'Indicator Data'!AF64)/(F$195-F$194)*10)),1))</f>
        <v>1.4</v>
      </c>
      <c r="G61" s="77">
        <f>IF('Indicator Data'!AG64="No data","x",ROUND(IF('Indicator Data'!AG64&gt;G$195,10,IF('Indicator Data'!AG64&lt;G$194,0,10-(G$195-'Indicator Data'!AG64)/(G$195-G$194)*10)),1))</f>
        <v>2</v>
      </c>
      <c r="H61" s="78">
        <f t="shared" si="3"/>
        <v>1.7</v>
      </c>
      <c r="I61" s="79">
        <f>SUM(IF('Indicator Data'!S64=0,0,'Indicator Data'!S64/1000000),SUM('Indicator Data'!T64:U64))</f>
        <v>0</v>
      </c>
      <c r="J61" s="79">
        <f>I61/'Indicator Data'!BC64*1000000</f>
        <v>0</v>
      </c>
      <c r="K61" s="77">
        <f t="shared" si="4"/>
        <v>0</v>
      </c>
      <c r="L61" s="77" t="str">
        <f>IF('Indicator Data'!V64="No data","x",ROUND(IF('Indicator Data'!V64&gt;L$195,10,IF('Indicator Data'!V64&lt;L$194,0,10-(L$195-'Indicator Data'!V64)/(L$195-L$194)*10)),1))</f>
        <v>x</v>
      </c>
      <c r="M61" s="78">
        <f t="shared" si="5"/>
        <v>0</v>
      </c>
      <c r="N61" s="80">
        <f t="shared" si="6"/>
        <v>0.8</v>
      </c>
      <c r="O61" s="92">
        <f>IF(AND('Indicator Data'!AK64="No data",'Indicator Data'!AL64="No data"),0,SUM('Indicator Data'!AK64:AM64)/1000)</f>
        <v>304.54599999999999</v>
      </c>
      <c r="P61" s="77">
        <f t="shared" si="7"/>
        <v>8.3000000000000007</v>
      </c>
      <c r="Q61" s="81">
        <f>O61*1000/'Indicator Data'!BC64</f>
        <v>4.5525219494084767E-3</v>
      </c>
      <c r="R61" s="77">
        <f t="shared" si="8"/>
        <v>4.5999999999999996</v>
      </c>
      <c r="S61" s="82">
        <f t="shared" si="9"/>
        <v>6.5</v>
      </c>
      <c r="T61" s="77" t="str">
        <f>IF('Indicator Data'!AB64="No data","x",ROUND(IF('Indicator Data'!AB64&gt;T$195,10,IF('Indicator Data'!AB64&lt;T$194,0,10-(T$195-'Indicator Data'!AB64)/(T$195-T$194)*10)),1))</f>
        <v>x</v>
      </c>
      <c r="U61" s="77">
        <f>IF('Indicator Data'!AA64="No data","x",ROUND(IF('Indicator Data'!AA64&gt;U$195,10,IF('Indicator Data'!AA64&lt;U$194,0,10-(U$195-'Indicator Data'!AA64)/(U$195-U$194)*10)),1))</f>
        <v>0.1</v>
      </c>
      <c r="V61" s="77" t="str">
        <f>IF('Indicator Data'!AE64="No data","x",ROUND(IF('Indicator Data'!AE64&gt;V$195,10,IF('Indicator Data'!AE64&lt;V$194,0,10-(V$195-'Indicator Data'!AE64)/(V$195-V$194)*10)),1))</f>
        <v>x</v>
      </c>
      <c r="W61" s="78">
        <f t="shared" si="15"/>
        <v>0.1</v>
      </c>
      <c r="X61" s="77">
        <f>IF('Indicator Data'!W64="No data","x",ROUND(IF('Indicator Data'!W64&gt;X$195,10,IF('Indicator Data'!W64&lt;X$194,0,10-(X$195-'Indicator Data'!W64)/(X$195-X$194)*10)),1))</f>
        <v>0.3</v>
      </c>
      <c r="Y61" s="77" t="str">
        <f>IF('Indicator Data'!X64="No data","x",ROUND(IF('Indicator Data'!X64&gt;Y$195,10,IF('Indicator Data'!X64&lt;Y$194,0,10-(Y$195-'Indicator Data'!X64)/(Y$195-Y$194)*10)),1))</f>
        <v>x</v>
      </c>
      <c r="Z61" s="78">
        <f t="shared" si="10"/>
        <v>0.3</v>
      </c>
      <c r="AA61" s="92">
        <f>('Indicator Data'!AJ64+'Indicator Data'!AI64*0.5+'Indicator Data'!AH64*0.25)/1000</f>
        <v>1.2E-2</v>
      </c>
      <c r="AB61" s="83">
        <f>AA61*1000/'Indicator Data'!BC64</f>
        <v>1.7938263314212541E-7</v>
      </c>
      <c r="AC61" s="78">
        <f t="shared" si="11"/>
        <v>0</v>
      </c>
      <c r="AD61" s="77">
        <f>IF('Indicator Data'!AN64="No data","x",ROUND(IF('Indicator Data'!AN64&lt;$AD$194,10,IF('Indicator Data'!AN64&gt;$AD$195,0,($AD$195-'Indicator Data'!AN64)/($AD$195-$AD$194)*10)),1))</f>
        <v>1.2</v>
      </c>
      <c r="AE61" s="77">
        <f>IF('Indicator Data'!AO64="No data","x",ROUND(IF('Indicator Data'!AO64&gt;$AE$195,10,IF('Indicator Data'!AO64&lt;$AE$194,0,10-($AE$195-'Indicator Data'!AO64)/($AE$195-$AE$194)*10)),1))</f>
        <v>0</v>
      </c>
      <c r="AF61" s="84">
        <f>IF('Indicator Data'!AP64="No data","x",ROUND(IF('Indicator Data'!AP64&gt;$AF$195,10,IF('Indicator Data'!AP64&lt;$AF$194,0,10-($AF$195-'Indicator Data'!AP64)/($AF$195-$AF$194)*10)),1))</f>
        <v>0.8</v>
      </c>
      <c r="AG61" s="84">
        <f>IF('Indicator Data'!AQ64="No data","x",ROUND(IF('Indicator Data'!AQ64&gt;$AG$195,10,IF('Indicator Data'!AQ64&lt;$AG$194,0,10-($AG$195-'Indicator Data'!AQ64)/($AG$195-$AG$194)*10)),1))</f>
        <v>2.4</v>
      </c>
      <c r="AH61" s="77">
        <f t="shared" si="12"/>
        <v>1.1000000000000001</v>
      </c>
      <c r="AI61" s="78">
        <f t="shared" si="13"/>
        <v>0.8</v>
      </c>
      <c r="AJ61" s="85">
        <f t="shared" si="14"/>
        <v>0.3</v>
      </c>
      <c r="AK61" s="86">
        <f t="shared" si="16"/>
        <v>4.0999999999999996</v>
      </c>
    </row>
    <row r="62" spans="1:37" s="4" customFormat="1" x14ac:dyDescent="0.25">
      <c r="A62" s="131" t="s">
        <v>113</v>
      </c>
      <c r="B62" s="63" t="s">
        <v>112</v>
      </c>
      <c r="C62" s="77">
        <f>ROUND(IF('Indicator Data'!Q65="No data",IF((0.1233*LN('Indicator Data'!BB65)-0.4559)&gt;C$195,0,IF((0.1233*LN('Indicator Data'!BB65)-0.4559)&lt;C$194,10,(C$195-(0.1233*LN('Indicator Data'!BB65)-0.4559))/(C$195-C$194)*10)),IF('Indicator Data'!Q65&gt;C$195,0,IF('Indicator Data'!Q65&lt;C$194,10,(C$195-'Indicator Data'!Q65)/(C$195-C$194)*10))),1)</f>
        <v>3.9</v>
      </c>
      <c r="D62" s="77">
        <f>IF('Indicator Data'!R65="No data","x",ROUND((IF('Indicator Data'!R65&gt;D$195,10,IF('Indicator Data'!R65&lt;D$194,0,10-(D$195-'Indicator Data'!R65)/(D$195-D$194)*10))),1))</f>
        <v>0.5</v>
      </c>
      <c r="E62" s="78">
        <f t="shared" si="2"/>
        <v>2.4</v>
      </c>
      <c r="F62" s="77">
        <f>IF('Indicator Data'!AF65="No data","x",ROUND(IF('Indicator Data'!AF65&gt;F$195,10,IF('Indicator Data'!AF65&lt;F$194,0,10-(F$195-'Indicator Data'!AF65)/(F$195-F$194)*10)),1))</f>
        <v>7.2</v>
      </c>
      <c r="G62" s="77">
        <f>IF('Indicator Data'!AG65="No data","x",ROUND(IF('Indicator Data'!AG65&gt;G$195,10,IF('Indicator Data'!AG65&lt;G$194,0,10-(G$195-'Indicator Data'!AG65)/(G$195-G$194)*10)),1))</f>
        <v>4.3</v>
      </c>
      <c r="H62" s="78">
        <f t="shared" si="3"/>
        <v>5.8</v>
      </c>
      <c r="I62" s="79">
        <f>SUM(IF('Indicator Data'!S65=0,0,'Indicator Data'!S65/1000000),SUM('Indicator Data'!T65:U65))</f>
        <v>210.04</v>
      </c>
      <c r="J62" s="79">
        <f>I62/'Indicator Data'!BC65*1000000</f>
        <v>106.09227461958008</v>
      </c>
      <c r="K62" s="77">
        <f t="shared" si="4"/>
        <v>2.1</v>
      </c>
      <c r="L62" s="77">
        <f>IF('Indicator Data'!V65="No data","x",ROUND(IF('Indicator Data'!V65&gt;L$195,10,IF('Indicator Data'!V65&lt;L$194,0,10-(L$195-'Indicator Data'!V65)/(L$195-L$194)*10)),1))</f>
        <v>0.5</v>
      </c>
      <c r="M62" s="78">
        <f t="shared" si="5"/>
        <v>1.3</v>
      </c>
      <c r="N62" s="80">
        <f t="shared" si="6"/>
        <v>3</v>
      </c>
      <c r="O62" s="92">
        <f>IF(AND('Indicator Data'!AK65="No data",'Indicator Data'!AL65="No data"),0,SUM('Indicator Data'!AK65:AM65)/1000)</f>
        <v>0.93200000000000005</v>
      </c>
      <c r="P62" s="77">
        <f t="shared" si="7"/>
        <v>0</v>
      </c>
      <c r="Q62" s="81">
        <f>O62*1000/'Indicator Data'!BC65</f>
        <v>4.7075795060678278E-4</v>
      </c>
      <c r="R62" s="77">
        <f t="shared" si="8"/>
        <v>2.6</v>
      </c>
      <c r="S62" s="82">
        <f t="shared" si="9"/>
        <v>1.3</v>
      </c>
      <c r="T62" s="77">
        <f>IF('Indicator Data'!AB65="No data","x",ROUND(IF('Indicator Data'!AB65&gt;T$195,10,IF('Indicator Data'!AB65&lt;T$194,0,10-(T$195-'Indicator Data'!AB65)/(T$195-T$194)*10)),1))</f>
        <v>7.6</v>
      </c>
      <c r="U62" s="77">
        <f>IF('Indicator Data'!AA65="No data","x",ROUND(IF('Indicator Data'!AA65&gt;U$195,10,IF('Indicator Data'!AA65&lt;U$194,0,10-(U$195-'Indicator Data'!AA65)/(U$195-U$194)*10)),1))</f>
        <v>8.5</v>
      </c>
      <c r="V62" s="77">
        <f>IF('Indicator Data'!AE65="No data","x",ROUND(IF('Indicator Data'!AE65&gt;V$195,10,IF('Indicator Data'!AE65&lt;V$194,0,10-(V$195-'Indicator Data'!AE65)/(V$195-V$194)*10)),1))</f>
        <v>5.6</v>
      </c>
      <c r="W62" s="78">
        <f t="shared" si="15"/>
        <v>7.2</v>
      </c>
      <c r="X62" s="77">
        <f>IF('Indicator Data'!W65="No data","x",ROUND(IF('Indicator Data'!W65&gt;X$195,10,IF('Indicator Data'!W65&lt;X$194,0,10-(X$195-'Indicator Data'!W65)/(X$195-X$194)*10)),1))</f>
        <v>3.9</v>
      </c>
      <c r="Y62" s="77">
        <f>IF('Indicator Data'!X65="No data","x",ROUND(IF('Indicator Data'!X65&gt;Y$195,10,IF('Indicator Data'!X65&lt;Y$194,0,10-(Y$195-'Indicator Data'!X65)/(Y$195-Y$194)*10)),1))</f>
        <v>1.4</v>
      </c>
      <c r="Z62" s="78">
        <f t="shared" si="10"/>
        <v>2.7</v>
      </c>
      <c r="AA62" s="92">
        <f>('Indicator Data'!AJ65+'Indicator Data'!AI65*0.5+'Indicator Data'!AH65*0.25)/1000</f>
        <v>0</v>
      </c>
      <c r="AB62" s="83">
        <f>AA62*1000/'Indicator Data'!BC65</f>
        <v>0</v>
      </c>
      <c r="AC62" s="78">
        <f t="shared" si="11"/>
        <v>0</v>
      </c>
      <c r="AD62" s="77">
        <f>IF('Indicator Data'!AN65="No data","x",ROUND(IF('Indicator Data'!AN65&lt;$AD$194,10,IF('Indicator Data'!AN65&gt;$AD$195,0,($AD$195-'Indicator Data'!AN65)/($AD$195-$AD$194)*10)),1))</f>
        <v>3.3</v>
      </c>
      <c r="AE62" s="77">
        <f>IF('Indicator Data'!AO65="No data","x",ROUND(IF('Indicator Data'!AO65&gt;$AE$195,10,IF('Indicator Data'!AO65&lt;$AE$194,0,10-($AE$195-'Indicator Data'!AO65)/($AE$195-$AE$194)*10)),1))</f>
        <v>0</v>
      </c>
      <c r="AF62" s="84">
        <f>IF('Indicator Data'!AP65="No data","x",ROUND(IF('Indicator Data'!AP65&gt;$AF$195,10,IF('Indicator Data'!AP65&lt;$AF$194,0,10-($AF$195-'Indicator Data'!AP65)/($AF$195-$AF$194)*10)),1))</f>
        <v>4.7</v>
      </c>
      <c r="AG62" s="84">
        <f>IF('Indicator Data'!AQ65="No data","x",ROUND(IF('Indicator Data'!AQ65&gt;$AG$195,10,IF('Indicator Data'!AQ65&lt;$AG$194,0,10-($AG$195-'Indicator Data'!AQ65)/($AG$195-$AG$194)*10)),1))</f>
        <v>10</v>
      </c>
      <c r="AH62" s="77">
        <f t="shared" si="12"/>
        <v>5.8</v>
      </c>
      <c r="AI62" s="78">
        <f t="shared" si="13"/>
        <v>3</v>
      </c>
      <c r="AJ62" s="85">
        <f t="shared" si="14"/>
        <v>3.7</v>
      </c>
      <c r="AK62" s="86">
        <f t="shared" si="16"/>
        <v>2.6</v>
      </c>
    </row>
    <row r="63" spans="1:37" s="4" customFormat="1" x14ac:dyDescent="0.25">
      <c r="A63" s="131" t="s">
        <v>115</v>
      </c>
      <c r="B63" s="63" t="s">
        <v>114</v>
      </c>
      <c r="C63" s="77">
        <f>ROUND(IF('Indicator Data'!Q66="No data",IF((0.1233*LN('Indicator Data'!BB66)-0.4559)&gt;C$195,0,IF((0.1233*LN('Indicator Data'!BB66)-0.4559)&lt;C$194,10,(C$195-(0.1233*LN('Indicator Data'!BB66)-0.4559))/(C$195-C$194)*10)),IF('Indicator Data'!Q66&gt;C$195,0,IF('Indicator Data'!Q66&lt;C$194,10,(C$195-'Indicator Data'!Q66)/(C$195-C$194)*10))),1)</f>
        <v>7.7</v>
      </c>
      <c r="D63" s="77">
        <f>IF('Indicator Data'!R66="No data","x",ROUND((IF('Indicator Data'!R66&gt;D$195,10,IF('Indicator Data'!R66&lt;D$194,0,10-(D$195-'Indicator Data'!R66)/(D$195-D$194)*10))),1))</f>
        <v>5.3</v>
      </c>
      <c r="E63" s="78">
        <f t="shared" si="2"/>
        <v>6.7</v>
      </c>
      <c r="F63" s="77">
        <f>IF('Indicator Data'!AF66="No data","x",ROUND(IF('Indicator Data'!AF66&gt;F$195,10,IF('Indicator Data'!AF66&lt;F$194,0,10-(F$195-'Indicator Data'!AF66)/(F$195-F$194)*10)),1))</f>
        <v>8.5</v>
      </c>
      <c r="G63" s="77">
        <f>IF('Indicator Data'!AG66="No data","x",ROUND(IF('Indicator Data'!AG66&gt;G$195,10,IF('Indicator Data'!AG66&lt;G$194,0,10-(G$195-'Indicator Data'!AG66)/(G$195-G$194)*10)),1))</f>
        <v>5.6</v>
      </c>
      <c r="H63" s="78">
        <f t="shared" si="3"/>
        <v>7.1</v>
      </c>
      <c r="I63" s="79">
        <f>SUM(IF('Indicator Data'!S66=0,0,'Indicator Data'!S66/1000000),SUM('Indicator Data'!T66:U66))</f>
        <v>213.84854899999999</v>
      </c>
      <c r="J63" s="79">
        <f>I63/'Indicator Data'!BC66*1000000</f>
        <v>104.90480455982116</v>
      </c>
      <c r="K63" s="77">
        <f t="shared" si="4"/>
        <v>2.1</v>
      </c>
      <c r="L63" s="77">
        <f>IF('Indicator Data'!V66="No data","x",ROUND(IF('Indicator Data'!V66&gt;L$195,10,IF('Indicator Data'!V66&lt;L$194,0,10-(L$195-'Indicator Data'!V66)/(L$195-L$194)*10)),1))</f>
        <v>7.9</v>
      </c>
      <c r="M63" s="78">
        <f t="shared" si="5"/>
        <v>5</v>
      </c>
      <c r="N63" s="80">
        <f t="shared" si="6"/>
        <v>6.4</v>
      </c>
      <c r="O63" s="92">
        <f>IF(AND('Indicator Data'!AK66="No data",'Indicator Data'!AL66="No data"),0,SUM('Indicator Data'!AK66:AM66)/1000)</f>
        <v>7.94</v>
      </c>
      <c r="P63" s="77">
        <f t="shared" si="7"/>
        <v>3</v>
      </c>
      <c r="Q63" s="81">
        <f>O63*1000/'Indicator Data'!BC66</f>
        <v>3.8950189379352768E-3</v>
      </c>
      <c r="R63" s="77">
        <f t="shared" si="8"/>
        <v>4.5</v>
      </c>
      <c r="S63" s="82">
        <f t="shared" si="9"/>
        <v>3.8</v>
      </c>
      <c r="T63" s="77">
        <f>IF('Indicator Data'!AB66="No data","x",ROUND(IF('Indicator Data'!AB66&gt;T$195,10,IF('Indicator Data'!AB66&lt;T$194,0,10-(T$195-'Indicator Data'!AB66)/(T$195-T$194)*10)),1))</f>
        <v>3.6</v>
      </c>
      <c r="U63" s="77">
        <f>IF('Indicator Data'!AA66="No data","x",ROUND(IF('Indicator Data'!AA66&gt;U$195,10,IF('Indicator Data'!AA66&lt;U$194,0,10-(U$195-'Indicator Data'!AA66)/(U$195-U$194)*10)),1))</f>
        <v>3.2</v>
      </c>
      <c r="V63" s="77">
        <f>IF('Indicator Data'!AE66="No data","x",ROUND(IF('Indicator Data'!AE66&gt;V$195,10,IF('Indicator Data'!AE66&lt;V$194,0,10-(V$195-'Indicator Data'!AE66)/(V$195-V$194)*10)),1))</f>
        <v>7</v>
      </c>
      <c r="W63" s="78">
        <f t="shared" si="15"/>
        <v>4.5999999999999996</v>
      </c>
      <c r="X63" s="77">
        <f>IF('Indicator Data'!W66="No data","x",ROUND(IF('Indicator Data'!W66&gt;X$195,10,IF('Indicator Data'!W66&lt;X$194,0,10-(X$195-'Indicator Data'!W66)/(X$195-X$194)*10)),1))</f>
        <v>5.3</v>
      </c>
      <c r="Y63" s="77">
        <f>IF('Indicator Data'!X66="No data","x",ROUND(IF('Indicator Data'!X66&gt;Y$195,10,IF('Indicator Data'!X66&lt;Y$194,0,10-(Y$195-'Indicator Data'!X66)/(Y$195-Y$194)*10)),1))</f>
        <v>3.6</v>
      </c>
      <c r="Z63" s="78">
        <f t="shared" si="10"/>
        <v>4.5</v>
      </c>
      <c r="AA63" s="92">
        <f>('Indicator Data'!AJ66+'Indicator Data'!AI66*0.5+'Indicator Data'!AH66*0.25)/1000</f>
        <v>0</v>
      </c>
      <c r="AB63" s="83">
        <f>AA63*1000/'Indicator Data'!BC66</f>
        <v>0</v>
      </c>
      <c r="AC63" s="78">
        <f t="shared" si="11"/>
        <v>0</v>
      </c>
      <c r="AD63" s="77">
        <f>IF('Indicator Data'!AN66="No data","x",ROUND(IF('Indicator Data'!AN66&lt;$AD$194,10,IF('Indicator Data'!AN66&gt;$AD$195,0,($AD$195-'Indicator Data'!AN66)/($AD$195-$AD$194)*10)),1))</f>
        <v>2.4</v>
      </c>
      <c r="AE63" s="77">
        <f>IF('Indicator Data'!AO66="No data","x",ROUND(IF('Indicator Data'!AO66&gt;$AE$195,10,IF('Indicator Data'!AO66&lt;$AE$194,0,10-($AE$195-'Indicator Data'!AO66)/($AE$195-$AE$194)*10)),1))</f>
        <v>0.1</v>
      </c>
      <c r="AF63" s="84">
        <f>IF('Indicator Data'!AP66="No data","x",ROUND(IF('Indicator Data'!AP66&gt;$AF$195,10,IF('Indicator Data'!AP66&lt;$AF$194,0,10-($AF$195-'Indicator Data'!AP66)/($AF$195-$AF$194)*10)),1))</f>
        <v>6.9</v>
      </c>
      <c r="AG63" s="84">
        <f>IF('Indicator Data'!AQ66="No data","x",ROUND(IF('Indicator Data'!AQ66&gt;$AG$195,10,IF('Indicator Data'!AQ66&lt;$AG$194,0,10-($AG$195-'Indicator Data'!AQ66)/($AG$195-$AG$194)*10)),1))</f>
        <v>1.4</v>
      </c>
      <c r="AH63" s="77">
        <f t="shared" si="12"/>
        <v>5.8</v>
      </c>
      <c r="AI63" s="78">
        <f t="shared" si="13"/>
        <v>2.8</v>
      </c>
      <c r="AJ63" s="85">
        <f t="shared" si="14"/>
        <v>3.2</v>
      </c>
      <c r="AK63" s="86">
        <f t="shared" si="16"/>
        <v>3.5</v>
      </c>
    </row>
    <row r="64" spans="1:37" s="4" customFormat="1" x14ac:dyDescent="0.25">
      <c r="A64" s="131" t="s">
        <v>117</v>
      </c>
      <c r="B64" s="63" t="s">
        <v>116</v>
      </c>
      <c r="C64" s="77">
        <f>ROUND(IF('Indicator Data'!Q67="No data",IF((0.1233*LN('Indicator Data'!BB67)-0.4559)&gt;C$195,0,IF((0.1233*LN('Indicator Data'!BB67)-0.4559)&lt;C$194,10,(C$195-(0.1233*LN('Indicator Data'!BB67)-0.4559))/(C$195-C$194)*10)),IF('Indicator Data'!Q67&gt;C$195,0,IF('Indicator Data'!Q67&lt;C$194,10,(C$195-'Indicator Data'!Q67)/(C$195-C$194)*10))),1)</f>
        <v>2.8</v>
      </c>
      <c r="D64" s="77">
        <f>IF('Indicator Data'!R67="No data","x",ROUND((IF('Indicator Data'!R67&gt;D$195,10,IF('Indicator Data'!R67&lt;D$194,0,10-(D$195-'Indicator Data'!R67)/(D$195-D$194)*10))),1))</f>
        <v>0</v>
      </c>
      <c r="E64" s="78">
        <f t="shared" si="2"/>
        <v>1.5</v>
      </c>
      <c r="F64" s="77">
        <f>IF('Indicator Data'!AF67="No data","x",ROUND(IF('Indicator Data'!AF67&gt;F$195,10,IF('Indicator Data'!AF67&lt;F$194,0,10-(F$195-'Indicator Data'!AF67)/(F$195-F$194)*10)),1))</f>
        <v>4.8</v>
      </c>
      <c r="G64" s="77">
        <f>IF('Indicator Data'!AG67="No data","x",ROUND(IF('Indicator Data'!AG67&gt;G$195,10,IF('Indicator Data'!AG67&lt;G$194,0,10-(G$195-'Indicator Data'!AG67)/(G$195-G$194)*10)),1))</f>
        <v>3.8</v>
      </c>
      <c r="H64" s="78">
        <f t="shared" si="3"/>
        <v>4.3</v>
      </c>
      <c r="I64" s="79">
        <f>SUM(IF('Indicator Data'!S67=0,0,'Indicator Data'!S67/1000000),SUM('Indicator Data'!T67:U67))</f>
        <v>1012.0279390000002</v>
      </c>
      <c r="J64" s="79">
        <f>I64/'Indicator Data'!BC67*1000000</f>
        <v>272.10172317371553</v>
      </c>
      <c r="K64" s="77">
        <f t="shared" si="4"/>
        <v>5.4</v>
      </c>
      <c r="L64" s="77">
        <f>IF('Indicator Data'!V67="No data","x",ROUND(IF('Indicator Data'!V67&gt;L$195,10,IF('Indicator Data'!V67&lt;L$194,0,10-(L$195-'Indicator Data'!V67)/(L$195-L$194)*10)),1))</f>
        <v>2.2000000000000002</v>
      </c>
      <c r="M64" s="78">
        <f t="shared" si="5"/>
        <v>3.8</v>
      </c>
      <c r="N64" s="80">
        <f t="shared" si="6"/>
        <v>2.8</v>
      </c>
      <c r="O64" s="92">
        <f>IF(AND('Indicator Data'!AK67="No data",'Indicator Data'!AL67="No data"),0,SUM('Indicator Data'!AK67:AM67)/1000)</f>
        <v>209.89</v>
      </c>
      <c r="P64" s="77">
        <f t="shared" si="7"/>
        <v>7.7</v>
      </c>
      <c r="Q64" s="81">
        <f>O64*1000/'Indicator Data'!BC67</f>
        <v>5.6432662060065066E-2</v>
      </c>
      <c r="R64" s="77">
        <f t="shared" si="8"/>
        <v>8.6</v>
      </c>
      <c r="S64" s="82">
        <f t="shared" si="9"/>
        <v>8.1999999999999993</v>
      </c>
      <c r="T64" s="77">
        <f>IF('Indicator Data'!AB67="No data","x",ROUND(IF('Indicator Data'!AB67&gt;T$195,10,IF('Indicator Data'!AB67&lt;T$194,0,10-(T$195-'Indicator Data'!AB67)/(T$195-T$194)*10)),1))</f>
        <v>0.8</v>
      </c>
      <c r="U64" s="77">
        <f>IF('Indicator Data'!AA67="No data","x",ROUND(IF('Indicator Data'!AA67&gt;U$195,10,IF('Indicator Data'!AA67&lt;U$194,0,10-(U$195-'Indicator Data'!AA67)/(U$195-U$194)*10)),1))</f>
        <v>1.8</v>
      </c>
      <c r="V64" s="77">
        <f>IF('Indicator Data'!AE67="No data","x",ROUND(IF('Indicator Data'!AE67&gt;V$195,10,IF('Indicator Data'!AE67&lt;V$194,0,10-(V$195-'Indicator Data'!AE67)/(V$195-V$194)*10)),1))</f>
        <v>0</v>
      </c>
      <c r="W64" s="78">
        <f t="shared" si="15"/>
        <v>0.9</v>
      </c>
      <c r="X64" s="77">
        <f>IF('Indicator Data'!W67="No data","x",ROUND(IF('Indicator Data'!W67&gt;X$195,10,IF('Indicator Data'!W67&lt;X$194,0,10-(X$195-'Indicator Data'!W67)/(X$195-X$194)*10)),1))</f>
        <v>0.9</v>
      </c>
      <c r="Y64" s="77">
        <f>IF('Indicator Data'!X67="No data","x",ROUND(IF('Indicator Data'!X67&gt;Y$195,10,IF('Indicator Data'!X67&lt;Y$194,0,10-(Y$195-'Indicator Data'!X67)/(Y$195-Y$194)*10)),1))</f>
        <v>0.2</v>
      </c>
      <c r="Z64" s="78">
        <f t="shared" si="10"/>
        <v>0.6</v>
      </c>
      <c r="AA64" s="92">
        <f>('Indicator Data'!AJ67+'Indicator Data'!AI67*0.5+'Indicator Data'!AH67*0.25)/1000</f>
        <v>2.58</v>
      </c>
      <c r="AB64" s="83">
        <f>AA64*1000/'Indicator Data'!BC67</f>
        <v>6.9367891807598208E-4</v>
      </c>
      <c r="AC64" s="78">
        <f t="shared" si="11"/>
        <v>0.1</v>
      </c>
      <c r="AD64" s="77">
        <f>IF('Indicator Data'!AN67="No data","x",ROUND(IF('Indicator Data'!AN67&lt;$AD$194,10,IF('Indicator Data'!AN67&gt;$AD$195,0,($AD$195-'Indicator Data'!AN67)/($AD$195-$AD$194)*10)),1))</f>
        <v>4.5</v>
      </c>
      <c r="AE64" s="77">
        <f>IF('Indicator Data'!AO67="No data","x",ROUND(IF('Indicator Data'!AO67&gt;$AE$195,10,IF('Indicator Data'!AO67&lt;$AE$194,0,10-($AE$195-'Indicator Data'!AO67)/($AE$195-$AE$194)*10)),1))</f>
        <v>0.8</v>
      </c>
      <c r="AF64" s="84" t="str">
        <f>IF('Indicator Data'!AP67="No data","x",ROUND(IF('Indicator Data'!AP67&gt;$AF$195,10,IF('Indicator Data'!AP67&lt;$AF$194,0,10-($AF$195-'Indicator Data'!AP67)/($AF$195-$AF$194)*10)),1))</f>
        <v>x</v>
      </c>
      <c r="AG64" s="84" t="str">
        <f>IF('Indicator Data'!AQ67="No data","x",ROUND(IF('Indicator Data'!AQ67&gt;$AG$195,10,IF('Indicator Data'!AQ67&lt;$AG$194,0,10-($AG$195-'Indicator Data'!AQ67)/($AG$195-$AG$194)*10)),1))</f>
        <v>x</v>
      </c>
      <c r="AH64" s="77" t="str">
        <f t="shared" si="12"/>
        <v>x</v>
      </c>
      <c r="AI64" s="78">
        <f t="shared" si="13"/>
        <v>2.7</v>
      </c>
      <c r="AJ64" s="85">
        <f t="shared" si="14"/>
        <v>1.1000000000000001</v>
      </c>
      <c r="AK64" s="86">
        <f t="shared" si="16"/>
        <v>5.7</v>
      </c>
    </row>
    <row r="65" spans="1:37" s="4" customFormat="1" x14ac:dyDescent="0.25">
      <c r="A65" s="131" t="s">
        <v>119</v>
      </c>
      <c r="B65" s="63" t="s">
        <v>118</v>
      </c>
      <c r="C65" s="77">
        <f>ROUND(IF('Indicator Data'!Q68="No data",IF((0.1233*LN('Indicator Data'!BB68)-0.4559)&gt;C$195,0,IF((0.1233*LN('Indicator Data'!BB68)-0.4559)&lt;C$194,10,(C$195-(0.1233*LN('Indicator Data'!BB68)-0.4559))/(C$195-C$194)*10)),IF('Indicator Data'!Q68&gt;C$195,0,IF('Indicator Data'!Q68&lt;C$194,10,(C$195-'Indicator Data'!Q68)/(C$195-C$194)*10))),1)</f>
        <v>0.4</v>
      </c>
      <c r="D65" s="77" t="str">
        <f>IF('Indicator Data'!R68="No data","x",ROUND((IF('Indicator Data'!R68&gt;D$195,10,IF('Indicator Data'!R68&lt;D$194,0,10-(D$195-'Indicator Data'!R68)/(D$195-D$194)*10))),1))</f>
        <v>x</v>
      </c>
      <c r="E65" s="78">
        <f t="shared" si="2"/>
        <v>0.4</v>
      </c>
      <c r="F65" s="77">
        <f>IF('Indicator Data'!AF68="No data","x",ROUND(IF('Indicator Data'!AF68&gt;F$195,10,IF('Indicator Data'!AF68&lt;F$194,0,10-(F$195-'Indicator Data'!AF68)/(F$195-F$194)*10)),1))</f>
        <v>0.9</v>
      </c>
      <c r="G65" s="77">
        <f>IF('Indicator Data'!AG68="No data","x",ROUND(IF('Indicator Data'!AG68&gt;G$195,10,IF('Indicator Data'!AG68&lt;G$194,0,10-(G$195-'Indicator Data'!AG68)/(G$195-G$194)*10)),1))</f>
        <v>1.3</v>
      </c>
      <c r="H65" s="78">
        <f t="shared" si="3"/>
        <v>1.1000000000000001</v>
      </c>
      <c r="I65" s="79">
        <f>SUM(IF('Indicator Data'!S68=0,0,'Indicator Data'!S68/1000000),SUM('Indicator Data'!T68:U68))</f>
        <v>2.7541229999999999</v>
      </c>
      <c r="J65" s="79">
        <f>I65/'Indicator Data'!BC68*1000000</f>
        <v>3.3315592423487153E-2</v>
      </c>
      <c r="K65" s="77">
        <f t="shared" si="4"/>
        <v>0</v>
      </c>
      <c r="L65" s="77" t="str">
        <f>IF('Indicator Data'!V68="No data","x",ROUND(IF('Indicator Data'!V68&gt;L$195,10,IF('Indicator Data'!V68&lt;L$194,0,10-(L$195-'Indicator Data'!V68)/(L$195-L$194)*10)),1))</f>
        <v>x</v>
      </c>
      <c r="M65" s="78">
        <f t="shared" si="5"/>
        <v>0</v>
      </c>
      <c r="N65" s="80">
        <f t="shared" si="6"/>
        <v>0.5</v>
      </c>
      <c r="O65" s="92">
        <f>IF(AND('Indicator Data'!AK68="No data",'Indicator Data'!AL68="No data"),0,SUM('Indicator Data'!AK68:AM68)/1000)</f>
        <v>669.48199999999997</v>
      </c>
      <c r="P65" s="77">
        <f t="shared" si="7"/>
        <v>9.4</v>
      </c>
      <c r="Q65" s="81">
        <f>O65*1000/'Indicator Data'!BC68</f>
        <v>8.0984725253233168E-3</v>
      </c>
      <c r="R65" s="77">
        <f t="shared" si="8"/>
        <v>5.3</v>
      </c>
      <c r="S65" s="82">
        <f t="shared" si="9"/>
        <v>7.4</v>
      </c>
      <c r="T65" s="77" t="str">
        <f>IF('Indicator Data'!AB68="No data","x",ROUND(IF('Indicator Data'!AB68&gt;T$195,10,IF('Indicator Data'!AB68&lt;T$194,0,10-(T$195-'Indicator Data'!AB68)/(T$195-T$194)*10)),1))</f>
        <v>x</v>
      </c>
      <c r="U65" s="77">
        <f>IF('Indicator Data'!AA68="No data","x",ROUND(IF('Indicator Data'!AA68&gt;U$195,10,IF('Indicator Data'!AA68&lt;U$194,0,10-(U$195-'Indicator Data'!AA68)/(U$195-U$194)*10)),1))</f>
        <v>0.1</v>
      </c>
      <c r="V65" s="77" t="str">
        <f>IF('Indicator Data'!AE68="No data","x",ROUND(IF('Indicator Data'!AE68&gt;V$195,10,IF('Indicator Data'!AE68&lt;V$194,0,10-(V$195-'Indicator Data'!AE68)/(V$195-V$194)*10)),1))</f>
        <v>x</v>
      </c>
      <c r="W65" s="78">
        <f t="shared" si="15"/>
        <v>0.1</v>
      </c>
      <c r="X65" s="77">
        <f>IF('Indicator Data'!W68="No data","x",ROUND(IF('Indicator Data'!W68&gt;X$195,10,IF('Indicator Data'!W68&lt;X$194,0,10-(X$195-'Indicator Data'!W68)/(X$195-X$194)*10)),1))</f>
        <v>0.3</v>
      </c>
      <c r="Y65" s="77">
        <f>IF('Indicator Data'!X68="No data","x",ROUND(IF('Indicator Data'!X68&gt;Y$195,10,IF('Indicator Data'!X68&lt;Y$194,0,10-(Y$195-'Indicator Data'!X68)/(Y$195-Y$194)*10)),1))</f>
        <v>0.2</v>
      </c>
      <c r="Z65" s="78">
        <f t="shared" si="10"/>
        <v>0.3</v>
      </c>
      <c r="AA65" s="92">
        <f>('Indicator Data'!AJ68+'Indicator Data'!AI68*0.5+'Indicator Data'!AH68*0.25)/1000</f>
        <v>0</v>
      </c>
      <c r="AB65" s="83">
        <f>AA65*1000/'Indicator Data'!BC68</f>
        <v>0</v>
      </c>
      <c r="AC65" s="78">
        <f t="shared" si="11"/>
        <v>0</v>
      </c>
      <c r="AD65" s="77">
        <f>IF('Indicator Data'!AN68="No data","x",ROUND(IF('Indicator Data'!AN68&lt;$AD$194,10,IF('Indicator Data'!AN68&gt;$AD$195,0,($AD$195-'Indicator Data'!AN68)/($AD$195-$AD$194)*10)),1))</f>
        <v>1.5</v>
      </c>
      <c r="AE65" s="77">
        <f>IF('Indicator Data'!AO68="No data","x",ROUND(IF('Indicator Data'!AO68&gt;$AE$195,10,IF('Indicator Data'!AO68&lt;$AE$194,0,10-($AE$195-'Indicator Data'!AO68)/($AE$195-$AE$194)*10)),1))</f>
        <v>0</v>
      </c>
      <c r="AF65" s="84">
        <f>IF('Indicator Data'!AP68="No data","x",ROUND(IF('Indicator Data'!AP68&gt;$AF$195,10,IF('Indicator Data'!AP68&lt;$AF$194,0,10-($AF$195-'Indicator Data'!AP68)/($AF$195-$AF$194)*10)),1))</f>
        <v>0.6</v>
      </c>
      <c r="AG65" s="84">
        <f>IF('Indicator Data'!AQ68="No data","x",ROUND(IF('Indicator Data'!AQ68&gt;$AG$195,10,IF('Indicator Data'!AQ68&lt;$AG$194,0,10-($AG$195-'Indicator Data'!AQ68)/($AG$195-$AG$194)*10)),1))</f>
        <v>2.8</v>
      </c>
      <c r="AH65" s="77">
        <f t="shared" si="12"/>
        <v>1</v>
      </c>
      <c r="AI65" s="78">
        <f t="shared" si="13"/>
        <v>0.8</v>
      </c>
      <c r="AJ65" s="85">
        <f t="shared" si="14"/>
        <v>0.3</v>
      </c>
      <c r="AK65" s="86">
        <f t="shared" si="16"/>
        <v>4.8</v>
      </c>
    </row>
    <row r="66" spans="1:37" s="4" customFormat="1" x14ac:dyDescent="0.25">
      <c r="A66" s="131" t="s">
        <v>121</v>
      </c>
      <c r="B66" s="63" t="s">
        <v>120</v>
      </c>
      <c r="C66" s="77">
        <f>ROUND(IF('Indicator Data'!Q69="No data",IF((0.1233*LN('Indicator Data'!BB69)-0.4559)&gt;C$195,0,IF((0.1233*LN('Indicator Data'!BB69)-0.4559)&lt;C$194,10,(C$195-(0.1233*LN('Indicator Data'!BB69)-0.4559))/(C$195-C$194)*10)),IF('Indicator Data'!Q69&gt;C$195,0,IF('Indicator Data'!Q69&lt;C$194,10,(C$195-'Indicator Data'!Q69)/(C$195-C$194)*10))),1)</f>
        <v>5.7</v>
      </c>
      <c r="D66" s="77">
        <f>IF('Indicator Data'!R69="No data","x",ROUND((IF('Indicator Data'!R69&gt;D$195,10,IF('Indicator Data'!R69&lt;D$194,0,10-(D$195-'Indicator Data'!R69)/(D$195-D$194)*10))),1))</f>
        <v>2.2000000000000002</v>
      </c>
      <c r="E66" s="78">
        <f t="shared" si="2"/>
        <v>4.2</v>
      </c>
      <c r="F66" s="77">
        <f>IF('Indicator Data'!AF69="No data","x",ROUND(IF('Indicator Data'!AF69&gt;F$195,10,IF('Indicator Data'!AF69&lt;F$194,0,10-(F$195-'Indicator Data'!AF69)/(F$195-F$194)*10)),1))</f>
        <v>7.3</v>
      </c>
      <c r="G66" s="77">
        <f>IF('Indicator Data'!AG69="No data","x",ROUND(IF('Indicator Data'!AG69&gt;G$195,10,IF('Indicator Data'!AG69&lt;G$194,0,10-(G$195-'Indicator Data'!AG69)/(G$195-G$194)*10)),1))</f>
        <v>4.4000000000000004</v>
      </c>
      <c r="H66" s="78">
        <f t="shared" si="3"/>
        <v>5.9</v>
      </c>
      <c r="I66" s="79">
        <f>SUM(IF('Indicator Data'!S69=0,0,'Indicator Data'!S69/1000000),SUM('Indicator Data'!T69:U69))</f>
        <v>2901.943354</v>
      </c>
      <c r="J66" s="79">
        <f>I66/'Indicator Data'!BC69*1000000</f>
        <v>102.88124712657208</v>
      </c>
      <c r="K66" s="77">
        <f t="shared" si="4"/>
        <v>2.1</v>
      </c>
      <c r="L66" s="77">
        <f>IF('Indicator Data'!V69="No data","x",ROUND(IF('Indicator Data'!V69&gt;L$195,10,IF('Indicator Data'!V69&lt;L$194,0,10-(L$195-'Indicator Data'!V69)/(L$195-L$194)*10)),1))</f>
        <v>3.2</v>
      </c>
      <c r="M66" s="78">
        <f t="shared" si="5"/>
        <v>2.7</v>
      </c>
      <c r="N66" s="80">
        <f t="shared" si="6"/>
        <v>4.3</v>
      </c>
      <c r="O66" s="92">
        <f>IF(AND('Indicator Data'!AK69="No data",'Indicator Data'!AL69="No data"),0,SUM('Indicator Data'!AK69:AM69)/1000)</f>
        <v>11.865</v>
      </c>
      <c r="P66" s="77">
        <f t="shared" si="7"/>
        <v>3.6</v>
      </c>
      <c r="Q66" s="81">
        <f>O66*1000/'Indicator Data'!BC69</f>
        <v>4.2064432287218853E-4</v>
      </c>
      <c r="R66" s="77">
        <f t="shared" si="8"/>
        <v>2.6</v>
      </c>
      <c r="S66" s="82">
        <f t="shared" si="9"/>
        <v>3.1</v>
      </c>
      <c r="T66" s="77">
        <f>IF('Indicator Data'!AB69="No data","x",ROUND(IF('Indicator Data'!AB69&gt;T$195,10,IF('Indicator Data'!AB69&lt;T$194,0,10-(T$195-'Indicator Data'!AB69)/(T$195-T$194)*10)),1))</f>
        <v>3.2</v>
      </c>
      <c r="U66" s="77">
        <f>IF('Indicator Data'!AA69="No data","x",ROUND(IF('Indicator Data'!AA69&gt;U$195,10,IF('Indicator Data'!AA69&lt;U$194,0,10-(U$195-'Indicator Data'!AA69)/(U$195-U$194)*10)),1))</f>
        <v>2.9</v>
      </c>
      <c r="V66" s="77">
        <f>IF('Indicator Data'!AE69="No data","x",ROUND(IF('Indicator Data'!AE69&gt;V$195,10,IF('Indicator Data'!AE69&lt;V$194,0,10-(V$195-'Indicator Data'!AE69)/(V$195-V$194)*10)),1))</f>
        <v>5.6</v>
      </c>
      <c r="W66" s="78">
        <f t="shared" si="15"/>
        <v>3.9</v>
      </c>
      <c r="X66" s="77">
        <f>IF('Indicator Data'!W69="No data","x",ROUND(IF('Indicator Data'!W69&gt;X$195,10,IF('Indicator Data'!W69&lt;X$194,0,10-(X$195-'Indicator Data'!W69)/(X$195-X$194)*10)),1))</f>
        <v>4.7</v>
      </c>
      <c r="Y66" s="77">
        <f>IF('Indicator Data'!X69="No data","x",ROUND(IF('Indicator Data'!X69&gt;Y$195,10,IF('Indicator Data'!X69&lt;Y$194,0,10-(Y$195-'Indicator Data'!X69)/(Y$195-Y$194)*10)),1))</f>
        <v>2.4</v>
      </c>
      <c r="Z66" s="78">
        <f t="shared" si="10"/>
        <v>3.6</v>
      </c>
      <c r="AA66" s="92">
        <f>('Indicator Data'!AJ69+'Indicator Data'!AI69*0.5+'Indicator Data'!AH69*0.25)/1000</f>
        <v>1.4742500000000001</v>
      </c>
      <c r="AB66" s="83">
        <f>AA66*1000/'Indicator Data'!BC69</f>
        <v>5.2265899114565856E-5</v>
      </c>
      <c r="AC66" s="78">
        <f t="shared" si="11"/>
        <v>0</v>
      </c>
      <c r="AD66" s="77">
        <f>IF('Indicator Data'!AN69="No data","x",ROUND(IF('Indicator Data'!AN69&lt;$AD$194,10,IF('Indicator Data'!AN69&gt;$AD$195,0,($AD$195-'Indicator Data'!AN69)/($AD$195-$AD$194)*10)),1))</f>
        <v>0</v>
      </c>
      <c r="AE66" s="77">
        <f>IF('Indicator Data'!AO69="No data","x",ROUND(IF('Indicator Data'!AO69&gt;$AE$195,10,IF('Indicator Data'!AO69&lt;$AE$194,0,10-($AE$195-'Indicator Data'!AO69)/($AE$195-$AE$194)*10)),1))</f>
        <v>0</v>
      </c>
      <c r="AF66" s="84">
        <f>IF('Indicator Data'!AP69="No data","x",ROUND(IF('Indicator Data'!AP69&gt;$AF$195,10,IF('Indicator Data'!AP69&lt;$AF$194,0,10-($AF$195-'Indicator Data'!AP69)/($AF$195-$AF$194)*10)),1))</f>
        <v>4.9000000000000004</v>
      </c>
      <c r="AG66" s="84">
        <f>IF('Indicator Data'!AQ69="No data","x",ROUND(IF('Indicator Data'!AQ69&gt;$AG$195,10,IF('Indicator Data'!AQ69&lt;$AG$194,0,10-($AG$195-'Indicator Data'!AQ69)/($AG$195-$AG$194)*10)),1))</f>
        <v>9.1999999999999993</v>
      </c>
      <c r="AH66" s="77">
        <f t="shared" si="12"/>
        <v>5.8</v>
      </c>
      <c r="AI66" s="78">
        <f t="shared" si="13"/>
        <v>1.9</v>
      </c>
      <c r="AJ66" s="85">
        <f t="shared" si="14"/>
        <v>2.5</v>
      </c>
      <c r="AK66" s="86">
        <f t="shared" si="16"/>
        <v>2.8</v>
      </c>
    </row>
    <row r="67" spans="1:37" s="4" customFormat="1" x14ac:dyDescent="0.25">
      <c r="A67" s="131" t="s">
        <v>123</v>
      </c>
      <c r="B67" s="63" t="s">
        <v>122</v>
      </c>
      <c r="C67" s="77">
        <f>ROUND(IF('Indicator Data'!Q70="No data",IF((0.1233*LN('Indicator Data'!BB70)-0.4559)&gt;C$195,0,IF((0.1233*LN('Indicator Data'!BB70)-0.4559)&lt;C$194,10,(C$195-(0.1233*LN('Indicator Data'!BB70)-0.4559))/(C$195-C$194)*10)),IF('Indicator Data'!Q70&gt;C$195,0,IF('Indicator Data'!Q70&lt;C$194,10,(C$195-'Indicator Data'!Q70)/(C$195-C$194)*10))),1)</f>
        <v>1.3</v>
      </c>
      <c r="D67" s="77" t="str">
        <f>IF('Indicator Data'!R70="No data","x",ROUND((IF('Indicator Data'!R70&gt;D$195,10,IF('Indicator Data'!R70&lt;D$194,0,10-(D$195-'Indicator Data'!R70)/(D$195-D$194)*10))),1))</f>
        <v>x</v>
      </c>
      <c r="E67" s="78">
        <f t="shared" si="2"/>
        <v>1.3</v>
      </c>
      <c r="F67" s="77">
        <f>IF('Indicator Data'!AF70="No data","x",ROUND(IF('Indicator Data'!AF70&gt;F$195,10,IF('Indicator Data'!AF70&lt;F$194,0,10-(F$195-'Indicator Data'!AF70)/(F$195-F$194)*10)),1))</f>
        <v>1.6</v>
      </c>
      <c r="G67" s="77">
        <f>IF('Indicator Data'!AG70="No data","x",ROUND(IF('Indicator Data'!AG70&gt;G$195,10,IF('Indicator Data'!AG70&lt;G$194,0,10-(G$195-'Indicator Data'!AG70)/(G$195-G$194)*10)),1))</f>
        <v>2.9</v>
      </c>
      <c r="H67" s="78">
        <f t="shared" si="3"/>
        <v>2.2999999999999998</v>
      </c>
      <c r="I67" s="79">
        <f>SUM(IF('Indicator Data'!S70=0,0,'Indicator Data'!S70/1000000),SUM('Indicator Data'!T70:U70))</f>
        <v>769.74777300000005</v>
      </c>
      <c r="J67" s="79">
        <f>I67/'Indicator Data'!BC70*1000000</f>
        <v>71.62616505098292</v>
      </c>
      <c r="K67" s="77">
        <f t="shared" si="4"/>
        <v>1.4</v>
      </c>
      <c r="L67" s="77" t="str">
        <f>IF('Indicator Data'!V70="No data","x",ROUND(IF('Indicator Data'!V70&gt;L$195,10,IF('Indicator Data'!V70&lt;L$194,0,10-(L$195-'Indicator Data'!V70)/(L$195-L$194)*10)),1))</f>
        <v>x</v>
      </c>
      <c r="M67" s="78">
        <f t="shared" si="5"/>
        <v>1.4</v>
      </c>
      <c r="N67" s="80">
        <f t="shared" si="6"/>
        <v>1.6</v>
      </c>
      <c r="O67" s="92">
        <f>IF(AND('Indicator Data'!AK70="No data",'Indicator Data'!AL70="No data"),0,SUM('Indicator Data'!AK70:AM70)/1000)</f>
        <v>46.427</v>
      </c>
      <c r="P67" s="77">
        <f t="shared" si="7"/>
        <v>5.6</v>
      </c>
      <c r="Q67" s="81">
        <f>O67*1000/'Indicator Data'!BC70</f>
        <v>4.3201007933568692E-3</v>
      </c>
      <c r="R67" s="77">
        <f t="shared" si="8"/>
        <v>4.5999999999999996</v>
      </c>
      <c r="S67" s="82">
        <f t="shared" si="9"/>
        <v>5.0999999999999996</v>
      </c>
      <c r="T67" s="77">
        <f>IF('Indicator Data'!AB70="No data","x",ROUND(IF('Indicator Data'!AB70&gt;T$195,10,IF('Indicator Data'!AB70&lt;T$194,0,10-(T$195-'Indicator Data'!AB70)/(T$195-T$194)*10)),1))</f>
        <v>0.6</v>
      </c>
      <c r="U67" s="77">
        <f>IF('Indicator Data'!AA70="No data","x",ROUND(IF('Indicator Data'!AA70&gt;U$195,10,IF('Indicator Data'!AA70&lt;U$194,0,10-(U$195-'Indicator Data'!AA70)/(U$195-U$194)*10)),1))</f>
        <v>0.1</v>
      </c>
      <c r="V67" s="77" t="str">
        <f>IF('Indicator Data'!AE70="No data","x",ROUND(IF('Indicator Data'!AE70&gt;V$195,10,IF('Indicator Data'!AE70&lt;V$194,0,10-(V$195-'Indicator Data'!AE70)/(V$195-V$194)*10)),1))</f>
        <v>x</v>
      </c>
      <c r="W67" s="78">
        <f t="shared" ref="W67:W98" si="17">IF(AND(T67="x",U67="x",V67="x"),"x",ROUND(AVERAGE(T67,U67,V67),1))</f>
        <v>0.4</v>
      </c>
      <c r="X67" s="77">
        <f>IF('Indicator Data'!W70="No data","x",ROUND(IF('Indicator Data'!W70&gt;X$195,10,IF('Indicator Data'!W70&lt;X$194,0,10-(X$195-'Indicator Data'!W70)/(X$195-X$194)*10)),1))</f>
        <v>0.4</v>
      </c>
      <c r="Y67" s="77" t="str">
        <f>IF('Indicator Data'!X70="No data","x",ROUND(IF('Indicator Data'!X70&gt;Y$195,10,IF('Indicator Data'!X70&lt;Y$194,0,10-(Y$195-'Indicator Data'!X70)/(Y$195-Y$194)*10)),1))</f>
        <v>x</v>
      </c>
      <c r="Z67" s="78">
        <f t="shared" si="10"/>
        <v>0.4</v>
      </c>
      <c r="AA67" s="92">
        <f>('Indicator Data'!AJ70+'Indicator Data'!AI70*0.5+'Indicator Data'!AH70*0.25)/1000</f>
        <v>0.83099999999999996</v>
      </c>
      <c r="AB67" s="83">
        <f>AA67*1000/'Indicator Data'!BC70</f>
        <v>7.7325775072254474E-5</v>
      </c>
      <c r="AC67" s="78">
        <f t="shared" si="11"/>
        <v>0</v>
      </c>
      <c r="AD67" s="77">
        <f>IF('Indicator Data'!AN70="No data","x",ROUND(IF('Indicator Data'!AN70&lt;$AD$194,10,IF('Indicator Data'!AN70&gt;$AD$195,0,($AD$195-'Indicator Data'!AN70)/($AD$195-$AD$194)*10)),1))</f>
        <v>2.1</v>
      </c>
      <c r="AE67" s="77">
        <f>IF('Indicator Data'!AO70="No data","x",ROUND(IF('Indicator Data'!AO70&gt;$AE$195,10,IF('Indicator Data'!AO70&lt;$AE$194,0,10-($AE$195-'Indicator Data'!AO70)/($AE$195-$AE$194)*10)),1))</f>
        <v>0</v>
      </c>
      <c r="AF67" s="84">
        <f>IF('Indicator Data'!AP70="No data","x",ROUND(IF('Indicator Data'!AP70&gt;$AF$195,10,IF('Indicator Data'!AP70&lt;$AF$194,0,10-($AF$195-'Indicator Data'!AP70)/($AF$195-$AF$194)*10)),1))</f>
        <v>1.7</v>
      </c>
      <c r="AG67" s="84">
        <f>IF('Indicator Data'!AQ70="No data","x",ROUND(IF('Indicator Data'!AQ70&gt;$AG$195,10,IF('Indicator Data'!AQ70&lt;$AG$194,0,10-($AG$195-'Indicator Data'!AQ70)/($AG$195-$AG$194)*10)),1))</f>
        <v>5.6</v>
      </c>
      <c r="AH67" s="77">
        <f t="shared" si="12"/>
        <v>2.5</v>
      </c>
      <c r="AI67" s="78">
        <f t="shared" si="13"/>
        <v>1.5</v>
      </c>
      <c r="AJ67" s="85">
        <f t="shared" si="14"/>
        <v>0.6</v>
      </c>
      <c r="AK67" s="86">
        <f t="shared" ref="AK67:AK98" si="18">ROUND((10-GEOMEAN(((10-S67)/10*9+1),((10-AJ67)/10*9+1)))/9*10,1)</f>
        <v>3.2</v>
      </c>
    </row>
    <row r="68" spans="1:37" s="4" customFormat="1" x14ac:dyDescent="0.25">
      <c r="A68" s="131" t="s">
        <v>125</v>
      </c>
      <c r="B68" s="63" t="s">
        <v>124</v>
      </c>
      <c r="C68" s="77">
        <f>ROUND(IF('Indicator Data'!Q71="No data",IF((0.1233*LN('Indicator Data'!BB71)-0.4559)&gt;C$195,0,IF((0.1233*LN('Indicator Data'!BB71)-0.4559)&lt;C$194,10,(C$195-(0.1233*LN('Indicator Data'!BB71)-0.4559))/(C$195-C$194)*10)),IF('Indicator Data'!Q71&gt;C$195,0,IF('Indicator Data'!Q71&lt;C$194,10,(C$195-'Indicator Data'!Q71)/(C$195-C$194)*10))),1)</f>
        <v>3</v>
      </c>
      <c r="D68" s="77" t="str">
        <f>IF('Indicator Data'!R71="No data","x",ROUND((IF('Indicator Data'!R71&gt;D$195,10,IF('Indicator Data'!R71&lt;D$194,0,10-(D$195-'Indicator Data'!R71)/(D$195-D$194)*10))),1))</f>
        <v>x</v>
      </c>
      <c r="E68" s="78">
        <f t="shared" ref="E68:E131" si="19">ROUND(IF(D68="x",C68,(10-GEOMEAN(((10-C68)/10*9+1),((10-D68)/10*9+1)))/9*10),1)</f>
        <v>3</v>
      </c>
      <c r="F68" s="77" t="str">
        <f>IF('Indicator Data'!AF71="No data","x",ROUND(IF('Indicator Data'!AF71&gt;F$195,10,IF('Indicator Data'!AF71&lt;F$194,0,10-(F$195-'Indicator Data'!AF71)/(F$195-F$194)*10)),1))</f>
        <v>x</v>
      </c>
      <c r="G68" s="77" t="str">
        <f>IF('Indicator Data'!AG71="No data","x",ROUND(IF('Indicator Data'!AG71&gt;G$195,10,IF('Indicator Data'!AG71&lt;G$194,0,10-(G$195-'Indicator Data'!AG71)/(G$195-G$194)*10)),1))</f>
        <v>x</v>
      </c>
      <c r="H68" s="78" t="str">
        <f t="shared" ref="H68:H131" si="20">IF(AND(F68="x",G68="x"),"x",ROUND(AVERAGE(F68,G68),1))</f>
        <v>x</v>
      </c>
      <c r="I68" s="79">
        <f>SUM(IF('Indicator Data'!S71=0,0,'Indicator Data'!S71/1000000),SUM('Indicator Data'!T71:U71))</f>
        <v>62.93</v>
      </c>
      <c r="J68" s="79">
        <f>I68/'Indicator Data'!BC71*1000000</f>
        <v>586.39358163198756</v>
      </c>
      <c r="K68" s="77">
        <f t="shared" ref="K68:K131" si="21">IF(J68="x","x",ROUND(IF(J68&gt;K$195,10,IF(J68&lt;K$194,0,10-(K$195-J68)/(K$195-K$194)*10)),1))</f>
        <v>10</v>
      </c>
      <c r="L68" s="77">
        <f>IF('Indicator Data'!V71="No data","x",ROUND(IF('Indicator Data'!V71&gt;L$195,10,IF('Indicator Data'!V71&lt;L$194,0,10-(L$195-'Indicator Data'!V71)/(L$195-L$194)*10)),1))</f>
        <v>1.6</v>
      </c>
      <c r="M68" s="78">
        <f t="shared" ref="M68:M131" si="22">ROUND(AVERAGE(K68,L68),1)</f>
        <v>5.8</v>
      </c>
      <c r="N68" s="80">
        <f t="shared" ref="N68:N131" si="23">ROUND(AVERAGE(E68,E68,H68,M68),1)</f>
        <v>3.9</v>
      </c>
      <c r="O68" s="92">
        <f>IF(AND('Indicator Data'!AK71="No data",'Indicator Data'!AL71="No data"),0,SUM('Indicator Data'!AK71:AM71)/1000)</f>
        <v>1E-3</v>
      </c>
      <c r="P68" s="77">
        <f t="shared" ref="P68:P131" si="24">ROUND(IF(O68=0,0,IF(LOG(O68*1000)&gt;$P$195,10,IF(LOG(O68*1000)&lt;P$194,0,10-(P$195-LOG(O68*1000))/(P$195-P$194)*10))),1)</f>
        <v>0</v>
      </c>
      <c r="Q68" s="81">
        <f>O68*1000/'Indicator Data'!BC71</f>
        <v>9.3181881714919359E-6</v>
      </c>
      <c r="R68" s="77">
        <f t="shared" ref="R68:R131" si="25">IF(Q68="x","x",ROUND(IF(Q68&gt;$R$195,10,IF(Q68&lt;$R$194,0,((Q68*100)/0.0052)^(1/4.0545)/6.5*10)),1))</f>
        <v>0</v>
      </c>
      <c r="S68" s="82">
        <f t="shared" ref="S68:S131" si="26">ROUND(AVERAGE(P68,R68),1)</f>
        <v>0</v>
      </c>
      <c r="T68" s="77" t="str">
        <f>IF('Indicator Data'!AB71="No data","x",ROUND(IF('Indicator Data'!AB71&gt;T$195,10,IF('Indicator Data'!AB71&lt;T$194,0,10-(T$195-'Indicator Data'!AB71)/(T$195-T$194)*10)),1))</f>
        <v>x</v>
      </c>
      <c r="U68" s="77">
        <f>IF('Indicator Data'!AA71="No data","x",ROUND(IF('Indicator Data'!AA71&gt;U$195,10,IF('Indicator Data'!AA71&lt;U$194,0,10-(U$195-'Indicator Data'!AA71)/(U$195-U$194)*10)),1))</f>
        <v>0.1</v>
      </c>
      <c r="V68" s="77" t="str">
        <f>IF('Indicator Data'!AE71="No data","x",ROUND(IF('Indicator Data'!AE71&gt;V$195,10,IF('Indicator Data'!AE71&lt;V$194,0,10-(V$195-'Indicator Data'!AE71)/(V$195-V$194)*10)),1))</f>
        <v>x</v>
      </c>
      <c r="W68" s="78">
        <f t="shared" si="17"/>
        <v>0.1</v>
      </c>
      <c r="X68" s="77">
        <f>IF('Indicator Data'!W71="No data","x",ROUND(IF('Indicator Data'!W71&gt;X$195,10,IF('Indicator Data'!W71&lt;X$194,0,10-(X$195-'Indicator Data'!W71)/(X$195-X$194)*10)),1))</f>
        <v>0.9</v>
      </c>
      <c r="Y68" s="77" t="str">
        <f>IF('Indicator Data'!X71="No data","x",ROUND(IF('Indicator Data'!X71&gt;Y$195,10,IF('Indicator Data'!X71&lt;Y$194,0,10-(Y$195-'Indicator Data'!X71)/(Y$195-Y$194)*10)),1))</f>
        <v>x</v>
      </c>
      <c r="Z68" s="78">
        <f t="shared" ref="Z68:Z131" si="27">IF(AND(X68="x",Y68="x"),"x",ROUND(AVERAGE(Y68,X68),1))</f>
        <v>0.9</v>
      </c>
      <c r="AA68" s="92">
        <f>('Indicator Data'!AJ71+'Indicator Data'!AI71*0.5+'Indicator Data'!AH71*0.25)/1000</f>
        <v>0</v>
      </c>
      <c r="AB68" s="83">
        <f>AA68*1000/'Indicator Data'!BC71</f>
        <v>0</v>
      </c>
      <c r="AC68" s="78">
        <f t="shared" ref="AC68:AC131" si="28">IF(AB68="x","x",ROUND(IF(AB68&gt;AC$195,10,IF(AB68&lt;AC$194,0,10-(AC$195-AB68)/(AC$195-AC$194)*10)),1))</f>
        <v>0</v>
      </c>
      <c r="AD68" s="77">
        <f>IF('Indicator Data'!AN71="No data","x",ROUND(IF('Indicator Data'!AN71&lt;$AD$194,10,IF('Indicator Data'!AN71&gt;$AD$195,0,($AD$195-'Indicator Data'!AN71)/($AD$195-$AD$194)*10)),1))</f>
        <v>4.7</v>
      </c>
      <c r="AE68" s="77">
        <f>IF('Indicator Data'!AO71="No data","x",ROUND(IF('Indicator Data'!AO71&gt;$AE$195,10,IF('Indicator Data'!AO71&lt;$AE$194,0,10-($AE$195-'Indicator Data'!AO71)/($AE$195-$AE$194)*10)),1))</f>
        <v>0.4</v>
      </c>
      <c r="AF68" s="84">
        <f>IF('Indicator Data'!AP71="No data","x",ROUND(IF('Indicator Data'!AP71&gt;$AF$195,10,IF('Indicator Data'!AP71&lt;$AF$194,0,10-($AF$195-'Indicator Data'!AP71)/($AF$195-$AF$194)*10)),1))</f>
        <v>2.6</v>
      </c>
      <c r="AG68" s="84" t="str">
        <f>IF('Indicator Data'!AQ71="No data","x",ROUND(IF('Indicator Data'!AQ71&gt;$AG$195,10,IF('Indicator Data'!AQ71&lt;$AG$194,0,10-($AG$195-'Indicator Data'!AQ71)/($AG$195-$AG$194)*10)),1))</f>
        <v>x</v>
      </c>
      <c r="AH68" s="77">
        <f t="shared" ref="AH68:AH131" si="29">IF(AF68="x","x",ROUND(IF(AG68="x",AF68,SUM(AF68*0.8,AG68*0.2)),1))</f>
        <v>2.6</v>
      </c>
      <c r="AI68" s="78">
        <f t="shared" ref="AI68:AI131" si="30">ROUND(AVERAGE(AE68,AH68,AD68),1)</f>
        <v>2.6</v>
      </c>
      <c r="AJ68" s="85">
        <f t="shared" ref="AJ68:AJ131" si="31">ROUND(IF(AND(W68="x",Z68="x",AI68="x"),AC68,IF(AND(W68="x",Z68="x"),(10-GEOMEAN(((10-AI68)/10*9+1),((10-AC68)/10*9+1)))/9*10,IF(AI68="x",(10-GEOMEAN(((10-W68)/10*9+1),((10-Z68)/10*9+1),((10-AC68)/10*9+1)))/9*10,IF(W68="x",(10-GEOMEAN(((10-AI68)/10*9+1),((10-Z68)/10*9+1),((10-AC68)/10*9+1)))/9*10,(10-GEOMEAN(((10-W68)/10*9+1),((10-Z68)/10*9+1),((10-AC68)/10*9+1),((10-AI68)/10*9+1)))/9*10)))),1)</f>
        <v>1</v>
      </c>
      <c r="AK68" s="86">
        <f t="shared" si="18"/>
        <v>0.5</v>
      </c>
    </row>
    <row r="69" spans="1:37" s="4" customFormat="1" x14ac:dyDescent="0.25">
      <c r="A69" s="131" t="s">
        <v>127</v>
      </c>
      <c r="B69" s="63" t="s">
        <v>126</v>
      </c>
      <c r="C69" s="77">
        <f>ROUND(IF('Indicator Data'!Q72="No data",IF((0.1233*LN('Indicator Data'!BB72)-0.4559)&gt;C$195,0,IF((0.1233*LN('Indicator Data'!BB72)-0.4559)&lt;C$194,10,(C$195-(0.1233*LN('Indicator Data'!BB72)-0.4559))/(C$195-C$194)*10)),IF('Indicator Data'!Q72&gt;C$195,0,IF('Indicator Data'!Q72&lt;C$194,10,(C$195-'Indicator Data'!Q72)/(C$195-C$194)*10))),1)</f>
        <v>4.8</v>
      </c>
      <c r="D69" s="77" t="str">
        <f>IF('Indicator Data'!R72="No data","x",ROUND((IF('Indicator Data'!R72&gt;D$195,10,IF('Indicator Data'!R72&lt;D$194,0,10-(D$195-'Indicator Data'!R72)/(D$195-D$194)*10))),1))</f>
        <v>x</v>
      </c>
      <c r="E69" s="78">
        <f t="shared" si="19"/>
        <v>4.8</v>
      </c>
      <c r="F69" s="77">
        <f>IF('Indicator Data'!AF72="No data","x",ROUND(IF('Indicator Data'!AF72&gt;F$195,10,IF('Indicator Data'!AF72&lt;F$194,0,10-(F$195-'Indicator Data'!AF72)/(F$195-F$194)*10)),1))</f>
        <v>6.6</v>
      </c>
      <c r="G69" s="77">
        <f>IF('Indicator Data'!AG72="No data","x",ROUND(IF('Indicator Data'!AG72&gt;G$195,10,IF('Indicator Data'!AG72&lt;G$194,0,10-(G$195-'Indicator Data'!AG72)/(G$195-G$194)*10)),1))</f>
        <v>5.9</v>
      </c>
      <c r="H69" s="78">
        <f t="shared" si="20"/>
        <v>6.3</v>
      </c>
      <c r="I69" s="79">
        <f>SUM(IF('Indicator Data'!S72=0,0,'Indicator Data'!S72/1000000),SUM('Indicator Data'!T72:U72))</f>
        <v>724.91243299999996</v>
      </c>
      <c r="J69" s="79">
        <f>I69/'Indicator Data'!BC72*1000000</f>
        <v>43.715591025678982</v>
      </c>
      <c r="K69" s="77">
        <f t="shared" si="21"/>
        <v>0.9</v>
      </c>
      <c r="L69" s="77">
        <f>IF('Indicator Data'!V72="No data","x",ROUND(IF('Indicator Data'!V72&gt;L$195,10,IF('Indicator Data'!V72&lt;L$194,0,10-(L$195-'Indicator Data'!V72)/(L$195-L$194)*10)),1))</f>
        <v>0.4</v>
      </c>
      <c r="M69" s="78">
        <f t="shared" si="22"/>
        <v>0.7</v>
      </c>
      <c r="N69" s="80">
        <f t="shared" si="23"/>
        <v>4.2</v>
      </c>
      <c r="O69" s="92">
        <f>IF(AND('Indicator Data'!AK72="No data",'Indicator Data'!AL72="No data"),0,SUM('Indicator Data'!AK72:AM72)/1000)</f>
        <v>256.86</v>
      </c>
      <c r="P69" s="77">
        <f t="shared" si="24"/>
        <v>8</v>
      </c>
      <c r="Q69" s="81">
        <f>O69*1000/'Indicator Data'!BC72</f>
        <v>1.5489852566587038E-2</v>
      </c>
      <c r="R69" s="77">
        <f t="shared" si="25"/>
        <v>6.3</v>
      </c>
      <c r="S69" s="82">
        <f t="shared" si="26"/>
        <v>7.2</v>
      </c>
      <c r="T69" s="77">
        <f>IF('Indicator Data'!AB72="No data","x",ROUND(IF('Indicator Data'!AB72&gt;T$195,10,IF('Indicator Data'!AB72&lt;T$194,0,10-(T$195-'Indicator Data'!AB72)/(T$195-T$194)*10)),1))</f>
        <v>1.2</v>
      </c>
      <c r="U69" s="77">
        <f>IF('Indicator Data'!AA72="No data","x",ROUND(IF('Indicator Data'!AA72&gt;U$195,10,IF('Indicator Data'!AA72&lt;U$194,0,10-(U$195-'Indicator Data'!AA72)/(U$195-U$194)*10)),1))</f>
        <v>0.5</v>
      </c>
      <c r="V69" s="77">
        <f>IF('Indicator Data'!AE72="No data","x",ROUND(IF('Indicator Data'!AE72&gt;V$195,10,IF('Indicator Data'!AE72&lt;V$194,0,10-(V$195-'Indicator Data'!AE72)/(V$195-V$194)*10)),1))</f>
        <v>0</v>
      </c>
      <c r="W69" s="78">
        <f t="shared" si="17"/>
        <v>0.6</v>
      </c>
      <c r="X69" s="77">
        <f>IF('Indicator Data'!W72="No data","x",ROUND(IF('Indicator Data'!W72&gt;X$195,10,IF('Indicator Data'!W72&lt;X$194,0,10-(X$195-'Indicator Data'!W72)/(X$195-X$194)*10)),1))</f>
        <v>2.2000000000000002</v>
      </c>
      <c r="Y69" s="77">
        <f>IF('Indicator Data'!X72="No data","x",ROUND(IF('Indicator Data'!X72&gt;Y$195,10,IF('Indicator Data'!X72&lt;Y$194,0,10-(Y$195-'Indicator Data'!X72)/(Y$195-Y$194)*10)),1))</f>
        <v>2.8</v>
      </c>
      <c r="Z69" s="78">
        <f t="shared" si="27"/>
        <v>2.5</v>
      </c>
      <c r="AA69" s="92">
        <f>('Indicator Data'!AJ72+'Indicator Data'!AI72*0.5+'Indicator Data'!AH72*0.25)/1000</f>
        <v>14.53975</v>
      </c>
      <c r="AB69" s="83">
        <f>AA69*1000/'Indicator Data'!BC72</f>
        <v>8.7681454432388811E-4</v>
      </c>
      <c r="AC69" s="78">
        <f t="shared" si="28"/>
        <v>0.1</v>
      </c>
      <c r="AD69" s="77">
        <f>IF('Indicator Data'!AN72="No data","x",ROUND(IF('Indicator Data'!AN72&lt;$AD$194,10,IF('Indicator Data'!AN72&gt;$AD$195,0,($AD$195-'Indicator Data'!AN72)/($AD$195-$AD$194)*10)),1))</f>
        <v>4.5</v>
      </c>
      <c r="AE69" s="77">
        <f>IF('Indicator Data'!AO72="No data","x",ROUND(IF('Indicator Data'!AO72&gt;$AE$195,10,IF('Indicator Data'!AO72&lt;$AE$194,0,10-($AE$195-'Indicator Data'!AO72)/($AE$195-$AE$194)*10)),1))</f>
        <v>3.5</v>
      </c>
      <c r="AF69" s="84">
        <f>IF('Indicator Data'!AP72="No data","x",ROUND(IF('Indicator Data'!AP72&gt;$AF$195,10,IF('Indicator Data'!AP72&lt;$AF$194,0,10-($AF$195-'Indicator Data'!AP72)/($AF$195-$AF$194)*10)),1))</f>
        <v>6.8</v>
      </c>
      <c r="AG69" s="84">
        <f>IF('Indicator Data'!AQ72="No data","x",ROUND(IF('Indicator Data'!AQ72&gt;$AG$195,10,IF('Indicator Data'!AQ72&lt;$AG$194,0,10-($AG$195-'Indicator Data'!AQ72)/($AG$195-$AG$194)*10)),1))</f>
        <v>2.8</v>
      </c>
      <c r="AH69" s="77">
        <f t="shared" si="29"/>
        <v>6</v>
      </c>
      <c r="AI69" s="78">
        <f t="shared" si="30"/>
        <v>4.7</v>
      </c>
      <c r="AJ69" s="85">
        <f t="shared" si="31"/>
        <v>2.2000000000000002</v>
      </c>
      <c r="AK69" s="86">
        <f t="shared" si="18"/>
        <v>5.2</v>
      </c>
    </row>
    <row r="70" spans="1:37" s="4" customFormat="1" x14ac:dyDescent="0.25">
      <c r="A70" s="131" t="s">
        <v>129</v>
      </c>
      <c r="B70" s="63" t="s">
        <v>128</v>
      </c>
      <c r="C70" s="77">
        <f>ROUND(IF('Indicator Data'!Q73="No data",IF((0.1233*LN('Indicator Data'!BB73)-0.4559)&gt;C$195,0,IF((0.1233*LN('Indicator Data'!BB73)-0.4559)&lt;C$194,10,(C$195-(0.1233*LN('Indicator Data'!BB73)-0.4559))/(C$195-C$194)*10)),IF('Indicator Data'!Q73&gt;C$195,0,IF('Indicator Data'!Q73&lt;C$194,10,(C$195-'Indicator Data'!Q73)/(C$195-C$194)*10))),1)</f>
        <v>8.1999999999999993</v>
      </c>
      <c r="D70" s="77">
        <f>IF('Indicator Data'!R73="No data","x",ROUND((IF('Indicator Data'!R73&gt;D$195,10,IF('Indicator Data'!R73&lt;D$194,0,10-(D$195-'Indicator Data'!R73)/(D$195-D$194)*10))),1))</f>
        <v>8.3000000000000007</v>
      </c>
      <c r="E70" s="78">
        <f t="shared" si="19"/>
        <v>8.3000000000000007</v>
      </c>
      <c r="F70" s="77" t="str">
        <f>IF('Indicator Data'!AF73="No data","x",ROUND(IF('Indicator Data'!AF73&gt;F$195,10,IF('Indicator Data'!AF73&lt;F$194,0,10-(F$195-'Indicator Data'!AF73)/(F$195-F$194)*10)),1))</f>
        <v>x</v>
      </c>
      <c r="G70" s="77">
        <f>IF('Indicator Data'!AG73="No data","x",ROUND(IF('Indicator Data'!AG73&gt;G$195,10,IF('Indicator Data'!AG73&lt;G$194,0,10-(G$195-'Indicator Data'!AG73)/(G$195-G$194)*10)),1))</f>
        <v>2.2000000000000002</v>
      </c>
      <c r="H70" s="78">
        <f t="shared" si="20"/>
        <v>2.2000000000000002</v>
      </c>
      <c r="I70" s="79">
        <f>SUM(IF('Indicator Data'!S73=0,0,'Indicator Data'!S73/1000000),SUM('Indicator Data'!T73:U73))</f>
        <v>1158.2242490000001</v>
      </c>
      <c r="J70" s="79">
        <f>I70/'Indicator Data'!BC73*1000000</f>
        <v>93.43589465375878</v>
      </c>
      <c r="K70" s="77">
        <f t="shared" si="21"/>
        <v>1.9</v>
      </c>
      <c r="L70" s="77">
        <f>IF('Indicator Data'!V73="No data","x",ROUND(IF('Indicator Data'!V73&gt;L$195,10,IF('Indicator Data'!V73&lt;L$194,0,10-(L$195-'Indicator Data'!V73)/(L$195-L$194)*10)),1))</f>
        <v>5.8</v>
      </c>
      <c r="M70" s="78">
        <f t="shared" si="22"/>
        <v>3.9</v>
      </c>
      <c r="N70" s="80">
        <f t="shared" si="23"/>
        <v>5.7</v>
      </c>
      <c r="O70" s="92">
        <f>IF(AND('Indicator Data'!AK73="No data",'Indicator Data'!AL73="No data"),0,SUM('Indicator Data'!AK73:AM73)/1000)</f>
        <v>5.0679999999999996</v>
      </c>
      <c r="P70" s="77">
        <f t="shared" si="24"/>
        <v>2.2999999999999998</v>
      </c>
      <c r="Q70" s="81">
        <f>O70*1000/'Indicator Data'!BC73</f>
        <v>4.088440684212004E-4</v>
      </c>
      <c r="R70" s="77">
        <f t="shared" si="25"/>
        <v>2.6</v>
      </c>
      <c r="S70" s="82">
        <f t="shared" si="26"/>
        <v>2.5</v>
      </c>
      <c r="T70" s="77">
        <f>IF('Indicator Data'!AB73="No data","x",ROUND(IF('Indicator Data'!AB73&gt;T$195,10,IF('Indicator Data'!AB73&lt;T$194,0,10-(T$195-'Indicator Data'!AB73)/(T$195-T$194)*10)),1))</f>
        <v>3.2</v>
      </c>
      <c r="U70" s="77">
        <f>IF('Indicator Data'!AA73="No data","x",ROUND(IF('Indicator Data'!AA73&gt;U$195,10,IF('Indicator Data'!AA73&lt;U$194,0,10-(U$195-'Indicator Data'!AA73)/(U$195-U$194)*10)),1))</f>
        <v>3.2</v>
      </c>
      <c r="V70" s="77">
        <f>IF('Indicator Data'!AE73="No data","x",ROUND(IF('Indicator Data'!AE73&gt;V$195,10,IF('Indicator Data'!AE73&lt;V$194,0,10-(V$195-'Indicator Data'!AE73)/(V$195-V$194)*10)),1))</f>
        <v>8.8000000000000007</v>
      </c>
      <c r="W70" s="78">
        <f t="shared" si="17"/>
        <v>5.0999999999999996</v>
      </c>
      <c r="X70" s="77">
        <f>IF('Indicator Data'!W73="No data","x",ROUND(IF('Indicator Data'!W73&gt;X$195,10,IF('Indicator Data'!W73&lt;X$194,0,10-(X$195-'Indicator Data'!W73)/(X$195-X$194)*10)),1))</f>
        <v>7.2</v>
      </c>
      <c r="Y70" s="77">
        <f>IF('Indicator Data'!X73="No data","x",ROUND(IF('Indicator Data'!X73&gt;Y$195,10,IF('Indicator Data'!X73&lt;Y$194,0,10-(Y$195-'Indicator Data'!X73)/(Y$195-Y$194)*10)),1))</f>
        <v>3.6</v>
      </c>
      <c r="Z70" s="78">
        <f t="shared" si="27"/>
        <v>5.4</v>
      </c>
      <c r="AA70" s="92">
        <f>('Indicator Data'!AJ73+'Indicator Data'!AI73*0.5+'Indicator Data'!AH73*0.25)/1000</f>
        <v>7.53</v>
      </c>
      <c r="AB70" s="83">
        <f>AA70*1000/'Indicator Data'!BC73</f>
        <v>6.0745774175446703E-4</v>
      </c>
      <c r="AC70" s="78">
        <f t="shared" si="28"/>
        <v>0.1</v>
      </c>
      <c r="AD70" s="77">
        <f>IF('Indicator Data'!AN73="No data","x",ROUND(IF('Indicator Data'!AN73&lt;$AD$194,10,IF('Indicator Data'!AN73&gt;$AD$195,0,($AD$195-'Indicator Data'!AN73)/($AD$195-$AD$194)*10)),1))</f>
        <v>4.3</v>
      </c>
      <c r="AE70" s="77">
        <f>IF('Indicator Data'!AO73="No data","x",ROUND(IF('Indicator Data'!AO73&gt;$AE$195,10,IF('Indicator Data'!AO73&lt;$AE$194,0,10-($AE$195-'Indicator Data'!AO73)/($AE$195-$AE$194)*10)),1))</f>
        <v>3.8</v>
      </c>
      <c r="AF70" s="84">
        <f>IF('Indicator Data'!AP73="No data","x",ROUND(IF('Indicator Data'!AP73&gt;$AF$195,10,IF('Indicator Data'!AP73&lt;$AF$194,0,10-($AF$195-'Indicator Data'!AP73)/($AF$195-$AF$194)*10)),1))</f>
        <v>9.9</v>
      </c>
      <c r="AG70" s="84">
        <f>IF('Indicator Data'!AQ73="No data","x",ROUND(IF('Indicator Data'!AQ73&gt;$AG$195,10,IF('Indicator Data'!AQ73&lt;$AG$194,0,10-($AG$195-'Indicator Data'!AQ73)/($AG$195-$AG$194)*10)),1))</f>
        <v>3.7</v>
      </c>
      <c r="AH70" s="77">
        <f t="shared" si="29"/>
        <v>8.6999999999999993</v>
      </c>
      <c r="AI70" s="78">
        <f t="shared" si="30"/>
        <v>5.6</v>
      </c>
      <c r="AJ70" s="85">
        <f t="shared" si="31"/>
        <v>4.4000000000000004</v>
      </c>
      <c r="AK70" s="86">
        <f t="shared" si="18"/>
        <v>3.5</v>
      </c>
    </row>
    <row r="71" spans="1:37" s="4" customFormat="1" x14ac:dyDescent="0.25">
      <c r="A71" s="131" t="s">
        <v>372</v>
      </c>
      <c r="B71" s="63" t="s">
        <v>130</v>
      </c>
      <c r="C71" s="77">
        <f>ROUND(IF('Indicator Data'!Q74="No data",IF((0.1233*LN('Indicator Data'!BB74)-0.4559)&gt;C$195,0,IF((0.1233*LN('Indicator Data'!BB74)-0.4559)&lt;C$194,10,(C$195-(0.1233*LN('Indicator Data'!BB74)-0.4559))/(C$195-C$194)*10)),IF('Indicator Data'!Q74&gt;C$195,0,IF('Indicator Data'!Q74&lt;C$194,10,(C$195-'Indicator Data'!Q74)/(C$195-C$194)*10))),1)</f>
        <v>8.1</v>
      </c>
      <c r="D71" s="77">
        <f>IF('Indicator Data'!R74="No data","x",ROUND((IF('Indicator Data'!R74&gt;D$195,10,IF('Indicator Data'!R74&lt;D$194,0,10-(D$195-'Indicator Data'!R74)/(D$195-D$194)*10))),1))</f>
        <v>9.9</v>
      </c>
      <c r="E71" s="78">
        <f t="shared" si="19"/>
        <v>9.1999999999999993</v>
      </c>
      <c r="F71" s="77" t="str">
        <f>IF('Indicator Data'!AF74="No data","x",ROUND(IF('Indicator Data'!AF74&gt;F$195,10,IF('Indicator Data'!AF74&lt;F$194,0,10-(F$195-'Indicator Data'!AF74)/(F$195-F$194)*10)),1))</f>
        <v>x</v>
      </c>
      <c r="G71" s="77">
        <f>IF('Indicator Data'!AG74="No data","x",ROUND(IF('Indicator Data'!AG74&gt;G$195,10,IF('Indicator Data'!AG74&lt;G$194,0,10-(G$195-'Indicator Data'!AG74)/(G$195-G$194)*10)),1))</f>
        <v>6.4</v>
      </c>
      <c r="H71" s="78">
        <f t="shared" si="20"/>
        <v>6.4</v>
      </c>
      <c r="I71" s="79">
        <f>SUM(IF('Indicator Data'!S74=0,0,'Indicator Data'!S74/1000000),SUM('Indicator Data'!T74:U74))</f>
        <v>207.98786100000001</v>
      </c>
      <c r="J71" s="79">
        <f>I71/'Indicator Data'!BC74*1000000</f>
        <v>114.54981004550318</v>
      </c>
      <c r="K71" s="77">
        <f t="shared" si="21"/>
        <v>2.2999999999999998</v>
      </c>
      <c r="L71" s="77">
        <f>IF('Indicator Data'!V74="No data","x",ROUND(IF('Indicator Data'!V74&gt;L$195,10,IF('Indicator Data'!V74&lt;L$194,0,10-(L$195-'Indicator Data'!V74)/(L$195-L$194)*10)),1))</f>
        <v>6</v>
      </c>
      <c r="M71" s="78">
        <f t="shared" si="22"/>
        <v>4.2</v>
      </c>
      <c r="N71" s="80">
        <f t="shared" si="23"/>
        <v>7.3</v>
      </c>
      <c r="O71" s="92">
        <f>IF(AND('Indicator Data'!AK74="No data",'Indicator Data'!AL74="No data"),0,SUM('Indicator Data'!AK74:AM74)/1000)</f>
        <v>9.2629999999999999</v>
      </c>
      <c r="P71" s="77">
        <f t="shared" si="24"/>
        <v>3.2</v>
      </c>
      <c r="Q71" s="81">
        <f>O71*1000/'Indicator Data'!BC74</f>
        <v>5.1016193221559971E-3</v>
      </c>
      <c r="R71" s="77">
        <f t="shared" si="25"/>
        <v>4.8</v>
      </c>
      <c r="S71" s="82">
        <f t="shared" si="26"/>
        <v>4</v>
      </c>
      <c r="T71" s="77">
        <f>IF('Indicator Data'!AB74="No data","x",ROUND(IF('Indicator Data'!AB74&gt;T$195,10,IF('Indicator Data'!AB74&lt;T$194,0,10-(T$195-'Indicator Data'!AB74)/(T$195-T$194)*10)),1))</f>
        <v>7.4</v>
      </c>
      <c r="U71" s="77">
        <f>IF('Indicator Data'!AA74="No data","x",ROUND(IF('Indicator Data'!AA74&gt;U$195,10,IF('Indicator Data'!AA74&lt;U$194,0,10-(U$195-'Indicator Data'!AA74)/(U$195-U$194)*10)),1))</f>
        <v>6.8</v>
      </c>
      <c r="V71" s="77">
        <f>IF('Indicator Data'!AE74="No data","x",ROUND(IF('Indicator Data'!AE74&gt;V$195,10,IF('Indicator Data'!AE74&lt;V$194,0,10-(V$195-'Indicator Data'!AE74)/(V$195-V$194)*10)),1))</f>
        <v>8</v>
      </c>
      <c r="W71" s="78">
        <f t="shared" si="17"/>
        <v>7.4</v>
      </c>
      <c r="X71" s="77">
        <f>IF('Indicator Data'!W74="No data","x",ROUND(IF('Indicator Data'!W74&gt;X$195,10,IF('Indicator Data'!W74&lt;X$194,0,10-(X$195-'Indicator Data'!W74)/(X$195-X$194)*10)),1))</f>
        <v>7.1</v>
      </c>
      <c r="Y71" s="77">
        <f>IF('Indicator Data'!X74="No data","x",ROUND(IF('Indicator Data'!X74&gt;Y$195,10,IF('Indicator Data'!X74&lt;Y$194,0,10-(Y$195-'Indicator Data'!X74)/(Y$195-Y$194)*10)),1))</f>
        <v>3.8</v>
      </c>
      <c r="Z71" s="78">
        <f t="shared" si="27"/>
        <v>5.5</v>
      </c>
      <c r="AA71" s="92">
        <f>('Indicator Data'!AJ74+'Indicator Data'!AI74*0.5+'Indicator Data'!AH74*0.25)/1000</f>
        <v>0</v>
      </c>
      <c r="AB71" s="83">
        <f>AA71*1000/'Indicator Data'!BC74</f>
        <v>0</v>
      </c>
      <c r="AC71" s="78">
        <f t="shared" si="28"/>
        <v>0</v>
      </c>
      <c r="AD71" s="77">
        <f>IF('Indicator Data'!AN74="No data","x",ROUND(IF('Indicator Data'!AN74&lt;$AD$194,10,IF('Indicator Data'!AN74&gt;$AD$195,0,($AD$195-'Indicator Data'!AN74)/($AD$195-$AD$194)*10)),1))</f>
        <v>5.3</v>
      </c>
      <c r="AE71" s="77">
        <f>IF('Indicator Data'!AO74="No data","x",ROUND(IF('Indicator Data'!AO74&gt;$AE$195,10,IF('Indicator Data'!AO74&lt;$AE$194,0,10-($AE$195-'Indicator Data'!AO74)/($AE$195-$AE$194)*10)),1))</f>
        <v>5.2</v>
      </c>
      <c r="AF71" s="84" t="str">
        <f>IF('Indicator Data'!AP74="No data","x",ROUND(IF('Indicator Data'!AP74&gt;$AF$195,10,IF('Indicator Data'!AP74&lt;$AF$194,0,10-($AF$195-'Indicator Data'!AP74)/($AF$195-$AF$194)*10)),1))</f>
        <v>x</v>
      </c>
      <c r="AG71" s="84" t="str">
        <f>IF('Indicator Data'!AQ74="No data","x",ROUND(IF('Indicator Data'!AQ74&gt;$AG$195,10,IF('Indicator Data'!AQ74&lt;$AG$194,0,10-($AG$195-'Indicator Data'!AQ74)/($AG$195-$AG$194)*10)),1))</f>
        <v>x</v>
      </c>
      <c r="AH71" s="77" t="str">
        <f t="shared" si="29"/>
        <v>x</v>
      </c>
      <c r="AI71" s="78">
        <f t="shared" si="30"/>
        <v>5.3</v>
      </c>
      <c r="AJ71" s="85">
        <f t="shared" si="31"/>
        <v>5.0999999999999996</v>
      </c>
      <c r="AK71" s="86">
        <f t="shared" si="18"/>
        <v>4.5999999999999996</v>
      </c>
    </row>
    <row r="72" spans="1:37" s="4" customFormat="1" x14ac:dyDescent="0.25">
      <c r="A72" s="131" t="s">
        <v>132</v>
      </c>
      <c r="B72" s="63" t="s">
        <v>131</v>
      </c>
      <c r="C72" s="77">
        <f>ROUND(IF('Indicator Data'!Q75="No data",IF((0.1233*LN('Indicator Data'!BB75)-0.4559)&gt;C$195,0,IF((0.1233*LN('Indicator Data'!BB75)-0.4559)&lt;C$194,10,(C$195-(0.1233*LN('Indicator Data'!BB75)-0.4559))/(C$195-C$194)*10)),IF('Indicator Data'!Q75&gt;C$195,0,IF('Indicator Data'!Q75&lt;C$194,10,(C$195-'Indicator Data'!Q75)/(C$195-C$194)*10))),1)</f>
        <v>4.8</v>
      </c>
      <c r="D72" s="77">
        <f>IF('Indicator Data'!R75="No data","x",ROUND((IF('Indicator Data'!R75&gt;D$195,10,IF('Indicator Data'!R75&lt;D$194,0,10-(D$195-'Indicator Data'!R75)/(D$195-D$194)*10))),1))</f>
        <v>0</v>
      </c>
      <c r="E72" s="78">
        <f t="shared" si="19"/>
        <v>2.7</v>
      </c>
      <c r="F72" s="77">
        <f>IF('Indicator Data'!AF75="No data","x",ROUND(IF('Indicator Data'!AF75&gt;F$195,10,IF('Indicator Data'!AF75&lt;F$194,0,10-(F$195-'Indicator Data'!AF75)/(F$195-F$194)*10)),1))</f>
        <v>6.8</v>
      </c>
      <c r="G72" s="77" t="str">
        <f>IF('Indicator Data'!AG75="No data","x",ROUND(IF('Indicator Data'!AG75&gt;G$195,10,IF('Indicator Data'!AG75&lt;G$194,0,10-(G$195-'Indicator Data'!AG75)/(G$195-G$194)*10)),1))</f>
        <v>x</v>
      </c>
      <c r="H72" s="78">
        <f t="shared" si="20"/>
        <v>6.8</v>
      </c>
      <c r="I72" s="79">
        <f>SUM(IF('Indicator Data'!S75=0,0,'Indicator Data'!S75/1000000),SUM('Indicator Data'!T75:U75))</f>
        <v>191.52</v>
      </c>
      <c r="J72" s="79">
        <f>I72/'Indicator Data'!BC75*1000000</f>
        <v>247.6648868554758</v>
      </c>
      <c r="K72" s="77">
        <f t="shared" si="21"/>
        <v>5</v>
      </c>
      <c r="L72" s="77">
        <f>IF('Indicator Data'!V75="No data","x",ROUND(IF('Indicator Data'!V75&gt;L$195,10,IF('Indicator Data'!V75&lt;L$194,0,10-(L$195-'Indicator Data'!V75)/(L$195-L$194)*10)),1))</f>
        <v>0.6</v>
      </c>
      <c r="M72" s="78">
        <f t="shared" si="22"/>
        <v>2.8</v>
      </c>
      <c r="N72" s="80">
        <f t="shared" si="23"/>
        <v>3.8</v>
      </c>
      <c r="O72" s="92">
        <f>IF(AND('Indicator Data'!AK75="No data",'Indicator Data'!AL75="No data"),0,SUM('Indicator Data'!AK75:AM75)/1000)</f>
        <v>1.0999999999999999E-2</v>
      </c>
      <c r="P72" s="77">
        <f t="shared" si="24"/>
        <v>0</v>
      </c>
      <c r="Q72" s="81">
        <f>O72*1000/'Indicator Data'!BC75</f>
        <v>1.4224695882467804E-5</v>
      </c>
      <c r="R72" s="77">
        <f t="shared" si="25"/>
        <v>0</v>
      </c>
      <c r="S72" s="82">
        <f t="shared" si="26"/>
        <v>0</v>
      </c>
      <c r="T72" s="77">
        <f>IF('Indicator Data'!AB75="No data","x",ROUND(IF('Indicator Data'!AB75&gt;T$195,10,IF('Indicator Data'!AB75&lt;T$194,0,10-(T$195-'Indicator Data'!AB75)/(T$195-T$194)*10)),1))</f>
        <v>3</v>
      </c>
      <c r="U72" s="77">
        <f>IF('Indicator Data'!AA75="No data","x",ROUND(IF('Indicator Data'!AA75&gt;U$195,10,IF('Indicator Data'!AA75&lt;U$194,0,10-(U$195-'Indicator Data'!AA75)/(U$195-U$194)*10)),1))</f>
        <v>1.7</v>
      </c>
      <c r="V72" s="77">
        <f>IF('Indicator Data'!AE75="No data","x",ROUND(IF('Indicator Data'!AE75&gt;V$195,10,IF('Indicator Data'!AE75&lt;V$194,0,10-(V$195-'Indicator Data'!AE75)/(V$195-V$194)*10)),1))</f>
        <v>2</v>
      </c>
      <c r="W72" s="78">
        <f t="shared" si="17"/>
        <v>2.2000000000000002</v>
      </c>
      <c r="X72" s="77">
        <f>IF('Indicator Data'!W75="No data","x",ROUND(IF('Indicator Data'!W75&gt;X$195,10,IF('Indicator Data'!W75&lt;X$194,0,10-(X$195-'Indicator Data'!W75)/(X$195-X$194)*10)),1))</f>
        <v>3</v>
      </c>
      <c r="Y72" s="77">
        <f>IF('Indicator Data'!X75="No data","x",ROUND(IF('Indicator Data'!X75&gt;Y$195,10,IF('Indicator Data'!X75&lt;Y$194,0,10-(Y$195-'Indicator Data'!X75)/(Y$195-Y$194)*10)),1))</f>
        <v>1.9</v>
      </c>
      <c r="Z72" s="78">
        <f t="shared" si="27"/>
        <v>2.5</v>
      </c>
      <c r="AA72" s="92">
        <f>('Indicator Data'!AJ75+'Indicator Data'!AI75*0.5+'Indicator Data'!AH75*0.25)/1000</f>
        <v>49.75</v>
      </c>
      <c r="AB72" s="83">
        <f>AA72*1000/'Indicator Data'!BC75</f>
        <v>6.4334420013888477E-2</v>
      </c>
      <c r="AC72" s="78">
        <f t="shared" si="28"/>
        <v>6.4</v>
      </c>
      <c r="AD72" s="77">
        <f>IF('Indicator Data'!AN75="No data","x",ROUND(IF('Indicator Data'!AN75&lt;$AD$194,10,IF('Indicator Data'!AN75&gt;$AD$195,0,($AD$195-'Indicator Data'!AN75)/($AD$195-$AD$194)*10)),1))</f>
        <v>4.3</v>
      </c>
      <c r="AE72" s="77">
        <f>IF('Indicator Data'!AO75="No data","x",ROUND(IF('Indicator Data'!AO75&gt;$AE$195,10,IF('Indicator Data'!AO75&lt;$AE$194,0,10-($AE$195-'Indicator Data'!AO75)/($AE$195-$AE$194)*10)),1))</f>
        <v>1.9</v>
      </c>
      <c r="AF72" s="84" t="str">
        <f>IF('Indicator Data'!AP75="No data","x",ROUND(IF('Indicator Data'!AP75&gt;$AF$195,10,IF('Indicator Data'!AP75&lt;$AF$194,0,10-($AF$195-'Indicator Data'!AP75)/($AF$195-$AF$194)*10)),1))</f>
        <v>x</v>
      </c>
      <c r="AG72" s="84" t="str">
        <f>IF('Indicator Data'!AQ75="No data","x",ROUND(IF('Indicator Data'!AQ75&gt;$AG$195,10,IF('Indicator Data'!AQ75&lt;$AG$194,0,10-($AG$195-'Indicator Data'!AQ75)/($AG$195-$AG$194)*10)),1))</f>
        <v>x</v>
      </c>
      <c r="AH72" s="77" t="str">
        <f t="shared" si="29"/>
        <v>x</v>
      </c>
      <c r="AI72" s="78">
        <f t="shared" si="30"/>
        <v>3.1</v>
      </c>
      <c r="AJ72" s="85">
        <f t="shared" si="31"/>
        <v>3.8</v>
      </c>
      <c r="AK72" s="86">
        <f t="shared" si="18"/>
        <v>2.1</v>
      </c>
    </row>
    <row r="73" spans="1:37" s="4" customFormat="1" x14ac:dyDescent="0.25">
      <c r="A73" s="131" t="s">
        <v>134</v>
      </c>
      <c r="B73" s="63" t="s">
        <v>133</v>
      </c>
      <c r="C73" s="77">
        <f>ROUND(IF('Indicator Data'!Q76="No data",IF((0.1233*LN('Indicator Data'!BB76)-0.4559)&gt;C$195,0,IF((0.1233*LN('Indicator Data'!BB76)-0.4559)&lt;C$194,10,(C$195-(0.1233*LN('Indicator Data'!BB76)-0.4559))/(C$195-C$194)*10)),IF('Indicator Data'!Q76&gt;C$195,0,IF('Indicator Data'!Q76&lt;C$194,10,(C$195-'Indicator Data'!Q76)/(C$195-C$194)*10))),1)</f>
        <v>7</v>
      </c>
      <c r="D73" s="77">
        <f>IF('Indicator Data'!R76="No data","x",ROUND((IF('Indicator Data'!R76&gt;D$195,10,IF('Indicator Data'!R76&lt;D$194,0,10-(D$195-'Indicator Data'!R76)/(D$195-D$194)*10))),1))</f>
        <v>4.3</v>
      </c>
      <c r="E73" s="78">
        <f t="shared" si="19"/>
        <v>5.8</v>
      </c>
      <c r="F73" s="77">
        <f>IF('Indicator Data'!AF76="No data","x",ROUND(IF('Indicator Data'!AF76&gt;F$195,10,IF('Indicator Data'!AF76&lt;F$194,0,10-(F$195-'Indicator Data'!AF76)/(F$195-F$194)*10)),1))</f>
        <v>7.9</v>
      </c>
      <c r="G73" s="77">
        <f>IF('Indicator Data'!AG76="No data","x",ROUND(IF('Indicator Data'!AG76&gt;G$195,10,IF('Indicator Data'!AG76&lt;G$194,0,10-(G$195-'Indicator Data'!AG76)/(G$195-G$194)*10)),1))</f>
        <v>8.9</v>
      </c>
      <c r="H73" s="78">
        <f t="shared" si="20"/>
        <v>8.4</v>
      </c>
      <c r="I73" s="79">
        <f>SUM(IF('Indicator Data'!S76=0,0,'Indicator Data'!S76/1000000),SUM('Indicator Data'!T76:U76))</f>
        <v>2513.0408769999999</v>
      </c>
      <c r="J73" s="79">
        <f>I73/'Indicator Data'!BC76*1000000</f>
        <v>231.67359620345422</v>
      </c>
      <c r="K73" s="77">
        <f t="shared" si="21"/>
        <v>4.5999999999999996</v>
      </c>
      <c r="L73" s="77">
        <f>IF('Indicator Data'!V76="No data","x",ROUND(IF('Indicator Data'!V76&gt;L$195,10,IF('Indicator Data'!V76&lt;L$194,0,10-(L$195-'Indicator Data'!V76)/(L$195-L$194)*10)),1))</f>
        <v>7.9</v>
      </c>
      <c r="M73" s="78">
        <f t="shared" si="22"/>
        <v>6.3</v>
      </c>
      <c r="N73" s="80">
        <f t="shared" si="23"/>
        <v>6.6</v>
      </c>
      <c r="O73" s="92">
        <f>IF(AND('Indicator Data'!AK76="No data",'Indicator Data'!AL76="No data"),0,SUM('Indicator Data'!AK76:AM76)/1000)</f>
        <v>5.0000000000000001E-3</v>
      </c>
      <c r="P73" s="77">
        <f t="shared" si="24"/>
        <v>0</v>
      </c>
      <c r="Q73" s="81">
        <f>O73*1000/'Indicator Data'!BC76</f>
        <v>4.6094275330694158E-7</v>
      </c>
      <c r="R73" s="77">
        <f t="shared" si="25"/>
        <v>0</v>
      </c>
      <c r="S73" s="82">
        <f t="shared" si="26"/>
        <v>0</v>
      </c>
      <c r="T73" s="77">
        <f>IF('Indicator Data'!AB76="No data","x",ROUND(IF('Indicator Data'!AB76&gt;T$195,10,IF('Indicator Data'!AB76&lt;T$194,0,10-(T$195-'Indicator Data'!AB76)/(T$195-T$194)*10)),1))</f>
        <v>3.4</v>
      </c>
      <c r="U73" s="77">
        <f>IF('Indicator Data'!AA76="No data","x",ROUND(IF('Indicator Data'!AA76&gt;U$195,10,IF('Indicator Data'!AA76&lt;U$194,0,10-(U$195-'Indicator Data'!AA76)/(U$195-U$194)*10)),1))</f>
        <v>3.5</v>
      </c>
      <c r="V73" s="77">
        <f>IF('Indicator Data'!AE76="No data","x",ROUND(IF('Indicator Data'!AE76&gt;V$195,10,IF('Indicator Data'!AE76&lt;V$194,0,10-(V$195-'Indicator Data'!AE76)/(V$195-V$194)*10)),1))</f>
        <v>0.4</v>
      </c>
      <c r="W73" s="78">
        <f t="shared" si="17"/>
        <v>2.4</v>
      </c>
      <c r="X73" s="77">
        <f>IF('Indicator Data'!W76="No data","x",ROUND(IF('Indicator Data'!W76&gt;X$195,10,IF('Indicator Data'!W76&lt;X$194,0,10-(X$195-'Indicator Data'!W76)/(X$195-X$194)*10)),1))</f>
        <v>5.3</v>
      </c>
      <c r="Y73" s="77">
        <f>IF('Indicator Data'!X76="No data","x",ROUND(IF('Indicator Data'!X76&gt;Y$195,10,IF('Indicator Data'!X76&lt;Y$194,0,10-(Y$195-'Indicator Data'!X76)/(Y$195-Y$194)*10)),1))</f>
        <v>2.6</v>
      </c>
      <c r="Z73" s="78">
        <f t="shared" si="27"/>
        <v>4</v>
      </c>
      <c r="AA73" s="92">
        <f>('Indicator Data'!AJ76+'Indicator Data'!AI76*0.5+'Indicator Data'!AH76*0.25)/1000</f>
        <v>2917.2622500000002</v>
      </c>
      <c r="AB73" s="83">
        <f>AA73*1000/'Indicator Data'!BC76</f>
        <v>0.26893817872668069</v>
      </c>
      <c r="AC73" s="78">
        <f t="shared" si="28"/>
        <v>10</v>
      </c>
      <c r="AD73" s="77">
        <f>IF('Indicator Data'!AN76="No data","x",ROUND(IF('Indicator Data'!AN76&lt;$AD$194,10,IF('Indicator Data'!AN76&gt;$AD$195,0,($AD$195-'Indicator Data'!AN76)/($AD$195-$AD$194)*10)),1))</f>
        <v>8.4</v>
      </c>
      <c r="AE73" s="77">
        <f>IF('Indicator Data'!AO76="No data","x",ROUND(IF('Indicator Data'!AO76&gt;$AE$195,10,IF('Indicator Data'!AO76&lt;$AE$194,0,10-($AE$195-'Indicator Data'!AO76)/($AE$195-$AE$194)*10)),1))</f>
        <v>10</v>
      </c>
      <c r="AF73" s="84">
        <f>IF('Indicator Data'!AP76="No data","x",ROUND(IF('Indicator Data'!AP76&gt;$AF$195,10,IF('Indicator Data'!AP76&lt;$AF$194,0,10-($AF$195-'Indicator Data'!AP76)/($AF$195-$AF$194)*10)),1))</f>
        <v>9.6999999999999993</v>
      </c>
      <c r="AG73" s="84">
        <f>IF('Indicator Data'!AQ76="No data","x",ROUND(IF('Indicator Data'!AQ76&gt;$AG$195,10,IF('Indicator Data'!AQ76&lt;$AG$194,0,10-($AG$195-'Indicator Data'!AQ76)/($AG$195-$AG$194)*10)),1))</f>
        <v>1.7</v>
      </c>
      <c r="AH73" s="77">
        <f t="shared" si="29"/>
        <v>8.1</v>
      </c>
      <c r="AI73" s="78">
        <f t="shared" si="30"/>
        <v>8.8000000000000007</v>
      </c>
      <c r="AJ73" s="85">
        <f t="shared" si="31"/>
        <v>7.6</v>
      </c>
      <c r="AK73" s="86">
        <f t="shared" si="18"/>
        <v>4.9000000000000004</v>
      </c>
    </row>
    <row r="74" spans="1:37" s="4" customFormat="1" x14ac:dyDescent="0.25">
      <c r="A74" s="131" t="s">
        <v>136</v>
      </c>
      <c r="B74" s="63" t="s">
        <v>135</v>
      </c>
      <c r="C74" s="77">
        <f>ROUND(IF('Indicator Data'!Q77="No data",IF((0.1233*LN('Indicator Data'!BB77)-0.4559)&gt;C$195,0,IF((0.1233*LN('Indicator Data'!BB77)-0.4559)&lt;C$194,10,(C$195-(0.1233*LN('Indicator Data'!BB77)-0.4559))/(C$195-C$194)*10)),IF('Indicator Data'!Q77&gt;C$195,0,IF('Indicator Data'!Q77&lt;C$194,10,(C$195-'Indicator Data'!Q77)/(C$195-C$194)*10))),1)</f>
        <v>5</v>
      </c>
      <c r="D74" s="77">
        <f>IF('Indicator Data'!R77="No data","x",ROUND((IF('Indicator Data'!R77&gt;D$195,10,IF('Indicator Data'!R77&lt;D$194,0,10-(D$195-'Indicator Data'!R77)/(D$195-D$194)*10))),1))</f>
        <v>1.1000000000000001</v>
      </c>
      <c r="E74" s="78">
        <f t="shared" si="19"/>
        <v>3.3</v>
      </c>
      <c r="F74" s="77">
        <f>IF('Indicator Data'!AF77="No data","x",ROUND(IF('Indicator Data'!AF77&gt;F$195,10,IF('Indicator Data'!AF77&lt;F$194,0,10-(F$195-'Indicator Data'!AF77)/(F$195-F$194)*10)),1))</f>
        <v>6.1</v>
      </c>
      <c r="G74" s="77">
        <f>IF('Indicator Data'!AG77="No data","x",ROUND(IF('Indicator Data'!AG77&gt;G$195,10,IF('Indicator Data'!AG77&lt;G$194,0,10-(G$195-'Indicator Data'!AG77)/(G$195-G$194)*10)),1))</f>
        <v>6.4</v>
      </c>
      <c r="H74" s="78">
        <f t="shared" si="20"/>
        <v>6.3</v>
      </c>
      <c r="I74" s="79">
        <f>SUM(IF('Indicator Data'!S77=0,0,'Indicator Data'!S77/1000000),SUM('Indicator Data'!T77:U77))</f>
        <v>1161.3797749999999</v>
      </c>
      <c r="J74" s="79">
        <f>I74/'Indicator Data'!BC77*1000000</f>
        <v>127.44395095418379</v>
      </c>
      <c r="K74" s="77">
        <f t="shared" si="21"/>
        <v>2.5</v>
      </c>
      <c r="L74" s="77">
        <f>IF('Indicator Data'!V77="No data","x",ROUND(IF('Indicator Data'!V77&gt;L$195,10,IF('Indicator Data'!V77&lt;L$194,0,10-(L$195-'Indicator Data'!V77)/(L$195-L$194)*10)),1))</f>
        <v>1.8</v>
      </c>
      <c r="M74" s="78">
        <f t="shared" si="22"/>
        <v>2.2000000000000002</v>
      </c>
      <c r="N74" s="80">
        <f t="shared" si="23"/>
        <v>3.8</v>
      </c>
      <c r="O74" s="92">
        <f>IF(AND('Indicator Data'!AK77="No data",'Indicator Data'!AL77="No data"),0,SUM('Indicator Data'!AK77:AM77)/1000)</f>
        <v>190.01599999999999</v>
      </c>
      <c r="P74" s="77">
        <f t="shared" si="24"/>
        <v>7.6</v>
      </c>
      <c r="Q74" s="81">
        <f>O74*1000/'Indicator Data'!BC77</f>
        <v>2.0851396163249172E-2</v>
      </c>
      <c r="R74" s="77">
        <f t="shared" si="25"/>
        <v>6.7</v>
      </c>
      <c r="S74" s="82">
        <f t="shared" si="26"/>
        <v>7.2</v>
      </c>
      <c r="T74" s="77">
        <f>IF('Indicator Data'!AB77="No data","x",ROUND(IF('Indicator Data'!AB77&gt;T$195,10,IF('Indicator Data'!AB77&lt;T$194,0,10-(T$195-'Indicator Data'!AB77)/(T$195-T$194)*10)),1))</f>
        <v>0.8</v>
      </c>
      <c r="U74" s="77">
        <f>IF('Indicator Data'!AA77="No data","x",ROUND(IF('Indicator Data'!AA77&gt;U$195,10,IF('Indicator Data'!AA77&lt;U$194,0,10-(U$195-'Indicator Data'!AA77)/(U$195-U$194)*10)),1))</f>
        <v>0.8</v>
      </c>
      <c r="V74" s="77">
        <f>IF('Indicator Data'!AE77="No data","x",ROUND(IF('Indicator Data'!AE77&gt;V$195,10,IF('Indicator Data'!AE77&lt;V$194,0,10-(V$195-'Indicator Data'!AE77)/(V$195-V$194)*10)),1))</f>
        <v>0</v>
      </c>
      <c r="W74" s="78">
        <f t="shared" si="17"/>
        <v>0.5</v>
      </c>
      <c r="X74" s="77">
        <f>IF('Indicator Data'!W77="No data","x",ROUND(IF('Indicator Data'!W77&gt;X$195,10,IF('Indicator Data'!W77&lt;X$194,0,10-(X$195-'Indicator Data'!W77)/(X$195-X$194)*10)),1))</f>
        <v>1.6</v>
      </c>
      <c r="Y74" s="77">
        <f>IF('Indicator Data'!X77="No data","x",ROUND(IF('Indicator Data'!X77&gt;Y$195,10,IF('Indicator Data'!X77&lt;Y$194,0,10-(Y$195-'Indicator Data'!X77)/(Y$195-Y$194)*10)),1))</f>
        <v>1.6</v>
      </c>
      <c r="Z74" s="78">
        <f t="shared" si="27"/>
        <v>1.6</v>
      </c>
      <c r="AA74" s="92">
        <f>('Indicator Data'!AJ77+'Indicator Data'!AI77*0.5+'Indicator Data'!AH77*0.25)/1000</f>
        <v>225.72550000000001</v>
      </c>
      <c r="AB74" s="83">
        <f>AA74*1000/'Indicator Data'!BC77</f>
        <v>2.4769976342242237E-2</v>
      </c>
      <c r="AC74" s="78">
        <f t="shared" si="28"/>
        <v>2.5</v>
      </c>
      <c r="AD74" s="77">
        <f>IF('Indicator Data'!AN77="No data","x",ROUND(IF('Indicator Data'!AN77&lt;$AD$194,10,IF('Indicator Data'!AN77&gt;$AD$195,0,($AD$195-'Indicator Data'!AN77)/($AD$195-$AD$194)*10)),1))</f>
        <v>3.7</v>
      </c>
      <c r="AE74" s="77">
        <f>IF('Indicator Data'!AO77="No data","x",ROUND(IF('Indicator Data'!AO77&gt;$AE$195,10,IF('Indicator Data'!AO77&lt;$AE$194,0,10-($AE$195-'Indicator Data'!AO77)/($AE$195-$AE$194)*10)),1))</f>
        <v>2.4</v>
      </c>
      <c r="AF74" s="84">
        <f>IF('Indicator Data'!AP77="No data","x",ROUND(IF('Indicator Data'!AP77&gt;$AF$195,10,IF('Indicator Data'!AP77&lt;$AF$194,0,10-($AF$195-'Indicator Data'!AP77)/($AF$195-$AF$194)*10)),1))</f>
        <v>4.2</v>
      </c>
      <c r="AG74" s="84">
        <f>IF('Indicator Data'!AQ77="No data","x",ROUND(IF('Indicator Data'!AQ77&gt;$AG$195,10,IF('Indicator Data'!AQ77&lt;$AG$194,0,10-($AG$195-'Indicator Data'!AQ77)/($AG$195-$AG$194)*10)),1))</f>
        <v>2.4</v>
      </c>
      <c r="AH74" s="77">
        <f t="shared" si="29"/>
        <v>3.8</v>
      </c>
      <c r="AI74" s="78">
        <f t="shared" si="30"/>
        <v>3.3</v>
      </c>
      <c r="AJ74" s="85">
        <f t="shared" si="31"/>
        <v>2</v>
      </c>
      <c r="AK74" s="86">
        <f t="shared" si="18"/>
        <v>5.0999999999999996</v>
      </c>
    </row>
    <row r="75" spans="1:37" s="4" customFormat="1" x14ac:dyDescent="0.25">
      <c r="A75" s="131" t="s">
        <v>138</v>
      </c>
      <c r="B75" s="63" t="s">
        <v>137</v>
      </c>
      <c r="C75" s="77">
        <f>ROUND(IF('Indicator Data'!Q78="No data",IF((0.1233*LN('Indicator Data'!BB78)-0.4559)&gt;C$195,0,IF((0.1233*LN('Indicator Data'!BB78)-0.4559)&lt;C$194,10,(C$195-(0.1233*LN('Indicator Data'!BB78)-0.4559))/(C$195-C$194)*10)),IF('Indicator Data'!Q78&gt;C$195,0,IF('Indicator Data'!Q78&lt;C$194,10,(C$195-'Indicator Data'!Q78)/(C$195-C$194)*10))),1)</f>
        <v>1.8</v>
      </c>
      <c r="D75" s="77" t="str">
        <f>IF('Indicator Data'!R78="No data","x",ROUND((IF('Indicator Data'!R78&gt;D$195,10,IF('Indicator Data'!R78&lt;D$194,0,10-(D$195-'Indicator Data'!R78)/(D$195-D$194)*10))),1))</f>
        <v>x</v>
      </c>
      <c r="E75" s="78">
        <f t="shared" si="19"/>
        <v>1.8</v>
      </c>
      <c r="F75" s="77">
        <f>IF('Indicator Data'!AF78="No data","x",ROUND(IF('Indicator Data'!AF78&gt;F$195,10,IF('Indicator Data'!AF78&lt;F$194,0,10-(F$195-'Indicator Data'!AF78)/(F$195-F$194)*10)),1))</f>
        <v>3.4</v>
      </c>
      <c r="G75" s="77">
        <f>IF('Indicator Data'!AG78="No data","x",ROUND(IF('Indicator Data'!AG78&gt;G$195,10,IF('Indicator Data'!AG78&lt;G$194,0,10-(G$195-'Indicator Data'!AG78)/(G$195-G$194)*10)),1))</f>
        <v>1.4</v>
      </c>
      <c r="H75" s="78">
        <f t="shared" si="20"/>
        <v>2.4</v>
      </c>
      <c r="I75" s="79">
        <f>SUM(IF('Indicator Data'!S78=0,0,'Indicator Data'!S78/1000000),SUM('Indicator Data'!T78:U78))</f>
        <v>0.132045</v>
      </c>
      <c r="J75" s="79">
        <f>I75/'Indicator Data'!BC78*1000000</f>
        <v>1.3449334372789126E-2</v>
      </c>
      <c r="K75" s="77">
        <f t="shared" si="21"/>
        <v>0</v>
      </c>
      <c r="L75" s="77" t="str">
        <f>IF('Indicator Data'!V78="No data","x",ROUND(IF('Indicator Data'!V78&gt;L$195,10,IF('Indicator Data'!V78&lt;L$194,0,10-(L$195-'Indicator Data'!V78)/(L$195-L$194)*10)),1))</f>
        <v>x</v>
      </c>
      <c r="M75" s="78">
        <f t="shared" si="22"/>
        <v>0</v>
      </c>
      <c r="N75" s="80">
        <f t="shared" si="23"/>
        <v>1.5</v>
      </c>
      <c r="O75" s="92">
        <f>IF(AND('Indicator Data'!AK78="No data",'Indicator Data'!AL78="No data"),0,SUM('Indicator Data'!AK78:AM78)/1000)</f>
        <v>4.7480000000000002</v>
      </c>
      <c r="P75" s="77">
        <f t="shared" si="24"/>
        <v>2.2999999999999998</v>
      </c>
      <c r="Q75" s="81">
        <f>O75*1000/'Indicator Data'!BC78</f>
        <v>4.8360361696393484E-4</v>
      </c>
      <c r="R75" s="77">
        <f t="shared" si="25"/>
        <v>2.7</v>
      </c>
      <c r="S75" s="82">
        <f t="shared" si="26"/>
        <v>2.5</v>
      </c>
      <c r="T75" s="77" t="str">
        <f>IF('Indicator Data'!AB78="No data","x",ROUND(IF('Indicator Data'!AB78&gt;T$195,10,IF('Indicator Data'!AB78&lt;T$194,0,10-(T$195-'Indicator Data'!AB78)/(T$195-T$194)*10)),1))</f>
        <v>x</v>
      </c>
      <c r="U75" s="77">
        <f>IF('Indicator Data'!AA78="No data","x",ROUND(IF('Indicator Data'!AA78&gt;U$195,10,IF('Indicator Data'!AA78&lt;U$194,0,10-(U$195-'Indicator Data'!AA78)/(U$195-U$194)*10)),1))</f>
        <v>0.2</v>
      </c>
      <c r="V75" s="77" t="str">
        <f>IF('Indicator Data'!AE78="No data","x",ROUND(IF('Indicator Data'!AE78&gt;V$195,10,IF('Indicator Data'!AE78&lt;V$194,0,10-(V$195-'Indicator Data'!AE78)/(V$195-V$194)*10)),1))</f>
        <v>x</v>
      </c>
      <c r="W75" s="78">
        <f t="shared" si="17"/>
        <v>0.2</v>
      </c>
      <c r="X75" s="77">
        <f>IF('Indicator Data'!W78="No data","x",ROUND(IF('Indicator Data'!W78&gt;X$195,10,IF('Indicator Data'!W78&lt;X$194,0,10-(X$195-'Indicator Data'!W78)/(X$195-X$194)*10)),1))</f>
        <v>0.5</v>
      </c>
      <c r="Y75" s="77" t="str">
        <f>IF('Indicator Data'!X78="No data","x",ROUND(IF('Indicator Data'!X78&gt;Y$195,10,IF('Indicator Data'!X78&lt;Y$194,0,10-(Y$195-'Indicator Data'!X78)/(Y$195-Y$194)*10)),1))</f>
        <v>x</v>
      </c>
      <c r="Z75" s="78">
        <f t="shared" si="27"/>
        <v>0.5</v>
      </c>
      <c r="AA75" s="92">
        <f>('Indicator Data'!AJ78+'Indicator Data'!AI78*0.5+'Indicator Data'!AH78*0.25)/1000</f>
        <v>2.4390000000000001</v>
      </c>
      <c r="AB75" s="83">
        <f>AA75*1000/'Indicator Data'!BC78</f>
        <v>2.4842232977570283E-4</v>
      </c>
      <c r="AC75" s="78">
        <f t="shared" si="28"/>
        <v>0</v>
      </c>
      <c r="AD75" s="77">
        <f>IF('Indicator Data'!AN78="No data","x",ROUND(IF('Indicator Data'!AN78&lt;$AD$194,10,IF('Indicator Data'!AN78&gt;$AD$195,0,($AD$195-'Indicator Data'!AN78)/($AD$195-$AD$194)*10)),1))</f>
        <v>5.5</v>
      </c>
      <c r="AE75" s="77">
        <f>IF('Indicator Data'!AO78="No data","x",ROUND(IF('Indicator Data'!AO78&gt;$AE$195,10,IF('Indicator Data'!AO78&lt;$AE$194,0,10-($AE$195-'Indicator Data'!AO78)/($AE$195-$AE$194)*10)),1))</f>
        <v>0</v>
      </c>
      <c r="AF75" s="84">
        <f>IF('Indicator Data'!AP78="No data","x",ROUND(IF('Indicator Data'!AP78&gt;$AF$195,10,IF('Indicator Data'!AP78&lt;$AF$194,0,10-($AF$195-'Indicator Data'!AP78)/($AF$195-$AF$194)*10)),1))</f>
        <v>1.6</v>
      </c>
      <c r="AG75" s="84">
        <f>IF('Indicator Data'!AQ78="No data","x",ROUND(IF('Indicator Data'!AQ78&gt;$AG$195,10,IF('Indicator Data'!AQ78&lt;$AG$194,0,10-($AG$195-'Indicator Data'!AQ78)/($AG$195-$AG$194)*10)),1))</f>
        <v>2.9</v>
      </c>
      <c r="AH75" s="77">
        <f t="shared" si="29"/>
        <v>1.9</v>
      </c>
      <c r="AI75" s="78">
        <f t="shared" si="30"/>
        <v>2.5</v>
      </c>
      <c r="AJ75" s="85">
        <f t="shared" si="31"/>
        <v>0.9</v>
      </c>
      <c r="AK75" s="86">
        <f t="shared" si="18"/>
        <v>1.7</v>
      </c>
    </row>
    <row r="76" spans="1:37" s="4" customFormat="1" x14ac:dyDescent="0.25">
      <c r="A76" s="131" t="s">
        <v>140</v>
      </c>
      <c r="B76" s="63" t="s">
        <v>139</v>
      </c>
      <c r="C76" s="77">
        <f>ROUND(IF('Indicator Data'!Q79="No data",IF((0.1233*LN('Indicator Data'!BB79)-0.4559)&gt;C$195,0,IF((0.1233*LN('Indicator Data'!BB79)-0.4559)&lt;C$194,10,(C$195-(0.1233*LN('Indicator Data'!BB79)-0.4559))/(C$195-C$194)*10)),IF('Indicator Data'!Q79&gt;C$195,0,IF('Indicator Data'!Q79&lt;C$194,10,(C$195-'Indicator Data'!Q79)/(C$195-C$194)*10))),1)</f>
        <v>0.4</v>
      </c>
      <c r="D76" s="77" t="str">
        <f>IF('Indicator Data'!R79="No data","x",ROUND((IF('Indicator Data'!R79&gt;D$195,10,IF('Indicator Data'!R79&lt;D$194,0,10-(D$195-'Indicator Data'!R79)/(D$195-D$194)*10))),1))</f>
        <v>x</v>
      </c>
      <c r="E76" s="78">
        <f t="shared" si="19"/>
        <v>0.4</v>
      </c>
      <c r="F76" s="77">
        <f>IF('Indicator Data'!AF79="No data","x",ROUND(IF('Indicator Data'!AF79&gt;F$195,10,IF('Indicator Data'!AF79&lt;F$194,0,10-(F$195-'Indicator Data'!AF79)/(F$195-F$194)*10)),1))</f>
        <v>0.7</v>
      </c>
      <c r="G76" s="77">
        <f>IF('Indicator Data'!AG79="No data","x",ROUND(IF('Indicator Data'!AG79&gt;G$195,10,IF('Indicator Data'!AG79&lt;G$194,0,10-(G$195-'Indicator Data'!AG79)/(G$195-G$194)*10)),1))</f>
        <v>0.5</v>
      </c>
      <c r="H76" s="78">
        <f t="shared" si="20"/>
        <v>0.6</v>
      </c>
      <c r="I76" s="79">
        <f>SUM(IF('Indicator Data'!S79=0,0,'Indicator Data'!S79/1000000),SUM('Indicator Data'!T79:U79))</f>
        <v>0</v>
      </c>
      <c r="J76" s="79">
        <f>I76/'Indicator Data'!BC79*1000000</f>
        <v>0</v>
      </c>
      <c r="K76" s="77">
        <f t="shared" si="21"/>
        <v>0</v>
      </c>
      <c r="L76" s="77" t="str">
        <f>IF('Indicator Data'!V79="No data","x",ROUND(IF('Indicator Data'!V79&gt;L$195,10,IF('Indicator Data'!V79&lt;L$194,0,10-(L$195-'Indicator Data'!V79)/(L$195-L$194)*10)),1))</f>
        <v>x</v>
      </c>
      <c r="M76" s="78">
        <f t="shared" si="22"/>
        <v>0</v>
      </c>
      <c r="N76" s="80">
        <f t="shared" si="23"/>
        <v>0.4</v>
      </c>
      <c r="O76" s="92">
        <f>IF(AND('Indicator Data'!AK79="No data",'Indicator Data'!AL79="No data"),0,SUM('Indicator Data'!AK79:AM79)/1000)</f>
        <v>0.17899999999999999</v>
      </c>
      <c r="P76" s="77">
        <f t="shared" si="24"/>
        <v>0</v>
      </c>
      <c r="Q76" s="81">
        <f>O76*1000/'Indicator Data'!BC79</f>
        <v>5.355240955925469E-4</v>
      </c>
      <c r="R76" s="77">
        <f t="shared" si="25"/>
        <v>2.7</v>
      </c>
      <c r="S76" s="82">
        <f t="shared" si="26"/>
        <v>1.4</v>
      </c>
      <c r="T76" s="77" t="str">
        <f>IF('Indicator Data'!AB79="No data","x",ROUND(IF('Indicator Data'!AB79&gt;T$195,10,IF('Indicator Data'!AB79&lt;T$194,0,10-(T$195-'Indicator Data'!AB79)/(T$195-T$194)*10)),1))</f>
        <v>x</v>
      </c>
      <c r="U76" s="77">
        <f>IF('Indicator Data'!AA79="No data","x",ROUND(IF('Indicator Data'!AA79&gt;U$195,10,IF('Indicator Data'!AA79&lt;U$194,0,10-(U$195-'Indicator Data'!AA79)/(U$195-U$194)*10)),1))</f>
        <v>0</v>
      </c>
      <c r="V76" s="77" t="str">
        <f>IF('Indicator Data'!AE79="No data","x",ROUND(IF('Indicator Data'!AE79&gt;V$195,10,IF('Indicator Data'!AE79&lt;V$194,0,10-(V$195-'Indicator Data'!AE79)/(V$195-V$194)*10)),1))</f>
        <v>x</v>
      </c>
      <c r="W76" s="78">
        <f t="shared" si="17"/>
        <v>0</v>
      </c>
      <c r="X76" s="77">
        <f>IF('Indicator Data'!W79="No data","x",ROUND(IF('Indicator Data'!W79&gt;X$195,10,IF('Indicator Data'!W79&lt;X$194,0,10-(X$195-'Indicator Data'!W79)/(X$195-X$194)*10)),1))</f>
        <v>0.2</v>
      </c>
      <c r="Y76" s="77" t="str">
        <f>IF('Indicator Data'!X79="No data","x",ROUND(IF('Indicator Data'!X79&gt;Y$195,10,IF('Indicator Data'!X79&lt;Y$194,0,10-(Y$195-'Indicator Data'!X79)/(Y$195-Y$194)*10)),1))</f>
        <v>x</v>
      </c>
      <c r="Z76" s="78">
        <f t="shared" si="27"/>
        <v>0.2</v>
      </c>
      <c r="AA76" s="92">
        <f>('Indicator Data'!AJ79+'Indicator Data'!AI79*0.5+'Indicator Data'!AH79*0.25)/1000</f>
        <v>0</v>
      </c>
      <c r="AB76" s="83">
        <f>AA76*1000/'Indicator Data'!BC79</f>
        <v>0</v>
      </c>
      <c r="AC76" s="78">
        <f t="shared" si="28"/>
        <v>0</v>
      </c>
      <c r="AD76" s="77">
        <f>IF('Indicator Data'!AN79="No data","x",ROUND(IF('Indicator Data'!AN79&lt;$AD$194,10,IF('Indicator Data'!AN79&gt;$AD$195,0,($AD$195-'Indicator Data'!AN79)/($AD$195-$AD$194)*10)),1))</f>
        <v>2.5</v>
      </c>
      <c r="AE76" s="77">
        <f>IF('Indicator Data'!AO79="No data","x",ROUND(IF('Indicator Data'!AO79&gt;$AE$195,10,IF('Indicator Data'!AO79&lt;$AE$194,0,10-($AE$195-'Indicator Data'!AO79)/($AE$195-$AE$194)*10)),1))</f>
        <v>0</v>
      </c>
      <c r="AF76" s="84">
        <f>IF('Indicator Data'!AP79="No data","x",ROUND(IF('Indicator Data'!AP79&gt;$AF$195,10,IF('Indicator Data'!AP79&lt;$AF$194,0,10-($AF$195-'Indicator Data'!AP79)/($AF$195-$AF$194)*10)),1))</f>
        <v>0.9</v>
      </c>
      <c r="AG76" s="84">
        <f>IF('Indicator Data'!AQ79="No data","x",ROUND(IF('Indicator Data'!AQ79&gt;$AG$195,10,IF('Indicator Data'!AQ79&lt;$AG$194,0,10-($AG$195-'Indicator Data'!AQ79)/($AG$195-$AG$194)*10)),1))</f>
        <v>2.7</v>
      </c>
      <c r="AH76" s="77">
        <f t="shared" si="29"/>
        <v>1.3</v>
      </c>
      <c r="AI76" s="78">
        <f t="shared" si="30"/>
        <v>1.3</v>
      </c>
      <c r="AJ76" s="85">
        <f t="shared" si="31"/>
        <v>0.4</v>
      </c>
      <c r="AK76" s="86">
        <f t="shared" si="18"/>
        <v>0.9</v>
      </c>
    </row>
    <row r="77" spans="1:37" s="4" customFormat="1" x14ac:dyDescent="0.25">
      <c r="A77" s="131" t="s">
        <v>142</v>
      </c>
      <c r="B77" s="63" t="s">
        <v>141</v>
      </c>
      <c r="C77" s="77">
        <f>ROUND(IF('Indicator Data'!Q80="No data",IF((0.1233*LN('Indicator Data'!BB80)-0.4559)&gt;C$195,0,IF((0.1233*LN('Indicator Data'!BB80)-0.4559)&lt;C$194,10,(C$195-(0.1233*LN('Indicator Data'!BB80)-0.4559))/(C$195-C$194)*10)),IF('Indicator Data'!Q80&gt;C$195,0,IF('Indicator Data'!Q80&lt;C$194,10,(C$195-'Indicator Data'!Q80)/(C$195-C$194)*10))),1)</f>
        <v>5</v>
      </c>
      <c r="D77" s="77">
        <f>IF('Indicator Data'!R80="No data","x",ROUND((IF('Indicator Data'!R80&gt;D$195,10,IF('Indicator Data'!R80&lt;D$194,0,10-(D$195-'Indicator Data'!R80)/(D$195-D$194)*10))),1))</f>
        <v>5.2</v>
      </c>
      <c r="E77" s="78">
        <f t="shared" si="19"/>
        <v>5.0999999999999996</v>
      </c>
      <c r="F77" s="77">
        <f>IF('Indicator Data'!AF80="No data","x",ROUND(IF('Indicator Data'!AF80&gt;F$195,10,IF('Indicator Data'!AF80&lt;F$194,0,10-(F$195-'Indicator Data'!AF80)/(F$195-F$194)*10)),1))</f>
        <v>7.1</v>
      </c>
      <c r="G77" s="77">
        <f>IF('Indicator Data'!AG80="No data","x",ROUND(IF('Indicator Data'!AG80&gt;G$195,10,IF('Indicator Data'!AG80&lt;G$194,0,10-(G$195-'Indicator Data'!AG80)/(G$195-G$194)*10)),1))</f>
        <v>2.2000000000000002</v>
      </c>
      <c r="H77" s="78">
        <f t="shared" si="20"/>
        <v>4.7</v>
      </c>
      <c r="I77" s="79">
        <f>SUM(IF('Indicator Data'!S80=0,0,'Indicator Data'!S80/1000000),SUM('Indicator Data'!T80:U80))</f>
        <v>6182.377896</v>
      </c>
      <c r="J77" s="79">
        <f>I77/'Indicator Data'!BC80*1000000</f>
        <v>4.6688653246482463</v>
      </c>
      <c r="K77" s="77">
        <f t="shared" si="21"/>
        <v>0.1</v>
      </c>
      <c r="L77" s="77">
        <f>IF('Indicator Data'!V80="No data","x",ROUND(IF('Indicator Data'!V80&gt;L$195,10,IF('Indicator Data'!V80&lt;L$194,0,10-(L$195-'Indicator Data'!V80)/(L$195-L$194)*10)),1))</f>
        <v>0.1</v>
      </c>
      <c r="M77" s="78">
        <f t="shared" si="22"/>
        <v>0.1</v>
      </c>
      <c r="N77" s="80">
        <f t="shared" si="23"/>
        <v>3.8</v>
      </c>
      <c r="O77" s="92">
        <f>IF(AND('Indicator Data'!AK80="No data",'Indicator Data'!AL80="No data"),0,SUM('Indicator Data'!AK80:AM80)/1000)</f>
        <v>998.83100000000002</v>
      </c>
      <c r="P77" s="77">
        <f t="shared" si="24"/>
        <v>10</v>
      </c>
      <c r="Q77" s="81">
        <f>O77*1000/'Indicator Data'!BC80</f>
        <v>7.5430643346809296E-4</v>
      </c>
      <c r="R77" s="77">
        <f t="shared" si="25"/>
        <v>3</v>
      </c>
      <c r="S77" s="82">
        <f t="shared" si="26"/>
        <v>6.5</v>
      </c>
      <c r="T77" s="77">
        <f>IF('Indicator Data'!AB80="No data","x",ROUND(IF('Indicator Data'!AB80&gt;T$195,10,IF('Indicator Data'!AB80&lt;T$194,0,10-(T$195-'Indicator Data'!AB80)/(T$195-T$194)*10)),1))</f>
        <v>0.6</v>
      </c>
      <c r="U77" s="77">
        <f>IF('Indicator Data'!AA80="No data","x",ROUND(IF('Indicator Data'!AA80&gt;U$195,10,IF('Indicator Data'!AA80&lt;U$194,0,10-(U$195-'Indicator Data'!AA80)/(U$195-U$194)*10)),1))</f>
        <v>3.9</v>
      </c>
      <c r="V77" s="77">
        <f>IF('Indicator Data'!AE80="No data","x",ROUND(IF('Indicator Data'!AE80&gt;V$195,10,IF('Indicator Data'!AE80&lt;V$194,0,10-(V$195-'Indicator Data'!AE80)/(V$195-V$194)*10)),1))</f>
        <v>0.3</v>
      </c>
      <c r="W77" s="78">
        <f t="shared" si="17"/>
        <v>1.6</v>
      </c>
      <c r="X77" s="77">
        <f>IF('Indicator Data'!W80="No data","x",ROUND(IF('Indicator Data'!W80&gt;X$195,10,IF('Indicator Data'!W80&lt;X$194,0,10-(X$195-'Indicator Data'!W80)/(X$195-X$194)*10)),1))</f>
        <v>3.7</v>
      </c>
      <c r="Y77" s="77">
        <f>IF('Indicator Data'!X80="No data","x",ROUND(IF('Indicator Data'!X80&gt;Y$195,10,IF('Indicator Data'!X80&lt;Y$194,0,10-(Y$195-'Indicator Data'!X80)/(Y$195-Y$194)*10)),1))</f>
        <v>9.6999999999999993</v>
      </c>
      <c r="Z77" s="78">
        <f t="shared" si="27"/>
        <v>6.7</v>
      </c>
      <c r="AA77" s="92">
        <f>('Indicator Data'!AJ80+'Indicator Data'!AI80*0.5+'Indicator Data'!AH80*0.25)/1000</f>
        <v>6047.7987499999999</v>
      </c>
      <c r="AB77" s="83">
        <f>AA77*1000/'Indicator Data'!BC80</f>
        <v>4.567232600355106E-3</v>
      </c>
      <c r="AC77" s="78">
        <f t="shared" si="28"/>
        <v>0.5</v>
      </c>
      <c r="AD77" s="77">
        <f>IF('Indicator Data'!AN80="No data","x",ROUND(IF('Indicator Data'!AN80&lt;$AD$194,10,IF('Indicator Data'!AN80&gt;$AD$195,0,($AD$195-'Indicator Data'!AN80)/($AD$195-$AD$194)*10)),1))</f>
        <v>5.6</v>
      </c>
      <c r="AE77" s="77">
        <f>IF('Indicator Data'!AO80="No data","x",ROUND(IF('Indicator Data'!AO80&gt;$AE$195,10,IF('Indicator Data'!AO80&lt;$AE$194,0,10-($AE$195-'Indicator Data'!AO80)/($AE$195-$AE$194)*10)),1))</f>
        <v>3.4</v>
      </c>
      <c r="AF77" s="84">
        <f>IF('Indicator Data'!AP80="No data","x",ROUND(IF('Indicator Data'!AP80&gt;$AF$195,10,IF('Indicator Data'!AP80&lt;$AF$194,0,10-($AF$195-'Indicator Data'!AP80)/($AF$195-$AF$194)*10)),1))</f>
        <v>4.0999999999999996</v>
      </c>
      <c r="AG77" s="84">
        <f>IF('Indicator Data'!AQ80="No data","x",ROUND(IF('Indicator Data'!AQ80&gt;$AG$195,10,IF('Indicator Data'!AQ80&lt;$AG$194,0,10-($AG$195-'Indicator Data'!AQ80)/($AG$195-$AG$194)*10)),1))</f>
        <v>4.2</v>
      </c>
      <c r="AH77" s="77">
        <f t="shared" si="29"/>
        <v>4.0999999999999996</v>
      </c>
      <c r="AI77" s="78">
        <f t="shared" si="30"/>
        <v>4.4000000000000004</v>
      </c>
      <c r="AJ77" s="85">
        <f t="shared" si="31"/>
        <v>3.7</v>
      </c>
      <c r="AK77" s="86">
        <f t="shared" si="18"/>
        <v>5.3</v>
      </c>
    </row>
    <row r="78" spans="1:37" s="4" customFormat="1" x14ac:dyDescent="0.25">
      <c r="A78" s="131" t="s">
        <v>144</v>
      </c>
      <c r="B78" s="63" t="s">
        <v>143</v>
      </c>
      <c r="C78" s="77">
        <f>ROUND(IF('Indicator Data'!Q81="No data",IF((0.1233*LN('Indicator Data'!BB81)-0.4559)&gt;C$195,0,IF((0.1233*LN('Indicator Data'!BB81)-0.4559)&lt;C$194,10,(C$195-(0.1233*LN('Indicator Data'!BB81)-0.4559))/(C$195-C$194)*10)),IF('Indicator Data'!Q81&gt;C$195,0,IF('Indicator Data'!Q81&lt;C$194,10,(C$195-'Indicator Data'!Q81)/(C$195-C$194)*10))),1)</f>
        <v>4</v>
      </c>
      <c r="D78" s="77">
        <f>IF('Indicator Data'!R81="No data","x",ROUND((IF('Indicator Data'!R81&gt;D$195,10,IF('Indicator Data'!R81&lt;D$194,0,10-(D$195-'Indicator Data'!R81)/(D$195-D$194)*10))),1))</f>
        <v>0</v>
      </c>
      <c r="E78" s="78">
        <f t="shared" si="19"/>
        <v>2.2000000000000002</v>
      </c>
      <c r="F78" s="77">
        <f>IF('Indicator Data'!AF81="No data","x",ROUND(IF('Indicator Data'!AF81&gt;F$195,10,IF('Indicator Data'!AF81&lt;F$194,0,10-(F$195-'Indicator Data'!AF81)/(F$195-F$194)*10)),1))</f>
        <v>6.2</v>
      </c>
      <c r="G78" s="77">
        <f>IF('Indicator Data'!AG81="No data","x",ROUND(IF('Indicator Data'!AG81&gt;G$195,10,IF('Indicator Data'!AG81&lt;G$194,0,10-(G$195-'Indicator Data'!AG81)/(G$195-G$194)*10)),1))</f>
        <v>2.6</v>
      </c>
      <c r="H78" s="78">
        <f t="shared" si="20"/>
        <v>4.4000000000000004</v>
      </c>
      <c r="I78" s="79">
        <f>SUM(IF('Indicator Data'!S81=0,0,'Indicator Data'!S81/1000000),SUM('Indicator Data'!T81:U81))</f>
        <v>-380.47299400000003</v>
      </c>
      <c r="J78" s="79">
        <f>I78/'Indicator Data'!BC81*1000000</f>
        <v>-1.4571063690691677</v>
      </c>
      <c r="K78" s="77">
        <f t="shared" si="21"/>
        <v>0</v>
      </c>
      <c r="L78" s="77">
        <f>IF('Indicator Data'!V81="No data","x",ROUND(IF('Indicator Data'!V81&gt;L$195,10,IF('Indicator Data'!V81&lt;L$194,0,10-(L$195-'Indicator Data'!V81)/(L$195-L$194)*10)),1))</f>
        <v>0</v>
      </c>
      <c r="M78" s="78">
        <f t="shared" si="22"/>
        <v>0</v>
      </c>
      <c r="N78" s="80">
        <f t="shared" si="23"/>
        <v>2.2000000000000002</v>
      </c>
      <c r="O78" s="92">
        <f>IF(AND('Indicator Data'!AK81="No data",'Indicator Data'!AL81="No data"),0,SUM('Indicator Data'!AK81:AM81)/1000)</f>
        <v>14.987</v>
      </c>
      <c r="P78" s="77">
        <f t="shared" si="24"/>
        <v>3.9</v>
      </c>
      <c r="Q78" s="81">
        <f>O78*1000/'Indicator Data'!BC81</f>
        <v>5.7396066206054078E-5</v>
      </c>
      <c r="R78" s="77">
        <f t="shared" si="25"/>
        <v>1.6</v>
      </c>
      <c r="S78" s="82">
        <f t="shared" si="26"/>
        <v>2.8</v>
      </c>
      <c r="T78" s="77">
        <f>IF('Indicator Data'!AB81="No data","x",ROUND(IF('Indicator Data'!AB81&gt;T$195,10,IF('Indicator Data'!AB81&lt;T$194,0,10-(T$195-'Indicator Data'!AB81)/(T$195-T$194)*10)),1))</f>
        <v>1</v>
      </c>
      <c r="U78" s="77">
        <f>IF('Indicator Data'!AA81="No data","x",ROUND(IF('Indicator Data'!AA81&gt;U$195,10,IF('Indicator Data'!AA81&lt;U$194,0,10-(U$195-'Indicator Data'!AA81)/(U$195-U$194)*10)),1))</f>
        <v>7.2</v>
      </c>
      <c r="V78" s="77">
        <f>IF('Indicator Data'!AE81="No data","x",ROUND(IF('Indicator Data'!AE81&gt;V$195,10,IF('Indicator Data'!AE81&lt;V$194,0,10-(V$195-'Indicator Data'!AE81)/(V$195-V$194)*10)),1))</f>
        <v>0.8</v>
      </c>
      <c r="W78" s="78">
        <f t="shared" si="17"/>
        <v>3</v>
      </c>
      <c r="X78" s="77">
        <f>IF('Indicator Data'!W81="No data","x",ROUND(IF('Indicator Data'!W81&gt;X$195,10,IF('Indicator Data'!W81&lt;X$194,0,10-(X$195-'Indicator Data'!W81)/(X$195-X$194)*10)),1))</f>
        <v>2.1</v>
      </c>
      <c r="Y78" s="77">
        <f>IF('Indicator Data'!X81="No data","x",ROUND(IF('Indicator Data'!X81&gt;Y$195,10,IF('Indicator Data'!X81&lt;Y$194,0,10-(Y$195-'Indicator Data'!X81)/(Y$195-Y$194)*10)),1))</f>
        <v>4.4000000000000004</v>
      </c>
      <c r="Z78" s="78">
        <f t="shared" si="27"/>
        <v>3.3</v>
      </c>
      <c r="AA78" s="92">
        <f>('Indicator Data'!AJ81+'Indicator Data'!AI81*0.5+'Indicator Data'!AH81*0.25)/1000</f>
        <v>375.58800000000002</v>
      </c>
      <c r="AB78" s="83">
        <f>AA78*1000/'Indicator Data'!BC81</f>
        <v>1.4383981927136478E-3</v>
      </c>
      <c r="AC78" s="78">
        <f t="shared" si="28"/>
        <v>0.1</v>
      </c>
      <c r="AD78" s="77">
        <f>IF('Indicator Data'!AN81="No data","x",ROUND(IF('Indicator Data'!AN81&lt;$AD$194,10,IF('Indicator Data'!AN81&gt;$AD$195,0,($AD$195-'Indicator Data'!AN81)/($AD$195-$AD$194)*10)),1))</f>
        <v>3.9</v>
      </c>
      <c r="AE78" s="77">
        <f>IF('Indicator Data'!AO81="No data","x",ROUND(IF('Indicator Data'!AO81&gt;$AE$195,10,IF('Indicator Data'!AO81&lt;$AE$194,0,10-($AE$195-'Indicator Data'!AO81)/($AE$195-$AE$194)*10)),1))</f>
        <v>0.9</v>
      </c>
      <c r="AF78" s="84">
        <f>IF('Indicator Data'!AP81="No data","x",ROUND(IF('Indicator Data'!AP81&gt;$AF$195,10,IF('Indicator Data'!AP81&lt;$AF$194,0,10-($AF$195-'Indicator Data'!AP81)/($AF$195-$AF$194)*10)),1))</f>
        <v>6.4</v>
      </c>
      <c r="AG78" s="84">
        <f>IF('Indicator Data'!AQ81="No data","x",ROUND(IF('Indicator Data'!AQ81&gt;$AG$195,10,IF('Indicator Data'!AQ81&lt;$AG$194,0,10-($AG$195-'Indicator Data'!AQ81)/($AG$195-$AG$194)*10)),1))</f>
        <v>5.4</v>
      </c>
      <c r="AH78" s="77">
        <f t="shared" si="29"/>
        <v>6.2</v>
      </c>
      <c r="AI78" s="78">
        <f t="shared" si="30"/>
        <v>3.7</v>
      </c>
      <c r="AJ78" s="85">
        <f t="shared" si="31"/>
        <v>2.6</v>
      </c>
      <c r="AK78" s="86">
        <f t="shared" si="18"/>
        <v>2.7</v>
      </c>
    </row>
    <row r="79" spans="1:37" s="4" customFormat="1" x14ac:dyDescent="0.25">
      <c r="A79" s="131" t="s">
        <v>847</v>
      </c>
      <c r="B79" s="63" t="s">
        <v>145</v>
      </c>
      <c r="C79" s="77">
        <f>ROUND(IF('Indicator Data'!Q82="No data",IF((0.1233*LN('Indicator Data'!BB82)-0.4559)&gt;C$195,0,IF((0.1233*LN('Indicator Data'!BB82)-0.4559)&lt;C$194,10,(C$195-(0.1233*LN('Indicator Data'!BB82)-0.4559))/(C$195-C$194)*10)),IF('Indicator Data'!Q82&gt;C$195,0,IF('Indicator Data'!Q82&lt;C$194,10,(C$195-'Indicator Data'!Q82)/(C$195-C$194)*10))),1)</f>
        <v>2.7</v>
      </c>
      <c r="D79" s="77" t="str">
        <f>IF('Indicator Data'!R82="No data","x",ROUND((IF('Indicator Data'!R82&gt;D$195,10,IF('Indicator Data'!R82&lt;D$194,0,10-(D$195-'Indicator Data'!R82)/(D$195-D$194)*10))),1))</f>
        <v>x</v>
      </c>
      <c r="E79" s="78">
        <f t="shared" si="19"/>
        <v>2.7</v>
      </c>
      <c r="F79" s="77">
        <f>IF('Indicator Data'!AF82="No data","x",ROUND(IF('Indicator Data'!AF82&gt;F$195,10,IF('Indicator Data'!AF82&lt;F$194,0,10-(F$195-'Indicator Data'!AF82)/(F$195-F$194)*10)),1))</f>
        <v>6.8</v>
      </c>
      <c r="G79" s="77">
        <f>IF('Indicator Data'!AG82="No data","x",ROUND(IF('Indicator Data'!AG82&gt;G$195,10,IF('Indicator Data'!AG82&lt;G$194,0,10-(G$195-'Indicator Data'!AG82)/(G$195-G$194)*10)),1))</f>
        <v>3.1</v>
      </c>
      <c r="H79" s="78">
        <f t="shared" si="20"/>
        <v>5</v>
      </c>
      <c r="I79" s="79">
        <f>SUM(IF('Indicator Data'!S82=0,0,'Indicator Data'!S82/1000000),SUM('Indicator Data'!T82:U82))</f>
        <v>253.64560599999999</v>
      </c>
      <c r="J79" s="79">
        <f>I79/'Indicator Data'!BC82*1000000</f>
        <v>3.1596131684544337</v>
      </c>
      <c r="K79" s="77">
        <f t="shared" si="21"/>
        <v>0.1</v>
      </c>
      <c r="L79" s="77" t="str">
        <f>IF('Indicator Data'!V82="No data","x",ROUND(IF('Indicator Data'!V82&gt;L$195,10,IF('Indicator Data'!V82&lt;L$194,0,10-(L$195-'Indicator Data'!V82)/(L$195-L$194)*10)),1))</f>
        <v>x</v>
      </c>
      <c r="M79" s="78">
        <f t="shared" si="22"/>
        <v>0.1</v>
      </c>
      <c r="N79" s="80">
        <f t="shared" si="23"/>
        <v>2.6</v>
      </c>
      <c r="O79" s="92">
        <f>IF(AND('Indicator Data'!AK82="No data",'Indicator Data'!AL82="No data"),0,SUM('Indicator Data'!AK82:AM82)/1000)</f>
        <v>979.44600000000003</v>
      </c>
      <c r="P79" s="77">
        <f t="shared" si="24"/>
        <v>10</v>
      </c>
      <c r="Q79" s="81">
        <f>O79*1000/'Indicator Data'!BC82</f>
        <v>1.2200765186486303E-2</v>
      </c>
      <c r="R79" s="77">
        <f t="shared" si="25"/>
        <v>5.9</v>
      </c>
      <c r="S79" s="82">
        <f t="shared" si="26"/>
        <v>8</v>
      </c>
      <c r="T79" s="77">
        <f>IF('Indicator Data'!AB82="No data","x",ROUND(IF('Indicator Data'!AB82&gt;T$195,10,IF('Indicator Data'!AB82&lt;T$194,0,10-(T$195-'Indicator Data'!AB82)/(T$195-T$194)*10)),1))</f>
        <v>0.2</v>
      </c>
      <c r="U79" s="77">
        <f>IF('Indicator Data'!AA82="No data","x",ROUND(IF('Indicator Data'!AA82&gt;U$195,10,IF('Indicator Data'!AA82&lt;U$194,0,10-(U$195-'Indicator Data'!AA82)/(U$195-U$194)*10)),1))</f>
        <v>0.3</v>
      </c>
      <c r="V79" s="77">
        <f>IF('Indicator Data'!AE82="No data","x",ROUND(IF('Indicator Data'!AE82&gt;V$195,10,IF('Indicator Data'!AE82&lt;V$194,0,10-(V$195-'Indicator Data'!AE82)/(V$195-V$194)*10)),1))</f>
        <v>0</v>
      </c>
      <c r="W79" s="78">
        <f t="shared" si="17"/>
        <v>0.2</v>
      </c>
      <c r="X79" s="77">
        <f>IF('Indicator Data'!W82="No data","x",ROUND(IF('Indicator Data'!W82&gt;X$195,10,IF('Indicator Data'!W82&lt;X$194,0,10-(X$195-'Indicator Data'!W82)/(X$195-X$194)*10)),1))</f>
        <v>1.2</v>
      </c>
      <c r="Y79" s="77" t="str">
        <f>IF('Indicator Data'!X82="No data","x",ROUND(IF('Indicator Data'!X82&gt;Y$195,10,IF('Indicator Data'!X82&lt;Y$194,0,10-(Y$195-'Indicator Data'!X82)/(Y$195-Y$194)*10)),1))</f>
        <v>x</v>
      </c>
      <c r="Z79" s="78">
        <f t="shared" si="27"/>
        <v>1.2</v>
      </c>
      <c r="AA79" s="92">
        <f>('Indicator Data'!AJ82+'Indicator Data'!AI82*0.5+'Indicator Data'!AH82*0.25)/1000</f>
        <v>9.8695000000000004</v>
      </c>
      <c r="AB79" s="83">
        <f>AA79*1000/'Indicator Data'!BC82</f>
        <v>1.2294241030952861E-4</v>
      </c>
      <c r="AC79" s="78">
        <f t="shared" si="28"/>
        <v>0</v>
      </c>
      <c r="AD79" s="77">
        <f>IF('Indicator Data'!AN82="No data","x",ROUND(IF('Indicator Data'!AN82&lt;$AD$194,10,IF('Indicator Data'!AN82&gt;$AD$195,0,($AD$195-'Indicator Data'!AN82)/($AD$195-$AD$194)*10)),1))</f>
        <v>1.6</v>
      </c>
      <c r="AE79" s="77">
        <f>IF('Indicator Data'!AO82="No data","x",ROUND(IF('Indicator Data'!AO82&gt;$AE$195,10,IF('Indicator Data'!AO82&lt;$AE$194,0,10-($AE$195-'Indicator Data'!AO82)/($AE$195-$AE$194)*10)),1))</f>
        <v>0</v>
      </c>
      <c r="AF79" s="84">
        <f>IF('Indicator Data'!AP82="No data","x",ROUND(IF('Indicator Data'!AP82&gt;$AF$195,10,IF('Indicator Data'!AP82&lt;$AF$194,0,10-($AF$195-'Indicator Data'!AP82)/($AF$195-$AF$194)*10)),1))</f>
        <v>3.9</v>
      </c>
      <c r="AG79" s="84">
        <f>IF('Indicator Data'!AQ82="No data","x",ROUND(IF('Indicator Data'!AQ82&gt;$AG$195,10,IF('Indicator Data'!AQ82&lt;$AG$194,0,10-($AG$195-'Indicator Data'!AQ82)/($AG$195-$AG$194)*10)),1))</f>
        <v>6.5</v>
      </c>
      <c r="AH79" s="77">
        <f t="shared" si="29"/>
        <v>4.4000000000000004</v>
      </c>
      <c r="AI79" s="78">
        <f t="shared" si="30"/>
        <v>2</v>
      </c>
      <c r="AJ79" s="85">
        <f t="shared" si="31"/>
        <v>0.9</v>
      </c>
      <c r="AK79" s="86">
        <f t="shared" si="18"/>
        <v>5.5</v>
      </c>
    </row>
    <row r="80" spans="1:37" s="4" customFormat="1" x14ac:dyDescent="0.25">
      <c r="A80" s="131" t="s">
        <v>147</v>
      </c>
      <c r="B80" s="63" t="s">
        <v>146</v>
      </c>
      <c r="C80" s="77">
        <f>ROUND(IF('Indicator Data'!Q83="No data",IF((0.1233*LN('Indicator Data'!BB83)-0.4559)&gt;C$195,0,IF((0.1233*LN('Indicator Data'!BB83)-0.4559)&lt;C$194,10,(C$195-(0.1233*LN('Indicator Data'!BB83)-0.4559))/(C$195-C$194)*10)),IF('Indicator Data'!Q83&gt;C$195,0,IF('Indicator Data'!Q83&lt;C$194,10,(C$195-'Indicator Data'!Q83)/(C$195-C$194)*10))),1)</f>
        <v>4.5999999999999996</v>
      </c>
      <c r="D80" s="77">
        <f>IF('Indicator Data'!R83="No data","x",ROUND((IF('Indicator Data'!R83&gt;D$195,10,IF('Indicator Data'!R83&lt;D$194,0,10-(D$195-'Indicator Data'!R83)/(D$195-D$194)*10))),1))</f>
        <v>0.1</v>
      </c>
      <c r="E80" s="78">
        <f t="shared" si="19"/>
        <v>2.6</v>
      </c>
      <c r="F80" s="77">
        <f>IF('Indicator Data'!AF83="No data","x",ROUND(IF('Indicator Data'!AF83&gt;F$195,10,IF('Indicator Data'!AF83&lt;F$194,0,10-(F$195-'Indicator Data'!AF83)/(F$195-F$194)*10)),1))</f>
        <v>7</v>
      </c>
      <c r="G80" s="77">
        <f>IF('Indicator Data'!AG83="No data","x",ROUND(IF('Indicator Data'!AG83&gt;G$195,10,IF('Indicator Data'!AG83&lt;G$194,0,10-(G$195-'Indicator Data'!AG83)/(G$195-G$194)*10)),1))</f>
        <v>1.1000000000000001</v>
      </c>
      <c r="H80" s="78">
        <f t="shared" si="20"/>
        <v>4.0999999999999996</v>
      </c>
      <c r="I80" s="79">
        <f>SUM(IF('Indicator Data'!S83=0,0,'Indicator Data'!S83/1000000),SUM('Indicator Data'!T83:U83))</f>
        <v>6555.9319830000004</v>
      </c>
      <c r="J80" s="79">
        <f>I80/'Indicator Data'!BC83*1000000</f>
        <v>176.22254673682241</v>
      </c>
      <c r="K80" s="77">
        <f t="shared" si="21"/>
        <v>3.5</v>
      </c>
      <c r="L80" s="77">
        <f>IF('Indicator Data'!V83="No data","x",ROUND(IF('Indicator Data'!V83&gt;L$195,10,IF('Indicator Data'!V83&lt;L$194,0,10-(L$195-'Indicator Data'!V83)/(L$195-L$194)*10)),1))</f>
        <v>0.6</v>
      </c>
      <c r="M80" s="78">
        <f t="shared" si="22"/>
        <v>2.1</v>
      </c>
      <c r="N80" s="80">
        <f t="shared" si="23"/>
        <v>2.9</v>
      </c>
      <c r="O80" s="92">
        <f>IF(AND('Indicator Data'!AK83="No data",'Indicator Data'!AL83="No data"),0,SUM('Indicator Data'!AK83:AM83)/1000)</f>
        <v>3626.9459999999999</v>
      </c>
      <c r="P80" s="77">
        <f t="shared" si="24"/>
        <v>10</v>
      </c>
      <c r="Q80" s="81">
        <f>O80*1000/'Indicator Data'!BC83</f>
        <v>9.749180782446977E-2</v>
      </c>
      <c r="R80" s="77">
        <f t="shared" si="25"/>
        <v>9.9</v>
      </c>
      <c r="S80" s="82">
        <f t="shared" si="26"/>
        <v>10</v>
      </c>
      <c r="T80" s="77" t="str">
        <f>IF('Indicator Data'!AB83="No data","x",ROUND(IF('Indicator Data'!AB83&gt;T$195,10,IF('Indicator Data'!AB83&lt;T$194,0,10-(T$195-'Indicator Data'!AB83)/(T$195-T$194)*10)),1))</f>
        <v>x</v>
      </c>
      <c r="U80" s="77">
        <f>IF('Indicator Data'!AA83="No data","x",ROUND(IF('Indicator Data'!AA83&gt;U$195,10,IF('Indicator Data'!AA83&lt;U$194,0,10-(U$195-'Indicator Data'!AA83)/(U$195-U$194)*10)),1))</f>
        <v>0.8</v>
      </c>
      <c r="V80" s="77" t="str">
        <f>IF('Indicator Data'!AE83="No data","x",ROUND(IF('Indicator Data'!AE83&gt;V$195,10,IF('Indicator Data'!AE83&lt;V$194,0,10-(V$195-'Indicator Data'!AE83)/(V$195-V$194)*10)),1))</f>
        <v>x</v>
      </c>
      <c r="W80" s="78">
        <f t="shared" si="17"/>
        <v>0.8</v>
      </c>
      <c r="X80" s="77">
        <f>IF('Indicator Data'!W83="No data","x",ROUND(IF('Indicator Data'!W83&gt;X$195,10,IF('Indicator Data'!W83&lt;X$194,0,10-(X$195-'Indicator Data'!W83)/(X$195-X$194)*10)),1))</f>
        <v>2.5</v>
      </c>
      <c r="Y80" s="77">
        <f>IF('Indicator Data'!X83="No data","x",ROUND(IF('Indicator Data'!X83&gt;Y$195,10,IF('Indicator Data'!X83&lt;Y$194,0,10-(Y$195-'Indicator Data'!X83)/(Y$195-Y$194)*10)),1))</f>
        <v>1.9</v>
      </c>
      <c r="Z80" s="78">
        <f t="shared" si="27"/>
        <v>2.2000000000000002</v>
      </c>
      <c r="AA80" s="92">
        <f>('Indicator Data'!AJ83+'Indicator Data'!AI83*0.5+'Indicator Data'!AH83*0.25)/1000</f>
        <v>16.80425</v>
      </c>
      <c r="AB80" s="83">
        <f>AA80*1000/'Indicator Data'!BC83</f>
        <v>4.5169592037883831E-4</v>
      </c>
      <c r="AC80" s="78">
        <f t="shared" si="28"/>
        <v>0</v>
      </c>
      <c r="AD80" s="77">
        <f>IF('Indicator Data'!AN83="No data","x",ROUND(IF('Indicator Data'!AN83&lt;$AD$194,10,IF('Indicator Data'!AN83&gt;$AD$195,0,($AD$195-'Indicator Data'!AN83)/($AD$195-$AD$194)*10)),1))</f>
        <v>4.3</v>
      </c>
      <c r="AE80" s="77">
        <f>IF('Indicator Data'!AO83="No data","x",ROUND(IF('Indicator Data'!AO83&gt;$AE$195,10,IF('Indicator Data'!AO83&lt;$AE$194,0,10-($AE$195-'Indicator Data'!AO83)/($AE$195-$AE$194)*10)),1))</f>
        <v>5.9</v>
      </c>
      <c r="AF80" s="84">
        <f>IF('Indicator Data'!AP83="No data","x",ROUND(IF('Indicator Data'!AP83&gt;$AF$195,10,IF('Indicator Data'!AP83&lt;$AF$194,0,10-($AF$195-'Indicator Data'!AP83)/($AF$195-$AF$194)*10)),1))</f>
        <v>4.5</v>
      </c>
      <c r="AG80" s="84">
        <f>IF('Indicator Data'!AQ83="No data","x",ROUND(IF('Indicator Data'!AQ83&gt;$AG$195,10,IF('Indicator Data'!AQ83&lt;$AG$194,0,10-($AG$195-'Indicator Data'!AQ83)/($AG$195-$AG$194)*10)),1))</f>
        <v>8.1999999999999993</v>
      </c>
      <c r="AH80" s="77">
        <f t="shared" si="29"/>
        <v>5.2</v>
      </c>
      <c r="AI80" s="78">
        <f t="shared" si="30"/>
        <v>5.0999999999999996</v>
      </c>
      <c r="AJ80" s="85">
        <f t="shared" si="31"/>
        <v>2.2999999999999998</v>
      </c>
      <c r="AK80" s="86">
        <f t="shared" si="18"/>
        <v>8</v>
      </c>
    </row>
    <row r="81" spans="1:37" s="4" customFormat="1" x14ac:dyDescent="0.25">
      <c r="A81" s="131" t="s">
        <v>149</v>
      </c>
      <c r="B81" s="63" t="s">
        <v>148</v>
      </c>
      <c r="C81" s="77">
        <f>ROUND(IF('Indicator Data'!Q84="No data",IF((0.1233*LN('Indicator Data'!BB84)-0.4559)&gt;C$195,0,IF((0.1233*LN('Indicator Data'!BB84)-0.4559)&lt;C$194,10,(C$195-(0.1233*LN('Indicator Data'!BB84)-0.4559))/(C$195-C$194)*10)),IF('Indicator Data'!Q84&gt;C$195,0,IF('Indicator Data'!Q84&lt;C$194,10,(C$195-'Indicator Data'!Q84)/(C$195-C$194)*10))),1)</f>
        <v>0.4</v>
      </c>
      <c r="D81" s="77" t="str">
        <f>IF('Indicator Data'!R84="No data","x",ROUND((IF('Indicator Data'!R84&gt;D$195,10,IF('Indicator Data'!R84&lt;D$194,0,10-(D$195-'Indicator Data'!R84)/(D$195-D$194)*10))),1))</f>
        <v>x</v>
      </c>
      <c r="E81" s="78">
        <f t="shared" si="19"/>
        <v>0.4</v>
      </c>
      <c r="F81" s="77">
        <f>IF('Indicator Data'!AF84="No data","x",ROUND(IF('Indicator Data'!AF84&gt;F$195,10,IF('Indicator Data'!AF84&lt;F$194,0,10-(F$195-'Indicator Data'!AF84)/(F$195-F$194)*10)),1))</f>
        <v>1.7</v>
      </c>
      <c r="G81" s="77">
        <f>IF('Indicator Data'!AG84="No data","x",ROUND(IF('Indicator Data'!AG84&gt;G$195,10,IF('Indicator Data'!AG84&lt;G$194,0,10-(G$195-'Indicator Data'!AG84)/(G$195-G$194)*10)),1))</f>
        <v>1.9</v>
      </c>
      <c r="H81" s="78">
        <f t="shared" si="20"/>
        <v>1.8</v>
      </c>
      <c r="I81" s="79">
        <f>SUM(IF('Indicator Data'!S84=0,0,'Indicator Data'!S84/1000000),SUM('Indicator Data'!T84:U84))</f>
        <v>0.357933</v>
      </c>
      <c r="J81" s="79">
        <f>I81/'Indicator Data'!BC84*1000000</f>
        <v>7.4989707935836175E-2</v>
      </c>
      <c r="K81" s="77">
        <f t="shared" si="21"/>
        <v>0</v>
      </c>
      <c r="L81" s="77" t="str">
        <f>IF('Indicator Data'!V84="No data","x",ROUND(IF('Indicator Data'!V84&gt;L$195,10,IF('Indicator Data'!V84&lt;L$194,0,10-(L$195-'Indicator Data'!V84)/(L$195-L$194)*10)),1))</f>
        <v>x</v>
      </c>
      <c r="M81" s="78">
        <f t="shared" si="22"/>
        <v>0</v>
      </c>
      <c r="N81" s="80">
        <f t="shared" si="23"/>
        <v>0.7</v>
      </c>
      <c r="O81" s="92">
        <f>IF(AND('Indicator Data'!AK84="No data",'Indicator Data'!AL84="No data"),0,SUM('Indicator Data'!AK84:AM84)/1000)</f>
        <v>5.7309999999999999</v>
      </c>
      <c r="P81" s="77">
        <f t="shared" si="24"/>
        <v>2.5</v>
      </c>
      <c r="Q81" s="81">
        <f>O81*1000/'Indicator Data'!BC84</f>
        <v>1.2006884421952631E-3</v>
      </c>
      <c r="R81" s="77">
        <f t="shared" si="25"/>
        <v>3.3</v>
      </c>
      <c r="S81" s="82">
        <f t="shared" si="26"/>
        <v>2.9</v>
      </c>
      <c r="T81" s="77">
        <f>IF('Indicator Data'!AB84="No data","x",ROUND(IF('Indicator Data'!AB84&gt;T$195,10,IF('Indicator Data'!AB84&lt;T$194,0,10-(T$195-'Indicator Data'!AB84)/(T$195-T$194)*10)),1))</f>
        <v>0.6</v>
      </c>
      <c r="U81" s="77">
        <f>IF('Indicator Data'!AA84="No data","x",ROUND(IF('Indicator Data'!AA84&gt;U$195,10,IF('Indicator Data'!AA84&lt;U$194,0,10-(U$195-'Indicator Data'!AA84)/(U$195-U$194)*10)),1))</f>
        <v>0.1</v>
      </c>
      <c r="V81" s="77" t="str">
        <f>IF('Indicator Data'!AE84="No data","x",ROUND(IF('Indicator Data'!AE84&gt;V$195,10,IF('Indicator Data'!AE84&lt;V$194,0,10-(V$195-'Indicator Data'!AE84)/(V$195-V$194)*10)),1))</f>
        <v>x</v>
      </c>
      <c r="W81" s="78">
        <f t="shared" si="17"/>
        <v>0.4</v>
      </c>
      <c r="X81" s="77">
        <f>IF('Indicator Data'!W84="No data","x",ROUND(IF('Indicator Data'!W84&gt;X$195,10,IF('Indicator Data'!W84&lt;X$194,0,10-(X$195-'Indicator Data'!W84)/(X$195-X$194)*10)),1))</f>
        <v>0.3</v>
      </c>
      <c r="Y81" s="77" t="str">
        <f>IF('Indicator Data'!X84="No data","x",ROUND(IF('Indicator Data'!X84&gt;Y$195,10,IF('Indicator Data'!X84&lt;Y$194,0,10-(Y$195-'Indicator Data'!X84)/(Y$195-Y$194)*10)),1))</f>
        <v>x</v>
      </c>
      <c r="Z81" s="78">
        <f t="shared" si="27"/>
        <v>0.3</v>
      </c>
      <c r="AA81" s="92">
        <f>('Indicator Data'!AJ84+'Indicator Data'!AI84*0.5+'Indicator Data'!AH84*0.25)/1000</f>
        <v>0</v>
      </c>
      <c r="AB81" s="83">
        <f>AA81*1000/'Indicator Data'!BC84</f>
        <v>0</v>
      </c>
      <c r="AC81" s="78">
        <f t="shared" si="28"/>
        <v>0</v>
      </c>
      <c r="AD81" s="77">
        <f>IF('Indicator Data'!AN84="No data","x",ROUND(IF('Indicator Data'!AN84&lt;$AD$194,10,IF('Indicator Data'!AN84&gt;$AD$195,0,($AD$195-'Indicator Data'!AN84)/($AD$195-$AD$194)*10)),1))</f>
        <v>0.5</v>
      </c>
      <c r="AE81" s="77">
        <f>IF('Indicator Data'!AO84="No data","x",ROUND(IF('Indicator Data'!AO84&gt;$AE$195,10,IF('Indicator Data'!AO84&lt;$AE$194,0,10-($AE$195-'Indicator Data'!AO84)/($AE$195-$AE$194)*10)),1))</f>
        <v>0</v>
      </c>
      <c r="AF81" s="84">
        <f>IF('Indicator Data'!AP84="No data","x",ROUND(IF('Indicator Data'!AP84&gt;$AF$195,10,IF('Indicator Data'!AP84&lt;$AF$194,0,10-($AF$195-'Indicator Data'!AP84)/($AF$195-$AF$194)*10)),1))</f>
        <v>0.3</v>
      </c>
      <c r="AG81" s="84">
        <f>IF('Indicator Data'!AQ84="No data","x",ROUND(IF('Indicator Data'!AQ84&gt;$AG$195,10,IF('Indicator Data'!AQ84&lt;$AG$194,0,10-($AG$195-'Indicator Data'!AQ84)/($AG$195-$AG$194)*10)),1))</f>
        <v>1.7</v>
      </c>
      <c r="AH81" s="77">
        <f t="shared" si="29"/>
        <v>0.6</v>
      </c>
      <c r="AI81" s="78">
        <f t="shared" si="30"/>
        <v>0.4</v>
      </c>
      <c r="AJ81" s="85">
        <f t="shared" si="31"/>
        <v>0.3</v>
      </c>
      <c r="AK81" s="86">
        <f t="shared" si="18"/>
        <v>1.7</v>
      </c>
    </row>
    <row r="82" spans="1:37" s="4" customFormat="1" x14ac:dyDescent="0.25">
      <c r="A82" s="131" t="s">
        <v>151</v>
      </c>
      <c r="B82" s="63" t="s">
        <v>150</v>
      </c>
      <c r="C82" s="77">
        <f>ROUND(IF('Indicator Data'!Q85="No data",IF((0.1233*LN('Indicator Data'!BB85)-0.4559)&gt;C$195,0,IF((0.1233*LN('Indicator Data'!BB85)-0.4559)&lt;C$194,10,(C$195-(0.1233*LN('Indicator Data'!BB85)-0.4559))/(C$195-C$194)*10)),IF('Indicator Data'!Q85&gt;C$195,0,IF('Indicator Data'!Q85&lt;C$194,10,(C$195-'Indicator Data'!Q85)/(C$195-C$194)*10))),1)</f>
        <v>0.8</v>
      </c>
      <c r="D82" s="77" t="str">
        <f>IF('Indicator Data'!R85="No data","x",ROUND((IF('Indicator Data'!R85&gt;D$195,10,IF('Indicator Data'!R85&lt;D$194,0,10-(D$195-'Indicator Data'!R85)/(D$195-D$194)*10))),1))</f>
        <v>x</v>
      </c>
      <c r="E82" s="78">
        <f t="shared" si="19"/>
        <v>0.8</v>
      </c>
      <c r="F82" s="77">
        <f>IF('Indicator Data'!AF85="No data","x",ROUND(IF('Indicator Data'!AF85&gt;F$195,10,IF('Indicator Data'!AF85&lt;F$194,0,10-(F$195-'Indicator Data'!AF85)/(F$195-F$194)*10)),1))</f>
        <v>1.4</v>
      </c>
      <c r="G82" s="77">
        <f>IF('Indicator Data'!AG85="No data","x",ROUND(IF('Indicator Data'!AG85&gt;G$195,10,IF('Indicator Data'!AG85&lt;G$194,0,10-(G$195-'Indicator Data'!AG85)/(G$195-G$194)*10)),1))</f>
        <v>4.4000000000000004</v>
      </c>
      <c r="H82" s="78">
        <f t="shared" si="20"/>
        <v>2.9</v>
      </c>
      <c r="I82" s="79">
        <f>SUM(IF('Indicator Data'!S85=0,0,'Indicator Data'!S85/1000000),SUM('Indicator Data'!T85:U85))</f>
        <v>2.7843680000000002</v>
      </c>
      <c r="J82" s="79">
        <f>I82/'Indicator Data'!BC85*1000000</f>
        <v>0.32576757028699799</v>
      </c>
      <c r="K82" s="77">
        <f t="shared" si="21"/>
        <v>0</v>
      </c>
      <c r="L82" s="77" t="str">
        <f>IF('Indicator Data'!V85="No data","x",ROUND(IF('Indicator Data'!V85&gt;L$195,10,IF('Indicator Data'!V85&lt;L$194,0,10-(L$195-'Indicator Data'!V85)/(L$195-L$194)*10)),1))</f>
        <v>x</v>
      </c>
      <c r="M82" s="78">
        <f t="shared" si="22"/>
        <v>0</v>
      </c>
      <c r="N82" s="80">
        <f t="shared" si="23"/>
        <v>1.1000000000000001</v>
      </c>
      <c r="O82" s="92">
        <f>IF(AND('Indicator Data'!AK85="No data",'Indicator Data'!AL85="No data"),0,SUM('Indicator Data'!AK85:AM85)/1000)</f>
        <v>32.945999999999998</v>
      </c>
      <c r="P82" s="77">
        <f t="shared" si="24"/>
        <v>5.0999999999999996</v>
      </c>
      <c r="Q82" s="81">
        <f>O82*1000/'Indicator Data'!BC85</f>
        <v>3.8546407553439179E-3</v>
      </c>
      <c r="R82" s="77">
        <f t="shared" si="25"/>
        <v>4.4000000000000004</v>
      </c>
      <c r="S82" s="82">
        <f t="shared" si="26"/>
        <v>4.8</v>
      </c>
      <c r="T82" s="77" t="str">
        <f>IF('Indicator Data'!AB85="No data","x",ROUND(IF('Indicator Data'!AB85&gt;T$195,10,IF('Indicator Data'!AB85&lt;T$194,0,10-(T$195-'Indicator Data'!AB85)/(T$195-T$194)*10)),1))</f>
        <v>x</v>
      </c>
      <c r="U82" s="77">
        <f>IF('Indicator Data'!AA85="No data","x",ROUND(IF('Indicator Data'!AA85&gt;U$195,10,IF('Indicator Data'!AA85&lt;U$194,0,10-(U$195-'Indicator Data'!AA85)/(U$195-U$194)*10)),1))</f>
        <v>0.1</v>
      </c>
      <c r="V82" s="77" t="str">
        <f>IF('Indicator Data'!AE85="No data","x",ROUND(IF('Indicator Data'!AE85&gt;V$195,10,IF('Indicator Data'!AE85&lt;V$194,0,10-(V$195-'Indicator Data'!AE85)/(V$195-V$194)*10)),1))</f>
        <v>x</v>
      </c>
      <c r="W82" s="78">
        <f t="shared" si="17"/>
        <v>0.1</v>
      </c>
      <c r="X82" s="77">
        <f>IF('Indicator Data'!W85="No data","x",ROUND(IF('Indicator Data'!W85&gt;X$195,10,IF('Indicator Data'!W85&lt;X$194,0,10-(X$195-'Indicator Data'!W85)/(X$195-X$194)*10)),1))</f>
        <v>0.3</v>
      </c>
      <c r="Y82" s="77" t="str">
        <f>IF('Indicator Data'!X85="No data","x",ROUND(IF('Indicator Data'!X85&gt;Y$195,10,IF('Indicator Data'!X85&lt;Y$194,0,10-(Y$195-'Indicator Data'!X85)/(Y$195-Y$194)*10)),1))</f>
        <v>x</v>
      </c>
      <c r="Z82" s="78">
        <f t="shared" si="27"/>
        <v>0.3</v>
      </c>
      <c r="AA82" s="92">
        <f>('Indicator Data'!AJ85+'Indicator Data'!AI85*0.5+'Indicator Data'!AH85*0.25)/1000</f>
        <v>30.118500000000001</v>
      </c>
      <c r="AB82" s="83">
        <f>AA82*1000/'Indicator Data'!BC85</f>
        <v>3.523826795053293E-3</v>
      </c>
      <c r="AC82" s="78">
        <f t="shared" si="28"/>
        <v>0.4</v>
      </c>
      <c r="AD82" s="77">
        <f>IF('Indicator Data'!AN85="No data","x",ROUND(IF('Indicator Data'!AN85&lt;$AD$194,10,IF('Indicator Data'!AN85&gt;$AD$195,0,($AD$195-'Indicator Data'!AN85)/($AD$195-$AD$194)*10)),1))</f>
        <v>0</v>
      </c>
      <c r="AE82" s="77">
        <f>IF('Indicator Data'!AO85="No data","x",ROUND(IF('Indicator Data'!AO85&gt;$AE$195,10,IF('Indicator Data'!AO85&lt;$AE$194,0,10-($AE$195-'Indicator Data'!AO85)/($AE$195-$AE$194)*10)),1))</f>
        <v>0</v>
      </c>
      <c r="AF82" s="84">
        <f>IF('Indicator Data'!AP85="No data","x",ROUND(IF('Indicator Data'!AP85&gt;$AF$195,10,IF('Indicator Data'!AP85&lt;$AF$194,0,10-($AF$195-'Indicator Data'!AP85)/($AF$195-$AF$194)*10)),1))</f>
        <v>1.3</v>
      </c>
      <c r="AG82" s="84">
        <f>IF('Indicator Data'!AQ85="No data","x",ROUND(IF('Indicator Data'!AQ85&gt;$AG$195,10,IF('Indicator Data'!AQ85&lt;$AG$194,0,10-($AG$195-'Indicator Data'!AQ85)/($AG$195-$AG$194)*10)),1))</f>
        <v>3</v>
      </c>
      <c r="AH82" s="77">
        <f t="shared" si="29"/>
        <v>1.6</v>
      </c>
      <c r="AI82" s="78">
        <f t="shared" si="30"/>
        <v>0.5</v>
      </c>
      <c r="AJ82" s="85">
        <f t="shared" si="31"/>
        <v>0.3</v>
      </c>
      <c r="AK82" s="86">
        <f t="shared" si="18"/>
        <v>2.9</v>
      </c>
    </row>
    <row r="83" spans="1:37" s="4" customFormat="1" x14ac:dyDescent="0.25">
      <c r="A83" s="131" t="s">
        <v>153</v>
      </c>
      <c r="B83" s="63" t="s">
        <v>152</v>
      </c>
      <c r="C83" s="77">
        <f>ROUND(IF('Indicator Data'!Q86="No data",IF((0.1233*LN('Indicator Data'!BB86)-0.4559)&gt;C$195,0,IF((0.1233*LN('Indicator Data'!BB86)-0.4559)&lt;C$194,10,(C$195-(0.1233*LN('Indicator Data'!BB86)-0.4559))/(C$195-C$194)*10)),IF('Indicator Data'!Q86&gt;C$195,0,IF('Indicator Data'!Q86&lt;C$194,10,(C$195-'Indicator Data'!Q86)/(C$195-C$194)*10))),1)</f>
        <v>1</v>
      </c>
      <c r="D83" s="77" t="str">
        <f>IF('Indicator Data'!R86="No data","x",ROUND((IF('Indicator Data'!R86&gt;D$195,10,IF('Indicator Data'!R86&lt;D$194,0,10-(D$195-'Indicator Data'!R86)/(D$195-D$194)*10))),1))</f>
        <v>x</v>
      </c>
      <c r="E83" s="78">
        <f t="shared" si="19"/>
        <v>1</v>
      </c>
      <c r="F83" s="77">
        <f>IF('Indicator Data'!AF86="No data","x",ROUND(IF('Indicator Data'!AF86&gt;F$195,10,IF('Indicator Data'!AF86&lt;F$194,0,10-(F$195-'Indicator Data'!AF86)/(F$195-F$194)*10)),1))</f>
        <v>1.1000000000000001</v>
      </c>
      <c r="G83" s="77">
        <f>IF('Indicator Data'!AG86="No data","x",ROUND(IF('Indicator Data'!AG86&gt;G$195,10,IF('Indicator Data'!AG86&lt;G$194,0,10-(G$195-'Indicator Data'!AG86)/(G$195-G$194)*10)),1))</f>
        <v>2.5</v>
      </c>
      <c r="H83" s="78">
        <f t="shared" si="20"/>
        <v>1.8</v>
      </c>
      <c r="I83" s="79">
        <f>SUM(IF('Indicator Data'!S86=0,0,'Indicator Data'!S86/1000000),SUM('Indicator Data'!T86:U86))</f>
        <v>2.2678959999999999</v>
      </c>
      <c r="J83" s="79">
        <f>I83/'Indicator Data'!BC86*1000000</f>
        <v>3.7423660811762363E-2</v>
      </c>
      <c r="K83" s="77">
        <f t="shared" si="21"/>
        <v>0</v>
      </c>
      <c r="L83" s="77" t="str">
        <f>IF('Indicator Data'!V86="No data","x",ROUND(IF('Indicator Data'!V86&gt;L$195,10,IF('Indicator Data'!V86&lt;L$194,0,10-(L$195-'Indicator Data'!V86)/(L$195-L$194)*10)),1))</f>
        <v>x</v>
      </c>
      <c r="M83" s="78">
        <f t="shared" si="22"/>
        <v>0</v>
      </c>
      <c r="N83" s="80">
        <f t="shared" si="23"/>
        <v>1</v>
      </c>
      <c r="O83" s="92">
        <f>IF(AND('Indicator Data'!AK86="No data",'Indicator Data'!AL86="No data"),0,SUM('Indicator Data'!AK86:AM86)/1000)</f>
        <v>147.37</v>
      </c>
      <c r="P83" s="77">
        <f t="shared" si="24"/>
        <v>7.2</v>
      </c>
      <c r="Q83" s="81">
        <f>O83*1000/'Indicator Data'!BC86</f>
        <v>2.4318244283818217E-3</v>
      </c>
      <c r="R83" s="77">
        <f t="shared" si="25"/>
        <v>4</v>
      </c>
      <c r="S83" s="82">
        <f t="shared" si="26"/>
        <v>5.6</v>
      </c>
      <c r="T83" s="77">
        <f>IF('Indicator Data'!AB86="No data","x",ROUND(IF('Indicator Data'!AB86&gt;T$195,10,IF('Indicator Data'!AB86&lt;T$194,0,10-(T$195-'Indicator Data'!AB86)/(T$195-T$194)*10)),1))</f>
        <v>0.8</v>
      </c>
      <c r="U83" s="77">
        <f>IF('Indicator Data'!AA86="No data","x",ROUND(IF('Indicator Data'!AA86&gt;U$195,10,IF('Indicator Data'!AA86&lt;U$194,0,10-(U$195-'Indicator Data'!AA86)/(U$195-U$194)*10)),1))</f>
        <v>0.1</v>
      </c>
      <c r="V83" s="77" t="str">
        <f>IF('Indicator Data'!AE86="No data","x",ROUND(IF('Indicator Data'!AE86&gt;V$195,10,IF('Indicator Data'!AE86&lt;V$194,0,10-(V$195-'Indicator Data'!AE86)/(V$195-V$194)*10)),1))</f>
        <v>x</v>
      </c>
      <c r="W83" s="78">
        <f t="shared" si="17"/>
        <v>0.5</v>
      </c>
      <c r="X83" s="77">
        <f>IF('Indicator Data'!W86="No data","x",ROUND(IF('Indicator Data'!W86&gt;X$195,10,IF('Indicator Data'!W86&lt;X$194,0,10-(X$195-'Indicator Data'!W86)/(X$195-X$194)*10)),1))</f>
        <v>0.3</v>
      </c>
      <c r="Y83" s="77" t="str">
        <f>IF('Indicator Data'!X86="No data","x",ROUND(IF('Indicator Data'!X86&gt;Y$195,10,IF('Indicator Data'!X86&lt;Y$194,0,10-(Y$195-'Indicator Data'!X86)/(Y$195-Y$194)*10)),1))</f>
        <v>x</v>
      </c>
      <c r="Z83" s="78">
        <f t="shared" si="27"/>
        <v>0.3</v>
      </c>
      <c r="AA83" s="92">
        <f>('Indicator Data'!AJ86+'Indicator Data'!AI86*0.5+'Indicator Data'!AH86*0.25)/1000</f>
        <v>15.435</v>
      </c>
      <c r="AB83" s="83">
        <f>AA83*1000/'Indicator Data'!BC86</f>
        <v>2.5470048213390388E-4</v>
      </c>
      <c r="AC83" s="78">
        <f t="shared" si="28"/>
        <v>0</v>
      </c>
      <c r="AD83" s="77">
        <f>IF('Indicator Data'!AN86="No data","x",ROUND(IF('Indicator Data'!AN86&lt;$AD$194,10,IF('Indicator Data'!AN86&gt;$AD$195,0,($AD$195-'Indicator Data'!AN86)/($AD$195-$AD$194)*10)),1))</f>
        <v>1.3</v>
      </c>
      <c r="AE83" s="77">
        <f>IF('Indicator Data'!AO86="No data","x",ROUND(IF('Indicator Data'!AO86&gt;$AE$195,10,IF('Indicator Data'!AO86&lt;$AE$194,0,10-($AE$195-'Indicator Data'!AO86)/($AE$195-$AE$194)*10)),1))</f>
        <v>0</v>
      </c>
      <c r="AF83" s="84">
        <f>IF('Indicator Data'!AP86="No data","x",ROUND(IF('Indicator Data'!AP86&gt;$AF$195,10,IF('Indicator Data'!AP86&lt;$AF$194,0,10-($AF$195-'Indicator Data'!AP86)/($AF$195-$AF$194)*10)),1))</f>
        <v>1.1000000000000001</v>
      </c>
      <c r="AG83" s="84">
        <f>IF('Indicator Data'!AQ86="No data","x",ROUND(IF('Indicator Data'!AQ86&gt;$AG$195,10,IF('Indicator Data'!AQ86&lt;$AG$194,0,10-($AG$195-'Indicator Data'!AQ86)/($AG$195-$AG$194)*10)),1))</f>
        <v>2.5</v>
      </c>
      <c r="AH83" s="77">
        <f t="shared" si="29"/>
        <v>1.4</v>
      </c>
      <c r="AI83" s="78">
        <f t="shared" si="30"/>
        <v>0.9</v>
      </c>
      <c r="AJ83" s="85">
        <f t="shared" si="31"/>
        <v>0.4</v>
      </c>
      <c r="AK83" s="86">
        <f t="shared" si="18"/>
        <v>3.4</v>
      </c>
    </row>
    <row r="84" spans="1:37" s="4" customFormat="1" x14ac:dyDescent="0.25">
      <c r="A84" s="131" t="s">
        <v>155</v>
      </c>
      <c r="B84" s="63" t="s">
        <v>154</v>
      </c>
      <c r="C84" s="77">
        <f>ROUND(IF('Indicator Data'!Q87="No data",IF((0.1233*LN('Indicator Data'!BB87)-0.4559)&gt;C$195,0,IF((0.1233*LN('Indicator Data'!BB87)-0.4559)&lt;C$194,10,(C$195-(0.1233*LN('Indicator Data'!BB87)-0.4559))/(C$195-C$194)*10)),IF('Indicator Data'!Q87&gt;C$195,0,IF('Indicator Data'!Q87&lt;C$194,10,(C$195-'Indicator Data'!Q87)/(C$195-C$194)*10))),1)</f>
        <v>3.4</v>
      </c>
      <c r="D84" s="77">
        <f>IF('Indicator Data'!R87="No data","x",ROUND((IF('Indicator Data'!R87&gt;D$195,10,IF('Indicator Data'!R87&lt;D$194,0,10-(D$195-'Indicator Data'!R87)/(D$195-D$194)*10))),1))</f>
        <v>0</v>
      </c>
      <c r="E84" s="78">
        <f t="shared" si="19"/>
        <v>1.9</v>
      </c>
      <c r="F84" s="77">
        <f>IF('Indicator Data'!AF87="No data","x",ROUND(IF('Indicator Data'!AF87&gt;F$195,10,IF('Indicator Data'!AF87&lt;F$194,0,10-(F$195-'Indicator Data'!AF87)/(F$195-F$194)*10)),1))</f>
        <v>5.6</v>
      </c>
      <c r="G84" s="77">
        <f>IF('Indicator Data'!AG87="No data","x",ROUND(IF('Indicator Data'!AG87&gt;G$195,10,IF('Indicator Data'!AG87&lt;G$194,0,10-(G$195-'Indicator Data'!AG87)/(G$195-G$194)*10)),1))</f>
        <v>5.0999999999999996</v>
      </c>
      <c r="H84" s="78">
        <f t="shared" si="20"/>
        <v>5.4</v>
      </c>
      <c r="I84" s="79">
        <f>SUM(IF('Indicator Data'!S87=0,0,'Indicator Data'!S87/1000000),SUM('Indicator Data'!T87:U87))</f>
        <v>150.41815500000001</v>
      </c>
      <c r="J84" s="79">
        <f>I84/'Indicator Data'!BC87*1000000</f>
        <v>52.20396480128273</v>
      </c>
      <c r="K84" s="77">
        <f t="shared" si="21"/>
        <v>1</v>
      </c>
      <c r="L84" s="77">
        <f>IF('Indicator Data'!V87="No data","x",ROUND(IF('Indicator Data'!V87&gt;L$195,10,IF('Indicator Data'!V87&lt;L$194,0,10-(L$195-'Indicator Data'!V87)/(L$195-L$194)*10)),1))</f>
        <v>0.3</v>
      </c>
      <c r="M84" s="78">
        <f t="shared" si="22"/>
        <v>0.7</v>
      </c>
      <c r="N84" s="80">
        <f t="shared" si="23"/>
        <v>2.5</v>
      </c>
      <c r="O84" s="92">
        <f>IF(AND('Indicator Data'!AK87="No data",'Indicator Data'!AL87="No data"),0,SUM('Indicator Data'!AK87:AM87)/1000)</f>
        <v>1.4999999999999999E-2</v>
      </c>
      <c r="P84" s="77">
        <f t="shared" si="24"/>
        <v>0</v>
      </c>
      <c r="Q84" s="81">
        <f>O84*1000/'Indicator Data'!BC87</f>
        <v>5.2058840371977771E-6</v>
      </c>
      <c r="R84" s="77">
        <f t="shared" si="25"/>
        <v>0</v>
      </c>
      <c r="S84" s="82">
        <f t="shared" si="26"/>
        <v>0</v>
      </c>
      <c r="T84" s="77">
        <f>IF('Indicator Data'!AB87="No data","x",ROUND(IF('Indicator Data'!AB87&gt;T$195,10,IF('Indicator Data'!AB87&lt;T$194,0,10-(T$195-'Indicator Data'!AB87)/(T$195-T$194)*10)),1))</f>
        <v>3.2</v>
      </c>
      <c r="U84" s="77">
        <f>IF('Indicator Data'!AA87="No data","x",ROUND(IF('Indicator Data'!AA87&gt;U$195,10,IF('Indicator Data'!AA87&lt;U$194,0,10-(U$195-'Indicator Data'!AA87)/(U$195-U$194)*10)),1))</f>
        <v>0.1</v>
      </c>
      <c r="V84" s="77" t="str">
        <f>IF('Indicator Data'!AE87="No data","x",ROUND(IF('Indicator Data'!AE87&gt;V$195,10,IF('Indicator Data'!AE87&lt;V$194,0,10-(V$195-'Indicator Data'!AE87)/(V$195-V$194)*10)),1))</f>
        <v>x</v>
      </c>
      <c r="W84" s="78">
        <f t="shared" si="17"/>
        <v>1.7</v>
      </c>
      <c r="X84" s="77">
        <f>IF('Indicator Data'!W87="No data","x",ROUND(IF('Indicator Data'!W87&gt;X$195,10,IF('Indicator Data'!W87&lt;X$194,0,10-(X$195-'Indicator Data'!W87)/(X$195-X$194)*10)),1))</f>
        <v>1.2</v>
      </c>
      <c r="Y84" s="77">
        <f>IF('Indicator Data'!X87="No data","x",ROUND(IF('Indicator Data'!X87&gt;Y$195,10,IF('Indicator Data'!X87&lt;Y$194,0,10-(Y$195-'Indicator Data'!X87)/(Y$195-Y$194)*10)),1))</f>
        <v>0.6</v>
      </c>
      <c r="Z84" s="78">
        <f t="shared" si="27"/>
        <v>0.9</v>
      </c>
      <c r="AA84" s="92">
        <f>('Indicator Data'!AJ87+'Indicator Data'!AI87*0.5+'Indicator Data'!AH87*0.25)/1000</f>
        <v>62.5</v>
      </c>
      <c r="AB84" s="83">
        <f>AA84*1000/'Indicator Data'!BC87</f>
        <v>2.1691183488324071E-2</v>
      </c>
      <c r="AC84" s="78">
        <f t="shared" si="28"/>
        <v>2.2000000000000002</v>
      </c>
      <c r="AD84" s="77">
        <f>IF('Indicator Data'!AN87="No data","x",ROUND(IF('Indicator Data'!AN87&lt;$AD$194,10,IF('Indicator Data'!AN87&gt;$AD$195,0,($AD$195-'Indicator Data'!AN87)/($AD$195-$AD$194)*10)),1))</f>
        <v>4.3</v>
      </c>
      <c r="AE84" s="77">
        <f>IF('Indicator Data'!AO87="No data","x",ROUND(IF('Indicator Data'!AO87&gt;$AE$195,10,IF('Indicator Data'!AO87&lt;$AE$194,0,10-($AE$195-'Indicator Data'!AO87)/($AE$195-$AE$194)*10)),1))</f>
        <v>1</v>
      </c>
      <c r="AF84" s="84">
        <f>IF('Indicator Data'!AP87="No data","x",ROUND(IF('Indicator Data'!AP87&gt;$AF$195,10,IF('Indicator Data'!AP87&lt;$AF$194,0,10-($AF$195-'Indicator Data'!AP87)/($AF$195-$AF$194)*10)),1))</f>
        <v>4.4000000000000004</v>
      </c>
      <c r="AG84" s="84">
        <f>IF('Indicator Data'!AQ87="No data","x",ROUND(IF('Indicator Data'!AQ87&gt;$AG$195,10,IF('Indicator Data'!AQ87&lt;$AG$194,0,10-($AG$195-'Indicator Data'!AQ87)/($AG$195-$AG$194)*10)),1))</f>
        <v>3.5</v>
      </c>
      <c r="AH84" s="77">
        <f t="shared" si="29"/>
        <v>4.2</v>
      </c>
      <c r="AI84" s="78">
        <f t="shared" si="30"/>
        <v>3.2</v>
      </c>
      <c r="AJ84" s="85">
        <f t="shared" si="31"/>
        <v>2</v>
      </c>
      <c r="AK84" s="86">
        <f t="shared" si="18"/>
        <v>1</v>
      </c>
    </row>
    <row r="85" spans="1:37" s="4" customFormat="1" x14ac:dyDescent="0.25">
      <c r="A85" s="131" t="s">
        <v>157</v>
      </c>
      <c r="B85" s="63" t="s">
        <v>156</v>
      </c>
      <c r="C85" s="77">
        <f>ROUND(IF('Indicator Data'!Q88="No data",IF((0.1233*LN('Indicator Data'!BB88)-0.4559)&gt;C$195,0,IF((0.1233*LN('Indicator Data'!BB88)-0.4559)&lt;C$194,10,(C$195-(0.1233*LN('Indicator Data'!BB88)-0.4559))/(C$195-C$194)*10)),IF('Indicator Data'!Q88&gt;C$195,0,IF('Indicator Data'!Q88&lt;C$194,10,(C$195-'Indicator Data'!Q88)/(C$195-C$194)*10))),1)</f>
        <v>0.7</v>
      </c>
      <c r="D85" s="77" t="str">
        <f>IF('Indicator Data'!R88="No data","x",ROUND((IF('Indicator Data'!R88&gt;D$195,10,IF('Indicator Data'!R88&lt;D$194,0,10-(D$195-'Indicator Data'!R88)/(D$195-D$194)*10))),1))</f>
        <v>x</v>
      </c>
      <c r="E85" s="78">
        <f t="shared" si="19"/>
        <v>0.7</v>
      </c>
      <c r="F85" s="77">
        <f>IF('Indicator Data'!AF88="No data","x",ROUND(IF('Indicator Data'!AF88&gt;F$195,10,IF('Indicator Data'!AF88&lt;F$194,0,10-(F$195-'Indicator Data'!AF88)/(F$195-F$194)*10)),1))</f>
        <v>1.5</v>
      </c>
      <c r="G85" s="77">
        <f>IF('Indicator Data'!AG88="No data","x",ROUND(IF('Indicator Data'!AG88&gt;G$195,10,IF('Indicator Data'!AG88&lt;G$194,0,10-(G$195-'Indicator Data'!AG88)/(G$195-G$194)*10)),1))</f>
        <v>1.8</v>
      </c>
      <c r="H85" s="78">
        <f t="shared" si="20"/>
        <v>1.7</v>
      </c>
      <c r="I85" s="79">
        <f>SUM(IF('Indicator Data'!S88=0,0,'Indicator Data'!S88/1000000),SUM('Indicator Data'!T88:U88))</f>
        <v>0</v>
      </c>
      <c r="J85" s="79">
        <f>I85/'Indicator Data'!BC88*1000000</f>
        <v>0</v>
      </c>
      <c r="K85" s="77">
        <f t="shared" si="21"/>
        <v>0</v>
      </c>
      <c r="L85" s="77" t="str">
        <f>IF('Indicator Data'!V88="No data","x",ROUND(IF('Indicator Data'!V88&gt;L$195,10,IF('Indicator Data'!V88&lt;L$194,0,10-(L$195-'Indicator Data'!V88)/(L$195-L$194)*10)),1))</f>
        <v>x</v>
      </c>
      <c r="M85" s="78">
        <f t="shared" si="22"/>
        <v>0</v>
      </c>
      <c r="N85" s="80">
        <f t="shared" si="23"/>
        <v>0.8</v>
      </c>
      <c r="O85" s="92">
        <f>IF(AND('Indicator Data'!AK88="No data",'Indicator Data'!AL88="No data"),0,SUM('Indicator Data'!AK88:AM88)/1000)</f>
        <v>2.5139999999999998</v>
      </c>
      <c r="P85" s="77">
        <f t="shared" si="24"/>
        <v>1.3</v>
      </c>
      <c r="Q85" s="81">
        <f>O85*1000/'Indicator Data'!BC88</f>
        <v>1.9796131032811874E-5</v>
      </c>
      <c r="R85" s="77">
        <f t="shared" si="25"/>
        <v>0</v>
      </c>
      <c r="S85" s="82">
        <f t="shared" si="26"/>
        <v>0.7</v>
      </c>
      <c r="T85" s="77">
        <f>IF('Indicator Data'!AB88="No data","x",ROUND(IF('Indicator Data'!AB88&gt;T$195,10,IF('Indicator Data'!AB88&lt;T$194,0,10-(T$195-'Indicator Data'!AB88)/(T$195-T$194)*10)),1))</f>
        <v>0.2</v>
      </c>
      <c r="U85" s="77">
        <f>IF('Indicator Data'!AA88="No data","x",ROUND(IF('Indicator Data'!AA88&gt;U$195,10,IF('Indicator Data'!AA88&lt;U$194,0,10-(U$195-'Indicator Data'!AA88)/(U$195-U$194)*10)),1))</f>
        <v>0.3</v>
      </c>
      <c r="V85" s="77" t="str">
        <f>IF('Indicator Data'!AE88="No data","x",ROUND(IF('Indicator Data'!AE88&gt;V$195,10,IF('Indicator Data'!AE88&lt;V$194,0,10-(V$195-'Indicator Data'!AE88)/(V$195-V$194)*10)),1))</f>
        <v>x</v>
      </c>
      <c r="W85" s="78">
        <f t="shared" si="17"/>
        <v>0.3</v>
      </c>
      <c r="X85" s="77">
        <f>IF('Indicator Data'!W88="No data","x",ROUND(IF('Indicator Data'!W88&gt;X$195,10,IF('Indicator Data'!W88&lt;X$194,0,10-(X$195-'Indicator Data'!W88)/(X$195-X$194)*10)),1))</f>
        <v>0.2</v>
      </c>
      <c r="Y85" s="77">
        <f>IF('Indicator Data'!X88="No data","x",ROUND(IF('Indicator Data'!X88&gt;Y$195,10,IF('Indicator Data'!X88&lt;Y$194,0,10-(Y$195-'Indicator Data'!X88)/(Y$195-Y$194)*10)),1))</f>
        <v>0.8</v>
      </c>
      <c r="Z85" s="78">
        <f t="shared" si="27"/>
        <v>0.5</v>
      </c>
      <c r="AA85" s="92">
        <f>('Indicator Data'!AJ88+'Indicator Data'!AI88*0.5+'Indicator Data'!AH88*0.25)/1000</f>
        <v>247.5805</v>
      </c>
      <c r="AB85" s="83">
        <f>AA85*1000/'Indicator Data'!BC88</f>
        <v>1.9495370004650281E-3</v>
      </c>
      <c r="AC85" s="78">
        <f t="shared" si="28"/>
        <v>0.2</v>
      </c>
      <c r="AD85" s="77">
        <f>IF('Indicator Data'!AN88="No data","x",ROUND(IF('Indicator Data'!AN88&lt;$AD$194,10,IF('Indicator Data'!AN88&gt;$AD$195,0,($AD$195-'Indicator Data'!AN88)/($AD$195-$AD$194)*10)),1))</f>
        <v>5.0999999999999996</v>
      </c>
      <c r="AE85" s="77">
        <f>IF('Indicator Data'!AO88="No data","x",ROUND(IF('Indicator Data'!AO88&gt;$AE$195,10,IF('Indicator Data'!AO88&lt;$AE$194,0,10-($AE$195-'Indicator Data'!AO88)/($AE$195-$AE$194)*10)),1))</f>
        <v>0</v>
      </c>
      <c r="AF85" s="84">
        <f>IF('Indicator Data'!AP88="No data","x",ROUND(IF('Indicator Data'!AP88&gt;$AF$195,10,IF('Indicator Data'!AP88&lt;$AF$194,0,10-($AF$195-'Indicator Data'!AP88)/($AF$195-$AF$194)*10)),1))</f>
        <v>1</v>
      </c>
      <c r="AG85" s="84">
        <f>IF('Indicator Data'!AQ88="No data","x",ROUND(IF('Indicator Data'!AQ88&gt;$AG$195,10,IF('Indicator Data'!AQ88&lt;$AG$194,0,10-($AG$195-'Indicator Data'!AQ88)/($AG$195-$AG$194)*10)),1))</f>
        <v>2.8</v>
      </c>
      <c r="AH85" s="77">
        <f t="shared" si="29"/>
        <v>1.4</v>
      </c>
      <c r="AI85" s="78">
        <f t="shared" si="30"/>
        <v>2.2000000000000002</v>
      </c>
      <c r="AJ85" s="85">
        <f t="shared" si="31"/>
        <v>0.8</v>
      </c>
      <c r="AK85" s="86">
        <f t="shared" si="18"/>
        <v>0.8</v>
      </c>
    </row>
    <row r="86" spans="1:37" s="4" customFormat="1" x14ac:dyDescent="0.25">
      <c r="A86" s="131" t="s">
        <v>159</v>
      </c>
      <c r="B86" s="63" t="s">
        <v>158</v>
      </c>
      <c r="C86" s="77">
        <f>ROUND(IF('Indicator Data'!Q89="No data",IF((0.1233*LN('Indicator Data'!BB89)-0.4559)&gt;C$195,0,IF((0.1233*LN('Indicator Data'!BB89)-0.4559)&lt;C$194,10,(C$195-(0.1233*LN('Indicator Data'!BB89)-0.4559))/(C$195-C$194)*10)),IF('Indicator Data'!Q89&gt;C$195,0,IF('Indicator Data'!Q89&lt;C$194,10,(C$195-'Indicator Data'!Q89)/(C$195-C$194)*10))),1)</f>
        <v>3.2</v>
      </c>
      <c r="D86" s="77">
        <f>IF('Indicator Data'!R89="No data","x",ROUND((IF('Indicator Data'!R89&gt;D$195,10,IF('Indicator Data'!R89&lt;D$194,0,10-(D$195-'Indicator Data'!R89)/(D$195-D$194)*10))),1))</f>
        <v>0</v>
      </c>
      <c r="E86" s="78">
        <f t="shared" si="19"/>
        <v>1.7</v>
      </c>
      <c r="F86" s="77">
        <f>IF('Indicator Data'!AF89="No data","x",ROUND(IF('Indicator Data'!AF89&gt;F$195,10,IF('Indicator Data'!AF89&lt;F$194,0,10-(F$195-'Indicator Data'!AF89)/(F$195-F$194)*10)),1))</f>
        <v>6.4</v>
      </c>
      <c r="G86" s="77">
        <f>IF('Indicator Data'!AG89="No data","x",ROUND(IF('Indicator Data'!AG89&gt;G$195,10,IF('Indicator Data'!AG89&lt;G$194,0,10-(G$195-'Indicator Data'!AG89)/(G$195-G$194)*10)),1))</f>
        <v>2.2000000000000002</v>
      </c>
      <c r="H86" s="78">
        <f t="shared" si="20"/>
        <v>4.3</v>
      </c>
      <c r="I86" s="79">
        <f>SUM(IF('Indicator Data'!S89=0,0,'Indicator Data'!S89/1000000),SUM('Indicator Data'!T89:U89))</f>
        <v>7181.5117159999991</v>
      </c>
      <c r="J86" s="79">
        <f>I86/'Indicator Data'!BC89*1000000</f>
        <v>759.48203187841705</v>
      </c>
      <c r="K86" s="77">
        <f t="shared" si="21"/>
        <v>10</v>
      </c>
      <c r="L86" s="77">
        <f>IF('Indicator Data'!V89="No data","x",ROUND(IF('Indicator Data'!V89&gt;L$195,10,IF('Indicator Data'!V89&lt;L$194,0,10-(L$195-'Indicator Data'!V89)/(L$195-L$194)*10)),1))</f>
        <v>3.9</v>
      </c>
      <c r="M86" s="78">
        <f t="shared" si="22"/>
        <v>7</v>
      </c>
      <c r="N86" s="80">
        <f t="shared" si="23"/>
        <v>3.7</v>
      </c>
      <c r="O86" s="92">
        <f>IF(AND('Indicator Data'!AK89="No data",'Indicator Data'!AL89="No data"),0,SUM('Indicator Data'!AK89:AM89)/1000)</f>
        <v>5071.3549999999996</v>
      </c>
      <c r="P86" s="77">
        <f t="shared" si="24"/>
        <v>10</v>
      </c>
      <c r="Q86" s="81">
        <f>O86*1000/'Indicator Data'!BC89</f>
        <v>0.53632203804605894</v>
      </c>
      <c r="R86" s="77">
        <f t="shared" si="25"/>
        <v>10</v>
      </c>
      <c r="S86" s="82">
        <f t="shared" si="26"/>
        <v>10</v>
      </c>
      <c r="T86" s="77" t="str">
        <f>IF('Indicator Data'!AB89="No data","x",ROUND(IF('Indicator Data'!AB89&gt;T$195,10,IF('Indicator Data'!AB89&lt;T$194,0,10-(T$195-'Indicator Data'!AB89)/(T$195-T$194)*10)),1))</f>
        <v>x</v>
      </c>
      <c r="U86" s="77">
        <f>IF('Indicator Data'!AA89="No data","x",ROUND(IF('Indicator Data'!AA89&gt;U$195,10,IF('Indicator Data'!AA89&lt;U$194,0,10-(U$195-'Indicator Data'!AA89)/(U$195-U$194)*10)),1))</f>
        <v>0.1</v>
      </c>
      <c r="V86" s="77" t="str">
        <f>IF('Indicator Data'!AE89="No data","x",ROUND(IF('Indicator Data'!AE89&gt;V$195,10,IF('Indicator Data'!AE89&lt;V$194,0,10-(V$195-'Indicator Data'!AE89)/(V$195-V$194)*10)),1))</f>
        <v>x</v>
      </c>
      <c r="W86" s="78">
        <f t="shared" si="17"/>
        <v>0.1</v>
      </c>
      <c r="X86" s="77">
        <f>IF('Indicator Data'!W89="No data","x",ROUND(IF('Indicator Data'!W89&gt;X$195,10,IF('Indicator Data'!W89&lt;X$194,0,10-(X$195-'Indicator Data'!W89)/(X$195-X$194)*10)),1))</f>
        <v>1.4</v>
      </c>
      <c r="Y86" s="77">
        <f>IF('Indicator Data'!X89="No data","x",ROUND(IF('Indicator Data'!X89&gt;Y$195,10,IF('Indicator Data'!X89&lt;Y$194,0,10-(Y$195-'Indicator Data'!X89)/(Y$195-Y$194)*10)),1))</f>
        <v>0.7</v>
      </c>
      <c r="Z86" s="78">
        <f t="shared" si="27"/>
        <v>1.1000000000000001</v>
      </c>
      <c r="AA86" s="92">
        <f>('Indicator Data'!AJ89+'Indicator Data'!AI89*0.5+'Indicator Data'!AH89*0.25)/1000</f>
        <v>0</v>
      </c>
      <c r="AB86" s="83">
        <f>AA86*1000/'Indicator Data'!BC89</f>
        <v>0</v>
      </c>
      <c r="AC86" s="78">
        <f t="shared" si="28"/>
        <v>0</v>
      </c>
      <c r="AD86" s="77">
        <f>IF('Indicator Data'!AN89="No data","x",ROUND(IF('Indicator Data'!AN89&lt;$AD$194,10,IF('Indicator Data'!AN89&gt;$AD$195,0,($AD$195-'Indicator Data'!AN89)/($AD$195-$AD$194)*10)),1))</f>
        <v>1.6</v>
      </c>
      <c r="AE86" s="77">
        <f>IF('Indicator Data'!AO89="No data","x",ROUND(IF('Indicator Data'!AO89&gt;$AE$195,10,IF('Indicator Data'!AO89&lt;$AE$194,0,10-($AE$195-'Indicator Data'!AO89)/($AE$195-$AE$194)*10)),1))</f>
        <v>0</v>
      </c>
      <c r="AF86" s="84">
        <f>IF('Indicator Data'!AP89="No data","x",ROUND(IF('Indicator Data'!AP89&gt;$AF$195,10,IF('Indicator Data'!AP89&lt;$AF$194,0,10-($AF$195-'Indicator Data'!AP89)/($AF$195-$AF$194)*10)),1))</f>
        <v>3.9</v>
      </c>
      <c r="AG86" s="84">
        <f>IF('Indicator Data'!AQ89="No data","x",ROUND(IF('Indicator Data'!AQ89&gt;$AG$195,10,IF('Indicator Data'!AQ89&lt;$AG$194,0,10-($AG$195-'Indicator Data'!AQ89)/($AG$195-$AG$194)*10)),1))</f>
        <v>3.1</v>
      </c>
      <c r="AH86" s="77">
        <f t="shared" si="29"/>
        <v>3.7</v>
      </c>
      <c r="AI86" s="78">
        <f t="shared" si="30"/>
        <v>1.8</v>
      </c>
      <c r="AJ86" s="85">
        <f t="shared" si="31"/>
        <v>0.8</v>
      </c>
      <c r="AK86" s="86">
        <f t="shared" si="18"/>
        <v>7.7</v>
      </c>
    </row>
    <row r="87" spans="1:37" s="4" customFormat="1" x14ac:dyDescent="0.25">
      <c r="A87" s="131" t="s">
        <v>161</v>
      </c>
      <c r="B87" s="63" t="s">
        <v>160</v>
      </c>
      <c r="C87" s="77">
        <f>ROUND(IF('Indicator Data'!Q90="No data",IF((0.1233*LN('Indicator Data'!BB90)-0.4559)&gt;C$195,0,IF((0.1233*LN('Indicator Data'!BB90)-0.4559)&lt;C$194,10,(C$195-(0.1233*LN('Indicator Data'!BB90)-0.4559))/(C$195-C$194)*10)),IF('Indicator Data'!Q90&gt;C$195,0,IF('Indicator Data'!Q90&lt;C$194,10,(C$195-'Indicator Data'!Q90)/(C$195-C$194)*10))),1)</f>
        <v>2.4</v>
      </c>
      <c r="D87" s="77">
        <f>IF('Indicator Data'!R90="No data","x",ROUND((IF('Indicator Data'!R90&gt;D$195,10,IF('Indicator Data'!R90&lt;D$194,0,10-(D$195-'Indicator Data'!R90)/(D$195-D$194)*10))),1))</f>
        <v>0</v>
      </c>
      <c r="E87" s="78">
        <f t="shared" si="19"/>
        <v>1.3</v>
      </c>
      <c r="F87" s="77">
        <f>IF('Indicator Data'!AF90="No data","x",ROUND(IF('Indicator Data'!AF90&gt;F$195,10,IF('Indicator Data'!AF90&lt;F$194,0,10-(F$195-'Indicator Data'!AF90)/(F$195-F$194)*10)),1))</f>
        <v>2.7</v>
      </c>
      <c r="G87" s="77">
        <f>IF('Indicator Data'!AG90="No data","x",ROUND(IF('Indicator Data'!AG90&gt;G$195,10,IF('Indicator Data'!AG90&lt;G$194,0,10-(G$195-'Indicator Data'!AG90)/(G$195-G$194)*10)),1))</f>
        <v>0.3</v>
      </c>
      <c r="H87" s="78">
        <f t="shared" si="20"/>
        <v>1.5</v>
      </c>
      <c r="I87" s="79">
        <f>SUM(IF('Indicator Data'!S90=0,0,'Indicator Data'!S90/1000000),SUM('Indicator Data'!T90:U90))</f>
        <v>180.51244799999998</v>
      </c>
      <c r="J87" s="79">
        <f>I87/'Indicator Data'!BC90*1000000</f>
        <v>10.142839997141094</v>
      </c>
      <c r="K87" s="77">
        <f t="shared" si="21"/>
        <v>0.2</v>
      </c>
      <c r="L87" s="77">
        <f>IF('Indicator Data'!V90="No data","x",ROUND(IF('Indicator Data'!V90&gt;L$195,10,IF('Indicator Data'!V90&lt;L$194,0,10-(L$195-'Indicator Data'!V90)/(L$195-L$194)*10)),1))</f>
        <v>0</v>
      </c>
      <c r="M87" s="78">
        <f t="shared" si="22"/>
        <v>0.1</v>
      </c>
      <c r="N87" s="80">
        <f t="shared" si="23"/>
        <v>1.1000000000000001</v>
      </c>
      <c r="O87" s="92">
        <f>IF(AND('Indicator Data'!AK90="No data",'Indicator Data'!AL90="No data"),0,SUM('Indicator Data'!AK90:AM90)/1000)</f>
        <v>0.65300000000000002</v>
      </c>
      <c r="P87" s="77">
        <f t="shared" si="24"/>
        <v>0</v>
      </c>
      <c r="Q87" s="81">
        <f>O87*1000/'Indicator Data'!BC90</f>
        <v>3.6691511258731231E-5</v>
      </c>
      <c r="R87" s="77">
        <f t="shared" si="25"/>
        <v>0</v>
      </c>
      <c r="S87" s="82">
        <f t="shared" si="26"/>
        <v>0</v>
      </c>
      <c r="T87" s="77">
        <f>IF('Indicator Data'!AB90="No data","x",ROUND(IF('Indicator Data'!AB90&gt;T$195,10,IF('Indicator Data'!AB90&lt;T$194,0,10-(T$195-'Indicator Data'!AB90)/(T$195-T$194)*10)),1))</f>
        <v>0.4</v>
      </c>
      <c r="U87" s="77">
        <f>IF('Indicator Data'!AA90="No data","x",ROUND(IF('Indicator Data'!AA90&gt;U$195,10,IF('Indicator Data'!AA90&lt;U$194,0,10-(U$195-'Indicator Data'!AA90)/(U$195-U$194)*10)),1))</f>
        <v>1.6</v>
      </c>
      <c r="V87" s="77" t="str">
        <f>IF('Indicator Data'!AE90="No data","x",ROUND(IF('Indicator Data'!AE90&gt;V$195,10,IF('Indicator Data'!AE90&lt;V$194,0,10-(V$195-'Indicator Data'!AE90)/(V$195-V$194)*10)),1))</f>
        <v>x</v>
      </c>
      <c r="W87" s="78">
        <f t="shared" si="17"/>
        <v>1</v>
      </c>
      <c r="X87" s="77">
        <f>IF('Indicator Data'!W90="No data","x",ROUND(IF('Indicator Data'!W90&gt;X$195,10,IF('Indicator Data'!W90&lt;X$194,0,10-(X$195-'Indicator Data'!W90)/(X$195-X$194)*10)),1))</f>
        <v>1.1000000000000001</v>
      </c>
      <c r="Y87" s="77">
        <f>IF('Indicator Data'!X90="No data","x",ROUND(IF('Indicator Data'!X90&gt;Y$195,10,IF('Indicator Data'!X90&lt;Y$194,0,10-(Y$195-'Indicator Data'!X90)/(Y$195-Y$194)*10)),1))</f>
        <v>0.8</v>
      </c>
      <c r="Z87" s="78">
        <f t="shared" si="27"/>
        <v>1</v>
      </c>
      <c r="AA87" s="92">
        <f>('Indicator Data'!AJ90+'Indicator Data'!AI90*0.5+'Indicator Data'!AH90*0.25)/1000</f>
        <v>3.1675</v>
      </c>
      <c r="AB87" s="83">
        <f>AA87*1000/'Indicator Data'!BC90</f>
        <v>1.7797911471980271E-4</v>
      </c>
      <c r="AC87" s="78">
        <f t="shared" si="28"/>
        <v>0</v>
      </c>
      <c r="AD87" s="77">
        <f>IF('Indicator Data'!AN90="No data","x",ROUND(IF('Indicator Data'!AN90&lt;$AD$194,10,IF('Indicator Data'!AN90&gt;$AD$195,0,($AD$195-'Indicator Data'!AN90)/($AD$195-$AD$194)*10)),1))</f>
        <v>1.7</v>
      </c>
      <c r="AE87" s="77">
        <f>IF('Indicator Data'!AO90="No data","x",ROUND(IF('Indicator Data'!AO90&gt;$AE$195,10,IF('Indicator Data'!AO90&lt;$AE$194,0,10-($AE$195-'Indicator Data'!AO90)/($AE$195-$AE$194)*10)),1))</f>
        <v>0</v>
      </c>
      <c r="AF87" s="84" t="str">
        <f>IF('Indicator Data'!AP90="No data","x",ROUND(IF('Indicator Data'!AP90&gt;$AF$195,10,IF('Indicator Data'!AP90&lt;$AF$194,0,10-($AF$195-'Indicator Data'!AP90)/($AF$195-$AF$194)*10)),1))</f>
        <v>x</v>
      </c>
      <c r="AG87" s="84" t="str">
        <f>IF('Indicator Data'!AQ90="No data","x",ROUND(IF('Indicator Data'!AQ90&gt;$AG$195,10,IF('Indicator Data'!AQ90&lt;$AG$194,0,10-($AG$195-'Indicator Data'!AQ90)/($AG$195-$AG$194)*10)),1))</f>
        <v>x</v>
      </c>
      <c r="AH87" s="77" t="str">
        <f t="shared" si="29"/>
        <v>x</v>
      </c>
      <c r="AI87" s="78">
        <f t="shared" si="30"/>
        <v>0.9</v>
      </c>
      <c r="AJ87" s="85">
        <f t="shared" si="31"/>
        <v>0.7</v>
      </c>
      <c r="AK87" s="86">
        <f t="shared" si="18"/>
        <v>0.4</v>
      </c>
    </row>
    <row r="88" spans="1:37" s="4" customFormat="1" x14ac:dyDescent="0.25">
      <c r="A88" s="131" t="s">
        <v>163</v>
      </c>
      <c r="B88" s="63" t="s">
        <v>162</v>
      </c>
      <c r="C88" s="77">
        <f>ROUND(IF('Indicator Data'!Q91="No data",IF((0.1233*LN('Indicator Data'!BB91)-0.4559)&gt;C$195,0,IF((0.1233*LN('Indicator Data'!BB91)-0.4559)&lt;C$194,10,(C$195-(0.1233*LN('Indicator Data'!BB91)-0.4559))/(C$195-C$194)*10)),IF('Indicator Data'!Q91&gt;C$195,0,IF('Indicator Data'!Q91&lt;C$194,10,(C$195-'Indicator Data'!Q91)/(C$195-C$194)*10))),1)</f>
        <v>6.1</v>
      </c>
      <c r="D88" s="77">
        <f>IF('Indicator Data'!R91="No data","x",ROUND((IF('Indicator Data'!R91&gt;D$195,10,IF('Indicator Data'!R91&lt;D$194,0,10-(D$195-'Indicator Data'!R91)/(D$195-D$194)*10))),1))</f>
        <v>2.6</v>
      </c>
      <c r="E88" s="78">
        <f t="shared" si="19"/>
        <v>4.5999999999999996</v>
      </c>
      <c r="F88" s="77">
        <f>IF('Indicator Data'!AF91="No data","x",ROUND(IF('Indicator Data'!AF91&gt;F$195,10,IF('Indicator Data'!AF91&lt;F$194,0,10-(F$195-'Indicator Data'!AF91)/(F$195-F$194)*10)),1))</f>
        <v>7.5</v>
      </c>
      <c r="G88" s="77">
        <f>IF('Indicator Data'!AG91="No data","x",ROUND(IF('Indicator Data'!AG91&gt;G$195,10,IF('Indicator Data'!AG91&lt;G$194,0,10-(G$195-'Indicator Data'!AG91)/(G$195-G$194)*10)),1))</f>
        <v>5.9</v>
      </c>
      <c r="H88" s="78">
        <f t="shared" si="20"/>
        <v>6.7</v>
      </c>
      <c r="I88" s="79">
        <f>SUM(IF('Indicator Data'!S91=0,0,'Indicator Data'!S91/1000000),SUM('Indicator Data'!T91:U91))</f>
        <v>5741.8078530000003</v>
      </c>
      <c r="J88" s="79">
        <f>I88/'Indicator Data'!BC91*1000000</f>
        <v>118.48167713021586</v>
      </c>
      <c r="K88" s="77">
        <f t="shared" si="21"/>
        <v>2.4</v>
      </c>
      <c r="L88" s="77">
        <f>IF('Indicator Data'!V91="No data","x",ROUND(IF('Indicator Data'!V91&gt;L$195,10,IF('Indicator Data'!V91&lt;L$194,0,10-(L$195-'Indicator Data'!V91)/(L$195-L$194)*10)),1))</f>
        <v>2.6</v>
      </c>
      <c r="M88" s="78">
        <f t="shared" si="22"/>
        <v>2.5</v>
      </c>
      <c r="N88" s="80">
        <f t="shared" si="23"/>
        <v>4.5999999999999996</v>
      </c>
      <c r="O88" s="92">
        <f>IF(AND('Indicator Data'!AK91="No data",'Indicator Data'!AL91="No data"),0,SUM('Indicator Data'!AK91:AM91)/1000)</f>
        <v>618.50199999999995</v>
      </c>
      <c r="P88" s="77">
        <f t="shared" si="24"/>
        <v>9.3000000000000007</v>
      </c>
      <c r="Q88" s="81">
        <f>O88*1000/'Indicator Data'!BC91</f>
        <v>1.2762731903350713E-2</v>
      </c>
      <c r="R88" s="77">
        <f t="shared" si="25"/>
        <v>6</v>
      </c>
      <c r="S88" s="82">
        <f t="shared" si="26"/>
        <v>7.7</v>
      </c>
      <c r="T88" s="77">
        <f>IF('Indicator Data'!AB91="No data","x",ROUND(IF('Indicator Data'!AB91&gt;T$195,10,IF('Indicator Data'!AB91&lt;T$194,0,10-(T$195-'Indicator Data'!AB91)/(T$195-T$194)*10)),1))</f>
        <v>10</v>
      </c>
      <c r="U88" s="77">
        <f>IF('Indicator Data'!AA91="No data","x",ROUND(IF('Indicator Data'!AA91&gt;U$195,10,IF('Indicator Data'!AA91&lt;U$194,0,10-(U$195-'Indicator Data'!AA91)/(U$195-U$194)*10)),1))</f>
        <v>4.2</v>
      </c>
      <c r="V88" s="77">
        <f>IF('Indicator Data'!AE91="No data","x",ROUND(IF('Indicator Data'!AE91&gt;V$195,10,IF('Indicator Data'!AE91&lt;V$194,0,10-(V$195-'Indicator Data'!AE91)/(V$195-V$194)*10)),1))</f>
        <v>4.2</v>
      </c>
      <c r="W88" s="78">
        <f t="shared" si="17"/>
        <v>6.1</v>
      </c>
      <c r="X88" s="77">
        <f>IF('Indicator Data'!W91="No data","x",ROUND(IF('Indicator Data'!W91&gt;X$195,10,IF('Indicator Data'!W91&lt;X$194,0,10-(X$195-'Indicator Data'!W91)/(X$195-X$194)*10)),1))</f>
        <v>3.8</v>
      </c>
      <c r="Y88" s="77">
        <f>IF('Indicator Data'!X91="No data","x",ROUND(IF('Indicator Data'!X91&gt;Y$195,10,IF('Indicator Data'!X91&lt;Y$194,0,10-(Y$195-'Indicator Data'!X91)/(Y$195-Y$194)*10)),1))</f>
        <v>2.4</v>
      </c>
      <c r="Z88" s="78">
        <f t="shared" si="27"/>
        <v>3.1</v>
      </c>
      <c r="AA88" s="92">
        <f>('Indicator Data'!AJ91+'Indicator Data'!AI91*0.5+'Indicator Data'!AH91*0.25)/1000</f>
        <v>719.98950000000002</v>
      </c>
      <c r="AB88" s="83">
        <f>AA88*1000/'Indicator Data'!BC91</f>
        <v>1.4856917134831461E-2</v>
      </c>
      <c r="AC88" s="78">
        <f t="shared" si="28"/>
        <v>1.5</v>
      </c>
      <c r="AD88" s="77">
        <f>IF('Indicator Data'!AN91="No data","x",ROUND(IF('Indicator Data'!AN91&lt;$AD$194,10,IF('Indicator Data'!AN91&gt;$AD$195,0,($AD$195-'Indicator Data'!AN91)/($AD$195-$AD$194)*10)),1))</f>
        <v>6.4</v>
      </c>
      <c r="AE88" s="77">
        <f>IF('Indicator Data'!AO91="No data","x",ROUND(IF('Indicator Data'!AO91&gt;$AE$195,10,IF('Indicator Data'!AO91&lt;$AE$194,0,10-($AE$195-'Indicator Data'!AO91)/($AE$195-$AE$194)*10)),1))</f>
        <v>5.4</v>
      </c>
      <c r="AF88" s="84">
        <f>IF('Indicator Data'!AP91="No data","x",ROUND(IF('Indicator Data'!AP91&gt;$AF$195,10,IF('Indicator Data'!AP91&lt;$AF$194,0,10-($AF$195-'Indicator Data'!AP91)/($AF$195-$AF$194)*10)),1))</f>
        <v>5.4</v>
      </c>
      <c r="AG88" s="84">
        <f>IF('Indicator Data'!AQ91="No data","x",ROUND(IF('Indicator Data'!AQ91&gt;$AG$195,10,IF('Indicator Data'!AQ91&lt;$AG$194,0,10-($AG$195-'Indicator Data'!AQ91)/($AG$195-$AG$194)*10)),1))</f>
        <v>3</v>
      </c>
      <c r="AH88" s="77">
        <f t="shared" si="29"/>
        <v>4.9000000000000004</v>
      </c>
      <c r="AI88" s="78">
        <f t="shared" si="30"/>
        <v>5.6</v>
      </c>
      <c r="AJ88" s="85">
        <f t="shared" si="31"/>
        <v>4.3</v>
      </c>
      <c r="AK88" s="86">
        <f t="shared" si="18"/>
        <v>6.3</v>
      </c>
    </row>
    <row r="89" spans="1:37" s="4" customFormat="1" x14ac:dyDescent="0.25">
      <c r="A89" s="131" t="s">
        <v>165</v>
      </c>
      <c r="B89" s="63" t="s">
        <v>164</v>
      </c>
      <c r="C89" s="77">
        <f>ROUND(IF('Indicator Data'!Q92="No data",IF((0.1233*LN('Indicator Data'!BB92)-0.4559)&gt;C$195,0,IF((0.1233*LN('Indicator Data'!BB92)-0.4559)&lt;C$194,10,(C$195-(0.1233*LN('Indicator Data'!BB92)-0.4559))/(C$195-C$194)*10)),IF('Indicator Data'!Q92&gt;C$195,0,IF('Indicator Data'!Q92&lt;C$194,10,(C$195-'Indicator Data'!Q92)/(C$195-C$194)*10))),1)</f>
        <v>5.6</v>
      </c>
      <c r="D89" s="77" t="str">
        <f>IF('Indicator Data'!R92="No data","x",ROUND((IF('Indicator Data'!R92&gt;D$195,10,IF('Indicator Data'!R92&lt;D$194,0,10-(D$195-'Indicator Data'!R92)/(D$195-D$194)*10))),1))</f>
        <v>x</v>
      </c>
      <c r="E89" s="78">
        <f t="shared" si="19"/>
        <v>5.6</v>
      </c>
      <c r="F89" s="77" t="str">
        <f>IF('Indicator Data'!AF92="No data","x",ROUND(IF('Indicator Data'!AF92&gt;F$195,10,IF('Indicator Data'!AF92&lt;F$194,0,10-(F$195-'Indicator Data'!AF92)/(F$195-F$194)*10)),1))</f>
        <v>x</v>
      </c>
      <c r="G89" s="77">
        <f>IF('Indicator Data'!AG92="No data","x",ROUND(IF('Indicator Data'!AG92&gt;G$195,10,IF('Indicator Data'!AG92&lt;G$194,0,10-(G$195-'Indicator Data'!AG92)/(G$195-G$194)*10)),1))</f>
        <v>3.2</v>
      </c>
      <c r="H89" s="78">
        <f t="shared" si="20"/>
        <v>3.2</v>
      </c>
      <c r="I89" s="79">
        <f>SUM(IF('Indicator Data'!S92=0,0,'Indicator Data'!S92/1000000),SUM('Indicator Data'!T92:U92))</f>
        <v>145.86000000000001</v>
      </c>
      <c r="J89" s="79">
        <f>I89/'Indicator Data'!BC92*1000000</f>
        <v>1275.0557279601383</v>
      </c>
      <c r="K89" s="77">
        <f t="shared" si="21"/>
        <v>10</v>
      </c>
      <c r="L89" s="77">
        <f>IF('Indicator Data'!V92="No data","x",ROUND(IF('Indicator Data'!V92&gt;L$195,10,IF('Indicator Data'!V92&lt;L$194,0,10-(L$195-'Indicator Data'!V92)/(L$195-L$194)*10)),1))</f>
        <v>10</v>
      </c>
      <c r="M89" s="78">
        <f t="shared" si="22"/>
        <v>10</v>
      </c>
      <c r="N89" s="80">
        <f t="shared" si="23"/>
        <v>6.1</v>
      </c>
      <c r="O89" s="92">
        <f>IF(AND('Indicator Data'!AK92="No data",'Indicator Data'!AL92="No data"),0,SUM('Indicator Data'!AK92:AM92)/1000)</f>
        <v>0</v>
      </c>
      <c r="P89" s="77">
        <f t="shared" si="24"/>
        <v>0</v>
      </c>
      <c r="Q89" s="81">
        <f>O89*1000/'Indicator Data'!BC92</f>
        <v>0</v>
      </c>
      <c r="R89" s="77">
        <f t="shared" si="25"/>
        <v>0</v>
      </c>
      <c r="S89" s="82">
        <f t="shared" si="26"/>
        <v>0</v>
      </c>
      <c r="T89" s="77" t="str">
        <f>IF('Indicator Data'!AB92="No data","x",ROUND(IF('Indicator Data'!AB92&gt;T$195,10,IF('Indicator Data'!AB92&lt;T$194,0,10-(T$195-'Indicator Data'!AB92)/(T$195-T$194)*10)),1))</f>
        <v>x</v>
      </c>
      <c r="U89" s="77">
        <f>IF('Indicator Data'!AA92="No data","x",ROUND(IF('Indicator Data'!AA92&gt;U$195,10,IF('Indicator Data'!AA92&lt;U$194,0,10-(U$195-'Indicator Data'!AA92)/(U$195-U$194)*10)),1))</f>
        <v>10</v>
      </c>
      <c r="V89" s="77" t="str">
        <f>IF('Indicator Data'!AE92="No data","x",ROUND(IF('Indicator Data'!AE92&gt;V$195,10,IF('Indicator Data'!AE92&lt;V$194,0,10-(V$195-'Indicator Data'!AE92)/(V$195-V$194)*10)),1))</f>
        <v>x</v>
      </c>
      <c r="W89" s="78">
        <f t="shared" si="17"/>
        <v>10</v>
      </c>
      <c r="X89" s="77">
        <f>IF('Indicator Data'!W92="No data","x",ROUND(IF('Indicator Data'!W92&gt;X$195,10,IF('Indicator Data'!W92&lt;X$194,0,10-(X$195-'Indicator Data'!W92)/(X$195-X$194)*10)),1))</f>
        <v>4.3</v>
      </c>
      <c r="Y89" s="77">
        <f>IF('Indicator Data'!X92="No data","x",ROUND(IF('Indicator Data'!X92&gt;Y$195,10,IF('Indicator Data'!X92&lt;Y$194,0,10-(Y$195-'Indicator Data'!X92)/(Y$195-Y$194)*10)),1))</f>
        <v>3.3</v>
      </c>
      <c r="Z89" s="78">
        <f t="shared" si="27"/>
        <v>3.8</v>
      </c>
      <c r="AA89" s="92">
        <f>('Indicator Data'!AJ92+'Indicator Data'!AI92*0.5+'Indicator Data'!AH92*0.25)/1000</f>
        <v>0.375</v>
      </c>
      <c r="AB89" s="83">
        <f>AA89*1000/'Indicator Data'!BC92</f>
        <v>3.2781153022422307E-3</v>
      </c>
      <c r="AC89" s="78">
        <f t="shared" si="28"/>
        <v>0.3</v>
      </c>
      <c r="AD89" s="77">
        <f>IF('Indicator Data'!AN92="No data","x",ROUND(IF('Indicator Data'!AN92&lt;$AD$194,10,IF('Indicator Data'!AN92&gt;$AD$195,0,($AD$195-'Indicator Data'!AN92)/($AD$195-$AD$194)*10)),1))</f>
        <v>1.6</v>
      </c>
      <c r="AE89" s="77">
        <f>IF('Indicator Data'!AO92="No data","x",ROUND(IF('Indicator Data'!AO92&gt;$AE$195,10,IF('Indicator Data'!AO92&lt;$AE$194,0,10-($AE$195-'Indicator Data'!AO92)/($AE$195-$AE$194)*10)),1))</f>
        <v>0</v>
      </c>
      <c r="AF89" s="84" t="str">
        <f>IF('Indicator Data'!AP92="No data","x",ROUND(IF('Indicator Data'!AP92&gt;$AF$195,10,IF('Indicator Data'!AP92&lt;$AF$194,0,10-($AF$195-'Indicator Data'!AP92)/($AF$195-$AF$194)*10)),1))</f>
        <v>x</v>
      </c>
      <c r="AG89" s="84" t="str">
        <f>IF('Indicator Data'!AQ92="No data","x",ROUND(IF('Indicator Data'!AQ92&gt;$AG$195,10,IF('Indicator Data'!AQ92&lt;$AG$194,0,10-($AG$195-'Indicator Data'!AQ92)/($AG$195-$AG$194)*10)),1))</f>
        <v>x</v>
      </c>
      <c r="AH89" s="77" t="str">
        <f t="shared" si="29"/>
        <v>x</v>
      </c>
      <c r="AI89" s="78">
        <f t="shared" si="30"/>
        <v>0.8</v>
      </c>
      <c r="AJ89" s="85">
        <f t="shared" si="31"/>
        <v>5.6</v>
      </c>
      <c r="AK89" s="86">
        <f t="shared" si="18"/>
        <v>3.3</v>
      </c>
    </row>
    <row r="90" spans="1:37" s="4" customFormat="1" x14ac:dyDescent="0.25">
      <c r="A90" s="131" t="s">
        <v>845</v>
      </c>
      <c r="B90" s="63" t="s">
        <v>166</v>
      </c>
      <c r="C90" s="77">
        <f>ROUND(IF('Indicator Data'!Q93="No data",IF((0.1233*LN('Indicator Data'!BB93)-0.4559)&gt;C$195,0,IF((0.1233*LN('Indicator Data'!BB93)-0.4559)&lt;C$194,10,(C$195-(0.1233*LN('Indicator Data'!BB93)-0.4559))/(C$195-C$194)*10)),IF('Indicator Data'!Q93&gt;C$195,0,IF('Indicator Data'!Q93&lt;C$194,10,(C$195-'Indicator Data'!Q93)/(C$195-C$194)*10))),1)</f>
        <v>7.5</v>
      </c>
      <c r="D90" s="77" t="str">
        <f>IF('Indicator Data'!R93="No data","x",ROUND((IF('Indicator Data'!R93&gt;D$195,10,IF('Indicator Data'!R93&lt;D$194,0,10-(D$195-'Indicator Data'!R93)/(D$195-D$194)*10))),1))</f>
        <v>x</v>
      </c>
      <c r="E90" s="78">
        <f t="shared" si="19"/>
        <v>7.5</v>
      </c>
      <c r="F90" s="77" t="str">
        <f>IF('Indicator Data'!AF93="No data","x",ROUND(IF('Indicator Data'!AF93&gt;F$195,10,IF('Indicator Data'!AF93&lt;F$194,0,10-(F$195-'Indicator Data'!AF93)/(F$195-F$194)*10)),1))</f>
        <v>x</v>
      </c>
      <c r="G90" s="77" t="str">
        <f>IF('Indicator Data'!AG93="No data","x",ROUND(IF('Indicator Data'!AG93&gt;G$195,10,IF('Indicator Data'!AG93&lt;G$194,0,10-(G$195-'Indicator Data'!AG93)/(G$195-G$194)*10)),1))</f>
        <v>x</v>
      </c>
      <c r="H90" s="78" t="str">
        <f t="shared" si="20"/>
        <v>x</v>
      </c>
      <c r="I90" s="79">
        <f>SUM(IF('Indicator Data'!S93=0,0,'Indicator Data'!S93/1000000),SUM('Indicator Data'!T93:U93))</f>
        <v>313.88110800000004</v>
      </c>
      <c r="J90" s="79">
        <f>I90/'Indicator Data'!BC93*1000000</f>
        <v>12.372809715309703</v>
      </c>
      <c r="K90" s="77">
        <f t="shared" si="21"/>
        <v>0.2</v>
      </c>
      <c r="L90" s="77" t="str">
        <f>IF('Indicator Data'!V93="No data","x",ROUND(IF('Indicator Data'!V93&gt;L$195,10,IF('Indicator Data'!V93&lt;L$194,0,10-(L$195-'Indicator Data'!V93)/(L$195-L$194)*10)),1))</f>
        <v>x</v>
      </c>
      <c r="M90" s="78">
        <f t="shared" si="22"/>
        <v>0.2</v>
      </c>
      <c r="N90" s="80">
        <f t="shared" si="23"/>
        <v>5.0999999999999996</v>
      </c>
      <c r="O90" s="92">
        <f>IF(AND('Indicator Data'!AK93="No data",'Indicator Data'!AL93="No data"),0,SUM('Indicator Data'!AK93:AM93)/1000)</f>
        <v>0</v>
      </c>
      <c r="P90" s="77">
        <f t="shared" si="24"/>
        <v>0</v>
      </c>
      <c r="Q90" s="81">
        <f>O90*1000/'Indicator Data'!BC93</f>
        <v>0</v>
      </c>
      <c r="R90" s="77">
        <f t="shared" si="25"/>
        <v>0</v>
      </c>
      <c r="S90" s="82">
        <f t="shared" si="26"/>
        <v>0</v>
      </c>
      <c r="T90" s="77" t="str">
        <f>IF('Indicator Data'!AB93="No data","x",ROUND(IF('Indicator Data'!AB93&gt;T$195,10,IF('Indicator Data'!AB93&lt;T$194,0,10-(T$195-'Indicator Data'!AB93)/(T$195-T$194)*10)),1))</f>
        <v>x</v>
      </c>
      <c r="U90" s="77">
        <f>IF('Indicator Data'!AA93="No data","x",ROUND(IF('Indicator Data'!AA93&gt;U$195,10,IF('Indicator Data'!AA93&lt;U$194,0,10-(U$195-'Indicator Data'!AA93)/(U$195-U$194)*10)),1))</f>
        <v>10</v>
      </c>
      <c r="V90" s="77">
        <f>IF('Indicator Data'!AE93="No data","x",ROUND(IF('Indicator Data'!AE93&gt;V$195,10,IF('Indicator Data'!AE93&lt;V$194,0,10-(V$195-'Indicator Data'!AE93)/(V$195-V$194)*10)),1))</f>
        <v>0</v>
      </c>
      <c r="W90" s="78">
        <f t="shared" si="17"/>
        <v>5</v>
      </c>
      <c r="X90" s="77">
        <f>IF('Indicator Data'!W93="No data","x",ROUND(IF('Indicator Data'!W93&gt;X$195,10,IF('Indicator Data'!W93&lt;X$194,0,10-(X$195-'Indicator Data'!W93)/(X$195-X$194)*10)),1))</f>
        <v>1.9</v>
      </c>
      <c r="Y90" s="77">
        <f>IF('Indicator Data'!X93="No data","x",ROUND(IF('Indicator Data'!X93&gt;Y$195,10,IF('Indicator Data'!X93&lt;Y$194,0,10-(Y$195-'Indicator Data'!X93)/(Y$195-Y$194)*10)),1))</f>
        <v>3.4</v>
      </c>
      <c r="Z90" s="78">
        <f t="shared" si="27"/>
        <v>2.7</v>
      </c>
      <c r="AA90" s="92">
        <f>('Indicator Data'!AJ93+'Indicator Data'!AI93*0.5+'Indicator Data'!AH93*0.25)/1000</f>
        <v>4800.8852500000003</v>
      </c>
      <c r="AB90" s="83">
        <f>AA90*1000/'Indicator Data'!BC93</f>
        <v>0.1892450298833756</v>
      </c>
      <c r="AC90" s="78">
        <f t="shared" si="28"/>
        <v>10</v>
      </c>
      <c r="AD90" s="77">
        <f>IF('Indicator Data'!AN93="No data","x",ROUND(IF('Indicator Data'!AN93&lt;$AD$194,10,IF('Indicator Data'!AN93&gt;$AD$195,0,($AD$195-'Indicator Data'!AN93)/($AD$195-$AD$194)*10)),1))</f>
        <v>8.3000000000000007</v>
      </c>
      <c r="AE90" s="77">
        <f>IF('Indicator Data'!AO93="No data","x",ROUND(IF('Indicator Data'!AO93&gt;$AE$195,10,IF('Indicator Data'!AO93&lt;$AE$194,0,10-($AE$195-'Indicator Data'!AO93)/($AE$195-$AE$194)*10)),1))</f>
        <v>10</v>
      </c>
      <c r="AF90" s="84" t="str">
        <f>IF('Indicator Data'!AP93="No data","x",ROUND(IF('Indicator Data'!AP93&gt;$AF$195,10,IF('Indicator Data'!AP93&lt;$AF$194,0,10-($AF$195-'Indicator Data'!AP93)/($AF$195-$AF$194)*10)),1))</f>
        <v>x</v>
      </c>
      <c r="AG90" s="84" t="str">
        <f>IF('Indicator Data'!AQ93="No data","x",ROUND(IF('Indicator Data'!AQ93&gt;$AG$195,10,IF('Indicator Data'!AQ93&lt;$AG$194,0,10-($AG$195-'Indicator Data'!AQ93)/($AG$195-$AG$194)*10)),1))</f>
        <v>x</v>
      </c>
      <c r="AH90" s="77" t="str">
        <f t="shared" si="29"/>
        <v>x</v>
      </c>
      <c r="AI90" s="78">
        <f t="shared" si="30"/>
        <v>9.1999999999999993</v>
      </c>
      <c r="AJ90" s="85">
        <f t="shared" si="31"/>
        <v>7.9</v>
      </c>
      <c r="AK90" s="86">
        <f t="shared" si="18"/>
        <v>5.0999999999999996</v>
      </c>
    </row>
    <row r="91" spans="1:37" s="4" customFormat="1" x14ac:dyDescent="0.25">
      <c r="A91" s="131" t="s">
        <v>849</v>
      </c>
      <c r="B91" s="63" t="s">
        <v>297</v>
      </c>
      <c r="C91" s="77">
        <f>ROUND(IF('Indicator Data'!Q94="No data",IF((0.1233*LN('Indicator Data'!BB94)-0.4559)&gt;C$195,0,IF((0.1233*LN('Indicator Data'!BB94)-0.4559)&lt;C$194,10,(C$195-(0.1233*LN('Indicator Data'!BB94)-0.4559))/(C$195-C$194)*10)),IF('Indicator Data'!Q94&gt;C$195,0,IF('Indicator Data'!Q94&lt;C$194,10,(C$195-'Indicator Data'!Q94)/(C$195-C$194)*10))),1)</f>
        <v>0.8</v>
      </c>
      <c r="D91" s="77" t="str">
        <f>IF('Indicator Data'!R94="No data","x",ROUND((IF('Indicator Data'!R94&gt;D$195,10,IF('Indicator Data'!R94&lt;D$194,0,10-(D$195-'Indicator Data'!R94)/(D$195-D$194)*10))),1))</f>
        <v>x</v>
      </c>
      <c r="E91" s="78">
        <f t="shared" si="19"/>
        <v>0.8</v>
      </c>
      <c r="F91" s="77">
        <f>IF('Indicator Data'!AF94="No data","x",ROUND(IF('Indicator Data'!AF94&gt;F$195,10,IF('Indicator Data'!AF94&lt;F$194,0,10-(F$195-'Indicator Data'!AF94)/(F$195-F$194)*10)),1))</f>
        <v>0.9</v>
      </c>
      <c r="G91" s="77" t="str">
        <f>IF('Indicator Data'!AG94="No data","x",ROUND(IF('Indicator Data'!AG94&gt;G$195,10,IF('Indicator Data'!AG94&lt;G$194,0,10-(G$195-'Indicator Data'!AG94)/(G$195-G$194)*10)),1))</f>
        <v>x</v>
      </c>
      <c r="H91" s="78">
        <f t="shared" si="20"/>
        <v>0.9</v>
      </c>
      <c r="I91" s="79">
        <f>SUM(IF('Indicator Data'!S94=0,0,'Indicator Data'!S94/1000000),SUM('Indicator Data'!T94:U94))</f>
        <v>1.196466</v>
      </c>
      <c r="J91" s="79">
        <f>I91/'Indicator Data'!BC94*1000000</f>
        <v>2.3347633327653508E-2</v>
      </c>
      <c r="K91" s="77">
        <f t="shared" si="21"/>
        <v>0</v>
      </c>
      <c r="L91" s="77" t="str">
        <f>IF('Indicator Data'!V94="No data","x",ROUND(IF('Indicator Data'!V94&gt;L$195,10,IF('Indicator Data'!V94&lt;L$194,0,10-(L$195-'Indicator Data'!V94)/(L$195-L$194)*10)),1))</f>
        <v>x</v>
      </c>
      <c r="M91" s="78">
        <f t="shared" si="22"/>
        <v>0</v>
      </c>
      <c r="N91" s="80">
        <f t="shared" si="23"/>
        <v>0.6</v>
      </c>
      <c r="O91" s="92">
        <f>IF(AND('Indicator Data'!AK94="No data",'Indicator Data'!AL94="No data"),0,SUM('Indicator Data'!AK94:AM94)/1000)</f>
        <v>1.8069999999999999</v>
      </c>
      <c r="P91" s="77">
        <f t="shared" si="24"/>
        <v>0.9</v>
      </c>
      <c r="Q91" s="81">
        <f>O91*1000/'Indicator Data'!BC94</f>
        <v>3.5261489606114914E-5</v>
      </c>
      <c r="R91" s="77">
        <f t="shared" si="25"/>
        <v>0</v>
      </c>
      <c r="S91" s="82">
        <f t="shared" si="26"/>
        <v>0.5</v>
      </c>
      <c r="T91" s="77" t="str">
        <f>IF('Indicator Data'!AB94="No data","x",ROUND(IF('Indicator Data'!AB94&gt;T$195,10,IF('Indicator Data'!AB94&lt;T$194,0,10-(T$195-'Indicator Data'!AB94)/(T$195-T$194)*10)),1))</f>
        <v>x</v>
      </c>
      <c r="U91" s="77">
        <f>IF('Indicator Data'!AA94="No data","x",ROUND(IF('Indicator Data'!AA94&gt;U$195,10,IF('Indicator Data'!AA94&lt;U$194,0,10-(U$195-'Indicator Data'!AA94)/(U$195-U$194)*10)),1))</f>
        <v>1.5</v>
      </c>
      <c r="V91" s="77">
        <f>IF('Indicator Data'!AE94="No data","x",ROUND(IF('Indicator Data'!AE94&gt;V$195,10,IF('Indicator Data'!AE94&lt;V$194,0,10-(V$195-'Indicator Data'!AE94)/(V$195-V$194)*10)),1))</f>
        <v>0</v>
      </c>
      <c r="W91" s="78">
        <f t="shared" si="17"/>
        <v>0.8</v>
      </c>
      <c r="X91" s="77">
        <f>IF('Indicator Data'!W94="No data","x",ROUND(IF('Indicator Data'!W94&gt;X$195,10,IF('Indicator Data'!W94&lt;X$194,0,10-(X$195-'Indicator Data'!W94)/(X$195-X$194)*10)),1))</f>
        <v>0.3</v>
      </c>
      <c r="Y91" s="77">
        <f>IF('Indicator Data'!X94="No data","x",ROUND(IF('Indicator Data'!X94&gt;Y$195,10,IF('Indicator Data'!X94&lt;Y$194,0,10-(Y$195-'Indicator Data'!X94)/(Y$195-Y$194)*10)),1))</f>
        <v>0.1</v>
      </c>
      <c r="Z91" s="78">
        <f t="shared" si="27"/>
        <v>0.2</v>
      </c>
      <c r="AA91" s="92">
        <f>('Indicator Data'!AJ94+'Indicator Data'!AI94*0.5+'Indicator Data'!AH94*0.25)/1000</f>
        <v>15.712249999999999</v>
      </c>
      <c r="AB91" s="83">
        <f>AA91*1000/'Indicator Data'!BC94</f>
        <v>3.0660616494946268E-4</v>
      </c>
      <c r="AC91" s="78">
        <f t="shared" si="28"/>
        <v>0</v>
      </c>
      <c r="AD91" s="77">
        <f>IF('Indicator Data'!AN94="No data","x",ROUND(IF('Indicator Data'!AN94&lt;$AD$194,10,IF('Indicator Data'!AN94&gt;$AD$195,0,($AD$195-'Indicator Data'!AN94)/($AD$195-$AD$194)*10)),1))</f>
        <v>1.1000000000000001</v>
      </c>
      <c r="AE91" s="77">
        <f>IF('Indicator Data'!AO94="No data","x",ROUND(IF('Indicator Data'!AO94&gt;$AE$195,10,IF('Indicator Data'!AO94&lt;$AE$194,0,10-($AE$195-'Indicator Data'!AO94)/($AE$195-$AE$194)*10)),1))</f>
        <v>0</v>
      </c>
      <c r="AF91" s="84">
        <f>IF('Indicator Data'!AP94="No data","x",ROUND(IF('Indicator Data'!AP94&gt;$AF$195,10,IF('Indicator Data'!AP94&lt;$AF$194,0,10-($AF$195-'Indicator Data'!AP94)/($AF$195-$AF$194)*10)),1))</f>
        <v>0.9</v>
      </c>
      <c r="AG91" s="84">
        <f>IF('Indicator Data'!AQ94="No data","x",ROUND(IF('Indicator Data'!AQ94&gt;$AG$195,10,IF('Indicator Data'!AQ94&lt;$AG$194,0,10-($AG$195-'Indicator Data'!AQ94)/($AG$195-$AG$194)*10)),1))</f>
        <v>4.5999999999999996</v>
      </c>
      <c r="AH91" s="77">
        <f t="shared" si="29"/>
        <v>1.6</v>
      </c>
      <c r="AI91" s="78">
        <f t="shared" si="30"/>
        <v>0.9</v>
      </c>
      <c r="AJ91" s="85">
        <f t="shared" si="31"/>
        <v>0.5</v>
      </c>
      <c r="AK91" s="86">
        <f t="shared" si="18"/>
        <v>0.5</v>
      </c>
    </row>
    <row r="92" spans="1:37" s="4" customFormat="1" x14ac:dyDescent="0.25">
      <c r="A92" s="131" t="s">
        <v>168</v>
      </c>
      <c r="B92" s="63" t="s">
        <v>167</v>
      </c>
      <c r="C92" s="77">
        <f>ROUND(IF('Indicator Data'!Q95="No data",IF((0.1233*LN('Indicator Data'!BB95)-0.4559)&gt;C$195,0,IF((0.1233*LN('Indicator Data'!BB95)-0.4559)&lt;C$194,10,(C$195-(0.1233*LN('Indicator Data'!BB95)-0.4559))/(C$195-C$194)*10)),IF('Indicator Data'!Q95&gt;C$195,0,IF('Indicator Data'!Q95&lt;C$194,10,(C$195-'Indicator Data'!Q95)/(C$195-C$194)*10))),1)</f>
        <v>2.2999999999999998</v>
      </c>
      <c r="D92" s="77" t="str">
        <f>IF('Indicator Data'!R95="No data","x",ROUND((IF('Indicator Data'!R95&gt;D$195,10,IF('Indicator Data'!R95&lt;D$194,0,10-(D$195-'Indicator Data'!R95)/(D$195-D$194)*10))),1))</f>
        <v>x</v>
      </c>
      <c r="E92" s="78">
        <f t="shared" si="19"/>
        <v>2.2999999999999998</v>
      </c>
      <c r="F92" s="77">
        <f>IF('Indicator Data'!AF95="No data","x",ROUND(IF('Indicator Data'!AF95&gt;F$195,10,IF('Indicator Data'!AF95&lt;F$194,0,10-(F$195-'Indicator Data'!AF95)/(F$195-F$194)*10)),1))</f>
        <v>4.5</v>
      </c>
      <c r="G92" s="77" t="str">
        <f>IF('Indicator Data'!AG95="No data","x",ROUND(IF('Indicator Data'!AG95&gt;G$195,10,IF('Indicator Data'!AG95&lt;G$194,0,10-(G$195-'Indicator Data'!AG95)/(G$195-G$194)*10)),1))</f>
        <v>x</v>
      </c>
      <c r="H92" s="78">
        <f t="shared" si="20"/>
        <v>4.5</v>
      </c>
      <c r="I92" s="79">
        <f>SUM(IF('Indicator Data'!S95=0,0,'Indicator Data'!S95/1000000),SUM('Indicator Data'!T95:U95))</f>
        <v>-17.003772999999999</v>
      </c>
      <c r="J92" s="79">
        <f>I92/'Indicator Data'!BC95*1000000</f>
        <v>-4.1957854544162432</v>
      </c>
      <c r="K92" s="77">
        <f t="shared" si="21"/>
        <v>0</v>
      </c>
      <c r="L92" s="77" t="str">
        <f>IF('Indicator Data'!V95="No data","x",ROUND(IF('Indicator Data'!V95&gt;L$195,10,IF('Indicator Data'!V95&lt;L$194,0,10-(L$195-'Indicator Data'!V95)/(L$195-L$194)*10)),1))</f>
        <v>x</v>
      </c>
      <c r="M92" s="78">
        <f t="shared" si="22"/>
        <v>0</v>
      </c>
      <c r="N92" s="80">
        <f t="shared" si="23"/>
        <v>2.2999999999999998</v>
      </c>
      <c r="O92" s="92">
        <f>IF(AND('Indicator Data'!AK95="No data",'Indicator Data'!AL95="No data"),0,SUM('Indicator Data'!AK95:AM95)/1000)</f>
        <v>0.93899999999999995</v>
      </c>
      <c r="P92" s="77">
        <f t="shared" si="24"/>
        <v>0</v>
      </c>
      <c r="Q92" s="81">
        <f>O92*1000/'Indicator Data'!BC95</f>
        <v>2.3170401896666423E-4</v>
      </c>
      <c r="R92" s="77">
        <f t="shared" si="25"/>
        <v>2.2000000000000002</v>
      </c>
      <c r="S92" s="82">
        <f t="shared" si="26"/>
        <v>1.1000000000000001</v>
      </c>
      <c r="T92" s="77" t="str">
        <f>IF('Indicator Data'!AB95="No data","x",ROUND(IF('Indicator Data'!AB95&gt;T$195,10,IF('Indicator Data'!AB95&lt;T$194,0,10-(T$195-'Indicator Data'!AB95)/(T$195-T$194)*10)),1))</f>
        <v>x</v>
      </c>
      <c r="U92" s="77">
        <f>IF('Indicator Data'!AA95="No data","x",ROUND(IF('Indicator Data'!AA95&gt;U$195,10,IF('Indicator Data'!AA95&lt;U$194,0,10-(U$195-'Indicator Data'!AA95)/(U$195-U$194)*10)),1))</f>
        <v>0.4</v>
      </c>
      <c r="V92" s="77" t="str">
        <f>IF('Indicator Data'!AE95="No data","x",ROUND(IF('Indicator Data'!AE95&gt;V$195,10,IF('Indicator Data'!AE95&lt;V$194,0,10-(V$195-'Indicator Data'!AE95)/(V$195-V$194)*10)),1))</f>
        <v>x</v>
      </c>
      <c r="W92" s="78">
        <f t="shared" si="17"/>
        <v>0.4</v>
      </c>
      <c r="X92" s="77">
        <f>IF('Indicator Data'!W95="No data","x",ROUND(IF('Indicator Data'!W95&gt;X$195,10,IF('Indicator Data'!W95&lt;X$194,0,10-(X$195-'Indicator Data'!W95)/(X$195-X$194)*10)),1))</f>
        <v>0.7</v>
      </c>
      <c r="Y92" s="77">
        <f>IF('Indicator Data'!X95="No data","x",ROUND(IF('Indicator Data'!X95&gt;Y$195,10,IF('Indicator Data'!X95&lt;Y$194,0,10-(Y$195-'Indicator Data'!X95)/(Y$195-Y$194)*10)),1))</f>
        <v>0.7</v>
      </c>
      <c r="Z92" s="78">
        <f t="shared" si="27"/>
        <v>0.7</v>
      </c>
      <c r="AA92" s="92">
        <f>('Indicator Data'!AJ95+'Indicator Data'!AI95*0.5+'Indicator Data'!AH95*0.25)/1000</f>
        <v>0</v>
      </c>
      <c r="AB92" s="83">
        <f>AA92*1000/'Indicator Data'!BC95</f>
        <v>0</v>
      </c>
      <c r="AC92" s="78">
        <f t="shared" si="28"/>
        <v>0</v>
      </c>
      <c r="AD92" s="77">
        <f>IF('Indicator Data'!AN95="No data","x",ROUND(IF('Indicator Data'!AN95&lt;$AD$194,10,IF('Indicator Data'!AN95&gt;$AD$195,0,($AD$195-'Indicator Data'!AN95)/($AD$195-$AD$194)*10)),1))</f>
        <v>2</v>
      </c>
      <c r="AE92" s="77">
        <f>IF('Indicator Data'!AO95="No data","x",ROUND(IF('Indicator Data'!AO95&gt;$AE$195,10,IF('Indicator Data'!AO95&lt;$AE$194,0,10-($AE$195-'Indicator Data'!AO95)/($AE$195-$AE$194)*10)),1))</f>
        <v>0</v>
      </c>
      <c r="AF92" s="84">
        <f>IF('Indicator Data'!AP95="No data","x",ROUND(IF('Indicator Data'!AP95&gt;$AF$195,10,IF('Indicator Data'!AP95&lt;$AF$194,0,10-($AF$195-'Indicator Data'!AP95)/($AF$195-$AF$194)*10)),1))</f>
        <v>1.8</v>
      </c>
      <c r="AG92" s="84">
        <f>IF('Indicator Data'!AQ95="No data","x",ROUND(IF('Indicator Data'!AQ95&gt;$AG$195,10,IF('Indicator Data'!AQ95&lt;$AG$194,0,10-($AG$195-'Indicator Data'!AQ95)/($AG$195-$AG$194)*10)),1))</f>
        <v>1.9</v>
      </c>
      <c r="AH92" s="77">
        <f t="shared" si="29"/>
        <v>1.8</v>
      </c>
      <c r="AI92" s="78">
        <f t="shared" si="30"/>
        <v>1.3</v>
      </c>
      <c r="AJ92" s="85">
        <f t="shared" si="31"/>
        <v>0.6</v>
      </c>
      <c r="AK92" s="86">
        <f t="shared" si="18"/>
        <v>0.9</v>
      </c>
    </row>
    <row r="93" spans="1:37" s="4" customFormat="1" x14ac:dyDescent="0.25">
      <c r="A93" s="131" t="s">
        <v>170</v>
      </c>
      <c r="B93" s="63" t="s">
        <v>169</v>
      </c>
      <c r="C93" s="77">
        <f>ROUND(IF('Indicator Data'!Q96="No data",IF((0.1233*LN('Indicator Data'!BB96)-0.4559)&gt;C$195,0,IF((0.1233*LN('Indicator Data'!BB96)-0.4559)&lt;C$194,10,(C$195-(0.1233*LN('Indicator Data'!BB96)-0.4559))/(C$195-C$194)*10)),IF('Indicator Data'!Q96&gt;C$195,0,IF('Indicator Data'!Q96&lt;C$194,10,(C$195-'Indicator Data'!Q96)/(C$195-C$194)*10))),1)</f>
        <v>4.4000000000000004</v>
      </c>
      <c r="D93" s="77">
        <f>IF('Indicator Data'!R96="No data","x",ROUND((IF('Indicator Data'!R96&gt;D$195,10,IF('Indicator Data'!R96&lt;D$194,0,10-(D$195-'Indicator Data'!R96)/(D$195-D$194)*10))),1))</f>
        <v>0</v>
      </c>
      <c r="E93" s="78">
        <f t="shared" si="19"/>
        <v>2.5</v>
      </c>
      <c r="F93" s="77">
        <f>IF('Indicator Data'!AF96="No data","x",ROUND(IF('Indicator Data'!AF96&gt;F$195,10,IF('Indicator Data'!AF96&lt;F$194,0,10-(F$195-'Indicator Data'!AF96)/(F$195-F$194)*10)),1))</f>
        <v>5.3</v>
      </c>
      <c r="G93" s="77">
        <f>IF('Indicator Data'!AG96="No data","x",ROUND(IF('Indicator Data'!AG96&gt;G$195,10,IF('Indicator Data'!AG96&lt;G$194,0,10-(G$195-'Indicator Data'!AG96)/(G$195-G$194)*10)),1))</f>
        <v>0.5</v>
      </c>
      <c r="H93" s="78">
        <f t="shared" si="20"/>
        <v>2.9</v>
      </c>
      <c r="I93" s="79">
        <f>SUM(IF('Indicator Data'!S96=0,0,'Indicator Data'!S96/1000000),SUM('Indicator Data'!T96:U96))</f>
        <v>1400.2781930000001</v>
      </c>
      <c r="J93" s="79">
        <f>I93/'Indicator Data'!BC96*1000000</f>
        <v>230.20668338073554</v>
      </c>
      <c r="K93" s="77">
        <f t="shared" si="21"/>
        <v>4.5999999999999996</v>
      </c>
      <c r="L93" s="77">
        <f>IF('Indicator Data'!V96="No data","x",ROUND(IF('Indicator Data'!V96&gt;L$195,10,IF('Indicator Data'!V96&lt;L$194,0,10-(L$195-'Indicator Data'!V96)/(L$195-L$194)*10)),1))</f>
        <v>8</v>
      </c>
      <c r="M93" s="78">
        <f t="shared" si="22"/>
        <v>6.3</v>
      </c>
      <c r="N93" s="80">
        <f t="shared" si="23"/>
        <v>3.6</v>
      </c>
      <c r="O93" s="92">
        <f>IF(AND('Indicator Data'!AK96="No data",'Indicator Data'!AL96="No data"),0,SUM('Indicator Data'!AK96:AM96)/1000)</f>
        <v>0.33900000000000002</v>
      </c>
      <c r="P93" s="77">
        <f t="shared" si="24"/>
        <v>0</v>
      </c>
      <c r="Q93" s="81">
        <f>O93*1000/'Indicator Data'!BC96</f>
        <v>5.5731829615138013E-5</v>
      </c>
      <c r="R93" s="77">
        <f t="shared" si="25"/>
        <v>1.6</v>
      </c>
      <c r="S93" s="82">
        <f t="shared" si="26"/>
        <v>0.8</v>
      </c>
      <c r="T93" s="77">
        <f>IF('Indicator Data'!AB96="No data","x",ROUND(IF('Indicator Data'!AB96&gt;T$195,10,IF('Indicator Data'!AB96&lt;T$194,0,10-(T$195-'Indicator Data'!AB96)/(T$195-T$194)*10)),1))</f>
        <v>0.4</v>
      </c>
      <c r="U93" s="77">
        <f>IF('Indicator Data'!AA96="No data","x",ROUND(IF('Indicator Data'!AA96&gt;U$195,10,IF('Indicator Data'!AA96&lt;U$194,0,10-(U$195-'Indicator Data'!AA96)/(U$195-U$194)*10)),1))</f>
        <v>2.6</v>
      </c>
      <c r="V93" s="77">
        <f>IF('Indicator Data'!AE96="No data","x",ROUND(IF('Indicator Data'!AE96&gt;V$195,10,IF('Indicator Data'!AE96&lt;V$194,0,10-(V$195-'Indicator Data'!AE96)/(V$195-V$194)*10)),1))</f>
        <v>0</v>
      </c>
      <c r="W93" s="78">
        <f t="shared" si="17"/>
        <v>1</v>
      </c>
      <c r="X93" s="77">
        <f>IF('Indicator Data'!W96="No data","x",ROUND(IF('Indicator Data'!W96&gt;X$195,10,IF('Indicator Data'!W96&lt;X$194,0,10-(X$195-'Indicator Data'!W96)/(X$195-X$194)*10)),1))</f>
        <v>1.6</v>
      </c>
      <c r="Y93" s="77">
        <f>IF('Indicator Data'!X96="No data","x",ROUND(IF('Indicator Data'!X96&gt;Y$195,10,IF('Indicator Data'!X96&lt;Y$194,0,10-(Y$195-'Indicator Data'!X96)/(Y$195-Y$194)*10)),1))</f>
        <v>0.6</v>
      </c>
      <c r="Z93" s="78">
        <f t="shared" si="27"/>
        <v>1.1000000000000001</v>
      </c>
      <c r="AA93" s="92">
        <f>('Indicator Data'!AJ96+'Indicator Data'!AI96*0.5+'Indicator Data'!AH96*0.25)/1000</f>
        <v>4.25</v>
      </c>
      <c r="AB93" s="83">
        <f>AA93*1000/'Indicator Data'!BC96</f>
        <v>6.9870287865586003E-4</v>
      </c>
      <c r="AC93" s="78">
        <f t="shared" si="28"/>
        <v>0.1</v>
      </c>
      <c r="AD93" s="77">
        <f>IF('Indicator Data'!AN96="No data","x",ROUND(IF('Indicator Data'!AN96&lt;$AD$194,10,IF('Indicator Data'!AN96&gt;$AD$195,0,($AD$195-'Indicator Data'!AN96)/($AD$195-$AD$194)*10)),1))</f>
        <v>3.7</v>
      </c>
      <c r="AE93" s="77">
        <f>IF('Indicator Data'!AO96="No data","x",ROUND(IF('Indicator Data'!AO96&gt;$AE$195,10,IF('Indicator Data'!AO96&lt;$AE$194,0,10-($AE$195-'Indicator Data'!AO96)/($AE$195-$AE$194)*10)),1))</f>
        <v>0.3</v>
      </c>
      <c r="AF93" s="84" t="str">
        <f>IF('Indicator Data'!AP96="No data","x",ROUND(IF('Indicator Data'!AP96&gt;$AF$195,10,IF('Indicator Data'!AP96&lt;$AF$194,0,10-($AF$195-'Indicator Data'!AP96)/($AF$195-$AF$194)*10)),1))</f>
        <v>x</v>
      </c>
      <c r="AG93" s="84" t="str">
        <f>IF('Indicator Data'!AQ96="No data","x",ROUND(IF('Indicator Data'!AQ96&gt;$AG$195,10,IF('Indicator Data'!AQ96&lt;$AG$194,0,10-($AG$195-'Indicator Data'!AQ96)/($AG$195-$AG$194)*10)),1))</f>
        <v>x</v>
      </c>
      <c r="AH93" s="77" t="str">
        <f t="shared" si="29"/>
        <v>x</v>
      </c>
      <c r="AI93" s="78">
        <f t="shared" si="30"/>
        <v>2</v>
      </c>
      <c r="AJ93" s="85">
        <f t="shared" si="31"/>
        <v>1.1000000000000001</v>
      </c>
      <c r="AK93" s="86">
        <f t="shared" si="18"/>
        <v>1</v>
      </c>
    </row>
    <row r="94" spans="1:37" s="4" customFormat="1" x14ac:dyDescent="0.25">
      <c r="A94" s="131" t="s">
        <v>848</v>
      </c>
      <c r="B94" s="63" t="s">
        <v>171</v>
      </c>
      <c r="C94" s="77">
        <f>ROUND(IF('Indicator Data'!Q97="No data",IF((0.1233*LN('Indicator Data'!BB97)-0.4559)&gt;C$195,0,IF((0.1233*LN('Indicator Data'!BB97)-0.4559)&lt;C$194,10,(C$195-(0.1233*LN('Indicator Data'!BB97)-0.4559))/(C$195-C$194)*10)),IF('Indicator Data'!Q97&gt;C$195,0,IF('Indicator Data'!Q97&lt;C$194,10,(C$195-'Indicator Data'!Q97)/(C$195-C$194)*10))),1)</f>
        <v>5.6</v>
      </c>
      <c r="D94" s="77">
        <f>IF('Indicator Data'!R97="No data","x",ROUND((IF('Indicator Data'!R97&gt;D$195,10,IF('Indicator Data'!R97&lt;D$194,0,10-(D$195-'Indicator Data'!R97)/(D$195-D$194)*10))),1))</f>
        <v>3</v>
      </c>
      <c r="E94" s="78">
        <f t="shared" si="19"/>
        <v>4.4000000000000004</v>
      </c>
      <c r="F94" s="77">
        <f>IF('Indicator Data'!AF97="No data","x",ROUND(IF('Indicator Data'!AF97&gt;F$195,10,IF('Indicator Data'!AF97&lt;F$194,0,10-(F$195-'Indicator Data'!AF97)/(F$195-F$194)*10)),1))</f>
        <v>6.2</v>
      </c>
      <c r="G94" s="77">
        <f>IF('Indicator Data'!AG97="No data","x",ROUND(IF('Indicator Data'!AG97&gt;G$195,10,IF('Indicator Data'!AG97&lt;G$194,0,10-(G$195-'Indicator Data'!AG97)/(G$195-G$194)*10)),1))</f>
        <v>3.2</v>
      </c>
      <c r="H94" s="78">
        <f t="shared" si="20"/>
        <v>4.7</v>
      </c>
      <c r="I94" s="79">
        <f>SUM(IF('Indicator Data'!S97=0,0,'Indicator Data'!S97/1000000),SUM('Indicator Data'!T97:U97))</f>
        <v>948.138328</v>
      </c>
      <c r="J94" s="79">
        <f>I94/'Indicator Data'!BC97*1000000</f>
        <v>140.29132955913963</v>
      </c>
      <c r="K94" s="77">
        <f t="shared" si="21"/>
        <v>2.8</v>
      </c>
      <c r="L94" s="77">
        <f>IF('Indicator Data'!V97="No data","x",ROUND(IF('Indicator Data'!V97&gt;L$195,10,IF('Indicator Data'!V97&lt;L$194,0,10-(L$195-'Indicator Data'!V97)/(L$195-L$194)*10)),1))</f>
        <v>2.2999999999999998</v>
      </c>
      <c r="M94" s="78">
        <f t="shared" si="22"/>
        <v>2.6</v>
      </c>
      <c r="N94" s="80">
        <f t="shared" si="23"/>
        <v>4</v>
      </c>
      <c r="O94" s="92">
        <f>IF(AND('Indicator Data'!AK97="No data",'Indicator Data'!AL97="No data"),0,SUM('Indicator Data'!AK97:AM97)/1000)</f>
        <v>0</v>
      </c>
      <c r="P94" s="77">
        <f t="shared" si="24"/>
        <v>0</v>
      </c>
      <c r="Q94" s="81">
        <f>O94*1000/'Indicator Data'!BC97</f>
        <v>0</v>
      </c>
      <c r="R94" s="77">
        <f t="shared" si="25"/>
        <v>0</v>
      </c>
      <c r="S94" s="82">
        <f t="shared" si="26"/>
        <v>0</v>
      </c>
      <c r="T94" s="77">
        <f>IF('Indicator Data'!AB97="No data","x",ROUND(IF('Indicator Data'!AB97&gt;T$195,10,IF('Indicator Data'!AB97&lt;T$194,0,10-(T$195-'Indicator Data'!AB97)/(T$195-T$194)*10)),1))</f>
        <v>0.6</v>
      </c>
      <c r="U94" s="77">
        <f>IF('Indicator Data'!AA97="No data","x",ROUND(IF('Indicator Data'!AA97&gt;U$195,10,IF('Indicator Data'!AA97&lt;U$194,0,10-(U$195-'Indicator Data'!AA97)/(U$195-U$194)*10)),1))</f>
        <v>3.3</v>
      </c>
      <c r="V94" s="77">
        <f>IF('Indicator Data'!AE97="No data","x",ROUND(IF('Indicator Data'!AE97&gt;V$195,10,IF('Indicator Data'!AE97&lt;V$194,0,10-(V$195-'Indicator Data'!AE97)/(V$195-V$194)*10)),1))</f>
        <v>0.8</v>
      </c>
      <c r="W94" s="78">
        <f t="shared" si="17"/>
        <v>1.6</v>
      </c>
      <c r="X94" s="77">
        <f>IF('Indicator Data'!W97="No data","x",ROUND(IF('Indicator Data'!W97&gt;X$195,10,IF('Indicator Data'!W97&lt;X$194,0,10-(X$195-'Indicator Data'!W97)/(X$195-X$194)*10)),1))</f>
        <v>5.0999999999999996</v>
      </c>
      <c r="Y94" s="77">
        <f>IF('Indicator Data'!X97="No data","x",ROUND(IF('Indicator Data'!X97&gt;Y$195,10,IF('Indicator Data'!X97&lt;Y$194,0,10-(Y$195-'Indicator Data'!X97)/(Y$195-Y$194)*10)),1))</f>
        <v>5.9</v>
      </c>
      <c r="Z94" s="78">
        <f t="shared" si="27"/>
        <v>5.5</v>
      </c>
      <c r="AA94" s="92">
        <f>('Indicator Data'!AJ97+'Indicator Data'!AI97*0.5+'Indicator Data'!AH97*0.25)/1000</f>
        <v>25.149000000000001</v>
      </c>
      <c r="AB94" s="83">
        <f>AA94*1000/'Indicator Data'!BC97</f>
        <v>3.721172895230539E-3</v>
      </c>
      <c r="AC94" s="78">
        <f t="shared" si="28"/>
        <v>0.4</v>
      </c>
      <c r="AD94" s="77">
        <f>IF('Indicator Data'!AN97="No data","x",ROUND(IF('Indicator Data'!AN97&lt;$AD$194,10,IF('Indicator Data'!AN97&gt;$AD$195,0,($AD$195-'Indicator Data'!AN97)/($AD$195-$AD$194)*10)),1))</f>
        <v>6.1</v>
      </c>
      <c r="AE94" s="77">
        <f>IF('Indicator Data'!AO97="No data","x",ROUND(IF('Indicator Data'!AO97&gt;$AE$195,10,IF('Indicator Data'!AO97&lt;$AE$194,0,10-($AE$195-'Indicator Data'!AO97)/($AE$195-$AE$194)*10)),1))</f>
        <v>4.5</v>
      </c>
      <c r="AF94" s="84">
        <f>IF('Indicator Data'!AP97="No data","x",ROUND(IF('Indicator Data'!AP97&gt;$AF$195,10,IF('Indicator Data'!AP97&lt;$AF$194,0,10-($AF$195-'Indicator Data'!AP97)/($AF$195-$AF$194)*10)),1))</f>
        <v>8.5</v>
      </c>
      <c r="AG94" s="84">
        <f>IF('Indicator Data'!AQ97="No data","x",ROUND(IF('Indicator Data'!AQ97&gt;$AG$195,10,IF('Indicator Data'!AQ97&lt;$AG$194,0,10-($AG$195-'Indicator Data'!AQ97)/($AG$195-$AG$194)*10)),1))</f>
        <v>1.8</v>
      </c>
      <c r="AH94" s="77">
        <f t="shared" si="29"/>
        <v>7.2</v>
      </c>
      <c r="AI94" s="78">
        <f t="shared" si="30"/>
        <v>5.9</v>
      </c>
      <c r="AJ94" s="85">
        <f t="shared" si="31"/>
        <v>3.7</v>
      </c>
      <c r="AK94" s="86">
        <f t="shared" si="18"/>
        <v>2</v>
      </c>
    </row>
    <row r="95" spans="1:37" s="4" customFormat="1" x14ac:dyDescent="0.25">
      <c r="A95" s="131" t="s">
        <v>378</v>
      </c>
      <c r="B95" s="63" t="s">
        <v>172</v>
      </c>
      <c r="C95" s="77">
        <f>ROUND(IF('Indicator Data'!Q98="No data",IF((0.1233*LN('Indicator Data'!BB98)-0.4559)&gt;C$195,0,IF((0.1233*LN('Indicator Data'!BB98)-0.4559)&lt;C$194,10,(C$195-(0.1233*LN('Indicator Data'!BB98)-0.4559))/(C$195-C$194)*10)),IF('Indicator Data'!Q98&gt;C$195,0,IF('Indicator Data'!Q98&lt;C$194,10,(C$195-'Indicator Data'!Q98)/(C$195-C$194)*10))),1)</f>
        <v>1.8</v>
      </c>
      <c r="D95" s="77" t="str">
        <f>IF('Indicator Data'!R98="No data","x",ROUND((IF('Indicator Data'!R98&gt;D$195,10,IF('Indicator Data'!R98&lt;D$194,0,10-(D$195-'Indicator Data'!R98)/(D$195-D$194)*10))),1))</f>
        <v>x</v>
      </c>
      <c r="E95" s="78">
        <f t="shared" si="19"/>
        <v>1.8</v>
      </c>
      <c r="F95" s="77">
        <f>IF('Indicator Data'!AF98="No data","x",ROUND(IF('Indicator Data'!AF98&gt;F$195,10,IF('Indicator Data'!AF98&lt;F$194,0,10-(F$195-'Indicator Data'!AF98)/(F$195-F$194)*10)),1))</f>
        <v>2.5</v>
      </c>
      <c r="G95" s="77">
        <f>IF('Indicator Data'!AG98="No data","x",ROUND(IF('Indicator Data'!AG98&gt;G$195,10,IF('Indicator Data'!AG98&lt;G$194,0,10-(G$195-'Indicator Data'!AG98)/(G$195-G$194)*10)),1))</f>
        <v>2.6</v>
      </c>
      <c r="H95" s="78">
        <f t="shared" si="20"/>
        <v>2.6</v>
      </c>
      <c r="I95" s="79">
        <f>SUM(IF('Indicator Data'!S98=0,0,'Indicator Data'!S98/1000000),SUM('Indicator Data'!T98:U98))</f>
        <v>0</v>
      </c>
      <c r="J95" s="79">
        <f>I95/'Indicator Data'!BC98*1000000</f>
        <v>0</v>
      </c>
      <c r="K95" s="77">
        <f t="shared" si="21"/>
        <v>0</v>
      </c>
      <c r="L95" s="77" t="str">
        <f>IF('Indicator Data'!V98="No data","x",ROUND(IF('Indicator Data'!V98&gt;L$195,10,IF('Indicator Data'!V98&lt;L$194,0,10-(L$195-'Indicator Data'!V98)/(L$195-L$194)*10)),1))</f>
        <v>x</v>
      </c>
      <c r="M95" s="78">
        <f t="shared" si="22"/>
        <v>0</v>
      </c>
      <c r="N95" s="80">
        <f t="shared" si="23"/>
        <v>1.6</v>
      </c>
      <c r="O95" s="92">
        <f>IF(AND('Indicator Data'!AK98="No data",'Indicator Data'!AL98="No data"),0,SUM('Indicator Data'!AK98:AM98)/1000)</f>
        <v>0.34899999999999998</v>
      </c>
      <c r="P95" s="77">
        <f t="shared" si="24"/>
        <v>0</v>
      </c>
      <c r="Q95" s="81">
        <f>O95*1000/'Indicator Data'!BC98</f>
        <v>1.7802271345382427E-4</v>
      </c>
      <c r="R95" s="77">
        <f t="shared" si="25"/>
        <v>2.1</v>
      </c>
      <c r="S95" s="82">
        <f t="shared" si="26"/>
        <v>1.1000000000000001</v>
      </c>
      <c r="T95" s="77">
        <f>IF('Indicator Data'!AB98="No data","x",ROUND(IF('Indicator Data'!AB98&gt;T$195,10,IF('Indicator Data'!AB98&lt;T$194,0,10-(T$195-'Indicator Data'!AB98)/(T$195-T$194)*10)),1))</f>
        <v>1.4</v>
      </c>
      <c r="U95" s="77">
        <f>IF('Indicator Data'!AA98="No data","x",ROUND(IF('Indicator Data'!AA98&gt;U$195,10,IF('Indicator Data'!AA98&lt;U$194,0,10-(U$195-'Indicator Data'!AA98)/(U$195-U$194)*10)),1))</f>
        <v>0.7</v>
      </c>
      <c r="V95" s="77" t="str">
        <f>IF('Indicator Data'!AE98="No data","x",ROUND(IF('Indicator Data'!AE98&gt;V$195,10,IF('Indicator Data'!AE98&lt;V$194,0,10-(V$195-'Indicator Data'!AE98)/(V$195-V$194)*10)),1))</f>
        <v>x</v>
      </c>
      <c r="W95" s="78">
        <f t="shared" si="17"/>
        <v>1.1000000000000001</v>
      </c>
      <c r="X95" s="77">
        <f>IF('Indicator Data'!W98="No data","x",ROUND(IF('Indicator Data'!W98&gt;X$195,10,IF('Indicator Data'!W98&lt;X$194,0,10-(X$195-'Indicator Data'!W98)/(X$195-X$194)*10)),1))</f>
        <v>0.6</v>
      </c>
      <c r="Y95" s="77" t="str">
        <f>IF('Indicator Data'!X98="No data","x",ROUND(IF('Indicator Data'!X98&gt;Y$195,10,IF('Indicator Data'!X98&lt;Y$194,0,10-(Y$195-'Indicator Data'!X98)/(Y$195-Y$194)*10)),1))</f>
        <v>x</v>
      </c>
      <c r="Z95" s="78">
        <f t="shared" si="27"/>
        <v>0.6</v>
      </c>
      <c r="AA95" s="92">
        <f>('Indicator Data'!AJ98+'Indicator Data'!AI98*0.5+'Indicator Data'!AH98*0.25)/1000</f>
        <v>0</v>
      </c>
      <c r="AB95" s="83">
        <f>AA95*1000/'Indicator Data'!BC98</f>
        <v>0</v>
      </c>
      <c r="AC95" s="78">
        <f t="shared" si="28"/>
        <v>0</v>
      </c>
      <c r="AD95" s="77">
        <f>IF('Indicator Data'!AN98="No data","x",ROUND(IF('Indicator Data'!AN98&lt;$AD$194,10,IF('Indicator Data'!AN98&gt;$AD$195,0,($AD$195-'Indicator Data'!AN98)/($AD$195-$AD$194)*10)),1))</f>
        <v>2</v>
      </c>
      <c r="AE95" s="77">
        <f>IF('Indicator Data'!AO98="No data","x",ROUND(IF('Indicator Data'!AO98&gt;$AE$195,10,IF('Indicator Data'!AO98&lt;$AE$194,0,10-($AE$195-'Indicator Data'!AO98)/($AE$195-$AE$194)*10)),1))</f>
        <v>0</v>
      </c>
      <c r="AF95" s="84">
        <f>IF('Indicator Data'!AP98="No data","x",ROUND(IF('Indicator Data'!AP98&gt;$AF$195,10,IF('Indicator Data'!AP98&lt;$AF$194,0,10-($AF$195-'Indicator Data'!AP98)/($AF$195-$AF$194)*10)),1))</f>
        <v>2.1</v>
      </c>
      <c r="AG95" s="84">
        <f>IF('Indicator Data'!AQ98="No data","x",ROUND(IF('Indicator Data'!AQ98&gt;$AG$195,10,IF('Indicator Data'!AQ98&lt;$AG$194,0,10-($AG$195-'Indicator Data'!AQ98)/($AG$195-$AG$194)*10)),1))</f>
        <v>4</v>
      </c>
      <c r="AH95" s="77">
        <f t="shared" si="29"/>
        <v>2.5</v>
      </c>
      <c r="AI95" s="78">
        <f t="shared" si="30"/>
        <v>1.5</v>
      </c>
      <c r="AJ95" s="85">
        <f t="shared" si="31"/>
        <v>0.8</v>
      </c>
      <c r="AK95" s="86">
        <f t="shared" si="18"/>
        <v>1</v>
      </c>
    </row>
    <row r="96" spans="1:37" s="4" customFormat="1" x14ac:dyDescent="0.25">
      <c r="A96" s="131" t="s">
        <v>174</v>
      </c>
      <c r="B96" s="63" t="s">
        <v>173</v>
      </c>
      <c r="C96" s="77">
        <f>ROUND(IF('Indicator Data'!Q99="No data",IF((0.1233*LN('Indicator Data'!BB99)-0.4559)&gt;C$195,0,IF((0.1233*LN('Indicator Data'!BB99)-0.4559)&lt;C$194,10,(C$195-(0.1233*LN('Indicator Data'!BB99)-0.4559))/(C$195-C$194)*10)),IF('Indicator Data'!Q99&gt;C$195,0,IF('Indicator Data'!Q99&lt;C$194,10,(C$195-'Indicator Data'!Q99)/(C$195-C$194)*10))),1)</f>
        <v>2.9</v>
      </c>
      <c r="D96" s="77" t="str">
        <f>IF('Indicator Data'!R99="No data","x",ROUND((IF('Indicator Data'!R99&gt;D$195,10,IF('Indicator Data'!R99&lt;D$194,0,10-(D$195-'Indicator Data'!R99)/(D$195-D$194)*10))),1))</f>
        <v>x</v>
      </c>
      <c r="E96" s="78">
        <f t="shared" si="19"/>
        <v>2.9</v>
      </c>
      <c r="F96" s="77">
        <f>IF('Indicator Data'!AF99="No data","x",ROUND(IF('Indicator Data'!AF99&gt;F$195,10,IF('Indicator Data'!AF99&lt;F$194,0,10-(F$195-'Indicator Data'!AF99)/(F$195-F$194)*10)),1))</f>
        <v>5.0999999999999996</v>
      </c>
      <c r="G96" s="77" t="str">
        <f>IF('Indicator Data'!AG99="No data","x",ROUND(IF('Indicator Data'!AG99&gt;G$195,10,IF('Indicator Data'!AG99&lt;G$194,0,10-(G$195-'Indicator Data'!AG99)/(G$195-G$194)*10)),1))</f>
        <v>x</v>
      </c>
      <c r="H96" s="78">
        <f t="shared" si="20"/>
        <v>5.0999999999999996</v>
      </c>
      <c r="I96" s="79">
        <f>SUM(IF('Indicator Data'!S99=0,0,'Indicator Data'!S99/1000000),SUM('Indicator Data'!T99:U99))</f>
        <v>5129.6771989999997</v>
      </c>
      <c r="J96" s="79">
        <f>I96/'Indicator Data'!BC99*1000000</f>
        <v>853.99712436245852</v>
      </c>
      <c r="K96" s="77">
        <f t="shared" si="21"/>
        <v>10</v>
      </c>
      <c r="L96" s="77">
        <f>IF('Indicator Data'!V99="No data","x",ROUND(IF('Indicator Data'!V99&gt;L$195,10,IF('Indicator Data'!V99&lt;L$194,0,10-(L$195-'Indicator Data'!V99)/(L$195-L$194)*10)),1))</f>
        <v>1.4</v>
      </c>
      <c r="M96" s="78">
        <f t="shared" si="22"/>
        <v>5.7</v>
      </c>
      <c r="N96" s="80">
        <f t="shared" si="23"/>
        <v>4.2</v>
      </c>
      <c r="O96" s="92">
        <f>IF(AND('Indicator Data'!AK99="No data",'Indicator Data'!AL99="No data"),0,SUM('Indicator Data'!AK99:AM99)/1000)</f>
        <v>1999.943</v>
      </c>
      <c r="P96" s="77">
        <f t="shared" si="24"/>
        <v>10</v>
      </c>
      <c r="Q96" s="81">
        <f>O96*1000/'Indicator Data'!BC99</f>
        <v>0.3329538106650809</v>
      </c>
      <c r="R96" s="77">
        <f t="shared" si="25"/>
        <v>10</v>
      </c>
      <c r="S96" s="82">
        <f t="shared" si="26"/>
        <v>10</v>
      </c>
      <c r="T96" s="77">
        <f>IF('Indicator Data'!AB99="No data","x",ROUND(IF('Indicator Data'!AB99&gt;T$195,10,IF('Indicator Data'!AB99&lt;T$194,0,10-(T$195-'Indicator Data'!AB99)/(T$195-T$194)*10)),1))</f>
        <v>0.2</v>
      </c>
      <c r="U96" s="77">
        <f>IF('Indicator Data'!AA99="No data","x",ROUND(IF('Indicator Data'!AA99&gt;U$195,10,IF('Indicator Data'!AA99&lt;U$194,0,10-(U$195-'Indicator Data'!AA99)/(U$195-U$194)*10)),1))</f>
        <v>0.2</v>
      </c>
      <c r="V96" s="77" t="str">
        <f>IF('Indicator Data'!AE99="No data","x",ROUND(IF('Indicator Data'!AE99&gt;V$195,10,IF('Indicator Data'!AE99&lt;V$194,0,10-(V$195-'Indicator Data'!AE99)/(V$195-V$194)*10)),1))</f>
        <v>x</v>
      </c>
      <c r="W96" s="78">
        <f t="shared" si="17"/>
        <v>0.2</v>
      </c>
      <c r="X96" s="77">
        <f>IF('Indicator Data'!W99="No data","x",ROUND(IF('Indicator Data'!W99&gt;X$195,10,IF('Indicator Data'!W99&lt;X$194,0,10-(X$195-'Indicator Data'!W99)/(X$195-X$194)*10)),1))</f>
        <v>0.6</v>
      </c>
      <c r="Y96" s="77" t="str">
        <f>IF('Indicator Data'!X99="No data","x",ROUND(IF('Indicator Data'!X99&gt;Y$195,10,IF('Indicator Data'!X99&lt;Y$194,0,10-(Y$195-'Indicator Data'!X99)/(Y$195-Y$194)*10)),1))</f>
        <v>x</v>
      </c>
      <c r="Z96" s="78">
        <f t="shared" si="27"/>
        <v>0.6</v>
      </c>
      <c r="AA96" s="92">
        <f>('Indicator Data'!AJ99+'Indicator Data'!AI99*0.5+'Indicator Data'!AH99*0.25)/1000</f>
        <v>250.423</v>
      </c>
      <c r="AB96" s="83">
        <f>AA96*1000/'Indicator Data'!BC99</f>
        <v>4.169083425286698E-2</v>
      </c>
      <c r="AC96" s="78">
        <f t="shared" si="28"/>
        <v>4.2</v>
      </c>
      <c r="AD96" s="77">
        <f>IF('Indicator Data'!AN99="No data","x",ROUND(IF('Indicator Data'!AN99&lt;$AD$194,10,IF('Indicator Data'!AN99&gt;$AD$195,0,($AD$195-'Indicator Data'!AN99)/($AD$195-$AD$194)*10)),1))</f>
        <v>2</v>
      </c>
      <c r="AE96" s="77">
        <f>IF('Indicator Data'!AO99="No data","x",ROUND(IF('Indicator Data'!AO99&gt;$AE$195,10,IF('Indicator Data'!AO99&lt;$AE$194,0,10-($AE$195-'Indicator Data'!AO99)/($AE$195-$AE$194)*10)),1))</f>
        <v>0</v>
      </c>
      <c r="AF96" s="84" t="str">
        <f>IF('Indicator Data'!AP99="No data","x",ROUND(IF('Indicator Data'!AP99&gt;$AF$195,10,IF('Indicator Data'!AP99&lt;$AF$194,0,10-($AF$195-'Indicator Data'!AP99)/($AF$195-$AF$194)*10)),1))</f>
        <v>x</v>
      </c>
      <c r="AG96" s="84" t="str">
        <f>IF('Indicator Data'!AQ99="No data","x",ROUND(IF('Indicator Data'!AQ99&gt;$AG$195,10,IF('Indicator Data'!AQ99&lt;$AG$194,0,10-($AG$195-'Indicator Data'!AQ99)/($AG$195-$AG$194)*10)),1))</f>
        <v>x</v>
      </c>
      <c r="AH96" s="77" t="str">
        <f t="shared" si="29"/>
        <v>x</v>
      </c>
      <c r="AI96" s="78">
        <f t="shared" si="30"/>
        <v>1</v>
      </c>
      <c r="AJ96" s="85">
        <f t="shared" si="31"/>
        <v>1.6</v>
      </c>
      <c r="AK96" s="86">
        <f t="shared" si="18"/>
        <v>7.9</v>
      </c>
    </row>
    <row r="97" spans="1:37" s="4" customFormat="1" x14ac:dyDescent="0.25">
      <c r="A97" s="131" t="s">
        <v>176</v>
      </c>
      <c r="B97" s="63" t="s">
        <v>175</v>
      </c>
      <c r="C97" s="77">
        <f>ROUND(IF('Indicator Data'!Q100="No data",IF((0.1233*LN('Indicator Data'!BB100)-0.4559)&gt;C$195,0,IF((0.1233*LN('Indicator Data'!BB100)-0.4559)&lt;C$194,10,(C$195-(0.1233*LN('Indicator Data'!BB100)-0.4559))/(C$195-C$194)*10)),IF('Indicator Data'!Q100&gt;C$195,0,IF('Indicator Data'!Q100&lt;C$194,10,(C$195-'Indicator Data'!Q100)/(C$195-C$194)*10))),1)</f>
        <v>7</v>
      </c>
      <c r="D97" s="77">
        <f>IF('Indicator Data'!R100="No data","x",ROUND((IF('Indicator Data'!R100&gt;D$195,10,IF('Indicator Data'!R100&lt;D$194,0,10-(D$195-'Indicator Data'!R100)/(D$195-D$194)*10))),1))</f>
        <v>3.9</v>
      </c>
      <c r="E97" s="78">
        <f t="shared" si="19"/>
        <v>5.7</v>
      </c>
      <c r="F97" s="77">
        <f>IF('Indicator Data'!AF100="No data","x",ROUND(IF('Indicator Data'!AF100&gt;F$195,10,IF('Indicator Data'!AF100&lt;F$194,0,10-(F$195-'Indicator Data'!AF100)/(F$195-F$194)*10)),1))</f>
        <v>7.3</v>
      </c>
      <c r="G97" s="77">
        <f>IF('Indicator Data'!AG100="No data","x",ROUND(IF('Indicator Data'!AG100&gt;G$195,10,IF('Indicator Data'!AG100&lt;G$194,0,10-(G$195-'Indicator Data'!AG100)/(G$195-G$194)*10)),1))</f>
        <v>7.3</v>
      </c>
      <c r="H97" s="78">
        <f t="shared" si="20"/>
        <v>7.3</v>
      </c>
      <c r="I97" s="79">
        <f>SUM(IF('Indicator Data'!S100=0,0,'Indicator Data'!S100/1000000),SUM('Indicator Data'!T100:U100))</f>
        <v>219.85467399999999</v>
      </c>
      <c r="J97" s="79">
        <f>I97/'Indicator Data'!BC100*1000000</f>
        <v>99.760676570374812</v>
      </c>
      <c r="K97" s="77">
        <f t="shared" si="21"/>
        <v>2</v>
      </c>
      <c r="L97" s="77">
        <f>IF('Indicator Data'!V100="No data","x",ROUND(IF('Indicator Data'!V100&gt;L$195,10,IF('Indicator Data'!V100&lt;L$194,0,10-(L$195-'Indicator Data'!V100)/(L$195-L$194)*10)),1))</f>
        <v>2.1</v>
      </c>
      <c r="M97" s="78">
        <f t="shared" si="22"/>
        <v>2.1</v>
      </c>
      <c r="N97" s="80">
        <f t="shared" si="23"/>
        <v>5.2</v>
      </c>
      <c r="O97" s="92">
        <f>IF(AND('Indicator Data'!AK100="No data",'Indicator Data'!AL100="No data"),0,SUM('Indicator Data'!AK100:AM100)/1000)</f>
        <v>4.4999999999999998E-2</v>
      </c>
      <c r="P97" s="77">
        <f t="shared" si="24"/>
        <v>0</v>
      </c>
      <c r="Q97" s="81">
        <f>O97*1000/'Indicator Data'!BC100</f>
        <v>2.0419081223021289E-5</v>
      </c>
      <c r="R97" s="77">
        <f t="shared" si="25"/>
        <v>0</v>
      </c>
      <c r="S97" s="82">
        <f t="shared" si="26"/>
        <v>0</v>
      </c>
      <c r="T97" s="77">
        <f>IF('Indicator Data'!AB100="No data","x",ROUND(IF('Indicator Data'!AB100&gt;T$195,10,IF('Indicator Data'!AB100&lt;T$194,0,10-(T$195-'Indicator Data'!AB100)/(T$195-T$194)*10)),1))</f>
        <v>10</v>
      </c>
      <c r="U97" s="77">
        <f>IF('Indicator Data'!AA100="No data","x",ROUND(IF('Indicator Data'!AA100&gt;U$195,10,IF('Indicator Data'!AA100&lt;U$194,0,10-(U$195-'Indicator Data'!AA100)/(U$195-U$194)*10)),1))</f>
        <v>10</v>
      </c>
      <c r="V97" s="77" t="str">
        <f>IF('Indicator Data'!AE100="No data","x",ROUND(IF('Indicator Data'!AE100&gt;V$195,10,IF('Indicator Data'!AE100&lt;V$194,0,10-(V$195-'Indicator Data'!AE100)/(V$195-V$194)*10)),1))</f>
        <v>x</v>
      </c>
      <c r="W97" s="78">
        <f t="shared" si="17"/>
        <v>10</v>
      </c>
      <c r="X97" s="77">
        <f>IF('Indicator Data'!W100="No data","x",ROUND(IF('Indicator Data'!W100&gt;X$195,10,IF('Indicator Data'!W100&lt;X$194,0,10-(X$195-'Indicator Data'!W100)/(X$195-X$194)*10)),1))</f>
        <v>6.9</v>
      </c>
      <c r="Y97" s="77">
        <f>IF('Indicator Data'!X100="No data","x",ROUND(IF('Indicator Data'!X100&gt;Y$195,10,IF('Indicator Data'!X100&lt;Y$194,0,10-(Y$195-'Indicator Data'!X100)/(Y$195-Y$194)*10)),1))</f>
        <v>2.2999999999999998</v>
      </c>
      <c r="Z97" s="78">
        <f t="shared" si="27"/>
        <v>4.5999999999999996</v>
      </c>
      <c r="AA97" s="92">
        <f>('Indicator Data'!AJ100+'Indicator Data'!AI100*0.5+'Indicator Data'!AH100*0.25)/1000</f>
        <v>489.5</v>
      </c>
      <c r="AB97" s="83">
        <f>AA97*1000/'Indicator Data'!BC100</f>
        <v>0.22211422797042046</v>
      </c>
      <c r="AC97" s="78">
        <f t="shared" si="28"/>
        <v>10</v>
      </c>
      <c r="AD97" s="77">
        <f>IF('Indicator Data'!AN100="No data","x",ROUND(IF('Indicator Data'!AN100&lt;$AD$194,10,IF('Indicator Data'!AN100&gt;$AD$195,0,($AD$195-'Indicator Data'!AN100)/($AD$195-$AD$194)*10)),1))</f>
        <v>4.5</v>
      </c>
      <c r="AE97" s="77">
        <f>IF('Indicator Data'!AO100="No data","x",ROUND(IF('Indicator Data'!AO100&gt;$AE$195,10,IF('Indicator Data'!AO100&lt;$AE$194,0,10-($AE$195-'Indicator Data'!AO100)/($AE$195-$AE$194)*10)),1))</f>
        <v>2.1</v>
      </c>
      <c r="AF97" s="84">
        <f>IF('Indicator Data'!AP100="No data","x",ROUND(IF('Indicator Data'!AP100&gt;$AF$195,10,IF('Indicator Data'!AP100&lt;$AF$194,0,10-($AF$195-'Indicator Data'!AP100)/($AF$195-$AF$194)*10)),1))</f>
        <v>3.8</v>
      </c>
      <c r="AG97" s="84">
        <f>IF('Indicator Data'!AQ100="No data","x",ROUND(IF('Indicator Data'!AQ100&gt;$AG$195,10,IF('Indicator Data'!AQ100&lt;$AG$194,0,10-($AG$195-'Indicator Data'!AQ100)/($AG$195-$AG$194)*10)),1))</f>
        <v>3.2</v>
      </c>
      <c r="AH97" s="77">
        <f t="shared" si="29"/>
        <v>3.7</v>
      </c>
      <c r="AI97" s="78">
        <f t="shared" si="30"/>
        <v>3.4</v>
      </c>
      <c r="AJ97" s="85">
        <f t="shared" si="31"/>
        <v>8.3000000000000007</v>
      </c>
      <c r="AK97" s="86">
        <f t="shared" si="18"/>
        <v>5.5</v>
      </c>
    </row>
    <row r="98" spans="1:37" s="4" customFormat="1" x14ac:dyDescent="0.25">
      <c r="A98" s="131" t="s">
        <v>178</v>
      </c>
      <c r="B98" s="63" t="s">
        <v>177</v>
      </c>
      <c r="C98" s="77">
        <f>ROUND(IF('Indicator Data'!Q101="No data",IF((0.1233*LN('Indicator Data'!BB101)-0.4559)&gt;C$195,0,IF((0.1233*LN('Indicator Data'!BB101)-0.4559)&lt;C$194,10,(C$195-(0.1233*LN('Indicator Data'!BB101)-0.4559))/(C$195-C$194)*10)),IF('Indicator Data'!Q101&gt;C$195,0,IF('Indicator Data'!Q101&lt;C$194,10,(C$195-'Indicator Data'!Q101)/(C$195-C$194)*10))),1)</f>
        <v>8</v>
      </c>
      <c r="D98" s="77">
        <f>IF('Indicator Data'!R101="No data","x",ROUND((IF('Indicator Data'!R101&gt;D$195,10,IF('Indicator Data'!R101&lt;D$194,0,10-(D$195-'Indicator Data'!R101)/(D$195-D$194)*10))),1))</f>
        <v>6.8</v>
      </c>
      <c r="E98" s="78">
        <f t="shared" si="19"/>
        <v>7.4</v>
      </c>
      <c r="F98" s="77">
        <f>IF('Indicator Data'!AF101="No data","x",ROUND(IF('Indicator Data'!AF101&gt;F$195,10,IF('Indicator Data'!AF101&lt;F$194,0,10-(F$195-'Indicator Data'!AF101)/(F$195-F$194)*10)),1))</f>
        <v>8.6</v>
      </c>
      <c r="G98" s="77">
        <f>IF('Indicator Data'!AG101="No data","x",ROUND(IF('Indicator Data'!AG101&gt;G$195,10,IF('Indicator Data'!AG101&lt;G$194,0,10-(G$195-'Indicator Data'!AG101)/(G$195-G$194)*10)),1))</f>
        <v>2.9</v>
      </c>
      <c r="H98" s="78">
        <f t="shared" si="20"/>
        <v>5.8</v>
      </c>
      <c r="I98" s="79">
        <f>SUM(IF('Indicator Data'!S101=0,0,'Indicator Data'!S101/1000000),SUM('Indicator Data'!T101:U101))</f>
        <v>2115.7922830000002</v>
      </c>
      <c r="J98" s="79">
        <f>I98/'Indicator Data'!BC101*1000000</f>
        <v>458.57682078397897</v>
      </c>
      <c r="K98" s="77">
        <f t="shared" si="21"/>
        <v>9.1999999999999993</v>
      </c>
      <c r="L98" s="77">
        <f>IF('Indicator Data'!V101="No data","x",ROUND(IF('Indicator Data'!V101&gt;L$195,10,IF('Indicator Data'!V101&lt;L$194,0,10-(L$195-'Indicator Data'!V101)/(L$195-L$194)*10)),1))</f>
        <v>10</v>
      </c>
      <c r="M98" s="78">
        <f t="shared" si="22"/>
        <v>9.6</v>
      </c>
      <c r="N98" s="80">
        <f t="shared" si="23"/>
        <v>7.6</v>
      </c>
      <c r="O98" s="92">
        <f>IF(AND('Indicator Data'!AK101="No data",'Indicator Data'!AL101="No data"),0,SUM('Indicator Data'!AK101:AM101)/1000)</f>
        <v>12.725</v>
      </c>
      <c r="P98" s="77">
        <f t="shared" si="24"/>
        <v>3.7</v>
      </c>
      <c r="Q98" s="81">
        <f>O98*1000/'Indicator Data'!BC101</f>
        <v>2.7580165082188891E-3</v>
      </c>
      <c r="R98" s="77">
        <f t="shared" si="25"/>
        <v>4.0999999999999996</v>
      </c>
      <c r="S98" s="82">
        <f t="shared" si="26"/>
        <v>3.9</v>
      </c>
      <c r="T98" s="77">
        <f>IF('Indicator Data'!AB101="No data","x",ROUND(IF('Indicator Data'!AB101&gt;T$195,10,IF('Indicator Data'!AB101&lt;T$194,0,10-(T$195-'Indicator Data'!AB101)/(T$195-T$194)*10)),1))</f>
        <v>2.2000000000000002</v>
      </c>
      <c r="U98" s="77">
        <f>IF('Indicator Data'!AA101="No data","x",ROUND(IF('Indicator Data'!AA101&gt;U$195,10,IF('Indicator Data'!AA101&lt;U$194,0,10-(U$195-'Indicator Data'!AA101)/(U$195-U$194)*10)),1))</f>
        <v>5.6</v>
      </c>
      <c r="V98" s="77">
        <f>IF('Indicator Data'!AE101="No data","x",ROUND(IF('Indicator Data'!AE101&gt;V$195,10,IF('Indicator Data'!AE101&lt;V$194,0,10-(V$195-'Indicator Data'!AE101)/(V$195-V$194)*10)),1))</f>
        <v>5.8</v>
      </c>
      <c r="W98" s="78">
        <f t="shared" si="17"/>
        <v>4.5</v>
      </c>
      <c r="X98" s="77">
        <f>IF('Indicator Data'!W101="No data","x",ROUND(IF('Indicator Data'!W101&gt;X$195,10,IF('Indicator Data'!W101&lt;X$194,0,10-(X$195-'Indicator Data'!W101)/(X$195-X$194)*10)),1))</f>
        <v>5.4</v>
      </c>
      <c r="Y98" s="77">
        <f>IF('Indicator Data'!X101="No data","x",ROUND(IF('Indicator Data'!X101&gt;Y$195,10,IF('Indicator Data'!X101&lt;Y$194,0,10-(Y$195-'Indicator Data'!X101)/(Y$195-Y$194)*10)),1))</f>
        <v>3.4</v>
      </c>
      <c r="Z98" s="78">
        <f t="shared" si="27"/>
        <v>4.4000000000000004</v>
      </c>
      <c r="AA98" s="92">
        <f>('Indicator Data'!AJ101+'Indicator Data'!AI101*0.5+'Indicator Data'!AH101*0.25)/1000</f>
        <v>7.7154999999999996</v>
      </c>
      <c r="AB98" s="83">
        <f>AA98*1000/'Indicator Data'!BC101</f>
        <v>1.6722574749833273E-3</v>
      </c>
      <c r="AC98" s="78">
        <f t="shared" si="28"/>
        <v>0.2</v>
      </c>
      <c r="AD98" s="77">
        <f>IF('Indicator Data'!AN101="No data","x",ROUND(IF('Indicator Data'!AN101&lt;$AD$194,10,IF('Indicator Data'!AN101&gt;$AD$195,0,($AD$195-'Indicator Data'!AN101)/($AD$195-$AD$194)*10)),1))</f>
        <v>5.5</v>
      </c>
      <c r="AE98" s="77">
        <f>IF('Indicator Data'!AO101="No data","x",ROUND(IF('Indicator Data'!AO101&gt;$AE$195,10,IF('Indicator Data'!AO101&lt;$AE$194,0,10-($AE$195-'Indicator Data'!AO101)/($AE$195-$AE$194)*10)),1))</f>
        <v>9</v>
      </c>
      <c r="AF98" s="84" t="str">
        <f>IF('Indicator Data'!AP101="No data","x",ROUND(IF('Indicator Data'!AP101&gt;$AF$195,10,IF('Indicator Data'!AP101&lt;$AF$194,0,10-($AF$195-'Indicator Data'!AP101)/($AF$195-$AF$194)*10)),1))</f>
        <v>x</v>
      </c>
      <c r="AG98" s="84" t="str">
        <f>IF('Indicator Data'!AQ101="No data","x",ROUND(IF('Indicator Data'!AQ101&gt;$AG$195,10,IF('Indicator Data'!AQ101&lt;$AG$194,0,10-($AG$195-'Indicator Data'!AQ101)/($AG$195-$AG$194)*10)),1))</f>
        <v>x</v>
      </c>
      <c r="AH98" s="77" t="str">
        <f t="shared" si="29"/>
        <v>x</v>
      </c>
      <c r="AI98" s="78">
        <f t="shared" si="30"/>
        <v>7.3</v>
      </c>
      <c r="AJ98" s="85">
        <f t="shared" si="31"/>
        <v>4.5999999999999996</v>
      </c>
      <c r="AK98" s="86">
        <f t="shared" si="18"/>
        <v>4.3</v>
      </c>
    </row>
    <row r="99" spans="1:37" s="4" customFormat="1" x14ac:dyDescent="0.25">
      <c r="A99" s="131" t="s">
        <v>180</v>
      </c>
      <c r="B99" s="63" t="s">
        <v>179</v>
      </c>
      <c r="C99" s="77">
        <f>ROUND(IF('Indicator Data'!Q102="No data",IF((0.1233*LN('Indicator Data'!BB102)-0.4559)&gt;C$195,0,IF((0.1233*LN('Indicator Data'!BB102)-0.4559)&lt;C$194,10,(C$195-(0.1233*LN('Indicator Data'!BB102)-0.4559))/(C$195-C$194)*10)),IF('Indicator Data'!Q102&gt;C$195,0,IF('Indicator Data'!Q102&lt;C$194,10,(C$195-'Indicator Data'!Q102)/(C$195-C$194)*10))),1)</f>
        <v>3.6</v>
      </c>
      <c r="D99" s="77">
        <f>IF('Indicator Data'!R102="No data","x",ROUND((IF('Indicator Data'!R102&gt;D$195,10,IF('Indicator Data'!R102&lt;D$194,0,10-(D$195-'Indicator Data'!R102)/(D$195-D$194)*10))),1))</f>
        <v>0</v>
      </c>
      <c r="E99" s="78">
        <f t="shared" si="19"/>
        <v>2</v>
      </c>
      <c r="F99" s="77">
        <f>IF('Indicator Data'!AF102="No data","x",ROUND(IF('Indicator Data'!AF102&gt;F$195,10,IF('Indicator Data'!AF102&lt;F$194,0,10-(F$195-'Indicator Data'!AF102)/(F$195-F$194)*10)),1))</f>
        <v>2.2000000000000002</v>
      </c>
      <c r="G99" s="77" t="str">
        <f>IF('Indicator Data'!AG102="No data","x",ROUND(IF('Indicator Data'!AG102&gt;G$195,10,IF('Indicator Data'!AG102&lt;G$194,0,10-(G$195-'Indicator Data'!AG102)/(G$195-G$194)*10)),1))</f>
        <v>x</v>
      </c>
      <c r="H99" s="78">
        <f t="shared" si="20"/>
        <v>2.2000000000000002</v>
      </c>
      <c r="I99" s="79">
        <f>SUM(IF('Indicator Data'!S102=0,0,'Indicator Data'!S102/1000000),SUM('Indicator Data'!T102:U102))</f>
        <v>559.94195500000001</v>
      </c>
      <c r="J99" s="79">
        <f>I99/'Indicator Data'!BC102*1000000</f>
        <v>88.974963345665586</v>
      </c>
      <c r="K99" s="77">
        <f t="shared" si="21"/>
        <v>1.8</v>
      </c>
      <c r="L99" s="77" t="str">
        <f>IF('Indicator Data'!V102="No data","x",ROUND(IF('Indicator Data'!V102&gt;L$195,10,IF('Indicator Data'!V102&lt;L$194,0,10-(L$195-'Indicator Data'!V102)/(L$195-L$194)*10)),1))</f>
        <v>x</v>
      </c>
      <c r="M99" s="78">
        <f t="shared" si="22"/>
        <v>1.8</v>
      </c>
      <c r="N99" s="80">
        <f t="shared" si="23"/>
        <v>2</v>
      </c>
      <c r="O99" s="92">
        <f>IF(AND('Indicator Data'!AK102="No data",'Indicator Data'!AL102="No data"),0,SUM('Indicator Data'!AK102:AM102)/1000)</f>
        <v>249.49799999999999</v>
      </c>
      <c r="P99" s="77">
        <f t="shared" si="24"/>
        <v>8</v>
      </c>
      <c r="Q99" s="81">
        <f>O99*1000/'Indicator Data'!BC102</f>
        <v>3.9645315387765279E-2</v>
      </c>
      <c r="R99" s="77">
        <f t="shared" si="25"/>
        <v>7.9</v>
      </c>
      <c r="S99" s="82">
        <f t="shared" si="26"/>
        <v>8</v>
      </c>
      <c r="T99" s="77" t="str">
        <f>IF('Indicator Data'!AB102="No data","x",ROUND(IF('Indicator Data'!AB102&gt;T$195,10,IF('Indicator Data'!AB102&lt;T$194,0,10-(T$195-'Indicator Data'!AB102)/(T$195-T$194)*10)),1))</f>
        <v>x</v>
      </c>
      <c r="U99" s="77">
        <f>IF('Indicator Data'!AA102="No data","x",ROUND(IF('Indicator Data'!AA102&gt;U$195,10,IF('Indicator Data'!AA102&lt;U$194,0,10-(U$195-'Indicator Data'!AA102)/(U$195-U$194)*10)),1))</f>
        <v>0.7</v>
      </c>
      <c r="V99" s="77" t="str">
        <f>IF('Indicator Data'!AE102="No data","x",ROUND(IF('Indicator Data'!AE102&gt;V$195,10,IF('Indicator Data'!AE102&lt;V$194,0,10-(V$195-'Indicator Data'!AE102)/(V$195-V$194)*10)),1))</f>
        <v>x</v>
      </c>
      <c r="W99" s="78">
        <f t="shared" ref="W99:W130" si="32">IF(AND(T99="x",U99="x",V99="x"),"x",ROUND(AVERAGE(T99,U99,V99),1))</f>
        <v>0.7</v>
      </c>
      <c r="X99" s="77">
        <f>IF('Indicator Data'!W102="No data","x",ROUND(IF('Indicator Data'!W102&gt;X$195,10,IF('Indicator Data'!W102&lt;X$194,0,10-(X$195-'Indicator Data'!W102)/(X$195-X$194)*10)),1))</f>
        <v>1</v>
      </c>
      <c r="Y99" s="77">
        <f>IF('Indicator Data'!X102="No data","x",ROUND(IF('Indicator Data'!X102&gt;Y$195,10,IF('Indicator Data'!X102&lt;Y$194,0,10-(Y$195-'Indicator Data'!X102)/(Y$195-Y$194)*10)),1))</f>
        <v>1.2</v>
      </c>
      <c r="Z99" s="78">
        <f t="shared" si="27"/>
        <v>1.1000000000000001</v>
      </c>
      <c r="AA99" s="92">
        <f>('Indicator Data'!AJ102+'Indicator Data'!AI102*0.5+'Indicator Data'!AH102*0.25)/1000</f>
        <v>0</v>
      </c>
      <c r="AB99" s="83">
        <f>AA99*1000/'Indicator Data'!BC102</f>
        <v>0</v>
      </c>
      <c r="AC99" s="78">
        <f t="shared" si="28"/>
        <v>0</v>
      </c>
      <c r="AD99" s="77">
        <f>IF('Indicator Data'!AN102="No data","x",ROUND(IF('Indicator Data'!AN102&lt;$AD$194,10,IF('Indicator Data'!AN102&gt;$AD$195,0,($AD$195-'Indicator Data'!AN102)/($AD$195-$AD$194)*10)),1))</f>
        <v>2.4</v>
      </c>
      <c r="AE99" s="77">
        <f>IF('Indicator Data'!AO102="No data","x",ROUND(IF('Indicator Data'!AO102&gt;$AE$195,10,IF('Indicator Data'!AO102&lt;$AE$194,0,10-($AE$195-'Indicator Data'!AO102)/($AE$195-$AE$194)*10)),1))</f>
        <v>0.2</v>
      </c>
      <c r="AF99" s="84" t="str">
        <f>IF('Indicator Data'!AP102="No data","x",ROUND(IF('Indicator Data'!AP102&gt;$AF$195,10,IF('Indicator Data'!AP102&lt;$AF$194,0,10-($AF$195-'Indicator Data'!AP102)/($AF$195-$AF$194)*10)),1))</f>
        <v>x</v>
      </c>
      <c r="AG99" s="84" t="str">
        <f>IF('Indicator Data'!AQ102="No data","x",ROUND(IF('Indicator Data'!AQ102&gt;$AG$195,10,IF('Indicator Data'!AQ102&lt;$AG$194,0,10-($AG$195-'Indicator Data'!AQ102)/($AG$195-$AG$194)*10)),1))</f>
        <v>x</v>
      </c>
      <c r="AH99" s="77" t="str">
        <f t="shared" si="29"/>
        <v>x</v>
      </c>
      <c r="AI99" s="78">
        <f t="shared" si="30"/>
        <v>1.3</v>
      </c>
      <c r="AJ99" s="85">
        <f t="shared" si="31"/>
        <v>0.8</v>
      </c>
      <c r="AK99" s="86">
        <f t="shared" ref="AK99:AK130" si="33">ROUND((10-GEOMEAN(((10-S99)/10*9+1),((10-AJ99)/10*9+1)))/9*10,1)</f>
        <v>5.4</v>
      </c>
    </row>
    <row r="100" spans="1:37" s="4" customFormat="1" x14ac:dyDescent="0.25">
      <c r="A100" s="131" t="s">
        <v>182</v>
      </c>
      <c r="B100" s="63" t="s">
        <v>181</v>
      </c>
      <c r="C100" s="77">
        <f>ROUND(IF('Indicator Data'!Q103="No data",IF((0.1233*LN('Indicator Data'!BB103)-0.4559)&gt;C$195,0,IF((0.1233*LN('Indicator Data'!BB103)-0.4559)&lt;C$194,10,(C$195-(0.1233*LN('Indicator Data'!BB103)-0.4559))/(C$195-C$194)*10)),IF('Indicator Data'!Q103&gt;C$195,0,IF('Indicator Data'!Q103&lt;C$194,10,(C$195-'Indicator Data'!Q103)/(C$195-C$194)*10))),1)</f>
        <v>0.6</v>
      </c>
      <c r="D100" s="77" t="str">
        <f>IF('Indicator Data'!R103="No data","x",ROUND((IF('Indicator Data'!R103&gt;D$195,10,IF('Indicator Data'!R103&lt;D$194,0,10-(D$195-'Indicator Data'!R103)/(D$195-D$194)*10))),1))</f>
        <v>x</v>
      </c>
      <c r="E100" s="78">
        <f t="shared" si="19"/>
        <v>0.6</v>
      </c>
      <c r="F100" s="77" t="str">
        <f>IF('Indicator Data'!AF103="No data","x",ROUND(IF('Indicator Data'!AF103&gt;F$195,10,IF('Indicator Data'!AF103&lt;F$194,0,10-(F$195-'Indicator Data'!AF103)/(F$195-F$194)*10)),1))</f>
        <v>x</v>
      </c>
      <c r="G100" s="77" t="str">
        <f>IF('Indicator Data'!AG103="No data","x",ROUND(IF('Indicator Data'!AG103&gt;G$195,10,IF('Indicator Data'!AG103&lt;G$194,0,10-(G$195-'Indicator Data'!AG103)/(G$195-G$194)*10)),1))</f>
        <v>x</v>
      </c>
      <c r="H100" s="78" t="str">
        <f t="shared" si="20"/>
        <v>x</v>
      </c>
      <c r="I100" s="79">
        <f>SUM(IF('Indicator Data'!S103=0,0,'Indicator Data'!S103/1000000),SUM('Indicator Data'!T103:U103))</f>
        <v>0</v>
      </c>
      <c r="J100" s="79">
        <f>I100/'Indicator Data'!BC103*1000000</f>
        <v>0</v>
      </c>
      <c r="K100" s="77">
        <f t="shared" si="21"/>
        <v>0</v>
      </c>
      <c r="L100" s="77" t="str">
        <f>IF('Indicator Data'!V103="No data","x",ROUND(IF('Indicator Data'!V103&gt;L$195,10,IF('Indicator Data'!V103&lt;L$194,0,10-(L$195-'Indicator Data'!V103)/(L$195-L$194)*10)),1))</f>
        <v>x</v>
      </c>
      <c r="M100" s="78">
        <f t="shared" si="22"/>
        <v>0</v>
      </c>
      <c r="N100" s="80">
        <f t="shared" si="23"/>
        <v>0.4</v>
      </c>
      <c r="O100" s="92">
        <f>IF(AND('Indicator Data'!AK103="No data",'Indicator Data'!AL103="No data"),0,SUM('Indicator Data'!AK103:AM103)/1000)</f>
        <v>0.16300000000000001</v>
      </c>
      <c r="P100" s="77">
        <f t="shared" si="24"/>
        <v>0</v>
      </c>
      <c r="Q100" s="81">
        <f>O100*1000/'Indicator Data'!BC103</f>
        <v>4.3275102214198483E-3</v>
      </c>
      <c r="R100" s="77">
        <f t="shared" si="25"/>
        <v>4.5999999999999996</v>
      </c>
      <c r="S100" s="82">
        <f t="shared" si="26"/>
        <v>2.2999999999999998</v>
      </c>
      <c r="T100" s="77" t="str">
        <f>IF('Indicator Data'!AB103="No data","x",ROUND(IF('Indicator Data'!AB103&gt;T$195,10,IF('Indicator Data'!AB103&lt;T$194,0,10-(T$195-'Indicator Data'!AB103)/(T$195-T$194)*10)),1))</f>
        <v>x</v>
      </c>
      <c r="U100" s="77" t="str">
        <f>IF('Indicator Data'!AA103="No data","x",ROUND(IF('Indicator Data'!AA103&gt;U$195,10,IF('Indicator Data'!AA103&lt;U$194,0,10-(U$195-'Indicator Data'!AA103)/(U$195-U$194)*10)),1))</f>
        <v>x</v>
      </c>
      <c r="V100" s="77" t="str">
        <f>IF('Indicator Data'!AE103="No data","x",ROUND(IF('Indicator Data'!AE103&gt;V$195,10,IF('Indicator Data'!AE103&lt;V$194,0,10-(V$195-'Indicator Data'!AE103)/(V$195-V$194)*10)),1))</f>
        <v>x</v>
      </c>
      <c r="W100" s="78" t="str">
        <f t="shared" si="32"/>
        <v>x</v>
      </c>
      <c r="X100" s="77" t="str">
        <f>IF('Indicator Data'!W103="No data","x",ROUND(IF('Indicator Data'!W103&gt;X$195,10,IF('Indicator Data'!W103&lt;X$194,0,10-(X$195-'Indicator Data'!W103)/(X$195-X$194)*10)),1))</f>
        <v>x</v>
      </c>
      <c r="Y100" s="77" t="str">
        <f>IF('Indicator Data'!X103="No data","x",ROUND(IF('Indicator Data'!X103&gt;Y$195,10,IF('Indicator Data'!X103&lt;Y$194,0,10-(Y$195-'Indicator Data'!X103)/(Y$195-Y$194)*10)),1))</f>
        <v>x</v>
      </c>
      <c r="Z100" s="78" t="str">
        <f t="shared" si="27"/>
        <v>x</v>
      </c>
      <c r="AA100" s="92">
        <f>('Indicator Data'!AJ103+'Indicator Data'!AI103*0.5+'Indicator Data'!AH103*0.25)/1000</f>
        <v>0</v>
      </c>
      <c r="AB100" s="83">
        <f>AA100*1000/'Indicator Data'!BC103</f>
        <v>0</v>
      </c>
      <c r="AC100" s="78">
        <f t="shared" si="28"/>
        <v>0</v>
      </c>
      <c r="AD100" s="77">
        <f>IF('Indicator Data'!AN103="No data","x",ROUND(IF('Indicator Data'!AN103&lt;$AD$194,10,IF('Indicator Data'!AN103&gt;$AD$195,0,($AD$195-'Indicator Data'!AN103)/($AD$195-$AD$194)*10)),1))</f>
        <v>1.9</v>
      </c>
      <c r="AE100" s="77">
        <f>IF('Indicator Data'!AO103="No data","x",ROUND(IF('Indicator Data'!AO103&gt;$AE$195,10,IF('Indicator Data'!AO103&lt;$AE$194,0,10-($AE$195-'Indicator Data'!AO103)/($AE$195-$AE$194)*10)),1))</f>
        <v>0</v>
      </c>
      <c r="AF100" s="84" t="str">
        <f>IF('Indicator Data'!AP103="No data","x",ROUND(IF('Indicator Data'!AP103&gt;$AF$195,10,IF('Indicator Data'!AP103&lt;$AF$194,0,10-($AF$195-'Indicator Data'!AP103)/($AF$195-$AF$194)*10)),1))</f>
        <v>x</v>
      </c>
      <c r="AG100" s="84" t="str">
        <f>IF('Indicator Data'!AQ103="No data","x",ROUND(IF('Indicator Data'!AQ103&gt;$AG$195,10,IF('Indicator Data'!AQ103&lt;$AG$194,0,10-($AG$195-'Indicator Data'!AQ103)/($AG$195-$AG$194)*10)),1))</f>
        <v>x</v>
      </c>
      <c r="AH100" s="77" t="str">
        <f t="shared" si="29"/>
        <v>x</v>
      </c>
      <c r="AI100" s="78">
        <f t="shared" si="30"/>
        <v>1</v>
      </c>
      <c r="AJ100" s="85">
        <f t="shared" si="31"/>
        <v>0.5</v>
      </c>
      <c r="AK100" s="86">
        <f t="shared" si="33"/>
        <v>1.4</v>
      </c>
    </row>
    <row r="101" spans="1:37" s="4" customFormat="1" x14ac:dyDescent="0.25">
      <c r="A101" s="131" t="s">
        <v>184</v>
      </c>
      <c r="B101" s="63" t="s">
        <v>183</v>
      </c>
      <c r="C101" s="77">
        <f>ROUND(IF('Indicator Data'!Q104="No data",IF((0.1233*LN('Indicator Data'!BB104)-0.4559)&gt;C$195,0,IF((0.1233*LN('Indicator Data'!BB104)-0.4559)&lt;C$194,10,(C$195-(0.1233*LN('Indicator Data'!BB104)-0.4559))/(C$195-C$194)*10)),IF('Indicator Data'!Q104&gt;C$195,0,IF('Indicator Data'!Q104&lt;C$194,10,(C$195-'Indicator Data'!Q104)/(C$195-C$194)*10))),1)</f>
        <v>1.6</v>
      </c>
      <c r="D101" s="77" t="str">
        <f>IF('Indicator Data'!R104="No data","x",ROUND((IF('Indicator Data'!R104&gt;D$195,10,IF('Indicator Data'!R104&lt;D$194,0,10-(D$195-'Indicator Data'!R104)/(D$195-D$194)*10))),1))</f>
        <v>x</v>
      </c>
      <c r="E101" s="78">
        <f t="shared" si="19"/>
        <v>1.6</v>
      </c>
      <c r="F101" s="77">
        <f>IF('Indicator Data'!AF104="No data","x",ROUND(IF('Indicator Data'!AF104&gt;F$195,10,IF('Indicator Data'!AF104&lt;F$194,0,10-(F$195-'Indicator Data'!AF104)/(F$195-F$194)*10)),1))</f>
        <v>1.6</v>
      </c>
      <c r="G101" s="77">
        <f>IF('Indicator Data'!AG104="No data","x",ROUND(IF('Indicator Data'!AG104&gt;G$195,10,IF('Indicator Data'!AG104&lt;G$194,0,10-(G$195-'Indicator Data'!AG104)/(G$195-G$194)*10)),1))</f>
        <v>2.5</v>
      </c>
      <c r="H101" s="78">
        <f t="shared" si="20"/>
        <v>2.1</v>
      </c>
      <c r="I101" s="79">
        <f>SUM(IF('Indicator Data'!S104=0,0,'Indicator Data'!S104/1000000),SUM('Indicator Data'!T104:U104))</f>
        <v>0</v>
      </c>
      <c r="J101" s="79">
        <f>I101/'Indicator Data'!BC104*1000000</f>
        <v>0</v>
      </c>
      <c r="K101" s="77">
        <f t="shared" si="21"/>
        <v>0</v>
      </c>
      <c r="L101" s="77" t="str">
        <f>IF('Indicator Data'!V104="No data","x",ROUND(IF('Indicator Data'!V104&gt;L$195,10,IF('Indicator Data'!V104&lt;L$194,0,10-(L$195-'Indicator Data'!V104)/(L$195-L$194)*10)),1))</f>
        <v>x</v>
      </c>
      <c r="M101" s="78">
        <f t="shared" si="22"/>
        <v>0</v>
      </c>
      <c r="N101" s="80">
        <f t="shared" si="23"/>
        <v>1.3</v>
      </c>
      <c r="O101" s="92">
        <f>IF(AND('Indicator Data'!AK104="No data",'Indicator Data'!AL104="No data"),0,SUM('Indicator Data'!AK104:AM104)/1000)</f>
        <v>1.093</v>
      </c>
      <c r="P101" s="77">
        <f t="shared" si="24"/>
        <v>0.1</v>
      </c>
      <c r="Q101" s="81">
        <f>O101*1000/'Indicator Data'!BC104</f>
        <v>3.805315465178056E-4</v>
      </c>
      <c r="R101" s="77">
        <f t="shared" si="25"/>
        <v>2.5</v>
      </c>
      <c r="S101" s="82">
        <f t="shared" si="26"/>
        <v>1.3</v>
      </c>
      <c r="T101" s="77" t="str">
        <f>IF('Indicator Data'!AB104="No data","x",ROUND(IF('Indicator Data'!AB104&gt;T$195,10,IF('Indicator Data'!AB104&lt;T$194,0,10-(T$195-'Indicator Data'!AB104)/(T$195-T$194)*10)),1))</f>
        <v>x</v>
      </c>
      <c r="U101" s="77">
        <f>IF('Indicator Data'!AA104="No data","x",ROUND(IF('Indicator Data'!AA104&gt;U$195,10,IF('Indicator Data'!AA104&lt;U$194,0,10-(U$195-'Indicator Data'!AA104)/(U$195-U$194)*10)),1))</f>
        <v>1</v>
      </c>
      <c r="V101" s="77" t="str">
        <f>IF('Indicator Data'!AE104="No data","x",ROUND(IF('Indicator Data'!AE104&gt;V$195,10,IF('Indicator Data'!AE104&lt;V$194,0,10-(V$195-'Indicator Data'!AE104)/(V$195-V$194)*10)),1))</f>
        <v>x</v>
      </c>
      <c r="W101" s="78">
        <f t="shared" si="32"/>
        <v>1</v>
      </c>
      <c r="X101" s="77">
        <f>IF('Indicator Data'!W104="No data","x",ROUND(IF('Indicator Data'!W104&gt;X$195,10,IF('Indicator Data'!W104&lt;X$194,0,10-(X$195-'Indicator Data'!W104)/(X$195-X$194)*10)),1))</f>
        <v>0.4</v>
      </c>
      <c r="Y101" s="77" t="str">
        <f>IF('Indicator Data'!X104="No data","x",ROUND(IF('Indicator Data'!X104&gt;Y$195,10,IF('Indicator Data'!X104&lt;Y$194,0,10-(Y$195-'Indicator Data'!X104)/(Y$195-Y$194)*10)),1))</f>
        <v>x</v>
      </c>
      <c r="Z101" s="78">
        <f t="shared" si="27"/>
        <v>0.4</v>
      </c>
      <c r="AA101" s="92">
        <f>('Indicator Data'!AJ104+'Indicator Data'!AI104*0.5+'Indicator Data'!AH104*0.25)/1000</f>
        <v>0</v>
      </c>
      <c r="AB101" s="83">
        <f>AA101*1000/'Indicator Data'!BC104</f>
        <v>0</v>
      </c>
      <c r="AC101" s="78">
        <f t="shared" si="28"/>
        <v>0</v>
      </c>
      <c r="AD101" s="77">
        <f>IF('Indicator Data'!AN104="No data","x",ROUND(IF('Indicator Data'!AN104&lt;$AD$194,10,IF('Indicator Data'!AN104&gt;$AD$195,0,($AD$195-'Indicator Data'!AN104)/($AD$195-$AD$194)*10)),1))</f>
        <v>0.8</v>
      </c>
      <c r="AE101" s="77">
        <f>IF('Indicator Data'!AO104="No data","x",ROUND(IF('Indicator Data'!AO104&gt;$AE$195,10,IF('Indicator Data'!AO104&lt;$AE$194,0,10-($AE$195-'Indicator Data'!AO104)/($AE$195-$AE$194)*10)),1))</f>
        <v>0</v>
      </c>
      <c r="AF101" s="84">
        <f>IF('Indicator Data'!AP104="No data","x",ROUND(IF('Indicator Data'!AP104&gt;$AF$195,10,IF('Indicator Data'!AP104&lt;$AF$194,0,10-($AF$195-'Indicator Data'!AP104)/($AF$195-$AF$194)*10)),1))</f>
        <v>2.8</v>
      </c>
      <c r="AG101" s="84">
        <f>IF('Indicator Data'!AQ104="No data","x",ROUND(IF('Indicator Data'!AQ104&gt;$AG$195,10,IF('Indicator Data'!AQ104&lt;$AG$194,0,10-($AG$195-'Indicator Data'!AQ104)/($AG$195-$AG$194)*10)),1))</f>
        <v>2.8</v>
      </c>
      <c r="AH101" s="77">
        <f t="shared" si="29"/>
        <v>2.8</v>
      </c>
      <c r="AI101" s="78">
        <f t="shared" si="30"/>
        <v>1.2</v>
      </c>
      <c r="AJ101" s="85">
        <f t="shared" si="31"/>
        <v>0.7</v>
      </c>
      <c r="AK101" s="86">
        <f t="shared" si="33"/>
        <v>1</v>
      </c>
    </row>
    <row r="102" spans="1:37" s="4" customFormat="1" x14ac:dyDescent="0.25">
      <c r="A102" s="131" t="s">
        <v>186</v>
      </c>
      <c r="B102" s="63" t="s">
        <v>185</v>
      </c>
      <c r="C102" s="77">
        <f>ROUND(IF('Indicator Data'!Q105="No data",IF((0.1233*LN('Indicator Data'!BB105)-0.4559)&gt;C$195,0,IF((0.1233*LN('Indicator Data'!BB105)-0.4559)&lt;C$194,10,(C$195-(0.1233*LN('Indicator Data'!BB105)-0.4559))/(C$195-C$194)*10)),IF('Indicator Data'!Q105&gt;C$195,0,IF('Indicator Data'!Q105&lt;C$194,10,(C$195-'Indicator Data'!Q105)/(C$195-C$194)*10))),1)</f>
        <v>0.8</v>
      </c>
      <c r="D102" s="77" t="str">
        <f>IF('Indicator Data'!R105="No data","x",ROUND((IF('Indicator Data'!R105&gt;D$195,10,IF('Indicator Data'!R105&lt;D$194,0,10-(D$195-'Indicator Data'!R105)/(D$195-D$194)*10))),1))</f>
        <v>x</v>
      </c>
      <c r="E102" s="78">
        <f t="shared" si="19"/>
        <v>0.8</v>
      </c>
      <c r="F102" s="77">
        <f>IF('Indicator Data'!AF105="No data","x",ROUND(IF('Indicator Data'!AF105&gt;F$195,10,IF('Indicator Data'!AF105&lt;F$194,0,10-(F$195-'Indicator Data'!AF105)/(F$195-F$194)*10)),1))</f>
        <v>1</v>
      </c>
      <c r="G102" s="77">
        <f>IF('Indicator Data'!AG105="No data","x",ROUND(IF('Indicator Data'!AG105&gt;G$195,10,IF('Indicator Data'!AG105&lt;G$194,0,10-(G$195-'Indicator Data'!AG105)/(G$195-G$194)*10)),1))</f>
        <v>2.4</v>
      </c>
      <c r="H102" s="78">
        <f t="shared" si="20"/>
        <v>1.7</v>
      </c>
      <c r="I102" s="79">
        <f>SUM(IF('Indicator Data'!S105=0,0,'Indicator Data'!S105/1000000),SUM('Indicator Data'!T105:U105))</f>
        <v>0</v>
      </c>
      <c r="J102" s="79">
        <f>I102/'Indicator Data'!BC105*1000000</f>
        <v>0</v>
      </c>
      <c r="K102" s="77">
        <f t="shared" si="21"/>
        <v>0</v>
      </c>
      <c r="L102" s="77" t="str">
        <f>IF('Indicator Data'!V105="No data","x",ROUND(IF('Indicator Data'!V105&gt;L$195,10,IF('Indicator Data'!V105&lt;L$194,0,10-(L$195-'Indicator Data'!V105)/(L$195-L$194)*10)),1))</f>
        <v>x</v>
      </c>
      <c r="M102" s="78">
        <f t="shared" si="22"/>
        <v>0</v>
      </c>
      <c r="N102" s="80">
        <f t="shared" si="23"/>
        <v>0.8</v>
      </c>
      <c r="O102" s="92">
        <f>IF(AND('Indicator Data'!AK105="No data",'Indicator Data'!AL105="No data"),0,SUM('Indicator Data'!AK105:AM105)/1000)</f>
        <v>2.0459999999999998</v>
      </c>
      <c r="P102" s="77">
        <f t="shared" si="24"/>
        <v>1</v>
      </c>
      <c r="Q102" s="81">
        <f>O102*1000/'Indicator Data'!BC105</f>
        <v>3.5096025195035093E-3</v>
      </c>
      <c r="R102" s="77">
        <f t="shared" si="25"/>
        <v>4.3</v>
      </c>
      <c r="S102" s="82">
        <f t="shared" si="26"/>
        <v>2.7</v>
      </c>
      <c r="T102" s="77" t="str">
        <f>IF('Indicator Data'!AB105="No data","x",ROUND(IF('Indicator Data'!AB105&gt;T$195,10,IF('Indicator Data'!AB105&lt;T$194,0,10-(T$195-'Indicator Data'!AB105)/(T$195-T$194)*10)),1))</f>
        <v>x</v>
      </c>
      <c r="U102" s="77">
        <f>IF('Indicator Data'!AA105="No data","x",ROUND(IF('Indicator Data'!AA105&gt;U$195,10,IF('Indicator Data'!AA105&lt;U$194,0,10-(U$195-'Indicator Data'!AA105)/(U$195-U$194)*10)),1))</f>
        <v>0.1</v>
      </c>
      <c r="V102" s="77" t="str">
        <f>IF('Indicator Data'!AE105="No data","x",ROUND(IF('Indicator Data'!AE105&gt;V$195,10,IF('Indicator Data'!AE105&lt;V$194,0,10-(V$195-'Indicator Data'!AE105)/(V$195-V$194)*10)),1))</f>
        <v>x</v>
      </c>
      <c r="W102" s="78">
        <f t="shared" si="32"/>
        <v>0.1</v>
      </c>
      <c r="X102" s="77">
        <f>IF('Indicator Data'!W105="No data","x",ROUND(IF('Indicator Data'!W105&gt;X$195,10,IF('Indicator Data'!W105&lt;X$194,0,10-(X$195-'Indicator Data'!W105)/(X$195-X$194)*10)),1))</f>
        <v>0.1</v>
      </c>
      <c r="Y102" s="77" t="str">
        <f>IF('Indicator Data'!X105="No data","x",ROUND(IF('Indicator Data'!X105&gt;Y$195,10,IF('Indicator Data'!X105&lt;Y$194,0,10-(Y$195-'Indicator Data'!X105)/(Y$195-Y$194)*10)),1))</f>
        <v>x</v>
      </c>
      <c r="Z102" s="78">
        <f t="shared" si="27"/>
        <v>0.1</v>
      </c>
      <c r="AA102" s="92">
        <f>('Indicator Data'!AJ105+'Indicator Data'!AI105*0.5+'Indicator Data'!AH105*0.25)/1000</f>
        <v>0</v>
      </c>
      <c r="AB102" s="83">
        <f>AA102*1000/'Indicator Data'!BC105</f>
        <v>0</v>
      </c>
      <c r="AC102" s="78">
        <f t="shared" si="28"/>
        <v>0</v>
      </c>
      <c r="AD102" s="77">
        <f>IF('Indicator Data'!AN105="No data","x",ROUND(IF('Indicator Data'!AN105&lt;$AD$194,10,IF('Indicator Data'!AN105&gt;$AD$195,0,($AD$195-'Indicator Data'!AN105)/($AD$195-$AD$194)*10)),1))</f>
        <v>1.9</v>
      </c>
      <c r="AE102" s="77">
        <f>IF('Indicator Data'!AO105="No data","x",ROUND(IF('Indicator Data'!AO105&gt;$AE$195,10,IF('Indicator Data'!AO105&lt;$AE$194,0,10-($AE$195-'Indicator Data'!AO105)/($AE$195-$AE$194)*10)),1))</f>
        <v>0</v>
      </c>
      <c r="AF102" s="84">
        <f>IF('Indicator Data'!AP105="No data","x",ROUND(IF('Indicator Data'!AP105&gt;$AF$195,10,IF('Indicator Data'!AP105&lt;$AF$194,0,10-($AF$195-'Indicator Data'!AP105)/($AF$195-$AF$194)*10)),1))</f>
        <v>0.3</v>
      </c>
      <c r="AG102" s="84">
        <f>IF('Indicator Data'!AQ105="No data","x",ROUND(IF('Indicator Data'!AQ105&gt;$AG$195,10,IF('Indicator Data'!AQ105&lt;$AG$194,0,10-($AG$195-'Indicator Data'!AQ105)/($AG$195-$AG$194)*10)),1))</f>
        <v>4.5</v>
      </c>
      <c r="AH102" s="77">
        <f t="shared" si="29"/>
        <v>1.1000000000000001</v>
      </c>
      <c r="AI102" s="78">
        <f t="shared" si="30"/>
        <v>1</v>
      </c>
      <c r="AJ102" s="85">
        <f t="shared" si="31"/>
        <v>0.3</v>
      </c>
      <c r="AK102" s="86">
        <f t="shared" si="33"/>
        <v>1.6</v>
      </c>
    </row>
    <row r="103" spans="1:37" s="4" customFormat="1" x14ac:dyDescent="0.25">
      <c r="A103" s="131" t="s">
        <v>189</v>
      </c>
      <c r="B103" s="63" t="s">
        <v>188</v>
      </c>
      <c r="C103" s="77">
        <f>ROUND(IF('Indicator Data'!Q106="No data",IF((0.1233*LN('Indicator Data'!BB106)-0.4559)&gt;C$195,0,IF((0.1233*LN('Indicator Data'!BB106)-0.4559)&lt;C$194,10,(C$195-(0.1233*LN('Indicator Data'!BB106)-0.4559))/(C$195-C$194)*10)),IF('Indicator Data'!Q106&gt;C$195,0,IF('Indicator Data'!Q106&lt;C$194,10,(C$195-'Indicator Data'!Q106)/(C$195-C$194)*10))),1)</f>
        <v>6.7</v>
      </c>
      <c r="D103" s="77">
        <f>IF('Indicator Data'!R106="No data","x",ROUND((IF('Indicator Data'!R106&gt;D$195,10,IF('Indicator Data'!R106&lt;D$194,0,10-(D$195-'Indicator Data'!R106)/(D$195-D$194)*10))),1))</f>
        <v>8.1999999999999993</v>
      </c>
      <c r="E103" s="78">
        <f t="shared" si="19"/>
        <v>7.5</v>
      </c>
      <c r="F103" s="77" t="str">
        <f>IF('Indicator Data'!AF106="No data","x",ROUND(IF('Indicator Data'!AF106&gt;F$195,10,IF('Indicator Data'!AF106&lt;F$194,0,10-(F$195-'Indicator Data'!AF106)/(F$195-F$194)*10)),1))</f>
        <v>x</v>
      </c>
      <c r="G103" s="77">
        <f>IF('Indicator Data'!AG106="No data","x",ROUND(IF('Indicator Data'!AG106&gt;G$195,10,IF('Indicator Data'!AG106&lt;G$194,0,10-(G$195-'Indicator Data'!AG106)/(G$195-G$194)*10)),1))</f>
        <v>3.9</v>
      </c>
      <c r="H103" s="78">
        <f t="shared" si="20"/>
        <v>3.9</v>
      </c>
      <c r="I103" s="79">
        <f>SUM(IF('Indicator Data'!S106=0,0,'Indicator Data'!S106/1000000),SUM('Indicator Data'!T106:U106))</f>
        <v>1392.2328379999999</v>
      </c>
      <c r="J103" s="79">
        <f>I103/'Indicator Data'!BC106*1000000</f>
        <v>55.925201546105342</v>
      </c>
      <c r="K103" s="77">
        <f t="shared" si="21"/>
        <v>1.1000000000000001</v>
      </c>
      <c r="L103" s="77">
        <f>IF('Indicator Data'!V106="No data","x",ROUND(IF('Indicator Data'!V106&gt;L$195,10,IF('Indicator Data'!V106&lt;L$194,0,10-(L$195-'Indicator Data'!V106)/(L$195-L$194)*10)),1))</f>
        <v>4.8</v>
      </c>
      <c r="M103" s="78">
        <f t="shared" si="22"/>
        <v>3</v>
      </c>
      <c r="N103" s="80">
        <f t="shared" si="23"/>
        <v>5.5</v>
      </c>
      <c r="O103" s="92">
        <f>IF(AND('Indicator Data'!AK106="No data",'Indicator Data'!AL106="No data"),0,SUM('Indicator Data'!AK106:AM106)/1000)</f>
        <v>2.8000000000000001E-2</v>
      </c>
      <c r="P103" s="77">
        <f t="shared" si="24"/>
        <v>0</v>
      </c>
      <c r="Q103" s="81">
        <f>O103*1000/'Indicator Data'!BC106</f>
        <v>1.1247440805522429E-6</v>
      </c>
      <c r="R103" s="77">
        <f t="shared" si="25"/>
        <v>0</v>
      </c>
      <c r="S103" s="82">
        <f t="shared" si="26"/>
        <v>0</v>
      </c>
      <c r="T103" s="77">
        <f>IF('Indicator Data'!AB106="No data","x",ROUND(IF('Indicator Data'!AB106&gt;T$195,10,IF('Indicator Data'!AB106&lt;T$194,0,10-(T$195-'Indicator Data'!AB106)/(T$195-T$194)*10)),1))</f>
        <v>0.8</v>
      </c>
      <c r="U103" s="77">
        <f>IF('Indicator Data'!AA106="No data","x",ROUND(IF('Indicator Data'!AA106&gt;U$195,10,IF('Indicator Data'!AA106&lt;U$194,0,10-(U$195-'Indicator Data'!AA106)/(U$195-U$194)*10)),1))</f>
        <v>4.3</v>
      </c>
      <c r="V103" s="77">
        <f>IF('Indicator Data'!AE106="No data","x",ROUND(IF('Indicator Data'!AE106&gt;V$195,10,IF('Indicator Data'!AE106&lt;V$194,0,10-(V$195-'Indicator Data'!AE106)/(V$195-V$194)*10)),1))</f>
        <v>3.4</v>
      </c>
      <c r="W103" s="78">
        <f t="shared" si="32"/>
        <v>2.8</v>
      </c>
      <c r="X103" s="77">
        <f>IF('Indicator Data'!W106="No data","x",ROUND(IF('Indicator Data'!W106&gt;X$195,10,IF('Indicator Data'!W106&lt;X$194,0,10-(X$195-'Indicator Data'!W106)/(X$195-X$194)*10)),1))</f>
        <v>3.8</v>
      </c>
      <c r="Y103" s="77" t="str">
        <f>IF('Indicator Data'!X106="No data","x",ROUND(IF('Indicator Data'!X106&gt;Y$195,10,IF('Indicator Data'!X106&lt;Y$194,0,10-(Y$195-'Indicator Data'!X106)/(Y$195-Y$194)*10)),1))</f>
        <v>x</v>
      </c>
      <c r="Z103" s="78">
        <f t="shared" si="27"/>
        <v>3.8</v>
      </c>
      <c r="AA103" s="92">
        <f>('Indicator Data'!AJ106+'Indicator Data'!AI106*0.5+'Indicator Data'!AH106*0.25)/1000</f>
        <v>1055.8622499999999</v>
      </c>
      <c r="AB103" s="83">
        <f>AA103*1000/'Indicator Data'!BC106</f>
        <v>4.2413386270216874E-2</v>
      </c>
      <c r="AC103" s="78">
        <f t="shared" si="28"/>
        <v>4.2</v>
      </c>
      <c r="AD103" s="77">
        <f>IF('Indicator Data'!AN106="No data","x",ROUND(IF('Indicator Data'!AN106&lt;$AD$194,10,IF('Indicator Data'!AN106&gt;$AD$195,0,($AD$195-'Indicator Data'!AN106)/($AD$195-$AD$194)*10)),1))</f>
        <v>7.1</v>
      </c>
      <c r="AE103" s="77">
        <f>IF('Indicator Data'!AO106="No data","x",ROUND(IF('Indicator Data'!AO106&gt;$AE$195,10,IF('Indicator Data'!AO106&lt;$AE$194,0,10-($AE$195-'Indicator Data'!AO106)/($AE$195-$AE$194)*10)),1))</f>
        <v>9.3000000000000007</v>
      </c>
      <c r="AF103" s="84">
        <f>IF('Indicator Data'!AP106="No data","x",ROUND(IF('Indicator Data'!AP106&gt;$AF$195,10,IF('Indicator Data'!AP106&lt;$AF$194,0,10-($AF$195-'Indicator Data'!AP106)/($AF$195-$AF$194)*10)),1))</f>
        <v>6.7</v>
      </c>
      <c r="AG103" s="84">
        <f>IF('Indicator Data'!AQ106="No data","x",ROUND(IF('Indicator Data'!AQ106&gt;$AG$195,10,IF('Indicator Data'!AQ106&lt;$AG$194,0,10-($AG$195-'Indicator Data'!AQ106)/($AG$195-$AG$194)*10)),1))</f>
        <v>1.8</v>
      </c>
      <c r="AH103" s="77">
        <f t="shared" si="29"/>
        <v>5.7</v>
      </c>
      <c r="AI103" s="78">
        <f t="shared" si="30"/>
        <v>7.4</v>
      </c>
      <c r="AJ103" s="85">
        <f t="shared" si="31"/>
        <v>4.8</v>
      </c>
      <c r="AK103" s="86">
        <f t="shared" si="33"/>
        <v>2.7</v>
      </c>
    </row>
    <row r="104" spans="1:37" s="4" customFormat="1" x14ac:dyDescent="0.25">
      <c r="A104" s="131" t="s">
        <v>191</v>
      </c>
      <c r="B104" s="63" t="s">
        <v>190</v>
      </c>
      <c r="C104" s="77">
        <f>ROUND(IF('Indicator Data'!Q107="No data",IF((0.1233*LN('Indicator Data'!BB107)-0.4559)&gt;C$195,0,IF((0.1233*LN('Indicator Data'!BB107)-0.4559)&lt;C$194,10,(C$195-(0.1233*LN('Indicator Data'!BB107)-0.4559))/(C$195-C$194)*10)),IF('Indicator Data'!Q107&gt;C$195,0,IF('Indicator Data'!Q107&lt;C$194,10,(C$195-'Indicator Data'!Q107)/(C$195-C$194)*10))),1)</f>
        <v>7.3</v>
      </c>
      <c r="D104" s="77">
        <f>IF('Indicator Data'!R107="No data","x",ROUND((IF('Indicator Data'!R107&gt;D$195,10,IF('Indicator Data'!R107&lt;D$194,0,10-(D$195-'Indicator Data'!R107)/(D$195-D$194)*10))),1))</f>
        <v>5</v>
      </c>
      <c r="E104" s="78">
        <f t="shared" si="19"/>
        <v>6.3</v>
      </c>
      <c r="F104" s="77">
        <f>IF('Indicator Data'!AF107="No data","x",ROUND(IF('Indicator Data'!AF107&gt;F$195,10,IF('Indicator Data'!AF107&lt;F$194,0,10-(F$195-'Indicator Data'!AF107)/(F$195-F$194)*10)),1))</f>
        <v>8.1999999999999993</v>
      </c>
      <c r="G104" s="77">
        <f>IF('Indicator Data'!AG107="No data","x",ROUND(IF('Indicator Data'!AG107&gt;G$195,10,IF('Indicator Data'!AG107&lt;G$194,0,10-(G$195-'Indicator Data'!AG107)/(G$195-G$194)*10)),1))</f>
        <v>5.3</v>
      </c>
      <c r="H104" s="78">
        <f t="shared" si="20"/>
        <v>6.8</v>
      </c>
      <c r="I104" s="79">
        <f>SUM(IF('Indicator Data'!S107=0,0,'Indicator Data'!S107/1000000),SUM('Indicator Data'!T107:U107))</f>
        <v>2215.7666120000004</v>
      </c>
      <c r="J104" s="79">
        <f>I104/'Indicator Data'!BC107*1000000</f>
        <v>122.47504650783327</v>
      </c>
      <c r="K104" s="77">
        <f t="shared" si="21"/>
        <v>2.4</v>
      </c>
      <c r="L104" s="77">
        <f>IF('Indicator Data'!V107="No data","x",ROUND(IF('Indicator Data'!V107&gt;L$195,10,IF('Indicator Data'!V107&lt;L$194,0,10-(L$195-'Indicator Data'!V107)/(L$195-L$194)*10)),1))</f>
        <v>10</v>
      </c>
      <c r="M104" s="78">
        <f t="shared" si="22"/>
        <v>6.2</v>
      </c>
      <c r="N104" s="80">
        <f t="shared" si="23"/>
        <v>6.4</v>
      </c>
      <c r="O104" s="92">
        <f>IF(AND('Indicator Data'!AK107="No data",'Indicator Data'!AL107="No data"),0,SUM('Indicator Data'!AK107:AM107)/1000)</f>
        <v>11.922000000000001</v>
      </c>
      <c r="P104" s="77">
        <f t="shared" si="24"/>
        <v>3.6</v>
      </c>
      <c r="Q104" s="81">
        <f>O104*1000/'Indicator Data'!BC107</f>
        <v>6.5898073224798109E-4</v>
      </c>
      <c r="R104" s="77">
        <f t="shared" si="25"/>
        <v>2.9</v>
      </c>
      <c r="S104" s="82">
        <f t="shared" si="26"/>
        <v>3.3</v>
      </c>
      <c r="T104" s="77">
        <f>IF('Indicator Data'!AB107="No data","x",ROUND(IF('Indicator Data'!AB107&gt;T$195,10,IF('Indicator Data'!AB107&lt;T$194,0,10-(T$195-'Indicator Data'!AB107)/(T$195-T$194)*10)),1))</f>
        <v>10</v>
      </c>
      <c r="U104" s="77">
        <f>IF('Indicator Data'!AA107="No data","x",ROUND(IF('Indicator Data'!AA107&gt;U$195,10,IF('Indicator Data'!AA107&lt;U$194,0,10-(U$195-'Indicator Data'!AA107)/(U$195-U$194)*10)),1))</f>
        <v>3.5</v>
      </c>
      <c r="V104" s="77">
        <f>IF('Indicator Data'!AE107="No data","x",ROUND(IF('Indicator Data'!AE107&gt;V$195,10,IF('Indicator Data'!AE107&lt;V$194,0,10-(V$195-'Indicator Data'!AE107)/(V$195-V$194)*10)),1))</f>
        <v>5.3</v>
      </c>
      <c r="W104" s="78">
        <f t="shared" si="32"/>
        <v>6.3</v>
      </c>
      <c r="X104" s="77">
        <f>IF('Indicator Data'!W107="No data","x",ROUND(IF('Indicator Data'!W107&gt;X$195,10,IF('Indicator Data'!W107&lt;X$194,0,10-(X$195-'Indicator Data'!W107)/(X$195-X$194)*10)),1))</f>
        <v>4.9000000000000004</v>
      </c>
      <c r="Y104" s="77">
        <f>IF('Indicator Data'!X107="No data","x",ROUND(IF('Indicator Data'!X107&gt;Y$195,10,IF('Indicator Data'!X107&lt;Y$194,0,10-(Y$195-'Indicator Data'!X107)/(Y$195-Y$194)*10)),1))</f>
        <v>3.7</v>
      </c>
      <c r="Z104" s="78">
        <f t="shared" si="27"/>
        <v>4.3</v>
      </c>
      <c r="AA104" s="92">
        <f>('Indicator Data'!AJ107+'Indicator Data'!AI107*0.5+'Indicator Data'!AH107*0.25)/1000</f>
        <v>917.24300000000005</v>
      </c>
      <c r="AB104" s="83">
        <f>AA104*1000/'Indicator Data'!BC107</f>
        <v>5.0700005350556528E-2</v>
      </c>
      <c r="AC104" s="78">
        <f t="shared" si="28"/>
        <v>5.0999999999999996</v>
      </c>
      <c r="AD104" s="77">
        <f>IF('Indicator Data'!AN107="No data","x",ROUND(IF('Indicator Data'!AN107&lt;$AD$194,10,IF('Indicator Data'!AN107&gt;$AD$195,0,($AD$195-'Indicator Data'!AN107)/($AD$195-$AD$194)*10)),1))</f>
        <v>5.2</v>
      </c>
      <c r="AE104" s="77">
        <f>IF('Indicator Data'!AO107="No data","x",ROUND(IF('Indicator Data'!AO107&gt;$AE$195,10,IF('Indicator Data'!AO107&lt;$AE$194,0,10-($AE$195-'Indicator Data'!AO107)/($AE$195-$AE$194)*10)),1))</f>
        <v>5.2</v>
      </c>
      <c r="AF104" s="84">
        <f>IF('Indicator Data'!AP107="No data","x",ROUND(IF('Indicator Data'!AP107&gt;$AF$195,10,IF('Indicator Data'!AP107&lt;$AF$194,0,10-($AF$195-'Indicator Data'!AP107)/($AF$195-$AF$194)*10)),1))</f>
        <v>7.4</v>
      </c>
      <c r="AG104" s="84">
        <f>IF('Indicator Data'!AQ107="No data","x",ROUND(IF('Indicator Data'!AQ107&gt;$AG$195,10,IF('Indicator Data'!AQ107&lt;$AG$194,0,10-($AG$195-'Indicator Data'!AQ107)/($AG$195-$AG$194)*10)),1))</f>
        <v>10</v>
      </c>
      <c r="AH104" s="77">
        <f t="shared" si="29"/>
        <v>7.9</v>
      </c>
      <c r="AI104" s="78">
        <f t="shared" si="30"/>
        <v>6.1</v>
      </c>
      <c r="AJ104" s="85">
        <f t="shared" si="31"/>
        <v>5.5</v>
      </c>
      <c r="AK104" s="86">
        <f t="shared" si="33"/>
        <v>4.5</v>
      </c>
    </row>
    <row r="105" spans="1:37" s="4" customFormat="1" x14ac:dyDescent="0.25">
      <c r="A105" s="131" t="s">
        <v>193</v>
      </c>
      <c r="B105" s="63" t="s">
        <v>192</v>
      </c>
      <c r="C105" s="77">
        <f>ROUND(IF('Indicator Data'!Q108="No data",IF((0.1233*LN('Indicator Data'!BB108)-0.4559)&gt;C$195,0,IF((0.1233*LN('Indicator Data'!BB108)-0.4559)&lt;C$194,10,(C$195-(0.1233*LN('Indicator Data'!BB108)-0.4559))/(C$195-C$194)*10)),IF('Indicator Data'!Q108&gt;C$195,0,IF('Indicator Data'!Q108&lt;C$194,10,(C$195-'Indicator Data'!Q108)/(C$195-C$194)*10))),1)</f>
        <v>2.5</v>
      </c>
      <c r="D105" s="77" t="str">
        <f>IF('Indicator Data'!R108="No data","x",ROUND((IF('Indicator Data'!R108&gt;D$195,10,IF('Indicator Data'!R108&lt;D$194,0,10-(D$195-'Indicator Data'!R108)/(D$195-D$194)*10))),1))</f>
        <v>x</v>
      </c>
      <c r="E105" s="78">
        <f t="shared" si="19"/>
        <v>2.5</v>
      </c>
      <c r="F105" s="77">
        <f>IF('Indicator Data'!AF108="No data","x",ROUND(IF('Indicator Data'!AF108&gt;F$195,10,IF('Indicator Data'!AF108&lt;F$194,0,10-(F$195-'Indicator Data'!AF108)/(F$195-F$194)*10)),1))</f>
        <v>3.9</v>
      </c>
      <c r="G105" s="77">
        <f>IF('Indicator Data'!AG108="No data","x",ROUND(IF('Indicator Data'!AG108&gt;G$195,10,IF('Indicator Data'!AG108&lt;G$194,0,10-(G$195-'Indicator Data'!AG108)/(G$195-G$194)*10)),1))</f>
        <v>5.3</v>
      </c>
      <c r="H105" s="78">
        <f t="shared" si="20"/>
        <v>4.5999999999999996</v>
      </c>
      <c r="I105" s="79">
        <f>SUM(IF('Indicator Data'!S108=0,0,'Indicator Data'!S108/1000000),SUM('Indicator Data'!T108:U108))</f>
        <v>22.169194999999998</v>
      </c>
      <c r="J105" s="79">
        <f>I105/'Indicator Data'!BC108*1000000</f>
        <v>0.7108412908551387</v>
      </c>
      <c r="K105" s="77">
        <f t="shared" si="21"/>
        <v>0</v>
      </c>
      <c r="L105" s="77">
        <f>IF('Indicator Data'!V108="No data","x",ROUND(IF('Indicator Data'!V108&gt;L$195,10,IF('Indicator Data'!V108&lt;L$194,0,10-(L$195-'Indicator Data'!V108)/(L$195-L$194)*10)),1))</f>
        <v>0</v>
      </c>
      <c r="M105" s="78">
        <f t="shared" si="22"/>
        <v>0</v>
      </c>
      <c r="N105" s="80">
        <f t="shared" si="23"/>
        <v>2.4</v>
      </c>
      <c r="O105" s="92">
        <f>IF(AND('Indicator Data'!AK108="No data",'Indicator Data'!AL108="No data"),0,SUM('Indicator Data'!AK108:AM108)/1000)</f>
        <v>92.263000000000005</v>
      </c>
      <c r="P105" s="77">
        <f t="shared" si="24"/>
        <v>6.6</v>
      </c>
      <c r="Q105" s="81">
        <f>O105*1000/'Indicator Data'!BC108</f>
        <v>2.9583550516005508E-3</v>
      </c>
      <c r="R105" s="77">
        <f t="shared" si="25"/>
        <v>4.2</v>
      </c>
      <c r="S105" s="82">
        <f t="shared" si="26"/>
        <v>5.4</v>
      </c>
      <c r="T105" s="77">
        <f>IF('Indicator Data'!AB108="No data","x",ROUND(IF('Indicator Data'!AB108&gt;T$195,10,IF('Indicator Data'!AB108&lt;T$194,0,10-(T$195-'Indicator Data'!AB108)/(T$195-T$194)*10)),1))</f>
        <v>0.8</v>
      </c>
      <c r="U105" s="77">
        <f>IF('Indicator Data'!AA108="No data","x",ROUND(IF('Indicator Data'!AA108&gt;U$195,10,IF('Indicator Data'!AA108&lt;U$194,0,10-(U$195-'Indicator Data'!AA108)/(U$195-U$194)*10)),1))</f>
        <v>1.6</v>
      </c>
      <c r="V105" s="77">
        <f>IF('Indicator Data'!AE108="No data","x",ROUND(IF('Indicator Data'!AE108&gt;V$195,10,IF('Indicator Data'!AE108&lt;V$194,0,10-(V$195-'Indicator Data'!AE108)/(V$195-V$194)*10)),1))</f>
        <v>0.1</v>
      </c>
      <c r="W105" s="78">
        <f t="shared" si="32"/>
        <v>0.8</v>
      </c>
      <c r="X105" s="77">
        <f>IF('Indicator Data'!W108="No data","x",ROUND(IF('Indicator Data'!W108&gt;X$195,10,IF('Indicator Data'!W108&lt;X$194,0,10-(X$195-'Indicator Data'!W108)/(X$195-X$194)*10)),1))</f>
        <v>0.5</v>
      </c>
      <c r="Y105" s="77">
        <f>IF('Indicator Data'!X108="No data","x",ROUND(IF('Indicator Data'!X108&gt;Y$195,10,IF('Indicator Data'!X108&lt;Y$194,0,10-(Y$195-'Indicator Data'!X108)/(Y$195-Y$194)*10)),1))</f>
        <v>2.9</v>
      </c>
      <c r="Z105" s="78">
        <f t="shared" si="27"/>
        <v>1.7</v>
      </c>
      <c r="AA105" s="92">
        <f>('Indicator Data'!AJ108+'Indicator Data'!AI108*0.5+'Indicator Data'!AH108*0.25)/1000</f>
        <v>16.672999999999998</v>
      </c>
      <c r="AB105" s="83">
        <f>AA105*1000/'Indicator Data'!BC108</f>
        <v>5.3460925588086209E-4</v>
      </c>
      <c r="AC105" s="78">
        <f t="shared" si="28"/>
        <v>0.1</v>
      </c>
      <c r="AD105" s="77">
        <f>IF('Indicator Data'!AN108="No data","x",ROUND(IF('Indicator Data'!AN108&lt;$AD$194,10,IF('Indicator Data'!AN108&gt;$AD$195,0,($AD$195-'Indicator Data'!AN108)/($AD$195-$AD$194)*10)),1))</f>
        <v>2.8</v>
      </c>
      <c r="AE105" s="77">
        <f>IF('Indicator Data'!AO108="No data","x",ROUND(IF('Indicator Data'!AO108&gt;$AE$195,10,IF('Indicator Data'!AO108&lt;$AE$194,0,10-($AE$195-'Indicator Data'!AO108)/($AE$195-$AE$194)*10)),1))</f>
        <v>0</v>
      </c>
      <c r="AF105" s="84">
        <f>IF('Indicator Data'!AP108="No data","x",ROUND(IF('Indicator Data'!AP108&gt;$AF$195,10,IF('Indicator Data'!AP108&lt;$AF$194,0,10-($AF$195-'Indicator Data'!AP108)/($AF$195-$AF$194)*10)),1))</f>
        <v>2.1</v>
      </c>
      <c r="AG105" s="84">
        <f>IF('Indicator Data'!AQ108="No data","x",ROUND(IF('Indicator Data'!AQ108&gt;$AG$195,10,IF('Indicator Data'!AQ108&lt;$AG$194,0,10-($AG$195-'Indicator Data'!AQ108)/($AG$195-$AG$194)*10)),1))</f>
        <v>2.2000000000000002</v>
      </c>
      <c r="AH105" s="77">
        <f t="shared" si="29"/>
        <v>2.1</v>
      </c>
      <c r="AI105" s="78">
        <f t="shared" si="30"/>
        <v>1.6</v>
      </c>
      <c r="AJ105" s="85">
        <f t="shared" si="31"/>
        <v>1.1000000000000001</v>
      </c>
      <c r="AK105" s="86">
        <f t="shared" si="33"/>
        <v>3.5</v>
      </c>
    </row>
    <row r="106" spans="1:37" s="4" customFormat="1" x14ac:dyDescent="0.25">
      <c r="A106" s="131" t="s">
        <v>195</v>
      </c>
      <c r="B106" s="63" t="s">
        <v>194</v>
      </c>
      <c r="C106" s="77">
        <f>ROUND(IF('Indicator Data'!Q109="No data",IF((0.1233*LN('Indicator Data'!BB109)-0.4559)&gt;C$195,0,IF((0.1233*LN('Indicator Data'!BB109)-0.4559)&lt;C$194,10,(C$195-(0.1233*LN('Indicator Data'!BB109)-0.4559))/(C$195-C$194)*10)),IF('Indicator Data'!Q109&gt;C$195,0,IF('Indicator Data'!Q109&lt;C$194,10,(C$195-'Indicator Data'!Q109)/(C$195-C$194)*10))),1)</f>
        <v>3.8</v>
      </c>
      <c r="D106" s="77">
        <f>IF('Indicator Data'!R109="No data","x",ROUND((IF('Indicator Data'!R109&gt;D$195,10,IF('Indicator Data'!R109&lt;D$194,0,10-(D$195-'Indicator Data'!R109)/(D$195-D$194)*10))),1))</f>
        <v>0</v>
      </c>
      <c r="E106" s="78">
        <f t="shared" si="19"/>
        <v>2.1</v>
      </c>
      <c r="F106" s="77">
        <f>IF('Indicator Data'!AF109="No data","x",ROUND(IF('Indicator Data'!AF109&gt;F$195,10,IF('Indicator Data'!AF109&lt;F$194,0,10-(F$195-'Indicator Data'!AF109)/(F$195-F$194)*10)),1))</f>
        <v>4.2</v>
      </c>
      <c r="G106" s="77">
        <f>IF('Indicator Data'!AG109="No data","x",ROUND(IF('Indicator Data'!AG109&gt;G$195,10,IF('Indicator Data'!AG109&lt;G$194,0,10-(G$195-'Indicator Data'!AG109)/(G$195-G$194)*10)),1))</f>
        <v>2.9</v>
      </c>
      <c r="H106" s="78">
        <f t="shared" si="20"/>
        <v>3.6</v>
      </c>
      <c r="I106" s="79">
        <f>SUM(IF('Indicator Data'!S109=0,0,'Indicator Data'!S109/1000000),SUM('Indicator Data'!T109:U109))</f>
        <v>49.458332999999996</v>
      </c>
      <c r="J106" s="79">
        <f>I106/'Indicator Data'!BC109*1000000</f>
        <v>118.46534304848954</v>
      </c>
      <c r="K106" s="77">
        <f t="shared" si="21"/>
        <v>2.4</v>
      </c>
      <c r="L106" s="77">
        <f>IF('Indicator Data'!V109="No data","x",ROUND(IF('Indicator Data'!V109&gt;L$195,10,IF('Indicator Data'!V109&lt;L$194,0,10-(L$195-'Indicator Data'!V109)/(L$195-L$194)*10)),1))</f>
        <v>0.6</v>
      </c>
      <c r="M106" s="78">
        <f t="shared" si="22"/>
        <v>1.5</v>
      </c>
      <c r="N106" s="80">
        <f t="shared" si="23"/>
        <v>2.2999999999999998</v>
      </c>
      <c r="O106" s="92">
        <f>IF(AND('Indicator Data'!AK109="No data",'Indicator Data'!AL109="No data"),0,SUM('Indicator Data'!AK109:AM109)/1000)</f>
        <v>0</v>
      </c>
      <c r="P106" s="77">
        <f t="shared" si="24"/>
        <v>0</v>
      </c>
      <c r="Q106" s="81">
        <f>O106*1000/'Indicator Data'!BC109</f>
        <v>0</v>
      </c>
      <c r="R106" s="77">
        <f t="shared" si="25"/>
        <v>0</v>
      </c>
      <c r="S106" s="82">
        <f t="shared" si="26"/>
        <v>0</v>
      </c>
      <c r="T106" s="77">
        <f>IF('Indicator Data'!AB109="No data","x",ROUND(IF('Indicator Data'!AB109&gt;T$195,10,IF('Indicator Data'!AB109&lt;T$194,0,10-(T$195-'Indicator Data'!AB109)/(T$195-T$194)*10)),1))</f>
        <v>0.2</v>
      </c>
      <c r="U106" s="77">
        <f>IF('Indicator Data'!AA109="No data","x",ROUND(IF('Indicator Data'!AA109&gt;U$195,10,IF('Indicator Data'!AA109&lt;U$194,0,10-(U$195-'Indicator Data'!AA109)/(U$195-U$194)*10)),1))</f>
        <v>1</v>
      </c>
      <c r="V106" s="77" t="str">
        <f>IF('Indicator Data'!AE109="No data","x",ROUND(IF('Indicator Data'!AE109&gt;V$195,10,IF('Indicator Data'!AE109&lt;V$194,0,10-(V$195-'Indicator Data'!AE109)/(V$195-V$194)*10)),1))</f>
        <v>x</v>
      </c>
      <c r="W106" s="78">
        <f t="shared" si="32"/>
        <v>0.6</v>
      </c>
      <c r="X106" s="77">
        <f>IF('Indicator Data'!W109="No data","x",ROUND(IF('Indicator Data'!W109&gt;X$195,10,IF('Indicator Data'!W109&lt;X$194,0,10-(X$195-'Indicator Data'!W109)/(X$195-X$194)*10)),1))</f>
        <v>0.7</v>
      </c>
      <c r="Y106" s="77">
        <f>IF('Indicator Data'!X109="No data","x",ROUND(IF('Indicator Data'!X109&gt;Y$195,10,IF('Indicator Data'!X109&lt;Y$194,0,10-(Y$195-'Indicator Data'!X109)/(Y$195-Y$194)*10)),1))</f>
        <v>4</v>
      </c>
      <c r="Z106" s="78">
        <f t="shared" si="27"/>
        <v>2.4</v>
      </c>
      <c r="AA106" s="92">
        <f>('Indicator Data'!AJ109+'Indicator Data'!AI109*0.5+'Indicator Data'!AH109*0.25)/1000</f>
        <v>0</v>
      </c>
      <c r="AB106" s="83">
        <f>AA106*1000/'Indicator Data'!BC109</f>
        <v>0</v>
      </c>
      <c r="AC106" s="78">
        <f t="shared" si="28"/>
        <v>0</v>
      </c>
      <c r="AD106" s="77">
        <f>IF('Indicator Data'!AN109="No data","x",ROUND(IF('Indicator Data'!AN109&lt;$AD$194,10,IF('Indicator Data'!AN109&gt;$AD$195,0,($AD$195-'Indicator Data'!AN109)/($AD$195-$AD$194)*10)),1))</f>
        <v>2.5</v>
      </c>
      <c r="AE106" s="77">
        <f>IF('Indicator Data'!AO109="No data","x",ROUND(IF('Indicator Data'!AO109&gt;$AE$195,10,IF('Indicator Data'!AO109&lt;$AE$194,0,10-($AE$195-'Indicator Data'!AO109)/($AE$195-$AE$194)*10)),1))</f>
        <v>0.1</v>
      </c>
      <c r="AF106" s="84">
        <f>IF('Indicator Data'!AP109="No data","x",ROUND(IF('Indicator Data'!AP109&gt;$AF$195,10,IF('Indicator Data'!AP109&lt;$AF$194,0,10-($AF$195-'Indicator Data'!AP109)/($AF$195-$AF$194)*10)),1))</f>
        <v>2.8</v>
      </c>
      <c r="AG106" s="84">
        <f>IF('Indicator Data'!AQ109="No data","x",ROUND(IF('Indicator Data'!AQ109&gt;$AG$195,10,IF('Indicator Data'!AQ109&lt;$AG$194,0,10-($AG$195-'Indicator Data'!AQ109)/($AG$195-$AG$194)*10)),1))</f>
        <v>7.1</v>
      </c>
      <c r="AH106" s="77">
        <f t="shared" si="29"/>
        <v>3.7</v>
      </c>
      <c r="AI106" s="78">
        <f t="shared" si="30"/>
        <v>2.1</v>
      </c>
      <c r="AJ106" s="85">
        <f t="shared" si="31"/>
        <v>1.3</v>
      </c>
      <c r="AK106" s="86">
        <f t="shared" si="33"/>
        <v>0.7</v>
      </c>
    </row>
    <row r="107" spans="1:37" s="4" customFormat="1" x14ac:dyDescent="0.25">
      <c r="A107" s="131" t="s">
        <v>197</v>
      </c>
      <c r="B107" s="63" t="s">
        <v>196</v>
      </c>
      <c r="C107" s="77">
        <f>ROUND(IF('Indicator Data'!Q110="No data",IF((0.1233*LN('Indicator Data'!BB110)-0.4559)&gt;C$195,0,IF((0.1233*LN('Indicator Data'!BB110)-0.4559)&lt;C$194,10,(C$195-(0.1233*LN('Indicator Data'!BB110)-0.4559))/(C$195-C$194)*10)),IF('Indicator Data'!Q110&gt;C$195,0,IF('Indicator Data'!Q110&lt;C$194,10,(C$195-'Indicator Data'!Q110)/(C$195-C$194)*10))),1)</f>
        <v>7.8</v>
      </c>
      <c r="D107" s="77">
        <f>IF('Indicator Data'!R110="No data","x",ROUND((IF('Indicator Data'!R110&gt;D$195,10,IF('Indicator Data'!R110&lt;D$194,0,10-(D$195-'Indicator Data'!R110)/(D$195-D$194)*10))),1))</f>
        <v>9</v>
      </c>
      <c r="E107" s="78">
        <f t="shared" si="19"/>
        <v>8.5</v>
      </c>
      <c r="F107" s="77">
        <f>IF('Indicator Data'!AF110="No data","x",ROUND(IF('Indicator Data'!AF110&gt;F$195,10,IF('Indicator Data'!AF110&lt;F$194,0,10-(F$195-'Indicator Data'!AF110)/(F$195-F$194)*10)),1))</f>
        <v>9.1999999999999993</v>
      </c>
      <c r="G107" s="77">
        <f>IF('Indicator Data'!AG110="No data","x",ROUND(IF('Indicator Data'!AG110&gt;G$195,10,IF('Indicator Data'!AG110&lt;G$194,0,10-(G$195-'Indicator Data'!AG110)/(G$195-G$194)*10)),1))</f>
        <v>2</v>
      </c>
      <c r="H107" s="78">
        <f t="shared" si="20"/>
        <v>5.6</v>
      </c>
      <c r="I107" s="79">
        <f>SUM(IF('Indicator Data'!S110=0,0,'Indicator Data'!S110/1000000),SUM('Indicator Data'!T110:U110))</f>
        <v>2949.296707</v>
      </c>
      <c r="J107" s="79">
        <f>I107/'Indicator Data'!BC110*1000000</f>
        <v>163.89683723708291</v>
      </c>
      <c r="K107" s="77">
        <f t="shared" si="21"/>
        <v>3.3</v>
      </c>
      <c r="L107" s="77">
        <f>IF('Indicator Data'!V110="No data","x",ROUND(IF('Indicator Data'!V110&gt;L$195,10,IF('Indicator Data'!V110&lt;L$194,0,10-(L$195-'Indicator Data'!V110)/(L$195-L$194)*10)),1))</f>
        <v>6.5</v>
      </c>
      <c r="M107" s="78">
        <f t="shared" si="22"/>
        <v>4.9000000000000004</v>
      </c>
      <c r="N107" s="80">
        <f t="shared" si="23"/>
        <v>6.9</v>
      </c>
      <c r="O107" s="92">
        <f>IF(AND('Indicator Data'!AK110="No data",'Indicator Data'!AL110="No data"),0,SUM('Indicator Data'!AK110:AM110)/1000)</f>
        <v>79.230999999999995</v>
      </c>
      <c r="P107" s="77">
        <f t="shared" si="24"/>
        <v>6.3</v>
      </c>
      <c r="Q107" s="81">
        <f>O107*1000/'Indicator Data'!BC110</f>
        <v>4.4029853898084987E-3</v>
      </c>
      <c r="R107" s="77">
        <f t="shared" si="25"/>
        <v>4.5999999999999996</v>
      </c>
      <c r="S107" s="82">
        <f t="shared" si="26"/>
        <v>5.5</v>
      </c>
      <c r="T107" s="77">
        <f>IF('Indicator Data'!AB110="No data","x",ROUND(IF('Indicator Data'!AB110&gt;T$195,10,IF('Indicator Data'!AB110&lt;T$194,0,10-(T$195-'Indicator Data'!AB110)/(T$195-T$194)*10)),1))</f>
        <v>2.6</v>
      </c>
      <c r="U107" s="77">
        <f>IF('Indicator Data'!AA110="No data","x",ROUND(IF('Indicator Data'!AA110&gt;U$195,10,IF('Indicator Data'!AA110&lt;U$194,0,10-(U$195-'Indicator Data'!AA110)/(U$195-U$194)*10)),1))</f>
        <v>1</v>
      </c>
      <c r="V107" s="77">
        <f>IF('Indicator Data'!AE110="No data","x",ROUND(IF('Indicator Data'!AE110&gt;V$195,10,IF('Indicator Data'!AE110&lt;V$194,0,10-(V$195-'Indicator Data'!AE110)/(V$195-V$194)*10)),1))</f>
        <v>7.7</v>
      </c>
      <c r="W107" s="78">
        <f t="shared" si="32"/>
        <v>3.8</v>
      </c>
      <c r="X107" s="77">
        <f>IF('Indicator Data'!W110="No data","x",ROUND(IF('Indicator Data'!W110&gt;X$195,10,IF('Indicator Data'!W110&lt;X$194,0,10-(X$195-'Indicator Data'!W110)/(X$195-X$194)*10)),1))</f>
        <v>8.8000000000000007</v>
      </c>
      <c r="Y107" s="77">
        <f>IF('Indicator Data'!X110="No data","x",ROUND(IF('Indicator Data'!X110&gt;Y$195,10,IF('Indicator Data'!X110&lt;Y$194,0,10-(Y$195-'Indicator Data'!X110)/(Y$195-Y$194)*10)),1))</f>
        <v>6.2</v>
      </c>
      <c r="Z107" s="78">
        <f t="shared" si="27"/>
        <v>7.5</v>
      </c>
      <c r="AA107" s="92">
        <f>('Indicator Data'!AJ110+'Indicator Data'!AI110*0.5+'Indicator Data'!AH110*0.25)/1000</f>
        <v>5.25</v>
      </c>
      <c r="AB107" s="83">
        <f>AA107*1000/'Indicator Data'!BC110</f>
        <v>2.9175036660517495E-4</v>
      </c>
      <c r="AC107" s="78">
        <f t="shared" si="28"/>
        <v>0</v>
      </c>
      <c r="AD107" s="77">
        <f>IF('Indicator Data'!AN110="No data","x",ROUND(IF('Indicator Data'!AN110&lt;$AD$194,10,IF('Indicator Data'!AN110&gt;$AD$195,0,($AD$195-'Indicator Data'!AN110)/($AD$195-$AD$194)*10)),1))</f>
        <v>1.7</v>
      </c>
      <c r="AE107" s="77">
        <f>IF('Indicator Data'!AO110="No data","x",ROUND(IF('Indicator Data'!AO110&gt;$AE$195,10,IF('Indicator Data'!AO110&lt;$AE$194,0,10-($AE$195-'Indicator Data'!AO110)/($AE$195-$AE$194)*10)),1))</f>
        <v>0</v>
      </c>
      <c r="AF107" s="84">
        <f>IF('Indicator Data'!AP110="No data","x",ROUND(IF('Indicator Data'!AP110&gt;$AF$195,10,IF('Indicator Data'!AP110&lt;$AF$194,0,10-($AF$195-'Indicator Data'!AP110)/($AF$195-$AF$194)*10)),1))</f>
        <v>7.4</v>
      </c>
      <c r="AG107" s="84">
        <f>IF('Indicator Data'!AQ110="No data","x",ROUND(IF('Indicator Data'!AQ110&gt;$AG$195,10,IF('Indicator Data'!AQ110&lt;$AG$194,0,10-($AG$195-'Indicator Data'!AQ110)/($AG$195-$AG$194)*10)),1))</f>
        <v>4.7</v>
      </c>
      <c r="AH107" s="77">
        <f t="shared" si="29"/>
        <v>6.9</v>
      </c>
      <c r="AI107" s="78">
        <f t="shared" si="30"/>
        <v>2.9</v>
      </c>
      <c r="AJ107" s="85">
        <f t="shared" si="31"/>
        <v>4.0999999999999996</v>
      </c>
      <c r="AK107" s="86">
        <f t="shared" si="33"/>
        <v>4.8</v>
      </c>
    </row>
    <row r="108" spans="1:37" s="4" customFormat="1" x14ac:dyDescent="0.25">
      <c r="A108" s="131" t="s">
        <v>199</v>
      </c>
      <c r="B108" s="63" t="s">
        <v>198</v>
      </c>
      <c r="C108" s="77">
        <f>ROUND(IF('Indicator Data'!Q111="No data",IF((0.1233*LN('Indicator Data'!BB111)-0.4559)&gt;C$195,0,IF((0.1233*LN('Indicator Data'!BB111)-0.4559)&lt;C$194,10,(C$195-(0.1233*LN('Indicator Data'!BB111)-0.4559))/(C$195-C$194)*10)),IF('Indicator Data'!Q111&gt;C$195,0,IF('Indicator Data'!Q111&lt;C$194,10,(C$195-'Indicator Data'!Q111)/(C$195-C$194)*10))),1)</f>
        <v>1.4</v>
      </c>
      <c r="D108" s="77" t="str">
        <f>IF('Indicator Data'!R111="No data","x",ROUND((IF('Indicator Data'!R111&gt;D$195,10,IF('Indicator Data'!R111&lt;D$194,0,10-(D$195-'Indicator Data'!R111)/(D$195-D$194)*10))),1))</f>
        <v>x</v>
      </c>
      <c r="E108" s="78">
        <f t="shared" si="19"/>
        <v>1.4</v>
      </c>
      <c r="F108" s="77">
        <f>IF('Indicator Data'!AF111="No data","x",ROUND(IF('Indicator Data'!AF111&gt;F$195,10,IF('Indicator Data'!AF111&lt;F$194,0,10-(F$195-'Indicator Data'!AF111)/(F$195-F$194)*10)),1))</f>
        <v>2.9</v>
      </c>
      <c r="G108" s="77" t="str">
        <f>IF('Indicator Data'!AG111="No data","x",ROUND(IF('Indicator Data'!AG111&gt;G$195,10,IF('Indicator Data'!AG111&lt;G$194,0,10-(G$195-'Indicator Data'!AG111)/(G$195-G$194)*10)),1))</f>
        <v>x</v>
      </c>
      <c r="H108" s="78">
        <f t="shared" si="20"/>
        <v>2.9</v>
      </c>
      <c r="I108" s="79">
        <f>SUM(IF('Indicator Data'!S111=0,0,'Indicator Data'!S111/1000000),SUM('Indicator Data'!T111:U111))</f>
        <v>0.25458199999999997</v>
      </c>
      <c r="J108" s="79">
        <f>I108/'Indicator Data'!BC111*1000000</f>
        <v>0.58263816893124332</v>
      </c>
      <c r="K108" s="77">
        <f t="shared" si="21"/>
        <v>0</v>
      </c>
      <c r="L108" s="77" t="str">
        <f>IF('Indicator Data'!V111="No data","x",ROUND(IF('Indicator Data'!V111&gt;L$195,10,IF('Indicator Data'!V111&lt;L$194,0,10-(L$195-'Indicator Data'!V111)/(L$195-L$194)*10)),1))</f>
        <v>x</v>
      </c>
      <c r="M108" s="78">
        <f t="shared" si="22"/>
        <v>0</v>
      </c>
      <c r="N108" s="80">
        <f t="shared" si="23"/>
        <v>1.4</v>
      </c>
      <c r="O108" s="92">
        <f>IF(AND('Indicator Data'!AK111="No data",'Indicator Data'!AL111="No data"),0,SUM('Indicator Data'!AK111:AM111)/1000)</f>
        <v>7.9480000000000004</v>
      </c>
      <c r="P108" s="77">
        <f t="shared" si="24"/>
        <v>3</v>
      </c>
      <c r="Q108" s="81">
        <f>O108*1000/'Indicator Data'!BC111</f>
        <v>1.8189849112134882E-2</v>
      </c>
      <c r="R108" s="77">
        <f t="shared" si="25"/>
        <v>6.5</v>
      </c>
      <c r="S108" s="82">
        <f t="shared" si="26"/>
        <v>4.8</v>
      </c>
      <c r="T108" s="77" t="str">
        <f>IF('Indicator Data'!AB111="No data","x",ROUND(IF('Indicator Data'!AB111&gt;T$195,10,IF('Indicator Data'!AB111&lt;T$194,0,10-(T$195-'Indicator Data'!AB111)/(T$195-T$194)*10)),1))</f>
        <v>x</v>
      </c>
      <c r="U108" s="77">
        <f>IF('Indicator Data'!AA111="No data","x",ROUND(IF('Indicator Data'!AA111&gt;U$195,10,IF('Indicator Data'!AA111&lt;U$194,0,10-(U$195-'Indicator Data'!AA111)/(U$195-U$194)*10)),1))</f>
        <v>0.2</v>
      </c>
      <c r="V108" s="77" t="str">
        <f>IF('Indicator Data'!AE111="No data","x",ROUND(IF('Indicator Data'!AE111&gt;V$195,10,IF('Indicator Data'!AE111&lt;V$194,0,10-(V$195-'Indicator Data'!AE111)/(V$195-V$194)*10)),1))</f>
        <v>x</v>
      </c>
      <c r="W108" s="78">
        <f t="shared" si="32"/>
        <v>0.2</v>
      </c>
      <c r="X108" s="77">
        <f>IF('Indicator Data'!W111="No data","x",ROUND(IF('Indicator Data'!W111&gt;X$195,10,IF('Indicator Data'!W111&lt;X$194,0,10-(X$195-'Indicator Data'!W111)/(X$195-X$194)*10)),1))</f>
        <v>0.5</v>
      </c>
      <c r="Y108" s="77" t="str">
        <f>IF('Indicator Data'!X111="No data","x",ROUND(IF('Indicator Data'!X111&gt;Y$195,10,IF('Indicator Data'!X111&lt;Y$194,0,10-(Y$195-'Indicator Data'!X111)/(Y$195-Y$194)*10)),1))</f>
        <v>x</v>
      </c>
      <c r="Z108" s="78">
        <f t="shared" si="27"/>
        <v>0.5</v>
      </c>
      <c r="AA108" s="92">
        <f>('Indicator Data'!AJ111+'Indicator Data'!AI111*0.5+'Indicator Data'!AH111*0.25)/1000</f>
        <v>0</v>
      </c>
      <c r="AB108" s="83">
        <f>AA108*1000/'Indicator Data'!BC111</f>
        <v>0</v>
      </c>
      <c r="AC108" s="78">
        <f t="shared" si="28"/>
        <v>0</v>
      </c>
      <c r="AD108" s="77">
        <f>IF('Indicator Data'!AN111="No data","x",ROUND(IF('Indicator Data'!AN111&lt;$AD$194,10,IF('Indicator Data'!AN111&gt;$AD$195,0,($AD$195-'Indicator Data'!AN111)/($AD$195-$AD$194)*10)),1))</f>
        <v>1.9</v>
      </c>
      <c r="AE108" s="77">
        <f>IF('Indicator Data'!AO111="No data","x",ROUND(IF('Indicator Data'!AO111&gt;$AE$195,10,IF('Indicator Data'!AO111&lt;$AE$194,0,10-($AE$195-'Indicator Data'!AO111)/($AE$195-$AE$194)*10)),1))</f>
        <v>0</v>
      </c>
      <c r="AF108" s="84">
        <f>IF('Indicator Data'!AP111="No data","x",ROUND(IF('Indicator Data'!AP111&gt;$AF$195,10,IF('Indicator Data'!AP111&lt;$AF$194,0,10-($AF$195-'Indicator Data'!AP111)/($AF$195-$AF$194)*10)),1))</f>
        <v>1.8</v>
      </c>
      <c r="AG108" s="84">
        <f>IF('Indicator Data'!AQ111="No data","x",ROUND(IF('Indicator Data'!AQ111&gt;$AG$195,10,IF('Indicator Data'!AQ111&lt;$AG$194,0,10-($AG$195-'Indicator Data'!AQ111)/($AG$195-$AG$194)*10)),1))</f>
        <v>4.3</v>
      </c>
      <c r="AH108" s="77">
        <f t="shared" si="29"/>
        <v>2.2999999999999998</v>
      </c>
      <c r="AI108" s="78">
        <f t="shared" si="30"/>
        <v>1.4</v>
      </c>
      <c r="AJ108" s="85">
        <f t="shared" si="31"/>
        <v>0.5</v>
      </c>
      <c r="AK108" s="86">
        <f t="shared" si="33"/>
        <v>2.9</v>
      </c>
    </row>
    <row r="109" spans="1:37" s="4" customFormat="1" x14ac:dyDescent="0.25">
      <c r="A109" s="131" t="s">
        <v>201</v>
      </c>
      <c r="B109" s="63" t="s">
        <v>200</v>
      </c>
      <c r="C109" s="77">
        <f>ROUND(IF('Indicator Data'!Q112="No data",IF((0.1233*LN('Indicator Data'!BB112)-0.4559)&gt;C$195,0,IF((0.1233*LN('Indicator Data'!BB112)-0.4559)&lt;C$194,10,(C$195-(0.1233*LN('Indicator Data'!BB112)-0.4559))/(C$195-C$194)*10)),IF('Indicator Data'!Q112&gt;C$195,0,IF('Indicator Data'!Q112&lt;C$194,10,(C$195-'Indicator Data'!Q112)/(C$195-C$194)*10))),1)</f>
        <v>5.9</v>
      </c>
      <c r="D109" s="77" t="str">
        <f>IF('Indicator Data'!R112="No data","x",ROUND((IF('Indicator Data'!R112&gt;D$195,10,IF('Indicator Data'!R112&lt;D$194,0,10-(D$195-'Indicator Data'!R112)/(D$195-D$194)*10))),1))</f>
        <v>x</v>
      </c>
      <c r="E109" s="78">
        <f t="shared" si="19"/>
        <v>5.9</v>
      </c>
      <c r="F109" s="77" t="str">
        <f>IF('Indicator Data'!AF112="No data","x",ROUND(IF('Indicator Data'!AF112&gt;F$195,10,IF('Indicator Data'!AF112&lt;F$194,0,10-(F$195-'Indicator Data'!AF112)/(F$195-F$194)*10)),1))</f>
        <v>x</v>
      </c>
      <c r="G109" s="77" t="str">
        <f>IF('Indicator Data'!AG112="No data","x",ROUND(IF('Indicator Data'!AG112&gt;G$195,10,IF('Indicator Data'!AG112&lt;G$194,0,10-(G$195-'Indicator Data'!AG112)/(G$195-G$194)*10)),1))</f>
        <v>x</v>
      </c>
      <c r="H109" s="78" t="str">
        <f t="shared" si="20"/>
        <v>x</v>
      </c>
      <c r="I109" s="79">
        <f>SUM(IF('Indicator Data'!S112=0,0,'Indicator Data'!S112/1000000),SUM('Indicator Data'!T112:U112))</f>
        <v>115.69413300000001</v>
      </c>
      <c r="J109" s="79">
        <f>I109/'Indicator Data'!BC112*1000000</f>
        <v>2180.1932122262842</v>
      </c>
      <c r="K109" s="77">
        <f t="shared" si="21"/>
        <v>10</v>
      </c>
      <c r="L109" s="77">
        <f>IF('Indicator Data'!V112="No data","x",ROUND(IF('Indicator Data'!V112&gt;L$195,10,IF('Indicator Data'!V112&lt;L$194,0,10-(L$195-'Indicator Data'!V112)/(L$195-L$194)*10)),1))</f>
        <v>10</v>
      </c>
      <c r="M109" s="78">
        <f t="shared" si="22"/>
        <v>10</v>
      </c>
      <c r="N109" s="80">
        <f t="shared" si="23"/>
        <v>7.3</v>
      </c>
      <c r="O109" s="92">
        <f>IF(AND('Indicator Data'!AK112="No data",'Indicator Data'!AL112="No data"),0,SUM('Indicator Data'!AK112:AM112)/1000)</f>
        <v>0</v>
      </c>
      <c r="P109" s="77">
        <f t="shared" si="24"/>
        <v>0</v>
      </c>
      <c r="Q109" s="81">
        <f>O109*1000/'Indicator Data'!BC112</f>
        <v>0</v>
      </c>
      <c r="R109" s="77">
        <f t="shared" si="25"/>
        <v>0</v>
      </c>
      <c r="S109" s="82">
        <f t="shared" si="26"/>
        <v>0</v>
      </c>
      <c r="T109" s="77" t="str">
        <f>IF('Indicator Data'!AB112="No data","x",ROUND(IF('Indicator Data'!AB112&gt;T$195,10,IF('Indicator Data'!AB112&lt;T$194,0,10-(T$195-'Indicator Data'!AB112)/(T$195-T$194)*10)),1))</f>
        <v>x</v>
      </c>
      <c r="U109" s="77">
        <f>IF('Indicator Data'!AA112="No data","x",ROUND(IF('Indicator Data'!AA112&gt;U$195,10,IF('Indicator Data'!AA112&lt;U$194,0,10-(U$195-'Indicator Data'!AA112)/(U$195-U$194)*10)),1))</f>
        <v>6.3</v>
      </c>
      <c r="V109" s="77" t="str">
        <f>IF('Indicator Data'!AE112="No data","x",ROUND(IF('Indicator Data'!AE112&gt;V$195,10,IF('Indicator Data'!AE112&lt;V$194,0,10-(V$195-'Indicator Data'!AE112)/(V$195-V$194)*10)),1))</f>
        <v>x</v>
      </c>
      <c r="W109" s="78">
        <f t="shared" si="32"/>
        <v>6.3</v>
      </c>
      <c r="X109" s="77">
        <f>IF('Indicator Data'!W112="No data","x",ROUND(IF('Indicator Data'!W112&gt;X$195,10,IF('Indicator Data'!W112&lt;X$194,0,10-(X$195-'Indicator Data'!W112)/(X$195-X$194)*10)),1))</f>
        <v>2.8</v>
      </c>
      <c r="Y109" s="77">
        <f>IF('Indicator Data'!X112="No data","x",ROUND(IF('Indicator Data'!X112&gt;Y$195,10,IF('Indicator Data'!X112&lt;Y$194,0,10-(Y$195-'Indicator Data'!X112)/(Y$195-Y$194)*10)),1))</f>
        <v>2.9</v>
      </c>
      <c r="Z109" s="78">
        <f t="shared" si="27"/>
        <v>2.9</v>
      </c>
      <c r="AA109" s="92">
        <f>('Indicator Data'!AJ112+'Indicator Data'!AI112*0.5+'Indicator Data'!AH112*0.25)/1000</f>
        <v>10.5</v>
      </c>
      <c r="AB109" s="83">
        <f>AA109*1000/'Indicator Data'!BC112</f>
        <v>0.19786680737195192</v>
      </c>
      <c r="AC109" s="78">
        <f t="shared" si="28"/>
        <v>10</v>
      </c>
      <c r="AD109" s="77">
        <f>IF('Indicator Data'!AN112="No data","x",ROUND(IF('Indicator Data'!AN112&lt;$AD$194,10,IF('Indicator Data'!AN112&gt;$AD$195,0,($AD$195-'Indicator Data'!AN112)/($AD$195-$AD$194)*10)),1))</f>
        <v>4.8</v>
      </c>
      <c r="AE109" s="77">
        <f>IF('Indicator Data'!AO112="No data","x",ROUND(IF('Indicator Data'!AO112&gt;$AE$195,10,IF('Indicator Data'!AO112&lt;$AE$194,0,10-($AE$195-'Indicator Data'!AO112)/($AE$195-$AE$194)*10)),1))</f>
        <v>3.1</v>
      </c>
      <c r="AF109" s="84" t="str">
        <f>IF('Indicator Data'!AP112="No data","x",ROUND(IF('Indicator Data'!AP112&gt;$AF$195,10,IF('Indicator Data'!AP112&lt;$AF$194,0,10-($AF$195-'Indicator Data'!AP112)/($AF$195-$AF$194)*10)),1))</f>
        <v>x</v>
      </c>
      <c r="AG109" s="84" t="str">
        <f>IF('Indicator Data'!AQ112="No data","x",ROUND(IF('Indicator Data'!AQ112&gt;$AG$195,10,IF('Indicator Data'!AQ112&lt;$AG$194,0,10-($AG$195-'Indicator Data'!AQ112)/($AG$195-$AG$194)*10)),1))</f>
        <v>x</v>
      </c>
      <c r="AH109" s="77" t="str">
        <f t="shared" si="29"/>
        <v>x</v>
      </c>
      <c r="AI109" s="78">
        <f t="shared" si="30"/>
        <v>4</v>
      </c>
      <c r="AJ109" s="85">
        <f t="shared" si="31"/>
        <v>6.9</v>
      </c>
      <c r="AK109" s="86">
        <f t="shared" si="33"/>
        <v>4.3</v>
      </c>
    </row>
    <row r="110" spans="1:37" s="4" customFormat="1" x14ac:dyDescent="0.25">
      <c r="A110" s="131" t="s">
        <v>203</v>
      </c>
      <c r="B110" s="63" t="s">
        <v>202</v>
      </c>
      <c r="C110" s="77">
        <f>ROUND(IF('Indicator Data'!Q113="No data",IF((0.1233*LN('Indicator Data'!BB113)-0.4559)&gt;C$195,0,IF((0.1233*LN('Indicator Data'!BB113)-0.4559)&lt;C$194,10,(C$195-(0.1233*LN('Indicator Data'!BB113)-0.4559))/(C$195-C$194)*10)),IF('Indicator Data'!Q113&gt;C$195,0,IF('Indicator Data'!Q113&lt;C$194,10,(C$195-'Indicator Data'!Q113)/(C$195-C$194)*10))),1)</f>
        <v>6.7</v>
      </c>
      <c r="D110" s="77">
        <f>IF('Indicator Data'!R113="No data","x",ROUND((IF('Indicator Data'!R113&gt;D$195,10,IF('Indicator Data'!R113&lt;D$194,0,10-(D$195-'Indicator Data'!R113)/(D$195-D$194)*10))),1))</f>
        <v>5.4</v>
      </c>
      <c r="E110" s="78">
        <f t="shared" si="19"/>
        <v>6.1</v>
      </c>
      <c r="F110" s="77">
        <f>IF('Indicator Data'!AF113="No data","x",ROUND(IF('Indicator Data'!AF113&gt;F$195,10,IF('Indicator Data'!AF113&lt;F$194,0,10-(F$195-'Indicator Data'!AF113)/(F$195-F$194)*10)),1))</f>
        <v>8.4</v>
      </c>
      <c r="G110" s="77">
        <f>IF('Indicator Data'!AG113="No data","x",ROUND(IF('Indicator Data'!AG113&gt;G$195,10,IF('Indicator Data'!AG113&lt;G$194,0,10-(G$195-'Indicator Data'!AG113)/(G$195-G$194)*10)),1))</f>
        <v>1.9</v>
      </c>
      <c r="H110" s="78">
        <f t="shared" si="20"/>
        <v>5.2</v>
      </c>
      <c r="I110" s="79">
        <f>SUM(IF('Indicator Data'!S113=0,0,'Indicator Data'!S113/1000000),SUM('Indicator Data'!T113:U113))</f>
        <v>706.88972099999989</v>
      </c>
      <c r="J110" s="79">
        <f>I110/'Indicator Data'!BC113*1000000</f>
        <v>164.35404850665586</v>
      </c>
      <c r="K110" s="77">
        <f t="shared" si="21"/>
        <v>3.3</v>
      </c>
      <c r="L110" s="77">
        <f>IF('Indicator Data'!V113="No data","x",ROUND(IF('Indicator Data'!V113&gt;L$195,10,IF('Indicator Data'!V113&lt;L$194,0,10-(L$195-'Indicator Data'!V113)/(L$195-L$194)*10)),1))</f>
        <v>4.5</v>
      </c>
      <c r="M110" s="78">
        <f t="shared" si="22"/>
        <v>3.9</v>
      </c>
      <c r="N110" s="80">
        <f t="shared" si="23"/>
        <v>5.3</v>
      </c>
      <c r="O110" s="92">
        <f>IF(AND('Indicator Data'!AK113="No data",'Indicator Data'!AL113="No data"),0,SUM('Indicator Data'!AK113:AM113)/1000)</f>
        <v>79.006</v>
      </c>
      <c r="P110" s="77">
        <f t="shared" si="24"/>
        <v>6.3</v>
      </c>
      <c r="Q110" s="81">
        <f>O110*1000/'Indicator Data'!BC113</f>
        <v>1.8369139585093574E-2</v>
      </c>
      <c r="R110" s="77">
        <f t="shared" si="25"/>
        <v>6.5</v>
      </c>
      <c r="S110" s="82">
        <f t="shared" si="26"/>
        <v>6.4</v>
      </c>
      <c r="T110" s="77">
        <f>IF('Indicator Data'!AB113="No data","x",ROUND(IF('Indicator Data'!AB113&gt;T$195,10,IF('Indicator Data'!AB113&lt;T$194,0,10-(T$195-'Indicator Data'!AB113)/(T$195-T$194)*10)),1))</f>
        <v>1.2</v>
      </c>
      <c r="U110" s="77">
        <f>IF('Indicator Data'!AA113="No data","x",ROUND(IF('Indicator Data'!AA113&gt;U$195,10,IF('Indicator Data'!AA113&lt;U$194,0,10-(U$195-'Indicator Data'!AA113)/(U$195-U$194)*10)),1))</f>
        <v>1.9</v>
      </c>
      <c r="V110" s="77">
        <f>IF('Indicator Data'!AE113="No data","x",ROUND(IF('Indicator Data'!AE113&gt;V$195,10,IF('Indicator Data'!AE113&lt;V$194,0,10-(V$195-'Indicator Data'!AE113)/(V$195-V$194)*10)),1))</f>
        <v>5.6</v>
      </c>
      <c r="W110" s="78">
        <f t="shared" si="32"/>
        <v>2.9</v>
      </c>
      <c r="X110" s="77">
        <f>IF('Indicator Data'!W113="No data","x",ROUND(IF('Indicator Data'!W113&gt;X$195,10,IF('Indicator Data'!W113&lt;X$194,0,10-(X$195-'Indicator Data'!W113)/(X$195-X$194)*10)),1))</f>
        <v>6.5</v>
      </c>
      <c r="Y110" s="77">
        <f>IF('Indicator Data'!X113="No data","x",ROUND(IF('Indicator Data'!X113&gt;Y$195,10,IF('Indicator Data'!X113&lt;Y$194,0,10-(Y$195-'Indicator Data'!X113)/(Y$195-Y$194)*10)),1))</f>
        <v>4.3</v>
      </c>
      <c r="Z110" s="78">
        <f t="shared" si="27"/>
        <v>5.4</v>
      </c>
      <c r="AA110" s="92">
        <f>('Indicator Data'!AJ113+'Indicator Data'!AI113*0.5+'Indicator Data'!AH113*0.25)/1000</f>
        <v>0</v>
      </c>
      <c r="AB110" s="83">
        <f>AA110*1000/'Indicator Data'!BC113</f>
        <v>0</v>
      </c>
      <c r="AC110" s="78">
        <f t="shared" si="28"/>
        <v>0</v>
      </c>
      <c r="AD110" s="77">
        <f>IF('Indicator Data'!AN113="No data","x",ROUND(IF('Indicator Data'!AN113&lt;$AD$194,10,IF('Indicator Data'!AN113&gt;$AD$195,0,($AD$195-'Indicator Data'!AN113)/($AD$195-$AD$194)*10)),1))</f>
        <v>2.4</v>
      </c>
      <c r="AE110" s="77">
        <f>IF('Indicator Data'!AO113="No data","x",ROUND(IF('Indicator Data'!AO113&gt;$AE$195,10,IF('Indicator Data'!AO113&lt;$AE$194,0,10-($AE$195-'Indicator Data'!AO113)/($AE$195-$AE$194)*10)),1))</f>
        <v>0.2</v>
      </c>
      <c r="AF110" s="84">
        <f>IF('Indicator Data'!AP113="No data","x",ROUND(IF('Indicator Data'!AP113&gt;$AF$195,10,IF('Indicator Data'!AP113&lt;$AF$194,0,10-($AF$195-'Indicator Data'!AP113)/($AF$195-$AF$194)*10)),1))</f>
        <v>10</v>
      </c>
      <c r="AG110" s="84">
        <f>IF('Indicator Data'!AQ113="No data","x",ROUND(IF('Indicator Data'!AQ113&gt;$AG$195,10,IF('Indicator Data'!AQ113&lt;$AG$194,0,10-($AG$195-'Indicator Data'!AQ113)/($AG$195-$AG$194)*10)),1))</f>
        <v>1.6</v>
      </c>
      <c r="AH110" s="77">
        <f t="shared" si="29"/>
        <v>8.3000000000000007</v>
      </c>
      <c r="AI110" s="78">
        <f t="shared" si="30"/>
        <v>3.6</v>
      </c>
      <c r="AJ110" s="85">
        <f t="shared" si="31"/>
        <v>3.2</v>
      </c>
      <c r="AK110" s="86">
        <f t="shared" si="33"/>
        <v>5</v>
      </c>
    </row>
    <row r="111" spans="1:37" s="4" customFormat="1" x14ac:dyDescent="0.25">
      <c r="A111" s="131" t="s">
        <v>205</v>
      </c>
      <c r="B111" s="63" t="s">
        <v>204</v>
      </c>
      <c r="C111" s="77">
        <f>ROUND(IF('Indicator Data'!Q114="No data",IF((0.1233*LN('Indicator Data'!BB114)-0.4559)&gt;C$195,0,IF((0.1233*LN('Indicator Data'!BB114)-0.4559)&lt;C$194,10,(C$195-(0.1233*LN('Indicator Data'!BB114)-0.4559))/(C$195-C$194)*10)),IF('Indicator Data'!Q114&gt;C$195,0,IF('Indicator Data'!Q114&lt;C$194,10,(C$195-'Indicator Data'!Q114)/(C$195-C$194)*10))),1)</f>
        <v>2.6</v>
      </c>
      <c r="D111" s="77" t="str">
        <f>IF('Indicator Data'!R114="No data","x",ROUND((IF('Indicator Data'!R114&gt;D$195,10,IF('Indicator Data'!R114&lt;D$194,0,10-(D$195-'Indicator Data'!R114)/(D$195-D$194)*10))),1))</f>
        <v>x</v>
      </c>
      <c r="E111" s="78">
        <f t="shared" si="19"/>
        <v>2.6</v>
      </c>
      <c r="F111" s="77">
        <f>IF('Indicator Data'!AF114="No data","x",ROUND(IF('Indicator Data'!AF114&gt;F$195,10,IF('Indicator Data'!AF114&lt;F$194,0,10-(F$195-'Indicator Data'!AF114)/(F$195-F$194)*10)),1))</f>
        <v>5.0999999999999996</v>
      </c>
      <c r="G111" s="77">
        <f>IF('Indicator Data'!AG114="No data","x",ROUND(IF('Indicator Data'!AG114&gt;G$195,10,IF('Indicator Data'!AG114&lt;G$194,0,10-(G$195-'Indicator Data'!AG114)/(G$195-G$194)*10)),1))</f>
        <v>2.7</v>
      </c>
      <c r="H111" s="78">
        <f t="shared" si="20"/>
        <v>3.9</v>
      </c>
      <c r="I111" s="79">
        <f>SUM(IF('Indicator Data'!S114=0,0,'Indicator Data'!S114/1000000),SUM('Indicator Data'!T114:U114))</f>
        <v>121.07</v>
      </c>
      <c r="J111" s="79">
        <f>I111/'Indicator Data'!BC114*1000000</f>
        <v>95.823179442694851</v>
      </c>
      <c r="K111" s="77">
        <f t="shared" si="21"/>
        <v>1.9</v>
      </c>
      <c r="L111" s="77">
        <f>IF('Indicator Data'!V114="No data","x",ROUND(IF('Indicator Data'!V114&gt;L$195,10,IF('Indicator Data'!V114&lt;L$194,0,10-(L$195-'Indicator Data'!V114)/(L$195-L$194)*10)),1))</f>
        <v>0.4</v>
      </c>
      <c r="M111" s="78">
        <f t="shared" si="22"/>
        <v>1.2</v>
      </c>
      <c r="N111" s="80">
        <f t="shared" si="23"/>
        <v>2.6</v>
      </c>
      <c r="O111" s="92">
        <f>IF(AND('Indicator Data'!AK114="No data",'Indicator Data'!AL114="No data"),0,SUM('Indicator Data'!AK114:AM114)/1000)</f>
        <v>0</v>
      </c>
      <c r="P111" s="77">
        <f t="shared" si="24"/>
        <v>0</v>
      </c>
      <c r="Q111" s="81">
        <f>O111*1000/'Indicator Data'!BC114</f>
        <v>0</v>
      </c>
      <c r="R111" s="77">
        <f t="shared" si="25"/>
        <v>0</v>
      </c>
      <c r="S111" s="82">
        <f t="shared" si="26"/>
        <v>0</v>
      </c>
      <c r="T111" s="77">
        <f>IF('Indicator Data'!AB114="No data","x",ROUND(IF('Indicator Data'!AB114&gt;T$195,10,IF('Indicator Data'!AB114&lt;T$194,0,10-(T$195-'Indicator Data'!AB114)/(T$195-T$194)*10)),1))</f>
        <v>1.8</v>
      </c>
      <c r="U111" s="77">
        <f>IF('Indicator Data'!AA114="No data","x",ROUND(IF('Indicator Data'!AA114&gt;U$195,10,IF('Indicator Data'!AA114&lt;U$194,0,10-(U$195-'Indicator Data'!AA114)/(U$195-U$194)*10)),1))</f>
        <v>0.4</v>
      </c>
      <c r="V111" s="77" t="str">
        <f>IF('Indicator Data'!AE114="No data","x",ROUND(IF('Indicator Data'!AE114&gt;V$195,10,IF('Indicator Data'!AE114&lt;V$194,0,10-(V$195-'Indicator Data'!AE114)/(V$195-V$194)*10)),1))</f>
        <v>x</v>
      </c>
      <c r="W111" s="78">
        <f t="shared" si="32"/>
        <v>1.1000000000000001</v>
      </c>
      <c r="X111" s="77">
        <f>IF('Indicator Data'!W114="No data","x",ROUND(IF('Indicator Data'!W114&gt;X$195,10,IF('Indicator Data'!W114&lt;X$194,0,10-(X$195-'Indicator Data'!W114)/(X$195-X$194)*10)),1))</f>
        <v>1</v>
      </c>
      <c r="Y111" s="77" t="str">
        <f>IF('Indicator Data'!X114="No data","x",ROUND(IF('Indicator Data'!X114&gt;Y$195,10,IF('Indicator Data'!X114&lt;Y$194,0,10-(Y$195-'Indicator Data'!X114)/(Y$195-Y$194)*10)),1))</f>
        <v>x</v>
      </c>
      <c r="Z111" s="78">
        <f t="shared" si="27"/>
        <v>1</v>
      </c>
      <c r="AA111" s="92">
        <f>('Indicator Data'!AJ114+'Indicator Data'!AI114*0.5+'Indicator Data'!AH114*0.25)/1000</f>
        <v>0</v>
      </c>
      <c r="AB111" s="83">
        <f>AA111*1000/'Indicator Data'!BC114</f>
        <v>0</v>
      </c>
      <c r="AC111" s="78">
        <f t="shared" si="28"/>
        <v>0</v>
      </c>
      <c r="AD111" s="77">
        <f>IF('Indicator Data'!AN114="No data","x",ROUND(IF('Indicator Data'!AN114&lt;$AD$194,10,IF('Indicator Data'!AN114&gt;$AD$195,0,($AD$195-'Indicator Data'!AN114)/($AD$195-$AD$194)*10)),1))</f>
        <v>2.8</v>
      </c>
      <c r="AE111" s="77">
        <f>IF('Indicator Data'!AO114="No data","x",ROUND(IF('Indicator Data'!AO114&gt;$AE$195,10,IF('Indicator Data'!AO114&lt;$AE$194,0,10-($AE$195-'Indicator Data'!AO114)/($AE$195-$AE$194)*10)),1))</f>
        <v>0</v>
      </c>
      <c r="AF111" s="84">
        <f>IF('Indicator Data'!AP114="No data","x",ROUND(IF('Indicator Data'!AP114&gt;$AF$195,10,IF('Indicator Data'!AP114&lt;$AF$194,0,10-($AF$195-'Indicator Data'!AP114)/($AF$195-$AF$194)*10)),1))</f>
        <v>4.3</v>
      </c>
      <c r="AG111" s="84">
        <f>IF('Indicator Data'!AQ114="No data","x",ROUND(IF('Indicator Data'!AQ114&gt;$AG$195,10,IF('Indicator Data'!AQ114&lt;$AG$194,0,10-($AG$195-'Indicator Data'!AQ114)/($AG$195-$AG$194)*10)),1))</f>
        <v>5.9</v>
      </c>
      <c r="AH111" s="77">
        <f t="shared" si="29"/>
        <v>4.5999999999999996</v>
      </c>
      <c r="AI111" s="78">
        <f t="shared" si="30"/>
        <v>2.5</v>
      </c>
      <c r="AJ111" s="85">
        <f t="shared" si="31"/>
        <v>1.2</v>
      </c>
      <c r="AK111" s="86">
        <f t="shared" si="33"/>
        <v>0.6</v>
      </c>
    </row>
    <row r="112" spans="1:37" s="4" customFormat="1" x14ac:dyDescent="0.25">
      <c r="A112" s="131" t="s">
        <v>207</v>
      </c>
      <c r="B112" s="63" t="s">
        <v>206</v>
      </c>
      <c r="C112" s="77">
        <f>ROUND(IF('Indicator Data'!Q115="No data",IF((0.1233*LN('Indicator Data'!BB115)-0.4559)&gt;C$195,0,IF((0.1233*LN('Indicator Data'!BB115)-0.4559)&lt;C$194,10,(C$195-(0.1233*LN('Indicator Data'!BB115)-0.4559))/(C$195-C$194)*10)),IF('Indicator Data'!Q115&gt;C$195,0,IF('Indicator Data'!Q115&lt;C$194,10,(C$195-'Indicator Data'!Q115)/(C$195-C$194)*10))),1)</f>
        <v>2.9</v>
      </c>
      <c r="D112" s="77">
        <f>IF('Indicator Data'!R115="No data","x",ROUND((IF('Indicator Data'!R115&gt;D$195,10,IF('Indicator Data'!R115&lt;D$194,0,10-(D$195-'Indicator Data'!R115)/(D$195-D$194)*10))),1))</f>
        <v>0</v>
      </c>
      <c r="E112" s="78">
        <f t="shared" si="19"/>
        <v>1.6</v>
      </c>
      <c r="F112" s="77">
        <f>IF('Indicator Data'!AF115="No data","x",ROUND(IF('Indicator Data'!AF115&gt;F$195,10,IF('Indicator Data'!AF115&lt;F$194,0,10-(F$195-'Indicator Data'!AF115)/(F$195-F$194)*10)),1))</f>
        <v>4.5999999999999996</v>
      </c>
      <c r="G112" s="77">
        <f>IF('Indicator Data'!AG115="No data","x",ROUND(IF('Indicator Data'!AG115&gt;G$195,10,IF('Indicator Data'!AG115&lt;G$194,0,10-(G$195-'Indicator Data'!AG115)/(G$195-G$194)*10)),1))</f>
        <v>5.8</v>
      </c>
      <c r="H112" s="78">
        <f t="shared" si="20"/>
        <v>5.2</v>
      </c>
      <c r="I112" s="79">
        <f>SUM(IF('Indicator Data'!S115=0,0,'Indicator Data'!S115/1000000),SUM('Indicator Data'!T115:U115))</f>
        <v>1124.2665239999999</v>
      </c>
      <c r="J112" s="79">
        <f>I112/'Indicator Data'!BC115*1000000</f>
        <v>8.814981860182618</v>
      </c>
      <c r="K112" s="77">
        <f t="shared" si="21"/>
        <v>0.2</v>
      </c>
      <c r="L112" s="77">
        <f>IF('Indicator Data'!V115="No data","x",ROUND(IF('Indicator Data'!V115&gt;L$195,10,IF('Indicator Data'!V115&lt;L$194,0,10-(L$195-'Indicator Data'!V115)/(L$195-L$194)*10)),1))</f>
        <v>0</v>
      </c>
      <c r="M112" s="78">
        <f t="shared" si="22"/>
        <v>0.1</v>
      </c>
      <c r="N112" s="80">
        <f t="shared" si="23"/>
        <v>2.1</v>
      </c>
      <c r="O112" s="92">
        <f>IF(AND('Indicator Data'!AK115="No data",'Indicator Data'!AL115="No data"),0,SUM('Indicator Data'!AK115:AM115)/1000)</f>
        <v>316.72899999999998</v>
      </c>
      <c r="P112" s="77">
        <f t="shared" si="24"/>
        <v>8.3000000000000007</v>
      </c>
      <c r="Q112" s="81">
        <f>O112*1000/'Indicator Data'!BC115</f>
        <v>2.4833616673565393E-3</v>
      </c>
      <c r="R112" s="77">
        <f t="shared" si="25"/>
        <v>4</v>
      </c>
      <c r="S112" s="82">
        <f t="shared" si="26"/>
        <v>6.2</v>
      </c>
      <c r="T112" s="77">
        <f>IF('Indicator Data'!AB115="No data","x",ROUND(IF('Indicator Data'!AB115&gt;T$195,10,IF('Indicator Data'!AB115&lt;T$194,0,10-(T$195-'Indicator Data'!AB115)/(T$195-T$194)*10)),1))</f>
        <v>0.4</v>
      </c>
      <c r="U112" s="77">
        <f>IF('Indicator Data'!AA115="No data","x",ROUND(IF('Indicator Data'!AA115&gt;U$195,10,IF('Indicator Data'!AA115&lt;U$194,0,10-(U$195-'Indicator Data'!AA115)/(U$195-U$194)*10)),1))</f>
        <v>0.4</v>
      </c>
      <c r="V112" s="77">
        <f>IF('Indicator Data'!AE115="No data","x",ROUND(IF('Indicator Data'!AE115&gt;V$195,10,IF('Indicator Data'!AE115&lt;V$194,0,10-(V$195-'Indicator Data'!AE115)/(V$195-V$194)*10)),1))</f>
        <v>0</v>
      </c>
      <c r="W112" s="78">
        <f t="shared" si="32"/>
        <v>0.3</v>
      </c>
      <c r="X112" s="77">
        <f>IF('Indicator Data'!W115="No data","x",ROUND(IF('Indicator Data'!W115&gt;X$195,10,IF('Indicator Data'!W115&lt;X$194,0,10-(X$195-'Indicator Data'!W115)/(X$195-X$194)*10)),1))</f>
        <v>1</v>
      </c>
      <c r="Y112" s="77">
        <f>IF('Indicator Data'!X115="No data","x",ROUND(IF('Indicator Data'!X115&gt;Y$195,10,IF('Indicator Data'!X115&lt;Y$194,0,10-(Y$195-'Indicator Data'!X115)/(Y$195-Y$194)*10)),1))</f>
        <v>0.6</v>
      </c>
      <c r="Z112" s="78">
        <f t="shared" si="27"/>
        <v>0.8</v>
      </c>
      <c r="AA112" s="92">
        <f>('Indicator Data'!AJ115+'Indicator Data'!AI115*0.5+'Indicator Data'!AH115*0.25)/1000</f>
        <v>42.697749999999999</v>
      </c>
      <c r="AB112" s="83">
        <f>AA112*1000/'Indicator Data'!BC115</f>
        <v>3.3477817197785073E-4</v>
      </c>
      <c r="AC112" s="78">
        <f t="shared" si="28"/>
        <v>0</v>
      </c>
      <c r="AD112" s="77">
        <f>IF('Indicator Data'!AN115="No data","x",ROUND(IF('Indicator Data'!AN115&lt;$AD$194,10,IF('Indicator Data'!AN115&gt;$AD$195,0,($AD$195-'Indicator Data'!AN115)/($AD$195-$AD$194)*10)),1))</f>
        <v>2.7</v>
      </c>
      <c r="AE112" s="77">
        <f>IF('Indicator Data'!AO115="No data","x",ROUND(IF('Indicator Data'!AO115&gt;$AE$195,10,IF('Indicator Data'!AO115&lt;$AE$194,0,10-($AE$195-'Indicator Data'!AO115)/($AE$195-$AE$194)*10)),1))</f>
        <v>0</v>
      </c>
      <c r="AF112" s="84">
        <f>IF('Indicator Data'!AP115="No data","x",ROUND(IF('Indicator Data'!AP115&gt;$AF$195,10,IF('Indicator Data'!AP115&lt;$AF$194,0,10-($AF$195-'Indicator Data'!AP115)/($AF$195-$AF$194)*10)),1))</f>
        <v>3</v>
      </c>
      <c r="AG112" s="84">
        <f>IF('Indicator Data'!AQ115="No data","x",ROUND(IF('Indicator Data'!AQ115&gt;$AG$195,10,IF('Indicator Data'!AQ115&lt;$AG$194,0,10-($AG$195-'Indicator Data'!AQ115)/($AG$195-$AG$194)*10)),1))</f>
        <v>2.4</v>
      </c>
      <c r="AH112" s="77">
        <f t="shared" si="29"/>
        <v>2.9</v>
      </c>
      <c r="AI112" s="78">
        <f t="shared" si="30"/>
        <v>1.9</v>
      </c>
      <c r="AJ112" s="85">
        <f t="shared" si="31"/>
        <v>0.8</v>
      </c>
      <c r="AK112" s="86">
        <f t="shared" si="33"/>
        <v>4</v>
      </c>
    </row>
    <row r="113" spans="1:37" s="4" customFormat="1" x14ac:dyDescent="0.25">
      <c r="A113" s="131" t="s">
        <v>754</v>
      </c>
      <c r="B113" s="63" t="s">
        <v>208</v>
      </c>
      <c r="C113" s="77">
        <f>ROUND(IF('Indicator Data'!Q116="No data",IF((0.1233*LN('Indicator Data'!BB116)-0.4559)&gt;C$195,0,IF((0.1233*LN('Indicator Data'!BB116)-0.4559)&lt;C$194,10,(C$195-(0.1233*LN('Indicator Data'!BB116)-0.4559))/(C$195-C$194)*10)),IF('Indicator Data'!Q116&gt;C$195,0,IF('Indicator Data'!Q116&lt;C$194,10,(C$195-'Indicator Data'!Q116)/(C$195-C$194)*10))),1)</f>
        <v>4.8</v>
      </c>
      <c r="D113" s="77" t="str">
        <f>IF('Indicator Data'!R116="No data","x",ROUND((IF('Indicator Data'!R116&gt;D$195,10,IF('Indicator Data'!R116&lt;D$194,0,10-(D$195-'Indicator Data'!R116)/(D$195-D$194)*10))),1))</f>
        <v>x</v>
      </c>
      <c r="E113" s="78">
        <f t="shared" si="19"/>
        <v>4.8</v>
      </c>
      <c r="F113" s="77" t="str">
        <f>IF('Indicator Data'!AF116="No data","x",ROUND(IF('Indicator Data'!AF116&gt;F$195,10,IF('Indicator Data'!AF116&lt;F$194,0,10-(F$195-'Indicator Data'!AF116)/(F$195-F$194)*10)),1))</f>
        <v>x</v>
      </c>
      <c r="G113" s="77" t="str">
        <f>IF('Indicator Data'!AG116="No data","x",ROUND(IF('Indicator Data'!AG116&gt;G$195,10,IF('Indicator Data'!AG116&lt;G$194,0,10-(G$195-'Indicator Data'!AG116)/(G$195-G$194)*10)),1))</f>
        <v>x</v>
      </c>
      <c r="H113" s="78" t="str">
        <f t="shared" si="20"/>
        <v>x</v>
      </c>
      <c r="I113" s="79">
        <f>SUM(IF('Indicator Data'!S116=0,0,'Indicator Data'!S116/1000000),SUM('Indicator Data'!T116:U116))</f>
        <v>239.29397800000001</v>
      </c>
      <c r="J113" s="79">
        <f>I113/'Indicator Data'!BC116*1000000</f>
        <v>2280.3584817557203</v>
      </c>
      <c r="K113" s="77">
        <f t="shared" si="21"/>
        <v>10</v>
      </c>
      <c r="L113" s="77">
        <f>IF('Indicator Data'!V116="No data","x",ROUND(IF('Indicator Data'!V116&gt;L$195,10,IF('Indicator Data'!V116&lt;L$194,0,10-(L$195-'Indicator Data'!V116)/(L$195-L$194)*10)),1))</f>
        <v>10</v>
      </c>
      <c r="M113" s="78">
        <f t="shared" si="22"/>
        <v>10</v>
      </c>
      <c r="N113" s="80">
        <f t="shared" si="23"/>
        <v>6.5</v>
      </c>
      <c r="O113" s="92">
        <f>IF(AND('Indicator Data'!AK116="No data",'Indicator Data'!AL116="No data"),0,SUM('Indicator Data'!AK116:AM116)/1000)</f>
        <v>4.0000000000000001E-3</v>
      </c>
      <c r="P113" s="77">
        <f t="shared" si="24"/>
        <v>0</v>
      </c>
      <c r="Q113" s="81">
        <f>O113*1000/'Indicator Data'!BC116</f>
        <v>3.8118108960614467E-5</v>
      </c>
      <c r="R113" s="77">
        <f t="shared" si="25"/>
        <v>0</v>
      </c>
      <c r="S113" s="82">
        <f t="shared" si="26"/>
        <v>0</v>
      </c>
      <c r="T113" s="77" t="str">
        <f>IF('Indicator Data'!AB116="No data","x",ROUND(IF('Indicator Data'!AB116&gt;T$195,10,IF('Indicator Data'!AB116&lt;T$194,0,10-(T$195-'Indicator Data'!AB116)/(T$195-T$194)*10)),1))</f>
        <v>x</v>
      </c>
      <c r="U113" s="77">
        <f>IF('Indicator Data'!AA116="No data","x",ROUND(IF('Indicator Data'!AA116&gt;U$195,10,IF('Indicator Data'!AA116&lt;U$194,0,10-(U$195-'Indicator Data'!AA116)/(U$195-U$194)*10)),1))</f>
        <v>2.2999999999999998</v>
      </c>
      <c r="V113" s="77" t="str">
        <f>IF('Indicator Data'!AE116="No data","x",ROUND(IF('Indicator Data'!AE116&gt;V$195,10,IF('Indicator Data'!AE116&lt;V$194,0,10-(V$195-'Indicator Data'!AE116)/(V$195-V$194)*10)),1))</f>
        <v>x</v>
      </c>
      <c r="W113" s="78">
        <f t="shared" si="32"/>
        <v>2.2999999999999998</v>
      </c>
      <c r="X113" s="77">
        <f>IF('Indicator Data'!W116="No data","x",ROUND(IF('Indicator Data'!W116&gt;X$195,10,IF('Indicator Data'!W116&lt;X$194,0,10-(X$195-'Indicator Data'!W116)/(X$195-X$194)*10)),1))</f>
        <v>2.7</v>
      </c>
      <c r="Y113" s="77">
        <f>IF('Indicator Data'!X116="No data","x",ROUND(IF('Indicator Data'!X116&gt;Y$195,10,IF('Indicator Data'!X116&lt;Y$194,0,10-(Y$195-'Indicator Data'!X116)/(Y$195-Y$194)*10)),1))</f>
        <v>3.3</v>
      </c>
      <c r="Z113" s="78">
        <f t="shared" si="27"/>
        <v>3</v>
      </c>
      <c r="AA113" s="92">
        <f>('Indicator Data'!AJ116+'Indicator Data'!AI116*0.5+'Indicator Data'!AH116*0.25)/1000</f>
        <v>58.75</v>
      </c>
      <c r="AB113" s="83">
        <f>AA113*1000/'Indicator Data'!BC116</f>
        <v>0.55985972535902495</v>
      </c>
      <c r="AC113" s="78">
        <f t="shared" si="28"/>
        <v>10</v>
      </c>
      <c r="AD113" s="77">
        <f>IF('Indicator Data'!AN116="No data","x",ROUND(IF('Indicator Data'!AN116&lt;$AD$194,10,IF('Indicator Data'!AN116&gt;$AD$195,0,($AD$195-'Indicator Data'!AN116)/($AD$195-$AD$194)*10)),1))</f>
        <v>4.8</v>
      </c>
      <c r="AE113" s="77">
        <f>IF('Indicator Data'!AO116="No data","x",ROUND(IF('Indicator Data'!AO116&gt;$AE$195,10,IF('Indicator Data'!AO116&lt;$AE$194,0,10-($AE$195-'Indicator Data'!AO116)/($AE$195-$AE$194)*10)),1))</f>
        <v>3.1</v>
      </c>
      <c r="AF113" s="84" t="str">
        <f>IF('Indicator Data'!AP116="No data","x",ROUND(IF('Indicator Data'!AP116&gt;$AF$195,10,IF('Indicator Data'!AP116&lt;$AF$194,0,10-($AF$195-'Indicator Data'!AP116)/($AF$195-$AF$194)*10)),1))</f>
        <v>x</v>
      </c>
      <c r="AG113" s="84" t="str">
        <f>IF('Indicator Data'!AQ116="No data","x",ROUND(IF('Indicator Data'!AQ116&gt;$AG$195,10,IF('Indicator Data'!AQ116&lt;$AG$194,0,10-($AG$195-'Indicator Data'!AQ116)/($AG$195-$AG$194)*10)),1))</f>
        <v>x</v>
      </c>
      <c r="AH113" s="77" t="str">
        <f t="shared" si="29"/>
        <v>x</v>
      </c>
      <c r="AI113" s="78">
        <f t="shared" si="30"/>
        <v>4</v>
      </c>
      <c r="AJ113" s="85">
        <f t="shared" si="31"/>
        <v>6.2</v>
      </c>
      <c r="AK113" s="86">
        <f t="shared" si="33"/>
        <v>3.7</v>
      </c>
    </row>
    <row r="114" spans="1:37" s="4" customFormat="1" x14ac:dyDescent="0.25">
      <c r="A114" s="131" t="s">
        <v>850</v>
      </c>
      <c r="B114" s="63" t="s">
        <v>209</v>
      </c>
      <c r="C114" s="77">
        <f>ROUND(IF('Indicator Data'!Q117="No data",IF((0.1233*LN('Indicator Data'!BB117)-0.4559)&gt;C$195,0,IF((0.1233*LN('Indicator Data'!BB117)-0.4559)&lt;C$194,10,(C$195-(0.1233*LN('Indicator Data'!BB117)-0.4559))/(C$195-C$194)*10)),IF('Indicator Data'!Q117&gt;C$195,0,IF('Indicator Data'!Q117&lt;C$194,10,(C$195-'Indicator Data'!Q117)/(C$195-C$194)*10))),1)</f>
        <v>3.9</v>
      </c>
      <c r="D114" s="77">
        <f>IF('Indicator Data'!R117="No data","x",ROUND((IF('Indicator Data'!R117&gt;D$195,10,IF('Indicator Data'!R117&lt;D$194,0,10-(D$195-'Indicator Data'!R117)/(D$195-D$194)*10))),1))</f>
        <v>0</v>
      </c>
      <c r="E114" s="78">
        <f t="shared" si="19"/>
        <v>2.2000000000000002</v>
      </c>
      <c r="F114" s="77">
        <f>IF('Indicator Data'!AF117="No data","x",ROUND(IF('Indicator Data'!AF117&gt;F$195,10,IF('Indicator Data'!AF117&lt;F$194,0,10-(F$195-'Indicator Data'!AF117)/(F$195-F$194)*10)),1))</f>
        <v>3.1</v>
      </c>
      <c r="G114" s="77">
        <f>IF('Indicator Data'!AG117="No data","x",ROUND(IF('Indicator Data'!AG117&gt;G$195,10,IF('Indicator Data'!AG117&lt;G$194,0,10-(G$195-'Indicator Data'!AG117)/(G$195-G$194)*10)),1))</f>
        <v>0.5</v>
      </c>
      <c r="H114" s="78">
        <f t="shared" si="20"/>
        <v>1.8</v>
      </c>
      <c r="I114" s="79">
        <f>SUM(IF('Indicator Data'!S117=0,0,'Indicator Data'!S117/1000000),SUM('Indicator Data'!T117:U117))</f>
        <v>830.44</v>
      </c>
      <c r="J114" s="79">
        <f>I114/'Indicator Data'!BC117*1000000</f>
        <v>233.79504504504504</v>
      </c>
      <c r="K114" s="77">
        <f t="shared" si="21"/>
        <v>4.7</v>
      </c>
      <c r="L114" s="77">
        <f>IF('Indicator Data'!V117="No data","x",ROUND(IF('Indicator Data'!V117&gt;L$195,10,IF('Indicator Data'!V117&lt;L$194,0,10-(L$195-'Indicator Data'!V117)/(L$195-L$194)*10)),1))</f>
        <v>3</v>
      </c>
      <c r="M114" s="78">
        <f t="shared" si="22"/>
        <v>3.9</v>
      </c>
      <c r="N114" s="80">
        <f t="shared" si="23"/>
        <v>2.5</v>
      </c>
      <c r="O114" s="92">
        <f>IF(AND('Indicator Data'!AK117="No data",'Indicator Data'!AL117="No data"),0,SUM('Indicator Data'!AK117:AM117)/1000)</f>
        <v>0.432</v>
      </c>
      <c r="P114" s="77">
        <f t="shared" si="24"/>
        <v>0</v>
      </c>
      <c r="Q114" s="81">
        <f>O114*1000/'Indicator Data'!BC117</f>
        <v>1.2162162162162162E-4</v>
      </c>
      <c r="R114" s="77">
        <f t="shared" si="25"/>
        <v>1.9</v>
      </c>
      <c r="S114" s="82">
        <f t="shared" si="26"/>
        <v>1</v>
      </c>
      <c r="T114" s="77">
        <f>IF('Indicator Data'!AB117="No data","x",ROUND(IF('Indicator Data'!AB117&gt;T$195,10,IF('Indicator Data'!AB117&lt;T$194,0,10-(T$195-'Indicator Data'!AB117)/(T$195-T$194)*10)),1))</f>
        <v>1.2</v>
      </c>
      <c r="U114" s="77">
        <f>IF('Indicator Data'!AA117="No data","x",ROUND(IF('Indicator Data'!AA117&gt;U$195,10,IF('Indicator Data'!AA117&lt;U$194,0,10-(U$195-'Indicator Data'!AA117)/(U$195-U$194)*10)),1))</f>
        <v>2.8</v>
      </c>
      <c r="V114" s="77" t="str">
        <f>IF('Indicator Data'!AE117="No data","x",ROUND(IF('Indicator Data'!AE117&gt;V$195,10,IF('Indicator Data'!AE117&lt;V$194,0,10-(V$195-'Indicator Data'!AE117)/(V$195-V$194)*10)),1))</f>
        <v>x</v>
      </c>
      <c r="W114" s="78">
        <f t="shared" si="32"/>
        <v>2</v>
      </c>
      <c r="X114" s="77">
        <f>IF('Indicator Data'!W117="No data","x",ROUND(IF('Indicator Data'!W117&gt;X$195,10,IF('Indicator Data'!W117&lt;X$194,0,10-(X$195-'Indicator Data'!W117)/(X$195-X$194)*10)),1))</f>
        <v>1.2</v>
      </c>
      <c r="Y114" s="77">
        <f>IF('Indicator Data'!X117="No data","x",ROUND(IF('Indicator Data'!X117&gt;Y$195,10,IF('Indicator Data'!X117&lt;Y$194,0,10-(Y$195-'Indicator Data'!X117)/(Y$195-Y$194)*10)),1))</f>
        <v>0.5</v>
      </c>
      <c r="Z114" s="78">
        <f t="shared" si="27"/>
        <v>0.9</v>
      </c>
      <c r="AA114" s="92">
        <f>('Indicator Data'!AJ117+'Indicator Data'!AI117*0.5+'Indicator Data'!AH117*0.25)/1000</f>
        <v>0</v>
      </c>
      <c r="AB114" s="83">
        <f>AA114*1000/'Indicator Data'!BC117</f>
        <v>0</v>
      </c>
      <c r="AC114" s="78">
        <f t="shared" si="28"/>
        <v>0</v>
      </c>
      <c r="AD114" s="77">
        <f>IF('Indicator Data'!AN117="No data","x",ROUND(IF('Indicator Data'!AN117&lt;$AD$194,10,IF('Indicator Data'!AN117&gt;$AD$195,0,($AD$195-'Indicator Data'!AN117)/($AD$195-$AD$194)*10)),1))</f>
        <v>4.5</v>
      </c>
      <c r="AE114" s="77">
        <f>IF('Indicator Data'!AO117="No data","x",ROUND(IF('Indicator Data'!AO117&gt;$AE$195,10,IF('Indicator Data'!AO117&lt;$AE$194,0,10-($AE$195-'Indicator Data'!AO117)/($AE$195-$AE$194)*10)),1))</f>
        <v>0</v>
      </c>
      <c r="AF114" s="84">
        <f>IF('Indicator Data'!AP117="No data","x",ROUND(IF('Indicator Data'!AP117&gt;$AF$195,10,IF('Indicator Data'!AP117&lt;$AF$194,0,10-($AF$195-'Indicator Data'!AP117)/($AF$195-$AF$194)*10)),1))</f>
        <v>4.2</v>
      </c>
      <c r="AG114" s="84">
        <f>IF('Indicator Data'!AQ117="No data","x",ROUND(IF('Indicator Data'!AQ117&gt;$AG$195,10,IF('Indicator Data'!AQ117&lt;$AG$194,0,10-($AG$195-'Indicator Data'!AQ117)/($AG$195-$AG$194)*10)),1))</f>
        <v>2.9</v>
      </c>
      <c r="AH114" s="77">
        <f t="shared" si="29"/>
        <v>3.9</v>
      </c>
      <c r="AI114" s="78">
        <f t="shared" si="30"/>
        <v>2.8</v>
      </c>
      <c r="AJ114" s="85">
        <f t="shared" si="31"/>
        <v>1.5</v>
      </c>
      <c r="AK114" s="86">
        <f t="shared" si="33"/>
        <v>1.3</v>
      </c>
    </row>
    <row r="115" spans="1:37" s="4" customFormat="1" x14ac:dyDescent="0.25">
      <c r="A115" s="131" t="s">
        <v>211</v>
      </c>
      <c r="B115" s="63" t="s">
        <v>210</v>
      </c>
      <c r="C115" s="77">
        <f>ROUND(IF('Indicator Data'!Q118="No data",IF((0.1233*LN('Indicator Data'!BB118)-0.4559)&gt;C$195,0,IF((0.1233*LN('Indicator Data'!BB118)-0.4559)&lt;C$194,10,(C$195-(0.1233*LN('Indicator Data'!BB118)-0.4559))/(C$195-C$194)*10)),IF('Indicator Data'!Q118&gt;C$195,0,IF('Indicator Data'!Q118&lt;C$194,10,(C$195-'Indicator Data'!Q118)/(C$195-C$194)*10))),1)</f>
        <v>3.3</v>
      </c>
      <c r="D115" s="77">
        <f>IF('Indicator Data'!R118="No data","x",ROUND((IF('Indicator Data'!R118&gt;D$195,10,IF('Indicator Data'!R118&lt;D$194,0,10-(D$195-'Indicator Data'!R118)/(D$195-D$194)*10))),1))</f>
        <v>0</v>
      </c>
      <c r="E115" s="78">
        <f t="shared" si="19"/>
        <v>1.8</v>
      </c>
      <c r="F115" s="77">
        <f>IF('Indicator Data'!AF118="No data","x",ROUND(IF('Indicator Data'!AF118&gt;F$195,10,IF('Indicator Data'!AF118&lt;F$194,0,10-(F$195-'Indicator Data'!AF118)/(F$195-F$194)*10)),1))</f>
        <v>3.7</v>
      </c>
      <c r="G115" s="77">
        <f>IF('Indicator Data'!AG118="No data","x",ROUND(IF('Indicator Data'!AG118&gt;G$195,10,IF('Indicator Data'!AG118&lt;G$194,0,10-(G$195-'Indicator Data'!AG118)/(G$195-G$194)*10)),1))</f>
        <v>1.8</v>
      </c>
      <c r="H115" s="78">
        <f t="shared" si="20"/>
        <v>2.8</v>
      </c>
      <c r="I115" s="79">
        <f>SUM(IF('Indicator Data'!S118=0,0,'Indicator Data'!S118/1000000),SUM('Indicator Data'!T118:U118))</f>
        <v>564.31394399999988</v>
      </c>
      <c r="J115" s="79">
        <f>I115/'Indicator Data'!BC118*1000000</f>
        <v>186.40229794694977</v>
      </c>
      <c r="K115" s="77">
        <f t="shared" si="21"/>
        <v>3.7</v>
      </c>
      <c r="L115" s="77">
        <f>IF('Indicator Data'!V118="No data","x",ROUND(IF('Indicator Data'!V118&gt;L$195,10,IF('Indicator Data'!V118&lt;L$194,0,10-(L$195-'Indicator Data'!V118)/(L$195-L$194)*10)),1))</f>
        <v>1.5</v>
      </c>
      <c r="M115" s="78">
        <f t="shared" si="22"/>
        <v>2.6</v>
      </c>
      <c r="N115" s="80">
        <f t="shared" si="23"/>
        <v>2.2999999999999998</v>
      </c>
      <c r="O115" s="92">
        <f>IF(AND('Indicator Data'!AK118="No data",'Indicator Data'!AL118="No data"),0,SUM('Indicator Data'!AK118:AM118)/1000)</f>
        <v>8.0000000000000002E-3</v>
      </c>
      <c r="P115" s="77">
        <f t="shared" si="24"/>
        <v>0</v>
      </c>
      <c r="Q115" s="81">
        <f>O115*1000/'Indicator Data'!BC118</f>
        <v>2.6425332909647163E-6</v>
      </c>
      <c r="R115" s="77">
        <f t="shared" si="25"/>
        <v>0</v>
      </c>
      <c r="S115" s="82">
        <f t="shared" si="26"/>
        <v>0</v>
      </c>
      <c r="T115" s="77">
        <f>IF('Indicator Data'!AB118="No data","x",ROUND(IF('Indicator Data'!AB118&gt;T$195,10,IF('Indicator Data'!AB118&lt;T$194,0,10-(T$195-'Indicator Data'!AB118)/(T$195-T$194)*10)),1))</f>
        <v>0.2</v>
      </c>
      <c r="U115" s="77">
        <f>IF('Indicator Data'!AA118="No data","x",ROUND(IF('Indicator Data'!AA118&gt;U$195,10,IF('Indicator Data'!AA118&lt;U$194,0,10-(U$195-'Indicator Data'!AA118)/(U$195-U$194)*10)),1))</f>
        <v>7.8</v>
      </c>
      <c r="V115" s="77" t="str">
        <f>IF('Indicator Data'!AE118="No data","x",ROUND(IF('Indicator Data'!AE118&gt;V$195,10,IF('Indicator Data'!AE118&lt;V$194,0,10-(V$195-'Indicator Data'!AE118)/(V$195-V$194)*10)),1))</f>
        <v>x</v>
      </c>
      <c r="W115" s="78">
        <f t="shared" si="32"/>
        <v>4</v>
      </c>
      <c r="X115" s="77">
        <f>IF('Indicator Data'!W118="No data","x",ROUND(IF('Indicator Data'!W118&gt;X$195,10,IF('Indicator Data'!W118&lt;X$194,0,10-(X$195-'Indicator Data'!W118)/(X$195-X$194)*10)),1))</f>
        <v>1.7</v>
      </c>
      <c r="Y115" s="77">
        <f>IF('Indicator Data'!X118="No data","x",ROUND(IF('Indicator Data'!X118&gt;Y$195,10,IF('Indicator Data'!X118&lt;Y$194,0,10-(Y$195-'Indicator Data'!X118)/(Y$195-Y$194)*10)),1))</f>
        <v>0.4</v>
      </c>
      <c r="Z115" s="78">
        <f t="shared" si="27"/>
        <v>1.1000000000000001</v>
      </c>
      <c r="AA115" s="92">
        <f>('Indicator Data'!AJ118+'Indicator Data'!AI118*0.5+'Indicator Data'!AH118*0.25)/1000</f>
        <v>319.75</v>
      </c>
      <c r="AB115" s="83">
        <f>AA115*1000/'Indicator Data'!BC118</f>
        <v>0.10561875247324601</v>
      </c>
      <c r="AC115" s="78">
        <f t="shared" si="28"/>
        <v>10</v>
      </c>
      <c r="AD115" s="77">
        <f>IF('Indicator Data'!AN118="No data","x",ROUND(IF('Indicator Data'!AN118&lt;$AD$194,10,IF('Indicator Data'!AN118&gt;$AD$195,0,($AD$195-'Indicator Data'!AN118)/($AD$195-$AD$194)*10)),1))</f>
        <v>5.5</v>
      </c>
      <c r="AE115" s="77">
        <f>IF('Indicator Data'!AO118="No data","x",ROUND(IF('Indicator Data'!AO118&gt;$AE$195,10,IF('Indicator Data'!AO118&lt;$AE$194,0,10-($AE$195-'Indicator Data'!AO118)/($AE$195-$AE$194)*10)),1))</f>
        <v>5.2</v>
      </c>
      <c r="AF115" s="84">
        <f>IF('Indicator Data'!AP118="No data","x",ROUND(IF('Indicator Data'!AP118&gt;$AF$195,10,IF('Indicator Data'!AP118&lt;$AF$194,0,10-($AF$195-'Indicator Data'!AP118)/($AF$195-$AF$194)*10)),1))</f>
        <v>4.2</v>
      </c>
      <c r="AG115" s="84">
        <f>IF('Indicator Data'!AQ118="No data","x",ROUND(IF('Indicator Data'!AQ118&gt;$AG$195,10,IF('Indicator Data'!AQ118&lt;$AG$194,0,10-($AG$195-'Indicator Data'!AQ118)/($AG$195-$AG$194)*10)),1))</f>
        <v>8.4</v>
      </c>
      <c r="AH115" s="77">
        <f t="shared" si="29"/>
        <v>5</v>
      </c>
      <c r="AI115" s="78">
        <f t="shared" si="30"/>
        <v>5.2</v>
      </c>
      <c r="AJ115" s="85">
        <f t="shared" si="31"/>
        <v>6.5</v>
      </c>
      <c r="AK115" s="86">
        <f t="shared" si="33"/>
        <v>4</v>
      </c>
    </row>
    <row r="116" spans="1:37" s="4" customFormat="1" x14ac:dyDescent="0.25">
      <c r="A116" s="131" t="s">
        <v>213</v>
      </c>
      <c r="B116" s="63" t="s">
        <v>212</v>
      </c>
      <c r="C116" s="77">
        <f>ROUND(IF('Indicator Data'!Q119="No data",IF((0.1233*LN('Indicator Data'!BB119)-0.4559)&gt;C$195,0,IF((0.1233*LN('Indicator Data'!BB119)-0.4559)&lt;C$194,10,(C$195-(0.1233*LN('Indicator Data'!BB119)-0.4559))/(C$195-C$194)*10)),IF('Indicator Data'!Q119&gt;C$195,0,IF('Indicator Data'!Q119&lt;C$194,10,(C$195-'Indicator Data'!Q119)/(C$195-C$194)*10))),1)</f>
        <v>2.2000000000000002</v>
      </c>
      <c r="D116" s="77">
        <f>IF('Indicator Data'!R119="No data","x",ROUND((IF('Indicator Data'!R119&gt;D$195,10,IF('Indicator Data'!R119&lt;D$194,0,10-(D$195-'Indicator Data'!R119)/(D$195-D$194)*10))),1))</f>
        <v>0</v>
      </c>
      <c r="E116" s="78">
        <f t="shared" si="19"/>
        <v>1.2</v>
      </c>
      <c r="F116" s="77">
        <f>IF('Indicator Data'!AF119="No data","x",ROUND(IF('Indicator Data'!AF119&gt;F$195,10,IF('Indicator Data'!AF119&lt;F$194,0,10-(F$195-'Indicator Data'!AF119)/(F$195-F$194)*10)),1))</f>
        <v>2.1</v>
      </c>
      <c r="G116" s="77">
        <f>IF('Indicator Data'!AG119="No data","x",ROUND(IF('Indicator Data'!AG119&gt;G$195,10,IF('Indicator Data'!AG119&lt;G$194,0,10-(G$195-'Indicator Data'!AG119)/(G$195-G$194)*10)),1))</f>
        <v>1.7</v>
      </c>
      <c r="H116" s="78">
        <f t="shared" si="20"/>
        <v>1.9</v>
      </c>
      <c r="I116" s="79">
        <f>SUM(IF('Indicator Data'!S119=0,0,'Indicator Data'!S119/1000000),SUM('Indicator Data'!T119:U119))</f>
        <v>200.45006899999998</v>
      </c>
      <c r="J116" s="79">
        <f>I116/'Indicator Data'!BC119*1000000</f>
        <v>321.86285227070186</v>
      </c>
      <c r="K116" s="77">
        <f t="shared" si="21"/>
        <v>6.4</v>
      </c>
      <c r="L116" s="77">
        <f>IF('Indicator Data'!V119="No data","x",ROUND(IF('Indicator Data'!V119&gt;L$195,10,IF('Indicator Data'!V119&lt;L$194,0,10-(L$195-'Indicator Data'!V119)/(L$195-L$194)*10)),1))</f>
        <v>1.6</v>
      </c>
      <c r="M116" s="78">
        <f t="shared" si="22"/>
        <v>4</v>
      </c>
      <c r="N116" s="80">
        <f t="shared" si="23"/>
        <v>2.1</v>
      </c>
      <c r="O116" s="92">
        <f>IF(AND('Indicator Data'!AK119="No data",'Indicator Data'!AL119="No data"),0,SUM('Indicator Data'!AK119:AM119)/1000)</f>
        <v>0.97399999999999998</v>
      </c>
      <c r="P116" s="77">
        <f t="shared" si="24"/>
        <v>0</v>
      </c>
      <c r="Q116" s="81">
        <f>O116*1000/'Indicator Data'!BC119</f>
        <v>1.5639526575152421E-3</v>
      </c>
      <c r="R116" s="77">
        <f t="shared" si="25"/>
        <v>3.6</v>
      </c>
      <c r="S116" s="82">
        <f t="shared" si="26"/>
        <v>1.8</v>
      </c>
      <c r="T116" s="77" t="str">
        <f>IF('Indicator Data'!AB119="No data","x",ROUND(IF('Indicator Data'!AB119&gt;T$195,10,IF('Indicator Data'!AB119&lt;T$194,0,10-(T$195-'Indicator Data'!AB119)/(T$195-T$194)*10)),1))</f>
        <v>x</v>
      </c>
      <c r="U116" s="77">
        <f>IF('Indicator Data'!AA119="No data","x",ROUND(IF('Indicator Data'!AA119&gt;U$195,10,IF('Indicator Data'!AA119&lt;U$194,0,10-(U$195-'Indicator Data'!AA119)/(U$195-U$194)*10)),1))</f>
        <v>0.4</v>
      </c>
      <c r="V116" s="77" t="str">
        <f>IF('Indicator Data'!AE119="No data","x",ROUND(IF('Indicator Data'!AE119&gt;V$195,10,IF('Indicator Data'!AE119&lt;V$194,0,10-(V$195-'Indicator Data'!AE119)/(V$195-V$194)*10)),1))</f>
        <v>x</v>
      </c>
      <c r="W116" s="78">
        <f t="shared" si="32"/>
        <v>0.4</v>
      </c>
      <c r="X116" s="77">
        <f>IF('Indicator Data'!W119="No data","x",ROUND(IF('Indicator Data'!W119&gt;X$195,10,IF('Indicator Data'!W119&lt;X$194,0,10-(X$195-'Indicator Data'!W119)/(X$195-X$194)*10)),1))</f>
        <v>0.4</v>
      </c>
      <c r="Y116" s="77">
        <f>IF('Indicator Data'!X119="No data","x",ROUND(IF('Indicator Data'!X119&gt;Y$195,10,IF('Indicator Data'!X119&lt;Y$194,0,10-(Y$195-'Indicator Data'!X119)/(Y$195-Y$194)*10)),1))</f>
        <v>0.2</v>
      </c>
      <c r="Z116" s="78">
        <f t="shared" si="27"/>
        <v>0.3</v>
      </c>
      <c r="AA116" s="92">
        <f>('Indicator Data'!AJ119+'Indicator Data'!AI119*0.5+'Indicator Data'!AH119*0.25)/1000</f>
        <v>0</v>
      </c>
      <c r="AB116" s="83">
        <f>AA116*1000/'Indicator Data'!BC119</f>
        <v>0</v>
      </c>
      <c r="AC116" s="78">
        <f t="shared" si="28"/>
        <v>0</v>
      </c>
      <c r="AD116" s="77">
        <f>IF('Indicator Data'!AN119="No data","x",ROUND(IF('Indicator Data'!AN119&lt;$AD$194,10,IF('Indicator Data'!AN119&gt;$AD$195,0,($AD$195-'Indicator Data'!AN119)/($AD$195-$AD$194)*10)),1))</f>
        <v>1.9</v>
      </c>
      <c r="AE116" s="77">
        <f>IF('Indicator Data'!AO119="No data","x",ROUND(IF('Indicator Data'!AO119&gt;$AE$195,10,IF('Indicator Data'!AO119&lt;$AE$194,0,10-($AE$195-'Indicator Data'!AO119)/($AE$195-$AE$194)*10)),1))</f>
        <v>0</v>
      </c>
      <c r="AF116" s="84">
        <f>IF('Indicator Data'!AP119="No data","x",ROUND(IF('Indicator Data'!AP119&gt;$AF$195,10,IF('Indicator Data'!AP119&lt;$AF$194,0,10-($AF$195-'Indicator Data'!AP119)/($AF$195-$AF$194)*10)),1))</f>
        <v>5.0999999999999996</v>
      </c>
      <c r="AG116" s="84" t="str">
        <f>IF('Indicator Data'!AQ119="No data","x",ROUND(IF('Indicator Data'!AQ119&gt;$AG$195,10,IF('Indicator Data'!AQ119&lt;$AG$194,0,10-($AG$195-'Indicator Data'!AQ119)/($AG$195-$AG$194)*10)),1))</f>
        <v>x</v>
      </c>
      <c r="AH116" s="77">
        <f t="shared" si="29"/>
        <v>5.0999999999999996</v>
      </c>
      <c r="AI116" s="78">
        <f t="shared" si="30"/>
        <v>2.2999999999999998</v>
      </c>
      <c r="AJ116" s="85">
        <f t="shared" si="31"/>
        <v>0.8</v>
      </c>
      <c r="AK116" s="86">
        <f t="shared" si="33"/>
        <v>1.3</v>
      </c>
    </row>
    <row r="117" spans="1:37" s="4" customFormat="1" x14ac:dyDescent="0.25">
      <c r="A117" s="131" t="s">
        <v>215</v>
      </c>
      <c r="B117" s="63" t="s">
        <v>214</v>
      </c>
      <c r="C117" s="77">
        <f>ROUND(IF('Indicator Data'!Q120="No data",IF((0.1233*LN('Indicator Data'!BB120)-0.4559)&gt;C$195,0,IF((0.1233*LN('Indicator Data'!BB120)-0.4559)&lt;C$194,10,(C$195-(0.1233*LN('Indicator Data'!BB120)-0.4559))/(C$195-C$194)*10)),IF('Indicator Data'!Q120&gt;C$195,0,IF('Indicator Data'!Q120&lt;C$194,10,(C$195-'Indicator Data'!Q120)/(C$195-C$194)*10))),1)</f>
        <v>4.7</v>
      </c>
      <c r="D117" s="77">
        <f>IF('Indicator Data'!R120="No data","x",ROUND((IF('Indicator Data'!R120&gt;D$195,10,IF('Indicator Data'!R120&lt;D$194,0,10-(D$195-'Indicator Data'!R120)/(D$195-D$194)*10))),1))</f>
        <v>0.4</v>
      </c>
      <c r="E117" s="78">
        <f t="shared" si="19"/>
        <v>2.8</v>
      </c>
      <c r="F117" s="77">
        <f>IF('Indicator Data'!AF120="No data","x",ROUND(IF('Indicator Data'!AF120&gt;F$195,10,IF('Indicator Data'!AF120&lt;F$194,0,10-(F$195-'Indicator Data'!AF120)/(F$195-F$194)*10)),1))</f>
        <v>6.6</v>
      </c>
      <c r="G117" s="77">
        <f>IF('Indicator Data'!AG120="No data","x",ROUND(IF('Indicator Data'!AG120&gt;G$195,10,IF('Indicator Data'!AG120&lt;G$194,0,10-(G$195-'Indicator Data'!AG120)/(G$195-G$194)*10)),1))</f>
        <v>3.9</v>
      </c>
      <c r="H117" s="78">
        <f t="shared" si="20"/>
        <v>5.3</v>
      </c>
      <c r="I117" s="79">
        <f>SUM(IF('Indicator Data'!S120=0,0,'Indicator Data'!S120/1000000),SUM('Indicator Data'!T120:U120))</f>
        <v>3616.6707069999998</v>
      </c>
      <c r="J117" s="79">
        <f>I117/'Indicator Data'!BC120*1000000</f>
        <v>102.52268764068742</v>
      </c>
      <c r="K117" s="77">
        <f t="shared" si="21"/>
        <v>2.1</v>
      </c>
      <c r="L117" s="77">
        <f>IF('Indicator Data'!V120="No data","x",ROUND(IF('Indicator Data'!V120&gt;L$195,10,IF('Indicator Data'!V120&lt;L$194,0,10-(L$195-'Indicator Data'!V120)/(L$195-L$194)*10)),1))</f>
        <v>0.9</v>
      </c>
      <c r="M117" s="78">
        <f t="shared" si="22"/>
        <v>1.5</v>
      </c>
      <c r="N117" s="80">
        <f t="shared" si="23"/>
        <v>3.1</v>
      </c>
      <c r="O117" s="92">
        <f>IF(AND('Indicator Data'!AK120="No data",'Indicator Data'!AL120="No data"),0,SUM('Indicator Data'!AK120:AM120)/1000)</f>
        <v>4.7709999999999999</v>
      </c>
      <c r="P117" s="77">
        <f t="shared" si="24"/>
        <v>2.2999999999999998</v>
      </c>
      <c r="Q117" s="81">
        <f>O117*1000/'Indicator Data'!BC120</f>
        <v>1.3524475473727991E-4</v>
      </c>
      <c r="R117" s="77">
        <f t="shared" si="25"/>
        <v>1.9</v>
      </c>
      <c r="S117" s="82">
        <f t="shared" si="26"/>
        <v>2.1</v>
      </c>
      <c r="T117" s="77">
        <f>IF('Indicator Data'!AB120="No data","x",ROUND(IF('Indicator Data'!AB120&gt;T$195,10,IF('Indicator Data'!AB120&lt;T$194,0,10-(T$195-'Indicator Data'!AB120)/(T$195-T$194)*10)),1))</f>
        <v>0.2</v>
      </c>
      <c r="U117" s="77">
        <f>IF('Indicator Data'!AA120="No data","x",ROUND(IF('Indicator Data'!AA120&gt;U$195,10,IF('Indicator Data'!AA120&lt;U$194,0,10-(U$195-'Indicator Data'!AA120)/(U$195-U$194)*10)),1))</f>
        <v>1.9</v>
      </c>
      <c r="V117" s="77" t="str">
        <f>IF('Indicator Data'!AE120="No data","x",ROUND(IF('Indicator Data'!AE120&gt;V$195,10,IF('Indicator Data'!AE120&lt;V$194,0,10-(V$195-'Indicator Data'!AE120)/(V$195-V$194)*10)),1))</f>
        <v>x</v>
      </c>
      <c r="W117" s="78">
        <f t="shared" si="32"/>
        <v>1.1000000000000001</v>
      </c>
      <c r="X117" s="77">
        <f>IF('Indicator Data'!W120="No data","x",ROUND(IF('Indicator Data'!W120&gt;X$195,10,IF('Indicator Data'!W120&lt;X$194,0,10-(X$195-'Indicator Data'!W120)/(X$195-X$194)*10)),1))</f>
        <v>2.1</v>
      </c>
      <c r="Y117" s="77">
        <f>IF('Indicator Data'!X120="No data","x",ROUND(IF('Indicator Data'!X120&gt;Y$195,10,IF('Indicator Data'!X120&lt;Y$194,0,10-(Y$195-'Indicator Data'!X120)/(Y$195-Y$194)*10)),1))</f>
        <v>0.7</v>
      </c>
      <c r="Z117" s="78">
        <f t="shared" si="27"/>
        <v>1.4</v>
      </c>
      <c r="AA117" s="92">
        <f>('Indicator Data'!AJ120+'Indicator Data'!AI120*0.5+'Indicator Data'!AH120*0.25)/1000</f>
        <v>1275</v>
      </c>
      <c r="AB117" s="83">
        <f>AA117*1000/'Indicator Data'!BC120</f>
        <v>3.6142750427589999E-2</v>
      </c>
      <c r="AC117" s="78">
        <f t="shared" si="28"/>
        <v>3.6</v>
      </c>
      <c r="AD117" s="77">
        <f>IF('Indicator Data'!AN120="No data","x",ROUND(IF('Indicator Data'!AN120&lt;$AD$194,10,IF('Indicator Data'!AN120&gt;$AD$195,0,($AD$195-'Indicator Data'!AN120)/($AD$195-$AD$194)*10)),1))</f>
        <v>0.8</v>
      </c>
      <c r="AE117" s="77">
        <f>IF('Indicator Data'!AO120="No data","x",ROUND(IF('Indicator Data'!AO120&gt;$AE$195,10,IF('Indicator Data'!AO120&lt;$AE$194,0,10-($AE$195-'Indicator Data'!AO120)/($AE$195-$AE$194)*10)),1))</f>
        <v>0</v>
      </c>
      <c r="AF117" s="84">
        <f>IF('Indicator Data'!AP120="No data","x",ROUND(IF('Indicator Data'!AP120&gt;$AF$195,10,IF('Indicator Data'!AP120&lt;$AF$194,0,10-($AF$195-'Indicator Data'!AP120)/($AF$195-$AF$194)*10)),1))</f>
        <v>5.2</v>
      </c>
      <c r="AG117" s="84">
        <f>IF('Indicator Data'!AQ120="No data","x",ROUND(IF('Indicator Data'!AQ120&gt;$AG$195,10,IF('Indicator Data'!AQ120&lt;$AG$194,0,10-($AG$195-'Indicator Data'!AQ120)/($AG$195-$AG$194)*10)),1))</f>
        <v>2.5</v>
      </c>
      <c r="AH117" s="77">
        <f t="shared" si="29"/>
        <v>4.7</v>
      </c>
      <c r="AI117" s="78">
        <f t="shared" si="30"/>
        <v>1.8</v>
      </c>
      <c r="AJ117" s="85">
        <f t="shared" si="31"/>
        <v>2</v>
      </c>
      <c r="AK117" s="86">
        <f t="shared" si="33"/>
        <v>2.1</v>
      </c>
    </row>
    <row r="118" spans="1:37" s="4" customFormat="1" x14ac:dyDescent="0.25">
      <c r="A118" s="131" t="s">
        <v>217</v>
      </c>
      <c r="B118" s="63" t="s">
        <v>216</v>
      </c>
      <c r="C118" s="77">
        <f>ROUND(IF('Indicator Data'!Q121="No data",IF((0.1233*LN('Indicator Data'!BB121)-0.4559)&gt;C$195,0,IF((0.1233*LN('Indicator Data'!BB121)-0.4559)&lt;C$194,10,(C$195-(0.1233*LN('Indicator Data'!BB121)-0.4559))/(C$195-C$194)*10)),IF('Indicator Data'!Q121&gt;C$195,0,IF('Indicator Data'!Q121&lt;C$194,10,(C$195-'Indicator Data'!Q121)/(C$195-C$194)*10))),1)</f>
        <v>8.1999999999999993</v>
      </c>
      <c r="D118" s="77">
        <f>IF('Indicator Data'!R121="No data","x",ROUND((IF('Indicator Data'!R121&gt;D$195,10,IF('Indicator Data'!R121&lt;D$194,0,10-(D$195-'Indicator Data'!R121)/(D$195-D$194)*10))),1))</f>
        <v>7.6</v>
      </c>
      <c r="E118" s="78">
        <f t="shared" si="19"/>
        <v>7.9</v>
      </c>
      <c r="F118" s="77">
        <f>IF('Indicator Data'!AF121="No data","x",ROUND(IF('Indicator Data'!AF121&gt;F$195,10,IF('Indicator Data'!AF121&lt;F$194,0,10-(F$195-'Indicator Data'!AF121)/(F$195-F$194)*10)),1))</f>
        <v>7.7</v>
      </c>
      <c r="G118" s="77">
        <f>IF('Indicator Data'!AG121="No data","x",ROUND(IF('Indicator Data'!AG121&gt;G$195,10,IF('Indicator Data'!AG121&lt;G$194,0,10-(G$195-'Indicator Data'!AG121)/(G$195-G$194)*10)),1))</f>
        <v>5.0999999999999996</v>
      </c>
      <c r="H118" s="78">
        <f t="shared" si="20"/>
        <v>6.4</v>
      </c>
      <c r="I118" s="79">
        <f>SUM(IF('Indicator Data'!S121=0,0,'Indicator Data'!S121/1000000),SUM('Indicator Data'!T121:U121))</f>
        <v>4033.6531139999997</v>
      </c>
      <c r="J118" s="79">
        <f>I118/'Indicator Data'!BC121*1000000</f>
        <v>139.91420149294422</v>
      </c>
      <c r="K118" s="77">
        <f t="shared" si="21"/>
        <v>2.8</v>
      </c>
      <c r="L118" s="77">
        <f>IF('Indicator Data'!V121="No data","x",ROUND(IF('Indicator Data'!V121&gt;L$195,10,IF('Indicator Data'!V121&lt;L$194,0,10-(L$195-'Indicator Data'!V121)/(L$195-L$194)*10)),1))</f>
        <v>8.3000000000000007</v>
      </c>
      <c r="M118" s="78">
        <f t="shared" si="22"/>
        <v>5.6</v>
      </c>
      <c r="N118" s="80">
        <f t="shared" si="23"/>
        <v>7</v>
      </c>
      <c r="O118" s="92">
        <f>IF(AND('Indicator Data'!AK121="No data",'Indicator Data'!AL121="No data"),0,SUM('Indicator Data'!AK121:AM121)/1000)</f>
        <v>25.553999999999998</v>
      </c>
      <c r="P118" s="77">
        <f t="shared" si="24"/>
        <v>4.7</v>
      </c>
      <c r="Q118" s="81">
        <f>O118*1000/'Indicator Data'!BC121</f>
        <v>8.8638447677647696E-4</v>
      </c>
      <c r="R118" s="77">
        <f t="shared" si="25"/>
        <v>3.1</v>
      </c>
      <c r="S118" s="82">
        <f t="shared" si="26"/>
        <v>3.9</v>
      </c>
      <c r="T118" s="77">
        <f>IF('Indicator Data'!AB121="No data","x",ROUND(IF('Indicator Data'!AB121&gt;T$195,10,IF('Indicator Data'!AB121&lt;T$194,0,10-(T$195-'Indicator Data'!AB121)/(T$195-T$194)*10)),1))</f>
        <v>10</v>
      </c>
      <c r="U118" s="77">
        <f>IF('Indicator Data'!AA121="No data","x",ROUND(IF('Indicator Data'!AA121&gt;U$195,10,IF('Indicator Data'!AA121&lt;U$194,0,10-(U$195-'Indicator Data'!AA121)/(U$195-U$194)*10)),1))</f>
        <v>10</v>
      </c>
      <c r="V118" s="77">
        <f>IF('Indicator Data'!AE121="No data","x",ROUND(IF('Indicator Data'!AE121&gt;V$195,10,IF('Indicator Data'!AE121&lt;V$194,0,10-(V$195-'Indicator Data'!AE121)/(V$195-V$194)*10)),1))</f>
        <v>5.9</v>
      </c>
      <c r="W118" s="78">
        <f t="shared" si="32"/>
        <v>8.6</v>
      </c>
      <c r="X118" s="77">
        <f>IF('Indicator Data'!W121="No data","x",ROUND(IF('Indicator Data'!W121&gt;X$195,10,IF('Indicator Data'!W121&lt;X$194,0,10-(X$195-'Indicator Data'!W121)/(X$195-X$194)*10)),1))</f>
        <v>6</v>
      </c>
      <c r="Y118" s="77">
        <f>IF('Indicator Data'!X121="No data","x",ROUND(IF('Indicator Data'!X121&gt;Y$195,10,IF('Indicator Data'!X121&lt;Y$194,0,10-(Y$195-'Indicator Data'!X121)/(Y$195-Y$194)*10)),1))</f>
        <v>3.5</v>
      </c>
      <c r="Z118" s="78">
        <f t="shared" si="27"/>
        <v>4.8</v>
      </c>
      <c r="AA118" s="92">
        <f>('Indicator Data'!AJ121+'Indicator Data'!AI121*0.5+'Indicator Data'!AH121*0.25)/1000</f>
        <v>2031.1632500000001</v>
      </c>
      <c r="AB118" s="83">
        <f>AA118*1000/'Indicator Data'!BC121</f>
        <v>7.0454393621306191E-2</v>
      </c>
      <c r="AC118" s="78">
        <f t="shared" si="28"/>
        <v>7</v>
      </c>
      <c r="AD118" s="77">
        <f>IF('Indicator Data'!AN121="No data","x",ROUND(IF('Indicator Data'!AN121&lt;$AD$194,10,IF('Indicator Data'!AN121&gt;$AD$195,0,($AD$195-'Indicator Data'!AN121)/($AD$195-$AD$194)*10)),1))</f>
        <v>5.3</v>
      </c>
      <c r="AE118" s="77">
        <f>IF('Indicator Data'!AO121="No data","x",ROUND(IF('Indicator Data'!AO121&gt;$AE$195,10,IF('Indicator Data'!AO121&lt;$AE$194,0,10-($AE$195-'Indicator Data'!AO121)/($AE$195-$AE$194)*10)),1))</f>
        <v>6.8</v>
      </c>
      <c r="AF118" s="84">
        <f>IF('Indicator Data'!AP121="No data","x",ROUND(IF('Indicator Data'!AP121&gt;$AF$195,10,IF('Indicator Data'!AP121&lt;$AF$194,0,10-($AF$195-'Indicator Data'!AP121)/($AF$195-$AF$194)*10)),1))</f>
        <v>8.5</v>
      </c>
      <c r="AG118" s="84">
        <f>IF('Indicator Data'!AQ121="No data","x",ROUND(IF('Indicator Data'!AQ121&gt;$AG$195,10,IF('Indicator Data'!AQ121&lt;$AG$194,0,10-($AG$195-'Indicator Data'!AQ121)/($AG$195-$AG$194)*10)),1))</f>
        <v>3.4</v>
      </c>
      <c r="AH118" s="77">
        <f t="shared" si="29"/>
        <v>7.5</v>
      </c>
      <c r="AI118" s="78">
        <f t="shared" si="30"/>
        <v>6.5</v>
      </c>
      <c r="AJ118" s="85">
        <f t="shared" si="31"/>
        <v>6.9</v>
      </c>
      <c r="AK118" s="86">
        <f t="shared" si="33"/>
        <v>5.6</v>
      </c>
    </row>
    <row r="119" spans="1:37" s="4" customFormat="1" x14ac:dyDescent="0.25">
      <c r="A119" s="131" t="s">
        <v>370</v>
      </c>
      <c r="B119" s="63" t="s">
        <v>218</v>
      </c>
      <c r="C119" s="77">
        <f>ROUND(IF('Indicator Data'!Q122="No data",IF((0.1233*LN('Indicator Data'!BB122)-0.4559)&gt;C$195,0,IF((0.1233*LN('Indicator Data'!BB122)-0.4559)&lt;C$194,10,(C$195-(0.1233*LN('Indicator Data'!BB122)-0.4559))/(C$195-C$194)*10)),IF('Indicator Data'!Q122&gt;C$195,0,IF('Indicator Data'!Q122&lt;C$194,10,(C$195-'Indicator Data'!Q122)/(C$195-C$194)*10))),1)</f>
        <v>6.1</v>
      </c>
      <c r="D119" s="77" t="str">
        <f>IF('Indicator Data'!R122="No data","x",ROUND((IF('Indicator Data'!R122&gt;D$195,10,IF('Indicator Data'!R122&lt;D$194,0,10-(D$195-'Indicator Data'!R122)/(D$195-D$194)*10))),1))</f>
        <v>x</v>
      </c>
      <c r="E119" s="78">
        <f t="shared" si="19"/>
        <v>6.1</v>
      </c>
      <c r="F119" s="77">
        <f>IF('Indicator Data'!AF122="No data","x",ROUND(IF('Indicator Data'!AF122&gt;F$195,10,IF('Indicator Data'!AF122&lt;F$194,0,10-(F$195-'Indicator Data'!AF122)/(F$195-F$194)*10)),1))</f>
        <v>5</v>
      </c>
      <c r="G119" s="77" t="str">
        <f>IF('Indicator Data'!AG122="No data","x",ROUND(IF('Indicator Data'!AG122&gt;G$195,10,IF('Indicator Data'!AG122&lt;G$194,0,10-(G$195-'Indicator Data'!AG122)/(G$195-G$194)*10)),1))</f>
        <v>x</v>
      </c>
      <c r="H119" s="78">
        <f t="shared" si="20"/>
        <v>5</v>
      </c>
      <c r="I119" s="79">
        <f>SUM(IF('Indicator Data'!S122=0,0,'Indicator Data'!S122/1000000),SUM('Indicator Data'!T122:U122))</f>
        <v>3029.7995879999999</v>
      </c>
      <c r="J119" s="79">
        <f>I119/'Indicator Data'!BC122*1000000</f>
        <v>57.290096530554543</v>
      </c>
      <c r="K119" s="77">
        <f t="shared" si="21"/>
        <v>1.1000000000000001</v>
      </c>
      <c r="L119" s="77">
        <f>IF('Indicator Data'!V122="No data","x",ROUND(IF('Indicator Data'!V122&gt;L$195,10,IF('Indicator Data'!V122&lt;L$194,0,10-(L$195-'Indicator Data'!V122)/(L$195-L$194)*10)),1))</f>
        <v>1.3</v>
      </c>
      <c r="M119" s="78">
        <f t="shared" si="22"/>
        <v>1.2</v>
      </c>
      <c r="N119" s="80">
        <f t="shared" si="23"/>
        <v>4.5999999999999996</v>
      </c>
      <c r="O119" s="92">
        <f>IF(AND('Indicator Data'!AK122="No data",'Indicator Data'!AL122="No data"),0,SUM('Indicator Data'!AK122:AM122)/1000)</f>
        <v>618.40099999999995</v>
      </c>
      <c r="P119" s="77">
        <f t="shared" si="24"/>
        <v>9.3000000000000007</v>
      </c>
      <c r="Q119" s="81">
        <f>O119*1000/'Indicator Data'!BC122</f>
        <v>1.1693266156913696E-2</v>
      </c>
      <c r="R119" s="77">
        <f t="shared" si="25"/>
        <v>5.9</v>
      </c>
      <c r="S119" s="82">
        <f t="shared" si="26"/>
        <v>7.6</v>
      </c>
      <c r="T119" s="77">
        <f>IF('Indicator Data'!AB122="No data","x",ROUND(IF('Indicator Data'!AB122&gt;T$195,10,IF('Indicator Data'!AB122&lt;T$194,0,10-(T$195-'Indicator Data'!AB122)/(T$195-T$194)*10)),1))</f>
        <v>1.6</v>
      </c>
      <c r="U119" s="77">
        <f>IF('Indicator Data'!AA122="No data","x",ROUND(IF('Indicator Data'!AA122&gt;U$195,10,IF('Indicator Data'!AA122&lt;U$194,0,10-(U$195-'Indicator Data'!AA122)/(U$195-U$194)*10)),1))</f>
        <v>6.6</v>
      </c>
      <c r="V119" s="77">
        <f>IF('Indicator Data'!AE122="No data","x",ROUND(IF('Indicator Data'!AE122&gt;V$195,10,IF('Indicator Data'!AE122&lt;V$194,0,10-(V$195-'Indicator Data'!AE122)/(V$195-V$194)*10)),1))</f>
        <v>0.9</v>
      </c>
      <c r="W119" s="78">
        <f t="shared" si="32"/>
        <v>3</v>
      </c>
      <c r="X119" s="77">
        <f>IF('Indicator Data'!W122="No data","x",ROUND(IF('Indicator Data'!W122&gt;X$195,10,IF('Indicator Data'!W122&lt;X$194,0,10-(X$195-'Indicator Data'!W122)/(X$195-X$194)*10)),1))</f>
        <v>3.8</v>
      </c>
      <c r="Y119" s="77">
        <f>IF('Indicator Data'!X122="No data","x",ROUND(IF('Indicator Data'!X122&gt;Y$195,10,IF('Indicator Data'!X122&lt;Y$194,0,10-(Y$195-'Indicator Data'!X122)/(Y$195-Y$194)*10)),1))</f>
        <v>5</v>
      </c>
      <c r="Z119" s="78">
        <f t="shared" si="27"/>
        <v>4.4000000000000004</v>
      </c>
      <c r="AA119" s="92">
        <f>('Indicator Data'!AJ122+'Indicator Data'!AI122*0.5+'Indicator Data'!AH122*0.25)/1000</f>
        <v>2752.895</v>
      </c>
      <c r="AB119" s="83">
        <f>AA119*1000/'Indicator Data'!BC122</f>
        <v>5.2054142760178154E-2</v>
      </c>
      <c r="AC119" s="78">
        <f t="shared" si="28"/>
        <v>5.2</v>
      </c>
      <c r="AD119" s="77">
        <f>IF('Indicator Data'!AN122="No data","x",ROUND(IF('Indicator Data'!AN122&lt;$AD$194,10,IF('Indicator Data'!AN122&gt;$AD$195,0,($AD$195-'Indicator Data'!AN122)/($AD$195-$AD$194)*10)),1))</f>
        <v>4.9000000000000004</v>
      </c>
      <c r="AE119" s="77">
        <f>IF('Indicator Data'!AO122="No data","x",ROUND(IF('Indicator Data'!AO122&gt;$AE$195,10,IF('Indicator Data'!AO122&lt;$AE$194,0,10-($AE$195-'Indicator Data'!AO122)/($AE$195-$AE$194)*10)),1))</f>
        <v>3.1</v>
      </c>
      <c r="AF119" s="84">
        <f>IF('Indicator Data'!AP122="No data","x",ROUND(IF('Indicator Data'!AP122&gt;$AF$195,10,IF('Indicator Data'!AP122&lt;$AF$194,0,10-($AF$195-'Indicator Data'!AP122)/($AF$195-$AF$194)*10)),1))</f>
        <v>8.3000000000000007</v>
      </c>
      <c r="AG119" s="84">
        <f>IF('Indicator Data'!AQ122="No data","x",ROUND(IF('Indicator Data'!AQ122&gt;$AG$195,10,IF('Indicator Data'!AQ122&lt;$AG$194,0,10-($AG$195-'Indicator Data'!AQ122)/($AG$195-$AG$194)*10)),1))</f>
        <v>4.0999999999999996</v>
      </c>
      <c r="AH119" s="77">
        <f t="shared" si="29"/>
        <v>7.5</v>
      </c>
      <c r="AI119" s="78">
        <f t="shared" si="30"/>
        <v>5.2</v>
      </c>
      <c r="AJ119" s="85">
        <f t="shared" si="31"/>
        <v>4.5</v>
      </c>
      <c r="AK119" s="86">
        <f t="shared" si="33"/>
        <v>6.3</v>
      </c>
    </row>
    <row r="120" spans="1:37" s="4" customFormat="1" x14ac:dyDescent="0.25">
      <c r="A120" s="131" t="s">
        <v>220</v>
      </c>
      <c r="B120" s="63" t="s">
        <v>219</v>
      </c>
      <c r="C120" s="77">
        <f>ROUND(IF('Indicator Data'!Q123="No data",IF((0.1233*LN('Indicator Data'!BB123)-0.4559)&gt;C$195,0,IF((0.1233*LN('Indicator Data'!BB123)-0.4559)&lt;C$194,10,(C$195-(0.1233*LN('Indicator Data'!BB123)-0.4559))/(C$195-C$194)*10)),IF('Indicator Data'!Q123&gt;C$195,0,IF('Indicator Data'!Q123&lt;C$194,10,(C$195-'Indicator Data'!Q123)/(C$195-C$194)*10))),1)</f>
        <v>4.8</v>
      </c>
      <c r="D120" s="77">
        <f>IF('Indicator Data'!R123="No data","x",ROUND((IF('Indicator Data'!R123&gt;D$195,10,IF('Indicator Data'!R123&lt;D$194,0,10-(D$195-'Indicator Data'!R123)/(D$195-D$194)*10))),1))</f>
        <v>3.4</v>
      </c>
      <c r="E120" s="78">
        <f t="shared" si="19"/>
        <v>4.0999999999999996</v>
      </c>
      <c r="F120" s="77">
        <f>IF('Indicator Data'!AF123="No data","x",ROUND(IF('Indicator Data'!AF123&gt;F$195,10,IF('Indicator Data'!AF123&lt;F$194,0,10-(F$195-'Indicator Data'!AF123)/(F$195-F$194)*10)),1))</f>
        <v>6.3</v>
      </c>
      <c r="G120" s="77">
        <f>IF('Indicator Data'!AG123="No data","x",ROUND(IF('Indicator Data'!AG123&gt;G$195,10,IF('Indicator Data'!AG123&lt;G$194,0,10-(G$195-'Indicator Data'!AG123)/(G$195-G$194)*10)),1))</f>
        <v>9</v>
      </c>
      <c r="H120" s="78">
        <f t="shared" si="20"/>
        <v>7.7</v>
      </c>
      <c r="I120" s="79">
        <f>SUM(IF('Indicator Data'!S123=0,0,'Indicator Data'!S123/1000000),SUM('Indicator Data'!T123:U123))</f>
        <v>369.87</v>
      </c>
      <c r="J120" s="79">
        <f>I120/'Indicator Data'!BC123*1000000</f>
        <v>149.15839050728854</v>
      </c>
      <c r="K120" s="77">
        <f t="shared" si="21"/>
        <v>3</v>
      </c>
      <c r="L120" s="77">
        <f>IF('Indicator Data'!V123="No data","x",ROUND(IF('Indicator Data'!V123&gt;L$195,10,IF('Indicator Data'!V123&lt;L$194,0,10-(L$195-'Indicator Data'!V123)/(L$195-L$194)*10)),1))</f>
        <v>0.8</v>
      </c>
      <c r="M120" s="78">
        <f t="shared" si="22"/>
        <v>1.9</v>
      </c>
      <c r="N120" s="80">
        <f t="shared" si="23"/>
        <v>4.5</v>
      </c>
      <c r="O120" s="92">
        <f>IF(AND('Indicator Data'!AK123="No data",'Indicator Data'!AL123="No data"),0,SUM('Indicator Data'!AK123:AM123)/1000)</f>
        <v>1.7649999999999999</v>
      </c>
      <c r="P120" s="77">
        <f t="shared" si="24"/>
        <v>0.8</v>
      </c>
      <c r="Q120" s="81">
        <f>O120*1000/'Indicator Data'!BC123</f>
        <v>7.1177591922936244E-4</v>
      </c>
      <c r="R120" s="77">
        <f t="shared" si="25"/>
        <v>2.9</v>
      </c>
      <c r="S120" s="82">
        <f t="shared" si="26"/>
        <v>1.9</v>
      </c>
      <c r="T120" s="77">
        <f>IF('Indicator Data'!AB123="No data","x",ROUND(IF('Indicator Data'!AB123&gt;T$195,10,IF('Indicator Data'!AB123&lt;T$194,0,10-(T$195-'Indicator Data'!AB123)/(T$195-T$194)*10)),1))</f>
        <v>10</v>
      </c>
      <c r="U120" s="77">
        <f>IF('Indicator Data'!AA123="No data","x",ROUND(IF('Indicator Data'!AA123&gt;U$195,10,IF('Indicator Data'!AA123&lt;U$194,0,10-(U$195-'Indicator Data'!AA123)/(U$195-U$194)*10)),1))</f>
        <v>8.9</v>
      </c>
      <c r="V120" s="77">
        <f>IF('Indicator Data'!AE123="No data","x",ROUND(IF('Indicator Data'!AE123&gt;V$195,10,IF('Indicator Data'!AE123&lt;V$194,0,10-(V$195-'Indicator Data'!AE123)/(V$195-V$194)*10)),1))</f>
        <v>0</v>
      </c>
      <c r="W120" s="78">
        <f t="shared" si="32"/>
        <v>6.3</v>
      </c>
      <c r="X120" s="77">
        <f>IF('Indicator Data'!W123="No data","x",ROUND(IF('Indicator Data'!W123&gt;X$195,10,IF('Indicator Data'!W123&lt;X$194,0,10-(X$195-'Indicator Data'!W123)/(X$195-X$194)*10)),1))</f>
        <v>3.5</v>
      </c>
      <c r="Y120" s="77">
        <f>IF('Indicator Data'!X123="No data","x",ROUND(IF('Indicator Data'!X123&gt;Y$195,10,IF('Indicator Data'!X123&lt;Y$194,0,10-(Y$195-'Indicator Data'!X123)/(Y$195-Y$194)*10)),1))</f>
        <v>2.9</v>
      </c>
      <c r="Z120" s="78">
        <f t="shared" si="27"/>
        <v>3.2</v>
      </c>
      <c r="AA120" s="92">
        <f>('Indicator Data'!AJ123+'Indicator Data'!AI123*0.5+'Indicator Data'!AH123*0.25)/1000</f>
        <v>5.3769999999999998</v>
      </c>
      <c r="AB120" s="83">
        <f>AA120*1000/'Indicator Data'!BC123</f>
        <v>2.1683961006777799E-3</v>
      </c>
      <c r="AC120" s="78">
        <f t="shared" si="28"/>
        <v>0.2</v>
      </c>
      <c r="AD120" s="77">
        <f>IF('Indicator Data'!AN123="No data","x",ROUND(IF('Indicator Data'!AN123&lt;$AD$194,10,IF('Indicator Data'!AN123&gt;$AD$195,0,($AD$195-'Indicator Data'!AN123)/($AD$195-$AD$194)*10)),1))</f>
        <v>8.1</v>
      </c>
      <c r="AE120" s="77">
        <f>IF('Indicator Data'!AO123="No data","x",ROUND(IF('Indicator Data'!AO123&gt;$AE$195,10,IF('Indicator Data'!AO123&lt;$AE$194,0,10-($AE$195-'Indicator Data'!AO123)/($AE$195-$AE$194)*10)),1))</f>
        <v>10</v>
      </c>
      <c r="AF120" s="84">
        <f>IF('Indicator Data'!AP123="No data","x",ROUND(IF('Indicator Data'!AP123&gt;$AF$195,10,IF('Indicator Data'!AP123&lt;$AF$194,0,10-($AF$195-'Indicator Data'!AP123)/($AF$195-$AF$194)*10)),1))</f>
        <v>2.7</v>
      </c>
      <c r="AG120" s="84">
        <f>IF('Indicator Data'!AQ123="No data","x",ROUND(IF('Indicator Data'!AQ123&gt;$AG$195,10,IF('Indicator Data'!AQ123&lt;$AG$194,0,10-($AG$195-'Indicator Data'!AQ123)/($AG$195-$AG$194)*10)),1))</f>
        <v>3.6</v>
      </c>
      <c r="AH120" s="77">
        <f t="shared" si="29"/>
        <v>2.9</v>
      </c>
      <c r="AI120" s="78">
        <f t="shared" si="30"/>
        <v>7</v>
      </c>
      <c r="AJ120" s="85">
        <f t="shared" si="31"/>
        <v>4.7</v>
      </c>
      <c r="AK120" s="86">
        <f t="shared" si="33"/>
        <v>3.4</v>
      </c>
    </row>
    <row r="121" spans="1:37" s="4" customFormat="1" x14ac:dyDescent="0.25">
      <c r="A121" s="131" t="s">
        <v>222</v>
      </c>
      <c r="B121" s="63" t="s">
        <v>221</v>
      </c>
      <c r="C121" s="77">
        <f>ROUND(IF('Indicator Data'!Q124="No data",IF((0.1233*LN('Indicator Data'!BB124)-0.4559)&gt;C$195,0,IF((0.1233*LN('Indicator Data'!BB124)-0.4559)&lt;C$194,10,(C$195-(0.1233*LN('Indicator Data'!BB124)-0.4559))/(C$195-C$194)*10)),IF('Indicator Data'!Q124&gt;C$195,0,IF('Indicator Data'!Q124&lt;C$194,10,(C$195-'Indicator Data'!Q124)/(C$195-C$194)*10))),1)</f>
        <v>3.5</v>
      </c>
      <c r="D121" s="77" t="str">
        <f>IF('Indicator Data'!R124="No data","x",ROUND((IF('Indicator Data'!R124&gt;D$195,10,IF('Indicator Data'!R124&lt;D$194,0,10-(D$195-'Indicator Data'!R124)/(D$195-D$194)*10))),1))</f>
        <v>x</v>
      </c>
      <c r="E121" s="78">
        <f t="shared" si="19"/>
        <v>3.5</v>
      </c>
      <c r="F121" s="77" t="str">
        <f>IF('Indicator Data'!AF124="No data","x",ROUND(IF('Indicator Data'!AF124&gt;F$195,10,IF('Indicator Data'!AF124&lt;F$194,0,10-(F$195-'Indicator Data'!AF124)/(F$195-F$194)*10)),1))</f>
        <v>x</v>
      </c>
      <c r="G121" s="77" t="str">
        <f>IF('Indicator Data'!AG124="No data","x",ROUND(IF('Indicator Data'!AG124&gt;G$195,10,IF('Indicator Data'!AG124&lt;G$194,0,10-(G$195-'Indicator Data'!AG124)/(G$195-G$194)*10)),1))</f>
        <v>x</v>
      </c>
      <c r="H121" s="78" t="str">
        <f t="shared" si="20"/>
        <v>x</v>
      </c>
      <c r="I121" s="79">
        <f>SUM(IF('Indicator Data'!S124=0,0,'Indicator Data'!S124/1000000),SUM('Indicator Data'!T124:U124))</f>
        <v>53.769999999999996</v>
      </c>
      <c r="J121" s="79">
        <f>I121/'Indicator Data'!BC124*1000000</f>
        <v>4120.6222699057389</v>
      </c>
      <c r="K121" s="77">
        <f t="shared" si="21"/>
        <v>10</v>
      </c>
      <c r="L121" s="77">
        <f>IF('Indicator Data'!V124="No data","x",ROUND(IF('Indicator Data'!V124&gt;L$195,10,IF('Indicator Data'!V124&lt;L$194,0,10-(L$195-'Indicator Data'!V124)/(L$195-L$194)*10)),1))</f>
        <v>10</v>
      </c>
      <c r="M121" s="78">
        <f t="shared" si="22"/>
        <v>10</v>
      </c>
      <c r="N121" s="80">
        <f t="shared" si="23"/>
        <v>5.7</v>
      </c>
      <c r="O121" s="92">
        <f>IF(AND('Indicator Data'!AK124="No data",'Indicator Data'!AL124="No data"),0,SUM('Indicator Data'!AK124:AM124)/1000)</f>
        <v>0.50600000000000001</v>
      </c>
      <c r="P121" s="77">
        <f t="shared" si="24"/>
        <v>0</v>
      </c>
      <c r="Q121" s="81">
        <f>O121*1000/'Indicator Data'!BC124</f>
        <v>3.8776917771476745E-2</v>
      </c>
      <c r="R121" s="77">
        <f t="shared" si="25"/>
        <v>7.9</v>
      </c>
      <c r="S121" s="82">
        <f t="shared" si="26"/>
        <v>4</v>
      </c>
      <c r="T121" s="77" t="str">
        <f>IF('Indicator Data'!AB124="No data","x",ROUND(IF('Indicator Data'!AB124&gt;T$195,10,IF('Indicator Data'!AB124&lt;T$194,0,10-(T$195-'Indicator Data'!AB124)/(T$195-T$194)*10)),1))</f>
        <v>x</v>
      </c>
      <c r="U121" s="77">
        <f>IF('Indicator Data'!AA124="No data","x",ROUND(IF('Indicator Data'!AA124&gt;U$195,10,IF('Indicator Data'!AA124&lt;U$194,0,10-(U$195-'Indicator Data'!AA124)/(U$195-U$194)*10)),1))</f>
        <v>2.1</v>
      </c>
      <c r="V121" s="77" t="str">
        <f>IF('Indicator Data'!AE124="No data","x",ROUND(IF('Indicator Data'!AE124&gt;V$195,10,IF('Indicator Data'!AE124&lt;V$194,0,10-(V$195-'Indicator Data'!AE124)/(V$195-V$194)*10)),1))</f>
        <v>x</v>
      </c>
      <c r="W121" s="78">
        <f t="shared" si="32"/>
        <v>2.1</v>
      </c>
      <c r="X121" s="77">
        <f>IF('Indicator Data'!W124="No data","x",ROUND(IF('Indicator Data'!W124&gt;X$195,10,IF('Indicator Data'!W124&lt;X$194,0,10-(X$195-'Indicator Data'!W124)/(X$195-X$194)*10)),1))</f>
        <v>2.7</v>
      </c>
      <c r="Y121" s="77">
        <f>IF('Indicator Data'!X124="No data","x",ROUND(IF('Indicator Data'!X124&gt;Y$195,10,IF('Indicator Data'!X124&lt;Y$194,0,10-(Y$195-'Indicator Data'!X124)/(Y$195-Y$194)*10)),1))</f>
        <v>1.1000000000000001</v>
      </c>
      <c r="Z121" s="78">
        <f t="shared" si="27"/>
        <v>1.9</v>
      </c>
      <c r="AA121" s="92">
        <f>('Indicator Data'!AJ124+'Indicator Data'!AI124*0.5+'Indicator Data'!AH124*0.25)/1000</f>
        <v>0</v>
      </c>
      <c r="AB121" s="83">
        <f>AA121*1000/'Indicator Data'!BC124</f>
        <v>0</v>
      </c>
      <c r="AC121" s="78">
        <f t="shared" si="28"/>
        <v>0</v>
      </c>
      <c r="AD121" s="77">
        <f>IF('Indicator Data'!AN124="No data","x",ROUND(IF('Indicator Data'!AN124&lt;$AD$194,10,IF('Indicator Data'!AN124&gt;$AD$195,0,($AD$195-'Indicator Data'!AN124)/($AD$195-$AD$194)*10)),1))</f>
        <v>4.8</v>
      </c>
      <c r="AE121" s="77">
        <f>IF('Indicator Data'!AO124="No data","x",ROUND(IF('Indicator Data'!AO124&gt;$AE$195,10,IF('Indicator Data'!AO124&lt;$AE$194,0,10-($AE$195-'Indicator Data'!AO124)/($AE$195-$AE$194)*10)),1))</f>
        <v>3.1</v>
      </c>
      <c r="AF121" s="84" t="str">
        <f>IF('Indicator Data'!AP124="No data","x",ROUND(IF('Indicator Data'!AP124&gt;$AF$195,10,IF('Indicator Data'!AP124&lt;$AF$194,0,10-($AF$195-'Indicator Data'!AP124)/($AF$195-$AF$194)*10)),1))</f>
        <v>x</v>
      </c>
      <c r="AG121" s="84" t="str">
        <f>IF('Indicator Data'!AQ124="No data","x",ROUND(IF('Indicator Data'!AQ124&gt;$AG$195,10,IF('Indicator Data'!AQ124&lt;$AG$194,0,10-($AG$195-'Indicator Data'!AQ124)/($AG$195-$AG$194)*10)),1))</f>
        <v>x</v>
      </c>
      <c r="AH121" s="77" t="str">
        <f t="shared" si="29"/>
        <v>x</v>
      </c>
      <c r="AI121" s="78">
        <f t="shared" si="30"/>
        <v>4</v>
      </c>
      <c r="AJ121" s="85">
        <f t="shared" si="31"/>
        <v>2.1</v>
      </c>
      <c r="AK121" s="86">
        <f t="shared" si="33"/>
        <v>3.1</v>
      </c>
    </row>
    <row r="122" spans="1:37" s="4" customFormat="1" x14ac:dyDescent="0.25">
      <c r="A122" s="131" t="s">
        <v>224</v>
      </c>
      <c r="B122" s="63" t="s">
        <v>223</v>
      </c>
      <c r="C122" s="77">
        <f>ROUND(IF('Indicator Data'!Q125="No data",IF((0.1233*LN('Indicator Data'!BB125)-0.4559)&gt;C$195,0,IF((0.1233*LN('Indicator Data'!BB125)-0.4559)&lt;C$194,10,(C$195-(0.1233*LN('Indicator Data'!BB125)-0.4559))/(C$195-C$194)*10)),IF('Indicator Data'!Q125&gt;C$195,0,IF('Indicator Data'!Q125&lt;C$194,10,(C$195-'Indicator Data'!Q125)/(C$195-C$194)*10))),1)</f>
        <v>6</v>
      </c>
      <c r="D122" s="77">
        <f>IF('Indicator Data'!R125="No data","x",ROUND((IF('Indicator Data'!R125&gt;D$195,10,IF('Indicator Data'!R125&lt;D$194,0,10-(D$195-'Indicator Data'!R125)/(D$195-D$194)*10))),1))</f>
        <v>1.5</v>
      </c>
      <c r="E122" s="78">
        <f t="shared" si="19"/>
        <v>4.0999999999999996</v>
      </c>
      <c r="F122" s="77">
        <f>IF('Indicator Data'!AF125="No data","x",ROUND(IF('Indicator Data'!AF125&gt;F$195,10,IF('Indicator Data'!AF125&lt;F$194,0,10-(F$195-'Indicator Data'!AF125)/(F$195-F$194)*10)),1))</f>
        <v>6.6</v>
      </c>
      <c r="G122" s="77">
        <f>IF('Indicator Data'!AG125="No data","x",ROUND(IF('Indicator Data'!AG125&gt;G$195,10,IF('Indicator Data'!AG125&lt;G$194,0,10-(G$195-'Indicator Data'!AG125)/(G$195-G$194)*10)),1))</f>
        <v>1.9</v>
      </c>
      <c r="H122" s="78">
        <f t="shared" si="20"/>
        <v>4.3</v>
      </c>
      <c r="I122" s="79">
        <f>SUM(IF('Indicator Data'!S125=0,0,'Indicator Data'!S125/1000000),SUM('Indicator Data'!T125:U125))</f>
        <v>2668.8097029999999</v>
      </c>
      <c r="J122" s="79">
        <f>I122/'Indicator Data'!BC125*1000000</f>
        <v>92.082624222417365</v>
      </c>
      <c r="K122" s="77">
        <f t="shared" si="21"/>
        <v>1.8</v>
      </c>
      <c r="L122" s="77">
        <f>IF('Indicator Data'!V125="No data","x",ROUND(IF('Indicator Data'!V125&gt;L$195,10,IF('Indicator Data'!V125&lt;L$194,0,10-(L$195-'Indicator Data'!V125)/(L$195-L$194)*10)),1))</f>
        <v>3.7</v>
      </c>
      <c r="M122" s="78">
        <f t="shared" si="22"/>
        <v>2.8</v>
      </c>
      <c r="N122" s="80">
        <f t="shared" si="23"/>
        <v>3.8</v>
      </c>
      <c r="O122" s="92">
        <f>IF(AND('Indicator Data'!AK125="No data",'Indicator Data'!AL125="No data"),0,SUM('Indicator Data'!AK125:AM125)/1000)</f>
        <v>75.248999999999995</v>
      </c>
      <c r="P122" s="77">
        <f t="shared" si="24"/>
        <v>6.3</v>
      </c>
      <c r="Q122" s="81">
        <f>O122*1000/'Indicator Data'!BC125</f>
        <v>2.5963355057963401E-3</v>
      </c>
      <c r="R122" s="77">
        <f t="shared" si="25"/>
        <v>4</v>
      </c>
      <c r="S122" s="82">
        <f t="shared" si="26"/>
        <v>5.2</v>
      </c>
      <c r="T122" s="77">
        <f>IF('Indicator Data'!AB125="No data","x",ROUND(IF('Indicator Data'!AB125&gt;T$195,10,IF('Indicator Data'!AB125&lt;T$194,0,10-(T$195-'Indicator Data'!AB125)/(T$195-T$194)*10)),1))</f>
        <v>0.4</v>
      </c>
      <c r="U122" s="77">
        <f>IF('Indicator Data'!AA125="No data","x",ROUND(IF('Indicator Data'!AA125&gt;U$195,10,IF('Indicator Data'!AA125&lt;U$194,0,10-(U$195-'Indicator Data'!AA125)/(U$195-U$194)*10)),1))</f>
        <v>2.8</v>
      </c>
      <c r="V122" s="77">
        <f>IF('Indicator Data'!AE125="No data","x",ROUND(IF('Indicator Data'!AE125&gt;V$195,10,IF('Indicator Data'!AE125&lt;V$194,0,10-(V$195-'Indicator Data'!AE125)/(V$195-V$194)*10)),1))</f>
        <v>0</v>
      </c>
      <c r="W122" s="78">
        <f t="shared" si="32"/>
        <v>1.1000000000000001</v>
      </c>
      <c r="X122" s="77">
        <f>IF('Indicator Data'!W125="No data","x",ROUND(IF('Indicator Data'!W125&gt;X$195,10,IF('Indicator Data'!W125&lt;X$194,0,10-(X$195-'Indicator Data'!W125)/(X$195-X$194)*10)),1))</f>
        <v>2.8</v>
      </c>
      <c r="Y122" s="77">
        <f>IF('Indicator Data'!X125="No data","x",ROUND(IF('Indicator Data'!X125&gt;Y$195,10,IF('Indicator Data'!X125&lt;Y$194,0,10-(Y$195-'Indicator Data'!X125)/(Y$195-Y$194)*10)),1))</f>
        <v>6.5</v>
      </c>
      <c r="Z122" s="78">
        <f t="shared" si="27"/>
        <v>4.7</v>
      </c>
      <c r="AA122" s="92">
        <f>('Indicator Data'!AJ125+'Indicator Data'!AI125*0.5+'Indicator Data'!AH125*0.25)/1000</f>
        <v>1420.3622499999999</v>
      </c>
      <c r="AB122" s="83">
        <f>AA122*1000/'Indicator Data'!BC125</f>
        <v>4.9007122231096462E-2</v>
      </c>
      <c r="AC122" s="78">
        <f t="shared" si="28"/>
        <v>4.9000000000000004</v>
      </c>
      <c r="AD122" s="77">
        <f>IF('Indicator Data'!AN125="No data","x",ROUND(IF('Indicator Data'!AN125&lt;$AD$194,10,IF('Indicator Data'!AN125&gt;$AD$195,0,($AD$195-'Indicator Data'!AN125)/($AD$195-$AD$194)*10)),1))</f>
        <v>3.9</v>
      </c>
      <c r="AE122" s="77">
        <f>IF('Indicator Data'!AO125="No data","x",ROUND(IF('Indicator Data'!AO125&gt;$AE$195,10,IF('Indicator Data'!AO125&lt;$AE$194,0,10-($AE$195-'Indicator Data'!AO125)/($AE$195-$AE$194)*10)),1))</f>
        <v>0.9</v>
      </c>
      <c r="AF122" s="84">
        <f>IF('Indicator Data'!AP125="No data","x",ROUND(IF('Indicator Data'!AP125&gt;$AF$195,10,IF('Indicator Data'!AP125&lt;$AF$194,0,10-($AF$195-'Indicator Data'!AP125)/($AF$195-$AF$194)*10)),1))</f>
        <v>9.4</v>
      </c>
      <c r="AG122" s="84">
        <f>IF('Indicator Data'!AQ125="No data","x",ROUND(IF('Indicator Data'!AQ125&gt;$AG$195,10,IF('Indicator Data'!AQ125&lt;$AG$194,0,10-($AG$195-'Indicator Data'!AQ125)/($AG$195-$AG$194)*10)),1))</f>
        <v>5.0999999999999996</v>
      </c>
      <c r="AH122" s="77">
        <f t="shared" si="29"/>
        <v>8.5</v>
      </c>
      <c r="AI122" s="78">
        <f t="shared" si="30"/>
        <v>4.4000000000000004</v>
      </c>
      <c r="AJ122" s="85">
        <f t="shared" si="31"/>
        <v>3.9</v>
      </c>
      <c r="AK122" s="86">
        <f t="shared" si="33"/>
        <v>4.5999999999999996</v>
      </c>
    </row>
    <row r="123" spans="1:37" s="4" customFormat="1" x14ac:dyDescent="0.25">
      <c r="A123" s="131" t="s">
        <v>226</v>
      </c>
      <c r="B123" s="63" t="s">
        <v>225</v>
      </c>
      <c r="C123" s="77">
        <f>ROUND(IF('Indicator Data'!Q126="No data",IF((0.1233*LN('Indicator Data'!BB126)-0.4559)&gt;C$195,0,IF((0.1233*LN('Indicator Data'!BB126)-0.4559)&lt;C$194,10,(C$195-(0.1233*LN('Indicator Data'!BB126)-0.4559))/(C$195-C$194)*10)),IF('Indicator Data'!Q126&gt;C$195,0,IF('Indicator Data'!Q126&lt;C$194,10,(C$195-'Indicator Data'!Q126)/(C$195-C$194)*10))),1)</f>
        <v>0.4</v>
      </c>
      <c r="D123" s="77" t="str">
        <f>IF('Indicator Data'!R126="No data","x",ROUND((IF('Indicator Data'!R126&gt;D$195,10,IF('Indicator Data'!R126&lt;D$194,0,10-(D$195-'Indicator Data'!R126)/(D$195-D$194)*10))),1))</f>
        <v>x</v>
      </c>
      <c r="E123" s="78">
        <f t="shared" si="19"/>
        <v>0.4</v>
      </c>
      <c r="F123" s="77">
        <f>IF('Indicator Data'!AF126="No data","x",ROUND(IF('Indicator Data'!AF126&gt;F$195,10,IF('Indicator Data'!AF126&lt;F$194,0,10-(F$195-'Indicator Data'!AF126)/(F$195-F$194)*10)),1))</f>
        <v>0.6</v>
      </c>
      <c r="G123" s="77">
        <f>IF('Indicator Data'!AG126="No data","x",ROUND(IF('Indicator Data'!AG126&gt;G$195,10,IF('Indicator Data'!AG126&lt;G$194,0,10-(G$195-'Indicator Data'!AG126)/(G$195-G$194)*10)),1))</f>
        <v>0.7</v>
      </c>
      <c r="H123" s="78">
        <f t="shared" si="20"/>
        <v>0.7</v>
      </c>
      <c r="I123" s="79">
        <f>SUM(IF('Indicator Data'!S126=0,0,'Indicator Data'!S126/1000000),SUM('Indicator Data'!T126:U126))</f>
        <v>0</v>
      </c>
      <c r="J123" s="79">
        <f>I123/'Indicator Data'!BC126*1000000</f>
        <v>0</v>
      </c>
      <c r="K123" s="77">
        <f t="shared" si="21"/>
        <v>0</v>
      </c>
      <c r="L123" s="77" t="str">
        <f>IF('Indicator Data'!V126="No data","x",ROUND(IF('Indicator Data'!V126&gt;L$195,10,IF('Indicator Data'!V126&lt;L$194,0,10-(L$195-'Indicator Data'!V126)/(L$195-L$194)*10)),1))</f>
        <v>x</v>
      </c>
      <c r="M123" s="78">
        <f t="shared" si="22"/>
        <v>0</v>
      </c>
      <c r="N123" s="80">
        <f t="shared" si="23"/>
        <v>0.4</v>
      </c>
      <c r="O123" s="92">
        <f>IF(AND('Indicator Data'!AK126="No data",'Indicator Data'!AL126="No data"),0,SUM('Indicator Data'!AK126:AM126)/1000)</f>
        <v>101.744</v>
      </c>
      <c r="P123" s="77">
        <f t="shared" si="24"/>
        <v>6.7</v>
      </c>
      <c r="Q123" s="81">
        <f>O123*1000/'Indicator Data'!BC126</f>
        <v>5.9784675511363929E-3</v>
      </c>
      <c r="R123" s="77">
        <f t="shared" si="25"/>
        <v>5</v>
      </c>
      <c r="S123" s="82">
        <f t="shared" si="26"/>
        <v>5.9</v>
      </c>
      <c r="T123" s="77" t="str">
        <f>IF('Indicator Data'!AB126="No data","x",ROUND(IF('Indicator Data'!AB126&gt;T$195,10,IF('Indicator Data'!AB126&lt;T$194,0,10-(T$195-'Indicator Data'!AB126)/(T$195-T$194)*10)),1))</f>
        <v>x</v>
      </c>
      <c r="U123" s="77">
        <f>IF('Indicator Data'!AA126="No data","x",ROUND(IF('Indicator Data'!AA126&gt;U$195,10,IF('Indicator Data'!AA126&lt;U$194,0,10-(U$195-'Indicator Data'!AA126)/(U$195-U$194)*10)),1))</f>
        <v>0.1</v>
      </c>
      <c r="V123" s="77" t="str">
        <f>IF('Indicator Data'!AE126="No data","x",ROUND(IF('Indicator Data'!AE126&gt;V$195,10,IF('Indicator Data'!AE126&lt;V$194,0,10-(V$195-'Indicator Data'!AE126)/(V$195-V$194)*10)),1))</f>
        <v>x</v>
      </c>
      <c r="W123" s="78">
        <f t="shared" si="32"/>
        <v>0.1</v>
      </c>
      <c r="X123" s="77">
        <f>IF('Indicator Data'!W126="No data","x",ROUND(IF('Indicator Data'!W126&gt;X$195,10,IF('Indicator Data'!W126&lt;X$194,0,10-(X$195-'Indicator Data'!W126)/(X$195-X$194)*10)),1))</f>
        <v>0.3</v>
      </c>
      <c r="Y123" s="77" t="str">
        <f>IF('Indicator Data'!X126="No data","x",ROUND(IF('Indicator Data'!X126&gt;Y$195,10,IF('Indicator Data'!X126&lt;Y$194,0,10-(Y$195-'Indicator Data'!X126)/(Y$195-Y$194)*10)),1))</f>
        <v>x</v>
      </c>
      <c r="Z123" s="78">
        <f t="shared" si="27"/>
        <v>0.3</v>
      </c>
      <c r="AA123" s="92">
        <f>('Indicator Data'!AJ126+'Indicator Data'!AI126*0.5+'Indicator Data'!AH126*0.25)/1000</f>
        <v>0</v>
      </c>
      <c r="AB123" s="83">
        <f>AA123*1000/'Indicator Data'!BC126</f>
        <v>0</v>
      </c>
      <c r="AC123" s="78">
        <f t="shared" si="28"/>
        <v>0</v>
      </c>
      <c r="AD123" s="77">
        <f>IF('Indicator Data'!AN126="No data","x",ROUND(IF('Indicator Data'!AN126&lt;$AD$194,10,IF('Indicator Data'!AN126&gt;$AD$195,0,($AD$195-'Indicator Data'!AN126)/($AD$195-$AD$194)*10)),1))</f>
        <v>3.6</v>
      </c>
      <c r="AE123" s="77">
        <f>IF('Indicator Data'!AO126="No data","x",ROUND(IF('Indicator Data'!AO126&gt;$AE$195,10,IF('Indicator Data'!AO126&lt;$AE$194,0,10-($AE$195-'Indicator Data'!AO126)/($AE$195-$AE$194)*10)),1))</f>
        <v>0</v>
      </c>
      <c r="AF123" s="84">
        <f>IF('Indicator Data'!AP126="No data","x",ROUND(IF('Indicator Data'!AP126&gt;$AF$195,10,IF('Indicator Data'!AP126&lt;$AF$194,0,10-($AF$195-'Indicator Data'!AP126)/($AF$195-$AF$194)*10)),1))</f>
        <v>0.4</v>
      </c>
      <c r="AG123" s="84">
        <f>IF('Indicator Data'!AQ126="No data","x",ROUND(IF('Indicator Data'!AQ126&gt;$AG$195,10,IF('Indicator Data'!AQ126&lt;$AG$194,0,10-($AG$195-'Indicator Data'!AQ126)/($AG$195-$AG$194)*10)),1))</f>
        <v>2.8</v>
      </c>
      <c r="AH123" s="77">
        <f t="shared" si="29"/>
        <v>0.9</v>
      </c>
      <c r="AI123" s="78">
        <f t="shared" si="30"/>
        <v>1.5</v>
      </c>
      <c r="AJ123" s="85">
        <f t="shared" si="31"/>
        <v>0.5</v>
      </c>
      <c r="AK123" s="86">
        <f t="shared" si="33"/>
        <v>3.7</v>
      </c>
    </row>
    <row r="124" spans="1:37" s="4" customFormat="1" x14ac:dyDescent="0.25">
      <c r="A124" s="131" t="s">
        <v>228</v>
      </c>
      <c r="B124" s="63" t="s">
        <v>227</v>
      </c>
      <c r="C124" s="77">
        <f>ROUND(IF('Indicator Data'!Q127="No data",IF((0.1233*LN('Indicator Data'!BB127)-0.4559)&gt;C$195,0,IF((0.1233*LN('Indicator Data'!BB127)-0.4559)&lt;C$194,10,(C$195-(0.1233*LN('Indicator Data'!BB127)-0.4559))/(C$195-C$194)*10)),IF('Indicator Data'!Q127&gt;C$195,0,IF('Indicator Data'!Q127&lt;C$194,10,(C$195-'Indicator Data'!Q127)/(C$195-C$194)*10))),1)</f>
        <v>0.5</v>
      </c>
      <c r="D124" s="77" t="str">
        <f>IF('Indicator Data'!R127="No data","x",ROUND((IF('Indicator Data'!R127&gt;D$195,10,IF('Indicator Data'!R127&lt;D$194,0,10-(D$195-'Indicator Data'!R127)/(D$195-D$194)*10))),1))</f>
        <v>x</v>
      </c>
      <c r="E124" s="78">
        <f t="shared" si="19"/>
        <v>0.5</v>
      </c>
      <c r="F124" s="77">
        <f>IF('Indicator Data'!AF127="No data","x",ROUND(IF('Indicator Data'!AF127&gt;F$195,10,IF('Indicator Data'!AF127&lt;F$194,0,10-(F$195-'Indicator Data'!AF127)/(F$195-F$194)*10)),1))</f>
        <v>2.1</v>
      </c>
      <c r="G124" s="77" t="str">
        <f>IF('Indicator Data'!AG127="No data","x",ROUND(IF('Indicator Data'!AG127&gt;G$195,10,IF('Indicator Data'!AG127&lt;G$194,0,10-(G$195-'Indicator Data'!AG127)/(G$195-G$194)*10)),1))</f>
        <v>x</v>
      </c>
      <c r="H124" s="78">
        <f t="shared" si="20"/>
        <v>2.1</v>
      </c>
      <c r="I124" s="79">
        <f>SUM(IF('Indicator Data'!S127=0,0,'Indicator Data'!S127/1000000),SUM('Indicator Data'!T127:U127))</f>
        <v>-1.1745E-2</v>
      </c>
      <c r="J124" s="79">
        <f>I124/'Indicator Data'!BC127*1000000</f>
        <v>-2.5028235344258104E-3</v>
      </c>
      <c r="K124" s="77">
        <f t="shared" si="21"/>
        <v>0</v>
      </c>
      <c r="L124" s="77" t="str">
        <f>IF('Indicator Data'!V127="No data","x",ROUND(IF('Indicator Data'!V127&gt;L$195,10,IF('Indicator Data'!V127&lt;L$194,0,10-(L$195-'Indicator Data'!V127)/(L$195-L$194)*10)),1))</f>
        <v>x</v>
      </c>
      <c r="M124" s="78">
        <f t="shared" si="22"/>
        <v>0</v>
      </c>
      <c r="N124" s="80">
        <f t="shared" si="23"/>
        <v>0.8</v>
      </c>
      <c r="O124" s="92">
        <f>IF(AND('Indicator Data'!AK127="No data",'Indicator Data'!AL127="No data"),0,SUM('Indicator Data'!AK127:AM127)/1000)</f>
        <v>1.421</v>
      </c>
      <c r="P124" s="77">
        <f t="shared" si="24"/>
        <v>0.5</v>
      </c>
      <c r="Q124" s="81">
        <f>O124*1000/'Indicator Data'!BC127</f>
        <v>3.028107486095425E-4</v>
      </c>
      <c r="R124" s="77">
        <f t="shared" si="25"/>
        <v>2.4</v>
      </c>
      <c r="S124" s="82">
        <f t="shared" si="26"/>
        <v>1.5</v>
      </c>
      <c r="T124" s="77" t="str">
        <f>IF('Indicator Data'!AB127="No data","x",ROUND(IF('Indicator Data'!AB127&gt;T$195,10,IF('Indicator Data'!AB127&lt;T$194,0,10-(T$195-'Indicator Data'!AB127)/(T$195-T$194)*10)),1))</f>
        <v>x</v>
      </c>
      <c r="U124" s="77">
        <f>IF('Indicator Data'!AA127="No data","x",ROUND(IF('Indicator Data'!AA127&gt;U$195,10,IF('Indicator Data'!AA127&lt;U$194,0,10-(U$195-'Indicator Data'!AA127)/(U$195-U$194)*10)),1))</f>
        <v>0.1</v>
      </c>
      <c r="V124" s="77" t="str">
        <f>IF('Indicator Data'!AE127="No data","x",ROUND(IF('Indicator Data'!AE127&gt;V$195,10,IF('Indicator Data'!AE127&lt;V$194,0,10-(V$195-'Indicator Data'!AE127)/(V$195-V$194)*10)),1))</f>
        <v>x</v>
      </c>
      <c r="W124" s="78">
        <f t="shared" si="32"/>
        <v>0.1</v>
      </c>
      <c r="X124" s="77">
        <f>IF('Indicator Data'!W127="No data","x",ROUND(IF('Indicator Data'!W127&gt;X$195,10,IF('Indicator Data'!W127&lt;X$194,0,10-(X$195-'Indicator Data'!W127)/(X$195-X$194)*10)),1))</f>
        <v>0.4</v>
      </c>
      <c r="Y124" s="77" t="str">
        <f>IF('Indicator Data'!X127="No data","x",ROUND(IF('Indicator Data'!X127&gt;Y$195,10,IF('Indicator Data'!X127&lt;Y$194,0,10-(Y$195-'Indicator Data'!X127)/(Y$195-Y$194)*10)),1))</f>
        <v>x</v>
      </c>
      <c r="Z124" s="78">
        <f t="shared" si="27"/>
        <v>0.4</v>
      </c>
      <c r="AA124" s="92">
        <f>('Indicator Data'!AJ127+'Indicator Data'!AI127*0.5+'Indicator Data'!AH127*0.25)/1000</f>
        <v>0.3</v>
      </c>
      <c r="AB124" s="83">
        <f>AA124*1000/'Indicator Data'!BC127</f>
        <v>6.3929081339101162E-5</v>
      </c>
      <c r="AC124" s="78">
        <f t="shared" si="28"/>
        <v>0</v>
      </c>
      <c r="AD124" s="77">
        <f>IF('Indicator Data'!AN127="No data","x",ROUND(IF('Indicator Data'!AN127&lt;$AD$194,10,IF('Indicator Data'!AN127&gt;$AD$195,0,($AD$195-'Indicator Data'!AN127)/($AD$195-$AD$194)*10)),1))</f>
        <v>2.9</v>
      </c>
      <c r="AE124" s="77">
        <f>IF('Indicator Data'!AO127="No data","x",ROUND(IF('Indicator Data'!AO127&gt;$AE$195,10,IF('Indicator Data'!AO127&lt;$AE$194,0,10-($AE$195-'Indicator Data'!AO127)/($AE$195-$AE$194)*10)),1))</f>
        <v>0</v>
      </c>
      <c r="AF124" s="84">
        <f>IF('Indicator Data'!AP127="No data","x",ROUND(IF('Indicator Data'!AP127&gt;$AF$195,10,IF('Indicator Data'!AP127&lt;$AF$194,0,10-($AF$195-'Indicator Data'!AP127)/($AF$195-$AF$194)*10)),1))</f>
        <v>1.1000000000000001</v>
      </c>
      <c r="AG124" s="84" t="str">
        <f>IF('Indicator Data'!AQ127="No data","x",ROUND(IF('Indicator Data'!AQ127&gt;$AG$195,10,IF('Indicator Data'!AQ127&lt;$AG$194,0,10-($AG$195-'Indicator Data'!AQ127)/($AG$195-$AG$194)*10)),1))</f>
        <v>x</v>
      </c>
      <c r="AH124" s="77">
        <f t="shared" si="29"/>
        <v>1.1000000000000001</v>
      </c>
      <c r="AI124" s="78">
        <f t="shared" si="30"/>
        <v>1.3</v>
      </c>
      <c r="AJ124" s="85">
        <f t="shared" si="31"/>
        <v>0.5</v>
      </c>
      <c r="AK124" s="86">
        <f t="shared" si="33"/>
        <v>1</v>
      </c>
    </row>
    <row r="125" spans="1:37" s="4" customFormat="1" x14ac:dyDescent="0.25">
      <c r="A125" s="131" t="s">
        <v>230</v>
      </c>
      <c r="B125" s="63" t="s">
        <v>229</v>
      </c>
      <c r="C125" s="77">
        <f>ROUND(IF('Indicator Data'!Q128="No data",IF((0.1233*LN('Indicator Data'!BB128)-0.4559)&gt;C$195,0,IF((0.1233*LN('Indicator Data'!BB128)-0.4559)&lt;C$194,10,(C$195-(0.1233*LN('Indicator Data'!BB128)-0.4559))/(C$195-C$194)*10)),IF('Indicator Data'!Q128&gt;C$195,0,IF('Indicator Data'!Q128&lt;C$194,10,(C$195-'Indicator Data'!Q128)/(C$195-C$194)*10))),1)</f>
        <v>4.7</v>
      </c>
      <c r="D125" s="77">
        <f>IF('Indicator Data'!R128="No data","x",ROUND((IF('Indicator Data'!R128&gt;D$195,10,IF('Indicator Data'!R128&lt;D$194,0,10-(D$195-'Indicator Data'!R128)/(D$195-D$194)*10))),1))</f>
        <v>0.9</v>
      </c>
      <c r="E125" s="78">
        <f t="shared" si="19"/>
        <v>3</v>
      </c>
      <c r="F125" s="77">
        <f>IF('Indicator Data'!AF128="No data","x",ROUND(IF('Indicator Data'!AF128&gt;F$195,10,IF('Indicator Data'!AF128&lt;F$194,0,10-(F$195-'Indicator Data'!AF128)/(F$195-F$194)*10)),1))</f>
        <v>6.2</v>
      </c>
      <c r="G125" s="77">
        <f>IF('Indicator Data'!AG128="No data","x",ROUND(IF('Indicator Data'!AG128&gt;G$195,10,IF('Indicator Data'!AG128&lt;G$194,0,10-(G$195-'Indicator Data'!AG128)/(G$195-G$194)*10)),1))</f>
        <v>5.5</v>
      </c>
      <c r="H125" s="78">
        <f t="shared" si="20"/>
        <v>5.9</v>
      </c>
      <c r="I125" s="79">
        <f>SUM(IF('Indicator Data'!S128=0,0,'Indicator Data'!S128/1000000),SUM('Indicator Data'!T128:U128))</f>
        <v>890.07423500000004</v>
      </c>
      <c r="J125" s="79">
        <f>I125/'Indicator Data'!BC128*1000000</f>
        <v>144.72921227695673</v>
      </c>
      <c r="K125" s="77">
        <f t="shared" si="21"/>
        <v>2.9</v>
      </c>
      <c r="L125" s="77">
        <f>IF('Indicator Data'!V128="No data","x",ROUND(IF('Indicator Data'!V128&gt;L$195,10,IF('Indicator Data'!V128&lt;L$194,0,10-(L$195-'Indicator Data'!V128)/(L$195-L$194)*10)),1))</f>
        <v>2.4</v>
      </c>
      <c r="M125" s="78">
        <f t="shared" si="22"/>
        <v>2.7</v>
      </c>
      <c r="N125" s="80">
        <f t="shared" si="23"/>
        <v>3.7</v>
      </c>
      <c r="O125" s="92">
        <f>IF(AND('Indicator Data'!AK128="No data",'Indicator Data'!AL128="No data"),0,SUM('Indicator Data'!AK128:AM128)/1000)</f>
        <v>0.33100000000000002</v>
      </c>
      <c r="P125" s="77">
        <f t="shared" si="24"/>
        <v>0</v>
      </c>
      <c r="Q125" s="81">
        <f>O125*1000/'Indicator Data'!BC128</f>
        <v>5.3821768319889276E-5</v>
      </c>
      <c r="R125" s="77">
        <f t="shared" si="25"/>
        <v>1.6</v>
      </c>
      <c r="S125" s="82">
        <f t="shared" si="26"/>
        <v>0.8</v>
      </c>
      <c r="T125" s="77">
        <f>IF('Indicator Data'!AB128="No data","x",ROUND(IF('Indicator Data'!AB128&gt;T$195,10,IF('Indicator Data'!AB128&lt;T$194,0,10-(T$195-'Indicator Data'!AB128)/(T$195-T$194)*10)),1))</f>
        <v>0.6</v>
      </c>
      <c r="U125" s="77">
        <f>IF('Indicator Data'!AA128="No data","x",ROUND(IF('Indicator Data'!AA128&gt;U$195,10,IF('Indicator Data'!AA128&lt;U$194,0,10-(U$195-'Indicator Data'!AA128)/(U$195-U$194)*10)),1))</f>
        <v>0.9</v>
      </c>
      <c r="V125" s="77">
        <f>IF('Indicator Data'!AE128="No data","x",ROUND(IF('Indicator Data'!AE128&gt;V$195,10,IF('Indicator Data'!AE128&lt;V$194,0,10-(V$195-'Indicator Data'!AE128)/(V$195-V$194)*10)),1))</f>
        <v>0</v>
      </c>
      <c r="W125" s="78">
        <f t="shared" si="32"/>
        <v>0.5</v>
      </c>
      <c r="X125" s="77">
        <f>IF('Indicator Data'!W128="No data","x",ROUND(IF('Indicator Data'!W128&gt;X$195,10,IF('Indicator Data'!W128&lt;X$194,0,10-(X$195-'Indicator Data'!W128)/(X$195-X$194)*10)),1))</f>
        <v>1.7</v>
      </c>
      <c r="Y125" s="77">
        <f>IF('Indicator Data'!X128="No data","x",ROUND(IF('Indicator Data'!X128&gt;Y$195,10,IF('Indicator Data'!X128&lt;Y$194,0,10-(Y$195-'Indicator Data'!X128)/(Y$195-Y$194)*10)),1))</f>
        <v>1.3</v>
      </c>
      <c r="Z125" s="78">
        <f t="shared" si="27"/>
        <v>1.5</v>
      </c>
      <c r="AA125" s="92">
        <f>('Indicator Data'!AJ128+'Indicator Data'!AI128*0.5+'Indicator Data'!AH128*0.25)/1000</f>
        <v>6.2225000000000001</v>
      </c>
      <c r="AB125" s="83">
        <f>AA125*1000/'Indicator Data'!BC128</f>
        <v>1.0118004633550182E-3</v>
      </c>
      <c r="AC125" s="78">
        <f t="shared" si="28"/>
        <v>0.1</v>
      </c>
      <c r="AD125" s="77">
        <f>IF('Indicator Data'!AN128="No data","x",ROUND(IF('Indicator Data'!AN128&lt;$AD$194,10,IF('Indicator Data'!AN128&gt;$AD$195,0,($AD$195-'Indicator Data'!AN128)/($AD$195-$AD$194)*10)),1))</f>
        <v>4.4000000000000004</v>
      </c>
      <c r="AE125" s="77">
        <f>IF('Indicator Data'!AO128="No data","x",ROUND(IF('Indicator Data'!AO128&gt;$AE$195,10,IF('Indicator Data'!AO128&lt;$AE$194,0,10-($AE$195-'Indicator Data'!AO128)/($AE$195-$AE$194)*10)),1))</f>
        <v>3.9</v>
      </c>
      <c r="AF125" s="84">
        <f>IF('Indicator Data'!AP128="No data","x",ROUND(IF('Indicator Data'!AP128&gt;$AF$195,10,IF('Indicator Data'!AP128&lt;$AF$194,0,10-($AF$195-'Indicator Data'!AP128)/($AF$195-$AF$194)*10)),1))</f>
        <v>3.9</v>
      </c>
      <c r="AG125" s="84">
        <f>IF('Indicator Data'!AQ128="No data","x",ROUND(IF('Indicator Data'!AQ128&gt;$AG$195,10,IF('Indicator Data'!AQ128&lt;$AG$194,0,10-($AG$195-'Indicator Data'!AQ128)/($AG$195-$AG$194)*10)),1))</f>
        <v>3.2</v>
      </c>
      <c r="AH125" s="77">
        <f t="shared" si="29"/>
        <v>3.8</v>
      </c>
      <c r="AI125" s="78">
        <f t="shared" si="30"/>
        <v>4</v>
      </c>
      <c r="AJ125" s="85">
        <f t="shared" si="31"/>
        <v>1.7</v>
      </c>
      <c r="AK125" s="86">
        <f t="shared" si="33"/>
        <v>1.3</v>
      </c>
    </row>
    <row r="126" spans="1:37" s="4" customFormat="1" x14ac:dyDescent="0.25">
      <c r="A126" s="131" t="s">
        <v>232</v>
      </c>
      <c r="B126" s="63" t="s">
        <v>231</v>
      </c>
      <c r="C126" s="77">
        <f>ROUND(IF('Indicator Data'!Q129="No data",IF((0.1233*LN('Indicator Data'!BB129)-0.4559)&gt;C$195,0,IF((0.1233*LN('Indicator Data'!BB129)-0.4559)&lt;C$194,10,(C$195-(0.1233*LN('Indicator Data'!BB129)-0.4559))/(C$195-C$194)*10)),IF('Indicator Data'!Q129&gt;C$195,0,IF('Indicator Data'!Q129&lt;C$194,10,(C$195-'Indicator Data'!Q129)/(C$195-C$194)*10))),1)</f>
        <v>9.1999999999999993</v>
      </c>
      <c r="D126" s="77">
        <f>IF('Indicator Data'!R129="No data","x",ROUND((IF('Indicator Data'!R129&gt;D$195,10,IF('Indicator Data'!R129&lt;D$194,0,10-(D$195-'Indicator Data'!R129)/(D$195-D$194)*10))),1))</f>
        <v>10</v>
      </c>
      <c r="E126" s="78">
        <f t="shared" si="19"/>
        <v>9.6999999999999993</v>
      </c>
      <c r="F126" s="77">
        <f>IF('Indicator Data'!AF129="No data","x",ROUND(IF('Indicator Data'!AF129&gt;F$195,10,IF('Indicator Data'!AF129&lt;F$194,0,10-(F$195-'Indicator Data'!AF129)/(F$195-F$194)*10)),1))</f>
        <v>9.3000000000000007</v>
      </c>
      <c r="G126" s="77">
        <f>IF('Indicator Data'!AG129="No data","x",ROUND(IF('Indicator Data'!AG129&gt;G$195,10,IF('Indicator Data'!AG129&lt;G$194,0,10-(G$195-'Indicator Data'!AG129)/(G$195-G$194)*10)),1))</f>
        <v>2.2000000000000002</v>
      </c>
      <c r="H126" s="78">
        <f t="shared" si="20"/>
        <v>5.8</v>
      </c>
      <c r="I126" s="79">
        <f>SUM(IF('Indicator Data'!S129=0,0,'Indicator Data'!S129/1000000),SUM('Indicator Data'!T129:U129))</f>
        <v>2483.288638</v>
      </c>
      <c r="J126" s="79">
        <f>I126/'Indicator Data'!BC129*1000000</f>
        <v>120.12238569480135</v>
      </c>
      <c r="K126" s="77">
        <f t="shared" si="21"/>
        <v>2.4</v>
      </c>
      <c r="L126" s="77">
        <f>IF('Indicator Data'!V129="No data","x",ROUND(IF('Indicator Data'!V129&gt;L$195,10,IF('Indicator Data'!V129&lt;L$194,0,10-(L$195-'Indicator Data'!V129)/(L$195-L$194)*10)),1))</f>
        <v>8.1999999999999993</v>
      </c>
      <c r="M126" s="78">
        <f t="shared" si="22"/>
        <v>5.3</v>
      </c>
      <c r="N126" s="80">
        <f t="shared" si="23"/>
        <v>7.6</v>
      </c>
      <c r="O126" s="92">
        <f>IF(AND('Indicator Data'!AK129="No data",'Indicator Data'!AL129="No data"),0,SUM('Indicator Data'!AK129:AM129)/1000)</f>
        <v>304.32100000000003</v>
      </c>
      <c r="P126" s="77">
        <f t="shared" si="24"/>
        <v>8.3000000000000007</v>
      </c>
      <c r="Q126" s="81">
        <f>O126*1000/'Indicator Data'!BC129</f>
        <v>1.4720707040511028E-2</v>
      </c>
      <c r="R126" s="77">
        <f t="shared" si="25"/>
        <v>6.2</v>
      </c>
      <c r="S126" s="82">
        <f t="shared" si="26"/>
        <v>7.3</v>
      </c>
      <c r="T126" s="77">
        <f>IF('Indicator Data'!AB129="No data","x",ROUND(IF('Indicator Data'!AB129&gt;T$195,10,IF('Indicator Data'!AB129&lt;T$194,0,10-(T$195-'Indicator Data'!AB129)/(T$195-T$194)*10)),1))</f>
        <v>1</v>
      </c>
      <c r="U126" s="77">
        <f>IF('Indicator Data'!AA129="No data","x",ROUND(IF('Indicator Data'!AA129&gt;U$195,10,IF('Indicator Data'!AA129&lt;U$194,0,10-(U$195-'Indicator Data'!AA129)/(U$195-U$194)*10)),1))</f>
        <v>1.7</v>
      </c>
      <c r="V126" s="77">
        <f>IF('Indicator Data'!AE129="No data","x",ROUND(IF('Indicator Data'!AE129&gt;V$195,10,IF('Indicator Data'!AE129&lt;V$194,0,10-(V$195-'Indicator Data'!AE129)/(V$195-V$194)*10)),1))</f>
        <v>10</v>
      </c>
      <c r="W126" s="78">
        <f t="shared" si="32"/>
        <v>4.2</v>
      </c>
      <c r="X126" s="77">
        <f>IF('Indicator Data'!W129="No data","x",ROUND(IF('Indicator Data'!W129&gt;X$195,10,IF('Indicator Data'!W129&lt;X$194,0,10-(X$195-'Indicator Data'!W129)/(X$195-X$194)*10)),1))</f>
        <v>7.3</v>
      </c>
      <c r="Y126" s="77">
        <f>IF('Indicator Data'!X129="No data","x",ROUND(IF('Indicator Data'!X129&gt;Y$195,10,IF('Indicator Data'!X129&lt;Y$194,0,10-(Y$195-'Indicator Data'!X129)/(Y$195-Y$194)*10)),1))</f>
        <v>8.4</v>
      </c>
      <c r="Z126" s="78">
        <f t="shared" si="27"/>
        <v>7.9</v>
      </c>
      <c r="AA126" s="92">
        <f>('Indicator Data'!AJ129+'Indicator Data'!AI129*0.5+'Indicator Data'!AH129*0.25)/1000</f>
        <v>734.09974999999997</v>
      </c>
      <c r="AB126" s="83">
        <f>AA126*1000/'Indicator Data'!BC129</f>
        <v>3.5510094138302598E-2</v>
      </c>
      <c r="AC126" s="78">
        <f t="shared" si="28"/>
        <v>3.6</v>
      </c>
      <c r="AD126" s="77">
        <f>IF('Indicator Data'!AN129="No data","x",ROUND(IF('Indicator Data'!AN129&lt;$AD$194,10,IF('Indicator Data'!AN129&gt;$AD$195,0,($AD$195-'Indicator Data'!AN129)/($AD$195-$AD$194)*10)),1))</f>
        <v>3.3</v>
      </c>
      <c r="AE126" s="77">
        <f>IF('Indicator Data'!AO129="No data","x",ROUND(IF('Indicator Data'!AO129&gt;$AE$195,10,IF('Indicator Data'!AO129&lt;$AE$194,0,10-($AE$195-'Indicator Data'!AO129)/($AE$195-$AE$194)*10)),1))</f>
        <v>1.5</v>
      </c>
      <c r="AF126" s="84">
        <f>IF('Indicator Data'!AP129="No data","x",ROUND(IF('Indicator Data'!AP129&gt;$AF$195,10,IF('Indicator Data'!AP129&lt;$AF$194,0,10-($AF$195-'Indicator Data'!AP129)/($AF$195-$AF$194)*10)),1))</f>
        <v>6.9</v>
      </c>
      <c r="AG126" s="84">
        <f>IF('Indicator Data'!AQ129="No data","x",ROUND(IF('Indicator Data'!AQ129&gt;$AG$195,10,IF('Indicator Data'!AQ129&lt;$AG$194,0,10-($AG$195-'Indicator Data'!AQ129)/($AG$195-$AG$194)*10)),1))</f>
        <v>4.7</v>
      </c>
      <c r="AH126" s="77">
        <f t="shared" si="29"/>
        <v>6.5</v>
      </c>
      <c r="AI126" s="78">
        <f t="shared" si="30"/>
        <v>3.8</v>
      </c>
      <c r="AJ126" s="85">
        <f t="shared" si="31"/>
        <v>5.2</v>
      </c>
      <c r="AK126" s="86">
        <f t="shared" si="33"/>
        <v>6.4</v>
      </c>
    </row>
    <row r="127" spans="1:37" s="4" customFormat="1" x14ac:dyDescent="0.25">
      <c r="A127" s="131" t="s">
        <v>234</v>
      </c>
      <c r="B127" s="63" t="s">
        <v>233</v>
      </c>
      <c r="C127" s="77">
        <f>ROUND(IF('Indicator Data'!Q130="No data",IF((0.1233*LN('Indicator Data'!BB130)-0.4559)&gt;C$195,0,IF((0.1233*LN('Indicator Data'!BB130)-0.4559)&lt;C$194,10,(C$195-(0.1233*LN('Indicator Data'!BB130)-0.4559))/(C$195-C$194)*10)),IF('Indicator Data'!Q130&gt;C$195,0,IF('Indicator Data'!Q130&lt;C$194,10,(C$195-'Indicator Data'!Q130)/(C$195-C$194)*10))),1)</f>
        <v>6.5</v>
      </c>
      <c r="D127" s="77">
        <f>IF('Indicator Data'!R130="No data","x",ROUND((IF('Indicator Data'!R130&gt;D$195,10,IF('Indicator Data'!R130&lt;D$194,0,10-(D$195-'Indicator Data'!R130)/(D$195-D$194)*10))),1))</f>
        <v>5.0999999999999996</v>
      </c>
      <c r="E127" s="78">
        <f t="shared" si="19"/>
        <v>5.8</v>
      </c>
      <c r="F127" s="77" t="str">
        <f>IF('Indicator Data'!AF130="No data","x",ROUND(IF('Indicator Data'!AF130&gt;F$195,10,IF('Indicator Data'!AF130&lt;F$194,0,10-(F$195-'Indicator Data'!AF130)/(F$195-F$194)*10)),1))</f>
        <v>x</v>
      </c>
      <c r="G127" s="77">
        <f>IF('Indicator Data'!AG130="No data","x",ROUND(IF('Indicator Data'!AG130&gt;G$195,10,IF('Indicator Data'!AG130&lt;G$194,0,10-(G$195-'Indicator Data'!AG130)/(G$195-G$194)*10)),1))</f>
        <v>4.5</v>
      </c>
      <c r="H127" s="78">
        <f t="shared" si="20"/>
        <v>4.5</v>
      </c>
      <c r="I127" s="79">
        <f>SUM(IF('Indicator Data'!S130=0,0,'Indicator Data'!S130/1000000),SUM('Indicator Data'!T130:U130))</f>
        <v>6185.0901400000002</v>
      </c>
      <c r="J127" s="79">
        <f>I127/'Indicator Data'!BC130*1000000</f>
        <v>33.255026495240344</v>
      </c>
      <c r="K127" s="77">
        <f t="shared" si="21"/>
        <v>0.7</v>
      </c>
      <c r="L127" s="77">
        <f>IF('Indicator Data'!V130="No data","x",ROUND(IF('Indicator Data'!V130&gt;L$195,10,IF('Indicator Data'!V130&lt;L$194,0,10-(L$195-'Indicator Data'!V130)/(L$195-L$194)*10)),1))</f>
        <v>0.3</v>
      </c>
      <c r="M127" s="78">
        <f t="shared" si="22"/>
        <v>0.5</v>
      </c>
      <c r="N127" s="80">
        <f t="shared" si="23"/>
        <v>4.2</v>
      </c>
      <c r="O127" s="92">
        <f>IF(AND('Indicator Data'!AK130="No data",'Indicator Data'!AL130="No data"),0,SUM('Indicator Data'!AK130:AM130)/1000)</f>
        <v>1753.675</v>
      </c>
      <c r="P127" s="77">
        <f t="shared" si="24"/>
        <v>10</v>
      </c>
      <c r="Q127" s="81">
        <f>O127*1000/'Indicator Data'!BC130</f>
        <v>9.428885799397678E-3</v>
      </c>
      <c r="R127" s="77">
        <f t="shared" si="25"/>
        <v>5.5</v>
      </c>
      <c r="S127" s="82">
        <f t="shared" si="26"/>
        <v>7.8</v>
      </c>
      <c r="T127" s="77">
        <f>IF('Indicator Data'!AB130="No data","x",ROUND(IF('Indicator Data'!AB130&gt;T$195,10,IF('Indicator Data'!AB130&lt;T$194,0,10-(T$195-'Indicator Data'!AB130)/(T$195-T$194)*10)),1))</f>
        <v>6.2</v>
      </c>
      <c r="U127" s="77">
        <f>IF('Indicator Data'!AA130="No data","x",ROUND(IF('Indicator Data'!AA130&gt;U$195,10,IF('Indicator Data'!AA130&lt;U$194,0,10-(U$195-'Indicator Data'!AA130)/(U$195-U$194)*10)),1))</f>
        <v>5.9</v>
      </c>
      <c r="V127" s="77">
        <f>IF('Indicator Data'!AE130="No data","x",ROUND(IF('Indicator Data'!AE130&gt;V$195,10,IF('Indicator Data'!AE130&lt;V$194,0,10-(V$195-'Indicator Data'!AE130)/(V$195-V$194)*10)),1))</f>
        <v>8.9</v>
      </c>
      <c r="W127" s="78">
        <f t="shared" si="32"/>
        <v>7</v>
      </c>
      <c r="X127" s="77">
        <f>IF('Indicator Data'!W130="No data","x",ROUND(IF('Indicator Data'!W130&gt;X$195,10,IF('Indicator Data'!W130&lt;X$194,0,10-(X$195-'Indicator Data'!W130)/(X$195-X$194)*10)),1))</f>
        <v>8.4</v>
      </c>
      <c r="Y127" s="77">
        <f>IF('Indicator Data'!X130="No data","x",ROUND(IF('Indicator Data'!X130&gt;Y$195,10,IF('Indicator Data'!X130&lt;Y$194,0,10-(Y$195-'Indicator Data'!X130)/(Y$195-Y$194)*10)),1))</f>
        <v>4.4000000000000004</v>
      </c>
      <c r="Z127" s="78">
        <f t="shared" si="27"/>
        <v>6.4</v>
      </c>
      <c r="AA127" s="92">
        <f>('Indicator Data'!AJ130+'Indicator Data'!AI130*0.5+'Indicator Data'!AH130*0.25)/1000</f>
        <v>34.259500000000003</v>
      </c>
      <c r="AB127" s="83">
        <f>AA127*1000/'Indicator Data'!BC130</f>
        <v>1.8420112794244358E-4</v>
      </c>
      <c r="AC127" s="78">
        <f t="shared" si="28"/>
        <v>0</v>
      </c>
      <c r="AD127" s="77">
        <f>IF('Indicator Data'!AN130="No data","x",ROUND(IF('Indicator Data'!AN130&lt;$AD$194,10,IF('Indicator Data'!AN130&gt;$AD$195,0,($AD$195-'Indicator Data'!AN130)/($AD$195-$AD$194)*10)),1))</f>
        <v>3.6</v>
      </c>
      <c r="AE127" s="77">
        <f>IF('Indicator Data'!AO130="No data","x",ROUND(IF('Indicator Data'!AO130&gt;$AE$195,10,IF('Indicator Data'!AO130&lt;$AE$194,0,10-($AE$195-'Indicator Data'!AO130)/($AE$195-$AE$194)*10)),1))</f>
        <v>0.7</v>
      </c>
      <c r="AF127" s="84">
        <f>IF('Indicator Data'!AP130="No data","x",ROUND(IF('Indicator Data'!AP130&gt;$AF$195,10,IF('Indicator Data'!AP130&lt;$AF$194,0,10-($AF$195-'Indicator Data'!AP130)/($AF$195-$AF$194)*10)),1))</f>
        <v>5.9</v>
      </c>
      <c r="AG127" s="84">
        <f>IF('Indicator Data'!AQ130="No data","x",ROUND(IF('Indicator Data'!AQ130&gt;$AG$195,10,IF('Indicator Data'!AQ130&lt;$AG$194,0,10-($AG$195-'Indicator Data'!AQ130)/($AG$195-$AG$194)*10)),1))</f>
        <v>2</v>
      </c>
      <c r="AH127" s="77">
        <f t="shared" si="29"/>
        <v>5.0999999999999996</v>
      </c>
      <c r="AI127" s="78">
        <f t="shared" si="30"/>
        <v>3.1</v>
      </c>
      <c r="AJ127" s="85">
        <f t="shared" si="31"/>
        <v>4.7</v>
      </c>
      <c r="AK127" s="86">
        <f t="shared" si="33"/>
        <v>6.5</v>
      </c>
    </row>
    <row r="128" spans="1:37" s="4" customFormat="1" x14ac:dyDescent="0.25">
      <c r="A128" s="131" t="s">
        <v>236</v>
      </c>
      <c r="B128" s="63" t="s">
        <v>235</v>
      </c>
      <c r="C128" s="77">
        <f>ROUND(IF('Indicator Data'!Q131="No data",IF((0.1233*LN('Indicator Data'!BB131)-0.4559)&gt;C$195,0,IF((0.1233*LN('Indicator Data'!BB131)-0.4559)&lt;C$194,10,(C$195-(0.1233*LN('Indicator Data'!BB131)-0.4559))/(C$195-C$194)*10)),IF('Indicator Data'!Q131&gt;C$195,0,IF('Indicator Data'!Q131&lt;C$194,10,(C$195-'Indicator Data'!Q131)/(C$195-C$194)*10))),1)</f>
        <v>0</v>
      </c>
      <c r="D128" s="77" t="str">
        <f>IF('Indicator Data'!R131="No data","x",ROUND((IF('Indicator Data'!R131&gt;D$195,10,IF('Indicator Data'!R131&lt;D$194,0,10-(D$195-'Indicator Data'!R131)/(D$195-D$194)*10))),1))</f>
        <v>x</v>
      </c>
      <c r="E128" s="78">
        <f t="shared" si="19"/>
        <v>0</v>
      </c>
      <c r="F128" s="77">
        <f>IF('Indicator Data'!AF131="No data","x",ROUND(IF('Indicator Data'!AF131&gt;F$195,10,IF('Indicator Data'!AF131&lt;F$194,0,10-(F$195-'Indicator Data'!AF131)/(F$195-F$194)*10)),1))</f>
        <v>0.7</v>
      </c>
      <c r="G128" s="77">
        <f>IF('Indicator Data'!AG131="No data","x",ROUND(IF('Indicator Data'!AG131&gt;G$195,10,IF('Indicator Data'!AG131&lt;G$194,0,10-(G$195-'Indicator Data'!AG131)/(G$195-G$194)*10)),1))</f>
        <v>0.2</v>
      </c>
      <c r="H128" s="78">
        <f t="shared" si="20"/>
        <v>0.5</v>
      </c>
      <c r="I128" s="79">
        <f>SUM(IF('Indicator Data'!S131=0,0,'Indicator Data'!S131/1000000),SUM('Indicator Data'!T131:U131))</f>
        <v>0</v>
      </c>
      <c r="J128" s="79">
        <f>I128/'Indicator Data'!BC131*1000000</f>
        <v>0</v>
      </c>
      <c r="K128" s="77">
        <f t="shared" si="21"/>
        <v>0</v>
      </c>
      <c r="L128" s="77" t="str">
        <f>IF('Indicator Data'!V131="No data","x",ROUND(IF('Indicator Data'!V131&gt;L$195,10,IF('Indicator Data'!V131&lt;L$194,0,10-(L$195-'Indicator Data'!V131)/(L$195-L$194)*10)),1))</f>
        <v>x</v>
      </c>
      <c r="M128" s="78">
        <f t="shared" si="22"/>
        <v>0</v>
      </c>
      <c r="N128" s="80">
        <f t="shared" si="23"/>
        <v>0.1</v>
      </c>
      <c r="O128" s="92">
        <f>IF(AND('Indicator Data'!AK131="No data",'Indicator Data'!AL131="No data"),0,SUM('Indicator Data'!AK131:AM131)/1000)</f>
        <v>59.521999999999998</v>
      </c>
      <c r="P128" s="77">
        <f t="shared" si="24"/>
        <v>5.9</v>
      </c>
      <c r="Q128" s="81">
        <f>O128*1000/'Indicator Data'!BC131</f>
        <v>1.1374509380884013E-2</v>
      </c>
      <c r="R128" s="77">
        <f t="shared" si="25"/>
        <v>5.8</v>
      </c>
      <c r="S128" s="82">
        <f t="shared" si="26"/>
        <v>5.9</v>
      </c>
      <c r="T128" s="77">
        <f>IF('Indicator Data'!AB131="No data","x",ROUND(IF('Indicator Data'!AB131&gt;T$195,10,IF('Indicator Data'!AB131&lt;T$194,0,10-(T$195-'Indicator Data'!AB131)/(T$195-T$194)*10)),1))</f>
        <v>0.4</v>
      </c>
      <c r="U128" s="77">
        <f>IF('Indicator Data'!AA131="No data","x",ROUND(IF('Indicator Data'!AA131&gt;U$195,10,IF('Indicator Data'!AA131&lt;U$194,0,10-(U$195-'Indicator Data'!AA131)/(U$195-U$194)*10)),1))</f>
        <v>0.1</v>
      </c>
      <c r="V128" s="77" t="str">
        <f>IF('Indicator Data'!AE131="No data","x",ROUND(IF('Indicator Data'!AE131&gt;V$195,10,IF('Indicator Data'!AE131&lt;V$194,0,10-(V$195-'Indicator Data'!AE131)/(V$195-V$194)*10)),1))</f>
        <v>x</v>
      </c>
      <c r="W128" s="78">
        <f t="shared" si="32"/>
        <v>0.3</v>
      </c>
      <c r="X128" s="77">
        <f>IF('Indicator Data'!W131="No data","x",ROUND(IF('Indicator Data'!W131&gt;X$195,10,IF('Indicator Data'!W131&lt;X$194,0,10-(X$195-'Indicator Data'!W131)/(X$195-X$194)*10)),1))</f>
        <v>0.2</v>
      </c>
      <c r="Y128" s="77" t="str">
        <f>IF('Indicator Data'!X131="No data","x",ROUND(IF('Indicator Data'!X131&gt;Y$195,10,IF('Indicator Data'!X131&lt;Y$194,0,10-(Y$195-'Indicator Data'!X131)/(Y$195-Y$194)*10)),1))</f>
        <v>x</v>
      </c>
      <c r="Z128" s="78">
        <f t="shared" si="27"/>
        <v>0.2</v>
      </c>
      <c r="AA128" s="92">
        <f>('Indicator Data'!AJ131+'Indicator Data'!AI131*0.5+'Indicator Data'!AH131*0.25)/1000</f>
        <v>0</v>
      </c>
      <c r="AB128" s="83">
        <f>AA128*1000/'Indicator Data'!BC131</f>
        <v>0</v>
      </c>
      <c r="AC128" s="78">
        <f t="shared" si="28"/>
        <v>0</v>
      </c>
      <c r="AD128" s="77">
        <f>IF('Indicator Data'!AN131="No data","x",ROUND(IF('Indicator Data'!AN131&lt;$AD$194,10,IF('Indicator Data'!AN131&gt;$AD$195,0,($AD$195-'Indicator Data'!AN131)/($AD$195-$AD$194)*10)),1))</f>
        <v>1.6</v>
      </c>
      <c r="AE128" s="77">
        <f>IF('Indicator Data'!AO131="No data","x",ROUND(IF('Indicator Data'!AO131&gt;$AE$195,10,IF('Indicator Data'!AO131&lt;$AE$194,0,10-($AE$195-'Indicator Data'!AO131)/($AE$195-$AE$194)*10)),1))</f>
        <v>0</v>
      </c>
      <c r="AF128" s="84">
        <f>IF('Indicator Data'!AP131="No data","x",ROUND(IF('Indicator Data'!AP131&gt;$AF$195,10,IF('Indicator Data'!AP131&lt;$AF$194,0,10-($AF$195-'Indicator Data'!AP131)/($AF$195-$AF$194)*10)),1))</f>
        <v>0.6</v>
      </c>
      <c r="AG128" s="84">
        <f>IF('Indicator Data'!AQ131="No data","x",ROUND(IF('Indicator Data'!AQ131&gt;$AG$195,10,IF('Indicator Data'!AQ131&lt;$AG$194,0,10-($AG$195-'Indicator Data'!AQ131)/($AG$195-$AG$194)*10)),1))</f>
        <v>5.7</v>
      </c>
      <c r="AH128" s="77">
        <f t="shared" si="29"/>
        <v>1.6</v>
      </c>
      <c r="AI128" s="78">
        <f t="shared" si="30"/>
        <v>1.1000000000000001</v>
      </c>
      <c r="AJ128" s="85">
        <f t="shared" si="31"/>
        <v>0.4</v>
      </c>
      <c r="AK128" s="86">
        <f t="shared" si="33"/>
        <v>3.6</v>
      </c>
    </row>
    <row r="129" spans="1:37" s="4" customFormat="1" x14ac:dyDescent="0.25">
      <c r="A129" s="131" t="s">
        <v>239</v>
      </c>
      <c r="B129" s="63" t="s">
        <v>238</v>
      </c>
      <c r="C129" s="77">
        <f>ROUND(IF('Indicator Data'!Q132="No data",IF((0.1233*LN('Indicator Data'!BB132)-0.4559)&gt;C$195,0,IF((0.1233*LN('Indicator Data'!BB132)-0.4559)&lt;C$194,10,(C$195-(0.1233*LN('Indicator Data'!BB132)-0.4559))/(C$195-C$194)*10)),IF('Indicator Data'!Q132&gt;C$195,0,IF('Indicator Data'!Q132&lt;C$194,10,(C$195-'Indicator Data'!Q132)/(C$195-C$194)*10))),1)</f>
        <v>2.4</v>
      </c>
      <c r="D129" s="77" t="str">
        <f>IF('Indicator Data'!R132="No data","x",ROUND((IF('Indicator Data'!R132&gt;D$195,10,IF('Indicator Data'!R132&lt;D$194,0,10-(D$195-'Indicator Data'!R132)/(D$195-D$194)*10))),1))</f>
        <v>x</v>
      </c>
      <c r="E129" s="78">
        <f t="shared" si="19"/>
        <v>2.4</v>
      </c>
      <c r="F129" s="77">
        <f>IF('Indicator Data'!AF132="No data","x",ROUND(IF('Indicator Data'!AF132&gt;F$195,10,IF('Indicator Data'!AF132&lt;F$194,0,10-(F$195-'Indicator Data'!AF132)/(F$195-F$194)*10)),1))</f>
        <v>3.8</v>
      </c>
      <c r="G129" s="77" t="str">
        <f>IF('Indicator Data'!AG132="No data","x",ROUND(IF('Indicator Data'!AG132&gt;G$195,10,IF('Indicator Data'!AG132&lt;G$194,0,10-(G$195-'Indicator Data'!AG132)/(G$195-G$194)*10)),1))</f>
        <v>x</v>
      </c>
      <c r="H129" s="78">
        <f t="shared" si="20"/>
        <v>3.8</v>
      </c>
      <c r="I129" s="79">
        <f>SUM(IF('Indicator Data'!S132=0,0,'Indicator Data'!S132/1000000),SUM('Indicator Data'!T132:U132))</f>
        <v>6.6769999999999998E-3</v>
      </c>
      <c r="J129" s="79">
        <f>I129/'Indicator Data'!BC132*1000000</f>
        <v>1.5090077161212286E-3</v>
      </c>
      <c r="K129" s="77">
        <f t="shared" si="21"/>
        <v>0</v>
      </c>
      <c r="L129" s="77" t="str">
        <f>IF('Indicator Data'!V132="No data","x",ROUND(IF('Indicator Data'!V132&gt;L$195,10,IF('Indicator Data'!V132&lt;L$194,0,10-(L$195-'Indicator Data'!V132)/(L$195-L$194)*10)),1))</f>
        <v>x</v>
      </c>
      <c r="M129" s="78">
        <f t="shared" si="22"/>
        <v>0</v>
      </c>
      <c r="N129" s="80">
        <f t="shared" si="23"/>
        <v>2.2000000000000002</v>
      </c>
      <c r="O129" s="92">
        <f>IF(AND('Indicator Data'!AK132="No data",'Indicator Data'!AL132="No data"),0,SUM('Indicator Data'!AK132:AM132)/1000)</f>
        <v>0.317</v>
      </c>
      <c r="P129" s="77">
        <f t="shared" si="24"/>
        <v>0</v>
      </c>
      <c r="Q129" s="81">
        <f>O129*1000/'Indicator Data'!BC132</f>
        <v>7.1642271380923989E-5</v>
      </c>
      <c r="R129" s="77">
        <f t="shared" si="25"/>
        <v>1.7</v>
      </c>
      <c r="S129" s="82">
        <f t="shared" si="26"/>
        <v>0.9</v>
      </c>
      <c r="T129" s="77">
        <f>IF('Indicator Data'!AB132="No data","x",ROUND(IF('Indicator Data'!AB132&gt;T$195,10,IF('Indicator Data'!AB132&lt;T$194,0,10-(T$195-'Indicator Data'!AB132)/(T$195-T$194)*10)),1))</f>
        <v>0.4</v>
      </c>
      <c r="U129" s="77">
        <f>IF('Indicator Data'!AA132="No data","x",ROUND(IF('Indicator Data'!AA132&gt;U$195,10,IF('Indicator Data'!AA132&lt;U$194,0,10-(U$195-'Indicator Data'!AA132)/(U$195-U$194)*10)),1))</f>
        <v>0.2</v>
      </c>
      <c r="V129" s="77" t="str">
        <f>IF('Indicator Data'!AE132="No data","x",ROUND(IF('Indicator Data'!AE132&gt;V$195,10,IF('Indicator Data'!AE132&lt;V$194,0,10-(V$195-'Indicator Data'!AE132)/(V$195-V$194)*10)),1))</f>
        <v>x</v>
      </c>
      <c r="W129" s="78">
        <f t="shared" si="32"/>
        <v>0.3</v>
      </c>
      <c r="X129" s="77">
        <f>IF('Indicator Data'!W132="No data","x",ROUND(IF('Indicator Data'!W132&gt;X$195,10,IF('Indicator Data'!W132&lt;X$194,0,10-(X$195-'Indicator Data'!W132)/(X$195-X$194)*10)),1))</f>
        <v>0.9</v>
      </c>
      <c r="Y129" s="77">
        <f>IF('Indicator Data'!X132="No data","x",ROUND(IF('Indicator Data'!X132&gt;Y$195,10,IF('Indicator Data'!X132&lt;Y$194,0,10-(Y$195-'Indicator Data'!X132)/(Y$195-Y$194)*10)),1))</f>
        <v>1.9</v>
      </c>
      <c r="Z129" s="78">
        <f t="shared" si="27"/>
        <v>1.4</v>
      </c>
      <c r="AA129" s="92">
        <f>('Indicator Data'!AJ132+'Indicator Data'!AI132*0.5+'Indicator Data'!AH132*0.25)/1000</f>
        <v>1.5</v>
      </c>
      <c r="AB129" s="83">
        <f>AA129*1000/'Indicator Data'!BC132</f>
        <v>3.3900128413686433E-4</v>
      </c>
      <c r="AC129" s="78">
        <f t="shared" si="28"/>
        <v>0</v>
      </c>
      <c r="AD129" s="77">
        <f>IF('Indicator Data'!AN132="No data","x",ROUND(IF('Indicator Data'!AN132&lt;$AD$194,10,IF('Indicator Data'!AN132&gt;$AD$195,0,($AD$195-'Indicator Data'!AN132)/($AD$195-$AD$194)*10)),1))</f>
        <v>2.8</v>
      </c>
      <c r="AE129" s="77">
        <f>IF('Indicator Data'!AO132="No data","x",ROUND(IF('Indicator Data'!AO132&gt;$AE$195,10,IF('Indicator Data'!AO132&lt;$AE$194,0,10-($AE$195-'Indicator Data'!AO132)/($AE$195-$AE$194)*10)),1))</f>
        <v>0</v>
      </c>
      <c r="AF129" s="84">
        <f>IF('Indicator Data'!AP132="No data","x",ROUND(IF('Indicator Data'!AP132&gt;$AF$195,10,IF('Indicator Data'!AP132&lt;$AF$194,0,10-($AF$195-'Indicator Data'!AP132)/($AF$195-$AF$194)*10)),1))</f>
        <v>2.5</v>
      </c>
      <c r="AG129" s="84">
        <f>IF('Indicator Data'!AQ132="No data","x",ROUND(IF('Indicator Data'!AQ132&gt;$AG$195,10,IF('Indicator Data'!AQ132&lt;$AG$194,0,10-($AG$195-'Indicator Data'!AQ132)/($AG$195-$AG$194)*10)),1))</f>
        <v>4.5999999999999996</v>
      </c>
      <c r="AH129" s="77">
        <f t="shared" si="29"/>
        <v>2.9</v>
      </c>
      <c r="AI129" s="78">
        <f t="shared" si="30"/>
        <v>1.9</v>
      </c>
      <c r="AJ129" s="85">
        <f t="shared" si="31"/>
        <v>0.9</v>
      </c>
      <c r="AK129" s="86">
        <f t="shared" si="33"/>
        <v>0.9</v>
      </c>
    </row>
    <row r="130" spans="1:37" s="4" customFormat="1" x14ac:dyDescent="0.25">
      <c r="A130" s="131" t="s">
        <v>241</v>
      </c>
      <c r="B130" s="63" t="s">
        <v>240</v>
      </c>
      <c r="C130" s="77">
        <f>ROUND(IF('Indicator Data'!Q133="No data",IF((0.1233*LN('Indicator Data'!BB133)-0.4559)&gt;C$195,0,IF((0.1233*LN('Indicator Data'!BB133)-0.4559)&lt;C$194,10,(C$195-(0.1233*LN('Indicator Data'!BB133)-0.4559))/(C$195-C$194)*10)),IF('Indicator Data'!Q133&gt;C$195,0,IF('Indicator Data'!Q133&lt;C$194,10,(C$195-'Indicator Data'!Q133)/(C$195-C$194)*10))),1)</f>
        <v>6.2</v>
      </c>
      <c r="D130" s="77">
        <f>IF('Indicator Data'!R133="No data","x",ROUND((IF('Indicator Data'!R133&gt;D$195,10,IF('Indicator Data'!R133&lt;D$194,0,10-(D$195-'Indicator Data'!R133)/(D$195-D$194)*10))),1))</f>
        <v>4.2</v>
      </c>
      <c r="E130" s="78">
        <f t="shared" si="19"/>
        <v>5.3</v>
      </c>
      <c r="F130" s="77">
        <f>IF('Indicator Data'!AF133="No data","x",ROUND(IF('Indicator Data'!AF133&gt;F$195,10,IF('Indicator Data'!AF133&lt;F$194,0,10-(F$195-'Indicator Data'!AF133)/(F$195-F$194)*10)),1))</f>
        <v>7.3</v>
      </c>
      <c r="G130" s="77">
        <f>IF('Indicator Data'!AG133="No data","x",ROUND(IF('Indicator Data'!AG133&gt;G$195,10,IF('Indicator Data'!AG133&lt;G$194,0,10-(G$195-'Indicator Data'!AG133)/(G$195-G$194)*10)),1))</f>
        <v>1.1000000000000001</v>
      </c>
      <c r="H130" s="78">
        <f t="shared" si="20"/>
        <v>4.2</v>
      </c>
      <c r="I130" s="79">
        <f>SUM(IF('Indicator Data'!S133=0,0,'Indicator Data'!S133/1000000),SUM('Indicator Data'!T133:U133))</f>
        <v>8164.8496560000003</v>
      </c>
      <c r="J130" s="79">
        <f>I130/'Indicator Data'!BC133*1000000</f>
        <v>42.260367122180917</v>
      </c>
      <c r="K130" s="77">
        <f t="shared" si="21"/>
        <v>0.8</v>
      </c>
      <c r="L130" s="77">
        <f>IF('Indicator Data'!V133="No data","x",ROUND(IF('Indicator Data'!V133&gt;L$195,10,IF('Indicator Data'!V133&lt;L$194,0,10-(L$195-'Indicator Data'!V133)/(L$195-L$194)*10)),1))</f>
        <v>0.9</v>
      </c>
      <c r="M130" s="78">
        <f t="shared" si="22"/>
        <v>0.9</v>
      </c>
      <c r="N130" s="80">
        <f t="shared" si="23"/>
        <v>3.9</v>
      </c>
      <c r="O130" s="92">
        <f>IF(AND('Indicator Data'!AK133="No data",'Indicator Data'!AL133="No data"),0,SUM('Indicator Data'!AK133:AM133)/1000)</f>
        <v>1632.886</v>
      </c>
      <c r="P130" s="77">
        <f t="shared" si="24"/>
        <v>10</v>
      </c>
      <c r="Q130" s="81">
        <f>O130*1000/'Indicator Data'!BC133</f>
        <v>8.4516390057420912E-3</v>
      </c>
      <c r="R130" s="77">
        <f t="shared" si="25"/>
        <v>5.4</v>
      </c>
      <c r="S130" s="82">
        <f t="shared" si="26"/>
        <v>7.7</v>
      </c>
      <c r="T130" s="77">
        <f>IF('Indicator Data'!AB133="No data","x",ROUND(IF('Indicator Data'!AB133&gt;T$195,10,IF('Indicator Data'!AB133&lt;T$194,0,10-(T$195-'Indicator Data'!AB133)/(T$195-T$194)*10)),1))</f>
        <v>0.2</v>
      </c>
      <c r="U130" s="77">
        <f>IF('Indicator Data'!AA133="No data","x",ROUND(IF('Indicator Data'!AA133&gt;U$195,10,IF('Indicator Data'!AA133&lt;U$194,0,10-(U$195-'Indicator Data'!AA133)/(U$195-U$194)*10)),1))</f>
        <v>4.9000000000000004</v>
      </c>
      <c r="V130" s="77">
        <f>IF('Indicator Data'!AE133="No data","x",ROUND(IF('Indicator Data'!AE133&gt;V$195,10,IF('Indicator Data'!AE133&lt;V$194,0,10-(V$195-'Indicator Data'!AE133)/(V$195-V$194)*10)),1))</f>
        <v>0.2</v>
      </c>
      <c r="W130" s="78">
        <f t="shared" si="32"/>
        <v>1.8</v>
      </c>
      <c r="X130" s="77">
        <f>IF('Indicator Data'!W133="No data","x",ROUND(IF('Indicator Data'!W133&gt;X$195,10,IF('Indicator Data'!W133&lt;X$194,0,10-(X$195-'Indicator Data'!W133)/(X$195-X$194)*10)),1))</f>
        <v>6.2</v>
      </c>
      <c r="Y130" s="77">
        <f>IF('Indicator Data'!X133="No data","x",ROUND(IF('Indicator Data'!X133&gt;Y$195,10,IF('Indicator Data'!X133&lt;Y$194,0,10-(Y$195-'Indicator Data'!X133)/(Y$195-Y$194)*10)),1))</f>
        <v>7</v>
      </c>
      <c r="Z130" s="78">
        <f t="shared" si="27"/>
        <v>6.6</v>
      </c>
      <c r="AA130" s="92">
        <f>('Indicator Data'!AJ133+'Indicator Data'!AI133*0.5+'Indicator Data'!AH133*0.25)/1000</f>
        <v>556.85175000000004</v>
      </c>
      <c r="AB130" s="83">
        <f>AA130*1000/'Indicator Data'!BC133</f>
        <v>2.8822036386592473E-3</v>
      </c>
      <c r="AC130" s="78">
        <f t="shared" si="28"/>
        <v>0.3</v>
      </c>
      <c r="AD130" s="77">
        <f>IF('Indicator Data'!AN133="No data","x",ROUND(IF('Indicator Data'!AN133&lt;$AD$194,10,IF('Indicator Data'!AN133&gt;$AD$195,0,($AD$195-'Indicator Data'!AN133)/($AD$195-$AD$194)*10)),1))</f>
        <v>5.6</v>
      </c>
      <c r="AE130" s="77">
        <f>IF('Indicator Data'!AO133="No data","x",ROUND(IF('Indicator Data'!AO133&gt;$AE$195,10,IF('Indicator Data'!AO133&lt;$AE$194,0,10-($AE$195-'Indicator Data'!AO133)/($AE$195-$AE$194)*10)),1))</f>
        <v>5.7</v>
      </c>
      <c r="AF130" s="84">
        <f>IF('Indicator Data'!AP133="No data","x",ROUND(IF('Indicator Data'!AP133&gt;$AF$195,10,IF('Indicator Data'!AP133&lt;$AF$194,0,10-($AF$195-'Indicator Data'!AP133)/($AF$195-$AF$194)*10)),1))</f>
        <v>6.8</v>
      </c>
      <c r="AG130" s="84">
        <f>IF('Indicator Data'!AQ133="No data","x",ROUND(IF('Indicator Data'!AQ133&gt;$AG$195,10,IF('Indicator Data'!AQ133&lt;$AG$194,0,10-($AG$195-'Indicator Data'!AQ133)/($AG$195-$AG$194)*10)),1))</f>
        <v>6.6</v>
      </c>
      <c r="AH130" s="77">
        <f t="shared" si="29"/>
        <v>6.8</v>
      </c>
      <c r="AI130" s="78">
        <f t="shared" si="30"/>
        <v>6</v>
      </c>
      <c r="AJ130" s="85">
        <f t="shared" si="31"/>
        <v>4.2</v>
      </c>
      <c r="AK130" s="86">
        <f t="shared" si="33"/>
        <v>6.3</v>
      </c>
    </row>
    <row r="131" spans="1:37" s="4" customFormat="1" x14ac:dyDescent="0.25">
      <c r="A131" s="131" t="s">
        <v>243</v>
      </c>
      <c r="B131" s="63" t="s">
        <v>242</v>
      </c>
      <c r="C131" s="77">
        <f>ROUND(IF('Indicator Data'!Q134="No data",IF((0.1233*LN('Indicator Data'!BB134)-0.4559)&gt;C$195,0,IF((0.1233*LN('Indicator Data'!BB134)-0.4559)&lt;C$194,10,(C$195-(0.1233*LN('Indicator Data'!BB134)-0.4559))/(C$195-C$194)*10)),IF('Indicator Data'!Q134&gt;C$195,0,IF('Indicator Data'!Q134&lt;C$194,10,(C$195-'Indicator Data'!Q134)/(C$195-C$194)*10))),1)</f>
        <v>2.5</v>
      </c>
      <c r="D131" s="77" t="str">
        <f>IF('Indicator Data'!R134="No data","x",ROUND((IF('Indicator Data'!R134&gt;D$195,10,IF('Indicator Data'!R134&lt;D$194,0,10-(D$195-'Indicator Data'!R134)/(D$195-D$194)*10))),1))</f>
        <v>x</v>
      </c>
      <c r="E131" s="78">
        <f t="shared" si="19"/>
        <v>2.5</v>
      </c>
      <c r="F131" s="77" t="str">
        <f>IF('Indicator Data'!AF134="No data","x",ROUND(IF('Indicator Data'!AF134&gt;F$195,10,IF('Indicator Data'!AF134&lt;F$194,0,10-(F$195-'Indicator Data'!AF134)/(F$195-F$194)*10)),1))</f>
        <v>x</v>
      </c>
      <c r="G131" s="77" t="str">
        <f>IF('Indicator Data'!AG134="No data","x",ROUND(IF('Indicator Data'!AG134&gt;G$195,10,IF('Indicator Data'!AG134&lt;G$194,0,10-(G$195-'Indicator Data'!AG134)/(G$195-G$194)*10)),1))</f>
        <v>x</v>
      </c>
      <c r="H131" s="78" t="str">
        <f t="shared" si="20"/>
        <v>x</v>
      </c>
      <c r="I131" s="79">
        <f>SUM(IF('Indicator Data'!S134=0,0,'Indicator Data'!S134/1000000),SUM('Indicator Data'!T134:U134))</f>
        <v>38.053379</v>
      </c>
      <c r="J131" s="79">
        <f>I131/'Indicator Data'!BC134*1000000</f>
        <v>1769.6776728828536</v>
      </c>
      <c r="K131" s="77">
        <f t="shared" si="21"/>
        <v>10</v>
      </c>
      <c r="L131" s="77">
        <f>IF('Indicator Data'!V134="No data","x",ROUND(IF('Indicator Data'!V134&gt;L$195,10,IF('Indicator Data'!V134&lt;L$194,0,10-(L$195-'Indicator Data'!V134)/(L$195-L$194)*10)),1))</f>
        <v>3.4</v>
      </c>
      <c r="M131" s="78">
        <f t="shared" si="22"/>
        <v>6.7</v>
      </c>
      <c r="N131" s="80">
        <f t="shared" si="23"/>
        <v>3.9</v>
      </c>
      <c r="O131" s="92">
        <f>IF(AND('Indicator Data'!AK134="No data",'Indicator Data'!AL134="No data"),0,SUM('Indicator Data'!AK134:AM134)/1000)</f>
        <v>1E-3</v>
      </c>
      <c r="P131" s="77">
        <f t="shared" si="24"/>
        <v>0</v>
      </c>
      <c r="Q131" s="81">
        <f>O131*1000/'Indicator Data'!BC134</f>
        <v>4.6505138817839374E-5</v>
      </c>
      <c r="R131" s="77">
        <f t="shared" si="25"/>
        <v>0</v>
      </c>
      <c r="S131" s="82">
        <f t="shared" si="26"/>
        <v>0</v>
      </c>
      <c r="T131" s="77" t="str">
        <f>IF('Indicator Data'!AB134="No data","x",ROUND(IF('Indicator Data'!AB134&gt;T$195,10,IF('Indicator Data'!AB134&lt;T$194,0,10-(T$195-'Indicator Data'!AB134)/(T$195-T$194)*10)),1))</f>
        <v>x</v>
      </c>
      <c r="U131" s="77">
        <f>IF('Indicator Data'!AA134="No data","x",ROUND(IF('Indicator Data'!AA134&gt;U$195,10,IF('Indicator Data'!AA134&lt;U$194,0,10-(U$195-'Indicator Data'!AA134)/(U$195-U$194)*10)),1))</f>
        <v>1.4</v>
      </c>
      <c r="V131" s="77" t="str">
        <f>IF('Indicator Data'!AE134="No data","x",ROUND(IF('Indicator Data'!AE134&gt;V$195,10,IF('Indicator Data'!AE134&lt;V$194,0,10-(V$195-'Indicator Data'!AE134)/(V$195-V$194)*10)),1))</f>
        <v>x</v>
      </c>
      <c r="W131" s="78">
        <f t="shared" ref="W131:W162" si="34">IF(AND(T131="x",U131="x",V131="x"),"x",ROUND(AVERAGE(T131,U131,V131),1))</f>
        <v>1.4</v>
      </c>
      <c r="X131" s="77">
        <f>IF('Indicator Data'!W134="No data","x",ROUND(IF('Indicator Data'!W134&gt;X$195,10,IF('Indicator Data'!W134&lt;X$194,0,10-(X$195-'Indicator Data'!W134)/(X$195-X$194)*10)),1))</f>
        <v>1.3</v>
      </c>
      <c r="Y131" s="77">
        <f>IF('Indicator Data'!X134="No data","x",ROUND(IF('Indicator Data'!X134&gt;Y$195,10,IF('Indicator Data'!X134&lt;Y$194,0,10-(Y$195-'Indicator Data'!X134)/(Y$195-Y$194)*10)),1))</f>
        <v>0.5</v>
      </c>
      <c r="Z131" s="78">
        <f t="shared" si="27"/>
        <v>0.9</v>
      </c>
      <c r="AA131" s="92">
        <f>('Indicator Data'!AJ134+'Indicator Data'!AI134*0.5+'Indicator Data'!AH134*0.25)/1000</f>
        <v>0</v>
      </c>
      <c r="AB131" s="83">
        <f>AA131*1000/'Indicator Data'!BC134</f>
        <v>0</v>
      </c>
      <c r="AC131" s="78">
        <f t="shared" si="28"/>
        <v>0</v>
      </c>
      <c r="AD131" s="77">
        <f>IF('Indicator Data'!AN134="No data","x",ROUND(IF('Indicator Data'!AN134&lt;$AD$194,10,IF('Indicator Data'!AN134&gt;$AD$195,0,($AD$195-'Indicator Data'!AN134)/($AD$195-$AD$194)*10)),1))</f>
        <v>4.8</v>
      </c>
      <c r="AE131" s="77">
        <f>IF('Indicator Data'!AO134="No data","x",ROUND(IF('Indicator Data'!AO134&gt;$AE$195,10,IF('Indicator Data'!AO134&lt;$AE$194,0,10-($AE$195-'Indicator Data'!AO134)/($AE$195-$AE$194)*10)),1))</f>
        <v>3.1</v>
      </c>
      <c r="AF131" s="84" t="str">
        <f>IF('Indicator Data'!AP134="No data","x",ROUND(IF('Indicator Data'!AP134&gt;$AF$195,10,IF('Indicator Data'!AP134&lt;$AF$194,0,10-($AF$195-'Indicator Data'!AP134)/($AF$195-$AF$194)*10)),1))</f>
        <v>x</v>
      </c>
      <c r="AG131" s="84" t="str">
        <f>IF('Indicator Data'!AQ134="No data","x",ROUND(IF('Indicator Data'!AQ134&gt;$AG$195,10,IF('Indicator Data'!AQ134&lt;$AG$194,0,10-($AG$195-'Indicator Data'!AQ134)/($AG$195-$AG$194)*10)),1))</f>
        <v>x</v>
      </c>
      <c r="AH131" s="77" t="str">
        <f t="shared" si="29"/>
        <v>x</v>
      </c>
      <c r="AI131" s="78">
        <f t="shared" si="30"/>
        <v>4</v>
      </c>
      <c r="AJ131" s="85">
        <f t="shared" si="31"/>
        <v>1.7</v>
      </c>
      <c r="AK131" s="86">
        <f t="shared" ref="AK131:AK162" si="35">ROUND((10-GEOMEAN(((10-S131)/10*9+1),((10-AJ131)/10*9+1)))/9*10,1)</f>
        <v>0.9</v>
      </c>
    </row>
    <row r="132" spans="1:37" s="4" customFormat="1" x14ac:dyDescent="0.25">
      <c r="A132" s="131" t="s">
        <v>393</v>
      </c>
      <c r="B132" s="63" t="s">
        <v>237</v>
      </c>
      <c r="C132" s="77">
        <f>ROUND(IF('Indicator Data'!Q135="No data",IF((0.1233*LN('Indicator Data'!BB135)-0.4559)&gt;C$195,0,IF((0.1233*LN('Indicator Data'!BB135)-0.4559)&lt;C$194,10,(C$195-(0.1233*LN('Indicator Data'!BB135)-0.4559))/(C$195-C$194)*10)),IF('Indicator Data'!Q135&gt;C$195,0,IF('Indicator Data'!Q135&lt;C$194,10,(C$195-'Indicator Data'!Q135)/(C$195-C$194)*10))),1)</f>
        <v>4.0999999999999996</v>
      </c>
      <c r="D132" s="77">
        <f>IF('Indicator Data'!R135="No data","x",ROUND((IF('Indicator Data'!R135&gt;D$195,10,IF('Indicator Data'!R135&lt;D$194,0,10-(D$195-'Indicator Data'!R135)/(D$195-D$194)*10))),1))</f>
        <v>0</v>
      </c>
      <c r="E132" s="78">
        <f t="shared" ref="E132:E193" si="36">ROUND(IF(D132="x",C132,(10-GEOMEAN(((10-C132)/10*9+1),((10-D132)/10*9+1)))/9*10),1)</f>
        <v>2.2999999999999998</v>
      </c>
      <c r="F132" s="77" t="str">
        <f>IF('Indicator Data'!AF135="No data","x",ROUND(IF('Indicator Data'!AF135&gt;F$195,10,IF('Indicator Data'!AF135&lt;F$194,0,10-(F$195-'Indicator Data'!AF135)/(F$195-F$194)*10)),1))</f>
        <v>x</v>
      </c>
      <c r="G132" s="77">
        <f>IF('Indicator Data'!AG135="No data","x",ROUND(IF('Indicator Data'!AG135&gt;G$195,10,IF('Indicator Data'!AG135&lt;G$194,0,10-(G$195-'Indicator Data'!AG135)/(G$195-G$194)*10)),1))</f>
        <v>2.4</v>
      </c>
      <c r="H132" s="78">
        <f t="shared" ref="H132:H193" si="37">IF(AND(F132="x",G132="x"),"x",ROUND(AVERAGE(F132,G132),1))</f>
        <v>2.4</v>
      </c>
      <c r="I132" s="79">
        <f>SUM(IF('Indicator Data'!S135=0,0,'Indicator Data'!S135/1000000),SUM('Indicator Data'!T135:U135))</f>
        <v>5754.7807760000005</v>
      </c>
      <c r="J132" s="79">
        <f>I132/'Indicator Data'!BC135*1000000</f>
        <v>1264.351824405051</v>
      </c>
      <c r="K132" s="77">
        <f t="shared" ref="K132:K193" si="38">IF(J132="x","x",ROUND(IF(J132&gt;K$195,10,IF(J132&lt;K$194,0,10-(K$195-J132)/(K$195-K$194)*10)),1))</f>
        <v>10</v>
      </c>
      <c r="L132" s="77">
        <f>IF('Indicator Data'!V135="No data","x",ROUND(IF('Indicator Data'!V135&gt;L$195,10,IF('Indicator Data'!V135&lt;L$194,0,10-(L$195-'Indicator Data'!V135)/(L$195-L$194)*10)),1))</f>
        <v>8.6999999999999993</v>
      </c>
      <c r="M132" s="78">
        <f t="shared" ref="M132:M193" si="39">ROUND(AVERAGE(K132,L132),1)</f>
        <v>9.4</v>
      </c>
      <c r="N132" s="80">
        <f t="shared" ref="N132:N193" si="40">ROUND(AVERAGE(E132,E132,H132,M132),1)</f>
        <v>4.0999999999999996</v>
      </c>
      <c r="O132" s="92">
        <f>IF(AND('Indicator Data'!AK135="No data",'Indicator Data'!AL135="No data"),0,SUM('Indicator Data'!AK135:AM135)/1000)</f>
        <v>4680.4059999999999</v>
      </c>
      <c r="P132" s="77">
        <f t="shared" ref="P132:P193" si="41">ROUND(IF(O132=0,0,IF(LOG(O132*1000)&gt;$P$195,10,IF(LOG(O132*1000)&lt;P$194,0,10-(P$195-LOG(O132*1000))/(P$195-P$194)*10))),1)</f>
        <v>10</v>
      </c>
      <c r="Q132" s="81">
        <f>O132*1000/'Indicator Data'!BC135</f>
        <v>1.0283067410205631</v>
      </c>
      <c r="R132" s="77">
        <f t="shared" ref="R132:R193" si="42">IF(Q132="x","x",ROUND(IF(Q132&gt;$R$195,10,IF(Q132&lt;$R$194,0,((Q132*100)/0.0052)^(1/4.0545)/6.5*10)),1))</f>
        <v>10</v>
      </c>
      <c r="S132" s="82">
        <f t="shared" ref="S132:S193" si="43">ROUND(AVERAGE(P132,R132),1)</f>
        <v>10</v>
      </c>
      <c r="T132" s="77" t="str">
        <f>IF('Indicator Data'!AB135="No data","x",ROUND(IF('Indicator Data'!AB135&gt;T$195,10,IF('Indicator Data'!AB135&lt;T$194,0,10-(T$195-'Indicator Data'!AB135)/(T$195-T$194)*10)),1))</f>
        <v>x</v>
      </c>
      <c r="U132" s="77">
        <f>IF('Indicator Data'!AA135="No data","x",ROUND(IF('Indicator Data'!AA135&gt;U$195,10,IF('Indicator Data'!AA135&lt;U$194,0,10-(U$195-'Indicator Data'!AA135)/(U$195-U$194)*10)),1))</f>
        <v>0.1</v>
      </c>
      <c r="V132" s="77" t="str">
        <f>IF('Indicator Data'!AE135="No data","x",ROUND(IF('Indicator Data'!AE135&gt;V$195,10,IF('Indicator Data'!AE135&lt;V$194,0,10-(V$195-'Indicator Data'!AE135)/(V$195-V$194)*10)),1))</f>
        <v>x</v>
      </c>
      <c r="W132" s="78">
        <f t="shared" si="34"/>
        <v>0.1</v>
      </c>
      <c r="X132" s="77">
        <f>IF('Indicator Data'!W135="No data","x",ROUND(IF('Indicator Data'!W135&gt;X$195,10,IF('Indicator Data'!W135&lt;X$194,0,10-(X$195-'Indicator Data'!W135)/(X$195-X$194)*10)),1))</f>
        <v>1.6</v>
      </c>
      <c r="Y132" s="77">
        <f>IF('Indicator Data'!X135="No data","x",ROUND(IF('Indicator Data'!X135&gt;Y$195,10,IF('Indicator Data'!X135&lt;Y$194,0,10-(Y$195-'Indicator Data'!X135)/(Y$195-Y$194)*10)),1))</f>
        <v>0.3</v>
      </c>
      <c r="Z132" s="78">
        <f t="shared" ref="Z132:Z193" si="44">IF(AND(X132="x",Y132="x"),"x",ROUND(AVERAGE(Y132,X132),1))</f>
        <v>1</v>
      </c>
      <c r="AA132" s="92">
        <f>('Indicator Data'!AJ135+'Indicator Data'!AI135*0.5+'Indicator Data'!AH135*0.25)/1000</f>
        <v>7.7625000000000002</v>
      </c>
      <c r="AB132" s="83">
        <f>AA132*1000/'Indicator Data'!BC135</f>
        <v>1.7054569789826182E-3</v>
      </c>
      <c r="AC132" s="78">
        <f t="shared" ref="AC132:AC193" si="45">IF(AB132="x","x",ROUND(IF(AB132&gt;AC$195,10,IF(AB132&lt;AC$194,0,10-(AC$195-AB132)/(AC$195-AC$194)*10)),1))</f>
        <v>0.2</v>
      </c>
      <c r="AD132" s="77">
        <f>IF('Indicator Data'!AN135="No data","x",ROUND(IF('Indicator Data'!AN135&lt;$AD$194,10,IF('Indicator Data'!AN135&gt;$AD$195,0,($AD$195-'Indicator Data'!AN135)/($AD$195-$AD$194)*10)),1))</f>
        <v>2</v>
      </c>
      <c r="AE132" s="77">
        <f>IF('Indicator Data'!AO135="No data","x",ROUND(IF('Indicator Data'!AO135&gt;$AE$195,10,IF('Indicator Data'!AO135&lt;$AE$194,0,10-($AE$195-'Indicator Data'!AO135)/($AE$195-$AE$194)*10)),1))</f>
        <v>1.1000000000000001</v>
      </c>
      <c r="AF132" s="84" t="str">
        <f>IF('Indicator Data'!AP135="No data","x",ROUND(IF('Indicator Data'!AP135&gt;$AF$195,10,IF('Indicator Data'!AP135&lt;$AF$194,0,10-($AF$195-'Indicator Data'!AP135)/($AF$195-$AF$194)*10)),1))</f>
        <v>x</v>
      </c>
      <c r="AG132" s="84" t="str">
        <f>IF('Indicator Data'!AQ135="No data","x",ROUND(IF('Indicator Data'!AQ135&gt;$AG$195,10,IF('Indicator Data'!AQ135&lt;$AG$194,0,10-($AG$195-'Indicator Data'!AQ135)/($AG$195-$AG$194)*10)),1))</f>
        <v>x</v>
      </c>
      <c r="AH132" s="77" t="str">
        <f t="shared" ref="AH132:AH193" si="46">IF(AF132="x","x",ROUND(IF(AG132="x",AF132,SUM(AF132*0.8,AG132*0.2)),1))</f>
        <v>x</v>
      </c>
      <c r="AI132" s="78">
        <f t="shared" ref="AI132:AI193" si="47">ROUND(AVERAGE(AE132,AH132,AD132),1)</f>
        <v>1.6</v>
      </c>
      <c r="AJ132" s="85">
        <f t="shared" ref="AJ132:AJ193" si="48">ROUND(IF(AND(W132="x",Z132="x",AI132="x"),AC132,IF(AND(W132="x",Z132="x"),(10-GEOMEAN(((10-AI132)/10*9+1),((10-AC132)/10*9+1)))/9*10,IF(AI132="x",(10-GEOMEAN(((10-W132)/10*9+1),((10-Z132)/10*9+1),((10-AC132)/10*9+1)))/9*10,IF(W132="x",(10-GEOMEAN(((10-AI132)/10*9+1),((10-Z132)/10*9+1),((10-AC132)/10*9+1)))/9*10,(10-GEOMEAN(((10-W132)/10*9+1),((10-Z132)/10*9+1),((10-AC132)/10*9+1),((10-AI132)/10*9+1)))/9*10)))),1)</f>
        <v>0.7</v>
      </c>
      <c r="AK132" s="86">
        <f t="shared" si="35"/>
        <v>7.7</v>
      </c>
    </row>
    <row r="133" spans="1:37" s="4" customFormat="1" x14ac:dyDescent="0.25">
      <c r="A133" s="131" t="s">
        <v>245</v>
      </c>
      <c r="B133" s="63" t="s">
        <v>244</v>
      </c>
      <c r="C133" s="77">
        <f>ROUND(IF('Indicator Data'!Q136="No data",IF((0.1233*LN('Indicator Data'!BB136)-0.4559)&gt;C$195,0,IF((0.1233*LN('Indicator Data'!BB136)-0.4559)&lt;C$194,10,(C$195-(0.1233*LN('Indicator Data'!BB136)-0.4559))/(C$195-C$194)*10)),IF('Indicator Data'!Q136&gt;C$195,0,IF('Indicator Data'!Q136&lt;C$194,10,(C$195-'Indicator Data'!Q136)/(C$195-C$194)*10))),1)</f>
        <v>2.5</v>
      </c>
      <c r="D133" s="77" t="str">
        <f>IF('Indicator Data'!R136="No data","x",ROUND((IF('Indicator Data'!R136&gt;D$195,10,IF('Indicator Data'!R136&lt;D$194,0,10-(D$195-'Indicator Data'!R136)/(D$195-D$194)*10))),1))</f>
        <v>x</v>
      </c>
      <c r="E133" s="78">
        <f t="shared" si="36"/>
        <v>2.5</v>
      </c>
      <c r="F133" s="77">
        <f>IF('Indicator Data'!AF136="No data","x",ROUND(IF('Indicator Data'!AF136&gt;F$195,10,IF('Indicator Data'!AF136&lt;F$194,0,10-(F$195-'Indicator Data'!AF136)/(F$195-F$194)*10)),1))</f>
        <v>6.1</v>
      </c>
      <c r="G133" s="77">
        <f>IF('Indicator Data'!AG136="No data","x",ROUND(IF('Indicator Data'!AG136&gt;G$195,10,IF('Indicator Data'!AG136&lt;G$194,0,10-(G$195-'Indicator Data'!AG136)/(G$195-G$194)*10)),1))</f>
        <v>6.4</v>
      </c>
      <c r="H133" s="78">
        <f t="shared" si="37"/>
        <v>6.3</v>
      </c>
      <c r="I133" s="79">
        <f>SUM(IF('Indicator Data'!S136=0,0,'Indicator Data'!S136/1000000),SUM('Indicator Data'!T136:U136))</f>
        <v>-179.93832099999997</v>
      </c>
      <c r="J133" s="79">
        <f>I133/'Indicator Data'!BC136*1000000</f>
        <v>-44.604118272167966</v>
      </c>
      <c r="K133" s="77">
        <f t="shared" si="38"/>
        <v>0</v>
      </c>
      <c r="L133" s="77">
        <f>IF('Indicator Data'!V136="No data","x",ROUND(IF('Indicator Data'!V136&gt;L$195,10,IF('Indicator Data'!V136&lt;L$194,0,10-(L$195-'Indicator Data'!V136)/(L$195-L$194)*10)),1))</f>
        <v>0</v>
      </c>
      <c r="M133" s="78">
        <f t="shared" si="39"/>
        <v>0</v>
      </c>
      <c r="N133" s="80">
        <f t="shared" si="40"/>
        <v>2.8</v>
      </c>
      <c r="O133" s="92">
        <f>IF(AND('Indicator Data'!AK136="No data",'Indicator Data'!AL136="No data"),0,SUM('Indicator Data'!AK136:AM136)/1000)</f>
        <v>17.350000000000001</v>
      </c>
      <c r="P133" s="77">
        <f t="shared" si="41"/>
        <v>4.0999999999999996</v>
      </c>
      <c r="Q133" s="81">
        <f>O133*1000/'Indicator Data'!BC136</f>
        <v>4.3008151222113178E-3</v>
      </c>
      <c r="R133" s="77">
        <f t="shared" si="42"/>
        <v>4.5999999999999996</v>
      </c>
      <c r="S133" s="82">
        <f t="shared" si="43"/>
        <v>4.4000000000000004</v>
      </c>
      <c r="T133" s="77">
        <f>IF('Indicator Data'!AB136="No data","x",ROUND(IF('Indicator Data'!AB136&gt;T$195,10,IF('Indicator Data'!AB136&lt;T$194,0,10-(T$195-'Indicator Data'!AB136)/(T$195-T$194)*10)),1))</f>
        <v>1.4</v>
      </c>
      <c r="U133" s="77">
        <f>IF('Indicator Data'!AA136="No data","x",ROUND(IF('Indicator Data'!AA136&gt;U$195,10,IF('Indicator Data'!AA136&lt;U$194,0,10-(U$195-'Indicator Data'!AA136)/(U$195-U$194)*10)),1))</f>
        <v>0.9</v>
      </c>
      <c r="V133" s="77">
        <f>IF('Indicator Data'!AE136="No data","x",ROUND(IF('Indicator Data'!AE136&gt;V$195,10,IF('Indicator Data'!AE136&lt;V$194,0,10-(V$195-'Indicator Data'!AE136)/(V$195-V$194)*10)),1))</f>
        <v>0</v>
      </c>
      <c r="W133" s="78">
        <f t="shared" si="34"/>
        <v>0.8</v>
      </c>
      <c r="X133" s="77">
        <f>IF('Indicator Data'!W136="No data","x",ROUND(IF('Indicator Data'!W136&gt;X$195,10,IF('Indicator Data'!W136&lt;X$194,0,10-(X$195-'Indicator Data'!W136)/(X$195-X$194)*10)),1))</f>
        <v>1.3</v>
      </c>
      <c r="Y133" s="77">
        <f>IF('Indicator Data'!X136="No data","x",ROUND(IF('Indicator Data'!X136&gt;Y$195,10,IF('Indicator Data'!X136&lt;Y$194,0,10-(Y$195-'Indicator Data'!X136)/(Y$195-Y$194)*10)),1))</f>
        <v>0.9</v>
      </c>
      <c r="Z133" s="78">
        <f t="shared" si="44"/>
        <v>1.1000000000000001</v>
      </c>
      <c r="AA133" s="92">
        <f>('Indicator Data'!AJ136+'Indicator Data'!AI136*0.5+'Indicator Data'!AH136*0.25)/1000</f>
        <v>6.875</v>
      </c>
      <c r="AB133" s="83">
        <f>AA133*1000/'Indicator Data'!BC136</f>
        <v>1.7042134850260987E-3</v>
      </c>
      <c r="AC133" s="78">
        <f t="shared" si="45"/>
        <v>0.2</v>
      </c>
      <c r="AD133" s="77">
        <f>IF('Indicator Data'!AN136="No data","x",ROUND(IF('Indicator Data'!AN136&lt;$AD$194,10,IF('Indicator Data'!AN136&gt;$AD$195,0,($AD$195-'Indicator Data'!AN136)/($AD$195-$AD$194)*10)),1))</f>
        <v>3.9</v>
      </c>
      <c r="AE133" s="77">
        <f>IF('Indicator Data'!AO136="No data","x",ROUND(IF('Indicator Data'!AO136&gt;$AE$195,10,IF('Indicator Data'!AO136&lt;$AE$194,0,10-($AE$195-'Indicator Data'!AO136)/($AE$195-$AE$194)*10)),1))</f>
        <v>1.5</v>
      </c>
      <c r="AF133" s="84">
        <f>IF('Indicator Data'!AP136="No data","x",ROUND(IF('Indicator Data'!AP136&gt;$AF$195,10,IF('Indicator Data'!AP136&lt;$AF$194,0,10-($AF$195-'Indicator Data'!AP136)/($AF$195-$AF$194)*10)),1))</f>
        <v>2.2000000000000002</v>
      </c>
      <c r="AG133" s="84">
        <f>IF('Indicator Data'!AQ136="No data","x",ROUND(IF('Indicator Data'!AQ136&gt;$AG$195,10,IF('Indicator Data'!AQ136&lt;$AG$194,0,10-($AG$195-'Indicator Data'!AQ136)/($AG$195-$AG$194)*10)),1))</f>
        <v>1.1000000000000001</v>
      </c>
      <c r="AH133" s="77">
        <f t="shared" si="46"/>
        <v>2</v>
      </c>
      <c r="AI133" s="78">
        <f t="shared" si="47"/>
        <v>2.5</v>
      </c>
      <c r="AJ133" s="85">
        <f t="shared" si="48"/>
        <v>1.2</v>
      </c>
      <c r="AK133" s="86">
        <f t="shared" si="35"/>
        <v>3</v>
      </c>
    </row>
    <row r="134" spans="1:37" s="4" customFormat="1" x14ac:dyDescent="0.25">
      <c r="A134" s="131" t="s">
        <v>247</v>
      </c>
      <c r="B134" s="63" t="s">
        <v>246</v>
      </c>
      <c r="C134" s="77">
        <f>ROUND(IF('Indicator Data'!Q137="No data",IF((0.1233*LN('Indicator Data'!BB137)-0.4559)&gt;C$195,0,IF((0.1233*LN('Indicator Data'!BB137)-0.4559)&lt;C$194,10,(C$195-(0.1233*LN('Indicator Data'!BB137)-0.4559))/(C$195-C$194)*10)),IF('Indicator Data'!Q137&gt;C$195,0,IF('Indicator Data'!Q137&lt;C$194,10,(C$195-'Indicator Data'!Q137)/(C$195-C$194)*10))),1)</f>
        <v>6.7</v>
      </c>
      <c r="D134" s="77" t="str">
        <f>IF('Indicator Data'!R137="No data","x",ROUND((IF('Indicator Data'!R137&gt;D$195,10,IF('Indicator Data'!R137&lt;D$194,0,10-(D$195-'Indicator Data'!R137)/(D$195-D$194)*10))),1))</f>
        <v>x</v>
      </c>
      <c r="E134" s="78">
        <f t="shared" si="36"/>
        <v>6.7</v>
      </c>
      <c r="F134" s="77">
        <f>IF('Indicator Data'!AF137="No data","x",ROUND(IF('Indicator Data'!AF137&gt;F$195,10,IF('Indicator Data'!AF137&lt;F$194,0,10-(F$195-'Indicator Data'!AF137)/(F$195-F$194)*10)),1))</f>
        <v>7.9</v>
      </c>
      <c r="G134" s="77">
        <f>IF('Indicator Data'!AG137="No data","x",ROUND(IF('Indicator Data'!AG137&gt;G$195,10,IF('Indicator Data'!AG137&lt;G$194,0,10-(G$195-'Indicator Data'!AG137)/(G$195-G$194)*10)),1))</f>
        <v>4.7</v>
      </c>
      <c r="H134" s="78">
        <f t="shared" si="37"/>
        <v>6.3</v>
      </c>
      <c r="I134" s="79">
        <f>SUM(IF('Indicator Data'!S137=0,0,'Indicator Data'!S137/1000000),SUM('Indicator Data'!T137:U137))</f>
        <v>1193.969374</v>
      </c>
      <c r="J134" s="79">
        <f>I134/'Indicator Data'!BC137*1000000</f>
        <v>147.67726692583827</v>
      </c>
      <c r="K134" s="77">
        <f t="shared" si="38"/>
        <v>3</v>
      </c>
      <c r="L134" s="77" t="str">
        <f>IF('Indicator Data'!V137="No data","x",ROUND(IF('Indicator Data'!V137&gt;L$195,10,IF('Indicator Data'!V137&lt;L$194,0,10-(L$195-'Indicator Data'!V137)/(L$195-L$194)*10)),1))</f>
        <v>x</v>
      </c>
      <c r="M134" s="78">
        <f t="shared" si="39"/>
        <v>3</v>
      </c>
      <c r="N134" s="80">
        <f t="shared" si="40"/>
        <v>5.7</v>
      </c>
      <c r="O134" s="92">
        <f>IF(AND('Indicator Data'!AK137="No data",'Indicator Data'!AL137="No data"),0,SUM('Indicator Data'!AK137:AM137)/1000)</f>
        <v>17.956</v>
      </c>
      <c r="P134" s="77">
        <f t="shared" si="41"/>
        <v>4.2</v>
      </c>
      <c r="Q134" s="81">
        <f>O134*1000/'Indicator Data'!BC137</f>
        <v>2.220905378868078E-3</v>
      </c>
      <c r="R134" s="77">
        <f t="shared" si="42"/>
        <v>3.9</v>
      </c>
      <c r="S134" s="82">
        <f t="shared" si="43"/>
        <v>4.0999999999999996</v>
      </c>
      <c r="T134" s="77">
        <f>IF('Indicator Data'!AB137="No data","x",ROUND(IF('Indicator Data'!AB137&gt;T$195,10,IF('Indicator Data'!AB137&lt;T$194,0,10-(T$195-'Indicator Data'!AB137)/(T$195-T$194)*10)),1))</f>
        <v>1.6</v>
      </c>
      <c r="U134" s="77">
        <f>IF('Indicator Data'!AA137="No data","x",ROUND(IF('Indicator Data'!AA137&gt;U$195,10,IF('Indicator Data'!AA137&lt;U$194,0,10-(U$195-'Indicator Data'!AA137)/(U$195-U$194)*10)),1))</f>
        <v>7.9</v>
      </c>
      <c r="V134" s="77">
        <f>IF('Indicator Data'!AE137="No data","x",ROUND(IF('Indicator Data'!AE137&gt;V$195,10,IF('Indicator Data'!AE137&lt;V$194,0,10-(V$195-'Indicator Data'!AE137)/(V$195-V$194)*10)),1))</f>
        <v>3.3</v>
      </c>
      <c r="W134" s="78">
        <f t="shared" si="34"/>
        <v>4.3</v>
      </c>
      <c r="X134" s="77">
        <f>IF('Indicator Data'!W137="No data","x",ROUND(IF('Indicator Data'!W137&gt;X$195,10,IF('Indicator Data'!W137&lt;X$194,0,10-(X$195-'Indicator Data'!W137)/(X$195-X$194)*10)),1))</f>
        <v>4.4000000000000004</v>
      </c>
      <c r="Y134" s="77">
        <f>IF('Indicator Data'!X137="No data","x",ROUND(IF('Indicator Data'!X137&gt;Y$195,10,IF('Indicator Data'!X137&lt;Y$194,0,10-(Y$195-'Indicator Data'!X137)/(Y$195-Y$194)*10)),1))</f>
        <v>6.2</v>
      </c>
      <c r="Z134" s="78">
        <f t="shared" si="44"/>
        <v>5.3</v>
      </c>
      <c r="AA134" s="92">
        <f>('Indicator Data'!AJ137+'Indicator Data'!AI137*0.5+'Indicator Data'!AH137*0.25)/1000</f>
        <v>507.29975000000002</v>
      </c>
      <c r="AB134" s="83">
        <f>AA134*1000/'Indicator Data'!BC137</f>
        <v>6.2745864528482465E-2</v>
      </c>
      <c r="AC134" s="78">
        <f t="shared" si="45"/>
        <v>6.3</v>
      </c>
      <c r="AD134" s="77">
        <f>IF('Indicator Data'!AN137="No data","x",ROUND(IF('Indicator Data'!AN137&lt;$AD$194,10,IF('Indicator Data'!AN137&gt;$AD$195,0,($AD$195-'Indicator Data'!AN137)/($AD$195-$AD$194)*10)),1))</f>
        <v>4.8</v>
      </c>
      <c r="AE134" s="77">
        <f>IF('Indicator Data'!AO137="No data","x",ROUND(IF('Indicator Data'!AO137&gt;$AE$195,10,IF('Indicator Data'!AO137&lt;$AE$194,0,10-($AE$195-'Indicator Data'!AO137)/($AE$195-$AE$194)*10)),1))</f>
        <v>3.1</v>
      </c>
      <c r="AF134" s="84" t="str">
        <f>IF('Indicator Data'!AP137="No data","x",ROUND(IF('Indicator Data'!AP137&gt;$AF$195,10,IF('Indicator Data'!AP137&lt;$AF$194,0,10-($AF$195-'Indicator Data'!AP137)/($AF$195-$AF$194)*10)),1))</f>
        <v>x</v>
      </c>
      <c r="AG134" s="84" t="str">
        <f>IF('Indicator Data'!AQ137="No data","x",ROUND(IF('Indicator Data'!AQ137&gt;$AG$195,10,IF('Indicator Data'!AQ137&lt;$AG$194,0,10-($AG$195-'Indicator Data'!AQ137)/($AG$195-$AG$194)*10)),1))</f>
        <v>x</v>
      </c>
      <c r="AH134" s="77" t="str">
        <f t="shared" si="46"/>
        <v>x</v>
      </c>
      <c r="AI134" s="78">
        <f t="shared" si="47"/>
        <v>4</v>
      </c>
      <c r="AJ134" s="85">
        <f t="shared" si="48"/>
        <v>5</v>
      </c>
      <c r="AK134" s="86">
        <f t="shared" si="35"/>
        <v>4.5999999999999996</v>
      </c>
    </row>
    <row r="135" spans="1:37" s="4" customFormat="1" x14ac:dyDescent="0.25">
      <c r="A135" s="131" t="s">
        <v>249</v>
      </c>
      <c r="B135" s="63" t="s">
        <v>248</v>
      </c>
      <c r="C135" s="77">
        <f>ROUND(IF('Indicator Data'!Q138="No data",IF((0.1233*LN('Indicator Data'!BB138)-0.4559)&gt;C$195,0,IF((0.1233*LN('Indicator Data'!BB138)-0.4559)&lt;C$194,10,(C$195-(0.1233*LN('Indicator Data'!BB138)-0.4559))/(C$195-C$194)*10)),IF('Indicator Data'!Q138&gt;C$195,0,IF('Indicator Data'!Q138&lt;C$194,10,(C$195-'Indicator Data'!Q138)/(C$195-C$194)*10))),1)</f>
        <v>4</v>
      </c>
      <c r="D135" s="77" t="str">
        <f>IF('Indicator Data'!R138="No data","x",ROUND((IF('Indicator Data'!R138&gt;D$195,10,IF('Indicator Data'!R138&lt;D$194,0,10-(D$195-'Indicator Data'!R138)/(D$195-D$194)*10))),1))</f>
        <v>x</v>
      </c>
      <c r="E135" s="78">
        <f t="shared" si="36"/>
        <v>4</v>
      </c>
      <c r="F135" s="77">
        <f>IF('Indicator Data'!AF138="No data","x",ROUND(IF('Indicator Data'!AF138&gt;F$195,10,IF('Indicator Data'!AF138&lt;F$194,0,10-(F$195-'Indicator Data'!AF138)/(F$195-F$194)*10)),1))</f>
        <v>6.2</v>
      </c>
      <c r="G135" s="77">
        <f>IF('Indicator Data'!AG138="No data","x",ROUND(IF('Indicator Data'!AG138&gt;G$195,10,IF('Indicator Data'!AG138&lt;G$194,0,10-(G$195-'Indicator Data'!AG138)/(G$195-G$194)*10)),1))</f>
        <v>6.7</v>
      </c>
      <c r="H135" s="78">
        <f t="shared" si="37"/>
        <v>6.5</v>
      </c>
      <c r="I135" s="79">
        <f>SUM(IF('Indicator Data'!S138=0,0,'Indicator Data'!S138/1000000),SUM('Indicator Data'!T138:U138))</f>
        <v>123.78198499999999</v>
      </c>
      <c r="J135" s="79">
        <f>I135/'Indicator Data'!BC138*1000000</f>
        <v>18.405400169033147</v>
      </c>
      <c r="K135" s="77">
        <f t="shared" si="38"/>
        <v>0.4</v>
      </c>
      <c r="L135" s="77">
        <f>IF('Indicator Data'!V138="No data","x",ROUND(IF('Indicator Data'!V138&gt;L$195,10,IF('Indicator Data'!V138&lt;L$194,0,10-(L$195-'Indicator Data'!V138)/(L$195-L$194)*10)),1))</f>
        <v>0.1</v>
      </c>
      <c r="M135" s="78">
        <f t="shared" si="39"/>
        <v>0.3</v>
      </c>
      <c r="N135" s="80">
        <f t="shared" si="40"/>
        <v>3.7</v>
      </c>
      <c r="O135" s="92">
        <f>IF(AND('Indicator Data'!AK138="No data",'Indicator Data'!AL138="No data"),0,SUM('Indicator Data'!AK138:AM138)/1000)</f>
        <v>0.20399999999999999</v>
      </c>
      <c r="P135" s="77">
        <f t="shared" si="41"/>
        <v>0</v>
      </c>
      <c r="Q135" s="81">
        <f>O135*1000/'Indicator Data'!BC138</f>
        <v>3.0333183253465864E-5</v>
      </c>
      <c r="R135" s="77">
        <f t="shared" si="42"/>
        <v>0</v>
      </c>
      <c r="S135" s="82">
        <f t="shared" si="43"/>
        <v>0</v>
      </c>
      <c r="T135" s="77">
        <f>IF('Indicator Data'!AB138="No data","x",ROUND(IF('Indicator Data'!AB138&gt;T$195,10,IF('Indicator Data'!AB138&lt;T$194,0,10-(T$195-'Indicator Data'!AB138)/(T$195-T$194)*10)),1))</f>
        <v>0.8</v>
      </c>
      <c r="U135" s="77">
        <f>IF('Indicator Data'!AA138="No data","x",ROUND(IF('Indicator Data'!AA138&gt;U$195,10,IF('Indicator Data'!AA138&lt;U$194,0,10-(U$195-'Indicator Data'!AA138)/(U$195-U$194)*10)),1))</f>
        <v>0.7</v>
      </c>
      <c r="V135" s="77">
        <f>IF('Indicator Data'!AE138="No data","x",ROUND(IF('Indicator Data'!AE138&gt;V$195,10,IF('Indicator Data'!AE138&lt;V$194,0,10-(V$195-'Indicator Data'!AE138)/(V$195-V$194)*10)),1))</f>
        <v>0</v>
      </c>
      <c r="W135" s="78">
        <f t="shared" si="34"/>
        <v>0.5</v>
      </c>
      <c r="X135" s="77">
        <f>IF('Indicator Data'!W138="No data","x",ROUND(IF('Indicator Data'!W138&gt;X$195,10,IF('Indicator Data'!W138&lt;X$194,0,10-(X$195-'Indicator Data'!W138)/(X$195-X$194)*10)),1))</f>
        <v>1.6</v>
      </c>
      <c r="Y135" s="77">
        <f>IF('Indicator Data'!X138="No data","x",ROUND(IF('Indicator Data'!X138&gt;Y$195,10,IF('Indicator Data'!X138&lt;Y$194,0,10-(Y$195-'Indicator Data'!X138)/(Y$195-Y$194)*10)),1))</f>
        <v>0.6</v>
      </c>
      <c r="Z135" s="78">
        <f t="shared" si="44"/>
        <v>1.1000000000000001</v>
      </c>
      <c r="AA135" s="92">
        <f>('Indicator Data'!AJ138+'Indicator Data'!AI138*0.5+'Indicator Data'!AH138*0.25)/1000</f>
        <v>37.543750000000003</v>
      </c>
      <c r="AB135" s="83">
        <f>AA135*1000/'Indicator Data'!BC138</f>
        <v>5.5824580822172011E-3</v>
      </c>
      <c r="AC135" s="78">
        <f t="shared" si="45"/>
        <v>0.6</v>
      </c>
      <c r="AD135" s="77">
        <f>IF('Indicator Data'!AN138="No data","x",ROUND(IF('Indicator Data'!AN138&lt;$AD$194,10,IF('Indicator Data'!AN138&gt;$AD$195,0,($AD$195-'Indicator Data'!AN138)/($AD$195-$AD$194)*10)),1))</f>
        <v>4.7</v>
      </c>
      <c r="AE135" s="77">
        <f>IF('Indicator Data'!AO138="No data","x",ROUND(IF('Indicator Data'!AO138&gt;$AE$195,10,IF('Indicator Data'!AO138&lt;$AE$194,0,10-($AE$195-'Indicator Data'!AO138)/($AE$195-$AE$194)*10)),1))</f>
        <v>1.8</v>
      </c>
      <c r="AF135" s="84">
        <f>IF('Indicator Data'!AP138="No data","x",ROUND(IF('Indicator Data'!AP138&gt;$AF$195,10,IF('Indicator Data'!AP138&lt;$AF$194,0,10-($AF$195-'Indicator Data'!AP138)/($AF$195-$AF$194)*10)),1))</f>
        <v>3.7</v>
      </c>
      <c r="AG135" s="84">
        <f>IF('Indicator Data'!AQ138="No data","x",ROUND(IF('Indicator Data'!AQ138&gt;$AG$195,10,IF('Indicator Data'!AQ138&lt;$AG$194,0,10-($AG$195-'Indicator Data'!AQ138)/($AG$195-$AG$194)*10)),1))</f>
        <v>5.6</v>
      </c>
      <c r="AH135" s="77">
        <f t="shared" si="46"/>
        <v>4.0999999999999996</v>
      </c>
      <c r="AI135" s="78">
        <f t="shared" si="47"/>
        <v>3.5</v>
      </c>
      <c r="AJ135" s="85">
        <f t="shared" si="48"/>
        <v>1.5</v>
      </c>
      <c r="AK135" s="86">
        <f t="shared" si="35"/>
        <v>0.8</v>
      </c>
    </row>
    <row r="136" spans="1:37" s="4" customFormat="1" x14ac:dyDescent="0.25">
      <c r="A136" s="131" t="s">
        <v>251</v>
      </c>
      <c r="B136" s="63" t="s">
        <v>250</v>
      </c>
      <c r="C136" s="77">
        <f>ROUND(IF('Indicator Data'!Q139="No data",IF((0.1233*LN('Indicator Data'!BB139)-0.4559)&gt;C$195,0,IF((0.1233*LN('Indicator Data'!BB139)-0.4559)&lt;C$194,10,(C$195-(0.1233*LN('Indicator Data'!BB139)-0.4559))/(C$195-C$194)*10)),IF('Indicator Data'!Q139&gt;C$195,0,IF('Indicator Data'!Q139&lt;C$194,10,(C$195-'Indicator Data'!Q139)/(C$195-C$194)*10))),1)</f>
        <v>3.2</v>
      </c>
      <c r="D136" s="77">
        <f>IF('Indicator Data'!R139="No data","x",ROUND((IF('Indicator Data'!R139&gt;D$195,10,IF('Indicator Data'!R139&lt;D$194,0,10-(D$195-'Indicator Data'!R139)/(D$195-D$194)*10))),1))</f>
        <v>0</v>
      </c>
      <c r="E136" s="78">
        <f t="shared" si="36"/>
        <v>1.7</v>
      </c>
      <c r="F136" s="77">
        <f>IF('Indicator Data'!AF139="No data","x",ROUND(IF('Indicator Data'!AF139&gt;F$195,10,IF('Indicator Data'!AF139&lt;F$194,0,10-(F$195-'Indicator Data'!AF139)/(F$195-F$194)*10)),1))</f>
        <v>5.0999999999999996</v>
      </c>
      <c r="G136" s="77">
        <f>IF('Indicator Data'!AG139="No data","x",ROUND(IF('Indicator Data'!AG139&gt;G$195,10,IF('Indicator Data'!AG139&lt;G$194,0,10-(G$195-'Indicator Data'!AG139)/(G$195-G$194)*10)),1))</f>
        <v>4.8</v>
      </c>
      <c r="H136" s="78">
        <f t="shared" si="37"/>
        <v>5</v>
      </c>
      <c r="I136" s="79">
        <f>SUM(IF('Indicator Data'!S139=0,0,'Indicator Data'!S139/1000000),SUM('Indicator Data'!T139:U139))</f>
        <v>681.45026200000007</v>
      </c>
      <c r="J136" s="79">
        <f>I136/'Indicator Data'!BC139*1000000</f>
        <v>21.446896629428487</v>
      </c>
      <c r="K136" s="77">
        <f t="shared" si="38"/>
        <v>0.4</v>
      </c>
      <c r="L136" s="77">
        <f>IF('Indicator Data'!V139="No data","x",ROUND(IF('Indicator Data'!V139&gt;L$195,10,IF('Indicator Data'!V139&lt;L$194,0,10-(L$195-'Indicator Data'!V139)/(L$195-L$194)*10)),1))</f>
        <v>0.1</v>
      </c>
      <c r="M136" s="78">
        <f t="shared" si="39"/>
        <v>0.3</v>
      </c>
      <c r="N136" s="80">
        <f t="shared" si="40"/>
        <v>2.2000000000000002</v>
      </c>
      <c r="O136" s="92">
        <f>IF(AND('Indicator Data'!AK139="No data",'Indicator Data'!AL139="No data"),0,SUM('Indicator Data'!AK139:AM139)/1000)</f>
        <v>63.886000000000003</v>
      </c>
      <c r="P136" s="77">
        <f t="shared" si="41"/>
        <v>6</v>
      </c>
      <c r="Q136" s="81">
        <f>O136*1000/'Indicator Data'!BC139</f>
        <v>2.0106477529942871E-3</v>
      </c>
      <c r="R136" s="77">
        <f t="shared" si="42"/>
        <v>3.8</v>
      </c>
      <c r="S136" s="82">
        <f t="shared" si="43"/>
        <v>4.9000000000000004</v>
      </c>
      <c r="T136" s="77">
        <f>IF('Indicator Data'!AB139="No data","x",ROUND(IF('Indicator Data'!AB139&gt;T$195,10,IF('Indicator Data'!AB139&lt;T$194,0,10-(T$195-'Indicator Data'!AB139)/(T$195-T$194)*10)),1))</f>
        <v>0.6</v>
      </c>
      <c r="U136" s="77">
        <f>IF('Indicator Data'!AA139="No data","x",ROUND(IF('Indicator Data'!AA139&gt;U$195,10,IF('Indicator Data'!AA139&lt;U$194,0,10-(U$195-'Indicator Data'!AA139)/(U$195-U$194)*10)),1))</f>
        <v>2.2000000000000002</v>
      </c>
      <c r="V136" s="77">
        <f>IF('Indicator Data'!AE139="No data","x",ROUND(IF('Indicator Data'!AE139&gt;V$195,10,IF('Indicator Data'!AE139&lt;V$194,0,10-(V$195-'Indicator Data'!AE139)/(V$195-V$194)*10)),1))</f>
        <v>0.1</v>
      </c>
      <c r="W136" s="78">
        <f t="shared" si="34"/>
        <v>1</v>
      </c>
      <c r="X136" s="77">
        <f>IF('Indicator Data'!W139="No data","x",ROUND(IF('Indicator Data'!W139&gt;X$195,10,IF('Indicator Data'!W139&lt;X$194,0,10-(X$195-'Indicator Data'!W139)/(X$195-X$194)*10)),1))</f>
        <v>1.3</v>
      </c>
      <c r="Y136" s="77">
        <f>IF('Indicator Data'!X139="No data","x",ROUND(IF('Indicator Data'!X139&gt;Y$195,10,IF('Indicator Data'!X139&lt;Y$194,0,10-(Y$195-'Indicator Data'!X139)/(Y$195-Y$194)*10)),1))</f>
        <v>0.8</v>
      </c>
      <c r="Z136" s="78">
        <f t="shared" si="44"/>
        <v>1.1000000000000001</v>
      </c>
      <c r="AA136" s="92">
        <f>('Indicator Data'!AJ139+'Indicator Data'!AI139*0.5+'Indicator Data'!AH139*0.25)/1000</f>
        <v>1699.9145000000001</v>
      </c>
      <c r="AB136" s="83">
        <f>AA136*1000/'Indicator Data'!BC139</f>
        <v>5.3500442502385608E-2</v>
      </c>
      <c r="AC136" s="78">
        <f t="shared" si="45"/>
        <v>5.4</v>
      </c>
      <c r="AD136" s="77">
        <f>IF('Indicator Data'!AN139="No data","x",ROUND(IF('Indicator Data'!AN139&lt;$AD$194,10,IF('Indicator Data'!AN139&gt;$AD$195,0,($AD$195-'Indicator Data'!AN139)/($AD$195-$AD$194)*10)),1))</f>
        <v>3.9</v>
      </c>
      <c r="AE136" s="77">
        <f>IF('Indicator Data'!AO139="No data","x",ROUND(IF('Indicator Data'!AO139&gt;$AE$195,10,IF('Indicator Data'!AO139&lt;$AE$194,0,10-($AE$195-'Indicator Data'!AO139)/($AE$195-$AE$194)*10)),1))</f>
        <v>0.8</v>
      </c>
      <c r="AF136" s="84">
        <f>IF('Indicator Data'!AP139="No data","x",ROUND(IF('Indicator Data'!AP139&gt;$AF$195,10,IF('Indicator Data'!AP139&lt;$AF$194,0,10-($AF$195-'Indicator Data'!AP139)/($AF$195-$AF$194)*10)),1))</f>
        <v>3.2</v>
      </c>
      <c r="AG136" s="84">
        <f>IF('Indicator Data'!AQ139="No data","x",ROUND(IF('Indicator Data'!AQ139&gt;$AG$195,10,IF('Indicator Data'!AQ139&lt;$AG$194,0,10-($AG$195-'Indicator Data'!AQ139)/($AG$195-$AG$194)*10)),1))</f>
        <v>1.7</v>
      </c>
      <c r="AH136" s="77">
        <f t="shared" si="46"/>
        <v>2.9</v>
      </c>
      <c r="AI136" s="78">
        <f t="shared" si="47"/>
        <v>2.5</v>
      </c>
      <c r="AJ136" s="85">
        <f t="shared" si="48"/>
        <v>2.7</v>
      </c>
      <c r="AK136" s="86">
        <f t="shared" si="35"/>
        <v>3.9</v>
      </c>
    </row>
    <row r="137" spans="1:37" s="4" customFormat="1" x14ac:dyDescent="0.25">
      <c r="A137" s="131" t="s">
        <v>253</v>
      </c>
      <c r="B137" s="63" t="s">
        <v>252</v>
      </c>
      <c r="C137" s="77">
        <f>ROUND(IF('Indicator Data'!Q140="No data",IF((0.1233*LN('Indicator Data'!BB140)-0.4559)&gt;C$195,0,IF((0.1233*LN('Indicator Data'!BB140)-0.4559)&lt;C$194,10,(C$195-(0.1233*LN('Indicator Data'!BB140)-0.4559))/(C$195-C$194)*10)),IF('Indicator Data'!Q140&gt;C$195,0,IF('Indicator Data'!Q140&lt;C$194,10,(C$195-'Indicator Data'!Q140)/(C$195-C$194)*10))),1)</f>
        <v>4.0999999999999996</v>
      </c>
      <c r="D137" s="77">
        <f>IF('Indicator Data'!R140="No data","x",ROUND((IF('Indicator Data'!R140&gt;D$195,10,IF('Indicator Data'!R140&lt;D$194,0,10-(D$195-'Indicator Data'!R140)/(D$195-D$194)*10))),1))</f>
        <v>0</v>
      </c>
      <c r="E137" s="78">
        <f t="shared" si="36"/>
        <v>2.2999999999999998</v>
      </c>
      <c r="F137" s="77">
        <f>IF('Indicator Data'!AF140="No data","x",ROUND(IF('Indicator Data'!AF140&gt;F$195,10,IF('Indicator Data'!AF140&lt;F$194,0,10-(F$195-'Indicator Data'!AF140)/(F$195-F$194)*10)),1))</f>
        <v>5.8</v>
      </c>
      <c r="G137" s="77">
        <f>IF('Indicator Data'!AG140="No data","x",ROUND(IF('Indicator Data'!AG140&gt;G$195,10,IF('Indicator Data'!AG140&lt;G$194,0,10-(G$195-'Indicator Data'!AG140)/(G$195-G$194)*10)),1))</f>
        <v>4.5</v>
      </c>
      <c r="H137" s="78">
        <f t="shared" si="37"/>
        <v>5.2</v>
      </c>
      <c r="I137" s="79">
        <f>SUM(IF('Indicator Data'!S140=0,0,'Indicator Data'!S140/1000000),SUM('Indicator Data'!T140:U140))</f>
        <v>1258.620801</v>
      </c>
      <c r="J137" s="79">
        <f>I137/'Indicator Data'!BC140*1000000</f>
        <v>12.181746731404687</v>
      </c>
      <c r="K137" s="77">
        <f t="shared" si="38"/>
        <v>0.2</v>
      </c>
      <c r="L137" s="77">
        <f>IF('Indicator Data'!V140="No data","x",ROUND(IF('Indicator Data'!V140&gt;L$195,10,IF('Indicator Data'!V140&lt;L$194,0,10-(L$195-'Indicator Data'!V140)/(L$195-L$194)*10)),1))</f>
        <v>0.1</v>
      </c>
      <c r="M137" s="78">
        <f t="shared" si="39"/>
        <v>0.2</v>
      </c>
      <c r="N137" s="80">
        <f t="shared" si="40"/>
        <v>2.5</v>
      </c>
      <c r="O137" s="92">
        <f>IF(AND('Indicator Data'!AK140="No data",'Indicator Data'!AL140="No data"),0,SUM('Indicator Data'!AK140:AM140)/1000)</f>
        <v>499.68400000000003</v>
      </c>
      <c r="P137" s="77">
        <f t="shared" si="41"/>
        <v>9</v>
      </c>
      <c r="Q137" s="81">
        <f>O137*1000/'Indicator Data'!BC140</f>
        <v>4.836265163343045E-3</v>
      </c>
      <c r="R137" s="77">
        <f t="shared" si="42"/>
        <v>4.7</v>
      </c>
      <c r="S137" s="82">
        <f t="shared" si="43"/>
        <v>6.9</v>
      </c>
      <c r="T137" s="77">
        <f>IF('Indicator Data'!AB140="No data","x",ROUND(IF('Indicator Data'!AB140&gt;T$195,10,IF('Indicator Data'!AB140&lt;T$194,0,10-(T$195-'Indicator Data'!AB140)/(T$195-T$194)*10)),1))</f>
        <v>0.2</v>
      </c>
      <c r="U137" s="77">
        <f>IF('Indicator Data'!AA140="No data","x",ROUND(IF('Indicator Data'!AA140&gt;U$195,10,IF('Indicator Data'!AA140&lt;U$194,0,10-(U$195-'Indicator Data'!AA140)/(U$195-U$194)*10)),1))</f>
        <v>5.9</v>
      </c>
      <c r="V137" s="77">
        <f>IF('Indicator Data'!AE140="No data","x",ROUND(IF('Indicator Data'!AE140&gt;V$195,10,IF('Indicator Data'!AE140&lt;V$194,0,10-(V$195-'Indicator Data'!AE140)/(V$195-V$194)*10)),1))</f>
        <v>0</v>
      </c>
      <c r="W137" s="78">
        <f t="shared" si="34"/>
        <v>2</v>
      </c>
      <c r="X137" s="77">
        <f>IF('Indicator Data'!W140="No data","x",ROUND(IF('Indicator Data'!W140&gt;X$195,10,IF('Indicator Data'!W140&lt;X$194,0,10-(X$195-'Indicator Data'!W140)/(X$195-X$194)*10)),1))</f>
        <v>2.2000000000000002</v>
      </c>
      <c r="Y137" s="77">
        <f>IF('Indicator Data'!X140="No data","x",ROUND(IF('Indicator Data'!X140&gt;Y$195,10,IF('Indicator Data'!X140&lt;Y$194,0,10-(Y$195-'Indicator Data'!X140)/(Y$195-Y$194)*10)),1))</f>
        <v>4.5</v>
      </c>
      <c r="Z137" s="78">
        <f t="shared" si="44"/>
        <v>3.4</v>
      </c>
      <c r="AA137" s="92">
        <f>('Indicator Data'!AJ140+'Indicator Data'!AI140*0.5+'Indicator Data'!AH140*0.25)/1000</f>
        <v>5376.3132500000002</v>
      </c>
      <c r="AB137" s="83">
        <f>AA137*1000/'Indicator Data'!BC140</f>
        <v>5.2035439354061019E-2</v>
      </c>
      <c r="AC137" s="78">
        <f t="shared" si="45"/>
        <v>5.2</v>
      </c>
      <c r="AD137" s="77">
        <f>IF('Indicator Data'!AN140="No data","x",ROUND(IF('Indicator Data'!AN140&lt;$AD$194,10,IF('Indicator Data'!AN140&gt;$AD$195,0,($AD$195-'Indicator Data'!AN140)/($AD$195-$AD$194)*10)),1))</f>
        <v>4.0999999999999996</v>
      </c>
      <c r="AE137" s="77">
        <f>IF('Indicator Data'!AO140="No data","x",ROUND(IF('Indicator Data'!AO140&gt;$AE$195,10,IF('Indicator Data'!AO140&lt;$AE$194,0,10-($AE$195-'Indicator Data'!AO140)/($AE$195-$AE$194)*10)),1))</f>
        <v>2.8</v>
      </c>
      <c r="AF137" s="84">
        <f>IF('Indicator Data'!AP140="No data","x",ROUND(IF('Indicator Data'!AP140&gt;$AF$195,10,IF('Indicator Data'!AP140&lt;$AF$194,0,10-($AF$195-'Indicator Data'!AP140)/($AF$195-$AF$194)*10)),1))</f>
        <v>6.5</v>
      </c>
      <c r="AG137" s="84">
        <f>IF('Indicator Data'!AQ140="No data","x",ROUND(IF('Indicator Data'!AQ140&gt;$AG$195,10,IF('Indicator Data'!AQ140&lt;$AG$194,0,10-($AG$195-'Indicator Data'!AQ140)/($AG$195-$AG$194)*10)),1))</f>
        <v>1.3</v>
      </c>
      <c r="AH137" s="77">
        <f t="shared" si="46"/>
        <v>5.5</v>
      </c>
      <c r="AI137" s="78">
        <f t="shared" si="47"/>
        <v>4.0999999999999996</v>
      </c>
      <c r="AJ137" s="85">
        <f t="shared" si="48"/>
        <v>3.8</v>
      </c>
      <c r="AK137" s="86">
        <f t="shared" si="35"/>
        <v>5.6</v>
      </c>
    </row>
    <row r="138" spans="1:37" s="4" customFormat="1" x14ac:dyDescent="0.25">
      <c r="A138" s="131" t="s">
        <v>255</v>
      </c>
      <c r="B138" s="63" t="s">
        <v>254</v>
      </c>
      <c r="C138" s="77">
        <f>ROUND(IF('Indicator Data'!Q141="No data",IF((0.1233*LN('Indicator Data'!BB141)-0.4559)&gt;C$195,0,IF((0.1233*LN('Indicator Data'!BB141)-0.4559)&lt;C$194,10,(C$195-(0.1233*LN('Indicator Data'!BB141)-0.4559))/(C$195-C$194)*10)),IF('Indicator Data'!Q141&gt;C$195,0,IF('Indicator Data'!Q141&lt;C$194,10,(C$195-'Indicator Data'!Q141)/(C$195-C$194)*10))),1)</f>
        <v>1.5</v>
      </c>
      <c r="D138" s="77" t="str">
        <f>IF('Indicator Data'!R141="No data","x",ROUND((IF('Indicator Data'!R141&gt;D$195,10,IF('Indicator Data'!R141&lt;D$194,0,10-(D$195-'Indicator Data'!R141)/(D$195-D$194)*10))),1))</f>
        <v>x</v>
      </c>
      <c r="E138" s="78">
        <f t="shared" si="36"/>
        <v>1.5</v>
      </c>
      <c r="F138" s="77">
        <f>IF('Indicator Data'!AF141="No data","x",ROUND(IF('Indicator Data'!AF141&gt;F$195,10,IF('Indicator Data'!AF141&lt;F$194,0,10-(F$195-'Indicator Data'!AF141)/(F$195-F$194)*10)),1))</f>
        <v>1.8</v>
      </c>
      <c r="G138" s="77">
        <f>IF('Indicator Data'!AG141="No data","x",ROUND(IF('Indicator Data'!AG141&gt;G$195,10,IF('Indicator Data'!AG141&lt;G$194,0,10-(G$195-'Indicator Data'!AG141)/(G$195-G$194)*10)),1))</f>
        <v>1.8</v>
      </c>
      <c r="H138" s="78">
        <f t="shared" si="37"/>
        <v>1.8</v>
      </c>
      <c r="I138" s="79">
        <f>SUM(IF('Indicator Data'!S141=0,0,'Indicator Data'!S141/1000000),SUM('Indicator Data'!T141:U141))</f>
        <v>0</v>
      </c>
      <c r="J138" s="79">
        <f>I138/'Indicator Data'!BC141*1000000</f>
        <v>0</v>
      </c>
      <c r="K138" s="77">
        <f t="shared" si="38"/>
        <v>0</v>
      </c>
      <c r="L138" s="77" t="str">
        <f>IF('Indicator Data'!V141="No data","x",ROUND(IF('Indicator Data'!V141&gt;L$195,10,IF('Indicator Data'!V141&lt;L$194,0,10-(L$195-'Indicator Data'!V141)/(L$195-L$194)*10)),1))</f>
        <v>x</v>
      </c>
      <c r="M138" s="78">
        <f t="shared" si="39"/>
        <v>0</v>
      </c>
      <c r="N138" s="80">
        <f t="shared" si="40"/>
        <v>1.2</v>
      </c>
      <c r="O138" s="92">
        <f>IF(AND('Indicator Data'!AK141="No data",'Indicator Data'!AL141="No data"),0,SUM('Indicator Data'!AK141:AM141)/1000)</f>
        <v>11.747</v>
      </c>
      <c r="P138" s="77">
        <f t="shared" si="41"/>
        <v>3.6</v>
      </c>
      <c r="Q138" s="81">
        <f>O138*1000/'Indicator Data'!BC141</f>
        <v>3.0955505025611881E-4</v>
      </c>
      <c r="R138" s="77">
        <f t="shared" si="42"/>
        <v>2.4</v>
      </c>
      <c r="S138" s="82">
        <f t="shared" si="43"/>
        <v>3</v>
      </c>
      <c r="T138" s="77">
        <f>IF('Indicator Data'!AB141="No data","x",ROUND(IF('Indicator Data'!AB141&gt;T$195,10,IF('Indicator Data'!AB141&lt;T$194,0,10-(T$195-'Indicator Data'!AB141)/(T$195-T$194)*10)),1))</f>
        <v>0.2</v>
      </c>
      <c r="U138" s="77">
        <f>IF('Indicator Data'!AA141="No data","x",ROUND(IF('Indicator Data'!AA141&gt;U$195,10,IF('Indicator Data'!AA141&lt;U$194,0,10-(U$195-'Indicator Data'!AA141)/(U$195-U$194)*10)),1))</f>
        <v>0.3</v>
      </c>
      <c r="V138" s="77" t="str">
        <f>IF('Indicator Data'!AE141="No data","x",ROUND(IF('Indicator Data'!AE141&gt;V$195,10,IF('Indicator Data'!AE141&lt;V$194,0,10-(V$195-'Indicator Data'!AE141)/(V$195-V$194)*10)),1))</f>
        <v>x</v>
      </c>
      <c r="W138" s="78">
        <f t="shared" si="34"/>
        <v>0.3</v>
      </c>
      <c r="X138" s="77">
        <f>IF('Indicator Data'!W141="No data","x",ROUND(IF('Indicator Data'!W141&gt;X$195,10,IF('Indicator Data'!W141&lt;X$194,0,10-(X$195-'Indicator Data'!W141)/(X$195-X$194)*10)),1))</f>
        <v>0.4</v>
      </c>
      <c r="Y138" s="77" t="str">
        <f>IF('Indicator Data'!X141="No data","x",ROUND(IF('Indicator Data'!X141&gt;Y$195,10,IF('Indicator Data'!X141&lt;Y$194,0,10-(Y$195-'Indicator Data'!X141)/(Y$195-Y$194)*10)),1))</f>
        <v>x</v>
      </c>
      <c r="Z138" s="78">
        <f t="shared" si="44"/>
        <v>0.4</v>
      </c>
      <c r="AA138" s="92">
        <f>('Indicator Data'!AJ141+'Indicator Data'!AI141*0.5+'Indicator Data'!AH141*0.25)/1000</f>
        <v>1.5E-3</v>
      </c>
      <c r="AB138" s="83">
        <f>AA138*1000/'Indicator Data'!BC141</f>
        <v>3.9527758183721649E-8</v>
      </c>
      <c r="AC138" s="78">
        <f t="shared" si="45"/>
        <v>0</v>
      </c>
      <c r="AD138" s="77">
        <f>IF('Indicator Data'!AN141="No data","x",ROUND(IF('Indicator Data'!AN141&lt;$AD$194,10,IF('Indicator Data'!AN141&gt;$AD$195,0,($AD$195-'Indicator Data'!AN141)/($AD$195-$AD$194)*10)),1))</f>
        <v>1.5</v>
      </c>
      <c r="AE138" s="77">
        <f>IF('Indicator Data'!AO141="No data","x",ROUND(IF('Indicator Data'!AO141&gt;$AE$195,10,IF('Indicator Data'!AO141&lt;$AE$194,0,10-($AE$195-'Indicator Data'!AO141)/($AE$195-$AE$194)*10)),1))</f>
        <v>0</v>
      </c>
      <c r="AF138" s="84">
        <f>IF('Indicator Data'!AP141="No data","x",ROUND(IF('Indicator Data'!AP141&gt;$AF$195,10,IF('Indicator Data'!AP141&lt;$AF$194,0,10-($AF$195-'Indicator Data'!AP141)/($AF$195-$AF$194)*10)),1))</f>
        <v>1.8</v>
      </c>
      <c r="AG138" s="84">
        <f>IF('Indicator Data'!AQ141="No data","x",ROUND(IF('Indicator Data'!AQ141&gt;$AG$195,10,IF('Indicator Data'!AQ141&lt;$AG$194,0,10-($AG$195-'Indicator Data'!AQ141)/($AG$195-$AG$194)*10)),1))</f>
        <v>3.5</v>
      </c>
      <c r="AH138" s="77">
        <f t="shared" si="46"/>
        <v>2.1</v>
      </c>
      <c r="AI138" s="78">
        <f t="shared" si="47"/>
        <v>1.2</v>
      </c>
      <c r="AJ138" s="85">
        <f t="shared" si="48"/>
        <v>0.5</v>
      </c>
      <c r="AK138" s="86">
        <f t="shared" si="35"/>
        <v>1.8</v>
      </c>
    </row>
    <row r="139" spans="1:37" s="4" customFormat="1" x14ac:dyDescent="0.25">
      <c r="A139" s="131" t="s">
        <v>257</v>
      </c>
      <c r="B139" s="63" t="s">
        <v>256</v>
      </c>
      <c r="C139" s="77">
        <f>ROUND(IF('Indicator Data'!Q142="No data",IF((0.1233*LN('Indicator Data'!BB142)-0.4559)&gt;C$195,0,IF((0.1233*LN('Indicator Data'!BB142)-0.4559)&lt;C$194,10,(C$195-(0.1233*LN('Indicator Data'!BB142)-0.4559))/(C$195-C$194)*10)),IF('Indicator Data'!Q142&gt;C$195,0,IF('Indicator Data'!Q142&lt;C$194,10,(C$195-'Indicator Data'!Q142)/(C$195-C$194)*10))),1)</f>
        <v>1.6</v>
      </c>
      <c r="D139" s="77" t="str">
        <f>IF('Indicator Data'!R142="No data","x",ROUND((IF('Indicator Data'!R142&gt;D$195,10,IF('Indicator Data'!R142&lt;D$194,0,10-(D$195-'Indicator Data'!R142)/(D$195-D$194)*10))),1))</f>
        <v>x</v>
      </c>
      <c r="E139" s="78">
        <f t="shared" si="36"/>
        <v>1.6</v>
      </c>
      <c r="F139" s="77">
        <f>IF('Indicator Data'!AF142="No data","x",ROUND(IF('Indicator Data'!AF142&gt;F$195,10,IF('Indicator Data'!AF142&lt;F$194,0,10-(F$195-'Indicator Data'!AF142)/(F$195-F$194)*10)),1))</f>
        <v>1.2</v>
      </c>
      <c r="G139" s="77">
        <f>IF('Indicator Data'!AG142="No data","x",ROUND(IF('Indicator Data'!AG142&gt;G$195,10,IF('Indicator Data'!AG142&lt;G$194,0,10-(G$195-'Indicator Data'!AG142)/(G$195-G$194)*10)),1))</f>
        <v>2.8</v>
      </c>
      <c r="H139" s="78">
        <f t="shared" si="37"/>
        <v>2</v>
      </c>
      <c r="I139" s="79">
        <f>SUM(IF('Indicator Data'!S142=0,0,'Indicator Data'!S142/1000000),SUM('Indicator Data'!T142:U142))</f>
        <v>0.05</v>
      </c>
      <c r="J139" s="79">
        <f>I139/'Indicator Data'!BC142*1000000</f>
        <v>4.8427974671394402E-3</v>
      </c>
      <c r="K139" s="77">
        <f t="shared" si="38"/>
        <v>0</v>
      </c>
      <c r="L139" s="77" t="str">
        <f>IF('Indicator Data'!V142="No data","x",ROUND(IF('Indicator Data'!V142&gt;L$195,10,IF('Indicator Data'!V142&lt;L$194,0,10-(L$195-'Indicator Data'!V142)/(L$195-L$194)*10)),1))</f>
        <v>x</v>
      </c>
      <c r="M139" s="78">
        <f t="shared" si="39"/>
        <v>0</v>
      </c>
      <c r="N139" s="80">
        <f t="shared" si="40"/>
        <v>1.3</v>
      </c>
      <c r="O139" s="92">
        <f>IF(AND('Indicator Data'!AK142="No data",'Indicator Data'!AL142="No data"),0,SUM('Indicator Data'!AK142:AM142)/1000)</f>
        <v>1.194</v>
      </c>
      <c r="P139" s="77">
        <f t="shared" si="41"/>
        <v>0.3</v>
      </c>
      <c r="Q139" s="81">
        <f>O139*1000/'Indicator Data'!BC142</f>
        <v>1.1564600351528982E-4</v>
      </c>
      <c r="R139" s="77">
        <f t="shared" si="42"/>
        <v>1.9</v>
      </c>
      <c r="S139" s="82">
        <f t="shared" si="43"/>
        <v>1.1000000000000001</v>
      </c>
      <c r="T139" s="77" t="str">
        <f>IF('Indicator Data'!AB142="No data","x",ROUND(IF('Indicator Data'!AB142&gt;T$195,10,IF('Indicator Data'!AB142&lt;T$194,0,10-(T$195-'Indicator Data'!AB142)/(T$195-T$194)*10)),1))</f>
        <v>x</v>
      </c>
      <c r="U139" s="77">
        <f>IF('Indicator Data'!AA142="No data","x",ROUND(IF('Indicator Data'!AA142&gt;U$195,10,IF('Indicator Data'!AA142&lt;U$194,0,10-(U$195-'Indicator Data'!AA142)/(U$195-U$194)*10)),1))</f>
        <v>0.4</v>
      </c>
      <c r="V139" s="77" t="str">
        <f>IF('Indicator Data'!AE142="No data","x",ROUND(IF('Indicator Data'!AE142&gt;V$195,10,IF('Indicator Data'!AE142&lt;V$194,0,10-(V$195-'Indicator Data'!AE142)/(V$195-V$194)*10)),1))</f>
        <v>x</v>
      </c>
      <c r="W139" s="78">
        <f t="shared" si="34"/>
        <v>0.4</v>
      </c>
      <c r="X139" s="77">
        <f>IF('Indicator Data'!W142="No data","x",ROUND(IF('Indicator Data'!W142&gt;X$195,10,IF('Indicator Data'!W142&lt;X$194,0,10-(X$195-'Indicator Data'!W142)/(X$195-X$194)*10)),1))</f>
        <v>0.3</v>
      </c>
      <c r="Y139" s="77" t="str">
        <f>IF('Indicator Data'!X142="No data","x",ROUND(IF('Indicator Data'!X142&gt;Y$195,10,IF('Indicator Data'!X142&lt;Y$194,0,10-(Y$195-'Indicator Data'!X142)/(Y$195-Y$194)*10)),1))</f>
        <v>x</v>
      </c>
      <c r="Z139" s="78">
        <f t="shared" si="44"/>
        <v>0.3</v>
      </c>
      <c r="AA139" s="92">
        <f>('Indicator Data'!AJ142+'Indicator Data'!AI142*0.5+'Indicator Data'!AH142*0.25)/1000</f>
        <v>1.2845</v>
      </c>
      <c r="AB139" s="83">
        <f>AA139*1000/'Indicator Data'!BC142</f>
        <v>1.2441146693081221E-4</v>
      </c>
      <c r="AC139" s="78">
        <f t="shared" si="45"/>
        <v>0</v>
      </c>
      <c r="AD139" s="77">
        <f>IF('Indicator Data'!AN142="No data","x",ROUND(IF('Indicator Data'!AN142&lt;$AD$194,10,IF('Indicator Data'!AN142&gt;$AD$195,0,($AD$195-'Indicator Data'!AN142)/($AD$195-$AD$194)*10)),1))</f>
        <v>2.4</v>
      </c>
      <c r="AE139" s="77">
        <f>IF('Indicator Data'!AO142="No data","x",ROUND(IF('Indicator Data'!AO142&gt;$AE$195,10,IF('Indicator Data'!AO142&lt;$AE$194,0,10-($AE$195-'Indicator Data'!AO142)/($AE$195-$AE$194)*10)),1))</f>
        <v>0</v>
      </c>
      <c r="AF139" s="84">
        <f>IF('Indicator Data'!AP142="No data","x",ROUND(IF('Indicator Data'!AP142&gt;$AF$195,10,IF('Indicator Data'!AP142&lt;$AF$194,0,10-($AF$195-'Indicator Data'!AP142)/($AF$195-$AF$194)*10)),1))</f>
        <v>1.6</v>
      </c>
      <c r="AG139" s="84">
        <f>IF('Indicator Data'!AQ142="No data","x",ROUND(IF('Indicator Data'!AQ142&gt;$AG$195,10,IF('Indicator Data'!AQ142&lt;$AG$194,0,10-($AG$195-'Indicator Data'!AQ142)/($AG$195-$AG$194)*10)),1))</f>
        <v>4.5</v>
      </c>
      <c r="AH139" s="77">
        <f t="shared" si="46"/>
        <v>2.2000000000000002</v>
      </c>
      <c r="AI139" s="78">
        <f t="shared" si="47"/>
        <v>1.5</v>
      </c>
      <c r="AJ139" s="85">
        <f t="shared" si="48"/>
        <v>0.6</v>
      </c>
      <c r="AK139" s="86">
        <f t="shared" si="35"/>
        <v>0.9</v>
      </c>
    </row>
    <row r="140" spans="1:37" s="4" customFormat="1" x14ac:dyDescent="0.25">
      <c r="A140" s="131" t="s">
        <v>259</v>
      </c>
      <c r="B140" s="63" t="s">
        <v>258</v>
      </c>
      <c r="C140" s="77">
        <f>ROUND(IF('Indicator Data'!Q143="No data",IF((0.1233*LN('Indicator Data'!BB143)-0.4559)&gt;C$195,0,IF((0.1233*LN('Indicator Data'!BB143)-0.4559)&lt;C$194,10,(C$195-(0.1233*LN('Indicator Data'!BB143)-0.4559))/(C$195-C$194)*10)),IF('Indicator Data'!Q143&gt;C$195,0,IF('Indicator Data'!Q143&lt;C$194,10,(C$195-'Indicator Data'!Q143)/(C$195-C$194)*10))),1)</f>
        <v>1.4</v>
      </c>
      <c r="D140" s="77" t="str">
        <f>IF('Indicator Data'!R143="No data","x",ROUND((IF('Indicator Data'!R143&gt;D$195,10,IF('Indicator Data'!R143&lt;D$194,0,10-(D$195-'Indicator Data'!R143)/(D$195-D$194)*10))),1))</f>
        <v>x</v>
      </c>
      <c r="E140" s="78">
        <f t="shared" si="36"/>
        <v>1.4</v>
      </c>
      <c r="F140" s="77">
        <f>IF('Indicator Data'!AF143="No data","x",ROUND(IF('Indicator Data'!AF143&gt;F$195,10,IF('Indicator Data'!AF143&lt;F$194,0,10-(F$195-'Indicator Data'!AF143)/(F$195-F$194)*10)),1))</f>
        <v>7.2</v>
      </c>
      <c r="G140" s="77" t="str">
        <f>IF('Indicator Data'!AG143="No data","x",ROUND(IF('Indicator Data'!AG143&gt;G$195,10,IF('Indicator Data'!AG143&lt;G$194,0,10-(G$195-'Indicator Data'!AG143)/(G$195-G$194)*10)),1))</f>
        <v>x</v>
      </c>
      <c r="H140" s="78">
        <f t="shared" si="37"/>
        <v>7.2</v>
      </c>
      <c r="I140" s="79">
        <f>SUM(IF('Indicator Data'!S143=0,0,'Indicator Data'!S143/1000000),SUM('Indicator Data'!T143:U143))</f>
        <v>0</v>
      </c>
      <c r="J140" s="79">
        <f>I140/'Indicator Data'!BC143*1000000</f>
        <v>0</v>
      </c>
      <c r="K140" s="77">
        <f t="shared" si="38"/>
        <v>0</v>
      </c>
      <c r="L140" s="77" t="str">
        <f>IF('Indicator Data'!V143="No data","x",ROUND(IF('Indicator Data'!V143&gt;L$195,10,IF('Indicator Data'!V143&lt;L$194,0,10-(L$195-'Indicator Data'!V143)/(L$195-L$194)*10)),1))</f>
        <v>x</v>
      </c>
      <c r="M140" s="78">
        <f t="shared" si="39"/>
        <v>0</v>
      </c>
      <c r="N140" s="80">
        <f t="shared" si="40"/>
        <v>2.5</v>
      </c>
      <c r="O140" s="92">
        <f>IF(AND('Indicator Data'!AK143="No data",'Indicator Data'!AL143="No data"),0,SUM('Indicator Data'!AK143:AM143)/1000)</f>
        <v>0.17699999999999999</v>
      </c>
      <c r="P140" s="77">
        <f t="shared" si="41"/>
        <v>0</v>
      </c>
      <c r="Q140" s="81">
        <f>O140*1000/'Indicator Data'!BC143</f>
        <v>6.8876848195426583E-5</v>
      </c>
      <c r="R140" s="77">
        <f t="shared" si="42"/>
        <v>1.6</v>
      </c>
      <c r="S140" s="82">
        <f t="shared" si="43"/>
        <v>0.8</v>
      </c>
      <c r="T140" s="77" t="str">
        <f>IF('Indicator Data'!AB143="No data","x",ROUND(IF('Indicator Data'!AB143&gt;T$195,10,IF('Indicator Data'!AB143&lt;T$194,0,10-(T$195-'Indicator Data'!AB143)/(T$195-T$194)*10)),1))</f>
        <v>x</v>
      </c>
      <c r="U140" s="77">
        <f>IF('Indicator Data'!AA143="No data","x",ROUND(IF('Indicator Data'!AA143&gt;U$195,10,IF('Indicator Data'!AA143&lt;U$194,0,10-(U$195-'Indicator Data'!AA143)/(U$195-U$194)*10)),1))</f>
        <v>0.6</v>
      </c>
      <c r="V140" s="77" t="str">
        <f>IF('Indicator Data'!AE143="No data","x",ROUND(IF('Indicator Data'!AE143&gt;V$195,10,IF('Indicator Data'!AE143&lt;V$194,0,10-(V$195-'Indicator Data'!AE143)/(V$195-V$194)*10)),1))</f>
        <v>x</v>
      </c>
      <c r="W140" s="78">
        <f t="shared" si="34"/>
        <v>0.6</v>
      </c>
      <c r="X140" s="77">
        <f>IF('Indicator Data'!W143="No data","x",ROUND(IF('Indicator Data'!W143&gt;X$195,10,IF('Indicator Data'!W143&lt;X$194,0,10-(X$195-'Indicator Data'!W143)/(X$195-X$194)*10)),1))</f>
        <v>0.6</v>
      </c>
      <c r="Y140" s="77" t="str">
        <f>IF('Indicator Data'!X143="No data","x",ROUND(IF('Indicator Data'!X143&gt;Y$195,10,IF('Indicator Data'!X143&lt;Y$194,0,10-(Y$195-'Indicator Data'!X143)/(Y$195-Y$194)*10)),1))</f>
        <v>x</v>
      </c>
      <c r="Z140" s="78">
        <f t="shared" si="44"/>
        <v>0.6</v>
      </c>
      <c r="AA140" s="92">
        <f>('Indicator Data'!AJ143+'Indicator Data'!AI143*0.5+'Indicator Data'!AH143*0.25)/1000</f>
        <v>0</v>
      </c>
      <c r="AB140" s="83">
        <f>AA140*1000/'Indicator Data'!BC143</f>
        <v>0</v>
      </c>
      <c r="AC140" s="78">
        <f t="shared" si="45"/>
        <v>0</v>
      </c>
      <c r="AD140" s="77">
        <f>IF('Indicator Data'!AN143="No data","x",ROUND(IF('Indicator Data'!AN143&lt;$AD$194,10,IF('Indicator Data'!AN143&gt;$AD$195,0,($AD$195-'Indicator Data'!AN143)/($AD$195-$AD$194)*10)),1))</f>
        <v>2</v>
      </c>
      <c r="AE140" s="77">
        <f>IF('Indicator Data'!AO143="No data","x",ROUND(IF('Indicator Data'!AO143&gt;$AE$195,10,IF('Indicator Data'!AO143&lt;$AE$194,0,10-($AE$195-'Indicator Data'!AO143)/($AE$195-$AE$194)*10)),1))</f>
        <v>0</v>
      </c>
      <c r="AF140" s="84">
        <f>IF('Indicator Data'!AP143="No data","x",ROUND(IF('Indicator Data'!AP143&gt;$AF$195,10,IF('Indicator Data'!AP143&lt;$AF$194,0,10-($AF$195-'Indicator Data'!AP143)/($AF$195-$AF$194)*10)),1))</f>
        <v>0.8</v>
      </c>
      <c r="AG140" s="84">
        <f>IF('Indicator Data'!AQ143="No data","x",ROUND(IF('Indicator Data'!AQ143&gt;$AG$195,10,IF('Indicator Data'!AQ143&lt;$AG$194,0,10-($AG$195-'Indicator Data'!AQ143)/($AG$195-$AG$194)*10)),1))</f>
        <v>3.2</v>
      </c>
      <c r="AH140" s="77">
        <f t="shared" si="46"/>
        <v>1.3</v>
      </c>
      <c r="AI140" s="78">
        <f t="shared" si="47"/>
        <v>1.1000000000000001</v>
      </c>
      <c r="AJ140" s="85">
        <f t="shared" si="48"/>
        <v>0.6</v>
      </c>
      <c r="AK140" s="86">
        <f t="shared" si="35"/>
        <v>0.7</v>
      </c>
    </row>
    <row r="141" spans="1:37" s="4" customFormat="1" x14ac:dyDescent="0.25">
      <c r="A141" s="131" t="s">
        <v>261</v>
      </c>
      <c r="B141" s="63" t="s">
        <v>260</v>
      </c>
      <c r="C141" s="77">
        <f>ROUND(IF('Indicator Data'!Q144="No data",IF((0.1233*LN('Indicator Data'!BB144)-0.4559)&gt;C$195,0,IF((0.1233*LN('Indicator Data'!BB144)-0.4559)&lt;C$194,10,(C$195-(0.1233*LN('Indicator Data'!BB144)-0.4559))/(C$195-C$194)*10)),IF('Indicator Data'!Q144&gt;C$195,0,IF('Indicator Data'!Q144&lt;C$194,10,(C$195-'Indicator Data'!Q144)/(C$195-C$194)*10))),1)</f>
        <v>2.2999999999999998</v>
      </c>
      <c r="D141" s="77" t="str">
        <f>IF('Indicator Data'!R144="No data","x",ROUND((IF('Indicator Data'!R144&gt;D$195,10,IF('Indicator Data'!R144&lt;D$194,0,10-(D$195-'Indicator Data'!R144)/(D$195-D$194)*10))),1))</f>
        <v>x</v>
      </c>
      <c r="E141" s="78">
        <f t="shared" si="36"/>
        <v>2.2999999999999998</v>
      </c>
      <c r="F141" s="77">
        <f>IF('Indicator Data'!AF144="No data","x",ROUND(IF('Indicator Data'!AF144&gt;F$195,10,IF('Indicator Data'!AF144&lt;F$194,0,10-(F$195-'Indicator Data'!AF144)/(F$195-F$194)*10)),1))</f>
        <v>4.5</v>
      </c>
      <c r="G141" s="77">
        <f>IF('Indicator Data'!AG144="No data","x",ROUND(IF('Indicator Data'!AG144&gt;G$195,10,IF('Indicator Data'!AG144&lt;G$194,0,10-(G$195-'Indicator Data'!AG144)/(G$195-G$194)*10)),1))</f>
        <v>0.6</v>
      </c>
      <c r="H141" s="78">
        <f t="shared" si="37"/>
        <v>2.6</v>
      </c>
      <c r="I141" s="79">
        <f>SUM(IF('Indicator Data'!S144=0,0,'Indicator Data'!S144/1000000),SUM('Indicator Data'!T144:U144))</f>
        <v>0</v>
      </c>
      <c r="J141" s="79">
        <f>I141/'Indicator Data'!BC144*1000000</f>
        <v>0</v>
      </c>
      <c r="K141" s="77">
        <f t="shared" si="38"/>
        <v>0</v>
      </c>
      <c r="L141" s="77" t="str">
        <f>IF('Indicator Data'!V144="No data","x",ROUND(IF('Indicator Data'!V144&gt;L$195,10,IF('Indicator Data'!V144&lt;L$194,0,10-(L$195-'Indicator Data'!V144)/(L$195-L$194)*10)),1))</f>
        <v>x</v>
      </c>
      <c r="M141" s="78">
        <f t="shared" si="39"/>
        <v>0</v>
      </c>
      <c r="N141" s="80">
        <f t="shared" si="40"/>
        <v>1.8</v>
      </c>
      <c r="O141" s="92">
        <f>IF(AND('Indicator Data'!AK144="No data",'Indicator Data'!AL144="No data"),0,SUM('Indicator Data'!AK144:AM144)/1000)</f>
        <v>2.9049999999999998</v>
      </c>
      <c r="P141" s="77">
        <f t="shared" si="41"/>
        <v>1.5</v>
      </c>
      <c r="Q141" s="81">
        <f>O141*1000/'Indicator Data'!BC144</f>
        <v>1.4742226710580403E-4</v>
      </c>
      <c r="R141" s="77">
        <f t="shared" si="42"/>
        <v>2</v>
      </c>
      <c r="S141" s="82">
        <f t="shared" si="43"/>
        <v>1.8</v>
      </c>
      <c r="T141" s="77">
        <f>IF('Indicator Data'!AB144="No data","x",ROUND(IF('Indicator Data'!AB144&gt;T$195,10,IF('Indicator Data'!AB144&lt;T$194,0,10-(T$195-'Indicator Data'!AB144)/(T$195-T$194)*10)),1))</f>
        <v>0.2</v>
      </c>
      <c r="U141" s="77">
        <f>IF('Indicator Data'!AA144="No data","x",ROUND(IF('Indicator Data'!AA144&gt;U$195,10,IF('Indicator Data'!AA144&lt;U$194,0,10-(U$195-'Indicator Data'!AA144)/(U$195-U$194)*10)),1))</f>
        <v>1.5</v>
      </c>
      <c r="V141" s="77" t="str">
        <f>IF('Indicator Data'!AE144="No data","x",ROUND(IF('Indicator Data'!AE144&gt;V$195,10,IF('Indicator Data'!AE144&lt;V$194,0,10-(V$195-'Indicator Data'!AE144)/(V$195-V$194)*10)),1))</f>
        <v>x</v>
      </c>
      <c r="W141" s="78">
        <f t="shared" si="34"/>
        <v>0.9</v>
      </c>
      <c r="X141" s="77">
        <f>IF('Indicator Data'!W144="No data","x",ROUND(IF('Indicator Data'!W144&gt;X$195,10,IF('Indicator Data'!W144&lt;X$194,0,10-(X$195-'Indicator Data'!W144)/(X$195-X$194)*10)),1))</f>
        <v>0.9</v>
      </c>
      <c r="Y141" s="77" t="str">
        <f>IF('Indicator Data'!X144="No data","x",ROUND(IF('Indicator Data'!X144&gt;Y$195,10,IF('Indicator Data'!X144&lt;Y$194,0,10-(Y$195-'Indicator Data'!X144)/(Y$195-Y$194)*10)),1))</f>
        <v>x</v>
      </c>
      <c r="Z141" s="78">
        <f t="shared" si="44"/>
        <v>0.9</v>
      </c>
      <c r="AA141" s="92">
        <f>('Indicator Data'!AJ144+'Indicator Data'!AI144*0.5+'Indicator Data'!AH144*0.25)/1000</f>
        <v>0.52500000000000002</v>
      </c>
      <c r="AB141" s="83">
        <f>AA141*1000/'Indicator Data'!BC144</f>
        <v>2.6642578392615185E-5</v>
      </c>
      <c r="AC141" s="78">
        <f t="shared" si="45"/>
        <v>0</v>
      </c>
      <c r="AD141" s="77">
        <f>IF('Indicator Data'!AN144="No data","x",ROUND(IF('Indicator Data'!AN144&lt;$AD$194,10,IF('Indicator Data'!AN144&gt;$AD$195,0,($AD$195-'Indicator Data'!AN144)/($AD$195-$AD$194)*10)),1))</f>
        <v>1.7</v>
      </c>
      <c r="AE141" s="77">
        <f>IF('Indicator Data'!AO144="No data","x",ROUND(IF('Indicator Data'!AO144&gt;$AE$195,10,IF('Indicator Data'!AO144&lt;$AE$194,0,10-($AE$195-'Indicator Data'!AO144)/($AE$195-$AE$194)*10)),1))</f>
        <v>0</v>
      </c>
      <c r="AF141" s="84">
        <f>IF('Indicator Data'!AP144="No data","x",ROUND(IF('Indicator Data'!AP144&gt;$AF$195,10,IF('Indicator Data'!AP144&lt;$AF$194,0,10-($AF$195-'Indicator Data'!AP144)/($AF$195-$AF$194)*10)),1))</f>
        <v>3</v>
      </c>
      <c r="AG141" s="84">
        <f>IF('Indicator Data'!AQ144="No data","x",ROUND(IF('Indicator Data'!AQ144&gt;$AG$195,10,IF('Indicator Data'!AQ144&lt;$AG$194,0,10-($AG$195-'Indicator Data'!AQ144)/($AG$195-$AG$194)*10)),1))</f>
        <v>2.2000000000000002</v>
      </c>
      <c r="AH141" s="77">
        <f t="shared" si="46"/>
        <v>2.8</v>
      </c>
      <c r="AI141" s="78">
        <f t="shared" si="47"/>
        <v>1.5</v>
      </c>
      <c r="AJ141" s="85">
        <f t="shared" si="48"/>
        <v>0.8</v>
      </c>
      <c r="AK141" s="86">
        <f t="shared" si="35"/>
        <v>1.3</v>
      </c>
    </row>
    <row r="142" spans="1:37" s="4" customFormat="1" x14ac:dyDescent="0.25">
      <c r="A142" s="131" t="s">
        <v>377</v>
      </c>
      <c r="B142" s="63" t="s">
        <v>262</v>
      </c>
      <c r="C142" s="77">
        <f>ROUND(IF('Indicator Data'!Q145="No data",IF((0.1233*LN('Indicator Data'!BB145)-0.4559)&gt;C$195,0,IF((0.1233*LN('Indicator Data'!BB145)-0.4559)&lt;C$194,10,(C$195-(0.1233*LN('Indicator Data'!BB145)-0.4559))/(C$195-C$194)*10)),IF('Indicator Data'!Q145&gt;C$195,0,IF('Indicator Data'!Q145&lt;C$194,10,(C$195-'Indicator Data'!Q145)/(C$195-C$194)*10))),1)</f>
        <v>2.2000000000000002</v>
      </c>
      <c r="D142" s="77" t="str">
        <f>IF('Indicator Data'!R145="No data","x",ROUND((IF('Indicator Data'!R145&gt;D$195,10,IF('Indicator Data'!R145&lt;D$194,0,10-(D$195-'Indicator Data'!R145)/(D$195-D$194)*10))),1))</f>
        <v>x</v>
      </c>
      <c r="E142" s="78">
        <f t="shared" si="36"/>
        <v>2.2000000000000002</v>
      </c>
      <c r="F142" s="77">
        <f>IF('Indicator Data'!AF145="No data","x",ROUND(IF('Indicator Data'!AF145&gt;F$195,10,IF('Indicator Data'!AF145&lt;F$194,0,10-(F$195-'Indicator Data'!AF145)/(F$195-F$194)*10)),1))</f>
        <v>3.6</v>
      </c>
      <c r="G142" s="77">
        <f>IF('Indicator Data'!AG145="No data","x",ROUND(IF('Indicator Data'!AG145&gt;G$195,10,IF('Indicator Data'!AG145&lt;G$194,0,10-(G$195-'Indicator Data'!AG145)/(G$195-G$194)*10)),1))</f>
        <v>4.0999999999999996</v>
      </c>
      <c r="H142" s="78">
        <f t="shared" si="37"/>
        <v>3.9</v>
      </c>
      <c r="I142" s="79">
        <f>SUM(IF('Indicator Data'!S145=0,0,'Indicator Data'!S145/1000000),SUM('Indicator Data'!T145:U145))</f>
        <v>2.7875459999999999</v>
      </c>
      <c r="J142" s="79">
        <f>I142/'Indicator Data'!BC145*1000000</f>
        <v>1.9312038597113529E-2</v>
      </c>
      <c r="K142" s="77">
        <f t="shared" si="38"/>
        <v>0</v>
      </c>
      <c r="L142" s="77" t="str">
        <f>IF('Indicator Data'!V145="No data","x",ROUND(IF('Indicator Data'!V145&gt;L$195,10,IF('Indicator Data'!V145&lt;L$194,0,10-(L$195-'Indicator Data'!V145)/(L$195-L$194)*10)),1))</f>
        <v>x</v>
      </c>
      <c r="M142" s="78">
        <f t="shared" si="39"/>
        <v>0</v>
      </c>
      <c r="N142" s="80">
        <f t="shared" si="40"/>
        <v>2.1</v>
      </c>
      <c r="O142" s="92">
        <f>IF(AND('Indicator Data'!AK145="No data",'Indicator Data'!AL145="No data"),0,SUM('Indicator Data'!AK145:AM145)/1000)</f>
        <v>248.37299999999999</v>
      </c>
      <c r="P142" s="77">
        <f t="shared" si="41"/>
        <v>8</v>
      </c>
      <c r="Q142" s="81">
        <f>O142*1000/'Indicator Data'!BC145</f>
        <v>1.7207210078258363E-3</v>
      </c>
      <c r="R142" s="77">
        <f t="shared" si="42"/>
        <v>3.6</v>
      </c>
      <c r="S142" s="82">
        <f t="shared" si="43"/>
        <v>5.8</v>
      </c>
      <c r="T142" s="77" t="str">
        <f>IF('Indicator Data'!AB145="No data","x",ROUND(IF('Indicator Data'!AB145&gt;T$195,10,IF('Indicator Data'!AB145&lt;T$194,0,10-(T$195-'Indicator Data'!AB145)/(T$195-T$194)*10)),1))</f>
        <v>x</v>
      </c>
      <c r="U142" s="77">
        <f>IF('Indicator Data'!AA145="No data","x",ROUND(IF('Indicator Data'!AA145&gt;U$195,10,IF('Indicator Data'!AA145&lt;U$194,0,10-(U$195-'Indicator Data'!AA145)/(U$195-U$194)*10)),1))</f>
        <v>1.5</v>
      </c>
      <c r="V142" s="77" t="str">
        <f>IF('Indicator Data'!AE145="No data","x",ROUND(IF('Indicator Data'!AE145&gt;V$195,10,IF('Indicator Data'!AE145&lt;V$194,0,10-(V$195-'Indicator Data'!AE145)/(V$195-V$194)*10)),1))</f>
        <v>x</v>
      </c>
      <c r="W142" s="78">
        <f t="shared" si="34"/>
        <v>1.5</v>
      </c>
      <c r="X142" s="77">
        <f>IF('Indicator Data'!W145="No data","x",ROUND(IF('Indicator Data'!W145&gt;X$195,10,IF('Indicator Data'!W145&lt;X$194,0,10-(X$195-'Indicator Data'!W145)/(X$195-X$194)*10)),1))</f>
        <v>0.7</v>
      </c>
      <c r="Y142" s="77" t="str">
        <f>IF('Indicator Data'!X145="No data","x",ROUND(IF('Indicator Data'!X145&gt;Y$195,10,IF('Indicator Data'!X145&lt;Y$194,0,10-(Y$195-'Indicator Data'!X145)/(Y$195-Y$194)*10)),1))</f>
        <v>x</v>
      </c>
      <c r="Z142" s="78">
        <f t="shared" si="44"/>
        <v>0.7</v>
      </c>
      <c r="AA142" s="92">
        <f>('Indicator Data'!AJ145+'Indicator Data'!AI145*0.5+'Indicator Data'!AH145*0.25)/1000</f>
        <v>23.639250000000001</v>
      </c>
      <c r="AB142" s="83">
        <f>AA142*1000/'Indicator Data'!BC145</f>
        <v>1.6377204480457578E-4</v>
      </c>
      <c r="AC142" s="78">
        <f t="shared" si="45"/>
        <v>0</v>
      </c>
      <c r="AD142" s="77">
        <f>IF('Indicator Data'!AN145="No data","x",ROUND(IF('Indicator Data'!AN145&lt;$AD$194,10,IF('Indicator Data'!AN145&gt;$AD$195,0,($AD$195-'Indicator Data'!AN145)/($AD$195-$AD$194)*10)),1))</f>
        <v>1.9</v>
      </c>
      <c r="AE142" s="77">
        <f>IF('Indicator Data'!AO145="No data","x",ROUND(IF('Indicator Data'!AO145&gt;$AE$195,10,IF('Indicator Data'!AO145&lt;$AE$194,0,10-($AE$195-'Indicator Data'!AO145)/($AE$195-$AE$194)*10)),1))</f>
        <v>0</v>
      </c>
      <c r="AF142" s="84">
        <f>IF('Indicator Data'!AP145="No data","x",ROUND(IF('Indicator Data'!AP145&gt;$AF$195,10,IF('Indicator Data'!AP145&lt;$AF$194,0,10-($AF$195-'Indicator Data'!AP145)/($AF$195-$AF$194)*10)),1))</f>
        <v>3.7</v>
      </c>
      <c r="AG142" s="84">
        <f>IF('Indicator Data'!AQ145="No data","x",ROUND(IF('Indicator Data'!AQ145&gt;$AG$195,10,IF('Indicator Data'!AQ145&lt;$AG$194,0,10-($AG$195-'Indicator Data'!AQ145)/($AG$195-$AG$194)*10)),1))</f>
        <v>2.6</v>
      </c>
      <c r="AH142" s="77">
        <f t="shared" si="46"/>
        <v>3.5</v>
      </c>
      <c r="AI142" s="78">
        <f t="shared" si="47"/>
        <v>1.8</v>
      </c>
      <c r="AJ142" s="85">
        <f t="shared" si="48"/>
        <v>1</v>
      </c>
      <c r="AK142" s="86">
        <f t="shared" si="35"/>
        <v>3.8</v>
      </c>
    </row>
    <row r="143" spans="1:37" s="4" customFormat="1" x14ac:dyDescent="0.25">
      <c r="A143" s="131" t="s">
        <v>264</v>
      </c>
      <c r="B143" s="63" t="s">
        <v>263</v>
      </c>
      <c r="C143" s="77">
        <f>ROUND(IF('Indicator Data'!Q146="No data",IF((0.1233*LN('Indicator Data'!BB146)-0.4559)&gt;C$195,0,IF((0.1233*LN('Indicator Data'!BB146)-0.4559)&lt;C$194,10,(C$195-(0.1233*LN('Indicator Data'!BB146)-0.4559))/(C$195-C$194)*10)),IF('Indicator Data'!Q146&gt;C$195,0,IF('Indicator Data'!Q146&lt;C$194,10,(C$195-'Indicator Data'!Q146)/(C$195-C$194)*10))),1)</f>
        <v>7</v>
      </c>
      <c r="D143" s="77">
        <f>IF('Indicator Data'!R146="No data","x",ROUND((IF('Indicator Data'!R146&gt;D$195,10,IF('Indicator Data'!R146&lt;D$194,0,10-(D$195-'Indicator Data'!R146)/(D$195-D$194)*10))),1))</f>
        <v>4.5</v>
      </c>
      <c r="E143" s="78">
        <f t="shared" si="36"/>
        <v>5.9</v>
      </c>
      <c r="F143" s="77">
        <f>IF('Indicator Data'!AF146="No data","x",ROUND(IF('Indicator Data'!AF146&gt;F$195,10,IF('Indicator Data'!AF146&lt;F$194,0,10-(F$195-'Indicator Data'!AF146)/(F$195-F$194)*10)),1))</f>
        <v>5.0999999999999996</v>
      </c>
      <c r="G143" s="77">
        <f>IF('Indicator Data'!AG146="No data","x",ROUND(IF('Indicator Data'!AG146&gt;G$195,10,IF('Indicator Data'!AG146&lt;G$194,0,10-(G$195-'Indicator Data'!AG146)/(G$195-G$194)*10)),1))</f>
        <v>6.6</v>
      </c>
      <c r="H143" s="78">
        <f t="shared" si="37"/>
        <v>5.9</v>
      </c>
      <c r="I143" s="79">
        <f>SUM(IF('Indicator Data'!S146=0,0,'Indicator Data'!S146/1000000),SUM('Indicator Data'!T146:U146))</f>
        <v>2247.253659</v>
      </c>
      <c r="J143" s="79">
        <f>I143/'Indicator Data'!BC146*1000000</f>
        <v>188.56741350624645</v>
      </c>
      <c r="K143" s="77">
        <f t="shared" si="38"/>
        <v>3.8</v>
      </c>
      <c r="L143" s="77">
        <f>IF('Indicator Data'!V146="No data","x",ROUND(IF('Indicator Data'!V146&gt;L$195,10,IF('Indicator Data'!V146&lt;L$194,0,10-(L$195-'Indicator Data'!V146)/(L$195-L$194)*10)),1))</f>
        <v>8.9</v>
      </c>
      <c r="M143" s="78">
        <f t="shared" si="39"/>
        <v>6.4</v>
      </c>
      <c r="N143" s="80">
        <f t="shared" si="40"/>
        <v>6</v>
      </c>
      <c r="O143" s="92">
        <f>IF(AND('Indicator Data'!AK146="No data",'Indicator Data'!AL146="No data"),0,SUM('Indicator Data'!AK146:AM146)/1000)</f>
        <v>166.977</v>
      </c>
      <c r="P143" s="77">
        <f t="shared" si="41"/>
        <v>7.4</v>
      </c>
      <c r="Q143" s="81">
        <f>O143*1000/'Indicator Data'!BC146</f>
        <v>1.401106674314798E-2</v>
      </c>
      <c r="R143" s="77">
        <f t="shared" si="42"/>
        <v>6.1</v>
      </c>
      <c r="S143" s="82">
        <f t="shared" si="43"/>
        <v>6.8</v>
      </c>
      <c r="T143" s="77">
        <f>IF('Indicator Data'!AB146="No data","x",ROUND(IF('Indicator Data'!AB146&gt;T$195,10,IF('Indicator Data'!AB146&lt;T$194,0,10-(T$195-'Indicator Data'!AB146)/(T$195-T$194)*10)),1))</f>
        <v>5.8</v>
      </c>
      <c r="U143" s="77">
        <f>IF('Indicator Data'!AA146="No data","x",ROUND(IF('Indicator Data'!AA146&gt;U$195,10,IF('Indicator Data'!AA146&lt;U$194,0,10-(U$195-'Indicator Data'!AA146)/(U$195-U$194)*10)),1))</f>
        <v>1</v>
      </c>
      <c r="V143" s="77">
        <f>IF('Indicator Data'!AE146="No data","x",ROUND(IF('Indicator Data'!AE146&gt;V$195,10,IF('Indicator Data'!AE146&lt;V$194,0,10-(V$195-'Indicator Data'!AE146)/(V$195-V$194)*10)),1))</f>
        <v>2.8</v>
      </c>
      <c r="W143" s="78">
        <f t="shared" si="34"/>
        <v>3.2</v>
      </c>
      <c r="X143" s="77">
        <f>IF('Indicator Data'!W146="No data","x",ROUND(IF('Indicator Data'!W146&gt;X$195,10,IF('Indicator Data'!W146&lt;X$194,0,10-(X$195-'Indicator Data'!W146)/(X$195-X$194)*10)),1))</f>
        <v>3.2</v>
      </c>
      <c r="Y143" s="77">
        <f>IF('Indicator Data'!X146="No data","x",ROUND(IF('Indicator Data'!X146&gt;Y$195,10,IF('Indicator Data'!X146&lt;Y$194,0,10-(Y$195-'Indicator Data'!X146)/(Y$195-Y$194)*10)),1))</f>
        <v>2.6</v>
      </c>
      <c r="Z143" s="78">
        <f t="shared" si="44"/>
        <v>2.9</v>
      </c>
      <c r="AA143" s="92">
        <f>('Indicator Data'!AJ146+'Indicator Data'!AI146*0.5+'Indicator Data'!AH146*0.25)/1000</f>
        <v>3.5367500000000001</v>
      </c>
      <c r="AB143" s="83">
        <f>AA143*1000/'Indicator Data'!BC146</f>
        <v>2.9676925746557084E-4</v>
      </c>
      <c r="AC143" s="78">
        <f t="shared" si="45"/>
        <v>0</v>
      </c>
      <c r="AD143" s="77">
        <f>IF('Indicator Data'!AN146="No data","x",ROUND(IF('Indicator Data'!AN146&lt;$AD$194,10,IF('Indicator Data'!AN146&gt;$AD$195,0,($AD$195-'Indicator Data'!AN146)/($AD$195-$AD$194)*10)),1))</f>
        <v>6</v>
      </c>
      <c r="AE143" s="77">
        <f>IF('Indicator Data'!AO146="No data","x",ROUND(IF('Indicator Data'!AO146&gt;$AE$195,10,IF('Indicator Data'!AO146&lt;$AE$194,0,10-($AE$195-'Indicator Data'!AO146)/($AE$195-$AE$194)*10)),1))</f>
        <v>8.9</v>
      </c>
      <c r="AF143" s="84">
        <f>IF('Indicator Data'!AP146="No data","x",ROUND(IF('Indicator Data'!AP146&gt;$AF$195,10,IF('Indicator Data'!AP146&lt;$AF$194,0,10-($AF$195-'Indicator Data'!AP146)/($AF$195-$AF$194)*10)),1))</f>
        <v>8.5</v>
      </c>
      <c r="AG143" s="84">
        <f>IF('Indicator Data'!AQ146="No data","x",ROUND(IF('Indicator Data'!AQ146&gt;$AG$195,10,IF('Indicator Data'!AQ146&lt;$AG$194,0,10-($AG$195-'Indicator Data'!AQ146)/($AG$195-$AG$194)*10)),1))</f>
        <v>5.3</v>
      </c>
      <c r="AH143" s="77">
        <f t="shared" si="46"/>
        <v>7.9</v>
      </c>
      <c r="AI143" s="78">
        <f t="shared" si="47"/>
        <v>7.6</v>
      </c>
      <c r="AJ143" s="85">
        <f t="shared" si="48"/>
        <v>4</v>
      </c>
      <c r="AK143" s="86">
        <f t="shared" si="35"/>
        <v>5.6</v>
      </c>
    </row>
    <row r="144" spans="1:37" s="4" customFormat="1" x14ac:dyDescent="0.25">
      <c r="A144" s="131" t="s">
        <v>266</v>
      </c>
      <c r="B144" s="63" t="s">
        <v>265</v>
      </c>
      <c r="C144" s="77">
        <f>ROUND(IF('Indicator Data'!Q147="No data",IF((0.1233*LN('Indicator Data'!BB147)-0.4559)&gt;C$195,0,IF((0.1233*LN('Indicator Data'!BB147)-0.4559)&lt;C$194,10,(C$195-(0.1233*LN('Indicator Data'!BB147)-0.4559))/(C$195-C$194)*10)),IF('Indicator Data'!Q147&gt;C$195,0,IF('Indicator Data'!Q147&lt;C$194,10,(C$195-'Indicator Data'!Q147)/(C$195-C$194)*10))),1)</f>
        <v>2.8</v>
      </c>
      <c r="D144" s="77" t="str">
        <f>IF('Indicator Data'!R147="No data","x",ROUND((IF('Indicator Data'!R147&gt;D$195,10,IF('Indicator Data'!R147&lt;D$194,0,10-(D$195-'Indicator Data'!R147)/(D$195-D$194)*10))),1))</f>
        <v>x</v>
      </c>
      <c r="E144" s="78">
        <f t="shared" si="36"/>
        <v>2.8</v>
      </c>
      <c r="F144" s="77" t="str">
        <f>IF('Indicator Data'!AF147="No data","x",ROUND(IF('Indicator Data'!AF147&gt;F$195,10,IF('Indicator Data'!AF147&lt;F$194,0,10-(F$195-'Indicator Data'!AF147)/(F$195-F$194)*10)),1))</f>
        <v>x</v>
      </c>
      <c r="G144" s="77" t="str">
        <f>IF('Indicator Data'!AG147="No data","x",ROUND(IF('Indicator Data'!AG147&gt;G$195,10,IF('Indicator Data'!AG147&lt;G$194,0,10-(G$195-'Indicator Data'!AG147)/(G$195-G$194)*10)),1))</f>
        <v>x</v>
      </c>
      <c r="H144" s="78" t="str">
        <f t="shared" si="37"/>
        <v>x</v>
      </c>
      <c r="I144" s="79">
        <f>SUM(IF('Indicator Data'!S147=0,0,'Indicator Data'!S147/1000000),SUM('Indicator Data'!T147:U147))</f>
        <v>0</v>
      </c>
      <c r="J144" s="79">
        <f>I144/'Indicator Data'!BC147*1000000</f>
        <v>0</v>
      </c>
      <c r="K144" s="77">
        <f t="shared" si="38"/>
        <v>0</v>
      </c>
      <c r="L144" s="77" t="str">
        <f>IF('Indicator Data'!V147="No data","x",ROUND(IF('Indicator Data'!V147&gt;L$195,10,IF('Indicator Data'!V147&lt;L$194,0,10-(L$195-'Indicator Data'!V147)/(L$195-L$194)*10)),1))</f>
        <v>x</v>
      </c>
      <c r="M144" s="78">
        <f t="shared" si="39"/>
        <v>0</v>
      </c>
      <c r="N144" s="80">
        <f t="shared" si="40"/>
        <v>1.9</v>
      </c>
      <c r="O144" s="92">
        <f>IF(AND('Indicator Data'!AK147="No data",'Indicator Data'!AL147="No data"),0,SUM('Indicator Data'!AK147:AM147)/1000)</f>
        <v>0</v>
      </c>
      <c r="P144" s="77">
        <f t="shared" si="41"/>
        <v>0</v>
      </c>
      <c r="Q144" s="81">
        <f>O144*1000/'Indicator Data'!BC147</f>
        <v>0</v>
      </c>
      <c r="R144" s="77">
        <f t="shared" si="42"/>
        <v>0</v>
      </c>
      <c r="S144" s="82">
        <f t="shared" si="43"/>
        <v>0</v>
      </c>
      <c r="T144" s="77" t="str">
        <f>IF('Indicator Data'!AB147="No data","x",ROUND(IF('Indicator Data'!AB147&gt;T$195,10,IF('Indicator Data'!AB147&lt;T$194,0,10-(T$195-'Indicator Data'!AB147)/(T$195-T$194)*10)),1))</f>
        <v>x</v>
      </c>
      <c r="U144" s="77">
        <f>IF('Indicator Data'!AA147="No data","x",ROUND(IF('Indicator Data'!AA147&gt;U$195,10,IF('Indicator Data'!AA147&lt;U$194,0,10-(U$195-'Indicator Data'!AA147)/(U$195-U$194)*10)),1))</f>
        <v>0.1</v>
      </c>
      <c r="V144" s="77" t="str">
        <f>IF('Indicator Data'!AE147="No data","x",ROUND(IF('Indicator Data'!AE147&gt;V$195,10,IF('Indicator Data'!AE147&lt;V$194,0,10-(V$195-'Indicator Data'!AE147)/(V$195-V$194)*10)),1))</f>
        <v>x</v>
      </c>
      <c r="W144" s="78">
        <f t="shared" si="34"/>
        <v>0.1</v>
      </c>
      <c r="X144" s="77">
        <f>IF('Indicator Data'!W147="No data","x",ROUND(IF('Indicator Data'!W147&gt;X$195,10,IF('Indicator Data'!W147&lt;X$194,0,10-(X$195-'Indicator Data'!W147)/(X$195-X$194)*10)),1))</f>
        <v>0.8</v>
      </c>
      <c r="Y144" s="77" t="str">
        <f>IF('Indicator Data'!X147="No data","x",ROUND(IF('Indicator Data'!X147&gt;Y$195,10,IF('Indicator Data'!X147&lt;Y$194,0,10-(Y$195-'Indicator Data'!X147)/(Y$195-Y$194)*10)),1))</f>
        <v>x</v>
      </c>
      <c r="Z144" s="78">
        <f t="shared" si="44"/>
        <v>0.8</v>
      </c>
      <c r="AA144" s="92">
        <f>('Indicator Data'!AJ147+'Indicator Data'!AI147*0.5+'Indicator Data'!AH147*0.25)/1000</f>
        <v>0</v>
      </c>
      <c r="AB144" s="83">
        <f>AA144*1000/'Indicator Data'!BC147</f>
        <v>0</v>
      </c>
      <c r="AC144" s="78">
        <f t="shared" si="45"/>
        <v>0</v>
      </c>
      <c r="AD144" s="77">
        <f>IF('Indicator Data'!AN147="No data","x",ROUND(IF('Indicator Data'!AN147&lt;$AD$194,10,IF('Indicator Data'!AN147&gt;$AD$195,0,($AD$195-'Indicator Data'!AN147)/($AD$195-$AD$194)*10)),1))</f>
        <v>4.7</v>
      </c>
      <c r="AE144" s="77">
        <f>IF('Indicator Data'!AO147="No data","x",ROUND(IF('Indicator Data'!AO147&gt;$AE$195,10,IF('Indicator Data'!AO147&lt;$AE$194,0,10-($AE$195-'Indicator Data'!AO147)/($AE$195-$AE$194)*10)),1))</f>
        <v>0.4</v>
      </c>
      <c r="AF144" s="84">
        <f>IF('Indicator Data'!AP147="No data","x",ROUND(IF('Indicator Data'!AP147&gt;$AF$195,10,IF('Indicator Data'!AP147&lt;$AF$194,0,10-($AF$195-'Indicator Data'!AP147)/($AF$195-$AF$194)*10)),1))</f>
        <v>2.1</v>
      </c>
      <c r="AG144" s="84" t="str">
        <f>IF('Indicator Data'!AQ147="No data","x",ROUND(IF('Indicator Data'!AQ147&gt;$AG$195,10,IF('Indicator Data'!AQ147&lt;$AG$194,0,10-($AG$195-'Indicator Data'!AQ147)/($AG$195-$AG$194)*10)),1))</f>
        <v>x</v>
      </c>
      <c r="AH144" s="77">
        <f t="shared" si="46"/>
        <v>2.1</v>
      </c>
      <c r="AI144" s="78">
        <f t="shared" si="47"/>
        <v>2.4</v>
      </c>
      <c r="AJ144" s="85">
        <f t="shared" si="48"/>
        <v>0.9</v>
      </c>
      <c r="AK144" s="86">
        <f t="shared" si="35"/>
        <v>0.5</v>
      </c>
    </row>
    <row r="145" spans="1:37" s="4" customFormat="1" x14ac:dyDescent="0.25">
      <c r="A145" s="131" t="s">
        <v>268</v>
      </c>
      <c r="B145" s="63" t="s">
        <v>267</v>
      </c>
      <c r="C145" s="77">
        <f>ROUND(IF('Indicator Data'!Q148="No data",IF((0.1233*LN('Indicator Data'!BB148)-0.4559)&gt;C$195,0,IF((0.1233*LN('Indicator Data'!BB148)-0.4559)&lt;C$194,10,(C$195-(0.1233*LN('Indicator Data'!BB148)-0.4559))/(C$195-C$194)*10)),IF('Indicator Data'!Q148&gt;C$195,0,IF('Indicator Data'!Q148&lt;C$194,10,(C$195-'Indicator Data'!Q148)/(C$195-C$194)*10))),1)</f>
        <v>3.3</v>
      </c>
      <c r="D145" s="77">
        <f>IF('Indicator Data'!R148="No data","x",ROUND((IF('Indicator Data'!R148&gt;D$195,10,IF('Indicator Data'!R148&lt;D$194,0,10-(D$195-'Indicator Data'!R148)/(D$195-D$194)*10))),1))</f>
        <v>0</v>
      </c>
      <c r="E145" s="78">
        <f t="shared" si="36"/>
        <v>1.8</v>
      </c>
      <c r="F145" s="77">
        <f>IF('Indicator Data'!AF148="No data","x",ROUND(IF('Indicator Data'!AF148&gt;F$195,10,IF('Indicator Data'!AF148&lt;F$194,0,10-(F$195-'Indicator Data'!AF148)/(F$195-F$194)*10)),1))</f>
        <v>4.7</v>
      </c>
      <c r="G145" s="77" t="str">
        <f>IF('Indicator Data'!AG148="No data","x",ROUND(IF('Indicator Data'!AG148&gt;G$195,10,IF('Indicator Data'!AG148&lt;G$194,0,10-(G$195-'Indicator Data'!AG148)/(G$195-G$194)*10)),1))</f>
        <v>x</v>
      </c>
      <c r="H145" s="78">
        <f t="shared" si="37"/>
        <v>4.7</v>
      </c>
      <c r="I145" s="79">
        <f>SUM(IF('Indicator Data'!S148=0,0,'Indicator Data'!S148/1000000),SUM('Indicator Data'!T148:U148))</f>
        <v>32.57</v>
      </c>
      <c r="J145" s="79">
        <f>I145/'Indicator Data'!BC148*1000000</f>
        <v>182.96210993455608</v>
      </c>
      <c r="K145" s="77">
        <f t="shared" si="38"/>
        <v>3.7</v>
      </c>
      <c r="L145" s="77">
        <f>IF('Indicator Data'!V148="No data","x",ROUND(IF('Indicator Data'!V148&gt;L$195,10,IF('Indicator Data'!V148&lt;L$194,0,10-(L$195-'Indicator Data'!V148)/(L$195-L$194)*10)),1))</f>
        <v>0.6</v>
      </c>
      <c r="M145" s="78">
        <f t="shared" si="39"/>
        <v>2.2000000000000002</v>
      </c>
      <c r="N145" s="80">
        <f t="shared" si="40"/>
        <v>2.6</v>
      </c>
      <c r="O145" s="92">
        <f>IF(AND('Indicator Data'!AK148="No data",'Indicator Data'!AL148="No data"),0,SUM('Indicator Data'!AK148:AM148)/1000)</f>
        <v>2E-3</v>
      </c>
      <c r="P145" s="77">
        <f t="shared" si="41"/>
        <v>0</v>
      </c>
      <c r="Q145" s="81">
        <f>O145*1000/'Indicator Data'!BC148</f>
        <v>1.123500828581861E-5</v>
      </c>
      <c r="R145" s="77">
        <f t="shared" si="42"/>
        <v>0</v>
      </c>
      <c r="S145" s="82">
        <f t="shared" si="43"/>
        <v>0</v>
      </c>
      <c r="T145" s="77" t="str">
        <f>IF('Indicator Data'!AB148="No data","x",ROUND(IF('Indicator Data'!AB148&gt;T$195,10,IF('Indicator Data'!AB148&lt;T$194,0,10-(T$195-'Indicator Data'!AB148)/(T$195-T$194)*10)),1))</f>
        <v>x</v>
      </c>
      <c r="U145" s="77">
        <f>IF('Indicator Data'!AA148="No data","x",ROUND(IF('Indicator Data'!AA148&gt;U$195,10,IF('Indicator Data'!AA148&lt;U$194,0,10-(U$195-'Indicator Data'!AA148)/(U$195-U$194)*10)),1))</f>
        <v>0.2</v>
      </c>
      <c r="V145" s="77" t="str">
        <f>IF('Indicator Data'!AE148="No data","x",ROUND(IF('Indicator Data'!AE148&gt;V$195,10,IF('Indicator Data'!AE148&lt;V$194,0,10-(V$195-'Indicator Data'!AE148)/(V$195-V$194)*10)),1))</f>
        <v>x</v>
      </c>
      <c r="W145" s="78">
        <f t="shared" si="34"/>
        <v>0.2</v>
      </c>
      <c r="X145" s="77">
        <f>IF('Indicator Data'!W148="No data","x",ROUND(IF('Indicator Data'!W148&gt;X$195,10,IF('Indicator Data'!W148&lt;X$194,0,10-(X$195-'Indicator Data'!W148)/(X$195-X$194)*10)),1))</f>
        <v>1.1000000000000001</v>
      </c>
      <c r="Y145" s="77">
        <f>IF('Indicator Data'!X148="No data","x",ROUND(IF('Indicator Data'!X148&gt;Y$195,10,IF('Indicator Data'!X148&lt;Y$194,0,10-(Y$195-'Indicator Data'!X148)/(Y$195-Y$194)*10)),1))</f>
        <v>0.6</v>
      </c>
      <c r="Z145" s="78">
        <f t="shared" si="44"/>
        <v>0.9</v>
      </c>
      <c r="AA145" s="92">
        <f>('Indicator Data'!AJ148+'Indicator Data'!AI148*0.5+'Indicator Data'!AH148*0.25)/1000</f>
        <v>0.625</v>
      </c>
      <c r="AB145" s="83">
        <f>AA145*1000/'Indicator Data'!BC148</f>
        <v>3.5109400893183159E-3</v>
      </c>
      <c r="AC145" s="78">
        <f t="shared" si="45"/>
        <v>0.4</v>
      </c>
      <c r="AD145" s="77">
        <f>IF('Indicator Data'!AN148="No data","x",ROUND(IF('Indicator Data'!AN148&lt;$AD$194,10,IF('Indicator Data'!AN148&gt;$AD$195,0,($AD$195-'Indicator Data'!AN148)/($AD$195-$AD$194)*10)),1))</f>
        <v>4.7</v>
      </c>
      <c r="AE145" s="77">
        <f>IF('Indicator Data'!AO148="No data","x",ROUND(IF('Indicator Data'!AO148&gt;$AE$195,10,IF('Indicator Data'!AO148&lt;$AE$194,0,10-($AE$195-'Indicator Data'!AO148)/($AE$195-$AE$194)*10)),1))</f>
        <v>0.4</v>
      </c>
      <c r="AF145" s="84">
        <f>IF('Indicator Data'!AP148="No data","x",ROUND(IF('Indicator Data'!AP148&gt;$AF$195,10,IF('Indicator Data'!AP148&lt;$AF$194,0,10-($AF$195-'Indicator Data'!AP148)/($AF$195-$AF$194)*10)),1))</f>
        <v>2.7</v>
      </c>
      <c r="AG145" s="84">
        <f>IF('Indicator Data'!AQ148="No data","x",ROUND(IF('Indicator Data'!AQ148&gt;$AG$195,10,IF('Indicator Data'!AQ148&lt;$AG$194,0,10-($AG$195-'Indicator Data'!AQ148)/($AG$195-$AG$194)*10)),1))</f>
        <v>6.2</v>
      </c>
      <c r="AH145" s="77">
        <f t="shared" si="46"/>
        <v>3.4</v>
      </c>
      <c r="AI145" s="78">
        <f t="shared" si="47"/>
        <v>2.8</v>
      </c>
      <c r="AJ145" s="85">
        <f t="shared" si="48"/>
        <v>1.1000000000000001</v>
      </c>
      <c r="AK145" s="86">
        <f t="shared" si="35"/>
        <v>0.6</v>
      </c>
    </row>
    <row r="146" spans="1:37" s="4" customFormat="1" x14ac:dyDescent="0.25">
      <c r="A146" s="131" t="s">
        <v>270</v>
      </c>
      <c r="B146" s="63" t="s">
        <v>269</v>
      </c>
      <c r="C146" s="77">
        <f>ROUND(IF('Indicator Data'!Q149="No data",IF((0.1233*LN('Indicator Data'!BB149)-0.4559)&gt;C$195,0,IF((0.1233*LN('Indicator Data'!BB149)-0.4559)&lt;C$194,10,(C$195-(0.1233*LN('Indicator Data'!BB149)-0.4559))/(C$195-C$194)*10)),IF('Indicator Data'!Q149&gt;C$195,0,IF('Indicator Data'!Q149&lt;C$194,10,(C$195-'Indicator Data'!Q149)/(C$195-C$194)*10))),1)</f>
        <v>3.5</v>
      </c>
      <c r="D146" s="77" t="str">
        <f>IF('Indicator Data'!R149="No data","x",ROUND((IF('Indicator Data'!R149&gt;D$195,10,IF('Indicator Data'!R149&lt;D$194,0,10-(D$195-'Indicator Data'!R149)/(D$195-D$194)*10))),1))</f>
        <v>x</v>
      </c>
      <c r="E146" s="78">
        <f t="shared" si="36"/>
        <v>3.5</v>
      </c>
      <c r="F146" s="77" t="str">
        <f>IF('Indicator Data'!AF149="No data","x",ROUND(IF('Indicator Data'!AF149&gt;F$195,10,IF('Indicator Data'!AF149&lt;F$194,0,10-(F$195-'Indicator Data'!AF149)/(F$195-F$194)*10)),1))</f>
        <v>x</v>
      </c>
      <c r="G146" s="77" t="str">
        <f>IF('Indicator Data'!AG149="No data","x",ROUND(IF('Indicator Data'!AG149&gt;G$195,10,IF('Indicator Data'!AG149&lt;G$194,0,10-(G$195-'Indicator Data'!AG149)/(G$195-G$194)*10)),1))</f>
        <v>x</v>
      </c>
      <c r="H146" s="78" t="str">
        <f t="shared" si="37"/>
        <v>x</v>
      </c>
      <c r="I146" s="79">
        <f>SUM(IF('Indicator Data'!S149=0,0,'Indicator Data'!S149/1000000),SUM('Indicator Data'!T149:U149))</f>
        <v>23.355027</v>
      </c>
      <c r="J146" s="79">
        <f>I146/'Indicator Data'!BC149*1000000</f>
        <v>213.0097407039209</v>
      </c>
      <c r="K146" s="77">
        <f t="shared" si="38"/>
        <v>4.3</v>
      </c>
      <c r="L146" s="77">
        <f>IF('Indicator Data'!V149="No data","x",ROUND(IF('Indicator Data'!V149&gt;L$195,10,IF('Indicator Data'!V149&lt;L$194,0,10-(L$195-'Indicator Data'!V149)/(L$195-L$194)*10)),1))</f>
        <v>1.2</v>
      </c>
      <c r="M146" s="78">
        <f t="shared" si="39"/>
        <v>2.8</v>
      </c>
      <c r="N146" s="80">
        <f t="shared" si="40"/>
        <v>3.3</v>
      </c>
      <c r="O146" s="92">
        <f>IF(AND('Indicator Data'!AK149="No data",'Indicator Data'!AL149="No data"),0,SUM('Indicator Data'!AK149:AM149)/1000)</f>
        <v>0</v>
      </c>
      <c r="P146" s="77">
        <f t="shared" si="41"/>
        <v>0</v>
      </c>
      <c r="Q146" s="81">
        <f>O146*1000/'Indicator Data'!BC149</f>
        <v>0</v>
      </c>
      <c r="R146" s="77">
        <f t="shared" si="42"/>
        <v>0</v>
      </c>
      <c r="S146" s="82">
        <f t="shared" si="43"/>
        <v>0</v>
      </c>
      <c r="T146" s="77" t="str">
        <f>IF('Indicator Data'!AB149="No data","x",ROUND(IF('Indicator Data'!AB149&gt;T$195,10,IF('Indicator Data'!AB149&lt;T$194,0,10-(T$195-'Indicator Data'!AB149)/(T$195-T$194)*10)),1))</f>
        <v>x</v>
      </c>
      <c r="U146" s="77">
        <f>IF('Indicator Data'!AA149="No data","x",ROUND(IF('Indicator Data'!AA149&gt;U$195,10,IF('Indicator Data'!AA149&lt;U$194,0,10-(U$195-'Indicator Data'!AA149)/(U$195-U$194)*10)),1))</f>
        <v>0.1</v>
      </c>
      <c r="V146" s="77" t="str">
        <f>IF('Indicator Data'!AE149="No data","x",ROUND(IF('Indicator Data'!AE149&gt;V$195,10,IF('Indicator Data'!AE149&lt;V$194,0,10-(V$195-'Indicator Data'!AE149)/(V$195-V$194)*10)),1))</f>
        <v>x</v>
      </c>
      <c r="W146" s="78">
        <f t="shared" si="34"/>
        <v>0.1</v>
      </c>
      <c r="X146" s="77">
        <f>IF('Indicator Data'!W149="No data","x",ROUND(IF('Indicator Data'!W149&gt;X$195,10,IF('Indicator Data'!W149&lt;X$194,0,10-(X$195-'Indicator Data'!W149)/(X$195-X$194)*10)),1))</f>
        <v>1.4</v>
      </c>
      <c r="Y146" s="77" t="str">
        <f>IF('Indicator Data'!X149="No data","x",ROUND(IF('Indicator Data'!X149&gt;Y$195,10,IF('Indicator Data'!X149&lt;Y$194,0,10-(Y$195-'Indicator Data'!X149)/(Y$195-Y$194)*10)),1))</f>
        <v>x</v>
      </c>
      <c r="Z146" s="78">
        <f t="shared" si="44"/>
        <v>1.4</v>
      </c>
      <c r="AA146" s="92">
        <f>('Indicator Data'!AJ149+'Indicator Data'!AI149*0.5+'Indicator Data'!AH149*0.25)/1000</f>
        <v>12.5</v>
      </c>
      <c r="AB146" s="83">
        <f>AA146*1000/'Indicator Data'!BC149</f>
        <v>0.11400636611548388</v>
      </c>
      <c r="AC146" s="78">
        <f t="shared" si="45"/>
        <v>10</v>
      </c>
      <c r="AD146" s="77">
        <f>IF('Indicator Data'!AN149="No data","x",ROUND(IF('Indicator Data'!AN149&lt;$AD$194,10,IF('Indicator Data'!AN149&gt;$AD$195,0,($AD$195-'Indicator Data'!AN149)/($AD$195-$AD$194)*10)),1))</f>
        <v>3.9</v>
      </c>
      <c r="AE146" s="77">
        <f>IF('Indicator Data'!AO149="No data","x",ROUND(IF('Indicator Data'!AO149&gt;$AE$195,10,IF('Indicator Data'!AO149&lt;$AE$194,0,10-($AE$195-'Indicator Data'!AO149)/($AE$195-$AE$194)*10)),1))</f>
        <v>0.4</v>
      </c>
      <c r="AF146" s="84">
        <f>IF('Indicator Data'!AP149="No data","x",ROUND(IF('Indicator Data'!AP149&gt;$AF$195,10,IF('Indicator Data'!AP149&lt;$AF$194,0,10-($AF$195-'Indicator Data'!AP149)/($AF$195-$AF$194)*10)),1))</f>
        <v>2.7</v>
      </c>
      <c r="AG146" s="84">
        <f>IF('Indicator Data'!AQ149="No data","x",ROUND(IF('Indicator Data'!AQ149&gt;$AG$195,10,IF('Indicator Data'!AQ149&lt;$AG$194,0,10-($AG$195-'Indicator Data'!AQ149)/($AG$195-$AG$194)*10)),1))</f>
        <v>2.4</v>
      </c>
      <c r="AH146" s="77">
        <f t="shared" si="46"/>
        <v>2.6</v>
      </c>
      <c r="AI146" s="78">
        <f t="shared" si="47"/>
        <v>2.2999999999999998</v>
      </c>
      <c r="AJ146" s="85">
        <f t="shared" si="48"/>
        <v>5.4</v>
      </c>
      <c r="AK146" s="86">
        <f t="shared" si="35"/>
        <v>3.1</v>
      </c>
    </row>
    <row r="147" spans="1:37" s="4" customFormat="1" x14ac:dyDescent="0.25">
      <c r="A147" s="131" t="s">
        <v>272</v>
      </c>
      <c r="B147" s="63" t="s">
        <v>271</v>
      </c>
      <c r="C147" s="77">
        <f>ROUND(IF('Indicator Data'!Q150="No data",IF((0.1233*LN('Indicator Data'!BB150)-0.4559)&gt;C$195,0,IF((0.1233*LN('Indicator Data'!BB150)-0.4559)&lt;C$194,10,(C$195-(0.1233*LN('Indicator Data'!BB150)-0.4559))/(C$195-C$194)*10)),IF('Indicator Data'!Q150&gt;C$195,0,IF('Indicator Data'!Q150&lt;C$194,10,(C$195-'Indicator Data'!Q150)/(C$195-C$194)*10))),1)</f>
        <v>3.8</v>
      </c>
      <c r="D147" s="77" t="str">
        <f>IF('Indicator Data'!R150="No data","x",ROUND((IF('Indicator Data'!R150&gt;D$195,10,IF('Indicator Data'!R150&lt;D$194,0,10-(D$195-'Indicator Data'!R150)/(D$195-D$194)*10))),1))</f>
        <v>x</v>
      </c>
      <c r="E147" s="78">
        <f t="shared" si="36"/>
        <v>3.8</v>
      </c>
      <c r="F147" s="77">
        <f>IF('Indicator Data'!AF150="No data","x",ROUND(IF('Indicator Data'!AF150&gt;F$195,10,IF('Indicator Data'!AF150&lt;F$194,0,10-(F$195-'Indicator Data'!AF150)/(F$195-F$194)*10)),1))</f>
        <v>5.9</v>
      </c>
      <c r="G147" s="77">
        <f>IF('Indicator Data'!AG150="No data","x",ROUND(IF('Indicator Data'!AG150&gt;G$195,10,IF('Indicator Data'!AG150&lt;G$194,0,10-(G$195-'Indicator Data'!AG150)/(G$195-G$194)*10)),1))</f>
        <v>4.4000000000000004</v>
      </c>
      <c r="H147" s="78">
        <f t="shared" si="37"/>
        <v>5.2</v>
      </c>
      <c r="I147" s="79">
        <f>SUM(IF('Indicator Data'!S150=0,0,'Indicator Data'!S150/1000000),SUM('Indicator Data'!T150:U150))</f>
        <v>184.67000000000002</v>
      </c>
      <c r="J147" s="79">
        <f>I147/'Indicator Data'!BC150*1000000</f>
        <v>946.41896220371564</v>
      </c>
      <c r="K147" s="77">
        <f t="shared" si="38"/>
        <v>10</v>
      </c>
      <c r="L147" s="77">
        <f>IF('Indicator Data'!V150="No data","x",ROUND(IF('Indicator Data'!V150&gt;L$195,10,IF('Indicator Data'!V150&lt;L$194,0,10-(L$195-'Indicator Data'!V150)/(L$195-L$194)*10)),1))</f>
        <v>7.9</v>
      </c>
      <c r="M147" s="78">
        <f t="shared" si="39"/>
        <v>9</v>
      </c>
      <c r="N147" s="80">
        <f t="shared" si="40"/>
        <v>5.5</v>
      </c>
      <c r="O147" s="92">
        <f>IF(AND('Indicator Data'!AK150="No data",'Indicator Data'!AL150="No data"),0,SUM('Indicator Data'!AK150:AM150)/1000)</f>
        <v>0</v>
      </c>
      <c r="P147" s="77">
        <f t="shared" si="41"/>
        <v>0</v>
      </c>
      <c r="Q147" s="81">
        <f>O147*1000/'Indicator Data'!BC150</f>
        <v>0</v>
      </c>
      <c r="R147" s="77">
        <f t="shared" si="42"/>
        <v>0</v>
      </c>
      <c r="S147" s="82">
        <f t="shared" si="43"/>
        <v>0</v>
      </c>
      <c r="T147" s="77" t="str">
        <f>IF('Indicator Data'!AB150="No data","x",ROUND(IF('Indicator Data'!AB150&gt;T$195,10,IF('Indicator Data'!AB150&lt;T$194,0,10-(T$195-'Indicator Data'!AB150)/(T$195-T$194)*10)),1))</f>
        <v>x</v>
      </c>
      <c r="U147" s="77">
        <f>IF('Indicator Data'!AA150="No data","x",ROUND(IF('Indicator Data'!AA150&gt;U$195,10,IF('Indicator Data'!AA150&lt;U$194,0,10-(U$195-'Indicator Data'!AA150)/(U$195-U$194)*10)),1))</f>
        <v>0.2</v>
      </c>
      <c r="V147" s="77" t="str">
        <f>IF('Indicator Data'!AE150="No data","x",ROUND(IF('Indicator Data'!AE150&gt;V$195,10,IF('Indicator Data'!AE150&lt;V$194,0,10-(V$195-'Indicator Data'!AE150)/(V$195-V$194)*10)),1))</f>
        <v>x</v>
      </c>
      <c r="W147" s="78">
        <f t="shared" si="34"/>
        <v>0.2</v>
      </c>
      <c r="X147" s="77">
        <f>IF('Indicator Data'!W150="No data","x",ROUND(IF('Indicator Data'!W150&gt;X$195,10,IF('Indicator Data'!W150&lt;X$194,0,10-(X$195-'Indicator Data'!W150)/(X$195-X$194)*10)),1))</f>
        <v>1.3</v>
      </c>
      <c r="Y147" s="77">
        <f>IF('Indicator Data'!X150="No data","x",ROUND(IF('Indicator Data'!X150&gt;Y$195,10,IF('Indicator Data'!X150&lt;Y$194,0,10-(Y$195-'Indicator Data'!X150)/(Y$195-Y$194)*10)),1))</f>
        <v>0.6</v>
      </c>
      <c r="Z147" s="78">
        <f t="shared" si="44"/>
        <v>1</v>
      </c>
      <c r="AA147" s="92">
        <f>('Indicator Data'!AJ150+'Indicator Data'!AI150*0.5+'Indicator Data'!AH150*0.25)/1000</f>
        <v>0</v>
      </c>
      <c r="AB147" s="83">
        <f>AA147*1000/'Indicator Data'!BC150</f>
        <v>0</v>
      </c>
      <c r="AC147" s="78">
        <f t="shared" si="45"/>
        <v>0</v>
      </c>
      <c r="AD147" s="77">
        <f>IF('Indicator Data'!AN150="No data","x",ROUND(IF('Indicator Data'!AN150&lt;$AD$194,10,IF('Indicator Data'!AN150&gt;$AD$195,0,($AD$195-'Indicator Data'!AN150)/($AD$195-$AD$194)*10)),1))</f>
        <v>2.9</v>
      </c>
      <c r="AE147" s="77">
        <f>IF('Indicator Data'!AO150="No data","x",ROUND(IF('Indicator Data'!AO150&gt;$AE$195,10,IF('Indicator Data'!AO150&lt;$AE$194,0,10-($AE$195-'Indicator Data'!AO150)/($AE$195-$AE$194)*10)),1))</f>
        <v>0</v>
      </c>
      <c r="AF147" s="84" t="str">
        <f>IF('Indicator Data'!AP150="No data","x",ROUND(IF('Indicator Data'!AP150&gt;$AF$195,10,IF('Indicator Data'!AP150&lt;$AF$194,0,10-($AF$195-'Indicator Data'!AP150)/($AF$195-$AF$194)*10)),1))</f>
        <v>x</v>
      </c>
      <c r="AG147" s="84" t="str">
        <f>IF('Indicator Data'!AQ150="No data","x",ROUND(IF('Indicator Data'!AQ150&gt;$AG$195,10,IF('Indicator Data'!AQ150&lt;$AG$194,0,10-($AG$195-'Indicator Data'!AQ150)/($AG$195-$AG$194)*10)),1))</f>
        <v>x</v>
      </c>
      <c r="AH147" s="77" t="str">
        <f t="shared" si="46"/>
        <v>x</v>
      </c>
      <c r="AI147" s="78">
        <f t="shared" si="47"/>
        <v>1.5</v>
      </c>
      <c r="AJ147" s="85">
        <f t="shared" si="48"/>
        <v>0.7</v>
      </c>
      <c r="AK147" s="86">
        <f t="shared" si="35"/>
        <v>0.4</v>
      </c>
    </row>
    <row r="148" spans="1:37" s="4" customFormat="1" x14ac:dyDescent="0.25">
      <c r="A148" s="131" t="s">
        <v>274</v>
      </c>
      <c r="B148" s="63" t="s">
        <v>273</v>
      </c>
      <c r="C148" s="77">
        <f>ROUND(IF('Indicator Data'!Q151="No data",IF((0.1233*LN('Indicator Data'!BB151)-0.4559)&gt;C$195,0,IF((0.1233*LN('Indicator Data'!BB151)-0.4559)&lt;C$194,10,(C$195-(0.1233*LN('Indicator Data'!BB151)-0.4559))/(C$195-C$194)*10)),IF('Indicator Data'!Q151&gt;C$195,0,IF('Indicator Data'!Q151&lt;C$194,10,(C$195-'Indicator Data'!Q151)/(C$195-C$194)*10))),1)</f>
        <v>5.8</v>
      </c>
      <c r="D148" s="77">
        <f>IF('Indicator Data'!R151="No data","x",ROUND((IF('Indicator Data'!R151&gt;D$195,10,IF('Indicator Data'!R151&lt;D$194,0,10-(D$195-'Indicator Data'!R151)/(D$195-D$194)*10))),1))</f>
        <v>3.7</v>
      </c>
      <c r="E148" s="78">
        <f t="shared" si="36"/>
        <v>4.8</v>
      </c>
      <c r="F148" s="77">
        <f>IF('Indicator Data'!AF151="No data","x",ROUND(IF('Indicator Data'!AF151&gt;F$195,10,IF('Indicator Data'!AF151&lt;F$194,0,10-(F$195-'Indicator Data'!AF151)/(F$195-F$194)*10)),1))</f>
        <v>7</v>
      </c>
      <c r="G148" s="77">
        <f>IF('Indicator Data'!AG151="No data","x",ROUND(IF('Indicator Data'!AG151&gt;G$195,10,IF('Indicator Data'!AG151&lt;G$194,0,10-(G$195-'Indicator Data'!AG151)/(G$195-G$194)*10)),1))</f>
        <v>1.5</v>
      </c>
      <c r="H148" s="78">
        <f t="shared" si="37"/>
        <v>4.3</v>
      </c>
      <c r="I148" s="79">
        <f>SUM(IF('Indicator Data'!S151=0,0,'Indicator Data'!S151/1000000),SUM('Indicator Data'!T151:U151))</f>
        <v>90.330000000000013</v>
      </c>
      <c r="J148" s="79">
        <f>I148/'Indicator Data'!BC151*1000000</f>
        <v>451.85333400030021</v>
      </c>
      <c r="K148" s="77">
        <f t="shared" si="38"/>
        <v>9</v>
      </c>
      <c r="L148" s="77">
        <f>IF('Indicator Data'!V151="No data","x",ROUND(IF('Indicator Data'!V151&gt;L$195,10,IF('Indicator Data'!V151&lt;L$194,0,10-(L$195-'Indicator Data'!V151)/(L$195-L$194)*10)),1))</f>
        <v>10</v>
      </c>
      <c r="M148" s="78">
        <f t="shared" si="39"/>
        <v>9.5</v>
      </c>
      <c r="N148" s="80">
        <f t="shared" si="40"/>
        <v>5.9</v>
      </c>
      <c r="O148" s="92">
        <f>IF(AND('Indicator Data'!AK151="No data",'Indicator Data'!AL151="No data"),0,SUM('Indicator Data'!AK151:AM151)/1000)</f>
        <v>0</v>
      </c>
      <c r="P148" s="77">
        <f t="shared" si="41"/>
        <v>0</v>
      </c>
      <c r="Q148" s="81">
        <f>O148*1000/'Indicator Data'!BC151</f>
        <v>0</v>
      </c>
      <c r="R148" s="77">
        <f t="shared" si="42"/>
        <v>0</v>
      </c>
      <c r="S148" s="82">
        <f t="shared" si="43"/>
        <v>0</v>
      </c>
      <c r="T148" s="77">
        <f>IF('Indicator Data'!AB151="No data","x",ROUND(IF('Indicator Data'!AB151&gt;T$195,10,IF('Indicator Data'!AB151&lt;T$194,0,10-(T$195-'Indicator Data'!AB151)/(T$195-T$194)*10)),1))</f>
        <v>1.6</v>
      </c>
      <c r="U148" s="77">
        <f>IF('Indicator Data'!AA151="No data","x",ROUND(IF('Indicator Data'!AA151&gt;U$195,10,IF('Indicator Data'!AA151&lt;U$194,0,10-(U$195-'Indicator Data'!AA151)/(U$195-U$194)*10)),1))</f>
        <v>1.8</v>
      </c>
      <c r="V148" s="77">
        <f>IF('Indicator Data'!AE151="No data","x",ROUND(IF('Indicator Data'!AE151&gt;V$195,10,IF('Indicator Data'!AE151&lt;V$194,0,10-(V$195-'Indicator Data'!AE151)/(V$195-V$194)*10)),1))</f>
        <v>3.6</v>
      </c>
      <c r="W148" s="78">
        <f t="shared" si="34"/>
        <v>2.2999999999999998</v>
      </c>
      <c r="X148" s="77">
        <f>IF('Indicator Data'!W151="No data","x",ROUND(IF('Indicator Data'!W151&gt;X$195,10,IF('Indicator Data'!W151&lt;X$194,0,10-(X$195-'Indicator Data'!W151)/(X$195-X$194)*10)),1))</f>
        <v>3.6</v>
      </c>
      <c r="Y148" s="77">
        <f>IF('Indicator Data'!X151="No data","x",ROUND(IF('Indicator Data'!X151&gt;Y$195,10,IF('Indicator Data'!X151&lt;Y$194,0,10-(Y$195-'Indicator Data'!X151)/(Y$195-Y$194)*10)),1))</f>
        <v>3.2</v>
      </c>
      <c r="Z148" s="78">
        <f t="shared" si="44"/>
        <v>3.4</v>
      </c>
      <c r="AA148" s="92">
        <f>('Indicator Data'!AJ151+'Indicator Data'!AI151*0.5+'Indicator Data'!AH151*0.25)/1000</f>
        <v>0</v>
      </c>
      <c r="AB148" s="83">
        <f>AA148*1000/'Indicator Data'!BC151</f>
        <v>0</v>
      </c>
      <c r="AC148" s="78">
        <f t="shared" si="45"/>
        <v>0</v>
      </c>
      <c r="AD148" s="77">
        <f>IF('Indicator Data'!AN151="No data","x",ROUND(IF('Indicator Data'!AN151&lt;$AD$194,10,IF('Indicator Data'!AN151&gt;$AD$195,0,($AD$195-'Indicator Data'!AN151)/($AD$195-$AD$194)*10)),1))</f>
        <v>4.0999999999999996</v>
      </c>
      <c r="AE148" s="77">
        <f>IF('Indicator Data'!AO151="No data","x",ROUND(IF('Indicator Data'!AO151&gt;$AE$195,10,IF('Indicator Data'!AO151&lt;$AE$194,0,10-($AE$195-'Indicator Data'!AO151)/($AE$195-$AE$194)*10)),1))</f>
        <v>0.5</v>
      </c>
      <c r="AF148" s="84">
        <f>IF('Indicator Data'!AP151="No data","x",ROUND(IF('Indicator Data'!AP151&gt;$AF$195,10,IF('Indicator Data'!AP151&lt;$AF$194,0,10-($AF$195-'Indicator Data'!AP151)/($AF$195-$AF$194)*10)),1))</f>
        <v>9</v>
      </c>
      <c r="AG148" s="84" t="str">
        <f>IF('Indicator Data'!AQ151="No data","x",ROUND(IF('Indicator Data'!AQ151&gt;$AG$195,10,IF('Indicator Data'!AQ151&lt;$AG$194,0,10-($AG$195-'Indicator Data'!AQ151)/($AG$195-$AG$194)*10)),1))</f>
        <v>x</v>
      </c>
      <c r="AH148" s="77">
        <f t="shared" si="46"/>
        <v>9</v>
      </c>
      <c r="AI148" s="78">
        <f t="shared" si="47"/>
        <v>4.5</v>
      </c>
      <c r="AJ148" s="85">
        <f t="shared" si="48"/>
        <v>2.7</v>
      </c>
      <c r="AK148" s="86">
        <f t="shared" si="35"/>
        <v>1.4</v>
      </c>
    </row>
    <row r="149" spans="1:37" s="4" customFormat="1" x14ac:dyDescent="0.25">
      <c r="A149" s="131" t="s">
        <v>276</v>
      </c>
      <c r="B149" s="63" t="s">
        <v>275</v>
      </c>
      <c r="C149" s="77">
        <f>ROUND(IF('Indicator Data'!Q152="No data",IF((0.1233*LN('Indicator Data'!BB152)-0.4559)&gt;C$195,0,IF((0.1233*LN('Indicator Data'!BB152)-0.4559)&lt;C$194,10,(C$195-(0.1233*LN('Indicator Data'!BB152)-0.4559))/(C$195-C$194)*10)),IF('Indicator Data'!Q152&gt;C$195,0,IF('Indicator Data'!Q152&lt;C$194,10,(C$195-'Indicator Data'!Q152)/(C$195-C$194)*10))),1)</f>
        <v>1.6</v>
      </c>
      <c r="D149" s="77" t="str">
        <f>IF('Indicator Data'!R152="No data","x",ROUND((IF('Indicator Data'!R152&gt;D$195,10,IF('Indicator Data'!R152&lt;D$194,0,10-(D$195-'Indicator Data'!R152)/(D$195-D$194)*10))),1))</f>
        <v>x</v>
      </c>
      <c r="E149" s="78">
        <f t="shared" si="36"/>
        <v>1.6</v>
      </c>
      <c r="F149" s="77">
        <f>IF('Indicator Data'!AF152="No data","x",ROUND(IF('Indicator Data'!AF152&gt;F$195,10,IF('Indicator Data'!AF152&lt;F$194,0,10-(F$195-'Indicator Data'!AF152)/(F$195-F$194)*10)),1))</f>
        <v>3.4</v>
      </c>
      <c r="G149" s="77" t="str">
        <f>IF('Indicator Data'!AG152="No data","x",ROUND(IF('Indicator Data'!AG152&gt;G$195,10,IF('Indicator Data'!AG152&lt;G$194,0,10-(G$195-'Indicator Data'!AG152)/(G$195-G$194)*10)),1))</f>
        <v>x</v>
      </c>
      <c r="H149" s="78">
        <f t="shared" si="37"/>
        <v>3.4</v>
      </c>
      <c r="I149" s="79">
        <f>SUM(IF('Indicator Data'!S152=0,0,'Indicator Data'!S152/1000000),SUM('Indicator Data'!T152:U152))</f>
        <v>1E-3</v>
      </c>
      <c r="J149" s="79">
        <f>I149/'Indicator Data'!BC152*1000000</f>
        <v>3.0983073079650544E-5</v>
      </c>
      <c r="K149" s="77">
        <f t="shared" si="38"/>
        <v>0</v>
      </c>
      <c r="L149" s="77" t="str">
        <f>IF('Indicator Data'!V152="No data","x",ROUND(IF('Indicator Data'!V152&gt;L$195,10,IF('Indicator Data'!V152&lt;L$194,0,10-(L$195-'Indicator Data'!V152)/(L$195-L$194)*10)),1))</f>
        <v>x</v>
      </c>
      <c r="M149" s="78">
        <f t="shared" si="39"/>
        <v>0</v>
      </c>
      <c r="N149" s="80">
        <f t="shared" si="40"/>
        <v>1.7</v>
      </c>
      <c r="O149" s="92">
        <f>IF(AND('Indicator Data'!AK152="No data",'Indicator Data'!AL152="No data"),0,SUM('Indicator Data'!AK152:AM152)/1000)</f>
        <v>0.14000000000000001</v>
      </c>
      <c r="P149" s="77">
        <f t="shared" si="41"/>
        <v>0</v>
      </c>
      <c r="Q149" s="81">
        <f>O149*1000/'Indicator Data'!BC152</f>
        <v>4.3376302311510758E-6</v>
      </c>
      <c r="R149" s="77">
        <f t="shared" si="42"/>
        <v>0</v>
      </c>
      <c r="S149" s="82">
        <f t="shared" si="43"/>
        <v>0</v>
      </c>
      <c r="T149" s="77" t="str">
        <f>IF('Indicator Data'!AB152="No data","x",ROUND(IF('Indicator Data'!AB152&gt;T$195,10,IF('Indicator Data'!AB152&lt;T$194,0,10-(T$195-'Indicator Data'!AB152)/(T$195-T$194)*10)),1))</f>
        <v>x</v>
      </c>
      <c r="U149" s="77">
        <f>IF('Indicator Data'!AA152="No data","x",ROUND(IF('Indicator Data'!AA152&gt;U$195,10,IF('Indicator Data'!AA152&lt;U$194,0,10-(U$195-'Indicator Data'!AA152)/(U$195-U$194)*10)),1))</f>
        <v>0.2</v>
      </c>
      <c r="V149" s="77">
        <f>IF('Indicator Data'!AE152="No data","x",ROUND(IF('Indicator Data'!AE152&gt;V$195,10,IF('Indicator Data'!AE152&lt;V$194,0,10-(V$195-'Indicator Data'!AE152)/(V$195-V$194)*10)),1))</f>
        <v>0</v>
      </c>
      <c r="W149" s="78">
        <f t="shared" si="34"/>
        <v>0.1</v>
      </c>
      <c r="X149" s="77">
        <f>IF('Indicator Data'!W152="No data","x",ROUND(IF('Indicator Data'!W152&gt;X$195,10,IF('Indicator Data'!W152&lt;X$194,0,10-(X$195-'Indicator Data'!W152)/(X$195-X$194)*10)),1))</f>
        <v>1.1000000000000001</v>
      </c>
      <c r="Y149" s="77">
        <f>IF('Indicator Data'!X152="No data","x",ROUND(IF('Indicator Data'!X152&gt;Y$195,10,IF('Indicator Data'!X152&lt;Y$194,0,10-(Y$195-'Indicator Data'!X152)/(Y$195-Y$194)*10)),1))</f>
        <v>1.2</v>
      </c>
      <c r="Z149" s="78">
        <f t="shared" si="44"/>
        <v>1.2</v>
      </c>
      <c r="AA149" s="92">
        <f>('Indicator Data'!AJ152+'Indicator Data'!AI152*0.5+'Indicator Data'!AH152*0.25)/1000</f>
        <v>0.51849999999999996</v>
      </c>
      <c r="AB149" s="83">
        <f>AA149*1000/'Indicator Data'!BC152</f>
        <v>1.6064723391798805E-5</v>
      </c>
      <c r="AC149" s="78">
        <f t="shared" si="45"/>
        <v>0</v>
      </c>
      <c r="AD149" s="77">
        <f>IF('Indicator Data'!AN152="No data","x",ROUND(IF('Indicator Data'!AN152&lt;$AD$194,10,IF('Indicator Data'!AN152&gt;$AD$195,0,($AD$195-'Indicator Data'!AN152)/($AD$195-$AD$194)*10)),1))</f>
        <v>1.7</v>
      </c>
      <c r="AE149" s="77">
        <f>IF('Indicator Data'!AO152="No data","x",ROUND(IF('Indicator Data'!AO152&gt;$AE$195,10,IF('Indicator Data'!AO152&lt;$AE$194,0,10-($AE$195-'Indicator Data'!AO152)/($AE$195-$AE$194)*10)),1))</f>
        <v>0</v>
      </c>
      <c r="AF149" s="84">
        <f>IF('Indicator Data'!AP152="No data","x",ROUND(IF('Indicator Data'!AP152&gt;$AF$195,10,IF('Indicator Data'!AP152&lt;$AF$194,0,10-($AF$195-'Indicator Data'!AP152)/($AF$195-$AF$194)*10)),1))</f>
        <v>2.1</v>
      </c>
      <c r="AG149" s="84">
        <f>IF('Indicator Data'!AQ152="No data","x",ROUND(IF('Indicator Data'!AQ152&gt;$AG$195,10,IF('Indicator Data'!AQ152&lt;$AG$194,0,10-($AG$195-'Indicator Data'!AQ152)/($AG$195-$AG$194)*10)),1))</f>
        <v>1.9</v>
      </c>
      <c r="AH149" s="77">
        <f t="shared" si="46"/>
        <v>2.1</v>
      </c>
      <c r="AI149" s="78">
        <f t="shared" si="47"/>
        <v>1.3</v>
      </c>
      <c r="AJ149" s="85">
        <f t="shared" si="48"/>
        <v>0.7</v>
      </c>
      <c r="AK149" s="86">
        <f t="shared" si="35"/>
        <v>0.4</v>
      </c>
    </row>
    <row r="150" spans="1:37" s="4" customFormat="1" x14ac:dyDescent="0.25">
      <c r="A150" s="131" t="s">
        <v>278</v>
      </c>
      <c r="B150" s="63" t="s">
        <v>277</v>
      </c>
      <c r="C150" s="77">
        <f>ROUND(IF('Indicator Data'!Q153="No data",IF((0.1233*LN('Indicator Data'!BB153)-0.4559)&gt;C$195,0,IF((0.1233*LN('Indicator Data'!BB153)-0.4559)&lt;C$194,10,(C$195-(0.1233*LN('Indicator Data'!BB153)-0.4559))/(C$195-C$194)*10)),IF('Indicator Data'!Q153&gt;C$195,0,IF('Indicator Data'!Q153&lt;C$194,10,(C$195-'Indicator Data'!Q153)/(C$195-C$194)*10))),1)</f>
        <v>7</v>
      </c>
      <c r="D150" s="77">
        <f>IF('Indicator Data'!R153="No data","x",ROUND((IF('Indicator Data'!R153&gt;D$195,10,IF('Indicator Data'!R153&lt;D$194,0,10-(D$195-'Indicator Data'!R153)/(D$195-D$194)*10))),1))</f>
        <v>5.0999999999999996</v>
      </c>
      <c r="E150" s="78">
        <f t="shared" si="36"/>
        <v>6.1</v>
      </c>
      <c r="F150" s="77">
        <f>IF('Indicator Data'!AF153="No data","x",ROUND(IF('Indicator Data'!AF153&gt;F$195,10,IF('Indicator Data'!AF153&lt;F$194,0,10-(F$195-'Indicator Data'!AF153)/(F$195-F$194)*10)),1))</f>
        <v>6.9</v>
      </c>
      <c r="G150" s="77">
        <f>IF('Indicator Data'!AG153="No data","x",ROUND(IF('Indicator Data'!AG153&gt;G$195,10,IF('Indicator Data'!AG153&lt;G$194,0,10-(G$195-'Indicator Data'!AG153)/(G$195-G$194)*10)),1))</f>
        <v>3.8</v>
      </c>
      <c r="H150" s="78">
        <f t="shared" si="37"/>
        <v>5.4</v>
      </c>
      <c r="I150" s="79">
        <f>SUM(IF('Indicator Data'!S153=0,0,'Indicator Data'!S153/1000000),SUM('Indicator Data'!T153:U153))</f>
        <v>2026.768149</v>
      </c>
      <c r="J150" s="79">
        <f>I150/'Indicator Data'!BC153*1000000</f>
        <v>131.50914297490192</v>
      </c>
      <c r="K150" s="77">
        <f t="shared" si="38"/>
        <v>2.6</v>
      </c>
      <c r="L150" s="77">
        <f>IF('Indicator Data'!V153="No data","x",ROUND(IF('Indicator Data'!V153&gt;L$195,10,IF('Indicator Data'!V153&lt;L$194,0,10-(L$195-'Indicator Data'!V153)/(L$195-L$194)*10)),1))</f>
        <v>4.4000000000000004</v>
      </c>
      <c r="M150" s="78">
        <f t="shared" si="39"/>
        <v>3.5</v>
      </c>
      <c r="N150" s="80">
        <f t="shared" si="40"/>
        <v>5.3</v>
      </c>
      <c r="O150" s="92">
        <f>IF(AND('Indicator Data'!AK153="No data",'Indicator Data'!AL153="No data"),0,SUM('Indicator Data'!AK153:AM153)/1000)</f>
        <v>38.584000000000003</v>
      </c>
      <c r="P150" s="77">
        <f t="shared" si="41"/>
        <v>5.3</v>
      </c>
      <c r="Q150" s="81">
        <f>O150*1000/'Indicator Data'!BC153</f>
        <v>2.5035664661728486E-3</v>
      </c>
      <c r="R150" s="77">
        <f t="shared" si="42"/>
        <v>4</v>
      </c>
      <c r="S150" s="82">
        <f t="shared" si="43"/>
        <v>4.7</v>
      </c>
      <c r="T150" s="77">
        <f>IF('Indicator Data'!AB153="No data","x",ROUND(IF('Indicator Data'!AB153&gt;T$195,10,IF('Indicator Data'!AB153&lt;T$194,0,10-(T$195-'Indicator Data'!AB153)/(T$195-T$194)*10)),1))</f>
        <v>1</v>
      </c>
      <c r="U150" s="77">
        <f>IF('Indicator Data'!AA153="No data","x",ROUND(IF('Indicator Data'!AA153&gt;U$195,10,IF('Indicator Data'!AA153&lt;U$194,0,10-(U$195-'Indicator Data'!AA153)/(U$195-U$194)*10)),1))</f>
        <v>2.5</v>
      </c>
      <c r="V150" s="77">
        <f>IF('Indicator Data'!AE153="No data","x",ROUND(IF('Indicator Data'!AE153&gt;V$195,10,IF('Indicator Data'!AE153&lt;V$194,0,10-(V$195-'Indicator Data'!AE153)/(V$195-V$194)*10)),1))</f>
        <v>4.9000000000000004</v>
      </c>
      <c r="W150" s="78">
        <f t="shared" si="34"/>
        <v>2.8</v>
      </c>
      <c r="X150" s="77">
        <f>IF('Indicator Data'!W153="No data","x",ROUND(IF('Indicator Data'!W153&gt;X$195,10,IF('Indicator Data'!W153&lt;X$194,0,10-(X$195-'Indicator Data'!W153)/(X$195-X$194)*10)),1))</f>
        <v>3.6</v>
      </c>
      <c r="Y150" s="77">
        <f>IF('Indicator Data'!X153="No data","x",ROUND(IF('Indicator Data'!X153&gt;Y$195,10,IF('Indicator Data'!X153&lt;Y$194,0,10-(Y$195-'Indicator Data'!X153)/(Y$195-Y$194)*10)),1))</f>
        <v>2.8</v>
      </c>
      <c r="Z150" s="78">
        <f t="shared" si="44"/>
        <v>3.2</v>
      </c>
      <c r="AA150" s="92">
        <f>('Indicator Data'!AJ153+'Indicator Data'!AI153*0.5+'Indicator Data'!AH153*0.25)/1000</f>
        <v>5.3230000000000004</v>
      </c>
      <c r="AB150" s="83">
        <f>AA150*1000/'Indicator Data'!BC153</f>
        <v>3.4538887361180992E-4</v>
      </c>
      <c r="AC150" s="78">
        <f t="shared" si="45"/>
        <v>0</v>
      </c>
      <c r="AD150" s="77">
        <f>IF('Indicator Data'!AN153="No data","x",ROUND(IF('Indicator Data'!AN153&lt;$AD$194,10,IF('Indicator Data'!AN153&gt;$AD$195,0,($AD$195-'Indicator Data'!AN153)/($AD$195-$AD$194)*10)),1))</f>
        <v>5.2</v>
      </c>
      <c r="AE150" s="77">
        <f>IF('Indicator Data'!AO153="No data","x",ROUND(IF('Indicator Data'!AO153&gt;$AE$195,10,IF('Indicator Data'!AO153&lt;$AE$194,0,10-($AE$195-'Indicator Data'!AO153)/($AE$195-$AE$194)*10)),1))</f>
        <v>1.7</v>
      </c>
      <c r="AF150" s="84">
        <f>IF('Indicator Data'!AP153="No data","x",ROUND(IF('Indicator Data'!AP153&gt;$AF$195,10,IF('Indicator Data'!AP153&lt;$AF$194,0,10-($AF$195-'Indicator Data'!AP153)/($AF$195-$AF$194)*10)),1))</f>
        <v>8.1999999999999993</v>
      </c>
      <c r="AG150" s="84">
        <f>IF('Indicator Data'!AQ153="No data","x",ROUND(IF('Indicator Data'!AQ153&gt;$AG$195,10,IF('Indicator Data'!AQ153&lt;$AG$194,0,10-($AG$195-'Indicator Data'!AQ153)/($AG$195-$AG$194)*10)),1))</f>
        <v>4.4000000000000004</v>
      </c>
      <c r="AH150" s="77">
        <f t="shared" si="46"/>
        <v>7.4</v>
      </c>
      <c r="AI150" s="78">
        <f t="shared" si="47"/>
        <v>4.8</v>
      </c>
      <c r="AJ150" s="85">
        <f t="shared" si="48"/>
        <v>2.9</v>
      </c>
      <c r="AK150" s="86">
        <f t="shared" si="35"/>
        <v>3.9</v>
      </c>
    </row>
    <row r="151" spans="1:37" s="4" customFormat="1" x14ac:dyDescent="0.25">
      <c r="A151" s="131" t="s">
        <v>280</v>
      </c>
      <c r="B151" s="63" t="s">
        <v>279</v>
      </c>
      <c r="C151" s="77">
        <f>ROUND(IF('Indicator Data'!Q154="No data",IF((0.1233*LN('Indicator Data'!BB154)-0.4559)&gt;C$195,0,IF((0.1233*LN('Indicator Data'!BB154)-0.4559)&lt;C$194,10,(C$195-(0.1233*LN('Indicator Data'!BB154)-0.4559))/(C$195-C$194)*10)),IF('Indicator Data'!Q154&gt;C$195,0,IF('Indicator Data'!Q154&lt;C$194,10,(C$195-'Indicator Data'!Q154)/(C$195-C$194)*10))),1)</f>
        <v>2.7</v>
      </c>
      <c r="D151" s="77">
        <f>IF('Indicator Data'!R154="No data","x",ROUND((IF('Indicator Data'!R154&gt;D$195,10,IF('Indicator Data'!R154&lt;D$194,0,10-(D$195-'Indicator Data'!R154)/(D$195-D$194)*10))),1))</f>
        <v>0</v>
      </c>
      <c r="E151" s="78">
        <f t="shared" si="36"/>
        <v>1.4</v>
      </c>
      <c r="F151" s="77">
        <f>IF('Indicator Data'!AF154="No data","x",ROUND(IF('Indicator Data'!AF154&gt;F$195,10,IF('Indicator Data'!AF154&lt;F$194,0,10-(F$195-'Indicator Data'!AF154)/(F$195-F$194)*10)),1))</f>
        <v>2.5</v>
      </c>
      <c r="G151" s="77">
        <f>IF('Indicator Data'!AG154="No data","x",ROUND(IF('Indicator Data'!AG154&gt;G$195,10,IF('Indicator Data'!AG154&lt;G$194,0,10-(G$195-'Indicator Data'!AG154)/(G$195-G$194)*10)),1))</f>
        <v>1.2</v>
      </c>
      <c r="H151" s="78">
        <f t="shared" si="37"/>
        <v>1.9</v>
      </c>
      <c r="I151" s="79">
        <f>SUM(IF('Indicator Data'!S154=0,0,'Indicator Data'!S154/1000000),SUM('Indicator Data'!T154:U154))</f>
        <v>753.10348099999987</v>
      </c>
      <c r="J151" s="79">
        <f>I151/'Indicator Data'!BC154*1000000</f>
        <v>106.71099845099023</v>
      </c>
      <c r="K151" s="77">
        <f t="shared" si="38"/>
        <v>2.1</v>
      </c>
      <c r="L151" s="77">
        <f>IF('Indicator Data'!V154="No data","x",ROUND(IF('Indicator Data'!V154&gt;L$195,10,IF('Indicator Data'!V154&lt;L$194,0,10-(L$195-'Indicator Data'!V154)/(L$195-L$194)*10)),1))</f>
        <v>0.6</v>
      </c>
      <c r="M151" s="78">
        <f t="shared" si="39"/>
        <v>1.4</v>
      </c>
      <c r="N151" s="80">
        <f t="shared" si="40"/>
        <v>1.5</v>
      </c>
      <c r="O151" s="92">
        <f>IF(AND('Indicator Data'!AK154="No data",'Indicator Data'!AL154="No data"),0,SUM('Indicator Data'!AK154:AM154)/1000)</f>
        <v>36.688000000000002</v>
      </c>
      <c r="P151" s="77">
        <f t="shared" si="41"/>
        <v>5.2</v>
      </c>
      <c r="Q151" s="81">
        <f>O151*1000/'Indicator Data'!BC154</f>
        <v>5.1985061946220514E-3</v>
      </c>
      <c r="R151" s="77">
        <f t="shared" si="42"/>
        <v>4.8</v>
      </c>
      <c r="S151" s="82">
        <f t="shared" si="43"/>
        <v>5</v>
      </c>
      <c r="T151" s="77">
        <f>IF('Indicator Data'!AB154="No data","x",ROUND(IF('Indicator Data'!AB154&gt;T$195,10,IF('Indicator Data'!AB154&lt;T$194,0,10-(T$195-'Indicator Data'!AB154)/(T$195-T$194)*10)),1))</f>
        <v>0.2</v>
      </c>
      <c r="U151" s="77">
        <f>IF('Indicator Data'!AA154="No data","x",ROUND(IF('Indicator Data'!AA154&gt;U$195,10,IF('Indicator Data'!AA154&lt;U$194,0,10-(U$195-'Indicator Data'!AA154)/(U$195-U$194)*10)),1))</f>
        <v>0.4</v>
      </c>
      <c r="V151" s="77" t="str">
        <f>IF('Indicator Data'!AE154="No data","x",ROUND(IF('Indicator Data'!AE154&gt;V$195,10,IF('Indicator Data'!AE154&lt;V$194,0,10-(V$195-'Indicator Data'!AE154)/(V$195-V$194)*10)),1))</f>
        <v>x</v>
      </c>
      <c r="W151" s="78">
        <f t="shared" si="34"/>
        <v>0.3</v>
      </c>
      <c r="X151" s="77">
        <f>IF('Indicator Data'!W154="No data","x",ROUND(IF('Indicator Data'!W154&gt;X$195,10,IF('Indicator Data'!W154&lt;X$194,0,10-(X$195-'Indicator Data'!W154)/(X$195-X$194)*10)),1))</f>
        <v>0.5</v>
      </c>
      <c r="Y151" s="77">
        <f>IF('Indicator Data'!X154="No data","x",ROUND(IF('Indicator Data'!X154&gt;Y$195,10,IF('Indicator Data'!X154&lt;Y$194,0,10-(Y$195-'Indicator Data'!X154)/(Y$195-Y$194)*10)),1))</f>
        <v>0.4</v>
      </c>
      <c r="Z151" s="78">
        <f t="shared" si="44"/>
        <v>0.5</v>
      </c>
      <c r="AA151" s="92">
        <f>('Indicator Data'!AJ154+'Indicator Data'!AI154*0.5+'Indicator Data'!AH154*0.25)/1000</f>
        <v>4.2104999999999997</v>
      </c>
      <c r="AB151" s="83">
        <f>AA151*1000/'Indicator Data'!BC154</f>
        <v>5.9660680147340128E-4</v>
      </c>
      <c r="AC151" s="78">
        <f t="shared" si="45"/>
        <v>0.1</v>
      </c>
      <c r="AD151" s="77">
        <f>IF('Indicator Data'!AN154="No data","x",ROUND(IF('Indicator Data'!AN154&lt;$AD$194,10,IF('Indicator Data'!AN154&gt;$AD$195,0,($AD$195-'Indicator Data'!AN154)/($AD$195-$AD$194)*10)),1))</f>
        <v>5.6</v>
      </c>
      <c r="AE151" s="77">
        <f>IF('Indicator Data'!AO154="No data","x",ROUND(IF('Indicator Data'!AO154&gt;$AE$195,10,IF('Indicator Data'!AO154&lt;$AE$194,0,10-($AE$195-'Indicator Data'!AO154)/($AE$195-$AE$194)*10)),1))</f>
        <v>0</v>
      </c>
      <c r="AF151" s="84">
        <f>IF('Indicator Data'!AP154="No data","x",ROUND(IF('Indicator Data'!AP154&gt;$AF$195,10,IF('Indicator Data'!AP154&lt;$AF$194,0,10-($AF$195-'Indicator Data'!AP154)/($AF$195-$AF$194)*10)),1))</f>
        <v>3.3</v>
      </c>
      <c r="AG151" s="84">
        <f>IF('Indicator Data'!AQ154="No data","x",ROUND(IF('Indicator Data'!AQ154&gt;$AG$195,10,IF('Indicator Data'!AQ154&lt;$AG$194,0,10-($AG$195-'Indicator Data'!AQ154)/($AG$195-$AG$194)*10)),1))</f>
        <v>4.3</v>
      </c>
      <c r="AH151" s="77">
        <f t="shared" si="46"/>
        <v>3.5</v>
      </c>
      <c r="AI151" s="78">
        <f t="shared" si="47"/>
        <v>3</v>
      </c>
      <c r="AJ151" s="85">
        <f t="shared" si="48"/>
        <v>1.1000000000000001</v>
      </c>
      <c r="AK151" s="86">
        <f t="shared" si="35"/>
        <v>3.3</v>
      </c>
    </row>
    <row r="152" spans="1:37" s="4" customFormat="1" x14ac:dyDescent="0.25">
      <c r="A152" s="131" t="s">
        <v>282</v>
      </c>
      <c r="B152" s="63" t="s">
        <v>281</v>
      </c>
      <c r="C152" s="77">
        <f>ROUND(IF('Indicator Data'!Q155="No data",IF((0.1233*LN('Indicator Data'!BB155)-0.4559)&gt;C$195,0,IF((0.1233*LN('Indicator Data'!BB155)-0.4559)&lt;C$194,10,(C$195-(0.1233*LN('Indicator Data'!BB155)-0.4559))/(C$195-C$194)*10)),IF('Indicator Data'!Q155&gt;C$195,0,IF('Indicator Data'!Q155&lt;C$194,10,(C$195-'Indicator Data'!Q155)/(C$195-C$194)*10))),1)</f>
        <v>2.6</v>
      </c>
      <c r="D152" s="77" t="str">
        <f>IF('Indicator Data'!R155="No data","x",ROUND((IF('Indicator Data'!R155&gt;D$195,10,IF('Indicator Data'!R155&lt;D$194,0,10-(D$195-'Indicator Data'!R155)/(D$195-D$194)*10))),1))</f>
        <v>x</v>
      </c>
      <c r="E152" s="78">
        <f t="shared" si="36"/>
        <v>2.6</v>
      </c>
      <c r="F152" s="77" t="str">
        <f>IF('Indicator Data'!AF155="No data","x",ROUND(IF('Indicator Data'!AF155&gt;F$195,10,IF('Indicator Data'!AF155&lt;F$194,0,10-(F$195-'Indicator Data'!AF155)/(F$195-F$194)*10)),1))</f>
        <v>x</v>
      </c>
      <c r="G152" s="77">
        <f>IF('Indicator Data'!AG155="No data","x",ROUND(IF('Indicator Data'!AG155&gt;G$195,10,IF('Indicator Data'!AG155&lt;G$194,0,10-(G$195-'Indicator Data'!AG155)/(G$195-G$194)*10)),1))</f>
        <v>4.4000000000000004</v>
      </c>
      <c r="H152" s="78">
        <f t="shared" si="37"/>
        <v>4.4000000000000004</v>
      </c>
      <c r="I152" s="79">
        <f>SUM(IF('Indicator Data'!S155=0,0,'Indicator Data'!S155/1000000),SUM('Indicator Data'!T155:U155))</f>
        <v>18.78</v>
      </c>
      <c r="J152" s="79">
        <f>I152/'Indicator Data'!BC155*1000000</f>
        <v>198.35862986786654</v>
      </c>
      <c r="K152" s="77">
        <f t="shared" si="38"/>
        <v>4</v>
      </c>
      <c r="L152" s="77">
        <f>IF('Indicator Data'!V155="No data","x",ROUND(IF('Indicator Data'!V155&gt;L$195,10,IF('Indicator Data'!V155&lt;L$194,0,10-(L$195-'Indicator Data'!V155)/(L$195-L$194)*10)),1))</f>
        <v>0.3</v>
      </c>
      <c r="M152" s="78">
        <f t="shared" si="39"/>
        <v>2.2000000000000002</v>
      </c>
      <c r="N152" s="80">
        <f t="shared" si="40"/>
        <v>3</v>
      </c>
      <c r="O152" s="92">
        <f>IF(AND('Indicator Data'!AK155="No data",'Indicator Data'!AL155="No data"),0,SUM('Indicator Data'!AK155:AM155)/1000)</f>
        <v>0</v>
      </c>
      <c r="P152" s="77">
        <f t="shared" si="41"/>
        <v>0</v>
      </c>
      <c r="Q152" s="81">
        <f>O152*1000/'Indicator Data'!BC155</f>
        <v>0</v>
      </c>
      <c r="R152" s="77">
        <f t="shared" si="42"/>
        <v>0</v>
      </c>
      <c r="S152" s="82">
        <f t="shared" si="43"/>
        <v>0</v>
      </c>
      <c r="T152" s="77" t="str">
        <f>IF('Indicator Data'!AB155="No data","x",ROUND(IF('Indicator Data'!AB155&gt;T$195,10,IF('Indicator Data'!AB155&lt;T$194,0,10-(T$195-'Indicator Data'!AB155)/(T$195-T$194)*10)),1))</f>
        <v>x</v>
      </c>
      <c r="U152" s="77">
        <f>IF('Indicator Data'!AA155="No data","x",ROUND(IF('Indicator Data'!AA155&gt;U$195,10,IF('Indicator Data'!AA155&lt;U$194,0,10-(U$195-'Indicator Data'!AA155)/(U$195-U$194)*10)),1))</f>
        <v>0.2</v>
      </c>
      <c r="V152" s="77" t="str">
        <f>IF('Indicator Data'!AE155="No data","x",ROUND(IF('Indicator Data'!AE155&gt;V$195,10,IF('Indicator Data'!AE155&lt;V$194,0,10-(V$195-'Indicator Data'!AE155)/(V$195-V$194)*10)),1))</f>
        <v>x</v>
      </c>
      <c r="W152" s="78">
        <f t="shared" si="34"/>
        <v>0.2</v>
      </c>
      <c r="X152" s="77">
        <f>IF('Indicator Data'!W155="No data","x",ROUND(IF('Indicator Data'!W155&gt;X$195,10,IF('Indicator Data'!W155&lt;X$194,0,10-(X$195-'Indicator Data'!W155)/(X$195-X$194)*10)),1))</f>
        <v>1</v>
      </c>
      <c r="Y152" s="77">
        <f>IF('Indicator Data'!X155="No data","x",ROUND(IF('Indicator Data'!X155&gt;Y$195,10,IF('Indicator Data'!X155&lt;Y$194,0,10-(Y$195-'Indicator Data'!X155)/(Y$195-Y$194)*10)),1))</f>
        <v>0.8</v>
      </c>
      <c r="Z152" s="78">
        <f t="shared" si="44"/>
        <v>0.9</v>
      </c>
      <c r="AA152" s="92">
        <f>('Indicator Data'!AJ155+'Indicator Data'!AI155*0.5+'Indicator Data'!AH155*0.25)/1000</f>
        <v>0.1265</v>
      </c>
      <c r="AB152" s="83">
        <f>AA152*1000/'Indicator Data'!BC155</f>
        <v>1.3361217613570349E-3</v>
      </c>
      <c r="AC152" s="78">
        <f t="shared" si="45"/>
        <v>0.1</v>
      </c>
      <c r="AD152" s="77">
        <f>IF('Indicator Data'!AN155="No data","x",ROUND(IF('Indicator Data'!AN155&lt;$AD$194,10,IF('Indicator Data'!AN155&gt;$AD$195,0,($AD$195-'Indicator Data'!AN155)/($AD$195-$AD$194)*10)),1))</f>
        <v>6.5</v>
      </c>
      <c r="AE152" s="77">
        <f>IF('Indicator Data'!AO155="No data","x",ROUND(IF('Indicator Data'!AO155&gt;$AE$195,10,IF('Indicator Data'!AO155&lt;$AE$194,0,10-($AE$195-'Indicator Data'!AO155)/($AE$195-$AE$194)*10)),1))</f>
        <v>0</v>
      </c>
      <c r="AF152" s="84">
        <f>IF('Indicator Data'!AP155="No data","x",ROUND(IF('Indicator Data'!AP155&gt;$AF$195,10,IF('Indicator Data'!AP155&lt;$AF$194,0,10-($AF$195-'Indicator Data'!AP155)/($AF$195-$AF$194)*10)),1))</f>
        <v>6.3</v>
      </c>
      <c r="AG152" s="84">
        <f>IF('Indicator Data'!AQ155="No data","x",ROUND(IF('Indicator Data'!AQ155&gt;$AG$195,10,IF('Indicator Data'!AQ155&lt;$AG$194,0,10-($AG$195-'Indicator Data'!AQ155)/($AG$195-$AG$194)*10)),1))</f>
        <v>3.6</v>
      </c>
      <c r="AH152" s="77">
        <f t="shared" si="46"/>
        <v>5.8</v>
      </c>
      <c r="AI152" s="78">
        <f t="shared" si="47"/>
        <v>4.0999999999999996</v>
      </c>
      <c r="AJ152" s="85">
        <f t="shared" si="48"/>
        <v>1.5</v>
      </c>
      <c r="AK152" s="86">
        <f t="shared" si="35"/>
        <v>0.8</v>
      </c>
    </row>
    <row r="153" spans="1:37" s="4" customFormat="1" x14ac:dyDescent="0.25">
      <c r="A153" s="131" t="s">
        <v>284</v>
      </c>
      <c r="B153" s="63" t="s">
        <v>283</v>
      </c>
      <c r="C153" s="77">
        <f>ROUND(IF('Indicator Data'!Q156="No data",IF((0.1233*LN('Indicator Data'!BB156)-0.4559)&gt;C$195,0,IF((0.1233*LN('Indicator Data'!BB156)-0.4559)&lt;C$194,10,(C$195-(0.1233*LN('Indicator Data'!BB156)-0.4559))/(C$195-C$194)*10)),IF('Indicator Data'!Q156&gt;C$195,0,IF('Indicator Data'!Q156&lt;C$194,10,(C$195-'Indicator Data'!Q156)/(C$195-C$194)*10))),1)</f>
        <v>8.1999999999999993</v>
      </c>
      <c r="D153" s="77">
        <f>IF('Indicator Data'!R156="No data","x",ROUND((IF('Indicator Data'!R156&gt;D$195,10,IF('Indicator Data'!R156&lt;D$194,0,10-(D$195-'Indicator Data'!R156)/(D$195-D$194)*10))),1))</f>
        <v>8</v>
      </c>
      <c r="E153" s="78">
        <f t="shared" si="36"/>
        <v>8.1</v>
      </c>
      <c r="F153" s="77">
        <f>IF('Indicator Data'!AF156="No data","x",ROUND(IF('Indicator Data'!AF156&gt;F$195,10,IF('Indicator Data'!AF156&lt;F$194,0,10-(F$195-'Indicator Data'!AF156)/(F$195-F$194)*10)),1))</f>
        <v>8.6999999999999993</v>
      </c>
      <c r="G153" s="77">
        <f>IF('Indicator Data'!AG156="No data","x",ROUND(IF('Indicator Data'!AG156&gt;G$195,10,IF('Indicator Data'!AG156&lt;G$194,0,10-(G$195-'Indicator Data'!AG156)/(G$195-G$194)*10)),1))</f>
        <v>2.2000000000000002</v>
      </c>
      <c r="H153" s="78">
        <f t="shared" si="37"/>
        <v>5.5</v>
      </c>
      <c r="I153" s="79">
        <f>SUM(IF('Indicator Data'!S156=0,0,'Indicator Data'!S156/1000000),SUM('Indicator Data'!T156:U156))</f>
        <v>1930.1085309999999</v>
      </c>
      <c r="J153" s="79">
        <f>I153/'Indicator Data'!BC156*1000000</f>
        <v>260.95983621296909</v>
      </c>
      <c r="K153" s="77">
        <f t="shared" si="38"/>
        <v>5.2</v>
      </c>
      <c r="L153" s="77">
        <f>IF('Indicator Data'!V156="No data","x",ROUND(IF('Indicator Data'!V156&gt;L$195,10,IF('Indicator Data'!V156&lt;L$194,0,10-(L$195-'Indicator Data'!V156)/(L$195-L$194)*10)),1))</f>
        <v>10</v>
      </c>
      <c r="M153" s="78">
        <f t="shared" si="39"/>
        <v>7.6</v>
      </c>
      <c r="N153" s="80">
        <f t="shared" si="40"/>
        <v>7.3</v>
      </c>
      <c r="O153" s="92">
        <f>IF(AND('Indicator Data'!AK156="No data",'Indicator Data'!AL156="No data"),0,SUM('Indicator Data'!AK156:AM156)/1000)</f>
        <v>0.68600000000000005</v>
      </c>
      <c r="P153" s="77">
        <f t="shared" si="41"/>
        <v>0</v>
      </c>
      <c r="Q153" s="81">
        <f>O153*1000/'Indicator Data'!BC156</f>
        <v>9.2750456654034036E-5</v>
      </c>
      <c r="R153" s="77">
        <f t="shared" si="42"/>
        <v>1.8</v>
      </c>
      <c r="S153" s="82">
        <f t="shared" si="43"/>
        <v>0.9</v>
      </c>
      <c r="T153" s="77">
        <f>IF('Indicator Data'!AB156="No data","x",ROUND(IF('Indicator Data'!AB156&gt;T$195,10,IF('Indicator Data'!AB156&lt;T$194,0,10-(T$195-'Indicator Data'!AB156)/(T$195-T$194)*10)),1))</f>
        <v>2.6</v>
      </c>
      <c r="U153" s="77">
        <f>IF('Indicator Data'!AA156="No data","x",ROUND(IF('Indicator Data'!AA156&gt;U$195,10,IF('Indicator Data'!AA156&lt;U$194,0,10-(U$195-'Indicator Data'!AA156)/(U$195-U$194)*10)),1))</f>
        <v>5.6</v>
      </c>
      <c r="V153" s="77">
        <f>IF('Indicator Data'!AE156="No data","x",ROUND(IF('Indicator Data'!AE156&gt;V$195,10,IF('Indicator Data'!AE156&lt;V$194,0,10-(V$195-'Indicator Data'!AE156)/(V$195-V$194)*10)),1))</f>
        <v>9.1</v>
      </c>
      <c r="W153" s="78">
        <f t="shared" si="34"/>
        <v>5.8</v>
      </c>
      <c r="X153" s="77">
        <f>IF('Indicator Data'!W156="No data","x",ROUND(IF('Indicator Data'!W156&gt;X$195,10,IF('Indicator Data'!W156&lt;X$194,0,10-(X$195-'Indicator Data'!W156)/(X$195-X$194)*10)),1))</f>
        <v>9.3000000000000007</v>
      </c>
      <c r="Y153" s="77">
        <f>IF('Indicator Data'!X156="No data","x",ROUND(IF('Indicator Data'!X156&gt;Y$195,10,IF('Indicator Data'!X156&lt;Y$194,0,10-(Y$195-'Indicator Data'!X156)/(Y$195-Y$194)*10)),1))</f>
        <v>4</v>
      </c>
      <c r="Z153" s="78">
        <f t="shared" si="44"/>
        <v>6.7</v>
      </c>
      <c r="AA153" s="92">
        <f>('Indicator Data'!AJ156+'Indicator Data'!AI156*0.5+'Indicator Data'!AH156*0.25)/1000</f>
        <v>6.0757500000000002</v>
      </c>
      <c r="AB153" s="83">
        <f>AA153*1000/'Indicator Data'!BC156</f>
        <v>8.2147024346318845E-4</v>
      </c>
      <c r="AC153" s="78">
        <f t="shared" si="45"/>
        <v>0.1</v>
      </c>
      <c r="AD153" s="77">
        <f>IF('Indicator Data'!AN156="No data","x",ROUND(IF('Indicator Data'!AN156&lt;$AD$194,10,IF('Indicator Data'!AN156&gt;$AD$195,0,($AD$195-'Indicator Data'!AN156)/($AD$195-$AD$194)*10)),1))</f>
        <v>5.2</v>
      </c>
      <c r="AE153" s="77">
        <f>IF('Indicator Data'!AO156="No data","x",ROUND(IF('Indicator Data'!AO156&gt;$AE$195,10,IF('Indicator Data'!AO156&lt;$AE$194,0,10-($AE$195-'Indicator Data'!AO156)/($AE$195-$AE$194)*10)),1))</f>
        <v>5.8</v>
      </c>
      <c r="AF153" s="84">
        <f>IF('Indicator Data'!AP156="No data","x",ROUND(IF('Indicator Data'!AP156&gt;$AF$195,10,IF('Indicator Data'!AP156&lt;$AF$194,0,10-($AF$195-'Indicator Data'!AP156)/($AF$195-$AF$194)*10)),1))</f>
        <v>6.5</v>
      </c>
      <c r="AG153" s="84">
        <f>IF('Indicator Data'!AQ156="No data","x",ROUND(IF('Indicator Data'!AQ156&gt;$AG$195,10,IF('Indicator Data'!AQ156&lt;$AG$194,0,10-($AG$195-'Indicator Data'!AQ156)/($AG$195-$AG$194)*10)),1))</f>
        <v>1.7</v>
      </c>
      <c r="AH153" s="77">
        <f t="shared" si="46"/>
        <v>5.5</v>
      </c>
      <c r="AI153" s="78">
        <f t="shared" si="47"/>
        <v>5.5</v>
      </c>
      <c r="AJ153" s="85">
        <f t="shared" si="48"/>
        <v>4.9000000000000004</v>
      </c>
      <c r="AK153" s="86">
        <f t="shared" si="35"/>
        <v>3.1</v>
      </c>
    </row>
    <row r="154" spans="1:37" s="4" customFormat="1" x14ac:dyDescent="0.25">
      <c r="A154" s="131" t="s">
        <v>286</v>
      </c>
      <c r="B154" s="63" t="s">
        <v>285</v>
      </c>
      <c r="C154" s="77">
        <f>ROUND(IF('Indicator Data'!Q157="No data",IF((0.1233*LN('Indicator Data'!BB157)-0.4559)&gt;C$195,0,IF((0.1233*LN('Indicator Data'!BB157)-0.4559)&lt;C$194,10,(C$195-(0.1233*LN('Indicator Data'!BB157)-0.4559))/(C$195-C$194)*10)),IF('Indicator Data'!Q157&gt;C$195,0,IF('Indicator Data'!Q157&lt;C$194,10,(C$195-'Indicator Data'!Q157)/(C$195-C$194)*10))),1)</f>
        <v>0.4</v>
      </c>
      <c r="D154" s="77" t="str">
        <f>IF('Indicator Data'!R157="No data","x",ROUND((IF('Indicator Data'!R157&gt;D$195,10,IF('Indicator Data'!R157&lt;D$194,0,10-(D$195-'Indicator Data'!R157)/(D$195-D$194)*10))),1))</f>
        <v>x</v>
      </c>
      <c r="E154" s="78">
        <f t="shared" si="36"/>
        <v>0.4</v>
      </c>
      <c r="F154" s="77">
        <f>IF('Indicator Data'!AF157="No data","x",ROUND(IF('Indicator Data'!AF157&gt;F$195,10,IF('Indicator Data'!AF157&lt;F$194,0,10-(F$195-'Indicator Data'!AF157)/(F$195-F$194)*10)),1))</f>
        <v>0.9</v>
      </c>
      <c r="G154" s="77" t="str">
        <f>IF('Indicator Data'!AG157="No data","x",ROUND(IF('Indicator Data'!AG157&gt;G$195,10,IF('Indicator Data'!AG157&lt;G$194,0,10-(G$195-'Indicator Data'!AG157)/(G$195-G$194)*10)),1))</f>
        <v>x</v>
      </c>
      <c r="H154" s="78">
        <f t="shared" si="37"/>
        <v>0.9</v>
      </c>
      <c r="I154" s="79">
        <f>SUM(IF('Indicator Data'!S157=0,0,'Indicator Data'!S157/1000000),SUM('Indicator Data'!T157:U157))</f>
        <v>0</v>
      </c>
      <c r="J154" s="79">
        <f>I154/'Indicator Data'!BC157*1000000</f>
        <v>0</v>
      </c>
      <c r="K154" s="77">
        <f t="shared" si="38"/>
        <v>0</v>
      </c>
      <c r="L154" s="77" t="str">
        <f>IF('Indicator Data'!V157="No data","x",ROUND(IF('Indicator Data'!V157&gt;L$195,10,IF('Indicator Data'!V157&lt;L$194,0,10-(L$195-'Indicator Data'!V157)/(L$195-L$194)*10)),1))</f>
        <v>x</v>
      </c>
      <c r="M154" s="78">
        <f t="shared" si="39"/>
        <v>0</v>
      </c>
      <c r="N154" s="80">
        <f t="shared" si="40"/>
        <v>0.4</v>
      </c>
      <c r="O154" s="92">
        <f>IF(AND('Indicator Data'!AK157="No data",'Indicator Data'!AL157="No data"),0,SUM('Indicator Data'!AK157:AM157)/1000)</f>
        <v>0</v>
      </c>
      <c r="P154" s="77">
        <f t="shared" si="41"/>
        <v>0</v>
      </c>
      <c r="Q154" s="81">
        <f>O154*1000/'Indicator Data'!BC157</f>
        <v>0</v>
      </c>
      <c r="R154" s="77">
        <f t="shared" si="42"/>
        <v>0</v>
      </c>
      <c r="S154" s="82">
        <f t="shared" si="43"/>
        <v>0</v>
      </c>
      <c r="T154" s="77" t="str">
        <f>IF('Indicator Data'!AB157="No data","x",ROUND(IF('Indicator Data'!AB157&gt;T$195,10,IF('Indicator Data'!AB157&lt;T$194,0,10-(T$195-'Indicator Data'!AB157)/(T$195-T$194)*10)),1))</f>
        <v>x</v>
      </c>
      <c r="U154" s="77">
        <f>IF('Indicator Data'!AA157="No data","x",ROUND(IF('Indicator Data'!AA157&gt;U$195,10,IF('Indicator Data'!AA157&lt;U$194,0,10-(U$195-'Indicator Data'!AA157)/(U$195-U$194)*10)),1))</f>
        <v>0.8</v>
      </c>
      <c r="V154" s="77" t="str">
        <f>IF('Indicator Data'!AE157="No data","x",ROUND(IF('Indicator Data'!AE157&gt;V$195,10,IF('Indicator Data'!AE157&lt;V$194,0,10-(V$195-'Indicator Data'!AE157)/(V$195-V$194)*10)),1))</f>
        <v>x</v>
      </c>
      <c r="W154" s="78">
        <f t="shared" si="34"/>
        <v>0.8</v>
      </c>
      <c r="X154" s="77">
        <f>IF('Indicator Data'!W157="No data","x",ROUND(IF('Indicator Data'!W157&gt;X$195,10,IF('Indicator Data'!W157&lt;X$194,0,10-(X$195-'Indicator Data'!W157)/(X$195-X$194)*10)),1))</f>
        <v>0.2</v>
      </c>
      <c r="Y154" s="77" t="str">
        <f>IF('Indicator Data'!X157="No data","x",ROUND(IF('Indicator Data'!X157&gt;Y$195,10,IF('Indicator Data'!X157&lt;Y$194,0,10-(Y$195-'Indicator Data'!X157)/(Y$195-Y$194)*10)),1))</f>
        <v>x</v>
      </c>
      <c r="Z154" s="78">
        <f t="shared" si="44"/>
        <v>0.2</v>
      </c>
      <c r="AA154" s="92">
        <f>('Indicator Data'!AJ157+'Indicator Data'!AI157*0.5+'Indicator Data'!AH157*0.25)/1000</f>
        <v>6.5255000000000001</v>
      </c>
      <c r="AB154" s="83">
        <f>AA154*1000/'Indicator Data'!BC157</f>
        <v>1.1637543530440679E-3</v>
      </c>
      <c r="AC154" s="78">
        <f t="shared" si="45"/>
        <v>0.1</v>
      </c>
      <c r="AD154" s="77">
        <f>IF('Indicator Data'!AN157="No data","x",ROUND(IF('Indicator Data'!AN157&lt;$AD$194,10,IF('Indicator Data'!AN157&gt;$AD$195,0,($AD$195-'Indicator Data'!AN157)/($AD$195-$AD$194)*10)),1))</f>
        <v>2.8</v>
      </c>
      <c r="AE154" s="77">
        <f>IF('Indicator Data'!AO157="No data","x",ROUND(IF('Indicator Data'!AO157&gt;$AE$195,10,IF('Indicator Data'!AO157&lt;$AE$194,0,10-($AE$195-'Indicator Data'!AO157)/($AE$195-$AE$194)*10)),1))</f>
        <v>0</v>
      </c>
      <c r="AF154" s="84">
        <f>IF('Indicator Data'!AP157="No data","x",ROUND(IF('Indicator Data'!AP157&gt;$AF$195,10,IF('Indicator Data'!AP157&lt;$AF$194,0,10-($AF$195-'Indicator Data'!AP157)/($AF$195-$AF$194)*10)),1))</f>
        <v>0</v>
      </c>
      <c r="AG154" s="84">
        <f>IF('Indicator Data'!AQ157="No data","x",ROUND(IF('Indicator Data'!AQ157&gt;$AG$195,10,IF('Indicator Data'!AQ157&lt;$AG$194,0,10-($AG$195-'Indicator Data'!AQ157)/($AG$195-$AG$194)*10)),1))</f>
        <v>2</v>
      </c>
      <c r="AH154" s="77">
        <f t="shared" si="46"/>
        <v>0.4</v>
      </c>
      <c r="AI154" s="78">
        <f t="shared" si="47"/>
        <v>1.1000000000000001</v>
      </c>
      <c r="AJ154" s="85">
        <f t="shared" si="48"/>
        <v>0.6</v>
      </c>
      <c r="AK154" s="86">
        <f t="shared" si="35"/>
        <v>0.3</v>
      </c>
    </row>
    <row r="155" spans="1:37" s="4" customFormat="1" x14ac:dyDescent="0.25">
      <c r="A155" s="131" t="s">
        <v>288</v>
      </c>
      <c r="B155" s="63" t="s">
        <v>287</v>
      </c>
      <c r="C155" s="77">
        <f>ROUND(IF('Indicator Data'!Q158="No data",IF((0.1233*LN('Indicator Data'!BB158)-0.4559)&gt;C$195,0,IF((0.1233*LN('Indicator Data'!BB158)-0.4559)&lt;C$194,10,(C$195-(0.1233*LN('Indicator Data'!BB158)-0.4559))/(C$195-C$194)*10)),IF('Indicator Data'!Q158&gt;C$195,0,IF('Indicator Data'!Q158&lt;C$194,10,(C$195-'Indicator Data'!Q158)/(C$195-C$194)*10))),1)</f>
        <v>1.6</v>
      </c>
      <c r="D155" s="77" t="str">
        <f>IF('Indicator Data'!R158="No data","x",ROUND((IF('Indicator Data'!R158&gt;D$195,10,IF('Indicator Data'!R158&lt;D$194,0,10-(D$195-'Indicator Data'!R158)/(D$195-D$194)*10))),1))</f>
        <v>x</v>
      </c>
      <c r="E155" s="78">
        <f t="shared" si="36"/>
        <v>1.6</v>
      </c>
      <c r="F155" s="77">
        <f>IF('Indicator Data'!AF158="No data","x",ROUND(IF('Indicator Data'!AF158&gt;F$195,10,IF('Indicator Data'!AF158&lt;F$194,0,10-(F$195-'Indicator Data'!AF158)/(F$195-F$194)*10)),1))</f>
        <v>2.4</v>
      </c>
      <c r="G155" s="77">
        <f>IF('Indicator Data'!AG158="No data","x",ROUND(IF('Indicator Data'!AG158&gt;G$195,10,IF('Indicator Data'!AG158&lt;G$194,0,10-(G$195-'Indicator Data'!AG158)/(G$195-G$194)*10)),1))</f>
        <v>0.3</v>
      </c>
      <c r="H155" s="78">
        <f t="shared" si="37"/>
        <v>1.4</v>
      </c>
      <c r="I155" s="79">
        <f>SUM(IF('Indicator Data'!S158=0,0,'Indicator Data'!S158/1000000),SUM('Indicator Data'!T158:U158))</f>
        <v>7.3499999999999996E-2</v>
      </c>
      <c r="J155" s="79">
        <f>I155/'Indicator Data'!BC158*1000000</f>
        <v>1.353914304408566E-2</v>
      </c>
      <c r="K155" s="77">
        <f t="shared" si="38"/>
        <v>0</v>
      </c>
      <c r="L155" s="77" t="str">
        <f>IF('Indicator Data'!V158="No data","x",ROUND(IF('Indicator Data'!V158&gt;L$195,10,IF('Indicator Data'!V158&lt;L$194,0,10-(L$195-'Indicator Data'!V158)/(L$195-L$194)*10)),1))</f>
        <v>x</v>
      </c>
      <c r="M155" s="78">
        <f t="shared" si="39"/>
        <v>0</v>
      </c>
      <c r="N155" s="80">
        <f t="shared" si="40"/>
        <v>1.2</v>
      </c>
      <c r="O155" s="92">
        <f>IF(AND('Indicator Data'!AK158="No data",'Indicator Data'!AL158="No data"),0,SUM('Indicator Data'!AK158:AM158)/1000)</f>
        <v>0.99</v>
      </c>
      <c r="P155" s="77">
        <f t="shared" si="41"/>
        <v>0</v>
      </c>
      <c r="Q155" s="81">
        <f>O155*1000/'Indicator Data'!BC158</f>
        <v>1.8236396753258237E-4</v>
      </c>
      <c r="R155" s="77">
        <f t="shared" si="42"/>
        <v>2.1</v>
      </c>
      <c r="S155" s="82">
        <f t="shared" si="43"/>
        <v>1.1000000000000001</v>
      </c>
      <c r="T155" s="77">
        <f>IF('Indicator Data'!AB158="No data","x",ROUND(IF('Indicator Data'!AB158&gt;T$195,10,IF('Indicator Data'!AB158&lt;T$194,0,10-(T$195-'Indicator Data'!AB158)/(T$195-T$194)*10)),1))</f>
        <v>0.2</v>
      </c>
      <c r="U155" s="77">
        <f>IF('Indicator Data'!AA158="No data","x",ROUND(IF('Indicator Data'!AA158&gt;U$195,10,IF('Indicator Data'!AA158&lt;U$194,0,10-(U$195-'Indicator Data'!AA158)/(U$195-U$194)*10)),1))</f>
        <v>0.1</v>
      </c>
      <c r="V155" s="77" t="str">
        <f>IF('Indicator Data'!AE158="No data","x",ROUND(IF('Indicator Data'!AE158&gt;V$195,10,IF('Indicator Data'!AE158&lt;V$194,0,10-(V$195-'Indicator Data'!AE158)/(V$195-V$194)*10)),1))</f>
        <v>x</v>
      </c>
      <c r="W155" s="78">
        <f t="shared" si="34"/>
        <v>0.2</v>
      </c>
      <c r="X155" s="77">
        <f>IF('Indicator Data'!W158="No data","x",ROUND(IF('Indicator Data'!W158&gt;X$195,10,IF('Indicator Data'!W158&lt;X$194,0,10-(X$195-'Indicator Data'!W158)/(X$195-X$194)*10)),1))</f>
        <v>0.6</v>
      </c>
      <c r="Y155" s="77" t="str">
        <f>IF('Indicator Data'!X158="No data","x",ROUND(IF('Indicator Data'!X158&gt;Y$195,10,IF('Indicator Data'!X158&lt;Y$194,0,10-(Y$195-'Indicator Data'!X158)/(Y$195-Y$194)*10)),1))</f>
        <v>x</v>
      </c>
      <c r="Z155" s="78">
        <f t="shared" si="44"/>
        <v>0.6</v>
      </c>
      <c r="AA155" s="92">
        <f>('Indicator Data'!AJ158+'Indicator Data'!AI158*0.5+'Indicator Data'!AH158*0.25)/1000</f>
        <v>0</v>
      </c>
      <c r="AB155" s="83">
        <f>AA155*1000/'Indicator Data'!BC158</f>
        <v>0</v>
      </c>
      <c r="AC155" s="78">
        <f t="shared" si="45"/>
        <v>0</v>
      </c>
      <c r="AD155" s="77">
        <f>IF('Indicator Data'!AN158="No data","x",ROUND(IF('Indicator Data'!AN158&lt;$AD$194,10,IF('Indicator Data'!AN158&gt;$AD$195,0,($AD$195-'Indicator Data'!AN158)/($AD$195-$AD$194)*10)),1))</f>
        <v>4.8</v>
      </c>
      <c r="AE155" s="77">
        <f>IF('Indicator Data'!AO158="No data","x",ROUND(IF('Indicator Data'!AO158&gt;$AE$195,10,IF('Indicator Data'!AO158&lt;$AE$194,0,10-($AE$195-'Indicator Data'!AO158)/($AE$195-$AE$194)*10)),1))</f>
        <v>0</v>
      </c>
      <c r="AF155" s="84">
        <f>IF('Indicator Data'!AP158="No data","x",ROUND(IF('Indicator Data'!AP158&gt;$AF$195,10,IF('Indicator Data'!AP158&lt;$AF$194,0,10-($AF$195-'Indicator Data'!AP158)/($AF$195-$AF$194)*10)),1))</f>
        <v>1.8</v>
      </c>
      <c r="AG155" s="84">
        <f>IF('Indicator Data'!AQ158="No data","x",ROUND(IF('Indicator Data'!AQ158&gt;$AG$195,10,IF('Indicator Data'!AQ158&lt;$AG$194,0,10-($AG$195-'Indicator Data'!AQ158)/($AG$195-$AG$194)*10)),1))</f>
        <v>4.5999999999999996</v>
      </c>
      <c r="AH155" s="77">
        <f t="shared" si="46"/>
        <v>2.4</v>
      </c>
      <c r="AI155" s="78">
        <f t="shared" si="47"/>
        <v>2.4</v>
      </c>
      <c r="AJ155" s="85">
        <f t="shared" si="48"/>
        <v>0.8</v>
      </c>
      <c r="AK155" s="86">
        <f t="shared" si="35"/>
        <v>1</v>
      </c>
    </row>
    <row r="156" spans="1:37" s="4" customFormat="1" x14ac:dyDescent="0.25">
      <c r="A156" s="131" t="s">
        <v>290</v>
      </c>
      <c r="B156" s="63" t="s">
        <v>289</v>
      </c>
      <c r="C156" s="77">
        <f>ROUND(IF('Indicator Data'!Q159="No data",IF((0.1233*LN('Indicator Data'!BB159)-0.4559)&gt;C$195,0,IF((0.1233*LN('Indicator Data'!BB159)-0.4559)&lt;C$194,10,(C$195-(0.1233*LN('Indicator Data'!BB159)-0.4559))/(C$195-C$194)*10)),IF('Indicator Data'!Q159&gt;C$195,0,IF('Indicator Data'!Q159&lt;C$194,10,(C$195-'Indicator Data'!Q159)/(C$195-C$194)*10))),1)</f>
        <v>0.9</v>
      </c>
      <c r="D156" s="77" t="str">
        <f>IF('Indicator Data'!R159="No data","x",ROUND((IF('Indicator Data'!R159&gt;D$195,10,IF('Indicator Data'!R159&lt;D$194,0,10-(D$195-'Indicator Data'!R159)/(D$195-D$194)*10))),1))</f>
        <v>x</v>
      </c>
      <c r="E156" s="78">
        <f t="shared" si="36"/>
        <v>0.9</v>
      </c>
      <c r="F156" s="77">
        <f>IF('Indicator Data'!AF159="No data","x",ROUND(IF('Indicator Data'!AF159&gt;F$195,10,IF('Indicator Data'!AF159&lt;F$194,0,10-(F$195-'Indicator Data'!AF159)/(F$195-F$194)*10)),1))</f>
        <v>0.7</v>
      </c>
      <c r="G156" s="77">
        <f>IF('Indicator Data'!AG159="No data","x",ROUND(IF('Indicator Data'!AG159&gt;G$195,10,IF('Indicator Data'!AG159&lt;G$194,0,10-(G$195-'Indicator Data'!AG159)/(G$195-G$194)*10)),1))</f>
        <v>0.1</v>
      </c>
      <c r="H156" s="78">
        <f t="shared" si="37"/>
        <v>0.4</v>
      </c>
      <c r="I156" s="79">
        <f>SUM(IF('Indicator Data'!S159=0,0,'Indicator Data'!S159/1000000),SUM('Indicator Data'!T159:U159))</f>
        <v>1.8610340000000001</v>
      </c>
      <c r="J156" s="79">
        <f>I156/'Indicator Data'!BC159*1000000</f>
        <v>0.9012947703096359</v>
      </c>
      <c r="K156" s="77">
        <f t="shared" si="38"/>
        <v>0</v>
      </c>
      <c r="L156" s="77" t="str">
        <f>IF('Indicator Data'!V159="No data","x",ROUND(IF('Indicator Data'!V159&gt;L$195,10,IF('Indicator Data'!V159&lt;L$194,0,10-(L$195-'Indicator Data'!V159)/(L$195-L$194)*10)),1))</f>
        <v>x</v>
      </c>
      <c r="M156" s="78">
        <f t="shared" si="39"/>
        <v>0</v>
      </c>
      <c r="N156" s="80">
        <f t="shared" si="40"/>
        <v>0.6</v>
      </c>
      <c r="O156" s="92">
        <f>IF(AND('Indicator Data'!AK159="No data",'Indicator Data'!AL159="No data"),0,SUM('Indicator Data'!AK159:AM159)/1000)</f>
        <v>0.46200000000000002</v>
      </c>
      <c r="P156" s="77">
        <f t="shared" si="41"/>
        <v>0</v>
      </c>
      <c r="Q156" s="81">
        <f>O156*1000/'Indicator Data'!BC159</f>
        <v>2.2374560802384681E-4</v>
      </c>
      <c r="R156" s="77">
        <f t="shared" si="42"/>
        <v>2.2000000000000002</v>
      </c>
      <c r="S156" s="82">
        <f t="shared" si="43"/>
        <v>1.1000000000000001</v>
      </c>
      <c r="T156" s="77">
        <f>IF('Indicator Data'!AB159="No data","x",ROUND(IF('Indicator Data'!AB159&gt;T$195,10,IF('Indicator Data'!AB159&lt;T$194,0,10-(T$195-'Indicator Data'!AB159)/(T$195-T$194)*10)),1))</f>
        <v>0.2</v>
      </c>
      <c r="U156" s="77">
        <f>IF('Indicator Data'!AA159="No data","x",ROUND(IF('Indicator Data'!AA159&gt;U$195,10,IF('Indicator Data'!AA159&lt;U$194,0,10-(U$195-'Indicator Data'!AA159)/(U$195-U$194)*10)),1))</f>
        <v>0.1</v>
      </c>
      <c r="V156" s="77" t="str">
        <f>IF('Indicator Data'!AE159="No data","x",ROUND(IF('Indicator Data'!AE159&gt;V$195,10,IF('Indicator Data'!AE159&lt;V$194,0,10-(V$195-'Indicator Data'!AE159)/(V$195-V$194)*10)),1))</f>
        <v>x</v>
      </c>
      <c r="W156" s="78">
        <f t="shared" si="34"/>
        <v>0.2</v>
      </c>
      <c r="X156" s="77">
        <f>IF('Indicator Data'!W159="No data","x",ROUND(IF('Indicator Data'!W159&gt;X$195,10,IF('Indicator Data'!W159&lt;X$194,0,10-(X$195-'Indicator Data'!W159)/(X$195-X$194)*10)),1))</f>
        <v>0.2</v>
      </c>
      <c r="Y156" s="77" t="str">
        <f>IF('Indicator Data'!X159="No data","x",ROUND(IF('Indicator Data'!X159&gt;Y$195,10,IF('Indicator Data'!X159&lt;Y$194,0,10-(Y$195-'Indicator Data'!X159)/(Y$195-Y$194)*10)),1))</f>
        <v>x</v>
      </c>
      <c r="Z156" s="78">
        <f t="shared" si="44"/>
        <v>0.2</v>
      </c>
      <c r="AA156" s="92">
        <f>('Indicator Data'!AJ159+'Indicator Data'!AI159*0.5+'Indicator Data'!AH159*0.25)/1000</f>
        <v>0</v>
      </c>
      <c r="AB156" s="83">
        <f>AA156*1000/'Indicator Data'!BC159</f>
        <v>0</v>
      </c>
      <c r="AC156" s="78">
        <f t="shared" si="45"/>
        <v>0</v>
      </c>
      <c r="AD156" s="77">
        <f>IF('Indicator Data'!AN159="No data","x",ROUND(IF('Indicator Data'!AN159&lt;$AD$194,10,IF('Indicator Data'!AN159&gt;$AD$195,0,($AD$195-'Indicator Data'!AN159)/($AD$195-$AD$194)*10)),1))</f>
        <v>3.3</v>
      </c>
      <c r="AE156" s="77">
        <f>IF('Indicator Data'!AO159="No data","x",ROUND(IF('Indicator Data'!AO159&gt;$AE$195,10,IF('Indicator Data'!AO159&lt;$AE$194,0,10-($AE$195-'Indicator Data'!AO159)/($AE$195-$AE$194)*10)),1))</f>
        <v>0</v>
      </c>
      <c r="AF156" s="84">
        <f>IF('Indicator Data'!AP159="No data","x",ROUND(IF('Indicator Data'!AP159&gt;$AF$195,10,IF('Indicator Data'!AP159&lt;$AF$194,0,10-($AF$195-'Indicator Data'!AP159)/($AF$195-$AF$194)*10)),1))</f>
        <v>1.3</v>
      </c>
      <c r="AG156" s="84">
        <f>IF('Indicator Data'!AQ159="No data","x",ROUND(IF('Indicator Data'!AQ159&gt;$AG$195,10,IF('Indicator Data'!AQ159&lt;$AG$194,0,10-($AG$195-'Indicator Data'!AQ159)/($AG$195-$AG$194)*10)),1))</f>
        <v>4.7</v>
      </c>
      <c r="AH156" s="77">
        <f t="shared" si="46"/>
        <v>2</v>
      </c>
      <c r="AI156" s="78">
        <f t="shared" si="47"/>
        <v>1.8</v>
      </c>
      <c r="AJ156" s="85">
        <f t="shared" si="48"/>
        <v>0.6</v>
      </c>
      <c r="AK156" s="86">
        <f t="shared" si="35"/>
        <v>0.9</v>
      </c>
    </row>
    <row r="157" spans="1:37" s="4" customFormat="1" x14ac:dyDescent="0.25">
      <c r="A157" s="131" t="s">
        <v>292</v>
      </c>
      <c r="B157" s="63" t="s">
        <v>291</v>
      </c>
      <c r="C157" s="77">
        <f>ROUND(IF('Indicator Data'!Q160="No data",IF((0.1233*LN('Indicator Data'!BB160)-0.4559)&gt;C$195,0,IF((0.1233*LN('Indicator Data'!BB160)-0.4559)&lt;C$194,10,(C$195-(0.1233*LN('Indicator Data'!BB160)-0.4559))/(C$195-C$194)*10)),IF('Indicator Data'!Q160&gt;C$195,0,IF('Indicator Data'!Q160&lt;C$194,10,(C$195-'Indicator Data'!Q160)/(C$195-C$194)*10))),1)</f>
        <v>6.7</v>
      </c>
      <c r="D157" s="77" t="str">
        <f>IF('Indicator Data'!R160="No data","x",ROUND((IF('Indicator Data'!R160&gt;D$195,10,IF('Indicator Data'!R160&lt;D$194,0,10-(D$195-'Indicator Data'!R160)/(D$195-D$194)*10))),1))</f>
        <v>x</v>
      </c>
      <c r="E157" s="78">
        <f t="shared" si="36"/>
        <v>6.7</v>
      </c>
      <c r="F157" s="77" t="str">
        <f>IF('Indicator Data'!AF160="No data","x",ROUND(IF('Indicator Data'!AF160&gt;F$195,10,IF('Indicator Data'!AF160&lt;F$194,0,10-(F$195-'Indicator Data'!AF160)/(F$195-F$194)*10)),1))</f>
        <v>x</v>
      </c>
      <c r="G157" s="77">
        <f>IF('Indicator Data'!AG160="No data","x",ROUND(IF('Indicator Data'!AG160&gt;G$195,10,IF('Indicator Data'!AG160&lt;G$194,0,10-(G$195-'Indicator Data'!AG160)/(G$195-G$194)*10)),1))</f>
        <v>5.3</v>
      </c>
      <c r="H157" s="78">
        <f t="shared" si="37"/>
        <v>5.3</v>
      </c>
      <c r="I157" s="79">
        <f>SUM(IF('Indicator Data'!S160=0,0,'Indicator Data'!S160/1000000),SUM('Indicator Data'!T160:U160))</f>
        <v>391.63600199999996</v>
      </c>
      <c r="J157" s="79">
        <f>I157/'Indicator Data'!BC160*1000000</f>
        <v>653.3593396272056</v>
      </c>
      <c r="K157" s="77">
        <f t="shared" si="38"/>
        <v>10</v>
      </c>
      <c r="L157" s="77">
        <f>IF('Indicator Data'!V160="No data","x",ROUND(IF('Indicator Data'!V160&gt;L$195,10,IF('Indicator Data'!V160&lt;L$194,0,10-(L$195-'Indicator Data'!V160)/(L$195-L$194)*10)),1))</f>
        <v>10</v>
      </c>
      <c r="M157" s="78">
        <f t="shared" si="39"/>
        <v>10</v>
      </c>
      <c r="N157" s="80">
        <f t="shared" si="40"/>
        <v>7.2</v>
      </c>
      <c r="O157" s="92">
        <f>IF(AND('Indicator Data'!AK160="No data",'Indicator Data'!AL160="No data"),0,SUM('Indicator Data'!AK160:AM160)/1000)</f>
        <v>0</v>
      </c>
      <c r="P157" s="77">
        <f t="shared" si="41"/>
        <v>0</v>
      </c>
      <c r="Q157" s="81">
        <f>O157*1000/'Indicator Data'!BC160</f>
        <v>0</v>
      </c>
      <c r="R157" s="77">
        <f t="shared" si="42"/>
        <v>0</v>
      </c>
      <c r="S157" s="82">
        <f t="shared" si="43"/>
        <v>0</v>
      </c>
      <c r="T157" s="77" t="str">
        <f>IF('Indicator Data'!AB160="No data","x",ROUND(IF('Indicator Data'!AB160&gt;T$195,10,IF('Indicator Data'!AB160&lt;T$194,0,10-(T$195-'Indicator Data'!AB160)/(T$195-T$194)*10)),1))</f>
        <v>x</v>
      </c>
      <c r="U157" s="77">
        <f>IF('Indicator Data'!AA160="No data","x",ROUND(IF('Indicator Data'!AA160&gt;U$195,10,IF('Indicator Data'!AA160&lt;U$194,0,10-(U$195-'Indicator Data'!AA160)/(U$195-U$194)*10)),1))</f>
        <v>1.6</v>
      </c>
      <c r="V157" s="77">
        <f>IF('Indicator Data'!AE160="No data","x",ROUND(IF('Indicator Data'!AE160&gt;V$195,10,IF('Indicator Data'!AE160&lt;V$194,0,10-(V$195-'Indicator Data'!AE160)/(V$195-V$194)*10)),1))</f>
        <v>0.5</v>
      </c>
      <c r="W157" s="78">
        <f t="shared" si="34"/>
        <v>1.1000000000000001</v>
      </c>
      <c r="X157" s="77">
        <f>IF('Indicator Data'!W160="No data","x",ROUND(IF('Indicator Data'!W160&gt;X$195,10,IF('Indicator Data'!W160&lt;X$194,0,10-(X$195-'Indicator Data'!W160)/(X$195-X$194)*10)),1))</f>
        <v>2.2000000000000002</v>
      </c>
      <c r="Y157" s="77">
        <f>IF('Indicator Data'!X160="No data","x",ROUND(IF('Indicator Data'!X160&gt;Y$195,10,IF('Indicator Data'!X160&lt;Y$194,0,10-(Y$195-'Indicator Data'!X160)/(Y$195-Y$194)*10)),1))</f>
        <v>2.6</v>
      </c>
      <c r="Z157" s="78">
        <f t="shared" si="44"/>
        <v>2.4</v>
      </c>
      <c r="AA157" s="92">
        <f>('Indicator Data'!AJ160+'Indicator Data'!AI160*0.5+'Indicator Data'!AH160*0.25)/1000</f>
        <v>16.614999999999998</v>
      </c>
      <c r="AB157" s="83">
        <f>AA157*1000/'Indicator Data'!BC160</f>
        <v>2.7718507421353011E-2</v>
      </c>
      <c r="AC157" s="78">
        <f t="shared" si="45"/>
        <v>2.8</v>
      </c>
      <c r="AD157" s="77">
        <f>IF('Indicator Data'!AN160="No data","x",ROUND(IF('Indicator Data'!AN160&lt;$AD$194,10,IF('Indicator Data'!AN160&gt;$AD$195,0,($AD$195-'Indicator Data'!AN160)/($AD$195-$AD$194)*10)),1))</f>
        <v>4.8</v>
      </c>
      <c r="AE157" s="77">
        <f>IF('Indicator Data'!AO160="No data","x",ROUND(IF('Indicator Data'!AO160&gt;$AE$195,10,IF('Indicator Data'!AO160&lt;$AE$194,0,10-($AE$195-'Indicator Data'!AO160)/($AE$195-$AE$194)*10)),1))</f>
        <v>2.1</v>
      </c>
      <c r="AF157" s="84" t="str">
        <f>IF('Indicator Data'!AP160="No data","x",ROUND(IF('Indicator Data'!AP160&gt;$AF$195,10,IF('Indicator Data'!AP160&lt;$AF$194,0,10-($AF$195-'Indicator Data'!AP160)/($AF$195-$AF$194)*10)),1))</f>
        <v>x</v>
      </c>
      <c r="AG157" s="84" t="str">
        <f>IF('Indicator Data'!AQ160="No data","x",ROUND(IF('Indicator Data'!AQ160&gt;$AG$195,10,IF('Indicator Data'!AQ160&lt;$AG$194,0,10-($AG$195-'Indicator Data'!AQ160)/($AG$195-$AG$194)*10)),1))</f>
        <v>x</v>
      </c>
      <c r="AH157" s="77" t="str">
        <f t="shared" si="46"/>
        <v>x</v>
      </c>
      <c r="AI157" s="78">
        <f t="shared" si="47"/>
        <v>3.5</v>
      </c>
      <c r="AJ157" s="85">
        <f t="shared" si="48"/>
        <v>2.5</v>
      </c>
      <c r="AK157" s="86">
        <f t="shared" si="35"/>
        <v>1.3</v>
      </c>
    </row>
    <row r="158" spans="1:37" s="4" customFormat="1" x14ac:dyDescent="0.25">
      <c r="A158" s="131" t="s">
        <v>294</v>
      </c>
      <c r="B158" s="63" t="s">
        <v>293</v>
      </c>
      <c r="C158" s="77">
        <f>ROUND(IF('Indicator Data'!Q161="No data",IF((0.1233*LN('Indicator Data'!BB161)-0.4559)&gt;C$195,0,IF((0.1233*LN('Indicator Data'!BB161)-0.4559)&lt;C$194,10,(C$195-(0.1233*LN('Indicator Data'!BB161)-0.4559))/(C$195-C$194)*10)),IF('Indicator Data'!Q161&gt;C$195,0,IF('Indicator Data'!Q161&lt;C$194,10,(C$195-'Indicator Data'!Q161)/(C$195-C$194)*10))),1)</f>
        <v>10</v>
      </c>
      <c r="D158" s="77">
        <f>IF('Indicator Data'!R161="No data","x",ROUND((IF('Indicator Data'!R161&gt;D$195,10,IF('Indicator Data'!R161&lt;D$194,0,10-(D$195-'Indicator Data'!R161)/(D$195-D$194)*10))),1))</f>
        <v>10</v>
      </c>
      <c r="E158" s="78">
        <f t="shared" si="36"/>
        <v>10</v>
      </c>
      <c r="F158" s="77">
        <f>IF('Indicator Data'!AF161="No data","x",ROUND(IF('Indicator Data'!AF161&gt;F$195,10,IF('Indicator Data'!AF161&lt;F$194,0,10-(F$195-'Indicator Data'!AF161)/(F$195-F$194)*10)),1))</f>
        <v>10</v>
      </c>
      <c r="G158" s="77" t="str">
        <f>IF('Indicator Data'!AG161="No data","x",ROUND(IF('Indicator Data'!AG161&gt;G$195,10,IF('Indicator Data'!AG161&lt;G$194,0,10-(G$195-'Indicator Data'!AG161)/(G$195-G$194)*10)),1))</f>
        <v>x</v>
      </c>
      <c r="H158" s="78">
        <f t="shared" si="37"/>
        <v>10</v>
      </c>
      <c r="I158" s="79">
        <f>SUM(IF('Indicator Data'!S161=0,0,'Indicator Data'!S161/1000000),SUM('Indicator Data'!T161:U161))</f>
        <v>4510.8529250000001</v>
      </c>
      <c r="J158" s="79">
        <f>I158/'Indicator Data'!BC161*1000000</f>
        <v>315.04778496934904</v>
      </c>
      <c r="K158" s="77">
        <f t="shared" si="38"/>
        <v>6.3</v>
      </c>
      <c r="L158" s="77">
        <f>IF('Indicator Data'!V161="No data","x",ROUND(IF('Indicator Data'!V161&gt;L$195,10,IF('Indicator Data'!V161&lt;L$194,0,10-(L$195-'Indicator Data'!V161)/(L$195-L$194)*10)),1))</f>
        <v>10</v>
      </c>
      <c r="M158" s="78">
        <f t="shared" si="39"/>
        <v>8.1999999999999993</v>
      </c>
      <c r="N158" s="80">
        <f t="shared" si="40"/>
        <v>9.6</v>
      </c>
      <c r="O158" s="92">
        <f>IF(AND('Indicator Data'!AK161="No data",'Indicator Data'!AL161="No data"),0,SUM('Indicator Data'!AK161:AM161)/1000)</f>
        <v>1577.6030000000001</v>
      </c>
      <c r="P158" s="77">
        <f t="shared" si="41"/>
        <v>10</v>
      </c>
      <c r="Q158" s="81">
        <f>O158*1000/'Indicator Data'!BC161</f>
        <v>0.11018322675882854</v>
      </c>
      <c r="R158" s="77">
        <f t="shared" si="42"/>
        <v>10</v>
      </c>
      <c r="S158" s="82">
        <f t="shared" si="43"/>
        <v>10</v>
      </c>
      <c r="T158" s="77">
        <f>IF('Indicator Data'!AB161="No data","x",ROUND(IF('Indicator Data'!AB161&gt;T$195,10,IF('Indicator Data'!AB161&lt;T$194,0,10-(T$195-'Indicator Data'!AB161)/(T$195-T$194)*10)),1))</f>
        <v>1</v>
      </c>
      <c r="U158" s="77">
        <f>IF('Indicator Data'!AA161="No data","x",ROUND(IF('Indicator Data'!AA161&gt;U$195,10,IF('Indicator Data'!AA161&lt;U$194,0,10-(U$195-'Indicator Data'!AA161)/(U$195-U$194)*10)),1))</f>
        <v>5</v>
      </c>
      <c r="V158" s="77">
        <f>IF('Indicator Data'!AE161="No data","x",ROUND(IF('Indicator Data'!AE161&gt;V$195,10,IF('Indicator Data'!AE161&lt;V$194,0,10-(V$195-'Indicator Data'!AE161)/(V$195-V$194)*10)),1))</f>
        <v>2.8</v>
      </c>
      <c r="W158" s="78">
        <f t="shared" si="34"/>
        <v>2.9</v>
      </c>
      <c r="X158" s="77">
        <f>IF('Indicator Data'!W161="No data","x",ROUND(IF('Indicator Data'!W161&gt;X$195,10,IF('Indicator Data'!W161&lt;X$194,0,10-(X$195-'Indicator Data'!W161)/(X$195-X$194)*10)),1))</f>
        <v>10</v>
      </c>
      <c r="Y158" s="77">
        <f>IF('Indicator Data'!X161="No data","x",ROUND(IF('Indicator Data'!X161&gt;Y$195,10,IF('Indicator Data'!X161&lt;Y$194,0,10-(Y$195-'Indicator Data'!X161)/(Y$195-Y$194)*10)),1))</f>
        <v>5.0999999999999996</v>
      </c>
      <c r="Z158" s="78">
        <f t="shared" si="44"/>
        <v>7.6</v>
      </c>
      <c r="AA158" s="92">
        <f>('Indicator Data'!AJ161+'Indicator Data'!AI161*0.5+'Indicator Data'!AH161*0.25)/1000</f>
        <v>1425.2825</v>
      </c>
      <c r="AB158" s="83">
        <f>AA158*1000/'Indicator Data'!BC161</f>
        <v>9.9544831553242508E-2</v>
      </c>
      <c r="AC158" s="78">
        <f t="shared" si="45"/>
        <v>10</v>
      </c>
      <c r="AD158" s="77">
        <f>IF('Indicator Data'!AN161="No data","x",ROUND(IF('Indicator Data'!AN161&lt;$AD$194,10,IF('Indicator Data'!AN161&gt;$AD$195,0,($AD$195-'Indicator Data'!AN161)/($AD$195-$AD$194)*10)),1))</f>
        <v>6.8</v>
      </c>
      <c r="AE158" s="77">
        <f>IF('Indicator Data'!AO161="No data","x",ROUND(IF('Indicator Data'!AO161&gt;$AE$195,10,IF('Indicator Data'!AO161&lt;$AE$194,0,10-($AE$195-'Indicator Data'!AO161)/($AE$195-$AE$194)*10)),1))</f>
        <v>9</v>
      </c>
      <c r="AF158" s="84" t="str">
        <f>IF('Indicator Data'!AP161="No data","x",ROUND(IF('Indicator Data'!AP161&gt;$AF$195,10,IF('Indicator Data'!AP161&lt;$AF$194,0,10-($AF$195-'Indicator Data'!AP161)/($AF$195-$AF$194)*10)),1))</f>
        <v>x</v>
      </c>
      <c r="AG158" s="84" t="str">
        <f>IF('Indicator Data'!AQ161="No data","x",ROUND(IF('Indicator Data'!AQ161&gt;$AG$195,10,IF('Indicator Data'!AQ161&lt;$AG$194,0,10-($AG$195-'Indicator Data'!AQ161)/($AG$195-$AG$194)*10)),1))</f>
        <v>x</v>
      </c>
      <c r="AH158" s="77" t="str">
        <f t="shared" si="46"/>
        <v>x</v>
      </c>
      <c r="AI158" s="78">
        <f t="shared" si="47"/>
        <v>7.9</v>
      </c>
      <c r="AJ158" s="85">
        <f t="shared" si="48"/>
        <v>7.9</v>
      </c>
      <c r="AK158" s="86">
        <f t="shared" si="35"/>
        <v>9.1999999999999993</v>
      </c>
    </row>
    <row r="159" spans="1:37" s="4" customFormat="1" x14ac:dyDescent="0.25">
      <c r="A159" s="131" t="s">
        <v>296</v>
      </c>
      <c r="B159" s="63" t="s">
        <v>295</v>
      </c>
      <c r="C159" s="77">
        <f>ROUND(IF('Indicator Data'!Q162="No data",IF((0.1233*LN('Indicator Data'!BB162)-0.4559)&gt;C$195,0,IF((0.1233*LN('Indicator Data'!BB162)-0.4559)&lt;C$194,10,(C$195-(0.1233*LN('Indicator Data'!BB162)-0.4559))/(C$195-C$194)*10)),IF('Indicator Data'!Q162&gt;C$195,0,IF('Indicator Data'!Q162&lt;C$194,10,(C$195-'Indicator Data'!Q162)/(C$195-C$194)*10))),1)</f>
        <v>4.4000000000000004</v>
      </c>
      <c r="D159" s="77">
        <f>IF('Indicator Data'!R162="No data","x",ROUND((IF('Indicator Data'!R162&gt;D$195,10,IF('Indicator Data'!R162&lt;D$194,0,10-(D$195-'Indicator Data'!R162)/(D$195-D$194)*10))),1))</f>
        <v>0</v>
      </c>
      <c r="E159" s="78">
        <f t="shared" si="36"/>
        <v>2.5</v>
      </c>
      <c r="F159" s="77">
        <f>IF('Indicator Data'!AF162="No data","x",ROUND(IF('Indicator Data'!AF162&gt;F$195,10,IF('Indicator Data'!AF162&lt;F$194,0,10-(F$195-'Indicator Data'!AF162)/(F$195-F$194)*10)),1))</f>
        <v>5.3</v>
      </c>
      <c r="G159" s="77">
        <f>IF('Indicator Data'!AG162="No data","x",ROUND(IF('Indicator Data'!AG162&gt;G$195,10,IF('Indicator Data'!AG162&lt;G$194,0,10-(G$195-'Indicator Data'!AG162)/(G$195-G$194)*10)),1))</f>
        <v>9.6</v>
      </c>
      <c r="H159" s="78">
        <f t="shared" si="37"/>
        <v>7.5</v>
      </c>
      <c r="I159" s="79">
        <f>SUM(IF('Indicator Data'!S162=0,0,'Indicator Data'!S162/1000000),SUM('Indicator Data'!T162:U162))</f>
        <v>2505.132439</v>
      </c>
      <c r="J159" s="79">
        <f>I159/'Indicator Data'!BC162*1000000</f>
        <v>44.807428729011555</v>
      </c>
      <c r="K159" s="77">
        <f t="shared" si="38"/>
        <v>0.9</v>
      </c>
      <c r="L159" s="77">
        <f>IF('Indicator Data'!V162="No data","x",ROUND(IF('Indicator Data'!V162&gt;L$195,10,IF('Indicator Data'!V162&lt;L$194,0,10-(L$195-'Indicator Data'!V162)/(L$195-L$194)*10)),1))</f>
        <v>0.3</v>
      </c>
      <c r="M159" s="78">
        <f t="shared" si="39"/>
        <v>0.6</v>
      </c>
      <c r="N159" s="80">
        <f t="shared" si="40"/>
        <v>3.3</v>
      </c>
      <c r="O159" s="92">
        <f>IF(AND('Indicator Data'!AK162="No data",'Indicator Data'!AL162="No data"),0,SUM('Indicator Data'!AK162:AM162)/1000)</f>
        <v>91.043000000000006</v>
      </c>
      <c r="P159" s="77">
        <f t="shared" si="41"/>
        <v>6.5</v>
      </c>
      <c r="Q159" s="81">
        <f>O159*1000/'Indicator Data'!BC162</f>
        <v>1.6284179911078144E-3</v>
      </c>
      <c r="R159" s="77">
        <f t="shared" si="42"/>
        <v>3.6</v>
      </c>
      <c r="S159" s="82">
        <f t="shared" si="43"/>
        <v>5.0999999999999996</v>
      </c>
      <c r="T159" s="77">
        <f>IF('Indicator Data'!AB162="No data","x",ROUND(IF('Indicator Data'!AB162&gt;T$195,10,IF('Indicator Data'!AB162&lt;T$194,0,10-(T$195-'Indicator Data'!AB162)/(T$195-T$194)*10)),1))</f>
        <v>10</v>
      </c>
      <c r="U159" s="77">
        <f>IF('Indicator Data'!AA162="No data","x",ROUND(IF('Indicator Data'!AA162&gt;U$195,10,IF('Indicator Data'!AA162&lt;U$194,0,10-(U$195-'Indicator Data'!AA162)/(U$195-U$194)*10)),1))</f>
        <v>10</v>
      </c>
      <c r="V159" s="77">
        <f>IF('Indicator Data'!AE162="No data","x",ROUND(IF('Indicator Data'!AE162&gt;V$195,10,IF('Indicator Data'!AE162&lt;V$194,0,10-(V$195-'Indicator Data'!AE162)/(V$195-V$194)*10)),1))</f>
        <v>0.2</v>
      </c>
      <c r="W159" s="78">
        <f t="shared" si="34"/>
        <v>6.7</v>
      </c>
      <c r="X159" s="77">
        <f>IF('Indicator Data'!W162="No data","x",ROUND(IF('Indicator Data'!W162&gt;X$195,10,IF('Indicator Data'!W162&lt;X$194,0,10-(X$195-'Indicator Data'!W162)/(X$195-X$194)*10)),1))</f>
        <v>3.1</v>
      </c>
      <c r="Y159" s="77">
        <f>IF('Indicator Data'!X162="No data","x",ROUND(IF('Indicator Data'!X162&gt;Y$195,10,IF('Indicator Data'!X162&lt;Y$194,0,10-(Y$195-'Indicator Data'!X162)/(Y$195-Y$194)*10)),1))</f>
        <v>1.9</v>
      </c>
      <c r="Z159" s="78">
        <f t="shared" si="44"/>
        <v>2.5</v>
      </c>
      <c r="AA159" s="92">
        <f>('Indicator Data'!AJ162+'Indicator Data'!AI162*0.5+'Indicator Data'!AH162*0.25)/1000</f>
        <v>688.76</v>
      </c>
      <c r="AB159" s="83">
        <f>AA159*1000/'Indicator Data'!BC162</f>
        <v>1.2319334551315512E-2</v>
      </c>
      <c r="AC159" s="78">
        <f t="shared" si="45"/>
        <v>1.2</v>
      </c>
      <c r="AD159" s="77">
        <f>IF('Indicator Data'!AN162="No data","x",ROUND(IF('Indicator Data'!AN162&lt;$AD$194,10,IF('Indicator Data'!AN162&gt;$AD$195,0,($AD$195-'Indicator Data'!AN162)/($AD$195-$AD$194)*10)),1))</f>
        <v>2.5</v>
      </c>
      <c r="AE159" s="77">
        <f>IF('Indicator Data'!AO162="No data","x",ROUND(IF('Indicator Data'!AO162&gt;$AE$195,10,IF('Indicator Data'!AO162&lt;$AE$194,0,10-($AE$195-'Indicator Data'!AO162)/($AE$195-$AE$194)*10)),1))</f>
        <v>0</v>
      </c>
      <c r="AF159" s="84">
        <f>IF('Indicator Data'!AP162="No data","x",ROUND(IF('Indicator Data'!AP162&gt;$AF$195,10,IF('Indicator Data'!AP162&lt;$AF$194,0,10-($AF$195-'Indicator Data'!AP162)/($AF$195-$AF$194)*10)),1))</f>
        <v>2.2999999999999998</v>
      </c>
      <c r="AG159" s="84">
        <f>IF('Indicator Data'!AQ162="No data","x",ROUND(IF('Indicator Data'!AQ162&gt;$AG$195,10,IF('Indicator Data'!AQ162&lt;$AG$194,0,10-($AG$195-'Indicator Data'!AQ162)/($AG$195-$AG$194)*10)),1))</f>
        <v>3.1</v>
      </c>
      <c r="AH159" s="77">
        <f t="shared" si="46"/>
        <v>2.5</v>
      </c>
      <c r="AI159" s="78">
        <f t="shared" si="47"/>
        <v>1.7</v>
      </c>
      <c r="AJ159" s="85">
        <f t="shared" si="48"/>
        <v>3.4</v>
      </c>
      <c r="AK159" s="86">
        <f t="shared" si="35"/>
        <v>4.3</v>
      </c>
    </row>
    <row r="160" spans="1:37" s="4" customFormat="1" x14ac:dyDescent="0.25">
      <c r="A160" s="131" t="s">
        <v>299</v>
      </c>
      <c r="B160" s="63" t="s">
        <v>298</v>
      </c>
      <c r="C160" s="77">
        <f>ROUND(IF('Indicator Data'!Q163="No data",IF((0.1233*LN('Indicator Data'!BB163)-0.4559)&gt;C$195,0,IF((0.1233*LN('Indicator Data'!BB163)-0.4559)&lt;C$194,10,(C$195-(0.1233*LN('Indicator Data'!BB163)-0.4559))/(C$195-C$194)*10)),IF('Indicator Data'!Q163&gt;C$195,0,IF('Indicator Data'!Q163&lt;C$194,10,(C$195-'Indicator Data'!Q163)/(C$195-C$194)*10))),1)</f>
        <v>8.1999999999999993</v>
      </c>
      <c r="D160" s="77">
        <f>IF('Indicator Data'!R163="No data","x",ROUND((IF('Indicator Data'!R163&gt;D$195,10,IF('Indicator Data'!R163&lt;D$194,0,10-(D$195-'Indicator Data'!R163)/(D$195-D$194)*10))),1))</f>
        <v>10</v>
      </c>
      <c r="E160" s="78">
        <f t="shared" si="36"/>
        <v>9.3000000000000007</v>
      </c>
      <c r="F160" s="77" t="str">
        <f>IF('Indicator Data'!AF163="No data","x",ROUND(IF('Indicator Data'!AF163&gt;F$195,10,IF('Indicator Data'!AF163&lt;F$194,0,10-(F$195-'Indicator Data'!AF163)/(F$195-F$194)*10)),1))</f>
        <v>x</v>
      </c>
      <c r="G160" s="77" t="str">
        <f>IF('Indicator Data'!AG163="No data","x",ROUND(IF('Indicator Data'!AG163&gt;G$195,10,IF('Indicator Data'!AG163&lt;G$194,0,10-(G$195-'Indicator Data'!AG163)/(G$195-G$194)*10)),1))</f>
        <v>x</v>
      </c>
      <c r="H160" s="78" t="str">
        <f t="shared" si="37"/>
        <v>x</v>
      </c>
      <c r="I160" s="79">
        <f>SUM(IF('Indicator Data'!S163=0,0,'Indicator Data'!S163/1000000),SUM('Indicator Data'!T163:U163))</f>
        <v>7612.444058</v>
      </c>
      <c r="J160" s="79">
        <f>I160/'Indicator Data'!BC163*1000000</f>
        <v>622.40308289039172</v>
      </c>
      <c r="K160" s="77">
        <f t="shared" si="38"/>
        <v>10</v>
      </c>
      <c r="L160" s="77">
        <f>IF('Indicator Data'!V163="No data","x",ROUND(IF('Indicator Data'!V163&gt;L$195,10,IF('Indicator Data'!V163&lt;L$194,0,10-(L$195-'Indicator Data'!V163)/(L$195-L$194)*10)),1))</f>
        <v>10</v>
      </c>
      <c r="M160" s="78">
        <f t="shared" si="39"/>
        <v>10</v>
      </c>
      <c r="N160" s="80">
        <f t="shared" si="40"/>
        <v>9.5</v>
      </c>
      <c r="O160" s="92">
        <f>IF(AND('Indicator Data'!AK163="No data",'Indicator Data'!AL163="No data"),0,SUM('Indicator Data'!AK163:AM163)/1000)</f>
        <v>2219.9369999999999</v>
      </c>
      <c r="P160" s="77">
        <f t="shared" si="41"/>
        <v>10</v>
      </c>
      <c r="Q160" s="81">
        <f>O160*1000/'Indicator Data'!BC163</f>
        <v>0.1815048652042846</v>
      </c>
      <c r="R160" s="77">
        <f t="shared" si="42"/>
        <v>10</v>
      </c>
      <c r="S160" s="82">
        <f t="shared" si="43"/>
        <v>10</v>
      </c>
      <c r="T160" s="77">
        <f>IF('Indicator Data'!AB163="No data","x",ROUND(IF('Indicator Data'!AB163&gt;T$195,10,IF('Indicator Data'!AB163&lt;T$194,0,10-(T$195-'Indicator Data'!AB163)/(T$195-T$194)*10)),1))</f>
        <v>5</v>
      </c>
      <c r="U160" s="77">
        <f>IF('Indicator Data'!AA163="No data","x",ROUND(IF('Indicator Data'!AA163&gt;U$195,10,IF('Indicator Data'!AA163&lt;U$194,0,10-(U$195-'Indicator Data'!AA163)/(U$195-U$194)*10)),1))</f>
        <v>2.7</v>
      </c>
      <c r="V160" s="77">
        <f>IF('Indicator Data'!AE163="No data","x",ROUND(IF('Indicator Data'!AE163&gt;V$195,10,IF('Indicator Data'!AE163&lt;V$194,0,10-(V$195-'Indicator Data'!AE163)/(V$195-V$194)*10)),1))</f>
        <v>4.5999999999999996</v>
      </c>
      <c r="W160" s="78">
        <f t="shared" si="34"/>
        <v>4.0999999999999996</v>
      </c>
      <c r="X160" s="77">
        <f>IF('Indicator Data'!W163="No data","x",ROUND(IF('Indicator Data'!W163&gt;X$195,10,IF('Indicator Data'!W163&lt;X$194,0,10-(X$195-'Indicator Data'!W163)/(X$195-X$194)*10)),1))</f>
        <v>7.1</v>
      </c>
      <c r="Y160" s="77">
        <f>IF('Indicator Data'!X163="No data","x",ROUND(IF('Indicator Data'!X163&gt;Y$195,10,IF('Indicator Data'!X163&lt;Y$194,0,10-(Y$195-'Indicator Data'!X163)/(Y$195-Y$194)*10)),1))</f>
        <v>6.1</v>
      </c>
      <c r="Z160" s="78">
        <f t="shared" si="44"/>
        <v>6.6</v>
      </c>
      <c r="AA160" s="92">
        <f>('Indicator Data'!AJ163+'Indicator Data'!AI163*0.5+'Indicator Data'!AH163*0.25)/1000</f>
        <v>1813.3675000000001</v>
      </c>
      <c r="AB160" s="83">
        <f>AA160*1000/'Indicator Data'!BC163</f>
        <v>0.14826322713362161</v>
      </c>
      <c r="AC160" s="78">
        <f t="shared" si="45"/>
        <v>10</v>
      </c>
      <c r="AD160" s="77">
        <f>IF('Indicator Data'!AN163="No data","x",ROUND(IF('Indicator Data'!AN163&lt;$AD$194,10,IF('Indicator Data'!AN163&gt;$AD$195,0,($AD$195-'Indicator Data'!AN163)/($AD$195-$AD$194)*10)),1))</f>
        <v>6.5</v>
      </c>
      <c r="AE160" s="77">
        <f>IF('Indicator Data'!AO163="No data","x",ROUND(IF('Indicator Data'!AO163&gt;$AE$195,10,IF('Indicator Data'!AO163&lt;$AE$194,0,10-($AE$195-'Indicator Data'!AO163)/($AE$195-$AE$194)*10)),1))</f>
        <v>8.8000000000000007</v>
      </c>
      <c r="AF160" s="84" t="str">
        <f>IF('Indicator Data'!AP163="No data","x",ROUND(IF('Indicator Data'!AP163&gt;$AF$195,10,IF('Indicator Data'!AP163&lt;$AF$194,0,10-($AF$195-'Indicator Data'!AP163)/($AF$195-$AF$194)*10)),1))</f>
        <v>x</v>
      </c>
      <c r="AG160" s="84" t="str">
        <f>IF('Indicator Data'!AQ163="No data","x",ROUND(IF('Indicator Data'!AQ163&gt;$AG$195,10,IF('Indicator Data'!AQ163&lt;$AG$194,0,10-($AG$195-'Indicator Data'!AQ163)/($AG$195-$AG$194)*10)),1))</f>
        <v>x</v>
      </c>
      <c r="AH160" s="77" t="str">
        <f t="shared" si="46"/>
        <v>x</v>
      </c>
      <c r="AI160" s="78">
        <f t="shared" si="47"/>
        <v>7.7</v>
      </c>
      <c r="AJ160" s="85">
        <f t="shared" si="48"/>
        <v>7.8</v>
      </c>
      <c r="AK160" s="86">
        <f t="shared" si="35"/>
        <v>9.1999999999999993</v>
      </c>
    </row>
    <row r="161" spans="1:37" s="4" customFormat="1" x14ac:dyDescent="0.25">
      <c r="A161" s="131" t="s">
        <v>301</v>
      </c>
      <c r="B161" s="63" t="s">
        <v>300</v>
      </c>
      <c r="C161" s="77">
        <f>ROUND(IF('Indicator Data'!Q164="No data",IF((0.1233*LN('Indicator Data'!BB164)-0.4559)&gt;C$195,0,IF((0.1233*LN('Indicator Data'!BB164)-0.4559)&lt;C$194,10,(C$195-(0.1233*LN('Indicator Data'!BB164)-0.4559))/(C$195-C$194)*10)),IF('Indicator Data'!Q164&gt;C$195,0,IF('Indicator Data'!Q164&lt;C$194,10,(C$195-'Indicator Data'!Q164)/(C$195-C$194)*10))),1)</f>
        <v>1</v>
      </c>
      <c r="D161" s="77" t="str">
        <f>IF('Indicator Data'!R164="No data","x",ROUND((IF('Indicator Data'!R164&gt;D$195,10,IF('Indicator Data'!R164&lt;D$194,0,10-(D$195-'Indicator Data'!R164)/(D$195-D$194)*10))),1))</f>
        <v>x</v>
      </c>
      <c r="E161" s="78">
        <f t="shared" si="36"/>
        <v>1</v>
      </c>
      <c r="F161" s="77">
        <f>IF('Indicator Data'!AF164="No data","x",ROUND(IF('Indicator Data'!AF164&gt;F$195,10,IF('Indicator Data'!AF164&lt;F$194,0,10-(F$195-'Indicator Data'!AF164)/(F$195-F$194)*10)),1))</f>
        <v>1.1000000000000001</v>
      </c>
      <c r="G161" s="77">
        <f>IF('Indicator Data'!AG164="No data","x",ROUND(IF('Indicator Data'!AG164&gt;G$195,10,IF('Indicator Data'!AG164&lt;G$194,0,10-(G$195-'Indicator Data'!AG164)/(G$195-G$194)*10)),1))</f>
        <v>2.7</v>
      </c>
      <c r="H161" s="78">
        <f t="shared" si="37"/>
        <v>1.9</v>
      </c>
      <c r="I161" s="79">
        <f>SUM(IF('Indicator Data'!S164=0,0,'Indicator Data'!S164/1000000),SUM('Indicator Data'!T164:U164))</f>
        <v>0</v>
      </c>
      <c r="J161" s="79">
        <f>I161/'Indicator Data'!BC164*1000000</f>
        <v>0</v>
      </c>
      <c r="K161" s="77">
        <f t="shared" si="38"/>
        <v>0</v>
      </c>
      <c r="L161" s="77" t="str">
        <f>IF('Indicator Data'!V164="No data","x",ROUND(IF('Indicator Data'!V164&gt;L$195,10,IF('Indicator Data'!V164&lt;L$194,0,10-(L$195-'Indicator Data'!V164)/(L$195-L$194)*10)),1))</f>
        <v>x</v>
      </c>
      <c r="M161" s="78">
        <f t="shared" si="39"/>
        <v>0</v>
      </c>
      <c r="N161" s="80">
        <f t="shared" si="40"/>
        <v>1</v>
      </c>
      <c r="O161" s="92">
        <f>IF(AND('Indicator Data'!AK164="No data",'Indicator Data'!AL164="No data"),0,SUM('Indicator Data'!AK164:AM164)/1000)</f>
        <v>12.989000000000001</v>
      </c>
      <c r="P161" s="77">
        <f t="shared" si="41"/>
        <v>3.7</v>
      </c>
      <c r="Q161" s="81">
        <f>O161*1000/'Indicator Data'!BC164</f>
        <v>2.7967038125086664E-4</v>
      </c>
      <c r="R161" s="77">
        <f t="shared" si="42"/>
        <v>2.2999999999999998</v>
      </c>
      <c r="S161" s="82">
        <f t="shared" si="43"/>
        <v>3</v>
      </c>
      <c r="T161" s="77">
        <f>IF('Indicator Data'!AB164="No data","x",ROUND(IF('Indicator Data'!AB164&gt;T$195,10,IF('Indicator Data'!AB164&lt;T$194,0,10-(T$195-'Indicator Data'!AB164)/(T$195-T$194)*10)),1))</f>
        <v>0.8</v>
      </c>
      <c r="U161" s="77">
        <f>IF('Indicator Data'!AA164="No data","x",ROUND(IF('Indicator Data'!AA164&gt;U$195,10,IF('Indicator Data'!AA164&lt;U$194,0,10-(U$195-'Indicator Data'!AA164)/(U$195-U$194)*10)),1))</f>
        <v>0.2</v>
      </c>
      <c r="V161" s="77" t="str">
        <f>IF('Indicator Data'!AE164="No data","x",ROUND(IF('Indicator Data'!AE164&gt;V$195,10,IF('Indicator Data'!AE164&lt;V$194,0,10-(V$195-'Indicator Data'!AE164)/(V$195-V$194)*10)),1))</f>
        <v>x</v>
      </c>
      <c r="W161" s="78">
        <f t="shared" si="34"/>
        <v>0.5</v>
      </c>
      <c r="X161" s="77">
        <f>IF('Indicator Data'!W164="No data","x",ROUND(IF('Indicator Data'!W164&gt;X$195,10,IF('Indicator Data'!W164&lt;X$194,0,10-(X$195-'Indicator Data'!W164)/(X$195-X$194)*10)),1))</f>
        <v>0.3</v>
      </c>
      <c r="Y161" s="77" t="str">
        <f>IF('Indicator Data'!X164="No data","x",ROUND(IF('Indicator Data'!X164&gt;Y$195,10,IF('Indicator Data'!X164&lt;Y$194,0,10-(Y$195-'Indicator Data'!X164)/(Y$195-Y$194)*10)),1))</f>
        <v>x</v>
      </c>
      <c r="Z161" s="78">
        <f t="shared" si="44"/>
        <v>0.3</v>
      </c>
      <c r="AA161" s="92">
        <f>('Indicator Data'!AJ164+'Indicator Data'!AI164*0.5+'Indicator Data'!AH164*0.25)/1000</f>
        <v>1.6125</v>
      </c>
      <c r="AB161" s="83">
        <f>AA161*1000/'Indicator Data'!BC164</f>
        <v>3.4719261665025982E-5</v>
      </c>
      <c r="AC161" s="78">
        <f t="shared" si="45"/>
        <v>0</v>
      </c>
      <c r="AD161" s="77">
        <f>IF('Indicator Data'!AN164="No data","x",ROUND(IF('Indicator Data'!AN164&lt;$AD$194,10,IF('Indicator Data'!AN164&gt;$AD$195,0,($AD$195-'Indicator Data'!AN164)/($AD$195-$AD$194)*10)),1))</f>
        <v>3.5</v>
      </c>
      <c r="AE161" s="77">
        <f>IF('Indicator Data'!AO164="No data","x",ROUND(IF('Indicator Data'!AO164&gt;$AE$195,10,IF('Indicator Data'!AO164&lt;$AE$194,0,10-($AE$195-'Indicator Data'!AO164)/($AE$195-$AE$194)*10)),1))</f>
        <v>0</v>
      </c>
      <c r="AF161" s="84">
        <f>IF('Indicator Data'!AP164="No data","x",ROUND(IF('Indicator Data'!AP164&gt;$AF$195,10,IF('Indicator Data'!AP164&lt;$AF$194,0,10-($AF$195-'Indicator Data'!AP164)/($AF$195-$AF$194)*10)),1))</f>
        <v>1.1000000000000001</v>
      </c>
      <c r="AG161" s="84">
        <f>IF('Indicator Data'!AQ164="No data","x",ROUND(IF('Indicator Data'!AQ164&gt;$AG$195,10,IF('Indicator Data'!AQ164&lt;$AG$194,0,10-($AG$195-'Indicator Data'!AQ164)/($AG$195-$AG$194)*10)),1))</f>
        <v>4.2</v>
      </c>
      <c r="AH161" s="77">
        <f t="shared" si="46"/>
        <v>1.7</v>
      </c>
      <c r="AI161" s="78">
        <f t="shared" si="47"/>
        <v>1.7</v>
      </c>
      <c r="AJ161" s="85">
        <f t="shared" si="48"/>
        <v>0.6</v>
      </c>
      <c r="AK161" s="86">
        <f t="shared" si="35"/>
        <v>1.9</v>
      </c>
    </row>
    <row r="162" spans="1:37" s="4" customFormat="1" x14ac:dyDescent="0.25">
      <c r="A162" s="131" t="s">
        <v>303</v>
      </c>
      <c r="B162" s="63" t="s">
        <v>302</v>
      </c>
      <c r="C162" s="77">
        <f>ROUND(IF('Indicator Data'!Q165="No data",IF((0.1233*LN('Indicator Data'!BB165)-0.4559)&gt;C$195,0,IF((0.1233*LN('Indicator Data'!BB165)-0.4559)&lt;C$194,10,(C$195-(0.1233*LN('Indicator Data'!BB165)-0.4559))/(C$195-C$194)*10)),IF('Indicator Data'!Q165&gt;C$195,0,IF('Indicator Data'!Q165&lt;C$194,10,(C$195-'Indicator Data'!Q165)/(C$195-C$194)*10))),1)</f>
        <v>2.8</v>
      </c>
      <c r="D162" s="77" t="str">
        <f>IF('Indicator Data'!R165="No data","x",ROUND((IF('Indicator Data'!R165&gt;D$195,10,IF('Indicator Data'!R165&lt;D$194,0,10-(D$195-'Indicator Data'!R165)/(D$195-D$194)*10))),1))</f>
        <v>x</v>
      </c>
      <c r="E162" s="78">
        <f t="shared" si="36"/>
        <v>2.8</v>
      </c>
      <c r="F162" s="77">
        <f>IF('Indicator Data'!AF165="No data","x",ROUND(IF('Indicator Data'!AF165&gt;F$195,10,IF('Indicator Data'!AF165&lt;F$194,0,10-(F$195-'Indicator Data'!AF165)/(F$195-F$194)*10)),1))</f>
        <v>5.0999999999999996</v>
      </c>
      <c r="G162" s="77">
        <f>IF('Indicator Data'!AG165="No data","x",ROUND(IF('Indicator Data'!AG165&gt;G$195,10,IF('Indicator Data'!AG165&lt;G$194,0,10-(G$195-'Indicator Data'!AG165)/(G$195-G$194)*10)),1))</f>
        <v>3.4</v>
      </c>
      <c r="H162" s="78">
        <f t="shared" si="37"/>
        <v>4.3</v>
      </c>
      <c r="I162" s="79">
        <f>SUM(IF('Indicator Data'!S165=0,0,'Indicator Data'!S165/1000000),SUM('Indicator Data'!T165:U165))</f>
        <v>953.11034900000004</v>
      </c>
      <c r="J162" s="79">
        <f>I162/'Indicator Data'!BC165*1000000</f>
        <v>44.951674244210729</v>
      </c>
      <c r="K162" s="77">
        <f t="shared" si="38"/>
        <v>0.9</v>
      </c>
      <c r="L162" s="77">
        <f>IF('Indicator Data'!V165="No data","x",ROUND(IF('Indicator Data'!V165&gt;L$195,10,IF('Indicator Data'!V165&lt;L$194,0,10-(L$195-'Indicator Data'!V165)/(L$195-L$194)*10)),1))</f>
        <v>0.4</v>
      </c>
      <c r="M162" s="78">
        <f t="shared" si="39"/>
        <v>0.7</v>
      </c>
      <c r="N162" s="80">
        <f t="shared" si="40"/>
        <v>2.7</v>
      </c>
      <c r="O162" s="92">
        <f>IF(AND('Indicator Data'!AK165="No data",'Indicator Data'!AL165="No data"),0,SUM('Indicator Data'!AK165:AM165)/1000)</f>
        <v>45.265000000000001</v>
      </c>
      <c r="P162" s="77">
        <f t="shared" si="41"/>
        <v>5.5</v>
      </c>
      <c r="Q162" s="81">
        <f>O162*1000/'Indicator Data'!BC165</f>
        <v>2.1348394095175209E-3</v>
      </c>
      <c r="R162" s="77">
        <f t="shared" si="42"/>
        <v>3.8</v>
      </c>
      <c r="S162" s="82">
        <f t="shared" si="43"/>
        <v>4.7</v>
      </c>
      <c r="T162" s="77">
        <f>IF('Indicator Data'!AB165="No data","x",ROUND(IF('Indicator Data'!AB165&gt;T$195,10,IF('Indicator Data'!AB165&lt;T$194,0,10-(T$195-'Indicator Data'!AB165)/(T$195-T$194)*10)),1))</f>
        <v>0.2</v>
      </c>
      <c r="U162" s="77">
        <f>IF('Indicator Data'!AA165="No data","x",ROUND(IF('Indicator Data'!AA165&gt;U$195,10,IF('Indicator Data'!AA165&lt;U$194,0,10-(U$195-'Indicator Data'!AA165)/(U$195-U$194)*10)),1))</f>
        <v>1.2</v>
      </c>
      <c r="V162" s="77">
        <f>IF('Indicator Data'!AE165="No data","x",ROUND(IF('Indicator Data'!AE165&gt;V$195,10,IF('Indicator Data'!AE165&lt;V$194,0,10-(V$195-'Indicator Data'!AE165)/(V$195-V$194)*10)),1))</f>
        <v>0</v>
      </c>
      <c r="W162" s="78">
        <f t="shared" si="34"/>
        <v>0.5</v>
      </c>
      <c r="X162" s="77">
        <f>IF('Indicator Data'!W165="No data","x",ROUND(IF('Indicator Data'!W165&gt;X$195,10,IF('Indicator Data'!W165&lt;X$194,0,10-(X$195-'Indicator Data'!W165)/(X$195-X$194)*10)),1))</f>
        <v>0.8</v>
      </c>
      <c r="Y162" s="77">
        <f>IF('Indicator Data'!X165="No data","x",ROUND(IF('Indicator Data'!X165&gt;Y$195,10,IF('Indicator Data'!X165&lt;Y$194,0,10-(Y$195-'Indicator Data'!X165)/(Y$195-Y$194)*10)),1))</f>
        <v>5.8</v>
      </c>
      <c r="Z162" s="78">
        <f t="shared" si="44"/>
        <v>3.3</v>
      </c>
      <c r="AA162" s="92">
        <f>('Indicator Data'!AJ165+'Indicator Data'!AI165*0.5+'Indicator Data'!AH165*0.25)/1000</f>
        <v>1136.11825</v>
      </c>
      <c r="AB162" s="83">
        <f>AA162*1000/'Indicator Data'!BC165</f>
        <v>5.3582901004574822E-2</v>
      </c>
      <c r="AC162" s="78">
        <f t="shared" si="45"/>
        <v>5.4</v>
      </c>
      <c r="AD162" s="77">
        <f>IF('Indicator Data'!AN165="No data","x",ROUND(IF('Indicator Data'!AN165&lt;$AD$194,10,IF('Indicator Data'!AN165&gt;$AD$195,0,($AD$195-'Indicator Data'!AN165)/($AD$195-$AD$194)*10)),1))</f>
        <v>4.7</v>
      </c>
      <c r="AE162" s="77">
        <f>IF('Indicator Data'!AO165="No data","x",ROUND(IF('Indicator Data'!AO165&gt;$AE$195,10,IF('Indicator Data'!AO165&lt;$AE$194,0,10-($AE$195-'Indicator Data'!AO165)/($AE$195-$AE$194)*10)),1))</f>
        <v>5.7</v>
      </c>
      <c r="AF162" s="84">
        <f>IF('Indicator Data'!AP165="No data","x",ROUND(IF('Indicator Data'!AP165&gt;$AF$195,10,IF('Indicator Data'!AP165&lt;$AF$194,0,10-($AF$195-'Indicator Data'!AP165)/($AF$195-$AF$194)*10)),1))</f>
        <v>6.5</v>
      </c>
      <c r="AG162" s="84">
        <f>IF('Indicator Data'!AQ165="No data","x",ROUND(IF('Indicator Data'!AQ165&gt;$AG$195,10,IF('Indicator Data'!AQ165&lt;$AG$194,0,10-($AG$195-'Indicator Data'!AQ165)/($AG$195-$AG$194)*10)),1))</f>
        <v>4.2</v>
      </c>
      <c r="AH162" s="77">
        <f t="shared" si="46"/>
        <v>6</v>
      </c>
      <c r="AI162" s="78">
        <f t="shared" si="47"/>
        <v>5.5</v>
      </c>
      <c r="AJ162" s="85">
        <f t="shared" si="48"/>
        <v>3.9</v>
      </c>
      <c r="AK162" s="86">
        <f t="shared" si="35"/>
        <v>4.3</v>
      </c>
    </row>
    <row r="163" spans="1:37" s="4" customFormat="1" x14ac:dyDescent="0.25">
      <c r="A163" s="131" t="s">
        <v>305</v>
      </c>
      <c r="B163" s="63" t="s">
        <v>304</v>
      </c>
      <c r="C163" s="77">
        <f>ROUND(IF('Indicator Data'!Q166="No data",IF((0.1233*LN('Indicator Data'!BB166)-0.4559)&gt;C$195,0,IF((0.1233*LN('Indicator Data'!BB166)-0.4559)&lt;C$194,10,(C$195-(0.1233*LN('Indicator Data'!BB166)-0.4559))/(C$195-C$194)*10)),IF('Indicator Data'!Q166&gt;C$195,0,IF('Indicator Data'!Q166&lt;C$194,10,(C$195-'Indicator Data'!Q166)/(C$195-C$194)*10))),1)</f>
        <v>7.1</v>
      </c>
      <c r="D163" s="77">
        <f>IF('Indicator Data'!R166="No data","x",ROUND((IF('Indicator Data'!R166&gt;D$195,10,IF('Indicator Data'!R166&lt;D$194,0,10-(D$195-'Indicator Data'!R166)/(D$195-D$194)*10))),1))</f>
        <v>5.3</v>
      </c>
      <c r="E163" s="78">
        <f t="shared" si="36"/>
        <v>6.3</v>
      </c>
      <c r="F163" s="77">
        <f>IF('Indicator Data'!AF166="No data","x",ROUND(IF('Indicator Data'!AF166&gt;F$195,10,IF('Indicator Data'!AF166&lt;F$194,0,10-(F$195-'Indicator Data'!AF166)/(F$195-F$194)*10)),1))</f>
        <v>7.7</v>
      </c>
      <c r="G163" s="77">
        <f>IF('Indicator Data'!AG166="No data","x",ROUND(IF('Indicator Data'!AG166&gt;G$195,10,IF('Indicator Data'!AG166&lt;G$194,0,10-(G$195-'Indicator Data'!AG166)/(G$195-G$194)*10)),1))</f>
        <v>2.6</v>
      </c>
      <c r="H163" s="78">
        <f t="shared" si="37"/>
        <v>5.2</v>
      </c>
      <c r="I163" s="79">
        <f>SUM(IF('Indicator Data'!S166=0,0,'Indicator Data'!S166/1000000),SUM('Indicator Data'!T166:U166))</f>
        <v>3304.5940959999998</v>
      </c>
      <c r="J163" s="79">
        <f>I163/'Indicator Data'!BC166*1000000</f>
        <v>83.493985622818343</v>
      </c>
      <c r="K163" s="77">
        <f t="shared" si="38"/>
        <v>1.7</v>
      </c>
      <c r="L163" s="77">
        <f>IF('Indicator Data'!V166="No data","x",ROUND(IF('Indicator Data'!V166&gt;L$195,10,IF('Indicator Data'!V166&lt;L$194,0,10-(L$195-'Indicator Data'!V166)/(L$195-L$194)*10)),1))</f>
        <v>0.7</v>
      </c>
      <c r="M163" s="78">
        <f t="shared" si="39"/>
        <v>1.2</v>
      </c>
      <c r="N163" s="80">
        <f t="shared" si="40"/>
        <v>4.8</v>
      </c>
      <c r="O163" s="92">
        <f>IF(AND('Indicator Data'!AK166="No data",'Indicator Data'!AL166="No data"),0,SUM('Indicator Data'!AK166:AM166)/1000)</f>
        <v>3886.0810000000001</v>
      </c>
      <c r="P163" s="77">
        <f t="shared" si="41"/>
        <v>10</v>
      </c>
      <c r="Q163" s="81">
        <f>O163*1000/'Indicator Data'!BC166</f>
        <v>9.8185853305206516E-2</v>
      </c>
      <c r="R163" s="77">
        <f t="shared" si="42"/>
        <v>9.9</v>
      </c>
      <c r="S163" s="82">
        <f t="shared" si="43"/>
        <v>10</v>
      </c>
      <c r="T163" s="77">
        <f>IF('Indicator Data'!AB166="No data","x",ROUND(IF('Indicator Data'!AB166&gt;T$195,10,IF('Indicator Data'!AB166&lt;T$194,0,10-(T$195-'Indicator Data'!AB166)/(T$195-T$194)*10)),1))</f>
        <v>0.6</v>
      </c>
      <c r="U163" s="77">
        <f>IF('Indicator Data'!AA166="No data","x",ROUND(IF('Indicator Data'!AA166&gt;U$195,10,IF('Indicator Data'!AA166&lt;U$194,0,10-(U$195-'Indicator Data'!AA166)/(U$195-U$194)*10)),1))</f>
        <v>1.6</v>
      </c>
      <c r="V163" s="77">
        <f>IF('Indicator Data'!AE166="No data","x",ROUND(IF('Indicator Data'!AE166&gt;V$195,10,IF('Indicator Data'!AE166&lt;V$194,0,10-(V$195-'Indicator Data'!AE166)/(V$195-V$194)*10)),1))</f>
        <v>1.3</v>
      </c>
      <c r="W163" s="78">
        <f t="shared" ref="W163:W193" si="49">IF(AND(T163="x",U163="x",V163="x"),"x",ROUND(AVERAGE(T163,U163,V163),1))</f>
        <v>1.2</v>
      </c>
      <c r="X163" s="77">
        <f>IF('Indicator Data'!W166="No data","x",ROUND(IF('Indicator Data'!W166&gt;X$195,10,IF('Indicator Data'!W166&lt;X$194,0,10-(X$195-'Indicator Data'!W166)/(X$195-X$194)*10)),1))</f>
        <v>5.4</v>
      </c>
      <c r="Y163" s="77">
        <f>IF('Indicator Data'!X166="No data","x",ROUND(IF('Indicator Data'!X166&gt;Y$195,10,IF('Indicator Data'!X166&lt;Y$194,0,10-(Y$195-'Indicator Data'!X166)/(Y$195-Y$194)*10)),1))</f>
        <v>7.3</v>
      </c>
      <c r="Z163" s="78">
        <f t="shared" si="44"/>
        <v>6.4</v>
      </c>
      <c r="AA163" s="92">
        <f>('Indicator Data'!AJ166+'Indicator Data'!AI166*0.5+'Indicator Data'!AH166*0.25)/1000</f>
        <v>300.33600000000001</v>
      </c>
      <c r="AB163" s="83">
        <f>AA163*1000/'Indicator Data'!BC166</f>
        <v>7.5882994817330117E-3</v>
      </c>
      <c r="AC163" s="78">
        <f t="shared" si="45"/>
        <v>0.8</v>
      </c>
      <c r="AD163" s="77">
        <f>IF('Indicator Data'!AN166="No data","x",ROUND(IF('Indicator Data'!AN166&lt;$AD$194,10,IF('Indicator Data'!AN166&gt;$AD$195,0,($AD$195-'Indicator Data'!AN166)/($AD$195-$AD$194)*10)),1))</f>
        <v>0.3</v>
      </c>
      <c r="AE163" s="77">
        <f>IF('Indicator Data'!AO166="No data","x",ROUND(IF('Indicator Data'!AO166&gt;$AE$195,10,IF('Indicator Data'!AO166&lt;$AE$194,0,10-($AE$195-'Indicator Data'!AO166)/($AE$195-$AE$194)*10)),1))</f>
        <v>0</v>
      </c>
      <c r="AF163" s="84" t="str">
        <f>IF('Indicator Data'!AP166="No data","x",ROUND(IF('Indicator Data'!AP166&gt;$AF$195,10,IF('Indicator Data'!AP166&lt;$AF$194,0,10-($AF$195-'Indicator Data'!AP166)/($AF$195-$AF$194)*10)),1))</f>
        <v>x</v>
      </c>
      <c r="AG163" s="84" t="str">
        <f>IF('Indicator Data'!AQ166="No data","x",ROUND(IF('Indicator Data'!AQ166&gt;$AG$195,10,IF('Indicator Data'!AQ166&lt;$AG$194,0,10-($AG$195-'Indicator Data'!AQ166)/($AG$195-$AG$194)*10)),1))</f>
        <v>x</v>
      </c>
      <c r="AH163" s="77" t="str">
        <f t="shared" si="46"/>
        <v>x</v>
      </c>
      <c r="AI163" s="78">
        <f t="shared" si="47"/>
        <v>0.2</v>
      </c>
      <c r="AJ163" s="85">
        <f t="shared" si="48"/>
        <v>2.6</v>
      </c>
      <c r="AK163" s="86">
        <f t="shared" ref="AK163:AK193" si="50">ROUND((10-GEOMEAN(((10-S163)/10*9+1),((10-AJ163)/10*9+1)))/9*10,1)</f>
        <v>8</v>
      </c>
    </row>
    <row r="164" spans="1:37" s="4" customFormat="1" x14ac:dyDescent="0.25">
      <c r="A164" s="131" t="s">
        <v>307</v>
      </c>
      <c r="B164" s="63" t="s">
        <v>306</v>
      </c>
      <c r="C164" s="77">
        <f>ROUND(IF('Indicator Data'!Q167="No data",IF((0.1233*LN('Indicator Data'!BB167)-0.4559)&gt;C$195,0,IF((0.1233*LN('Indicator Data'!BB167)-0.4559)&lt;C$194,10,(C$195-(0.1233*LN('Indicator Data'!BB167)-0.4559))/(C$195-C$194)*10)),IF('Indicator Data'!Q167&gt;C$195,0,IF('Indicator Data'!Q167&lt;C$194,10,(C$195-'Indicator Data'!Q167)/(C$195-C$194)*10))),1)</f>
        <v>3.5</v>
      </c>
      <c r="D164" s="77">
        <f>IF('Indicator Data'!R167="No data","x",ROUND((IF('Indicator Data'!R167&gt;D$195,10,IF('Indicator Data'!R167&lt;D$194,0,10-(D$195-'Indicator Data'!R167)/(D$195-D$194)*10))),1))</f>
        <v>0</v>
      </c>
      <c r="E164" s="78">
        <f t="shared" si="36"/>
        <v>1.9</v>
      </c>
      <c r="F164" s="77">
        <f>IF('Indicator Data'!AF167="No data","x",ROUND(IF('Indicator Data'!AF167&gt;F$195,10,IF('Indicator Data'!AF167&lt;F$194,0,10-(F$195-'Indicator Data'!AF167)/(F$195-F$194)*10)),1))</f>
        <v>6</v>
      </c>
      <c r="G164" s="77" t="str">
        <f>IF('Indicator Data'!AG167="No data","x",ROUND(IF('Indicator Data'!AG167&gt;G$195,10,IF('Indicator Data'!AG167&lt;G$194,0,10-(G$195-'Indicator Data'!AG167)/(G$195-G$194)*10)),1))</f>
        <v>x</v>
      </c>
      <c r="H164" s="78">
        <f t="shared" si="37"/>
        <v>6</v>
      </c>
      <c r="I164" s="79">
        <f>SUM(IF('Indicator Data'!S167=0,0,'Indicator Data'!S167/1000000),SUM('Indicator Data'!T167:U167))</f>
        <v>28.740000000000002</v>
      </c>
      <c r="J164" s="79">
        <f>I164/'Indicator Data'!BC167*1000000</f>
        <v>51.471431027566055</v>
      </c>
      <c r="K164" s="77">
        <f t="shared" si="38"/>
        <v>1</v>
      </c>
      <c r="L164" s="77">
        <f>IF('Indicator Data'!V167="No data","x",ROUND(IF('Indicator Data'!V167&gt;L$195,10,IF('Indicator Data'!V167&lt;L$194,0,10-(L$195-'Indicator Data'!V167)/(L$195-L$194)*10)),1))</f>
        <v>0.2</v>
      </c>
      <c r="M164" s="78">
        <f t="shared" si="39"/>
        <v>0.6</v>
      </c>
      <c r="N164" s="80">
        <f t="shared" si="40"/>
        <v>2.6</v>
      </c>
      <c r="O164" s="92">
        <f>IF(AND('Indicator Data'!AK167="No data",'Indicator Data'!AL167="No data"),0,SUM('Indicator Data'!AK167:AM167)/1000)</f>
        <v>1E-3</v>
      </c>
      <c r="P164" s="77">
        <f t="shared" si="41"/>
        <v>0</v>
      </c>
      <c r="Q164" s="81">
        <f>O164*1000/'Indicator Data'!BC167</f>
        <v>1.7909335778554645E-6</v>
      </c>
      <c r="R164" s="77">
        <f t="shared" si="42"/>
        <v>0</v>
      </c>
      <c r="S164" s="82">
        <f t="shared" si="43"/>
        <v>0</v>
      </c>
      <c r="T164" s="77">
        <f>IF('Indicator Data'!AB167="No data","x",ROUND(IF('Indicator Data'!AB167&gt;T$195,10,IF('Indicator Data'!AB167&lt;T$194,0,10-(T$195-'Indicator Data'!AB167)/(T$195-T$194)*10)),1))</f>
        <v>2.2000000000000002</v>
      </c>
      <c r="U164" s="77">
        <f>IF('Indicator Data'!AA167="No data","x",ROUND(IF('Indicator Data'!AA167&gt;U$195,10,IF('Indicator Data'!AA167&lt;U$194,0,10-(U$195-'Indicator Data'!AA167)/(U$195-U$194)*10)),1))</f>
        <v>0.6</v>
      </c>
      <c r="V164" s="77">
        <f>IF('Indicator Data'!AE167="No data","x",ROUND(IF('Indicator Data'!AE167&gt;V$195,10,IF('Indicator Data'!AE167&lt;V$194,0,10-(V$195-'Indicator Data'!AE167)/(V$195-V$194)*10)),1))</f>
        <v>0.1</v>
      </c>
      <c r="W164" s="78">
        <f t="shared" si="49"/>
        <v>1</v>
      </c>
      <c r="X164" s="77">
        <f>IF('Indicator Data'!W167="No data","x",ROUND(IF('Indicator Data'!W167&gt;X$195,10,IF('Indicator Data'!W167&lt;X$194,0,10-(X$195-'Indicator Data'!W167)/(X$195-X$194)*10)),1))</f>
        <v>1.6</v>
      </c>
      <c r="Y164" s="77">
        <f>IF('Indicator Data'!X167="No data","x",ROUND(IF('Indicator Data'!X167&gt;Y$195,10,IF('Indicator Data'!X167&lt;Y$194,0,10-(Y$195-'Indicator Data'!X167)/(Y$195-Y$194)*10)),1))</f>
        <v>1.3</v>
      </c>
      <c r="Z164" s="78">
        <f t="shared" si="44"/>
        <v>1.5</v>
      </c>
      <c r="AA164" s="92">
        <f>('Indicator Data'!AJ167+'Indicator Data'!AI167*0.5+'Indicator Data'!AH167*0.25)/1000</f>
        <v>0</v>
      </c>
      <c r="AB164" s="83">
        <f>AA164*1000/'Indicator Data'!BC167</f>
        <v>0</v>
      </c>
      <c r="AC164" s="78">
        <f t="shared" si="45"/>
        <v>0</v>
      </c>
      <c r="AD164" s="77">
        <f>IF('Indicator Data'!AN167="No data","x",ROUND(IF('Indicator Data'!AN167&lt;$AD$194,10,IF('Indicator Data'!AN167&gt;$AD$195,0,($AD$195-'Indicator Data'!AN167)/($AD$195-$AD$194)*10)),1))</f>
        <v>4.5</v>
      </c>
      <c r="AE164" s="77">
        <f>IF('Indicator Data'!AO167="No data","x",ROUND(IF('Indicator Data'!AO167&gt;$AE$195,10,IF('Indicator Data'!AO167&lt;$AE$194,0,10-($AE$195-'Indicator Data'!AO167)/($AE$195-$AE$194)*10)),1))</f>
        <v>1</v>
      </c>
      <c r="AF164" s="84">
        <f>IF('Indicator Data'!AP167="No data","x",ROUND(IF('Indicator Data'!AP167&gt;$AF$195,10,IF('Indicator Data'!AP167&lt;$AF$194,0,10-($AF$195-'Indicator Data'!AP167)/($AF$195-$AF$194)*10)),1))</f>
        <v>5.8</v>
      </c>
      <c r="AG164" s="84">
        <f>IF('Indicator Data'!AQ167="No data","x",ROUND(IF('Indicator Data'!AQ167&gt;$AG$195,10,IF('Indicator Data'!AQ167&lt;$AG$194,0,10-($AG$195-'Indicator Data'!AQ167)/($AG$195-$AG$194)*10)),1))</f>
        <v>4.9000000000000004</v>
      </c>
      <c r="AH164" s="77">
        <f t="shared" si="46"/>
        <v>5.6</v>
      </c>
      <c r="AI164" s="78">
        <f t="shared" si="47"/>
        <v>3.7</v>
      </c>
      <c r="AJ164" s="85">
        <f t="shared" si="48"/>
        <v>1.7</v>
      </c>
      <c r="AK164" s="86">
        <f t="shared" si="50"/>
        <v>0.9</v>
      </c>
    </row>
    <row r="165" spans="1:37" s="4" customFormat="1" x14ac:dyDescent="0.25">
      <c r="A165" s="131" t="s">
        <v>309</v>
      </c>
      <c r="B165" s="63" t="s">
        <v>308</v>
      </c>
      <c r="C165" s="77">
        <f>ROUND(IF('Indicator Data'!Q168="No data",IF((0.1233*LN('Indicator Data'!BB168)-0.4559)&gt;C$195,0,IF((0.1233*LN('Indicator Data'!BB168)-0.4559)&lt;C$194,10,(C$195-(0.1233*LN('Indicator Data'!BB168)-0.4559))/(C$195-C$194)*10)),IF('Indicator Data'!Q168&gt;C$195,0,IF('Indicator Data'!Q168&lt;C$194,10,(C$195-'Indicator Data'!Q168)/(C$195-C$194)*10))),1)</f>
        <v>6.3</v>
      </c>
      <c r="D165" s="77">
        <f>IF('Indicator Data'!R168="No data","x",ROUND((IF('Indicator Data'!R168&gt;D$195,10,IF('Indicator Data'!R168&lt;D$194,0,10-(D$195-'Indicator Data'!R168)/(D$195-D$194)*10))),1))</f>
        <v>1.4</v>
      </c>
      <c r="E165" s="78">
        <f t="shared" si="36"/>
        <v>4.3</v>
      </c>
      <c r="F165" s="77">
        <f>IF('Indicator Data'!AF168="No data","x",ROUND(IF('Indicator Data'!AF168&gt;F$195,10,IF('Indicator Data'!AF168&lt;F$194,0,10-(F$195-'Indicator Data'!AF168)/(F$195-F$194)*10)),1))</f>
        <v>7.5</v>
      </c>
      <c r="G165" s="77">
        <f>IF('Indicator Data'!AG168="No data","x",ROUND(IF('Indicator Data'!AG168&gt;G$195,10,IF('Indicator Data'!AG168&lt;G$194,0,10-(G$195-'Indicator Data'!AG168)/(G$195-G$194)*10)),1))</f>
        <v>6.6</v>
      </c>
      <c r="H165" s="78">
        <f t="shared" si="37"/>
        <v>7.1</v>
      </c>
      <c r="I165" s="79">
        <f>SUM(IF('Indicator Data'!S168=0,0,'Indicator Data'!S168/1000000),SUM('Indicator Data'!T168:U168))</f>
        <v>202.34425200000001</v>
      </c>
      <c r="J165" s="79">
        <f>I165/'Indicator Data'!BC168*1000000</f>
        <v>150.65486807366256</v>
      </c>
      <c r="K165" s="77">
        <f t="shared" si="38"/>
        <v>3</v>
      </c>
      <c r="L165" s="77">
        <f>IF('Indicator Data'!V168="No data","x",ROUND(IF('Indicator Data'!V168&gt;L$195,10,IF('Indicator Data'!V168&lt;L$194,0,10-(L$195-'Indicator Data'!V168)/(L$195-L$194)*10)),1))</f>
        <v>1.6</v>
      </c>
      <c r="M165" s="78">
        <f t="shared" si="39"/>
        <v>2.2999999999999998</v>
      </c>
      <c r="N165" s="80">
        <f t="shared" si="40"/>
        <v>4.5</v>
      </c>
      <c r="O165" s="92">
        <f>IF(AND('Indicator Data'!AK168="No data",'Indicator Data'!AL168="No data"),0,SUM('Indicator Data'!AK168:AM168)/1000)</f>
        <v>0.73499999999999999</v>
      </c>
      <c r="P165" s="77">
        <f t="shared" si="41"/>
        <v>0</v>
      </c>
      <c r="Q165" s="81">
        <f>O165*1000/'Indicator Data'!BC168</f>
        <v>5.4724227122667152E-4</v>
      </c>
      <c r="R165" s="77">
        <f t="shared" si="42"/>
        <v>2.7</v>
      </c>
      <c r="S165" s="82">
        <f t="shared" si="43"/>
        <v>1.4</v>
      </c>
      <c r="T165" s="77">
        <f>IF('Indicator Data'!AB168="No data","x",ROUND(IF('Indicator Data'!AB168&gt;T$195,10,IF('Indicator Data'!AB168&lt;T$194,0,10-(T$195-'Indicator Data'!AB168)/(T$195-T$194)*10)),1))</f>
        <v>10</v>
      </c>
      <c r="U165" s="77">
        <f>IF('Indicator Data'!AA168="No data","x",ROUND(IF('Indicator Data'!AA168&gt;U$195,10,IF('Indicator Data'!AA168&lt;U$194,0,10-(U$195-'Indicator Data'!AA168)/(U$195-U$194)*10)),1))</f>
        <v>10</v>
      </c>
      <c r="V165" s="77">
        <f>IF('Indicator Data'!AE168="No data","x",ROUND(IF('Indicator Data'!AE168&gt;V$195,10,IF('Indicator Data'!AE168&lt;V$194,0,10-(V$195-'Indicator Data'!AE168)/(V$195-V$194)*10)),1))</f>
        <v>0.1</v>
      </c>
      <c r="W165" s="78">
        <f t="shared" si="49"/>
        <v>6.7</v>
      </c>
      <c r="X165" s="77">
        <f>IF('Indicator Data'!W168="No data","x",ROUND(IF('Indicator Data'!W168&gt;X$195,10,IF('Indicator Data'!W168&lt;X$194,0,10-(X$195-'Indicator Data'!W168)/(X$195-X$194)*10)),1))</f>
        <v>4.7</v>
      </c>
      <c r="Y165" s="77">
        <f>IF('Indicator Data'!X168="No data","x",ROUND(IF('Indicator Data'!X168&gt;Y$195,10,IF('Indicator Data'!X168&lt;Y$194,0,10-(Y$195-'Indicator Data'!X168)/(Y$195-Y$194)*10)),1))</f>
        <v>1.3</v>
      </c>
      <c r="Z165" s="78">
        <f t="shared" si="44"/>
        <v>3</v>
      </c>
      <c r="AA165" s="92">
        <f>('Indicator Data'!AJ168+'Indicator Data'!AI168*0.5+'Indicator Data'!AH168*0.25)/1000</f>
        <v>246</v>
      </c>
      <c r="AB165" s="83">
        <f>AA165*1000/'Indicator Data'!BC168</f>
        <v>0.18315863771668189</v>
      </c>
      <c r="AC165" s="78">
        <f t="shared" si="45"/>
        <v>10</v>
      </c>
      <c r="AD165" s="77">
        <f>IF('Indicator Data'!AN168="No data","x",ROUND(IF('Indicator Data'!AN168&lt;$AD$194,10,IF('Indicator Data'!AN168&gt;$AD$195,0,($AD$195-'Indicator Data'!AN168)/($AD$195-$AD$194)*10)),1))</f>
        <v>6.9</v>
      </c>
      <c r="AE165" s="77">
        <f>IF('Indicator Data'!AO168="No data","x",ROUND(IF('Indicator Data'!AO168&gt;$AE$195,10,IF('Indicator Data'!AO168&lt;$AE$194,0,10-($AE$195-'Indicator Data'!AO168)/($AE$195-$AE$194)*10)),1))</f>
        <v>7.3</v>
      </c>
      <c r="AF165" s="84" t="str">
        <f>IF('Indicator Data'!AP168="No data","x",ROUND(IF('Indicator Data'!AP168&gt;$AF$195,10,IF('Indicator Data'!AP168&lt;$AF$194,0,10-($AF$195-'Indicator Data'!AP168)/($AF$195-$AF$194)*10)),1))</f>
        <v>x</v>
      </c>
      <c r="AG165" s="84" t="str">
        <f>IF('Indicator Data'!AQ168="No data","x",ROUND(IF('Indicator Data'!AQ168&gt;$AG$195,10,IF('Indicator Data'!AQ168&lt;$AG$194,0,10-($AG$195-'Indicator Data'!AQ168)/($AG$195-$AG$194)*10)),1))</f>
        <v>x</v>
      </c>
      <c r="AH165" s="77" t="str">
        <f t="shared" si="46"/>
        <v>x</v>
      </c>
      <c r="AI165" s="78">
        <f t="shared" si="47"/>
        <v>7.1</v>
      </c>
      <c r="AJ165" s="85">
        <f t="shared" si="48"/>
        <v>7.6</v>
      </c>
      <c r="AK165" s="86">
        <f t="shared" si="50"/>
        <v>5.3</v>
      </c>
    </row>
    <row r="166" spans="1:37" s="4" customFormat="1" x14ac:dyDescent="0.25">
      <c r="A166" s="131" t="s">
        <v>311</v>
      </c>
      <c r="B166" s="63" t="s">
        <v>310</v>
      </c>
      <c r="C166" s="77">
        <f>ROUND(IF('Indicator Data'!Q169="No data",IF((0.1233*LN('Indicator Data'!BB169)-0.4559)&gt;C$195,0,IF((0.1233*LN('Indicator Data'!BB169)-0.4559)&lt;C$194,10,(C$195-(0.1233*LN('Indicator Data'!BB169)-0.4559))/(C$195-C$194)*10)),IF('Indicator Data'!Q169&gt;C$195,0,IF('Indicator Data'!Q169&lt;C$194,10,(C$195-'Indicator Data'!Q169)/(C$195-C$194)*10))),1)</f>
        <v>0.6</v>
      </c>
      <c r="D166" s="77" t="str">
        <f>IF('Indicator Data'!R169="No data","x",ROUND((IF('Indicator Data'!R169&gt;D$195,10,IF('Indicator Data'!R169&lt;D$194,0,10-(D$195-'Indicator Data'!R169)/(D$195-D$194)*10))),1))</f>
        <v>x</v>
      </c>
      <c r="E166" s="78">
        <f t="shared" si="36"/>
        <v>0.6</v>
      </c>
      <c r="F166" s="77">
        <f>IF('Indicator Data'!AF169="No data","x",ROUND(IF('Indicator Data'!AF169&gt;F$195,10,IF('Indicator Data'!AF169&lt;F$194,0,10-(F$195-'Indicator Data'!AF169)/(F$195-F$194)*10)),1))</f>
        <v>0.6</v>
      </c>
      <c r="G166" s="77">
        <f>IF('Indicator Data'!AG169="No data","x",ROUND(IF('Indicator Data'!AG169&gt;G$195,10,IF('Indicator Data'!AG169&lt;G$194,0,10-(G$195-'Indicator Data'!AG169)/(G$195-G$194)*10)),1))</f>
        <v>0.6</v>
      </c>
      <c r="H166" s="78">
        <f t="shared" si="37"/>
        <v>0.6</v>
      </c>
      <c r="I166" s="79">
        <f>SUM(IF('Indicator Data'!S169=0,0,'Indicator Data'!S169/1000000),SUM('Indicator Data'!T169:U169))</f>
        <v>0</v>
      </c>
      <c r="J166" s="79">
        <f>I166/'Indicator Data'!BC169*1000000</f>
        <v>0</v>
      </c>
      <c r="K166" s="77">
        <f t="shared" si="38"/>
        <v>0</v>
      </c>
      <c r="L166" s="77" t="str">
        <f>IF('Indicator Data'!V169="No data","x",ROUND(IF('Indicator Data'!V169&gt;L$195,10,IF('Indicator Data'!V169&lt;L$194,0,10-(L$195-'Indicator Data'!V169)/(L$195-L$194)*10)),1))</f>
        <v>x</v>
      </c>
      <c r="M166" s="78">
        <f t="shared" si="39"/>
        <v>0</v>
      </c>
      <c r="N166" s="80">
        <f t="shared" si="40"/>
        <v>0.5</v>
      </c>
      <c r="O166" s="92">
        <f>IF(AND('Indicator Data'!AK169="No data",'Indicator Data'!AL169="No data"),0,SUM('Indicator Data'!AK169:AM169)/1000)</f>
        <v>230.16399999999999</v>
      </c>
      <c r="P166" s="77">
        <f t="shared" si="41"/>
        <v>7.9</v>
      </c>
      <c r="Q166" s="81">
        <f>O166*1000/'Indicator Data'!BC169</f>
        <v>2.3241559580907921E-2</v>
      </c>
      <c r="R166" s="77">
        <f t="shared" si="42"/>
        <v>6.9</v>
      </c>
      <c r="S166" s="82">
        <f t="shared" si="43"/>
        <v>7.4</v>
      </c>
      <c r="T166" s="77">
        <f>IF('Indicator Data'!AB169="No data","x",ROUND(IF('Indicator Data'!AB169&gt;T$195,10,IF('Indicator Data'!AB169&lt;T$194,0,10-(T$195-'Indicator Data'!AB169)/(T$195-T$194)*10)),1))</f>
        <v>0.4</v>
      </c>
      <c r="U166" s="77">
        <f>IF('Indicator Data'!AA169="No data","x",ROUND(IF('Indicator Data'!AA169&gt;U$195,10,IF('Indicator Data'!AA169&lt;U$194,0,10-(U$195-'Indicator Data'!AA169)/(U$195-U$194)*10)),1))</f>
        <v>0.2</v>
      </c>
      <c r="V166" s="77" t="str">
        <f>IF('Indicator Data'!AE169="No data","x",ROUND(IF('Indicator Data'!AE169&gt;V$195,10,IF('Indicator Data'!AE169&lt;V$194,0,10-(V$195-'Indicator Data'!AE169)/(V$195-V$194)*10)),1))</f>
        <v>x</v>
      </c>
      <c r="W166" s="78">
        <f t="shared" si="49"/>
        <v>0.3</v>
      </c>
      <c r="X166" s="77">
        <f>IF('Indicator Data'!W169="No data","x",ROUND(IF('Indicator Data'!W169&gt;X$195,10,IF('Indicator Data'!W169&lt;X$194,0,10-(X$195-'Indicator Data'!W169)/(X$195-X$194)*10)),1))</f>
        <v>0.2</v>
      </c>
      <c r="Y166" s="77" t="str">
        <f>IF('Indicator Data'!X169="No data","x",ROUND(IF('Indicator Data'!X169&gt;Y$195,10,IF('Indicator Data'!X169&lt;Y$194,0,10-(Y$195-'Indicator Data'!X169)/(Y$195-Y$194)*10)),1))</f>
        <v>x</v>
      </c>
      <c r="Z166" s="78">
        <f t="shared" si="44"/>
        <v>0.2</v>
      </c>
      <c r="AA166" s="92">
        <f>('Indicator Data'!AJ169+'Indicator Data'!AI169*0.5+'Indicator Data'!AH169*0.25)/1000</f>
        <v>0</v>
      </c>
      <c r="AB166" s="83">
        <f>AA166*1000/'Indicator Data'!BC169</f>
        <v>0</v>
      </c>
      <c r="AC166" s="78">
        <f t="shared" si="45"/>
        <v>0</v>
      </c>
      <c r="AD166" s="77">
        <f>IF('Indicator Data'!AN169="No data","x",ROUND(IF('Indicator Data'!AN169&lt;$AD$194,10,IF('Indicator Data'!AN169&gt;$AD$195,0,($AD$195-'Indicator Data'!AN169)/($AD$195-$AD$194)*10)),1))</f>
        <v>3.2</v>
      </c>
      <c r="AE166" s="77">
        <f>IF('Indicator Data'!AO169="No data","x",ROUND(IF('Indicator Data'!AO169&gt;$AE$195,10,IF('Indicator Data'!AO169&lt;$AE$194,0,10-($AE$195-'Indicator Data'!AO169)/($AE$195-$AE$194)*10)),1))</f>
        <v>0</v>
      </c>
      <c r="AF166" s="84">
        <f>IF('Indicator Data'!AP169="No data","x",ROUND(IF('Indicator Data'!AP169&gt;$AF$195,10,IF('Indicator Data'!AP169&lt;$AF$194,0,10-($AF$195-'Indicator Data'!AP169)/($AF$195-$AF$194)*10)),1))</f>
        <v>0.5</v>
      </c>
      <c r="AG166" s="84">
        <f>IF('Indicator Data'!AQ169="No data","x",ROUND(IF('Indicator Data'!AQ169&gt;$AG$195,10,IF('Indicator Data'!AQ169&lt;$AG$194,0,10-($AG$195-'Indicator Data'!AQ169)/($AG$195-$AG$194)*10)),1))</f>
        <v>3.4</v>
      </c>
      <c r="AH166" s="77">
        <f t="shared" si="46"/>
        <v>1.1000000000000001</v>
      </c>
      <c r="AI166" s="78">
        <f t="shared" si="47"/>
        <v>1.4</v>
      </c>
      <c r="AJ166" s="85">
        <f t="shared" si="48"/>
        <v>0.5</v>
      </c>
      <c r="AK166" s="86">
        <f t="shared" si="50"/>
        <v>4.8</v>
      </c>
    </row>
    <row r="167" spans="1:37" s="4" customFormat="1" x14ac:dyDescent="0.25">
      <c r="A167" s="131" t="s">
        <v>313</v>
      </c>
      <c r="B167" s="63" t="s">
        <v>312</v>
      </c>
      <c r="C167" s="77">
        <f>ROUND(IF('Indicator Data'!Q170="No data",IF((0.1233*LN('Indicator Data'!BB170)-0.4559)&gt;C$195,0,IF((0.1233*LN('Indicator Data'!BB170)-0.4559)&lt;C$194,10,(C$195-(0.1233*LN('Indicator Data'!BB170)-0.4559))/(C$195-C$194)*10)),IF('Indicator Data'!Q170&gt;C$195,0,IF('Indicator Data'!Q170&lt;C$194,10,(C$195-'Indicator Data'!Q170)/(C$195-C$194)*10))),1)</f>
        <v>0.2</v>
      </c>
      <c r="D167" s="77" t="str">
        <f>IF('Indicator Data'!R170="No data","x",ROUND((IF('Indicator Data'!R170&gt;D$195,10,IF('Indicator Data'!R170&lt;D$194,0,10-(D$195-'Indicator Data'!R170)/(D$195-D$194)*10))),1))</f>
        <v>x</v>
      </c>
      <c r="E167" s="78">
        <f t="shared" si="36"/>
        <v>0.2</v>
      </c>
      <c r="F167" s="77">
        <f>IF('Indicator Data'!AF170="No data","x",ROUND(IF('Indicator Data'!AF170&gt;F$195,10,IF('Indicator Data'!AF170&lt;F$194,0,10-(F$195-'Indicator Data'!AF170)/(F$195-F$194)*10)),1))</f>
        <v>0.5</v>
      </c>
      <c r="G167" s="77">
        <f>IF('Indicator Data'!AG170="No data","x",ROUND(IF('Indicator Data'!AG170&gt;G$195,10,IF('Indicator Data'!AG170&lt;G$194,0,10-(G$195-'Indicator Data'!AG170)/(G$195-G$194)*10)),1))</f>
        <v>1.7</v>
      </c>
      <c r="H167" s="78">
        <f t="shared" si="37"/>
        <v>1.1000000000000001</v>
      </c>
      <c r="I167" s="79">
        <f>SUM(IF('Indicator Data'!S170=0,0,'Indicator Data'!S170/1000000),SUM('Indicator Data'!T170:U170))</f>
        <v>0.438944</v>
      </c>
      <c r="J167" s="79">
        <f>I167/'Indicator Data'!BC170*1000000</f>
        <v>5.2429391055861981E-2</v>
      </c>
      <c r="K167" s="77">
        <f t="shared" si="38"/>
        <v>0</v>
      </c>
      <c r="L167" s="77" t="str">
        <f>IF('Indicator Data'!V170="No data","x",ROUND(IF('Indicator Data'!V170&gt;L$195,10,IF('Indicator Data'!V170&lt;L$194,0,10-(L$195-'Indicator Data'!V170)/(L$195-L$194)*10)),1))</f>
        <v>x</v>
      </c>
      <c r="M167" s="78">
        <f t="shared" si="39"/>
        <v>0</v>
      </c>
      <c r="N167" s="80">
        <f t="shared" si="40"/>
        <v>0.4</v>
      </c>
      <c r="O167" s="92">
        <f>IF(AND('Indicator Data'!AK170="No data",'Indicator Data'!AL170="No data"),0,SUM('Indicator Data'!AK170:AM170)/1000)</f>
        <v>82.680999999999997</v>
      </c>
      <c r="P167" s="77">
        <f t="shared" si="41"/>
        <v>6.4</v>
      </c>
      <c r="Q167" s="81">
        <f>O167*1000/'Indicator Data'!BC170</f>
        <v>9.8757802405084125E-3</v>
      </c>
      <c r="R167" s="77">
        <f t="shared" si="42"/>
        <v>5.6</v>
      </c>
      <c r="S167" s="82">
        <f t="shared" si="43"/>
        <v>6</v>
      </c>
      <c r="T167" s="77">
        <f>IF('Indicator Data'!AB170="No data","x",ROUND(IF('Indicator Data'!AB170&gt;T$195,10,IF('Indicator Data'!AB170&lt;T$194,0,10-(T$195-'Indicator Data'!AB170)/(T$195-T$194)*10)),1))</f>
        <v>0.6</v>
      </c>
      <c r="U167" s="77">
        <f>IF('Indicator Data'!AA170="No data","x",ROUND(IF('Indicator Data'!AA170&gt;U$195,10,IF('Indicator Data'!AA170&lt;U$194,0,10-(U$195-'Indicator Data'!AA170)/(U$195-U$194)*10)),1))</f>
        <v>0.1</v>
      </c>
      <c r="V167" s="77" t="str">
        <f>IF('Indicator Data'!AE170="No data","x",ROUND(IF('Indicator Data'!AE170&gt;V$195,10,IF('Indicator Data'!AE170&lt;V$194,0,10-(V$195-'Indicator Data'!AE170)/(V$195-V$194)*10)),1))</f>
        <v>x</v>
      </c>
      <c r="W167" s="78">
        <f t="shared" si="49"/>
        <v>0.4</v>
      </c>
      <c r="X167" s="77">
        <f>IF('Indicator Data'!W170="No data","x",ROUND(IF('Indicator Data'!W170&gt;X$195,10,IF('Indicator Data'!W170&lt;X$194,0,10-(X$195-'Indicator Data'!W170)/(X$195-X$194)*10)),1))</f>
        <v>0.3</v>
      </c>
      <c r="Y167" s="77" t="str">
        <f>IF('Indicator Data'!X170="No data","x",ROUND(IF('Indicator Data'!X170&gt;Y$195,10,IF('Indicator Data'!X170&lt;Y$194,0,10-(Y$195-'Indicator Data'!X170)/(Y$195-Y$194)*10)),1))</f>
        <v>x</v>
      </c>
      <c r="Z167" s="78">
        <f t="shared" si="44"/>
        <v>0.3</v>
      </c>
      <c r="AA167" s="92">
        <f>('Indicator Data'!AJ170+'Indicator Data'!AI170*0.5+'Indicator Data'!AH170*0.25)/1000</f>
        <v>0</v>
      </c>
      <c r="AB167" s="83">
        <f>AA167*1000/'Indicator Data'!BC170</f>
        <v>0</v>
      </c>
      <c r="AC167" s="78">
        <f t="shared" si="45"/>
        <v>0</v>
      </c>
      <c r="AD167" s="77">
        <f>IF('Indicator Data'!AN170="No data","x",ROUND(IF('Indicator Data'!AN170&lt;$AD$194,10,IF('Indicator Data'!AN170&gt;$AD$195,0,($AD$195-'Indicator Data'!AN170)/($AD$195-$AD$194)*10)),1))</f>
        <v>1.7</v>
      </c>
      <c r="AE167" s="77">
        <f>IF('Indicator Data'!AO170="No data","x",ROUND(IF('Indicator Data'!AO170&gt;$AE$195,10,IF('Indicator Data'!AO170&lt;$AE$194,0,10-($AE$195-'Indicator Data'!AO170)/($AE$195-$AE$194)*10)),1))</f>
        <v>0</v>
      </c>
      <c r="AF167" s="84">
        <f>IF('Indicator Data'!AP170="No data","x",ROUND(IF('Indicator Data'!AP170&gt;$AF$195,10,IF('Indicator Data'!AP170&lt;$AF$194,0,10-($AF$195-'Indicator Data'!AP170)/($AF$195-$AF$194)*10)),1))</f>
        <v>0.4</v>
      </c>
      <c r="AG167" s="84">
        <f>IF('Indicator Data'!AQ170="No data","x",ROUND(IF('Indicator Data'!AQ170&gt;$AG$195,10,IF('Indicator Data'!AQ170&lt;$AG$194,0,10-($AG$195-'Indicator Data'!AQ170)/($AG$195-$AG$194)*10)),1))</f>
        <v>3.3</v>
      </c>
      <c r="AH167" s="77">
        <f t="shared" si="46"/>
        <v>1</v>
      </c>
      <c r="AI167" s="78">
        <f t="shared" si="47"/>
        <v>0.9</v>
      </c>
      <c r="AJ167" s="85">
        <f t="shared" si="48"/>
        <v>0.4</v>
      </c>
      <c r="AK167" s="86">
        <f t="shared" si="50"/>
        <v>3.7</v>
      </c>
    </row>
    <row r="168" spans="1:37" s="4" customFormat="1" x14ac:dyDescent="0.25">
      <c r="A168" s="131" t="s">
        <v>851</v>
      </c>
      <c r="B168" s="63" t="s">
        <v>314</v>
      </c>
      <c r="C168" s="77">
        <f>ROUND(IF('Indicator Data'!Q171="No data",IF((0.1233*LN('Indicator Data'!BB171)-0.4559)&gt;C$195,0,IF((0.1233*LN('Indicator Data'!BB171)-0.4559)&lt;C$194,10,(C$195-(0.1233*LN('Indicator Data'!BB171)-0.4559))/(C$195-C$194)*10)),IF('Indicator Data'!Q171&gt;C$195,0,IF('Indicator Data'!Q171&lt;C$194,10,(C$195-'Indicator Data'!Q171)/(C$195-C$194)*10))),1)</f>
        <v>6.4</v>
      </c>
      <c r="D168" s="77">
        <f>IF('Indicator Data'!R171="No data","x",ROUND((IF('Indicator Data'!R171&gt;D$195,10,IF('Indicator Data'!R171&lt;D$194,0,10-(D$195-'Indicator Data'!R171)/(D$195-D$194)*10))),1))</f>
        <v>0</v>
      </c>
      <c r="E168" s="78">
        <f t="shared" si="36"/>
        <v>3.9</v>
      </c>
      <c r="F168" s="77">
        <f>IF('Indicator Data'!AF171="No data","x",ROUND(IF('Indicator Data'!AF171&gt;F$195,10,IF('Indicator Data'!AF171&lt;F$194,0,10-(F$195-'Indicator Data'!AF171)/(F$195-F$194)*10)),1))</f>
        <v>7.4</v>
      </c>
      <c r="G168" s="77">
        <f>IF('Indicator Data'!AG171="No data","x",ROUND(IF('Indicator Data'!AG171&gt;G$195,10,IF('Indicator Data'!AG171&lt;G$194,0,10-(G$195-'Indicator Data'!AG171)/(G$195-G$194)*10)),1))</f>
        <v>2.7</v>
      </c>
      <c r="H168" s="78">
        <f t="shared" si="37"/>
        <v>5.0999999999999996</v>
      </c>
      <c r="I168" s="79">
        <f>SUM(IF('Indicator Data'!S171=0,0,'Indicator Data'!S171/1000000),SUM('Indicator Data'!T171:U171))</f>
        <v>15579.781480000001</v>
      </c>
      <c r="J168" s="79">
        <f>I168/'Indicator Data'!BC171*1000000</f>
        <v>845.32823611705248</v>
      </c>
      <c r="K168" s="77">
        <f t="shared" si="38"/>
        <v>10</v>
      </c>
      <c r="L168" s="77" t="str">
        <f>IF('Indicator Data'!V171="No data","x",ROUND(IF('Indicator Data'!V171&gt;L$195,10,IF('Indicator Data'!V171&lt;L$194,0,10-(L$195-'Indicator Data'!V171)/(L$195-L$194)*10)),1))</f>
        <v>x</v>
      </c>
      <c r="M168" s="78">
        <f t="shared" si="39"/>
        <v>10</v>
      </c>
      <c r="N168" s="80">
        <f t="shared" si="40"/>
        <v>5.7</v>
      </c>
      <c r="O168" s="92">
        <f>IF(AND('Indicator Data'!AK171="No data",'Indicator Data'!AL171="No data"),0,SUM('Indicator Data'!AK171:AM171)/1000)</f>
        <v>7426.2330000000002</v>
      </c>
      <c r="P168" s="77">
        <f t="shared" si="41"/>
        <v>10</v>
      </c>
      <c r="Q168" s="81">
        <f>O168*1000/'Indicator Data'!BC171</f>
        <v>0.40293276583775589</v>
      </c>
      <c r="R168" s="77">
        <f t="shared" si="42"/>
        <v>10</v>
      </c>
      <c r="S168" s="82">
        <f t="shared" si="43"/>
        <v>10</v>
      </c>
      <c r="T168" s="77">
        <f>IF('Indicator Data'!AB171="No data","x",ROUND(IF('Indicator Data'!AB171&gt;T$195,10,IF('Indicator Data'!AB171&lt;T$194,0,10-(T$195-'Indicator Data'!AB171)/(T$195-T$194)*10)),1))</f>
        <v>0.2</v>
      </c>
      <c r="U168" s="77">
        <f>IF('Indicator Data'!AA171="No data","x",ROUND(IF('Indicator Data'!AA171&gt;U$195,10,IF('Indicator Data'!AA171&lt;U$194,0,10-(U$195-'Indicator Data'!AA171)/(U$195-U$194)*10)),1))</f>
        <v>0.4</v>
      </c>
      <c r="V168" s="77" t="str">
        <f>IF('Indicator Data'!AE171="No data","x",ROUND(IF('Indicator Data'!AE171&gt;V$195,10,IF('Indicator Data'!AE171&lt;V$194,0,10-(V$195-'Indicator Data'!AE171)/(V$195-V$194)*10)),1))</f>
        <v>x</v>
      </c>
      <c r="W168" s="78">
        <f t="shared" si="49"/>
        <v>0.3</v>
      </c>
      <c r="X168" s="77">
        <f>IF('Indicator Data'!W171="No data","x",ROUND(IF('Indicator Data'!W171&gt;X$195,10,IF('Indicator Data'!W171&lt;X$194,0,10-(X$195-'Indicator Data'!W171)/(X$195-X$194)*10)),1))</f>
        <v>1</v>
      </c>
      <c r="Y168" s="77">
        <f>IF('Indicator Data'!X171="No data","x",ROUND(IF('Indicator Data'!X171&gt;Y$195,10,IF('Indicator Data'!X171&lt;Y$194,0,10-(Y$195-'Indicator Data'!X171)/(Y$195-Y$194)*10)),1))</f>
        <v>2.2000000000000002</v>
      </c>
      <c r="Z168" s="78">
        <f t="shared" si="44"/>
        <v>1.6</v>
      </c>
      <c r="AA168" s="92">
        <f>('Indicator Data'!AJ171+'Indicator Data'!AI171*0.5+'Indicator Data'!AH171*0.25)/1000</f>
        <v>0.875</v>
      </c>
      <c r="AB168" s="83">
        <f>AA168*1000/'Indicator Data'!BC171</f>
        <v>4.7475775417770543E-5</v>
      </c>
      <c r="AC168" s="78">
        <f t="shared" si="45"/>
        <v>0</v>
      </c>
      <c r="AD168" s="77">
        <f>IF('Indicator Data'!AN171="No data","x",ROUND(IF('Indicator Data'!AN171&lt;$AD$194,10,IF('Indicator Data'!AN171&gt;$AD$195,0,($AD$195-'Indicator Data'!AN171)/($AD$195-$AD$194)*10)),1))</f>
        <v>2</v>
      </c>
      <c r="AE168" s="77">
        <f>IF('Indicator Data'!AO171="No data","x",ROUND(IF('Indicator Data'!AO171&gt;$AE$195,10,IF('Indicator Data'!AO171&lt;$AE$194,0,10-($AE$195-'Indicator Data'!AO171)/($AE$195-$AE$194)*10)),1))</f>
        <v>5.9</v>
      </c>
      <c r="AF168" s="84" t="str">
        <f>IF('Indicator Data'!AP171="No data","x",ROUND(IF('Indicator Data'!AP171&gt;$AF$195,10,IF('Indicator Data'!AP171&lt;$AF$194,0,10-($AF$195-'Indicator Data'!AP171)/($AF$195-$AF$194)*10)),1))</f>
        <v>x</v>
      </c>
      <c r="AG168" s="84" t="str">
        <f>IF('Indicator Data'!AQ171="No data","x",ROUND(IF('Indicator Data'!AQ171&gt;$AG$195,10,IF('Indicator Data'!AQ171&lt;$AG$194,0,10-($AG$195-'Indicator Data'!AQ171)/($AG$195-$AG$194)*10)),1))</f>
        <v>x</v>
      </c>
      <c r="AH168" s="77" t="str">
        <f t="shared" si="46"/>
        <v>x</v>
      </c>
      <c r="AI168" s="78">
        <f t="shared" si="47"/>
        <v>4</v>
      </c>
      <c r="AJ168" s="85">
        <f t="shared" si="48"/>
        <v>1.6</v>
      </c>
      <c r="AK168" s="86">
        <f t="shared" si="50"/>
        <v>7.9</v>
      </c>
    </row>
    <row r="169" spans="1:37" s="4" customFormat="1" x14ac:dyDescent="0.25">
      <c r="A169" s="131" t="s">
        <v>317</v>
      </c>
      <c r="B169" s="63" t="s">
        <v>316</v>
      </c>
      <c r="C169" s="77">
        <f>ROUND(IF('Indicator Data'!Q172="No data",IF((0.1233*LN('Indicator Data'!BB172)-0.4559)&gt;C$195,0,IF((0.1233*LN('Indicator Data'!BB172)-0.4559)&lt;C$194,10,(C$195-(0.1233*LN('Indicator Data'!BB172)-0.4559))/(C$195-C$194)*10)),IF('Indicator Data'!Q172&gt;C$195,0,IF('Indicator Data'!Q172&lt;C$194,10,(C$195-'Indicator Data'!Q172)/(C$195-C$194)*10))),1)</f>
        <v>5</v>
      </c>
      <c r="D169" s="77">
        <f>IF('Indicator Data'!R172="No data","x",ROUND((IF('Indicator Data'!R172&gt;D$195,10,IF('Indicator Data'!R172&lt;D$194,0,10-(D$195-'Indicator Data'!R172)/(D$195-D$194)*10))),1))</f>
        <v>0</v>
      </c>
      <c r="E169" s="78">
        <f t="shared" si="36"/>
        <v>2.9</v>
      </c>
      <c r="F169" s="77">
        <f>IF('Indicator Data'!AF172="No data","x",ROUND(IF('Indicator Data'!AF172&gt;F$195,10,IF('Indicator Data'!AF172&lt;F$194,0,10-(F$195-'Indicator Data'!AF172)/(F$195-F$194)*10)),1))</f>
        <v>4.3</v>
      </c>
      <c r="G169" s="77">
        <f>IF('Indicator Data'!AG172="No data","x",ROUND(IF('Indicator Data'!AG172&gt;G$195,10,IF('Indicator Data'!AG172&lt;G$194,0,10-(G$195-'Indicator Data'!AG172)/(G$195-G$194)*10)),1))</f>
        <v>1.4</v>
      </c>
      <c r="H169" s="78">
        <f t="shared" si="37"/>
        <v>2.9</v>
      </c>
      <c r="I169" s="79">
        <f>SUM(IF('Indicator Data'!S172=0,0,'Indicator Data'!S172/1000000),SUM('Indicator Data'!T172:U172))</f>
        <v>812.01486899999998</v>
      </c>
      <c r="J169" s="79">
        <f>I169/'Indicator Data'!BC172*1000000</f>
        <v>92.961582612197816</v>
      </c>
      <c r="K169" s="77">
        <f t="shared" si="38"/>
        <v>1.9</v>
      </c>
      <c r="L169" s="77">
        <f>IF('Indicator Data'!V172="No data","x",ROUND(IF('Indicator Data'!V172&gt;L$195,10,IF('Indicator Data'!V172&lt;L$194,0,10-(L$195-'Indicator Data'!V172)/(L$195-L$194)*10)),1))</f>
        <v>3</v>
      </c>
      <c r="M169" s="78">
        <f t="shared" si="39"/>
        <v>2.5</v>
      </c>
      <c r="N169" s="80">
        <f t="shared" si="40"/>
        <v>2.8</v>
      </c>
      <c r="O169" s="92">
        <f>IF(AND('Indicator Data'!AK172="No data",'Indicator Data'!AL172="No data"),0,SUM('Indicator Data'!AK172:AM172)/1000)</f>
        <v>2.7290000000000001</v>
      </c>
      <c r="P169" s="77">
        <f t="shared" si="41"/>
        <v>1.5</v>
      </c>
      <c r="Q169" s="81">
        <f>O169*1000/'Indicator Data'!BC172</f>
        <v>3.1242304621972123E-4</v>
      </c>
      <c r="R169" s="77">
        <f t="shared" si="42"/>
        <v>2.4</v>
      </c>
      <c r="S169" s="82">
        <f t="shared" si="43"/>
        <v>2</v>
      </c>
      <c r="T169" s="77">
        <f>IF('Indicator Data'!AB172="No data","x",ROUND(IF('Indicator Data'!AB172&gt;T$195,10,IF('Indicator Data'!AB172&lt;T$194,0,10-(T$195-'Indicator Data'!AB172)/(T$195-T$194)*10)),1))</f>
        <v>0.6</v>
      </c>
      <c r="U169" s="77">
        <f>IF('Indicator Data'!AA172="No data","x",ROUND(IF('Indicator Data'!AA172&gt;U$195,10,IF('Indicator Data'!AA172&lt;U$194,0,10-(U$195-'Indicator Data'!AA172)/(U$195-U$194)*10)),1))</f>
        <v>1.6</v>
      </c>
      <c r="V169" s="77">
        <f>IF('Indicator Data'!AE172="No data","x",ROUND(IF('Indicator Data'!AE172&gt;V$195,10,IF('Indicator Data'!AE172&lt;V$194,0,10-(V$195-'Indicator Data'!AE172)/(V$195-V$194)*10)),1))</f>
        <v>0</v>
      </c>
      <c r="W169" s="78">
        <f t="shared" si="49"/>
        <v>0.7</v>
      </c>
      <c r="X169" s="77">
        <f>IF('Indicator Data'!W172="No data","x",ROUND(IF('Indicator Data'!W172&gt;X$195,10,IF('Indicator Data'!W172&lt;X$194,0,10-(X$195-'Indicator Data'!W172)/(X$195-X$194)*10)),1))</f>
        <v>3.4</v>
      </c>
      <c r="Y169" s="77">
        <f>IF('Indicator Data'!X172="No data","x",ROUND(IF('Indicator Data'!X172&gt;Y$195,10,IF('Indicator Data'!X172&lt;Y$194,0,10-(Y$195-'Indicator Data'!X172)/(Y$195-Y$194)*10)),1))</f>
        <v>3</v>
      </c>
      <c r="Z169" s="78">
        <f t="shared" si="44"/>
        <v>3.2</v>
      </c>
      <c r="AA169" s="92">
        <f>('Indicator Data'!AJ172+'Indicator Data'!AI172*0.5+'Indicator Data'!AH172*0.25)/1000</f>
        <v>11.147</v>
      </c>
      <c r="AB169" s="83">
        <f>AA169*1000/'Indicator Data'!BC172</f>
        <v>1.276137668087663E-3</v>
      </c>
      <c r="AC169" s="78">
        <f t="shared" si="45"/>
        <v>0.1</v>
      </c>
      <c r="AD169" s="77">
        <f>IF('Indicator Data'!AN172="No data","x",ROUND(IF('Indicator Data'!AN172&lt;$AD$194,10,IF('Indicator Data'!AN172&gt;$AD$195,0,($AD$195-'Indicator Data'!AN172)/($AD$195-$AD$194)*10)),1))</f>
        <v>7.1</v>
      </c>
      <c r="AE169" s="77">
        <f>IF('Indicator Data'!AO172="No data","x",ROUND(IF('Indicator Data'!AO172&gt;$AE$195,10,IF('Indicator Data'!AO172&lt;$AE$194,0,10-($AE$195-'Indicator Data'!AO172)/($AE$195-$AE$194)*10)),1))</f>
        <v>9.4</v>
      </c>
      <c r="AF169" s="84" t="str">
        <f>IF('Indicator Data'!AP172="No data","x",ROUND(IF('Indicator Data'!AP172&gt;$AF$195,10,IF('Indicator Data'!AP172&lt;$AF$194,0,10-($AF$195-'Indicator Data'!AP172)/($AF$195-$AF$194)*10)),1))</f>
        <v>x</v>
      </c>
      <c r="AG169" s="84" t="str">
        <f>IF('Indicator Data'!AQ172="No data","x",ROUND(IF('Indicator Data'!AQ172&gt;$AG$195,10,IF('Indicator Data'!AQ172&lt;$AG$194,0,10-($AG$195-'Indicator Data'!AQ172)/($AG$195-$AG$194)*10)),1))</f>
        <v>x</v>
      </c>
      <c r="AH169" s="77" t="str">
        <f t="shared" si="46"/>
        <v>x</v>
      </c>
      <c r="AI169" s="78">
        <f t="shared" si="47"/>
        <v>8.3000000000000007</v>
      </c>
      <c r="AJ169" s="85">
        <f t="shared" si="48"/>
        <v>4</v>
      </c>
      <c r="AK169" s="86">
        <f t="shared" si="50"/>
        <v>3.1</v>
      </c>
    </row>
    <row r="170" spans="1:37" s="4" customFormat="1" x14ac:dyDescent="0.25">
      <c r="A170" s="131" t="s">
        <v>852</v>
      </c>
      <c r="B170" s="63" t="s">
        <v>318</v>
      </c>
      <c r="C170" s="77">
        <f>ROUND(IF('Indicator Data'!Q173="No data",IF((0.1233*LN('Indicator Data'!BB173)-0.4559)&gt;C$195,0,IF((0.1233*LN('Indicator Data'!BB173)-0.4559)&lt;C$194,10,(C$195-(0.1233*LN('Indicator Data'!BB173)-0.4559))/(C$195-C$194)*10)),IF('Indicator Data'!Q173&gt;C$195,0,IF('Indicator Data'!Q173&lt;C$194,10,(C$195-'Indicator Data'!Q173)/(C$195-C$194)*10))),1)</f>
        <v>6.4</v>
      </c>
      <c r="D170" s="77">
        <f>IF('Indicator Data'!R173="No data","x",ROUND((IF('Indicator Data'!R173&gt;D$195,10,IF('Indicator Data'!R173&lt;D$194,0,10-(D$195-'Indicator Data'!R173)/(D$195-D$194)*10))),1))</f>
        <v>6.3</v>
      </c>
      <c r="E170" s="78">
        <f t="shared" si="36"/>
        <v>6.4</v>
      </c>
      <c r="F170" s="77">
        <f>IF('Indicator Data'!AF173="No data","x",ROUND(IF('Indicator Data'!AF173&gt;F$195,10,IF('Indicator Data'!AF173&lt;F$194,0,10-(F$195-'Indicator Data'!AF173)/(F$195-F$194)*10)),1))</f>
        <v>7.3</v>
      </c>
      <c r="G170" s="77">
        <f>IF('Indicator Data'!AG173="No data","x",ROUND(IF('Indicator Data'!AG173&gt;G$195,10,IF('Indicator Data'!AG173&lt;G$194,0,10-(G$195-'Indicator Data'!AG173)/(G$195-G$194)*10)),1))</f>
        <v>3.2</v>
      </c>
      <c r="H170" s="78">
        <f t="shared" si="37"/>
        <v>5.3</v>
      </c>
      <c r="I170" s="79">
        <f>SUM(IF('Indicator Data'!S173=0,0,'Indicator Data'!S173/1000000),SUM('Indicator Data'!T173:U173))</f>
        <v>5472.862948</v>
      </c>
      <c r="J170" s="79">
        <f>I170/'Indicator Data'!BC173*1000000</f>
        <v>98.482027848456596</v>
      </c>
      <c r="K170" s="77">
        <f t="shared" si="38"/>
        <v>2</v>
      </c>
      <c r="L170" s="77">
        <f>IF('Indicator Data'!V173="No data","x",ROUND(IF('Indicator Data'!V173&gt;L$195,10,IF('Indicator Data'!V173&lt;L$194,0,10-(L$195-'Indicator Data'!V173)/(L$195-L$194)*10)),1))</f>
        <v>3.8</v>
      </c>
      <c r="M170" s="78">
        <f t="shared" si="39"/>
        <v>2.9</v>
      </c>
      <c r="N170" s="80">
        <f t="shared" si="40"/>
        <v>5.3</v>
      </c>
      <c r="O170" s="92">
        <f>IF(AND('Indicator Data'!AK173="No data",'Indicator Data'!AL173="No data"),0,SUM('Indicator Data'!AK173:AM173)/1000)</f>
        <v>308.84300000000002</v>
      </c>
      <c r="P170" s="77">
        <f t="shared" si="41"/>
        <v>8.3000000000000007</v>
      </c>
      <c r="Q170" s="81">
        <f>O170*1000/'Indicator Data'!BC173</f>
        <v>5.5575089703124945E-3</v>
      </c>
      <c r="R170" s="77">
        <f t="shared" si="42"/>
        <v>4.9000000000000004</v>
      </c>
      <c r="S170" s="82">
        <f t="shared" si="43"/>
        <v>6.6</v>
      </c>
      <c r="T170" s="77">
        <f>IF('Indicator Data'!AB173="No data","x",ROUND(IF('Indicator Data'!AB173&gt;T$195,10,IF('Indicator Data'!AB173&lt;T$194,0,10-(T$195-'Indicator Data'!AB173)/(T$195-T$194)*10)),1))</f>
        <v>9.4</v>
      </c>
      <c r="U170" s="77">
        <f>IF('Indicator Data'!AA173="No data","x",ROUND(IF('Indicator Data'!AA173&gt;U$195,10,IF('Indicator Data'!AA173&lt;U$194,0,10-(U$195-'Indicator Data'!AA173)/(U$195-U$194)*10)),1))</f>
        <v>5.6</v>
      </c>
      <c r="V170" s="77">
        <f>IF('Indicator Data'!AE173="No data","x",ROUND(IF('Indicator Data'!AE173&gt;V$195,10,IF('Indicator Data'!AE173&lt;V$194,0,10-(V$195-'Indicator Data'!AE173)/(V$195-V$194)*10)),1))</f>
        <v>4.2</v>
      </c>
      <c r="W170" s="78">
        <f t="shared" si="49"/>
        <v>6.4</v>
      </c>
      <c r="X170" s="77">
        <f>IF('Indicator Data'!W173="No data","x",ROUND(IF('Indicator Data'!W173&gt;X$195,10,IF('Indicator Data'!W173&lt;X$194,0,10-(X$195-'Indicator Data'!W173)/(X$195-X$194)*10)),1))</f>
        <v>3.7</v>
      </c>
      <c r="Y170" s="77">
        <f>IF('Indicator Data'!X173="No data","x",ROUND(IF('Indicator Data'!X173&gt;Y$195,10,IF('Indicator Data'!X173&lt;Y$194,0,10-(Y$195-'Indicator Data'!X173)/(Y$195-Y$194)*10)),1))</f>
        <v>3</v>
      </c>
      <c r="Z170" s="78">
        <f t="shared" si="44"/>
        <v>3.4</v>
      </c>
      <c r="AA170" s="92">
        <f>('Indicator Data'!AJ173+'Indicator Data'!AI173*0.5+'Indicator Data'!AH173*0.25)/1000</f>
        <v>146.7225</v>
      </c>
      <c r="AB170" s="83">
        <f>AA170*1000/'Indicator Data'!BC173</f>
        <v>2.6402139918880302E-3</v>
      </c>
      <c r="AC170" s="78">
        <f t="shared" si="45"/>
        <v>0.3</v>
      </c>
      <c r="AD170" s="77">
        <f>IF('Indicator Data'!AN173="No data","x",ROUND(IF('Indicator Data'!AN173&lt;$AD$194,10,IF('Indicator Data'!AN173&gt;$AD$195,0,($AD$195-'Indicator Data'!AN173)/($AD$195-$AD$194)*10)),1))</f>
        <v>6</v>
      </c>
      <c r="AE170" s="77">
        <f>IF('Indicator Data'!AO173="No data","x",ROUND(IF('Indicator Data'!AO173&gt;$AE$195,10,IF('Indicator Data'!AO173&lt;$AE$194,0,10-($AE$195-'Indicator Data'!AO173)/($AE$195-$AE$194)*10)),1))</f>
        <v>9</v>
      </c>
      <c r="AF170" s="84">
        <f>IF('Indicator Data'!AP173="No data","x",ROUND(IF('Indicator Data'!AP173&gt;$AF$195,10,IF('Indicator Data'!AP173&lt;$AF$194,0,10-($AF$195-'Indicator Data'!AP173)/($AF$195-$AF$194)*10)),1))</f>
        <v>10</v>
      </c>
      <c r="AG170" s="84">
        <f>IF('Indicator Data'!AQ173="No data","x",ROUND(IF('Indicator Data'!AQ173&gt;$AG$195,10,IF('Indicator Data'!AQ173&lt;$AG$194,0,10-($AG$195-'Indicator Data'!AQ173)/($AG$195-$AG$194)*10)),1))</f>
        <v>2.4</v>
      </c>
      <c r="AH170" s="77">
        <f t="shared" si="46"/>
        <v>8.5</v>
      </c>
      <c r="AI170" s="78">
        <f t="shared" si="47"/>
        <v>7.8</v>
      </c>
      <c r="AJ170" s="85">
        <f t="shared" si="48"/>
        <v>5.0999999999999996</v>
      </c>
      <c r="AK170" s="86">
        <f t="shared" si="50"/>
        <v>5.9</v>
      </c>
    </row>
    <row r="171" spans="1:37" s="4" customFormat="1" x14ac:dyDescent="0.25">
      <c r="A171" s="131" t="s">
        <v>320</v>
      </c>
      <c r="B171" s="63" t="s">
        <v>319</v>
      </c>
      <c r="C171" s="77">
        <f>ROUND(IF('Indicator Data'!Q174="No data",IF((0.1233*LN('Indicator Data'!BB174)-0.4559)&gt;C$195,0,IF((0.1233*LN('Indicator Data'!BB174)-0.4559)&lt;C$194,10,(C$195-(0.1233*LN('Indicator Data'!BB174)-0.4559))/(C$195-C$194)*10)),IF('Indicator Data'!Q174&gt;C$195,0,IF('Indicator Data'!Q174&lt;C$194,10,(C$195-'Indicator Data'!Q174)/(C$195-C$194)*10))),1)</f>
        <v>3.2</v>
      </c>
      <c r="D171" s="77">
        <f>IF('Indicator Data'!R174="No data","x",ROUND((IF('Indicator Data'!R174&gt;D$195,10,IF('Indicator Data'!R174&lt;D$194,0,10-(D$195-'Indicator Data'!R174)/(D$195-D$194)*10))),1))</f>
        <v>0</v>
      </c>
      <c r="E171" s="78">
        <f t="shared" si="36"/>
        <v>1.7</v>
      </c>
      <c r="F171" s="77">
        <f>IF('Indicator Data'!AF174="No data","x",ROUND(IF('Indicator Data'!AF174&gt;F$195,10,IF('Indicator Data'!AF174&lt;F$194,0,10-(F$195-'Indicator Data'!AF174)/(F$195-F$194)*10)),1))</f>
        <v>4.9000000000000004</v>
      </c>
      <c r="G171" s="77">
        <f>IF('Indicator Data'!AG174="No data","x",ROUND(IF('Indicator Data'!AG174&gt;G$195,10,IF('Indicator Data'!AG174&lt;G$194,0,10-(G$195-'Indicator Data'!AG174)/(G$195-G$194)*10)),1))</f>
        <v>3.6</v>
      </c>
      <c r="H171" s="78">
        <f t="shared" si="37"/>
        <v>4.3</v>
      </c>
      <c r="I171" s="79">
        <f>SUM(IF('Indicator Data'!S174=0,0,'Indicator Data'!S174/1000000),SUM('Indicator Data'!T174:U174))</f>
        <v>468.210106</v>
      </c>
      <c r="J171" s="79">
        <f>I171/'Indicator Data'!BC174*1000000</f>
        <v>6.7991029269607974</v>
      </c>
      <c r="K171" s="77">
        <f t="shared" si="38"/>
        <v>0.1</v>
      </c>
      <c r="L171" s="77">
        <f>IF('Indicator Data'!V174="No data","x",ROUND(IF('Indicator Data'!V174&gt;L$195,10,IF('Indicator Data'!V174&lt;L$194,0,10-(L$195-'Indicator Data'!V174)/(L$195-L$194)*10)),1))</f>
        <v>0</v>
      </c>
      <c r="M171" s="78">
        <f t="shared" si="39"/>
        <v>0.1</v>
      </c>
      <c r="N171" s="80">
        <f t="shared" si="40"/>
        <v>2</v>
      </c>
      <c r="O171" s="92">
        <f>IF(AND('Indicator Data'!AK174="No data",'Indicator Data'!AL174="No data"),0,SUM('Indicator Data'!AK174:AM174)/1000)</f>
        <v>141.447</v>
      </c>
      <c r="P171" s="77">
        <f t="shared" si="41"/>
        <v>7.2</v>
      </c>
      <c r="Q171" s="81">
        <f>O171*1000/'Indicator Data'!BC174</f>
        <v>2.0540195510214466E-3</v>
      </c>
      <c r="R171" s="77">
        <f t="shared" si="42"/>
        <v>3.8</v>
      </c>
      <c r="S171" s="82">
        <f t="shared" si="43"/>
        <v>5.5</v>
      </c>
      <c r="T171" s="77">
        <f>IF('Indicator Data'!AB174="No data","x",ROUND(IF('Indicator Data'!AB174&gt;T$195,10,IF('Indicator Data'!AB174&lt;T$194,0,10-(T$195-'Indicator Data'!AB174)/(T$195-T$194)*10)),1))</f>
        <v>2.2000000000000002</v>
      </c>
      <c r="U171" s="77">
        <f>IF('Indicator Data'!AA174="No data","x",ROUND(IF('Indicator Data'!AA174&gt;U$195,10,IF('Indicator Data'!AA174&lt;U$194,0,10-(U$195-'Indicator Data'!AA174)/(U$195-U$194)*10)),1))</f>
        <v>3.1</v>
      </c>
      <c r="V171" s="77">
        <f>IF('Indicator Data'!AE174="No data","x",ROUND(IF('Indicator Data'!AE174&gt;V$195,10,IF('Indicator Data'!AE174&lt;V$194,0,10-(V$195-'Indicator Data'!AE174)/(V$195-V$194)*10)),1))</f>
        <v>0.1</v>
      </c>
      <c r="W171" s="78">
        <f t="shared" si="49"/>
        <v>1.8</v>
      </c>
      <c r="X171" s="77">
        <f>IF('Indicator Data'!W174="No data","x",ROUND(IF('Indicator Data'!W174&gt;X$195,10,IF('Indicator Data'!W174&lt;X$194,0,10-(X$195-'Indicator Data'!W174)/(X$195-X$194)*10)),1))</f>
        <v>0.9</v>
      </c>
      <c r="Y171" s="77">
        <f>IF('Indicator Data'!X174="No data","x",ROUND(IF('Indicator Data'!X174&gt;Y$195,10,IF('Indicator Data'!X174&lt;Y$194,0,10-(Y$195-'Indicator Data'!X174)/(Y$195-Y$194)*10)),1))</f>
        <v>2</v>
      </c>
      <c r="Z171" s="78">
        <f t="shared" si="44"/>
        <v>1.5</v>
      </c>
      <c r="AA171" s="92">
        <f>('Indicator Data'!AJ174+'Indicator Data'!AI174*0.5+'Indicator Data'!AH174*0.25)/1000</f>
        <v>2004.4214999999999</v>
      </c>
      <c r="AB171" s="83">
        <f>AA171*1000/'Indicator Data'!BC174</f>
        <v>2.9107163456897175E-2</v>
      </c>
      <c r="AC171" s="78">
        <f t="shared" si="45"/>
        <v>2.9</v>
      </c>
      <c r="AD171" s="77">
        <f>IF('Indicator Data'!AN174="No data","x",ROUND(IF('Indicator Data'!AN174&lt;$AD$194,10,IF('Indicator Data'!AN174&gt;$AD$195,0,($AD$195-'Indicator Data'!AN174)/($AD$195-$AD$194)*10)),1))</f>
        <v>4.5</v>
      </c>
      <c r="AE171" s="77">
        <f>IF('Indicator Data'!AO174="No data","x",ROUND(IF('Indicator Data'!AO174&gt;$AE$195,10,IF('Indicator Data'!AO174&lt;$AE$194,0,10-($AE$195-'Indicator Data'!AO174)/($AE$195-$AE$194)*10)),1))</f>
        <v>0.8</v>
      </c>
      <c r="AF171" s="84">
        <f>IF('Indicator Data'!AP174="No data","x",ROUND(IF('Indicator Data'!AP174&gt;$AF$195,10,IF('Indicator Data'!AP174&lt;$AF$194,0,10-($AF$195-'Indicator Data'!AP174)/($AF$195-$AF$194)*10)),1))</f>
        <v>3.9</v>
      </c>
      <c r="AG171" s="84">
        <f>IF('Indicator Data'!AQ174="No data","x",ROUND(IF('Indicator Data'!AQ174&gt;$AG$195,10,IF('Indicator Data'!AQ174&lt;$AG$194,0,10-($AG$195-'Indicator Data'!AQ174)/($AG$195-$AG$194)*10)),1))</f>
        <v>1.4</v>
      </c>
      <c r="AH171" s="77">
        <f t="shared" si="46"/>
        <v>3.4</v>
      </c>
      <c r="AI171" s="78">
        <f t="shared" si="47"/>
        <v>2.9</v>
      </c>
      <c r="AJ171" s="85">
        <f t="shared" si="48"/>
        <v>2.2999999999999998</v>
      </c>
      <c r="AK171" s="86">
        <f t="shared" si="50"/>
        <v>4.0999999999999996</v>
      </c>
    </row>
    <row r="172" spans="1:37" s="4" customFormat="1" x14ac:dyDescent="0.25">
      <c r="A172" s="131" t="s">
        <v>946</v>
      </c>
      <c r="B172" s="63" t="s">
        <v>187</v>
      </c>
      <c r="C172" s="77">
        <f>ROUND(IF('Indicator Data'!Q175="No data",IF((0.1233*LN('Indicator Data'!BB175)-0.4559)&gt;C$195,0,IF((0.1233*LN('Indicator Data'!BB175)-0.4559)&lt;C$194,10,(C$195-(0.1233*LN('Indicator Data'!BB175)-0.4559))/(C$195-C$194)*10)),IF('Indicator Data'!Q175&gt;C$195,0,IF('Indicator Data'!Q175&lt;C$194,10,(C$195-'Indicator Data'!Q175)/(C$195-C$194)*10))),1)</f>
        <v>3.1</v>
      </c>
      <c r="D172" s="77">
        <f>IF('Indicator Data'!R175="No data","x",ROUND((IF('Indicator Data'!R175&gt;D$195,10,IF('Indicator Data'!R175&lt;D$194,0,10-(D$195-'Indicator Data'!R175)/(D$195-D$194)*10))),1))</f>
        <v>0</v>
      </c>
      <c r="E172" s="78">
        <f t="shared" si="36"/>
        <v>1.7</v>
      </c>
      <c r="F172" s="77">
        <f>IF('Indicator Data'!AF175="No data","x",ROUND(IF('Indicator Data'!AF175&gt;F$195,10,IF('Indicator Data'!AF175&lt;F$194,0,10-(F$195-'Indicator Data'!AF175)/(F$195-F$194)*10)),1))</f>
        <v>2.1</v>
      </c>
      <c r="G172" s="77">
        <f>IF('Indicator Data'!AG175="No data","x",ROUND(IF('Indicator Data'!AG175&gt;G$195,10,IF('Indicator Data'!AG175&lt;G$194,0,10-(G$195-'Indicator Data'!AG175)/(G$195-G$194)*10)),1))</f>
        <v>4.8</v>
      </c>
      <c r="H172" s="78">
        <f t="shared" si="37"/>
        <v>3.5</v>
      </c>
      <c r="I172" s="79">
        <f>SUM(IF('Indicator Data'!S175=0,0,'Indicator Data'!S175/1000000),SUM('Indicator Data'!T175:U175))</f>
        <v>479.62278500000002</v>
      </c>
      <c r="J172" s="79">
        <f>I172/'Indicator Data'!BC175*1000000</f>
        <v>230.45425825218649</v>
      </c>
      <c r="K172" s="77">
        <f t="shared" si="38"/>
        <v>4.5999999999999996</v>
      </c>
      <c r="L172" s="77">
        <f>IF('Indicator Data'!V175="No data","x",ROUND(IF('Indicator Data'!V175&gt;L$195,10,IF('Indicator Data'!V175&lt;L$194,0,10-(L$195-'Indicator Data'!V175)/(L$195-L$194)*10)),1))</f>
        <v>1.5</v>
      </c>
      <c r="M172" s="78">
        <f t="shared" si="39"/>
        <v>3.1</v>
      </c>
      <c r="N172" s="80">
        <f t="shared" si="40"/>
        <v>2.5</v>
      </c>
      <c r="O172" s="92">
        <f>IF(AND('Indicator Data'!AK175="No data",'Indicator Data'!AL175="No data"),0,SUM('Indicator Data'!AK175:AM175)/1000)</f>
        <v>0.78700000000000003</v>
      </c>
      <c r="P172" s="77">
        <f t="shared" si="41"/>
        <v>0</v>
      </c>
      <c r="Q172" s="81">
        <f>O172*1000/'Indicator Data'!BC175</f>
        <v>3.7814613257889897E-4</v>
      </c>
      <c r="R172" s="77">
        <f t="shared" si="42"/>
        <v>2.5</v>
      </c>
      <c r="S172" s="82">
        <f t="shared" si="43"/>
        <v>1.3</v>
      </c>
      <c r="T172" s="77">
        <f>IF('Indicator Data'!AB175="No data","x",ROUND(IF('Indicator Data'!AB175&gt;T$195,10,IF('Indicator Data'!AB175&lt;T$194,0,10-(T$195-'Indicator Data'!AB175)/(T$195-T$194)*10)),1))</f>
        <v>0.2</v>
      </c>
      <c r="U172" s="77">
        <f>IF('Indicator Data'!AA175="No data","x",ROUND(IF('Indicator Data'!AA175&gt;U$195,10,IF('Indicator Data'!AA175&lt;U$194,0,10-(U$195-'Indicator Data'!AA175)/(U$195-U$194)*10)),1))</f>
        <v>0.2</v>
      </c>
      <c r="V172" s="77" t="str">
        <f>IF('Indicator Data'!AE175="No data","x",ROUND(IF('Indicator Data'!AE175&gt;V$195,10,IF('Indicator Data'!AE175&lt;V$194,0,10-(V$195-'Indicator Data'!AE175)/(V$195-V$194)*10)),1))</f>
        <v>x</v>
      </c>
      <c r="W172" s="78">
        <f t="shared" si="49"/>
        <v>0.2</v>
      </c>
      <c r="X172" s="77">
        <f>IF('Indicator Data'!W175="No data","x",ROUND(IF('Indicator Data'!W175&gt;X$195,10,IF('Indicator Data'!W175&lt;X$194,0,10-(X$195-'Indicator Data'!W175)/(X$195-X$194)*10)),1))</f>
        <v>0.4</v>
      </c>
      <c r="Y172" s="77">
        <f>IF('Indicator Data'!X175="No data","x",ROUND(IF('Indicator Data'!X175&gt;Y$195,10,IF('Indicator Data'!X175&lt;Y$194,0,10-(Y$195-'Indicator Data'!X175)/(Y$195-Y$194)*10)),1))</f>
        <v>0.3</v>
      </c>
      <c r="Z172" s="78">
        <f t="shared" si="44"/>
        <v>0.4</v>
      </c>
      <c r="AA172" s="92">
        <f>('Indicator Data'!AJ175+'Indicator Data'!AI175*0.5+'Indicator Data'!AH175*0.25)/1000</f>
        <v>45.3185</v>
      </c>
      <c r="AB172" s="83">
        <f>AA172*1000/'Indicator Data'!BC175</f>
        <v>2.1775115005434349E-2</v>
      </c>
      <c r="AC172" s="78">
        <f t="shared" si="45"/>
        <v>2.2000000000000002</v>
      </c>
      <c r="AD172" s="77">
        <f>IF('Indicator Data'!AN175="No data","x",ROUND(IF('Indicator Data'!AN175&lt;$AD$194,10,IF('Indicator Data'!AN175&gt;$AD$195,0,($AD$195-'Indicator Data'!AN175)/($AD$195-$AD$194)*10)),1))</f>
        <v>4.0999999999999996</v>
      </c>
      <c r="AE172" s="77">
        <f>IF('Indicator Data'!AO175="No data","x",ROUND(IF('Indicator Data'!AO175&gt;$AE$195,10,IF('Indicator Data'!AO175&lt;$AE$194,0,10-($AE$195-'Indicator Data'!AO175)/($AE$195-$AE$194)*10)),1))</f>
        <v>0</v>
      </c>
      <c r="AF172" s="84">
        <f>IF('Indicator Data'!AP175="No data","x",ROUND(IF('Indicator Data'!AP175&gt;$AF$195,10,IF('Indicator Data'!AP175&lt;$AF$194,0,10-($AF$195-'Indicator Data'!AP175)/($AF$195-$AF$194)*10)),1))</f>
        <v>4.5</v>
      </c>
      <c r="AG172" s="84">
        <f>IF('Indicator Data'!AQ175="No data","x",ROUND(IF('Indicator Data'!AQ175&gt;$AG$195,10,IF('Indicator Data'!AQ175&lt;$AG$194,0,10-($AG$195-'Indicator Data'!AQ175)/($AG$195-$AG$194)*10)),1))</f>
        <v>4</v>
      </c>
      <c r="AH172" s="77">
        <f t="shared" si="46"/>
        <v>4.4000000000000004</v>
      </c>
      <c r="AI172" s="78">
        <f t="shared" si="47"/>
        <v>2.8</v>
      </c>
      <c r="AJ172" s="85">
        <f t="shared" si="48"/>
        <v>1.5</v>
      </c>
      <c r="AK172" s="86">
        <f t="shared" si="50"/>
        <v>1.4</v>
      </c>
    </row>
    <row r="173" spans="1:37" s="4" customFormat="1" x14ac:dyDescent="0.25">
      <c r="A173" s="131" t="s">
        <v>373</v>
      </c>
      <c r="B173" s="63" t="s">
        <v>91</v>
      </c>
      <c r="C173" s="77">
        <f>ROUND(IF('Indicator Data'!Q176="No data",IF((0.1233*LN('Indicator Data'!BB176)-0.4559)&gt;C$195,0,IF((0.1233*LN('Indicator Data'!BB176)-0.4559)&lt;C$194,10,(C$195-(0.1233*LN('Indicator Data'!BB176)-0.4559))/(C$195-C$194)*10)),IF('Indicator Data'!Q176&gt;C$195,0,IF('Indicator Data'!Q176&lt;C$194,10,(C$195-'Indicator Data'!Q176)/(C$195-C$194)*10))),1)</f>
        <v>5.3</v>
      </c>
      <c r="D173" s="77">
        <f>IF('Indicator Data'!R176="No data","x",ROUND((IF('Indicator Data'!R176&gt;D$195,10,IF('Indicator Data'!R176&lt;D$194,0,10-(D$195-'Indicator Data'!R176)/(D$195-D$194)*10))),1))</f>
        <v>6</v>
      </c>
      <c r="E173" s="78">
        <f t="shared" si="36"/>
        <v>5.7</v>
      </c>
      <c r="F173" s="77" t="str">
        <f>IF('Indicator Data'!AF176="No data","x",ROUND(IF('Indicator Data'!AF176&gt;F$195,10,IF('Indicator Data'!AF176&lt;F$194,0,10-(F$195-'Indicator Data'!AF176)/(F$195-F$194)*10)),1))</f>
        <v>x</v>
      </c>
      <c r="G173" s="77">
        <f>IF('Indicator Data'!AG176="No data","x",ROUND(IF('Indicator Data'!AG176&gt;G$195,10,IF('Indicator Data'!AG176&lt;G$194,0,10-(G$195-'Indicator Data'!AG176)/(G$195-G$194)*10)),1))</f>
        <v>1.6</v>
      </c>
      <c r="H173" s="78">
        <f t="shared" si="37"/>
        <v>1.6</v>
      </c>
      <c r="I173" s="79">
        <f>SUM(IF('Indicator Data'!S176=0,0,'Indicator Data'!S176/1000000),SUM('Indicator Data'!T176:U176))</f>
        <v>472.389478</v>
      </c>
      <c r="J173" s="79">
        <f>I173/'Indicator Data'!BC176*1000000</f>
        <v>372.34986690796904</v>
      </c>
      <c r="K173" s="77">
        <f t="shared" si="38"/>
        <v>7.4</v>
      </c>
      <c r="L173" s="77">
        <f>IF('Indicator Data'!V176="No data","x",ROUND(IF('Indicator Data'!V176&gt;L$195,10,IF('Indicator Data'!V176&lt;L$194,0,10-(L$195-'Indicator Data'!V176)/(L$195-L$194)*10)),1))</f>
        <v>5.2</v>
      </c>
      <c r="M173" s="78">
        <f t="shared" si="39"/>
        <v>6.3</v>
      </c>
      <c r="N173" s="80">
        <f t="shared" si="40"/>
        <v>4.8</v>
      </c>
      <c r="O173" s="92">
        <f>IF(AND('Indicator Data'!AK176="No data",'Indicator Data'!AL176="No data"),0,SUM('Indicator Data'!AK176:AM176)/1000)</f>
        <v>0</v>
      </c>
      <c r="P173" s="77">
        <f t="shared" si="41"/>
        <v>0</v>
      </c>
      <c r="Q173" s="81">
        <f>O173*1000/'Indicator Data'!BC176</f>
        <v>0</v>
      </c>
      <c r="R173" s="77">
        <f t="shared" si="42"/>
        <v>0</v>
      </c>
      <c r="S173" s="82">
        <f t="shared" si="43"/>
        <v>0</v>
      </c>
      <c r="T173" s="77" t="str">
        <f>IF('Indicator Data'!AB176="No data","x",ROUND(IF('Indicator Data'!AB176&gt;T$195,10,IF('Indicator Data'!AB176&lt;T$194,0,10-(T$195-'Indicator Data'!AB176)/(T$195-T$194)*10)),1))</f>
        <v>x</v>
      </c>
      <c r="U173" s="77">
        <f>IF('Indicator Data'!AA176="No data","x",ROUND(IF('Indicator Data'!AA176&gt;U$195,10,IF('Indicator Data'!AA176&lt;U$194,0,10-(U$195-'Indicator Data'!AA176)/(U$195-U$194)*10)),1))</f>
        <v>9.1</v>
      </c>
      <c r="V173" s="77">
        <f>IF('Indicator Data'!AE176="No data","x",ROUND(IF('Indicator Data'!AE176&gt;V$195,10,IF('Indicator Data'!AE176&lt;V$194,0,10-(V$195-'Indicator Data'!AE176)/(V$195-V$194)*10)),1))</f>
        <v>1.3</v>
      </c>
      <c r="W173" s="78">
        <f t="shared" si="49"/>
        <v>5.2</v>
      </c>
      <c r="X173" s="77">
        <f>IF('Indicator Data'!W176="No data","x",ROUND(IF('Indicator Data'!W176&gt;X$195,10,IF('Indicator Data'!W176&lt;X$194,0,10-(X$195-'Indicator Data'!W176)/(X$195-X$194)*10)),1))</f>
        <v>4</v>
      </c>
      <c r="Y173" s="77">
        <f>IF('Indicator Data'!X176="No data","x",ROUND(IF('Indicator Data'!X176&gt;Y$195,10,IF('Indicator Data'!X176&lt;Y$194,0,10-(Y$195-'Indicator Data'!X176)/(Y$195-Y$194)*10)),1))</f>
        <v>10</v>
      </c>
      <c r="Z173" s="78">
        <f t="shared" si="44"/>
        <v>7</v>
      </c>
      <c r="AA173" s="92">
        <f>('Indicator Data'!AJ176+'Indicator Data'!AI176*0.5+'Indicator Data'!AH176*0.25)/1000</f>
        <v>60.500749999999996</v>
      </c>
      <c r="AB173" s="83">
        <f>AA173*1000/'Indicator Data'!BC176</f>
        <v>4.7688289556551695E-2</v>
      </c>
      <c r="AC173" s="78">
        <f t="shared" si="45"/>
        <v>4.8</v>
      </c>
      <c r="AD173" s="77">
        <f>IF('Indicator Data'!AN176="No data","x",ROUND(IF('Indicator Data'!AN176&lt;$AD$194,10,IF('Indicator Data'!AN176&gt;$AD$195,0,($AD$195-'Indicator Data'!AN176)/($AD$195-$AD$194)*10)),1))</f>
        <v>5.9</v>
      </c>
      <c r="AE173" s="77">
        <f>IF('Indicator Data'!AO176="No data","x",ROUND(IF('Indicator Data'!AO176&gt;$AE$195,10,IF('Indicator Data'!AO176&lt;$AE$194,0,10-($AE$195-'Indicator Data'!AO176)/($AE$195-$AE$194)*10)),1))</f>
        <v>7.3</v>
      </c>
      <c r="AF173" s="84" t="str">
        <f>IF('Indicator Data'!AP176="No data","x",ROUND(IF('Indicator Data'!AP176&gt;$AF$195,10,IF('Indicator Data'!AP176&lt;$AF$194,0,10-($AF$195-'Indicator Data'!AP176)/($AF$195-$AF$194)*10)),1))</f>
        <v>x</v>
      </c>
      <c r="AG173" s="84" t="str">
        <f>IF('Indicator Data'!AQ176="No data","x",ROUND(IF('Indicator Data'!AQ176&gt;$AG$195,10,IF('Indicator Data'!AQ176&lt;$AG$194,0,10-($AG$195-'Indicator Data'!AQ176)/($AG$195-$AG$194)*10)),1))</f>
        <v>x</v>
      </c>
      <c r="AH173" s="77" t="str">
        <f t="shared" si="46"/>
        <v>x</v>
      </c>
      <c r="AI173" s="78">
        <f t="shared" si="47"/>
        <v>6.6</v>
      </c>
      <c r="AJ173" s="85">
        <f t="shared" si="48"/>
        <v>6</v>
      </c>
      <c r="AK173" s="86">
        <f t="shared" si="50"/>
        <v>3.6</v>
      </c>
    </row>
    <row r="174" spans="1:37" s="4" customFormat="1" x14ac:dyDescent="0.25">
      <c r="A174" s="131" t="s">
        <v>322</v>
      </c>
      <c r="B174" s="63" t="s">
        <v>321</v>
      </c>
      <c r="C174" s="77">
        <f>ROUND(IF('Indicator Data'!Q177="No data",IF((0.1233*LN('Indicator Data'!BB177)-0.4559)&gt;C$195,0,IF((0.1233*LN('Indicator Data'!BB177)-0.4559)&lt;C$194,10,(C$195-(0.1233*LN('Indicator Data'!BB177)-0.4559))/(C$195-C$194)*10)),IF('Indicator Data'!Q177&gt;C$195,0,IF('Indicator Data'!Q177&lt;C$194,10,(C$195-'Indicator Data'!Q177)/(C$195-C$194)*10))),1)</f>
        <v>7.1</v>
      </c>
      <c r="D174" s="77">
        <f>IF('Indicator Data'!R177="No data","x",ROUND((IF('Indicator Data'!R177&gt;D$195,10,IF('Indicator Data'!R177&lt;D$194,0,10-(D$195-'Indicator Data'!R177)/(D$195-D$194)*10))),1))</f>
        <v>4.3</v>
      </c>
      <c r="E174" s="78">
        <f t="shared" si="36"/>
        <v>5.9</v>
      </c>
      <c r="F174" s="77">
        <f>IF('Indicator Data'!AF177="No data","x",ROUND(IF('Indicator Data'!AF177&gt;F$195,10,IF('Indicator Data'!AF177&lt;F$194,0,10-(F$195-'Indicator Data'!AF177)/(F$195-F$194)*10)),1))</f>
        <v>7.4</v>
      </c>
      <c r="G174" s="77">
        <f>IF('Indicator Data'!AG177="No data","x",ROUND(IF('Indicator Data'!AG177&gt;G$195,10,IF('Indicator Data'!AG177&lt;G$194,0,10-(G$195-'Indicator Data'!AG177)/(G$195-G$194)*10)),1))</f>
        <v>5.3</v>
      </c>
      <c r="H174" s="78">
        <f t="shared" si="37"/>
        <v>6.4</v>
      </c>
      <c r="I174" s="79">
        <f>SUM(IF('Indicator Data'!S177=0,0,'Indicator Data'!S177/1000000),SUM('Indicator Data'!T177:U177))</f>
        <v>411.41707100000002</v>
      </c>
      <c r="J174" s="79">
        <f>I174/'Indicator Data'!BC177*1000000</f>
        <v>54.088461992534164</v>
      </c>
      <c r="K174" s="77">
        <f t="shared" si="38"/>
        <v>1.1000000000000001</v>
      </c>
      <c r="L174" s="77">
        <f>IF('Indicator Data'!V177="No data","x",ROUND(IF('Indicator Data'!V177&gt;L$195,10,IF('Indicator Data'!V177&lt;L$194,0,10-(L$195-'Indicator Data'!V177)/(L$195-L$194)*10)),1))</f>
        <v>3.6</v>
      </c>
      <c r="M174" s="78">
        <f t="shared" si="39"/>
        <v>2.4</v>
      </c>
      <c r="N174" s="80">
        <f t="shared" si="40"/>
        <v>5.2</v>
      </c>
      <c r="O174" s="92">
        <f>IF(AND('Indicator Data'!AK177="No data",'Indicator Data'!AL177="No data"),0,SUM('Indicator Data'!AK177:AM177)/1000)</f>
        <v>13.996</v>
      </c>
      <c r="P174" s="77">
        <f t="shared" si="41"/>
        <v>3.8</v>
      </c>
      <c r="Q174" s="81">
        <f>O174*1000/'Indicator Data'!BC177</f>
        <v>1.8400357384477809E-3</v>
      </c>
      <c r="R174" s="77">
        <f t="shared" si="42"/>
        <v>3.7</v>
      </c>
      <c r="S174" s="82">
        <f t="shared" si="43"/>
        <v>3.8</v>
      </c>
      <c r="T174" s="77">
        <f>IF('Indicator Data'!AB177="No data","x",ROUND(IF('Indicator Data'!AB177&gt;T$195,10,IF('Indicator Data'!AB177&lt;T$194,0,10-(T$195-'Indicator Data'!AB177)/(T$195-T$194)*10)),1))</f>
        <v>4.8</v>
      </c>
      <c r="U174" s="77">
        <f>IF('Indicator Data'!AA177="No data","x",ROUND(IF('Indicator Data'!AA177&gt;U$195,10,IF('Indicator Data'!AA177&lt;U$194,0,10-(U$195-'Indicator Data'!AA177)/(U$195-U$194)*10)),1))</f>
        <v>0.9</v>
      </c>
      <c r="V174" s="77">
        <f>IF('Indicator Data'!AE177="No data","x",ROUND(IF('Indicator Data'!AE177&gt;V$195,10,IF('Indicator Data'!AE177&lt;V$194,0,10-(V$195-'Indicator Data'!AE177)/(V$195-V$194)*10)),1))</f>
        <v>6.9</v>
      </c>
      <c r="W174" s="78">
        <f t="shared" si="49"/>
        <v>4.2</v>
      </c>
      <c r="X174" s="77">
        <f>IF('Indicator Data'!W177="No data","x",ROUND(IF('Indicator Data'!W177&gt;X$195,10,IF('Indicator Data'!W177&lt;X$194,0,10-(X$195-'Indicator Data'!W177)/(X$195-X$194)*10)),1))</f>
        <v>6</v>
      </c>
      <c r="Y174" s="77">
        <f>IF('Indicator Data'!X177="No data","x",ROUND(IF('Indicator Data'!X177&gt;Y$195,10,IF('Indicator Data'!X177&lt;Y$194,0,10-(Y$195-'Indicator Data'!X177)/(Y$195-Y$194)*10)),1))</f>
        <v>3.6</v>
      </c>
      <c r="Z174" s="78">
        <f t="shared" si="44"/>
        <v>4.8</v>
      </c>
      <c r="AA174" s="92">
        <f>('Indicator Data'!AJ177+'Indicator Data'!AI177*0.5+'Indicator Data'!AH177*0.25)/1000</f>
        <v>8.1000000000000003E-2</v>
      </c>
      <c r="AB174" s="83">
        <f>AA174*1000/'Indicator Data'!BC177</f>
        <v>1.0648963619196215E-5</v>
      </c>
      <c r="AC174" s="78">
        <f t="shared" si="45"/>
        <v>0</v>
      </c>
      <c r="AD174" s="77">
        <f>IF('Indicator Data'!AN177="No data","x",ROUND(IF('Indicator Data'!AN177&lt;$AD$194,10,IF('Indicator Data'!AN177&gt;$AD$195,0,($AD$195-'Indicator Data'!AN177)/($AD$195-$AD$194)*10)),1))</f>
        <v>3.7</v>
      </c>
      <c r="AE174" s="77">
        <f>IF('Indicator Data'!AO177="No data","x",ROUND(IF('Indicator Data'!AO177&gt;$AE$195,10,IF('Indicator Data'!AO177&lt;$AE$194,0,10-($AE$195-'Indicator Data'!AO177)/($AE$195-$AE$194)*10)),1))</f>
        <v>2.1</v>
      </c>
      <c r="AF174" s="84">
        <f>IF('Indicator Data'!AP177="No data","x",ROUND(IF('Indicator Data'!AP177&gt;$AF$195,10,IF('Indicator Data'!AP177&lt;$AF$194,0,10-($AF$195-'Indicator Data'!AP177)/($AF$195-$AF$194)*10)),1))</f>
        <v>6.5</v>
      </c>
      <c r="AG174" s="84">
        <f>IF('Indicator Data'!AQ177="No data","x",ROUND(IF('Indicator Data'!AQ177&gt;$AG$195,10,IF('Indicator Data'!AQ177&lt;$AG$194,0,10-($AG$195-'Indicator Data'!AQ177)/($AG$195-$AG$194)*10)),1))</f>
        <v>7.8</v>
      </c>
      <c r="AH174" s="77">
        <f t="shared" si="46"/>
        <v>6.8</v>
      </c>
      <c r="AI174" s="78">
        <f t="shared" si="47"/>
        <v>4.2</v>
      </c>
      <c r="AJ174" s="85">
        <f t="shared" si="48"/>
        <v>3.5</v>
      </c>
      <c r="AK174" s="86">
        <f t="shared" si="50"/>
        <v>3.7</v>
      </c>
    </row>
    <row r="175" spans="1:37" s="4" customFormat="1" x14ac:dyDescent="0.25">
      <c r="A175" s="131" t="s">
        <v>324</v>
      </c>
      <c r="B175" s="63" t="s">
        <v>323</v>
      </c>
      <c r="C175" s="77">
        <f>ROUND(IF('Indicator Data'!Q178="No data",IF((0.1233*LN('Indicator Data'!BB178)-0.4559)&gt;C$195,0,IF((0.1233*LN('Indicator Data'!BB178)-0.4559)&lt;C$194,10,(C$195-(0.1233*LN('Indicator Data'!BB178)-0.4559))/(C$195-C$194)*10)),IF('Indicator Data'!Q178&gt;C$195,0,IF('Indicator Data'!Q178&lt;C$194,10,(C$195-'Indicator Data'!Q178)/(C$195-C$194)*10))),1)</f>
        <v>3.5</v>
      </c>
      <c r="D175" s="77" t="str">
        <f>IF('Indicator Data'!R178="No data","x",ROUND((IF('Indicator Data'!R178&gt;D$195,10,IF('Indicator Data'!R178&lt;D$194,0,10-(D$195-'Indicator Data'!R178)/(D$195-D$194)*10))),1))</f>
        <v>x</v>
      </c>
      <c r="E175" s="78">
        <f t="shared" si="36"/>
        <v>3.5</v>
      </c>
      <c r="F175" s="77">
        <f>IF('Indicator Data'!AF178="No data","x",ROUND(IF('Indicator Data'!AF178&gt;F$195,10,IF('Indicator Data'!AF178&lt;F$194,0,10-(F$195-'Indicator Data'!AF178)/(F$195-F$194)*10)),1))</f>
        <v>8.8000000000000007</v>
      </c>
      <c r="G175" s="77">
        <f>IF('Indicator Data'!AG178="No data","x",ROUND(IF('Indicator Data'!AG178&gt;G$195,10,IF('Indicator Data'!AG178&lt;G$194,0,10-(G$195-'Indicator Data'!AG178)/(G$195-G$194)*10)),1))</f>
        <v>3.3</v>
      </c>
      <c r="H175" s="78">
        <f t="shared" si="37"/>
        <v>6.1</v>
      </c>
      <c r="I175" s="79">
        <f>SUM(IF('Indicator Data'!S178=0,0,'Indicator Data'!S178/1000000),SUM('Indicator Data'!T178:U178))</f>
        <v>149.96496900000002</v>
      </c>
      <c r="J175" s="79">
        <f>I175/'Indicator Data'!BC178*1000000</f>
        <v>1399.9455667369916</v>
      </c>
      <c r="K175" s="77">
        <f t="shared" si="38"/>
        <v>10</v>
      </c>
      <c r="L175" s="77">
        <f>IF('Indicator Data'!V178="No data","x",ROUND(IF('Indicator Data'!V178&gt;L$195,10,IF('Indicator Data'!V178&lt;L$194,0,10-(L$195-'Indicator Data'!V178)/(L$195-L$194)*10)),1))</f>
        <v>10</v>
      </c>
      <c r="M175" s="78">
        <f t="shared" si="39"/>
        <v>10</v>
      </c>
      <c r="N175" s="80">
        <f t="shared" si="40"/>
        <v>5.8</v>
      </c>
      <c r="O175" s="92">
        <f>IF(AND('Indicator Data'!AK178="No data",'Indicator Data'!AL178="No data"),0,SUM('Indicator Data'!AK178:AM178)/1000)</f>
        <v>0</v>
      </c>
      <c r="P175" s="77">
        <f t="shared" si="41"/>
        <v>0</v>
      </c>
      <c r="Q175" s="81">
        <f>O175*1000/'Indicator Data'!BC178</f>
        <v>0</v>
      </c>
      <c r="R175" s="77">
        <f t="shared" si="42"/>
        <v>0</v>
      </c>
      <c r="S175" s="82">
        <f t="shared" si="43"/>
        <v>0</v>
      </c>
      <c r="T175" s="77" t="str">
        <f>IF('Indicator Data'!AB178="No data","x",ROUND(IF('Indicator Data'!AB178&gt;T$195,10,IF('Indicator Data'!AB178&lt;T$194,0,10-(T$195-'Indicator Data'!AB178)/(T$195-T$194)*10)),1))</f>
        <v>x</v>
      </c>
      <c r="U175" s="77">
        <f>IF('Indicator Data'!AA178="No data","x",ROUND(IF('Indicator Data'!AA178&gt;U$195,10,IF('Indicator Data'!AA178&lt;U$194,0,10-(U$195-'Indicator Data'!AA178)/(U$195-U$194)*10)),1))</f>
        <v>0.3</v>
      </c>
      <c r="V175" s="77" t="str">
        <f>IF('Indicator Data'!AE178="No data","x",ROUND(IF('Indicator Data'!AE178&gt;V$195,10,IF('Indicator Data'!AE178&lt;V$194,0,10-(V$195-'Indicator Data'!AE178)/(V$195-V$194)*10)),1))</f>
        <v>x</v>
      </c>
      <c r="W175" s="78">
        <f t="shared" si="49"/>
        <v>0.3</v>
      </c>
      <c r="X175" s="77">
        <f>IF('Indicator Data'!W178="No data","x",ROUND(IF('Indicator Data'!W178&gt;X$195,10,IF('Indicator Data'!W178&lt;X$194,0,10-(X$195-'Indicator Data'!W178)/(X$195-X$194)*10)),1))</f>
        <v>1.3</v>
      </c>
      <c r="Y175" s="77">
        <f>IF('Indicator Data'!X178="No data","x",ROUND(IF('Indicator Data'!X178&gt;Y$195,10,IF('Indicator Data'!X178&lt;Y$194,0,10-(Y$195-'Indicator Data'!X178)/(Y$195-Y$194)*10)),1))</f>
        <v>0.4</v>
      </c>
      <c r="Z175" s="78">
        <f t="shared" si="44"/>
        <v>0.9</v>
      </c>
      <c r="AA175" s="92">
        <f>('Indicator Data'!AJ178+'Indicator Data'!AI178*0.5+'Indicator Data'!AH178*0.25)/1000</f>
        <v>0.19600000000000001</v>
      </c>
      <c r="AB175" s="83">
        <f>AA175*1000/'Indicator Data'!BC178</f>
        <v>1.8296895128918429E-3</v>
      </c>
      <c r="AC175" s="78">
        <f t="shared" si="45"/>
        <v>0.2</v>
      </c>
      <c r="AD175" s="77">
        <f>IF('Indicator Data'!AN178="No data","x",ROUND(IF('Indicator Data'!AN178&lt;$AD$194,10,IF('Indicator Data'!AN178&gt;$AD$195,0,($AD$195-'Indicator Data'!AN178)/($AD$195-$AD$194)*10)),1))</f>
        <v>4.8</v>
      </c>
      <c r="AE175" s="77">
        <f>IF('Indicator Data'!AO178="No data","x",ROUND(IF('Indicator Data'!AO178&gt;$AE$195,10,IF('Indicator Data'!AO178&lt;$AE$194,0,10-($AE$195-'Indicator Data'!AO178)/($AE$195-$AE$194)*10)),1))</f>
        <v>3.1</v>
      </c>
      <c r="AF175" s="84" t="str">
        <f>IF('Indicator Data'!AP178="No data","x",ROUND(IF('Indicator Data'!AP178&gt;$AF$195,10,IF('Indicator Data'!AP178&lt;$AF$194,0,10-($AF$195-'Indicator Data'!AP178)/($AF$195-$AF$194)*10)),1))</f>
        <v>x</v>
      </c>
      <c r="AG175" s="84" t="str">
        <f>IF('Indicator Data'!AQ178="No data","x",ROUND(IF('Indicator Data'!AQ178&gt;$AG$195,10,IF('Indicator Data'!AQ178&lt;$AG$194,0,10-($AG$195-'Indicator Data'!AQ178)/($AG$195-$AG$194)*10)),1))</f>
        <v>x</v>
      </c>
      <c r="AH175" s="77" t="str">
        <f t="shared" si="46"/>
        <v>x</v>
      </c>
      <c r="AI175" s="78">
        <f t="shared" si="47"/>
        <v>4</v>
      </c>
      <c r="AJ175" s="85">
        <f t="shared" si="48"/>
        <v>1.5</v>
      </c>
      <c r="AK175" s="86">
        <f t="shared" si="50"/>
        <v>0.8</v>
      </c>
    </row>
    <row r="176" spans="1:37" s="4" customFormat="1" x14ac:dyDescent="0.25">
      <c r="A176" s="131" t="s">
        <v>326</v>
      </c>
      <c r="B176" s="63" t="s">
        <v>325</v>
      </c>
      <c r="C176" s="77">
        <f>ROUND(IF('Indicator Data'!Q179="No data",IF((0.1233*LN('Indicator Data'!BB179)-0.4559)&gt;C$195,0,IF((0.1233*LN('Indicator Data'!BB179)-0.4559)&lt;C$194,10,(C$195-(0.1233*LN('Indicator Data'!BB179)-0.4559))/(C$195-C$194)*10)),IF('Indicator Data'!Q179&gt;C$195,0,IF('Indicator Data'!Q179&lt;C$194,10,(C$195-'Indicator Data'!Q179)/(C$195-C$194)*10))),1)</f>
        <v>2.6</v>
      </c>
      <c r="D176" s="77">
        <f>IF('Indicator Data'!R179="No data","x",ROUND((IF('Indicator Data'!R179&gt;D$195,10,IF('Indicator Data'!R179&lt;D$194,0,10-(D$195-'Indicator Data'!R179)/(D$195-D$194)*10))),1))</f>
        <v>0</v>
      </c>
      <c r="E176" s="78">
        <f t="shared" si="36"/>
        <v>1.4</v>
      </c>
      <c r="F176" s="77">
        <f>IF('Indicator Data'!AF179="No data","x",ROUND(IF('Indicator Data'!AF179&gt;F$195,10,IF('Indicator Data'!AF179&lt;F$194,0,10-(F$195-'Indicator Data'!AF179)/(F$195-F$194)*10)),1))</f>
        <v>4.3</v>
      </c>
      <c r="G176" s="77" t="str">
        <f>IF('Indicator Data'!AG179="No data","x",ROUND(IF('Indicator Data'!AG179&gt;G$195,10,IF('Indicator Data'!AG179&lt;G$194,0,10-(G$195-'Indicator Data'!AG179)/(G$195-G$194)*10)),1))</f>
        <v>x</v>
      </c>
      <c r="H176" s="78">
        <f t="shared" si="37"/>
        <v>4.3</v>
      </c>
      <c r="I176" s="79">
        <f>SUM(IF('Indicator Data'!S179=0,0,'Indicator Data'!S179/1000000),SUM('Indicator Data'!T179:U179))</f>
        <v>0</v>
      </c>
      <c r="J176" s="79">
        <f>I176/'Indicator Data'!BC179*1000000</f>
        <v>0</v>
      </c>
      <c r="K176" s="77">
        <f t="shared" si="38"/>
        <v>0</v>
      </c>
      <c r="L176" s="77" t="str">
        <f>IF('Indicator Data'!V179="No data","x",ROUND(IF('Indicator Data'!V179&gt;L$195,10,IF('Indicator Data'!V179&lt;L$194,0,10-(L$195-'Indicator Data'!V179)/(L$195-L$194)*10)),1))</f>
        <v>x</v>
      </c>
      <c r="M176" s="78">
        <f t="shared" si="39"/>
        <v>0</v>
      </c>
      <c r="N176" s="80">
        <f t="shared" si="40"/>
        <v>1.8</v>
      </c>
      <c r="O176" s="92">
        <f>IF(AND('Indicator Data'!AK179="No data",'Indicator Data'!AL179="No data"),0,SUM('Indicator Data'!AK179:AM179)/1000)</f>
        <v>0.109</v>
      </c>
      <c r="P176" s="77">
        <f t="shared" si="41"/>
        <v>0</v>
      </c>
      <c r="Q176" s="81">
        <f>O176*1000/'Indicator Data'!BC179</f>
        <v>7.9855702942646027E-5</v>
      </c>
      <c r="R176" s="77">
        <f t="shared" si="42"/>
        <v>1.7</v>
      </c>
      <c r="S176" s="82">
        <f t="shared" si="43"/>
        <v>0.9</v>
      </c>
      <c r="T176" s="77">
        <f>IF('Indicator Data'!AB179="No data","x",ROUND(IF('Indicator Data'!AB179&gt;T$195,10,IF('Indicator Data'!AB179&lt;T$194,0,10-(T$195-'Indicator Data'!AB179)/(T$195-T$194)*10)),1))</f>
        <v>2.4</v>
      </c>
      <c r="U176" s="77">
        <f>IF('Indicator Data'!AA179="No data","x",ROUND(IF('Indicator Data'!AA179&gt;U$195,10,IF('Indicator Data'!AA179&lt;U$194,0,10-(U$195-'Indicator Data'!AA179)/(U$195-U$194)*10)),1))</f>
        <v>0.3</v>
      </c>
      <c r="V176" s="77" t="str">
        <f>IF('Indicator Data'!AE179="No data","x",ROUND(IF('Indicator Data'!AE179&gt;V$195,10,IF('Indicator Data'!AE179&lt;V$194,0,10-(V$195-'Indicator Data'!AE179)/(V$195-V$194)*10)),1))</f>
        <v>x</v>
      </c>
      <c r="W176" s="78">
        <f t="shared" si="49"/>
        <v>1.4</v>
      </c>
      <c r="X176" s="77">
        <f>IF('Indicator Data'!W179="No data","x",ROUND(IF('Indicator Data'!W179&gt;X$195,10,IF('Indicator Data'!W179&lt;X$194,0,10-(X$195-'Indicator Data'!W179)/(X$195-X$194)*10)),1))</f>
        <v>1.6</v>
      </c>
      <c r="Y176" s="77" t="str">
        <f>IF('Indicator Data'!X179="No data","x",ROUND(IF('Indicator Data'!X179&gt;Y$195,10,IF('Indicator Data'!X179&lt;Y$194,0,10-(Y$195-'Indicator Data'!X179)/(Y$195-Y$194)*10)),1))</f>
        <v>x</v>
      </c>
      <c r="Z176" s="78">
        <f t="shared" si="44"/>
        <v>1.6</v>
      </c>
      <c r="AA176" s="92">
        <f>('Indicator Data'!AJ179+'Indicator Data'!AI179*0.5+'Indicator Data'!AH179*0.25)/1000</f>
        <v>0</v>
      </c>
      <c r="AB176" s="83">
        <f>AA176*1000/'Indicator Data'!BC179</f>
        <v>0</v>
      </c>
      <c r="AC176" s="78">
        <f t="shared" si="45"/>
        <v>0</v>
      </c>
      <c r="AD176" s="77">
        <f>IF('Indicator Data'!AN179="No data","x",ROUND(IF('Indicator Data'!AN179&lt;$AD$194,10,IF('Indicator Data'!AN179&gt;$AD$195,0,($AD$195-'Indicator Data'!AN179)/($AD$195-$AD$194)*10)),1))</f>
        <v>3.5</v>
      </c>
      <c r="AE176" s="77">
        <f>IF('Indicator Data'!AO179="No data","x",ROUND(IF('Indicator Data'!AO179&gt;$AE$195,10,IF('Indicator Data'!AO179&lt;$AE$194,0,10-($AE$195-'Indicator Data'!AO179)/($AE$195-$AE$194)*10)),1))</f>
        <v>0.8</v>
      </c>
      <c r="AF176" s="84">
        <f>IF('Indicator Data'!AP179="No data","x",ROUND(IF('Indicator Data'!AP179&gt;$AF$195,10,IF('Indicator Data'!AP179&lt;$AF$194,0,10-($AF$195-'Indicator Data'!AP179)/($AF$195-$AF$194)*10)),1))</f>
        <v>3.4</v>
      </c>
      <c r="AG176" s="84">
        <f>IF('Indicator Data'!AQ179="No data","x",ROUND(IF('Indicator Data'!AQ179&gt;$AG$195,10,IF('Indicator Data'!AQ179&lt;$AG$194,0,10-($AG$195-'Indicator Data'!AQ179)/($AG$195-$AG$194)*10)),1))</f>
        <v>8.3000000000000007</v>
      </c>
      <c r="AH176" s="77">
        <f t="shared" si="46"/>
        <v>4.4000000000000004</v>
      </c>
      <c r="AI176" s="78">
        <f t="shared" si="47"/>
        <v>2.9</v>
      </c>
      <c r="AJ176" s="85">
        <f t="shared" si="48"/>
        <v>1.5</v>
      </c>
      <c r="AK176" s="86">
        <f t="shared" si="50"/>
        <v>1.2</v>
      </c>
    </row>
    <row r="177" spans="1:37" s="4" customFormat="1" x14ac:dyDescent="0.25">
      <c r="A177" s="131" t="s">
        <v>328</v>
      </c>
      <c r="B177" s="63" t="s">
        <v>327</v>
      </c>
      <c r="C177" s="77">
        <f>ROUND(IF('Indicator Data'!Q180="No data",IF((0.1233*LN('Indicator Data'!BB180)-0.4559)&gt;C$195,0,IF((0.1233*LN('Indicator Data'!BB180)-0.4559)&lt;C$194,10,(C$195-(0.1233*LN('Indicator Data'!BB180)-0.4559))/(C$195-C$194)*10)),IF('Indicator Data'!Q180&gt;C$195,0,IF('Indicator Data'!Q180&lt;C$194,10,(C$195-'Indicator Data'!Q180)/(C$195-C$194)*10))),1)</f>
        <v>3.5</v>
      </c>
      <c r="D177" s="77">
        <f>IF('Indicator Data'!R180="No data","x",ROUND((IF('Indicator Data'!R180&gt;D$195,10,IF('Indicator Data'!R180&lt;D$194,0,10-(D$195-'Indicator Data'!R180)/(D$195-D$194)*10))),1))</f>
        <v>0</v>
      </c>
      <c r="E177" s="78">
        <f t="shared" si="36"/>
        <v>1.9</v>
      </c>
      <c r="F177" s="77">
        <f>IF('Indicator Data'!AF180="No data","x",ROUND(IF('Indicator Data'!AF180&gt;F$195,10,IF('Indicator Data'!AF180&lt;F$194,0,10-(F$195-'Indicator Data'!AF180)/(F$195-F$194)*10)),1))</f>
        <v>3.9</v>
      </c>
      <c r="G177" s="77">
        <f>IF('Indicator Data'!AG180="No data","x",ROUND(IF('Indicator Data'!AG180&gt;G$195,10,IF('Indicator Data'!AG180&lt;G$194,0,10-(G$195-'Indicator Data'!AG180)/(G$195-G$194)*10)),1))</f>
        <v>2.7</v>
      </c>
      <c r="H177" s="78">
        <f t="shared" si="37"/>
        <v>3.3</v>
      </c>
      <c r="I177" s="79">
        <f>SUM(IF('Indicator Data'!S180=0,0,'Indicator Data'!S180/1000000),SUM('Indicator Data'!T180:U180))</f>
        <v>1408.983898</v>
      </c>
      <c r="J177" s="79">
        <f>I177/'Indicator Data'!BC180*1000000</f>
        <v>123.55987504612719</v>
      </c>
      <c r="K177" s="77">
        <f t="shared" si="38"/>
        <v>2.5</v>
      </c>
      <c r="L177" s="77">
        <f>IF('Indicator Data'!V180="No data","x",ROUND(IF('Indicator Data'!V180&gt;L$195,10,IF('Indicator Data'!V180&lt;L$194,0,10-(L$195-'Indicator Data'!V180)/(L$195-L$194)*10)),1))</f>
        <v>0.8</v>
      </c>
      <c r="M177" s="78">
        <f t="shared" si="39"/>
        <v>1.7</v>
      </c>
      <c r="N177" s="80">
        <f t="shared" si="40"/>
        <v>2.2000000000000002</v>
      </c>
      <c r="O177" s="92">
        <f>IF(AND('Indicator Data'!AK180="No data",'Indicator Data'!AL180="No data"),0,SUM('Indicator Data'!AK180:AM180)/1000)</f>
        <v>0.64900000000000002</v>
      </c>
      <c r="P177" s="77">
        <f t="shared" si="41"/>
        <v>0</v>
      </c>
      <c r="Q177" s="81">
        <f>O177*1000/'Indicator Data'!BC180</f>
        <v>5.6913609175210433E-5</v>
      </c>
      <c r="R177" s="77">
        <f t="shared" si="42"/>
        <v>1.6</v>
      </c>
      <c r="S177" s="82">
        <f t="shared" si="43"/>
        <v>0.8</v>
      </c>
      <c r="T177" s="77">
        <f>IF('Indicator Data'!AB180="No data","x",ROUND(IF('Indicator Data'!AB180&gt;T$195,10,IF('Indicator Data'!AB180&lt;T$194,0,10-(T$195-'Indicator Data'!AB180)/(T$195-T$194)*10)),1))</f>
        <v>0.2</v>
      </c>
      <c r="U177" s="77">
        <f>IF('Indicator Data'!AA180="No data","x",ROUND(IF('Indicator Data'!AA180&gt;U$195,10,IF('Indicator Data'!AA180&lt;U$194,0,10-(U$195-'Indicator Data'!AA180)/(U$195-U$194)*10)),1))</f>
        <v>0.7</v>
      </c>
      <c r="V177" s="77" t="str">
        <f>IF('Indicator Data'!AE180="No data","x",ROUND(IF('Indicator Data'!AE180&gt;V$195,10,IF('Indicator Data'!AE180&lt;V$194,0,10-(V$195-'Indicator Data'!AE180)/(V$195-V$194)*10)),1))</f>
        <v>x</v>
      </c>
      <c r="W177" s="78">
        <f t="shared" si="49"/>
        <v>0.5</v>
      </c>
      <c r="X177" s="77">
        <f>IF('Indicator Data'!W180="No data","x",ROUND(IF('Indicator Data'!W180&gt;X$195,10,IF('Indicator Data'!W180&lt;X$194,0,10-(X$195-'Indicator Data'!W180)/(X$195-X$194)*10)),1))</f>
        <v>1.1000000000000001</v>
      </c>
      <c r="Y177" s="77">
        <f>IF('Indicator Data'!X180="No data","x",ROUND(IF('Indicator Data'!X180&gt;Y$195,10,IF('Indicator Data'!X180&lt;Y$194,0,10-(Y$195-'Indicator Data'!X180)/(Y$195-Y$194)*10)),1))</f>
        <v>0.5</v>
      </c>
      <c r="Z177" s="78">
        <f t="shared" si="44"/>
        <v>0.8</v>
      </c>
      <c r="AA177" s="92">
        <f>('Indicator Data'!AJ180+'Indicator Data'!AI180*0.5+'Indicator Data'!AH180*0.25)/1000</f>
        <v>0</v>
      </c>
      <c r="AB177" s="83">
        <f>AA177*1000/'Indicator Data'!BC180</f>
        <v>0</v>
      </c>
      <c r="AC177" s="78">
        <f t="shared" si="45"/>
        <v>0</v>
      </c>
      <c r="AD177" s="77">
        <f>IF('Indicator Data'!AN180="No data","x",ROUND(IF('Indicator Data'!AN180&lt;$AD$194,10,IF('Indicator Data'!AN180&gt;$AD$195,0,($AD$195-'Indicator Data'!AN180)/($AD$195-$AD$194)*10)),1))</f>
        <v>0.3</v>
      </c>
      <c r="AE177" s="77">
        <f>IF('Indicator Data'!AO180="No data","x",ROUND(IF('Indicator Data'!AO180&gt;$AE$195,10,IF('Indicator Data'!AO180&lt;$AE$194,0,10-($AE$195-'Indicator Data'!AO180)/($AE$195-$AE$194)*10)),1))</f>
        <v>0</v>
      </c>
      <c r="AF177" s="84">
        <f>IF('Indicator Data'!AP180="No data","x",ROUND(IF('Indicator Data'!AP180&gt;$AF$195,10,IF('Indicator Data'!AP180&lt;$AF$194,0,10-($AF$195-'Indicator Data'!AP180)/($AF$195-$AF$194)*10)),1))</f>
        <v>3.2</v>
      </c>
      <c r="AG177" s="84">
        <f>IF('Indicator Data'!AQ180="No data","x",ROUND(IF('Indicator Data'!AQ180&gt;$AG$195,10,IF('Indicator Data'!AQ180&lt;$AG$194,0,10-($AG$195-'Indicator Data'!AQ180)/($AG$195-$AG$194)*10)),1))</f>
        <v>2.4</v>
      </c>
      <c r="AH177" s="77">
        <f t="shared" si="46"/>
        <v>3</v>
      </c>
      <c r="AI177" s="78">
        <f t="shared" si="47"/>
        <v>1.1000000000000001</v>
      </c>
      <c r="AJ177" s="85">
        <f t="shared" si="48"/>
        <v>0.6</v>
      </c>
      <c r="AK177" s="86">
        <f t="shared" si="50"/>
        <v>0.7</v>
      </c>
    </row>
    <row r="178" spans="1:37" s="4" customFormat="1" x14ac:dyDescent="0.25">
      <c r="A178" s="131" t="s">
        <v>330</v>
      </c>
      <c r="B178" s="63" t="s">
        <v>329</v>
      </c>
      <c r="C178" s="77">
        <f>ROUND(IF('Indicator Data'!Q181="No data",IF((0.1233*LN('Indicator Data'!BB181)-0.4559)&gt;C$195,0,IF((0.1233*LN('Indicator Data'!BB181)-0.4559)&lt;C$194,10,(C$195-(0.1233*LN('Indicator Data'!BB181)-0.4559))/(C$195-C$194)*10)),IF('Indicator Data'!Q181&gt;C$195,0,IF('Indicator Data'!Q181&lt;C$194,10,(C$195-'Indicator Data'!Q181)/(C$195-C$194)*10))),1)</f>
        <v>2.8</v>
      </c>
      <c r="D178" s="77" t="str">
        <f>IF('Indicator Data'!R181="No data","x",ROUND((IF('Indicator Data'!R181&gt;D$195,10,IF('Indicator Data'!R181&lt;D$194,0,10-(D$195-'Indicator Data'!R181)/(D$195-D$194)*10))),1))</f>
        <v>x</v>
      </c>
      <c r="E178" s="78">
        <f t="shared" si="36"/>
        <v>2.8</v>
      </c>
      <c r="F178" s="77">
        <f>IF('Indicator Data'!AF181="No data","x",ROUND(IF('Indicator Data'!AF181&gt;F$195,10,IF('Indicator Data'!AF181&lt;F$194,0,10-(F$195-'Indicator Data'!AF181)/(F$195-F$194)*10)),1))</f>
        <v>4.4000000000000004</v>
      </c>
      <c r="G178" s="77">
        <f>IF('Indicator Data'!AG181="No data","x",ROUND(IF('Indicator Data'!AG181&gt;G$195,10,IF('Indicator Data'!AG181&lt;G$194,0,10-(G$195-'Indicator Data'!AG181)/(G$195-G$194)*10)),1))</f>
        <v>3.8</v>
      </c>
      <c r="H178" s="78">
        <f t="shared" si="37"/>
        <v>4.0999999999999996</v>
      </c>
      <c r="I178" s="79">
        <f>SUM(IF('Indicator Data'!S181=0,0,'Indicator Data'!S181/1000000),SUM('Indicator Data'!T181:U181))</f>
        <v>7550.7977280000005</v>
      </c>
      <c r="J178" s="79">
        <f>I178/'Indicator Data'!BC181*1000000</f>
        <v>94.963747149753615</v>
      </c>
      <c r="K178" s="77">
        <f t="shared" si="38"/>
        <v>1.9</v>
      </c>
      <c r="L178" s="77">
        <f>IF('Indicator Data'!V181="No data","x",ROUND(IF('Indicator Data'!V181&gt;L$195,10,IF('Indicator Data'!V181&lt;L$194,0,10-(L$195-'Indicator Data'!V181)/(L$195-L$194)*10)),1))</f>
        <v>0.2</v>
      </c>
      <c r="M178" s="78">
        <f t="shared" si="39"/>
        <v>1.1000000000000001</v>
      </c>
      <c r="N178" s="80">
        <f t="shared" si="40"/>
        <v>2.7</v>
      </c>
      <c r="O178" s="92">
        <f>IF(AND('Indicator Data'!AK181="No data",'Indicator Data'!AL181="No data"),0,SUM('Indicator Data'!AK181:AM181)/1000)</f>
        <v>4260.366</v>
      </c>
      <c r="P178" s="77">
        <f t="shared" si="41"/>
        <v>10</v>
      </c>
      <c r="Q178" s="81">
        <f>O178*1000/'Indicator Data'!BC181</f>
        <v>5.3581135949270019E-2</v>
      </c>
      <c r="R178" s="77">
        <f t="shared" si="42"/>
        <v>8.5</v>
      </c>
      <c r="S178" s="82">
        <f t="shared" si="43"/>
        <v>9.3000000000000007</v>
      </c>
      <c r="T178" s="77" t="str">
        <f>IF('Indicator Data'!AB181="No data","x",ROUND(IF('Indicator Data'!AB181&gt;T$195,10,IF('Indicator Data'!AB181&lt;T$194,0,10-(T$195-'Indicator Data'!AB181)/(T$195-T$194)*10)),1))</f>
        <v>x</v>
      </c>
      <c r="U178" s="77">
        <f>IF('Indicator Data'!AA181="No data","x",ROUND(IF('Indicator Data'!AA181&gt;U$195,10,IF('Indicator Data'!AA181&lt;U$194,0,10-(U$195-'Indicator Data'!AA181)/(U$195-U$194)*10)),1))</f>
        <v>0.3</v>
      </c>
      <c r="V178" s="77">
        <f>IF('Indicator Data'!AE181="No data","x",ROUND(IF('Indicator Data'!AE181&gt;V$195,10,IF('Indicator Data'!AE181&lt;V$194,0,10-(V$195-'Indicator Data'!AE181)/(V$195-V$194)*10)),1))</f>
        <v>0</v>
      </c>
      <c r="W178" s="78">
        <f t="shared" si="49"/>
        <v>0.2</v>
      </c>
      <c r="X178" s="77">
        <f>IF('Indicator Data'!W181="No data","x",ROUND(IF('Indicator Data'!W181&gt;X$195,10,IF('Indicator Data'!W181&lt;X$194,0,10-(X$195-'Indicator Data'!W181)/(X$195-X$194)*10)),1))</f>
        <v>1</v>
      </c>
      <c r="Y178" s="77">
        <f>IF('Indicator Data'!X181="No data","x",ROUND(IF('Indicator Data'!X181&gt;Y$195,10,IF('Indicator Data'!X181&lt;Y$194,0,10-(Y$195-'Indicator Data'!X181)/(Y$195-Y$194)*10)),1))</f>
        <v>0.4</v>
      </c>
      <c r="Z178" s="78">
        <f t="shared" si="44"/>
        <v>0.7</v>
      </c>
      <c r="AA178" s="92">
        <f>('Indicator Data'!AJ181+'Indicator Data'!AI181*0.5+'Indicator Data'!AH181*0.25)/1000</f>
        <v>1.625</v>
      </c>
      <c r="AB178" s="83">
        <f>AA178*1000/'Indicator Data'!BC181</f>
        <v>2.0437057735782271E-5</v>
      </c>
      <c r="AC178" s="78">
        <f t="shared" si="45"/>
        <v>0</v>
      </c>
      <c r="AD178" s="77">
        <f>IF('Indicator Data'!AN181="No data","x",ROUND(IF('Indicator Data'!AN181&lt;$AD$194,10,IF('Indicator Data'!AN181&gt;$AD$195,0,($AD$195-'Indicator Data'!AN181)/($AD$195-$AD$194)*10)),1))</f>
        <v>0</v>
      </c>
      <c r="AE178" s="77">
        <f>IF('Indicator Data'!AO181="No data","x",ROUND(IF('Indicator Data'!AO181&gt;$AE$195,10,IF('Indicator Data'!AO181&lt;$AE$194,0,10-($AE$195-'Indicator Data'!AO181)/($AE$195-$AE$194)*10)),1))</f>
        <v>0</v>
      </c>
      <c r="AF178" s="84">
        <f>IF('Indicator Data'!AP181="No data","x",ROUND(IF('Indicator Data'!AP181&gt;$AF$195,10,IF('Indicator Data'!AP181&lt;$AF$194,0,10-($AF$195-'Indicator Data'!AP181)/($AF$195-$AF$194)*10)),1))</f>
        <v>3.1</v>
      </c>
      <c r="AG178" s="84">
        <f>IF('Indicator Data'!AQ181="No data","x",ROUND(IF('Indicator Data'!AQ181&gt;$AG$195,10,IF('Indicator Data'!AQ181&lt;$AG$194,0,10-($AG$195-'Indicator Data'!AQ181)/($AG$195-$AG$194)*10)),1))</f>
        <v>6.5</v>
      </c>
      <c r="AH178" s="77">
        <f t="shared" si="46"/>
        <v>3.8</v>
      </c>
      <c r="AI178" s="78">
        <f t="shared" si="47"/>
        <v>1.3</v>
      </c>
      <c r="AJ178" s="85">
        <f t="shared" si="48"/>
        <v>0.6</v>
      </c>
      <c r="AK178" s="86">
        <f t="shared" si="50"/>
        <v>6.7</v>
      </c>
    </row>
    <row r="179" spans="1:37" s="4" customFormat="1" x14ac:dyDescent="0.25">
      <c r="A179" s="131" t="s">
        <v>332</v>
      </c>
      <c r="B179" s="63" t="s">
        <v>331</v>
      </c>
      <c r="C179" s="77">
        <f>ROUND(IF('Indicator Data'!Q182="No data",IF((0.1233*LN('Indicator Data'!BB182)-0.4559)&gt;C$195,0,IF((0.1233*LN('Indicator Data'!BB182)-0.4559)&lt;C$194,10,(C$195-(0.1233*LN('Indicator Data'!BB182)-0.4559))/(C$195-C$194)*10)),IF('Indicator Data'!Q182&gt;C$195,0,IF('Indicator Data'!Q182&lt;C$194,10,(C$195-'Indicator Data'!Q182)/(C$195-C$194)*10))),1)</f>
        <v>4</v>
      </c>
      <c r="D179" s="77">
        <f>IF('Indicator Data'!R182="No data","x",ROUND((IF('Indicator Data'!R182&gt;D$195,10,IF('Indicator Data'!R182&lt;D$194,0,10-(D$195-'Indicator Data'!R182)/(D$195-D$194)*10))),1))</f>
        <v>0</v>
      </c>
      <c r="E179" s="78">
        <f t="shared" si="36"/>
        <v>2.2000000000000002</v>
      </c>
      <c r="F179" s="77" t="str">
        <f>IF('Indicator Data'!AF182="No data","x",ROUND(IF('Indicator Data'!AF182&gt;F$195,10,IF('Indicator Data'!AF182&lt;F$194,0,10-(F$195-'Indicator Data'!AF182)/(F$195-F$194)*10)),1))</f>
        <v>x</v>
      </c>
      <c r="G179" s="77" t="str">
        <f>IF('Indicator Data'!AG182="No data","x",ROUND(IF('Indicator Data'!AG182&gt;G$195,10,IF('Indicator Data'!AG182&lt;G$194,0,10-(G$195-'Indicator Data'!AG182)/(G$195-G$194)*10)),1))</f>
        <v>x</v>
      </c>
      <c r="H179" s="78" t="str">
        <f t="shared" si="37"/>
        <v>x</v>
      </c>
      <c r="I179" s="79">
        <f>SUM(IF('Indicator Data'!S182=0,0,'Indicator Data'!S182/1000000),SUM('Indicator Data'!T182:U182))</f>
        <v>58.099999999999994</v>
      </c>
      <c r="J179" s="79">
        <f>I179/'Indicator Data'!BC182*1000000</f>
        <v>10.260405923556618</v>
      </c>
      <c r="K179" s="77">
        <f t="shared" si="38"/>
        <v>0.2</v>
      </c>
      <c r="L179" s="77">
        <f>IF('Indicator Data'!V182="No data","x",ROUND(IF('Indicator Data'!V182&gt;L$195,10,IF('Indicator Data'!V182&lt;L$194,0,10-(L$195-'Indicator Data'!V182)/(L$195-L$194)*10)),1))</f>
        <v>0</v>
      </c>
      <c r="M179" s="78">
        <f t="shared" si="39"/>
        <v>0.1</v>
      </c>
      <c r="N179" s="80">
        <f t="shared" si="40"/>
        <v>1.5</v>
      </c>
      <c r="O179" s="92">
        <f>IF(AND('Indicator Data'!AK182="No data",'Indicator Data'!AL182="No data"),0,SUM('Indicator Data'!AK182:AM182)/1000)</f>
        <v>2.7E-2</v>
      </c>
      <c r="P179" s="77">
        <f t="shared" si="41"/>
        <v>0</v>
      </c>
      <c r="Q179" s="81">
        <f>O179*1000/'Indicator Data'!BC182</f>
        <v>4.7681748698111659E-6</v>
      </c>
      <c r="R179" s="77">
        <f t="shared" si="42"/>
        <v>0</v>
      </c>
      <c r="S179" s="82">
        <f t="shared" si="43"/>
        <v>0</v>
      </c>
      <c r="T179" s="77" t="str">
        <f>IF('Indicator Data'!AB182="No data","x",ROUND(IF('Indicator Data'!AB182&gt;T$195,10,IF('Indicator Data'!AB182&lt;T$194,0,10-(T$195-'Indicator Data'!AB182)/(T$195-T$194)*10)),1))</f>
        <v>x</v>
      </c>
      <c r="U179" s="77">
        <f>IF('Indicator Data'!AA182="No data","x",ROUND(IF('Indicator Data'!AA182&gt;U$195,10,IF('Indicator Data'!AA182&lt;U$194,0,10-(U$195-'Indicator Data'!AA182)/(U$195-U$194)*10)),1))</f>
        <v>1.3</v>
      </c>
      <c r="V179" s="77" t="str">
        <f>IF('Indicator Data'!AE182="No data","x",ROUND(IF('Indicator Data'!AE182&gt;V$195,10,IF('Indicator Data'!AE182&lt;V$194,0,10-(V$195-'Indicator Data'!AE182)/(V$195-V$194)*10)),1))</f>
        <v>x</v>
      </c>
      <c r="W179" s="78">
        <f t="shared" si="49"/>
        <v>1.3</v>
      </c>
      <c r="X179" s="77">
        <f>IF('Indicator Data'!W182="No data","x",ROUND(IF('Indicator Data'!W182&gt;X$195,10,IF('Indicator Data'!W182&lt;X$194,0,10-(X$195-'Indicator Data'!W182)/(X$195-X$194)*10)),1))</f>
        <v>4</v>
      </c>
      <c r="Y179" s="77" t="str">
        <f>IF('Indicator Data'!X182="No data","x",ROUND(IF('Indicator Data'!X182&gt;Y$195,10,IF('Indicator Data'!X182&lt;Y$194,0,10-(Y$195-'Indicator Data'!X182)/(Y$195-Y$194)*10)),1))</f>
        <v>x</v>
      </c>
      <c r="Z179" s="78">
        <f t="shared" si="44"/>
        <v>4</v>
      </c>
      <c r="AA179" s="92">
        <f>('Indicator Data'!AJ182+'Indicator Data'!AI182*0.5+'Indicator Data'!AH182*0.25)/1000</f>
        <v>0</v>
      </c>
      <c r="AB179" s="83">
        <f>AA179*1000/'Indicator Data'!BC182</f>
        <v>0</v>
      </c>
      <c r="AC179" s="78">
        <f t="shared" si="45"/>
        <v>0</v>
      </c>
      <c r="AD179" s="77">
        <f>IF('Indicator Data'!AN182="No data","x",ROUND(IF('Indicator Data'!AN182&lt;$AD$194,10,IF('Indicator Data'!AN182&gt;$AD$195,0,($AD$195-'Indicator Data'!AN182)/($AD$195-$AD$194)*10)),1))</f>
        <v>2.8</v>
      </c>
      <c r="AE179" s="77">
        <f>IF('Indicator Data'!AO182="No data","x",ROUND(IF('Indicator Data'!AO182&gt;$AE$195,10,IF('Indicator Data'!AO182&lt;$AE$194,0,10-($AE$195-'Indicator Data'!AO182)/($AE$195-$AE$194)*10)),1))</f>
        <v>0</v>
      </c>
      <c r="AF179" s="84" t="str">
        <f>IF('Indicator Data'!AP182="No data","x",ROUND(IF('Indicator Data'!AP182&gt;$AF$195,10,IF('Indicator Data'!AP182&lt;$AF$194,0,10-($AF$195-'Indicator Data'!AP182)/($AF$195-$AF$194)*10)),1))</f>
        <v>x</v>
      </c>
      <c r="AG179" s="84" t="str">
        <f>IF('Indicator Data'!AQ182="No data","x",ROUND(IF('Indicator Data'!AQ182&gt;$AG$195,10,IF('Indicator Data'!AQ182&lt;$AG$194,0,10-($AG$195-'Indicator Data'!AQ182)/($AG$195-$AG$194)*10)),1))</f>
        <v>x</v>
      </c>
      <c r="AH179" s="77" t="str">
        <f t="shared" si="46"/>
        <v>x</v>
      </c>
      <c r="AI179" s="78">
        <f t="shared" si="47"/>
        <v>1.4</v>
      </c>
      <c r="AJ179" s="85">
        <f t="shared" si="48"/>
        <v>1.8</v>
      </c>
      <c r="AK179" s="86">
        <f t="shared" si="50"/>
        <v>0.9</v>
      </c>
    </row>
    <row r="180" spans="1:37" s="4" customFormat="1" x14ac:dyDescent="0.25">
      <c r="A180" s="131" t="s">
        <v>334</v>
      </c>
      <c r="B180" s="63" t="s">
        <v>333</v>
      </c>
      <c r="C180" s="77">
        <f>ROUND(IF('Indicator Data'!Q183="No data",IF((0.1233*LN('Indicator Data'!BB183)-0.4559)&gt;C$195,0,IF((0.1233*LN('Indicator Data'!BB183)-0.4559)&lt;C$194,10,(C$195-(0.1233*LN('Indicator Data'!BB183)-0.4559))/(C$195-C$194)*10)),IF('Indicator Data'!Q183&gt;C$195,0,IF('Indicator Data'!Q183&lt;C$194,10,(C$195-'Indicator Data'!Q183)/(C$195-C$194)*10))),1)</f>
        <v>6.1</v>
      </c>
      <c r="D180" s="77" t="str">
        <f>IF('Indicator Data'!R183="No data","x",ROUND((IF('Indicator Data'!R183&gt;D$195,10,IF('Indicator Data'!R183&lt;D$194,0,10-(D$195-'Indicator Data'!R183)/(D$195-D$194)*10))),1))</f>
        <v>x</v>
      </c>
      <c r="E180" s="78">
        <f t="shared" si="36"/>
        <v>6.1</v>
      </c>
      <c r="F180" s="77" t="str">
        <f>IF('Indicator Data'!AF183="No data","x",ROUND(IF('Indicator Data'!AF183&gt;F$195,10,IF('Indicator Data'!AF183&lt;F$194,0,10-(F$195-'Indicator Data'!AF183)/(F$195-F$194)*10)),1))</f>
        <v>x</v>
      </c>
      <c r="G180" s="77" t="str">
        <f>IF('Indicator Data'!AG183="No data","x",ROUND(IF('Indicator Data'!AG183&gt;G$195,10,IF('Indicator Data'!AG183&lt;G$194,0,10-(G$195-'Indicator Data'!AG183)/(G$195-G$194)*10)),1))</f>
        <v>x</v>
      </c>
      <c r="H180" s="78" t="str">
        <f t="shared" si="37"/>
        <v>x</v>
      </c>
      <c r="I180" s="79">
        <f>SUM(IF('Indicator Data'!S183=0,0,'Indicator Data'!S183/1000000),SUM('Indicator Data'!T183:U183))</f>
        <v>84.631283999999994</v>
      </c>
      <c r="J180" s="79">
        <f>I180/'Indicator Data'!BC183*1000000</f>
        <v>7626.5012165450116</v>
      </c>
      <c r="K180" s="77">
        <f t="shared" si="38"/>
        <v>10</v>
      </c>
      <c r="L180" s="77">
        <f>IF('Indicator Data'!V183="No data","x",ROUND(IF('Indicator Data'!V183&gt;L$195,10,IF('Indicator Data'!V183&lt;L$194,0,10-(L$195-'Indicator Data'!V183)/(L$195-L$194)*10)),1))</f>
        <v>10</v>
      </c>
      <c r="M180" s="78">
        <f t="shared" si="39"/>
        <v>10</v>
      </c>
      <c r="N180" s="80">
        <f t="shared" si="40"/>
        <v>7.4</v>
      </c>
      <c r="O180" s="92">
        <f>IF(AND('Indicator Data'!AK183="No data",'Indicator Data'!AL183="No data"),0,SUM('Indicator Data'!AK183:AM183)/1000)</f>
        <v>0</v>
      </c>
      <c r="P180" s="77">
        <f t="shared" si="41"/>
        <v>0</v>
      </c>
      <c r="Q180" s="81">
        <f>O180*1000/'Indicator Data'!BC183</f>
        <v>0</v>
      </c>
      <c r="R180" s="77">
        <f t="shared" si="42"/>
        <v>0</v>
      </c>
      <c r="S180" s="82">
        <f t="shared" si="43"/>
        <v>0</v>
      </c>
      <c r="T180" s="77" t="str">
        <f>IF('Indicator Data'!AB183="No data","x",ROUND(IF('Indicator Data'!AB183&gt;T$195,10,IF('Indicator Data'!AB183&lt;T$194,0,10-(T$195-'Indicator Data'!AB183)/(T$195-T$194)*10)),1))</f>
        <v>x</v>
      </c>
      <c r="U180" s="77">
        <f>IF('Indicator Data'!AA183="No data","x",ROUND(IF('Indicator Data'!AA183&gt;U$195,10,IF('Indicator Data'!AA183&lt;U$194,0,10-(U$195-'Indicator Data'!AA183)/(U$195-U$194)*10)),1))</f>
        <v>4.2</v>
      </c>
      <c r="V180" s="77" t="str">
        <f>IF('Indicator Data'!AE183="No data","x",ROUND(IF('Indicator Data'!AE183&gt;V$195,10,IF('Indicator Data'!AE183&lt;V$194,0,10-(V$195-'Indicator Data'!AE183)/(V$195-V$194)*10)),1))</f>
        <v>x</v>
      </c>
      <c r="W180" s="78">
        <f t="shared" si="49"/>
        <v>4.2</v>
      </c>
      <c r="X180" s="77">
        <f>IF('Indicator Data'!W183="No data","x",ROUND(IF('Indicator Data'!W183&gt;X$195,10,IF('Indicator Data'!W183&lt;X$194,0,10-(X$195-'Indicator Data'!W183)/(X$195-X$194)*10)),1))</f>
        <v>2.1</v>
      </c>
      <c r="Y180" s="77">
        <f>IF('Indicator Data'!X183="No data","x",ROUND(IF('Indicator Data'!X183&gt;Y$195,10,IF('Indicator Data'!X183&lt;Y$194,0,10-(Y$195-'Indicator Data'!X183)/(Y$195-Y$194)*10)),1))</f>
        <v>0.4</v>
      </c>
      <c r="Z180" s="78">
        <f t="shared" si="44"/>
        <v>1.3</v>
      </c>
      <c r="AA180" s="92">
        <f>('Indicator Data'!AJ183+'Indicator Data'!AI183*0.5+'Indicator Data'!AH183*0.25)/1000</f>
        <v>1.1532500000000001</v>
      </c>
      <c r="AB180" s="83">
        <f>AA180*1000/'Indicator Data'!BC183</f>
        <v>0.1039244840948004</v>
      </c>
      <c r="AC180" s="78">
        <f t="shared" si="45"/>
        <v>10</v>
      </c>
      <c r="AD180" s="77">
        <f>IF('Indicator Data'!AN183="No data","x",ROUND(IF('Indicator Data'!AN183&lt;$AD$194,10,IF('Indicator Data'!AN183&gt;$AD$195,0,($AD$195-'Indicator Data'!AN183)/($AD$195-$AD$194)*10)),1))</f>
        <v>4.8</v>
      </c>
      <c r="AE180" s="77">
        <f>IF('Indicator Data'!AO183="No data","x",ROUND(IF('Indicator Data'!AO183&gt;$AE$195,10,IF('Indicator Data'!AO183&lt;$AE$194,0,10-($AE$195-'Indicator Data'!AO183)/($AE$195-$AE$194)*10)),1))</f>
        <v>3.1</v>
      </c>
      <c r="AF180" s="84" t="str">
        <f>IF('Indicator Data'!AP183="No data","x",ROUND(IF('Indicator Data'!AP183&gt;$AF$195,10,IF('Indicator Data'!AP183&lt;$AF$194,0,10-($AF$195-'Indicator Data'!AP183)/($AF$195-$AF$194)*10)),1))</f>
        <v>x</v>
      </c>
      <c r="AG180" s="84" t="str">
        <f>IF('Indicator Data'!AQ183="No data","x",ROUND(IF('Indicator Data'!AQ183&gt;$AG$195,10,IF('Indicator Data'!AQ183&lt;$AG$194,0,10-($AG$195-'Indicator Data'!AQ183)/($AG$195-$AG$194)*10)),1))</f>
        <v>x</v>
      </c>
      <c r="AH180" s="77" t="str">
        <f t="shared" si="46"/>
        <v>x</v>
      </c>
      <c r="AI180" s="78">
        <f t="shared" si="47"/>
        <v>4</v>
      </c>
      <c r="AJ180" s="85">
        <f t="shared" si="48"/>
        <v>6.3</v>
      </c>
      <c r="AK180" s="86">
        <f t="shared" si="50"/>
        <v>3.8</v>
      </c>
    </row>
    <row r="181" spans="1:37" s="4" customFormat="1" x14ac:dyDescent="0.25">
      <c r="A181" s="131" t="s">
        <v>336</v>
      </c>
      <c r="B181" s="63" t="s">
        <v>335</v>
      </c>
      <c r="C181" s="77">
        <f>ROUND(IF('Indicator Data'!Q184="No data",IF((0.1233*LN('Indicator Data'!BB184)-0.4559)&gt;C$195,0,IF((0.1233*LN('Indicator Data'!BB184)-0.4559)&lt;C$194,10,(C$195-(0.1233*LN('Indicator Data'!BB184)-0.4559))/(C$195-C$194)*10)),IF('Indicator Data'!Q184&gt;C$195,0,IF('Indicator Data'!Q184&lt;C$194,10,(C$195-'Indicator Data'!Q184)/(C$195-C$194)*10))),1)</f>
        <v>7</v>
      </c>
      <c r="D181" s="77">
        <f>IF('Indicator Data'!R184="No data","x",ROUND((IF('Indicator Data'!R184&gt;D$195,10,IF('Indicator Data'!R184&lt;D$194,0,10-(D$195-'Indicator Data'!R184)/(D$195-D$194)*10))),1))</f>
        <v>6.9</v>
      </c>
      <c r="E181" s="78">
        <f t="shared" si="36"/>
        <v>7</v>
      </c>
      <c r="F181" s="77">
        <f>IF('Indicator Data'!AF184="No data","x",ROUND(IF('Indicator Data'!AF184&gt;F$195,10,IF('Indicator Data'!AF184&lt;F$194,0,10-(F$195-'Indicator Data'!AF184)/(F$195-F$194)*10)),1))</f>
        <v>7</v>
      </c>
      <c r="G181" s="77">
        <f>IF('Indicator Data'!AG184="No data","x",ROUND(IF('Indicator Data'!AG184&gt;G$195,10,IF('Indicator Data'!AG184&lt;G$194,0,10-(G$195-'Indicator Data'!AG184)/(G$195-G$194)*10)),1))</f>
        <v>4.3</v>
      </c>
      <c r="H181" s="78">
        <f t="shared" si="37"/>
        <v>5.7</v>
      </c>
      <c r="I181" s="79">
        <f>SUM(IF('Indicator Data'!S184=0,0,'Indicator Data'!S184/1000000),SUM('Indicator Data'!T184:U184))</f>
        <v>3798.9792109999999</v>
      </c>
      <c r="J181" s="79">
        <f>I181/'Indicator Data'!BC184*1000000</f>
        <v>91.568224726573703</v>
      </c>
      <c r="K181" s="77">
        <f t="shared" si="38"/>
        <v>1.8</v>
      </c>
      <c r="L181" s="77">
        <f>IF('Indicator Data'!V184="No data","x",ROUND(IF('Indicator Data'!V184&gt;L$195,10,IF('Indicator Data'!V184&lt;L$194,0,10-(L$195-'Indicator Data'!V184)/(L$195-L$194)*10)),1))</f>
        <v>4</v>
      </c>
      <c r="M181" s="78">
        <f t="shared" si="39"/>
        <v>2.9</v>
      </c>
      <c r="N181" s="80">
        <f t="shared" si="40"/>
        <v>5.7</v>
      </c>
      <c r="O181" s="92">
        <f>IF(AND('Indicator Data'!AK184="No data",'Indicator Data'!AL184="No data"),0,SUM('Indicator Data'!AK184:AM184)/1000)</f>
        <v>1386.6690000000001</v>
      </c>
      <c r="P181" s="77">
        <f t="shared" si="41"/>
        <v>10</v>
      </c>
      <c r="Q181" s="81">
        <f>O181*1000/'Indicator Data'!BC184</f>
        <v>3.3423404436043185E-2</v>
      </c>
      <c r="R181" s="77">
        <f t="shared" si="42"/>
        <v>7.6</v>
      </c>
      <c r="S181" s="82">
        <f t="shared" si="43"/>
        <v>8.8000000000000007</v>
      </c>
      <c r="T181" s="77">
        <f>IF('Indicator Data'!AB184="No data","x",ROUND(IF('Indicator Data'!AB184&gt;T$195,10,IF('Indicator Data'!AB184&lt;T$194,0,10-(T$195-'Indicator Data'!AB184)/(T$195-T$194)*10)),1))</f>
        <v>10</v>
      </c>
      <c r="U181" s="77">
        <f>IF('Indicator Data'!AA184="No data","x",ROUND(IF('Indicator Data'!AA184&gt;U$195,10,IF('Indicator Data'!AA184&lt;U$194,0,10-(U$195-'Indicator Data'!AA184)/(U$195-U$194)*10)),1))</f>
        <v>3.7</v>
      </c>
      <c r="V181" s="77">
        <f>IF('Indicator Data'!AE184="No data","x",ROUND(IF('Indicator Data'!AE184&gt;V$195,10,IF('Indicator Data'!AE184&lt;V$194,0,10-(V$195-'Indicator Data'!AE184)/(V$195-V$194)*10)),1))</f>
        <v>4.8</v>
      </c>
      <c r="W181" s="78">
        <f t="shared" si="49"/>
        <v>6.2</v>
      </c>
      <c r="X181" s="77">
        <f>IF('Indicator Data'!W184="No data","x",ROUND(IF('Indicator Data'!W184&gt;X$195,10,IF('Indicator Data'!W184&lt;X$194,0,10-(X$195-'Indicator Data'!W184)/(X$195-X$194)*10)),1))</f>
        <v>4.2</v>
      </c>
      <c r="Y181" s="77">
        <f>IF('Indicator Data'!X184="No data","x",ROUND(IF('Indicator Data'!X184&gt;Y$195,10,IF('Indicator Data'!X184&lt;Y$194,0,10-(Y$195-'Indicator Data'!X184)/(Y$195-Y$194)*10)),1))</f>
        <v>3.1</v>
      </c>
      <c r="Z181" s="78">
        <f t="shared" si="44"/>
        <v>3.7</v>
      </c>
      <c r="AA181" s="92">
        <f>('Indicator Data'!AJ184+'Indicator Data'!AI184*0.5+'Indicator Data'!AH184*0.25)/1000</f>
        <v>5.7949999999999999</v>
      </c>
      <c r="AB181" s="83">
        <f>AA181*1000/'Indicator Data'!BC184</f>
        <v>1.3967906451133635E-4</v>
      </c>
      <c r="AC181" s="78">
        <f t="shared" si="45"/>
        <v>0</v>
      </c>
      <c r="AD181" s="77">
        <f>IF('Indicator Data'!AN184="No data","x",ROUND(IF('Indicator Data'!AN184&lt;$AD$194,10,IF('Indicator Data'!AN184&gt;$AD$195,0,($AD$195-'Indicator Data'!AN184)/($AD$195-$AD$194)*10)),1))</f>
        <v>5.6</v>
      </c>
      <c r="AE181" s="77">
        <f>IF('Indicator Data'!AO184="No data","x",ROUND(IF('Indicator Data'!AO184&gt;$AE$195,10,IF('Indicator Data'!AO184&lt;$AE$194,0,10-($AE$195-'Indicator Data'!AO184)/($AE$195-$AE$194)*10)),1))</f>
        <v>6.8</v>
      </c>
      <c r="AF181" s="84">
        <f>IF('Indicator Data'!AP184="No data","x",ROUND(IF('Indicator Data'!AP184&gt;$AF$195,10,IF('Indicator Data'!AP184&lt;$AF$194,0,10-($AF$195-'Indicator Data'!AP184)/($AF$195-$AF$194)*10)),1))</f>
        <v>4.7</v>
      </c>
      <c r="AG181" s="84">
        <f>IF('Indicator Data'!AQ184="No data","x",ROUND(IF('Indicator Data'!AQ184&gt;$AG$195,10,IF('Indicator Data'!AQ184&lt;$AG$194,0,10-($AG$195-'Indicator Data'!AQ184)/($AG$195-$AG$194)*10)),1))</f>
        <v>10</v>
      </c>
      <c r="AH181" s="77">
        <f t="shared" si="46"/>
        <v>5.8</v>
      </c>
      <c r="AI181" s="78">
        <f t="shared" si="47"/>
        <v>6.1</v>
      </c>
      <c r="AJ181" s="85">
        <f t="shared" si="48"/>
        <v>4.4000000000000004</v>
      </c>
      <c r="AK181" s="86">
        <f t="shared" si="50"/>
        <v>7.2</v>
      </c>
    </row>
    <row r="182" spans="1:37" s="4" customFormat="1" x14ac:dyDescent="0.25">
      <c r="A182" s="131" t="s">
        <v>338</v>
      </c>
      <c r="B182" s="63" t="s">
        <v>337</v>
      </c>
      <c r="C182" s="77">
        <f>ROUND(IF('Indicator Data'!Q185="No data",IF((0.1233*LN('Indicator Data'!BB185)-0.4559)&gt;C$195,0,IF((0.1233*LN('Indicator Data'!BB185)-0.4559)&lt;C$194,10,(C$195-(0.1233*LN('Indicator Data'!BB185)-0.4559))/(C$195-C$194)*10)),IF('Indicator Data'!Q185&gt;C$195,0,IF('Indicator Data'!Q185&lt;C$194,10,(C$195-'Indicator Data'!Q185)/(C$195-C$194)*10))),1)</f>
        <v>3.2</v>
      </c>
      <c r="D182" s="77">
        <f>IF('Indicator Data'!R185="No data","x",ROUND((IF('Indicator Data'!R185&gt;D$195,10,IF('Indicator Data'!R185&lt;D$194,0,10-(D$195-'Indicator Data'!R185)/(D$195-D$194)*10))),1))</f>
        <v>0</v>
      </c>
      <c r="E182" s="78">
        <f t="shared" si="36"/>
        <v>1.7</v>
      </c>
      <c r="F182" s="77">
        <f>IF('Indicator Data'!AF185="No data","x",ROUND(IF('Indicator Data'!AF185&gt;F$195,10,IF('Indicator Data'!AF185&lt;F$194,0,10-(F$195-'Indicator Data'!AF185)/(F$195-F$194)*10)),1))</f>
        <v>3.8</v>
      </c>
      <c r="G182" s="77">
        <f>IF('Indicator Data'!AG185="No data","x",ROUND(IF('Indicator Data'!AG185&gt;G$195,10,IF('Indicator Data'!AG185&lt;G$194,0,10-(G$195-'Indicator Data'!AG185)/(G$195-G$194)*10)),1))</f>
        <v>0</v>
      </c>
      <c r="H182" s="78">
        <f t="shared" si="37"/>
        <v>1.9</v>
      </c>
      <c r="I182" s="79">
        <f>SUM(IF('Indicator Data'!S185=0,0,'Indicator Data'!S185/1000000),SUM('Indicator Data'!T185:U185))</f>
        <v>3496.7834889999999</v>
      </c>
      <c r="J182" s="79">
        <f>I182/'Indicator Data'!BC185*1000000</f>
        <v>77.698281292926126</v>
      </c>
      <c r="K182" s="77">
        <f t="shared" si="38"/>
        <v>1.6</v>
      </c>
      <c r="L182" s="77">
        <f>IF('Indicator Data'!V185="No data","x",ROUND(IF('Indicator Data'!V185&gt;L$195,10,IF('Indicator Data'!V185&lt;L$194,0,10-(L$195-'Indicator Data'!V185)/(L$195-L$194)*10)),1))</f>
        <v>1.1000000000000001</v>
      </c>
      <c r="M182" s="78">
        <f t="shared" si="39"/>
        <v>1.4</v>
      </c>
      <c r="N182" s="80">
        <f t="shared" si="40"/>
        <v>1.7</v>
      </c>
      <c r="O182" s="92">
        <f>IF(AND('Indicator Data'!AK185="No data",'Indicator Data'!AL185="No data"),0,SUM('Indicator Data'!AK185:AM185)/1000)</f>
        <v>1596.7760000000001</v>
      </c>
      <c r="P182" s="77">
        <f t="shared" si="41"/>
        <v>10</v>
      </c>
      <c r="Q182" s="81">
        <f>O182*1000/'Indicator Data'!BC185</f>
        <v>3.548024954935762E-2</v>
      </c>
      <c r="R182" s="77">
        <f t="shared" si="42"/>
        <v>7.7</v>
      </c>
      <c r="S182" s="82">
        <f t="shared" si="43"/>
        <v>8.9</v>
      </c>
      <c r="T182" s="77">
        <f>IF('Indicator Data'!AB185="No data","x",ROUND(IF('Indicator Data'!AB185&gt;T$195,10,IF('Indicator Data'!AB185&lt;T$194,0,10-(T$195-'Indicator Data'!AB185)/(T$195-T$194)*10)),1))</f>
        <v>1.8</v>
      </c>
      <c r="U182" s="77">
        <f>IF('Indicator Data'!AA185="No data","x",ROUND(IF('Indicator Data'!AA185&gt;U$195,10,IF('Indicator Data'!AA185&lt;U$194,0,10-(U$195-'Indicator Data'!AA185)/(U$195-U$194)*10)),1))</f>
        <v>1.7</v>
      </c>
      <c r="V182" s="77" t="str">
        <f>IF('Indicator Data'!AE185="No data","x",ROUND(IF('Indicator Data'!AE185&gt;V$195,10,IF('Indicator Data'!AE185&lt;V$194,0,10-(V$195-'Indicator Data'!AE185)/(V$195-V$194)*10)),1))</f>
        <v>x</v>
      </c>
      <c r="W182" s="78">
        <f t="shared" si="49"/>
        <v>1.8</v>
      </c>
      <c r="X182" s="77">
        <f>IF('Indicator Data'!W185="No data","x",ROUND(IF('Indicator Data'!W185&gt;X$195,10,IF('Indicator Data'!W185&lt;X$194,0,10-(X$195-'Indicator Data'!W185)/(X$195-X$194)*10)),1))</f>
        <v>0.7</v>
      </c>
      <c r="Y182" s="77" t="str">
        <f>IF('Indicator Data'!X185="No data","x",ROUND(IF('Indicator Data'!X185&gt;Y$195,10,IF('Indicator Data'!X185&lt;Y$194,0,10-(Y$195-'Indicator Data'!X185)/(Y$195-Y$194)*10)),1))</f>
        <v>x</v>
      </c>
      <c r="Z182" s="78">
        <f t="shared" si="44"/>
        <v>0.7</v>
      </c>
      <c r="AA182" s="92">
        <f>('Indicator Data'!AJ185+'Indicator Data'!AI185*0.5+'Indicator Data'!AH185*0.25)/1000</f>
        <v>0.1</v>
      </c>
      <c r="AB182" s="83">
        <f>AA182*1000/'Indicator Data'!BC185</f>
        <v>2.2219929125536468E-6</v>
      </c>
      <c r="AC182" s="78">
        <f t="shared" si="45"/>
        <v>0</v>
      </c>
      <c r="AD182" s="77">
        <f>IF('Indicator Data'!AN185="No data","x",ROUND(IF('Indicator Data'!AN185&lt;$AD$194,10,IF('Indicator Data'!AN185&gt;$AD$195,0,($AD$195-'Indicator Data'!AN185)/($AD$195-$AD$194)*10)),1))</f>
        <v>3.2</v>
      </c>
      <c r="AE182" s="77">
        <f>IF('Indicator Data'!AO185="No data","x",ROUND(IF('Indicator Data'!AO185&gt;$AE$195,10,IF('Indicator Data'!AO185&lt;$AE$194,0,10-($AE$195-'Indicator Data'!AO185)/($AE$195-$AE$194)*10)),1))</f>
        <v>0</v>
      </c>
      <c r="AF182" s="84">
        <f>IF('Indicator Data'!AP185="No data","x",ROUND(IF('Indicator Data'!AP185&gt;$AF$195,10,IF('Indicator Data'!AP185&lt;$AF$194,0,10-($AF$195-'Indicator Data'!AP185)/($AF$195-$AF$194)*10)),1))</f>
        <v>4.7</v>
      </c>
      <c r="AG182" s="84">
        <f>IF('Indicator Data'!AQ185="No data","x",ROUND(IF('Indicator Data'!AQ185&gt;$AG$195,10,IF('Indicator Data'!AQ185&lt;$AG$194,0,10-($AG$195-'Indicator Data'!AQ185)/($AG$195-$AG$194)*10)),1))</f>
        <v>2</v>
      </c>
      <c r="AH182" s="77">
        <f t="shared" si="46"/>
        <v>4.2</v>
      </c>
      <c r="AI182" s="78">
        <f t="shared" si="47"/>
        <v>2.5</v>
      </c>
      <c r="AJ182" s="85">
        <f t="shared" si="48"/>
        <v>1.3</v>
      </c>
      <c r="AK182" s="86">
        <f t="shared" si="50"/>
        <v>6.5</v>
      </c>
    </row>
    <row r="183" spans="1:37" s="4" customFormat="1" x14ac:dyDescent="0.25">
      <c r="A183" s="131" t="s">
        <v>340</v>
      </c>
      <c r="B183" s="63" t="s">
        <v>339</v>
      </c>
      <c r="C183" s="77">
        <f>ROUND(IF('Indicator Data'!Q186="No data",IF((0.1233*LN('Indicator Data'!BB186)-0.4559)&gt;C$195,0,IF((0.1233*LN('Indicator Data'!BB186)-0.4559)&lt;C$194,10,(C$195-(0.1233*LN('Indicator Data'!BB186)-0.4559))/(C$195-C$194)*10)),IF('Indicator Data'!Q186&gt;C$195,0,IF('Indicator Data'!Q186&lt;C$194,10,(C$195-'Indicator Data'!Q186)/(C$195-C$194)*10))),1)</f>
        <v>1.7</v>
      </c>
      <c r="D183" s="77" t="str">
        <f>IF('Indicator Data'!R186="No data","x",ROUND((IF('Indicator Data'!R186&gt;D$195,10,IF('Indicator Data'!R186&lt;D$194,0,10-(D$195-'Indicator Data'!R186)/(D$195-D$194)*10))),1))</f>
        <v>x</v>
      </c>
      <c r="E183" s="78">
        <f t="shared" si="36"/>
        <v>1.7</v>
      </c>
      <c r="F183" s="77">
        <f>IF('Indicator Data'!AF186="No data","x",ROUND(IF('Indicator Data'!AF186&gt;F$195,10,IF('Indicator Data'!AF186&lt;F$194,0,10-(F$195-'Indicator Data'!AF186)/(F$195-F$194)*10)),1))</f>
        <v>3.1</v>
      </c>
      <c r="G183" s="77" t="str">
        <f>IF('Indicator Data'!AG186="No data","x",ROUND(IF('Indicator Data'!AG186&gt;G$195,10,IF('Indicator Data'!AG186&lt;G$194,0,10-(G$195-'Indicator Data'!AG186)/(G$195-G$194)*10)),1))</f>
        <v>x</v>
      </c>
      <c r="H183" s="78">
        <f t="shared" si="37"/>
        <v>3.1</v>
      </c>
      <c r="I183" s="79">
        <f>SUM(IF('Indicator Data'!S186=0,0,'Indicator Data'!S186/1000000),SUM('Indicator Data'!T186:U186))</f>
        <v>0.7</v>
      </c>
      <c r="J183" s="79">
        <f>I183/'Indicator Data'!BC186*1000000</f>
        <v>7.551556634732931E-2</v>
      </c>
      <c r="K183" s="77">
        <f t="shared" si="38"/>
        <v>0</v>
      </c>
      <c r="L183" s="77" t="str">
        <f>IF('Indicator Data'!V186="No data","x",ROUND(IF('Indicator Data'!V186&gt;L$195,10,IF('Indicator Data'!V186&lt;L$194,0,10-(L$195-'Indicator Data'!V186)/(L$195-L$194)*10)),1))</f>
        <v>x</v>
      </c>
      <c r="M183" s="78">
        <f t="shared" si="39"/>
        <v>0</v>
      </c>
      <c r="N183" s="80">
        <f t="shared" si="40"/>
        <v>1.6</v>
      </c>
      <c r="O183" s="92">
        <f>IF(AND('Indicator Data'!AK186="No data",'Indicator Data'!AL186="No data"),0,SUM('Indicator Data'!AK186:AM186)/1000)</f>
        <v>0.89500000000000002</v>
      </c>
      <c r="P183" s="77">
        <f t="shared" si="41"/>
        <v>0</v>
      </c>
      <c r="Q183" s="81">
        <f>O183*1000/'Indicator Data'!BC186</f>
        <v>9.6552045544085342E-5</v>
      </c>
      <c r="R183" s="77">
        <f t="shared" si="42"/>
        <v>1.8</v>
      </c>
      <c r="S183" s="82">
        <f t="shared" si="43"/>
        <v>0.9</v>
      </c>
      <c r="T183" s="77" t="str">
        <f>IF('Indicator Data'!AB186="No data","x",ROUND(IF('Indicator Data'!AB186&gt;T$195,10,IF('Indicator Data'!AB186&lt;T$194,0,10-(T$195-'Indicator Data'!AB186)/(T$195-T$194)*10)),1))</f>
        <v>x</v>
      </c>
      <c r="U183" s="77">
        <f>IF('Indicator Data'!AA186="No data","x",ROUND(IF('Indicator Data'!AA186&gt;U$195,10,IF('Indicator Data'!AA186&lt;U$194,0,10-(U$195-'Indicator Data'!AA186)/(U$195-U$194)*10)),1))</f>
        <v>0</v>
      </c>
      <c r="V183" s="77" t="str">
        <f>IF('Indicator Data'!AE186="No data","x",ROUND(IF('Indicator Data'!AE186&gt;V$195,10,IF('Indicator Data'!AE186&lt;V$194,0,10-(V$195-'Indicator Data'!AE186)/(V$195-V$194)*10)),1))</f>
        <v>x</v>
      </c>
      <c r="W183" s="78">
        <f t="shared" si="49"/>
        <v>0</v>
      </c>
      <c r="X183" s="77">
        <f>IF('Indicator Data'!W186="No data","x",ROUND(IF('Indicator Data'!W186&gt;X$195,10,IF('Indicator Data'!W186&lt;X$194,0,10-(X$195-'Indicator Data'!W186)/(X$195-X$194)*10)),1))</f>
        <v>0.5</v>
      </c>
      <c r="Y183" s="77" t="str">
        <f>IF('Indicator Data'!X186="No data","x",ROUND(IF('Indicator Data'!X186&gt;Y$195,10,IF('Indicator Data'!X186&lt;Y$194,0,10-(Y$195-'Indicator Data'!X186)/(Y$195-Y$194)*10)),1))</f>
        <v>x</v>
      </c>
      <c r="Z183" s="78">
        <f t="shared" si="44"/>
        <v>0.5</v>
      </c>
      <c r="AA183" s="92">
        <f>('Indicator Data'!AJ186+'Indicator Data'!AI186*0.5+'Indicator Data'!AH186*0.25)/1000</f>
        <v>0</v>
      </c>
      <c r="AB183" s="83">
        <f>AA183*1000/'Indicator Data'!BC186</f>
        <v>0</v>
      </c>
      <c r="AC183" s="78">
        <f t="shared" si="45"/>
        <v>0</v>
      </c>
      <c r="AD183" s="77">
        <f>IF('Indicator Data'!AN186="No data","x",ROUND(IF('Indicator Data'!AN186&lt;$AD$194,10,IF('Indicator Data'!AN186&gt;$AD$195,0,($AD$195-'Indicator Data'!AN186)/($AD$195-$AD$194)*10)),1))</f>
        <v>2.4</v>
      </c>
      <c r="AE183" s="77">
        <f>IF('Indicator Data'!AO186="No data","x",ROUND(IF('Indicator Data'!AO186&gt;$AE$195,10,IF('Indicator Data'!AO186&lt;$AE$194,0,10-($AE$195-'Indicator Data'!AO186)/($AE$195-$AE$194)*10)),1))</f>
        <v>0</v>
      </c>
      <c r="AF183" s="84" t="str">
        <f>IF('Indicator Data'!AP186="No data","x",ROUND(IF('Indicator Data'!AP186&gt;$AF$195,10,IF('Indicator Data'!AP186&lt;$AF$194,0,10-($AF$195-'Indicator Data'!AP186)/($AF$195-$AF$194)*10)),1))</f>
        <v>x</v>
      </c>
      <c r="AG183" s="84" t="str">
        <f>IF('Indicator Data'!AQ186="No data","x",ROUND(IF('Indicator Data'!AQ186&gt;$AG$195,10,IF('Indicator Data'!AQ186&lt;$AG$194,0,10-($AG$195-'Indicator Data'!AQ186)/($AG$195-$AG$194)*10)),1))</f>
        <v>x</v>
      </c>
      <c r="AH183" s="77" t="str">
        <f t="shared" si="46"/>
        <v>x</v>
      </c>
      <c r="AI183" s="78">
        <f t="shared" si="47"/>
        <v>1.2</v>
      </c>
      <c r="AJ183" s="85">
        <f t="shared" si="48"/>
        <v>0.4</v>
      </c>
      <c r="AK183" s="86">
        <f t="shared" si="50"/>
        <v>0.7</v>
      </c>
    </row>
    <row r="184" spans="1:37" s="4" customFormat="1" x14ac:dyDescent="0.25">
      <c r="A184" s="131" t="s">
        <v>853</v>
      </c>
      <c r="B184" s="63" t="s">
        <v>341</v>
      </c>
      <c r="C184" s="77">
        <f>ROUND(IF('Indicator Data'!Q187="No data",IF((0.1233*LN('Indicator Data'!BB187)-0.4559)&gt;C$195,0,IF((0.1233*LN('Indicator Data'!BB187)-0.4559)&lt;C$194,10,(C$195-(0.1233*LN('Indicator Data'!BB187)-0.4559))/(C$195-C$194)*10)),IF('Indicator Data'!Q187&gt;C$195,0,IF('Indicator Data'!Q187&lt;C$194,10,(C$195-'Indicator Data'!Q187)/(C$195-C$194)*10))),1)</f>
        <v>0.6</v>
      </c>
      <c r="D184" s="77" t="str">
        <f>IF('Indicator Data'!R187="No data","x",ROUND((IF('Indicator Data'!R187&gt;D$195,10,IF('Indicator Data'!R187&lt;D$194,0,10-(D$195-'Indicator Data'!R187)/(D$195-D$194)*10))),1))</f>
        <v>x</v>
      </c>
      <c r="E184" s="78">
        <f t="shared" si="36"/>
        <v>0.6</v>
      </c>
      <c r="F184" s="77">
        <f>IF('Indicator Data'!AF187="No data","x",ROUND(IF('Indicator Data'!AF187&gt;F$195,10,IF('Indicator Data'!AF187&lt;F$194,0,10-(F$195-'Indicator Data'!AF187)/(F$195-F$194)*10)),1))</f>
        <v>1.7</v>
      </c>
      <c r="G184" s="77">
        <f>IF('Indicator Data'!AG187="No data","x",ROUND(IF('Indicator Data'!AG187&gt;G$195,10,IF('Indicator Data'!AG187&lt;G$194,0,10-(G$195-'Indicator Data'!AG187)/(G$195-G$194)*10)),1))</f>
        <v>1.9</v>
      </c>
      <c r="H184" s="78">
        <f t="shared" si="37"/>
        <v>1.8</v>
      </c>
      <c r="I184" s="79">
        <f>SUM(IF('Indicator Data'!S187=0,0,'Indicator Data'!S187/1000000),SUM('Indicator Data'!T187:U187))</f>
        <v>0</v>
      </c>
      <c r="J184" s="79">
        <f>I184/'Indicator Data'!BC187*1000000</f>
        <v>0</v>
      </c>
      <c r="K184" s="77">
        <f t="shared" si="38"/>
        <v>0</v>
      </c>
      <c r="L184" s="77" t="str">
        <f>IF('Indicator Data'!V187="No data","x",ROUND(IF('Indicator Data'!V187&gt;L$195,10,IF('Indicator Data'!V187&lt;L$194,0,10-(L$195-'Indicator Data'!V187)/(L$195-L$194)*10)),1))</f>
        <v>x</v>
      </c>
      <c r="M184" s="78">
        <f t="shared" si="39"/>
        <v>0</v>
      </c>
      <c r="N184" s="80">
        <f t="shared" si="40"/>
        <v>0.8</v>
      </c>
      <c r="O184" s="92">
        <f>IF(AND('Indicator Data'!AK187="No data",'Indicator Data'!AL187="No data"),0,SUM('Indicator Data'!AK187:AM187)/1000)</f>
        <v>118.995</v>
      </c>
      <c r="P184" s="77">
        <f t="shared" si="41"/>
        <v>6.9</v>
      </c>
      <c r="Q184" s="81">
        <f>O184*1000/'Indicator Data'!BC187</f>
        <v>1.8129190075633892E-3</v>
      </c>
      <c r="R184" s="77">
        <f t="shared" si="42"/>
        <v>3.7</v>
      </c>
      <c r="S184" s="82">
        <f t="shared" si="43"/>
        <v>5.3</v>
      </c>
      <c r="T184" s="77">
        <f>IF('Indicator Data'!AB187="No data","x",ROUND(IF('Indicator Data'!AB187&gt;T$195,10,IF('Indicator Data'!AB187&lt;T$194,0,10-(T$195-'Indicator Data'!AB187)/(T$195-T$194)*10)),1))</f>
        <v>0.6</v>
      </c>
      <c r="U184" s="77">
        <f>IF('Indicator Data'!AA187="No data","x",ROUND(IF('Indicator Data'!AA187&gt;U$195,10,IF('Indicator Data'!AA187&lt;U$194,0,10-(U$195-'Indicator Data'!AA187)/(U$195-U$194)*10)),1))</f>
        <v>0.2</v>
      </c>
      <c r="V184" s="77" t="str">
        <f>IF('Indicator Data'!AE187="No data","x",ROUND(IF('Indicator Data'!AE187&gt;V$195,10,IF('Indicator Data'!AE187&lt;V$194,0,10-(V$195-'Indicator Data'!AE187)/(V$195-V$194)*10)),1))</f>
        <v>x</v>
      </c>
      <c r="W184" s="78">
        <f t="shared" si="49"/>
        <v>0.4</v>
      </c>
      <c r="X184" s="77">
        <f>IF('Indicator Data'!W187="No data","x",ROUND(IF('Indicator Data'!W187&gt;X$195,10,IF('Indicator Data'!W187&lt;X$194,0,10-(X$195-'Indicator Data'!W187)/(X$195-X$194)*10)),1))</f>
        <v>0.3</v>
      </c>
      <c r="Y184" s="77" t="str">
        <f>IF('Indicator Data'!X187="No data","x",ROUND(IF('Indicator Data'!X187&gt;Y$195,10,IF('Indicator Data'!X187&lt;Y$194,0,10-(Y$195-'Indicator Data'!X187)/(Y$195-Y$194)*10)),1))</f>
        <v>x</v>
      </c>
      <c r="Z184" s="78">
        <f t="shared" si="44"/>
        <v>0.3</v>
      </c>
      <c r="AA184" s="92">
        <f>('Indicator Data'!AJ187+'Indicator Data'!AI187*0.5+'Indicator Data'!AH187*0.25)/1000</f>
        <v>15.9</v>
      </c>
      <c r="AB184" s="83">
        <f>AA184*1000/'Indicator Data'!BC187</f>
        <v>2.4224053296573712E-4</v>
      </c>
      <c r="AC184" s="78">
        <f t="shared" si="45"/>
        <v>0</v>
      </c>
      <c r="AD184" s="77">
        <f>IF('Indicator Data'!AN187="No data","x",ROUND(IF('Indicator Data'!AN187&lt;$AD$194,10,IF('Indicator Data'!AN187&gt;$AD$195,0,($AD$195-'Indicator Data'!AN187)/($AD$195-$AD$194)*10)),1))</f>
        <v>1.7</v>
      </c>
      <c r="AE184" s="77">
        <f>IF('Indicator Data'!AO187="No data","x",ROUND(IF('Indicator Data'!AO187&gt;$AE$195,10,IF('Indicator Data'!AO187&lt;$AE$194,0,10-($AE$195-'Indicator Data'!AO187)/($AE$195-$AE$194)*10)),1))</f>
        <v>0</v>
      </c>
      <c r="AF184" s="84">
        <f>IF('Indicator Data'!AP187="No data","x",ROUND(IF('Indicator Data'!AP187&gt;$AF$195,10,IF('Indicator Data'!AP187&lt;$AF$194,0,10-($AF$195-'Indicator Data'!AP187)/($AF$195-$AF$194)*10)),1))</f>
        <v>0.2</v>
      </c>
      <c r="AG184" s="84">
        <f>IF('Indicator Data'!AQ187="No data","x",ROUND(IF('Indicator Data'!AQ187&gt;$AG$195,10,IF('Indicator Data'!AQ187&lt;$AG$194,0,10-($AG$195-'Indicator Data'!AQ187)/($AG$195-$AG$194)*10)),1))</f>
        <v>2.5</v>
      </c>
      <c r="AH184" s="77">
        <f t="shared" si="46"/>
        <v>0.7</v>
      </c>
      <c r="AI184" s="78">
        <f t="shared" si="47"/>
        <v>0.8</v>
      </c>
      <c r="AJ184" s="85">
        <f t="shared" si="48"/>
        <v>0.4</v>
      </c>
      <c r="AK184" s="86">
        <f t="shared" si="50"/>
        <v>3.2</v>
      </c>
    </row>
    <row r="185" spans="1:37" s="4" customFormat="1" x14ac:dyDescent="0.25">
      <c r="A185" s="131" t="s">
        <v>343</v>
      </c>
      <c r="B185" s="63" t="s">
        <v>342</v>
      </c>
      <c r="C185" s="77">
        <f>ROUND(IF('Indicator Data'!Q188="No data",IF((0.1233*LN('Indicator Data'!BB188)-0.4559)&gt;C$195,0,IF((0.1233*LN('Indicator Data'!BB188)-0.4559)&lt;C$194,10,(C$195-(0.1233*LN('Indicator Data'!BB188)-0.4559))/(C$195-C$194)*10)),IF('Indicator Data'!Q188&gt;C$195,0,IF('Indicator Data'!Q188&lt;C$194,10,(C$195-'Indicator Data'!Q188)/(C$195-C$194)*10))),1)</f>
        <v>0.5</v>
      </c>
      <c r="D185" s="77" t="str">
        <f>IF('Indicator Data'!R188="No data","x",ROUND((IF('Indicator Data'!R188&gt;D$195,10,IF('Indicator Data'!R188&lt;D$194,0,10-(D$195-'Indicator Data'!R188)/(D$195-D$194)*10))),1))</f>
        <v>x</v>
      </c>
      <c r="E185" s="78">
        <f t="shared" si="36"/>
        <v>0.5</v>
      </c>
      <c r="F185" s="77">
        <f>IF('Indicator Data'!AF188="No data","x",ROUND(IF('Indicator Data'!AF188&gt;F$195,10,IF('Indicator Data'!AF188&lt;F$194,0,10-(F$195-'Indicator Data'!AF188)/(F$195-F$194)*10)),1))</f>
        <v>2.7</v>
      </c>
      <c r="G185" s="77">
        <f>IF('Indicator Data'!AG188="No data","x",ROUND(IF('Indicator Data'!AG188&gt;G$195,10,IF('Indicator Data'!AG188&lt;G$194,0,10-(G$195-'Indicator Data'!AG188)/(G$195-G$194)*10)),1))</f>
        <v>4</v>
      </c>
      <c r="H185" s="78">
        <f t="shared" si="37"/>
        <v>3.4</v>
      </c>
      <c r="I185" s="79">
        <f>SUM(IF('Indicator Data'!S188=0,0,'Indicator Data'!S188/1000000),SUM('Indicator Data'!T188:U188))</f>
        <v>0</v>
      </c>
      <c r="J185" s="79">
        <f>I185/'Indicator Data'!BC188*1000000</f>
        <v>0</v>
      </c>
      <c r="K185" s="77">
        <f t="shared" si="38"/>
        <v>0</v>
      </c>
      <c r="L185" s="77" t="str">
        <f>IF('Indicator Data'!V188="No data","x",ROUND(IF('Indicator Data'!V188&gt;L$195,10,IF('Indicator Data'!V188&lt;L$194,0,10-(L$195-'Indicator Data'!V188)/(L$195-L$194)*10)),1))</f>
        <v>x</v>
      </c>
      <c r="M185" s="78">
        <f t="shared" si="39"/>
        <v>0</v>
      </c>
      <c r="N185" s="80">
        <f t="shared" si="40"/>
        <v>1.1000000000000001</v>
      </c>
      <c r="O185" s="92">
        <f>IF(AND('Indicator Data'!AK188="No data",'Indicator Data'!AL188="No data"),0,SUM('Indicator Data'!AK188:AM188)/1000)</f>
        <v>272.959</v>
      </c>
      <c r="P185" s="77">
        <f t="shared" si="41"/>
        <v>8.1</v>
      </c>
      <c r="Q185" s="81">
        <f>O185*1000/'Indicator Data'!BC188</f>
        <v>8.4474080078354209E-4</v>
      </c>
      <c r="R185" s="77">
        <f t="shared" si="42"/>
        <v>3.1</v>
      </c>
      <c r="S185" s="82">
        <f t="shared" si="43"/>
        <v>5.6</v>
      </c>
      <c r="T185" s="77" t="str">
        <f>IF('Indicator Data'!AB188="No data","x",ROUND(IF('Indicator Data'!AB188&gt;T$195,10,IF('Indicator Data'!AB188&lt;T$194,0,10-(T$195-'Indicator Data'!AB188)/(T$195-T$194)*10)),1))</f>
        <v>x</v>
      </c>
      <c r="U185" s="77">
        <f>IF('Indicator Data'!AA188="No data","x",ROUND(IF('Indicator Data'!AA188&gt;U$195,10,IF('Indicator Data'!AA188&lt;U$194,0,10-(U$195-'Indicator Data'!AA188)/(U$195-U$194)*10)),1))</f>
        <v>0.1</v>
      </c>
      <c r="V185" s="77" t="str">
        <f>IF('Indicator Data'!AE188="No data","x",ROUND(IF('Indicator Data'!AE188&gt;V$195,10,IF('Indicator Data'!AE188&lt;V$194,0,10-(V$195-'Indicator Data'!AE188)/(V$195-V$194)*10)),1))</f>
        <v>x</v>
      </c>
      <c r="W185" s="78">
        <f t="shared" si="49"/>
        <v>0.1</v>
      </c>
      <c r="X185" s="77">
        <f>IF('Indicator Data'!W188="No data","x",ROUND(IF('Indicator Data'!W188&gt;X$195,10,IF('Indicator Data'!W188&lt;X$194,0,10-(X$195-'Indicator Data'!W188)/(X$195-X$194)*10)),1))</f>
        <v>0.5</v>
      </c>
      <c r="Y185" s="77">
        <f>IF('Indicator Data'!X188="No data","x",ROUND(IF('Indicator Data'!X188&gt;Y$195,10,IF('Indicator Data'!X188&lt;Y$194,0,10-(Y$195-'Indicator Data'!X188)/(Y$195-Y$194)*10)),1))</f>
        <v>0.1</v>
      </c>
      <c r="Z185" s="78">
        <f t="shared" si="44"/>
        <v>0.3</v>
      </c>
      <c r="AA185" s="92">
        <f>('Indicator Data'!AJ188+'Indicator Data'!AI188*0.5+'Indicator Data'!AH188*0.25)/1000</f>
        <v>42569.998249999997</v>
      </c>
      <c r="AB185" s="83">
        <f>AA185*1000/'Indicator Data'!BC188</f>
        <v>0.13174364798764276</v>
      </c>
      <c r="AC185" s="78">
        <f t="shared" si="45"/>
        <v>10</v>
      </c>
      <c r="AD185" s="77">
        <f>IF('Indicator Data'!AN188="No data","x",ROUND(IF('Indicator Data'!AN188&lt;$AD$194,10,IF('Indicator Data'!AN188&gt;$AD$195,0,($AD$195-'Indicator Data'!AN188)/($AD$195-$AD$194)*10)),1))</f>
        <v>0.4</v>
      </c>
      <c r="AE185" s="77">
        <f>IF('Indicator Data'!AO188="No data","x",ROUND(IF('Indicator Data'!AO188&gt;$AE$195,10,IF('Indicator Data'!AO188&lt;$AE$194,0,10-($AE$195-'Indicator Data'!AO188)/($AE$195-$AE$194)*10)),1))</f>
        <v>0</v>
      </c>
      <c r="AF185" s="84">
        <f>IF('Indicator Data'!AP188="No data","x",ROUND(IF('Indicator Data'!AP188&gt;$AF$195,10,IF('Indicator Data'!AP188&lt;$AF$194,0,10-($AF$195-'Indicator Data'!AP188)/($AF$195-$AF$194)*10)),1))</f>
        <v>0</v>
      </c>
      <c r="AG185" s="84">
        <f>IF('Indicator Data'!AQ188="No data","x",ROUND(IF('Indicator Data'!AQ188&gt;$AG$195,10,IF('Indicator Data'!AQ188&lt;$AG$194,0,10-($AG$195-'Indicator Data'!AQ188)/($AG$195-$AG$194)*10)),1))</f>
        <v>0</v>
      </c>
      <c r="AH185" s="77">
        <f t="shared" si="46"/>
        <v>0</v>
      </c>
      <c r="AI185" s="78">
        <f t="shared" si="47"/>
        <v>0.1</v>
      </c>
      <c r="AJ185" s="85">
        <f t="shared" si="48"/>
        <v>4.9000000000000004</v>
      </c>
      <c r="AK185" s="86">
        <f t="shared" si="50"/>
        <v>5.3</v>
      </c>
    </row>
    <row r="186" spans="1:37" s="4" customFormat="1" x14ac:dyDescent="0.25">
      <c r="A186" s="131" t="s">
        <v>345</v>
      </c>
      <c r="B186" s="63" t="s">
        <v>344</v>
      </c>
      <c r="C186" s="77">
        <f>ROUND(IF('Indicator Data'!Q189="No data",IF((0.1233*LN('Indicator Data'!BB189)-0.4559)&gt;C$195,0,IF((0.1233*LN('Indicator Data'!BB189)-0.4559)&lt;C$194,10,(C$195-(0.1233*LN('Indicator Data'!BB189)-0.4559))/(C$195-C$194)*10)),IF('Indicator Data'!Q189&gt;C$195,0,IF('Indicator Data'!Q189&lt;C$194,10,(C$195-'Indicator Data'!Q189)/(C$195-C$194)*10))),1)</f>
        <v>2.4</v>
      </c>
      <c r="D186" s="77" t="str">
        <f>IF('Indicator Data'!R189="No data","x",ROUND((IF('Indicator Data'!R189&gt;D$195,10,IF('Indicator Data'!R189&lt;D$194,0,10-(D$195-'Indicator Data'!R189)/(D$195-D$194)*10))),1))</f>
        <v>x</v>
      </c>
      <c r="E186" s="78">
        <f t="shared" si="36"/>
        <v>2.4</v>
      </c>
      <c r="F186" s="77">
        <f>IF('Indicator Data'!AF189="No data","x",ROUND(IF('Indicator Data'!AF189&gt;F$195,10,IF('Indicator Data'!AF189&lt;F$194,0,10-(F$195-'Indicator Data'!AF189)/(F$195-F$194)*10)),1))</f>
        <v>3.8</v>
      </c>
      <c r="G186" s="77">
        <f>IF('Indicator Data'!AG189="No data","x",ROUND(IF('Indicator Data'!AG189&gt;G$195,10,IF('Indicator Data'!AG189&lt;G$194,0,10-(G$195-'Indicator Data'!AG189)/(G$195-G$194)*10)),1))</f>
        <v>4.0999999999999996</v>
      </c>
      <c r="H186" s="78">
        <f t="shared" si="37"/>
        <v>4</v>
      </c>
      <c r="I186" s="79">
        <f>SUM(IF('Indicator Data'!S189=0,0,'Indicator Data'!S189/1000000),SUM('Indicator Data'!T189:U189))</f>
        <v>113.226</v>
      </c>
      <c r="J186" s="79">
        <f>I186/'Indicator Data'!BC189*1000000</f>
        <v>32.876249344513333</v>
      </c>
      <c r="K186" s="77">
        <f t="shared" si="38"/>
        <v>0.7</v>
      </c>
      <c r="L186" s="77">
        <f>IF('Indicator Data'!V189="No data","x",ROUND(IF('Indicator Data'!V189&gt;L$195,10,IF('Indicator Data'!V189&lt;L$194,0,10-(L$195-'Indicator Data'!V189)/(L$195-L$194)*10)),1))</f>
        <v>0</v>
      </c>
      <c r="M186" s="78">
        <f t="shared" si="39"/>
        <v>0.4</v>
      </c>
      <c r="N186" s="80">
        <f t="shared" si="40"/>
        <v>2.2999999999999998</v>
      </c>
      <c r="O186" s="92">
        <f>IF(AND('Indicator Data'!AK189="No data",'Indicator Data'!AL189="No data"),0,SUM('Indicator Data'!AK189:AM189)/1000)</f>
        <v>0.312</v>
      </c>
      <c r="P186" s="77">
        <f t="shared" si="41"/>
        <v>0</v>
      </c>
      <c r="Q186" s="81">
        <f>O186*1000/'Indicator Data'!BC189</f>
        <v>9.0592176668681762E-5</v>
      </c>
      <c r="R186" s="77">
        <f t="shared" si="42"/>
        <v>1.8</v>
      </c>
      <c r="S186" s="82">
        <f t="shared" si="43"/>
        <v>0.9</v>
      </c>
      <c r="T186" s="77">
        <f>IF('Indicator Data'!AB189="No data","x",ROUND(IF('Indicator Data'!AB189&gt;T$195,10,IF('Indicator Data'!AB189&lt;T$194,0,10-(T$195-'Indicator Data'!AB189)/(T$195-T$194)*10)),1))</f>
        <v>1</v>
      </c>
      <c r="U186" s="77">
        <f>IF('Indicator Data'!AA189="No data","x",ROUND(IF('Indicator Data'!AA189&gt;U$195,10,IF('Indicator Data'!AA189&lt;U$194,0,10-(U$195-'Indicator Data'!AA189)/(U$195-U$194)*10)),1))</f>
        <v>0.5</v>
      </c>
      <c r="V186" s="77" t="str">
        <f>IF('Indicator Data'!AE189="No data","x",ROUND(IF('Indicator Data'!AE189&gt;V$195,10,IF('Indicator Data'!AE189&lt;V$194,0,10-(V$195-'Indicator Data'!AE189)/(V$195-V$194)*10)),1))</f>
        <v>x</v>
      </c>
      <c r="W186" s="78">
        <f t="shared" si="49"/>
        <v>0.8</v>
      </c>
      <c r="X186" s="77">
        <f>IF('Indicator Data'!W189="No data","x",ROUND(IF('Indicator Data'!W189&gt;X$195,10,IF('Indicator Data'!W189&lt;X$194,0,10-(X$195-'Indicator Data'!W189)/(X$195-X$194)*10)),1))</f>
        <v>0.8</v>
      </c>
      <c r="Y186" s="77">
        <f>IF('Indicator Data'!X189="No data","x",ROUND(IF('Indicator Data'!X189&gt;Y$195,10,IF('Indicator Data'!X189&lt;Y$194,0,10-(Y$195-'Indicator Data'!X189)/(Y$195-Y$194)*10)),1))</f>
        <v>1</v>
      </c>
      <c r="Z186" s="78">
        <f t="shared" si="44"/>
        <v>0.9</v>
      </c>
      <c r="AA186" s="92">
        <f>('Indicator Data'!AJ189+'Indicator Data'!AI189*0.5+'Indicator Data'!AH189*0.25)/1000</f>
        <v>12.384</v>
      </c>
      <c r="AB186" s="83">
        <f>AA186*1000/'Indicator Data'!BC189</f>
        <v>3.5958125508492146E-3</v>
      </c>
      <c r="AC186" s="78">
        <f t="shared" si="45"/>
        <v>0.4</v>
      </c>
      <c r="AD186" s="77">
        <f>IF('Indicator Data'!AN189="No data","x",ROUND(IF('Indicator Data'!AN189&lt;$AD$194,10,IF('Indicator Data'!AN189&gt;$AD$195,0,($AD$195-'Indicator Data'!AN189)/($AD$195-$AD$194)*10)),1))</f>
        <v>3.9</v>
      </c>
      <c r="AE186" s="77">
        <f>IF('Indicator Data'!AO189="No data","x",ROUND(IF('Indicator Data'!AO189&gt;$AE$195,10,IF('Indicator Data'!AO189&lt;$AE$194,0,10-($AE$195-'Indicator Data'!AO189)/($AE$195-$AE$194)*10)),1))</f>
        <v>0</v>
      </c>
      <c r="AF186" s="84">
        <f>IF('Indicator Data'!AP189="No data","x",ROUND(IF('Indicator Data'!AP189&gt;$AF$195,10,IF('Indicator Data'!AP189&lt;$AF$194,0,10-($AF$195-'Indicator Data'!AP189)/($AF$195-$AF$194)*10)),1))</f>
        <v>2.4</v>
      </c>
      <c r="AG186" s="84">
        <f>IF('Indicator Data'!AQ189="No data","x",ROUND(IF('Indicator Data'!AQ189&gt;$AG$195,10,IF('Indicator Data'!AQ189&lt;$AG$194,0,10-($AG$195-'Indicator Data'!AQ189)/($AG$195-$AG$194)*10)),1))</f>
        <v>3.2</v>
      </c>
      <c r="AH186" s="77">
        <f t="shared" si="46"/>
        <v>2.6</v>
      </c>
      <c r="AI186" s="78">
        <f t="shared" si="47"/>
        <v>2.2000000000000002</v>
      </c>
      <c r="AJ186" s="85">
        <f t="shared" si="48"/>
        <v>1.1000000000000001</v>
      </c>
      <c r="AK186" s="86">
        <f t="shared" si="50"/>
        <v>1</v>
      </c>
    </row>
    <row r="187" spans="1:37" s="4" customFormat="1" x14ac:dyDescent="0.25">
      <c r="A187" s="131" t="s">
        <v>347</v>
      </c>
      <c r="B187" s="63" t="s">
        <v>346</v>
      </c>
      <c r="C187" s="77">
        <f>ROUND(IF('Indicator Data'!Q190="No data",IF((0.1233*LN('Indicator Data'!BB190)-0.4559)&gt;C$195,0,IF((0.1233*LN('Indicator Data'!BB190)-0.4559)&lt;C$194,10,(C$195-(0.1233*LN('Indicator Data'!BB190)-0.4559))/(C$195-C$194)*10)),IF('Indicator Data'!Q190&gt;C$195,0,IF('Indicator Data'!Q190&lt;C$194,10,(C$195-'Indicator Data'!Q190)/(C$195-C$194)*10))),1)</f>
        <v>3.8</v>
      </c>
      <c r="D187" s="77">
        <f>IF('Indicator Data'!R190="No data","x",ROUND((IF('Indicator Data'!R190&gt;D$195,10,IF('Indicator Data'!R190&lt;D$194,0,10-(D$195-'Indicator Data'!R190)/(D$195-D$194)*10))),1))</f>
        <v>0</v>
      </c>
      <c r="E187" s="78">
        <f t="shared" si="36"/>
        <v>2.1</v>
      </c>
      <c r="F187" s="77">
        <f>IF('Indicator Data'!AF190="No data","x",ROUND(IF('Indicator Data'!AF190&gt;F$195,10,IF('Indicator Data'!AF190&lt;F$194,0,10-(F$195-'Indicator Data'!AF190)/(F$195-F$194)*10)),1))</f>
        <v>3.8</v>
      </c>
      <c r="G187" s="77">
        <f>IF('Indicator Data'!AG190="No data","x",ROUND(IF('Indicator Data'!AG190&gt;G$195,10,IF('Indicator Data'!AG190&lt;G$194,0,10-(G$195-'Indicator Data'!AG190)/(G$195-G$194)*10)),1))</f>
        <v>2.6</v>
      </c>
      <c r="H187" s="78">
        <f t="shared" si="37"/>
        <v>3.2</v>
      </c>
      <c r="I187" s="79">
        <f>SUM(IF('Indicator Data'!S190=0,0,'Indicator Data'!S190/1000000),SUM('Indicator Data'!T190:U190))</f>
        <v>773.11717599999997</v>
      </c>
      <c r="J187" s="79">
        <f>I187/'Indicator Data'!BC190*1000000</f>
        <v>24.275066597170323</v>
      </c>
      <c r="K187" s="77">
        <f t="shared" si="38"/>
        <v>0.5</v>
      </c>
      <c r="L187" s="77">
        <f>IF('Indicator Data'!V190="No data","x",ROUND(IF('Indicator Data'!V190&gt;L$195,10,IF('Indicator Data'!V190&lt;L$194,0,10-(L$195-'Indicator Data'!V190)/(L$195-L$194)*10)),1))</f>
        <v>0.4</v>
      </c>
      <c r="M187" s="78">
        <f t="shared" si="39"/>
        <v>0.5</v>
      </c>
      <c r="N187" s="80">
        <f t="shared" si="40"/>
        <v>2</v>
      </c>
      <c r="O187" s="92">
        <f>IF(AND('Indicator Data'!AK190="No data",'Indicator Data'!AL190="No data"),0,SUM('Indicator Data'!AK190:AM190)/1000)</f>
        <v>0.03</v>
      </c>
      <c r="P187" s="77">
        <f t="shared" si="41"/>
        <v>0</v>
      </c>
      <c r="Q187" s="81">
        <f>O187*1000/'Indicator Data'!BC190</f>
        <v>9.4196846289586227E-7</v>
      </c>
      <c r="R187" s="77">
        <f t="shared" si="42"/>
        <v>0</v>
      </c>
      <c r="S187" s="82">
        <f t="shared" si="43"/>
        <v>0</v>
      </c>
      <c r="T187" s="77">
        <f>IF('Indicator Data'!AB190="No data","x",ROUND(IF('Indicator Data'!AB190&gt;T$195,10,IF('Indicator Data'!AB190&lt;T$194,0,10-(T$195-'Indicator Data'!AB190)/(T$195-T$194)*10)),1))</f>
        <v>0.4</v>
      </c>
      <c r="U187" s="77">
        <f>IF('Indicator Data'!AA190="No data","x",ROUND(IF('Indicator Data'!AA190&gt;U$195,10,IF('Indicator Data'!AA190&lt;U$194,0,10-(U$195-'Indicator Data'!AA190)/(U$195-U$194)*10)),1))</f>
        <v>1.4</v>
      </c>
      <c r="V187" s="77" t="str">
        <f>IF('Indicator Data'!AE190="No data","x",ROUND(IF('Indicator Data'!AE190&gt;V$195,10,IF('Indicator Data'!AE190&lt;V$194,0,10-(V$195-'Indicator Data'!AE190)/(V$195-V$194)*10)),1))</f>
        <v>x</v>
      </c>
      <c r="W187" s="78">
        <f t="shared" si="49"/>
        <v>0.9</v>
      </c>
      <c r="X187" s="77">
        <f>IF('Indicator Data'!W190="No data","x",ROUND(IF('Indicator Data'!W190&gt;X$195,10,IF('Indicator Data'!W190&lt;X$194,0,10-(X$195-'Indicator Data'!W190)/(X$195-X$194)*10)),1))</f>
        <v>3</v>
      </c>
      <c r="Y187" s="77">
        <f>IF('Indicator Data'!X190="No data","x",ROUND(IF('Indicator Data'!X190&gt;Y$195,10,IF('Indicator Data'!X190&lt;Y$194,0,10-(Y$195-'Indicator Data'!X190)/(Y$195-Y$194)*10)),1))</f>
        <v>1</v>
      </c>
      <c r="Z187" s="78">
        <f t="shared" si="44"/>
        <v>2</v>
      </c>
      <c r="AA187" s="92">
        <f>('Indicator Data'!AJ190+'Indicator Data'!AI190*0.5+'Indicator Data'!AH190*0.25)/1000</f>
        <v>0</v>
      </c>
      <c r="AB187" s="83">
        <f>AA187*1000/'Indicator Data'!BC190</f>
        <v>0</v>
      </c>
      <c r="AC187" s="78">
        <f t="shared" si="45"/>
        <v>0</v>
      </c>
      <c r="AD187" s="77">
        <f>IF('Indicator Data'!AN190="No data","x",ROUND(IF('Indicator Data'!AN190&lt;$AD$194,10,IF('Indicator Data'!AN190&gt;$AD$195,0,($AD$195-'Indicator Data'!AN190)/($AD$195-$AD$194)*10)),1))</f>
        <v>3.7</v>
      </c>
      <c r="AE187" s="77">
        <f>IF('Indicator Data'!AO190="No data","x",ROUND(IF('Indicator Data'!AO190&gt;$AE$195,10,IF('Indicator Data'!AO190&lt;$AE$194,0,10-($AE$195-'Indicator Data'!AO190)/($AE$195-$AE$194)*10)),1))</f>
        <v>0</v>
      </c>
      <c r="AF187" s="84" t="str">
        <f>IF('Indicator Data'!AP190="No data","x",ROUND(IF('Indicator Data'!AP190&gt;$AF$195,10,IF('Indicator Data'!AP190&lt;$AF$194,0,10-($AF$195-'Indicator Data'!AP190)/($AF$195-$AF$194)*10)),1))</f>
        <v>x</v>
      </c>
      <c r="AG187" s="84" t="str">
        <f>IF('Indicator Data'!AQ190="No data","x",ROUND(IF('Indicator Data'!AQ190&gt;$AG$195,10,IF('Indicator Data'!AQ190&lt;$AG$194,0,10-($AG$195-'Indicator Data'!AQ190)/($AG$195-$AG$194)*10)),1))</f>
        <v>x</v>
      </c>
      <c r="AH187" s="77" t="str">
        <f t="shared" si="46"/>
        <v>x</v>
      </c>
      <c r="AI187" s="78">
        <f t="shared" si="47"/>
        <v>1.9</v>
      </c>
      <c r="AJ187" s="85">
        <f t="shared" si="48"/>
        <v>1.2</v>
      </c>
      <c r="AK187" s="86">
        <f t="shared" si="50"/>
        <v>0.6</v>
      </c>
    </row>
    <row r="188" spans="1:37" s="4" customFormat="1" x14ac:dyDescent="0.25">
      <c r="A188" s="131" t="s">
        <v>349</v>
      </c>
      <c r="B188" s="63" t="s">
        <v>348</v>
      </c>
      <c r="C188" s="77">
        <f>ROUND(IF('Indicator Data'!Q191="No data",IF((0.1233*LN('Indicator Data'!BB191)-0.4559)&gt;C$195,0,IF((0.1233*LN('Indicator Data'!BB191)-0.4559)&lt;C$194,10,(C$195-(0.1233*LN('Indicator Data'!BB191)-0.4559))/(C$195-C$194)*10)),IF('Indicator Data'!Q191&gt;C$195,0,IF('Indicator Data'!Q191&lt;C$194,10,(C$195-'Indicator Data'!Q191)/(C$195-C$194)*10))),1)</f>
        <v>5.4</v>
      </c>
      <c r="D188" s="77">
        <f>IF('Indicator Data'!R191="No data","x",ROUND((IF('Indicator Data'!R191&gt;D$195,10,IF('Indicator Data'!R191&lt;D$194,0,10-(D$195-'Indicator Data'!R191)/(D$195-D$194)*10))),1))</f>
        <v>1.9</v>
      </c>
      <c r="E188" s="78">
        <f t="shared" si="36"/>
        <v>3.9</v>
      </c>
      <c r="F188" s="77" t="str">
        <f>IF('Indicator Data'!AF191="No data","x",ROUND(IF('Indicator Data'!AF191&gt;F$195,10,IF('Indicator Data'!AF191&lt;F$194,0,10-(F$195-'Indicator Data'!AF191)/(F$195-F$194)*10)),1))</f>
        <v>x</v>
      </c>
      <c r="G188" s="77">
        <f>IF('Indicator Data'!AG191="No data","x",ROUND(IF('Indicator Data'!AG191&gt;G$195,10,IF('Indicator Data'!AG191&lt;G$194,0,10-(G$195-'Indicator Data'!AG191)/(G$195-G$194)*10)),1))</f>
        <v>3</v>
      </c>
      <c r="H188" s="78">
        <f t="shared" si="37"/>
        <v>3</v>
      </c>
      <c r="I188" s="79">
        <f>SUM(IF('Indicator Data'!S191=0,0,'Indicator Data'!S191/1000000),SUM('Indicator Data'!T191:U191))</f>
        <v>328.81834800000001</v>
      </c>
      <c r="J188" s="79">
        <f>I188/'Indicator Data'!BC191*1000000</f>
        <v>1216.0351920473961</v>
      </c>
      <c r="K188" s="77">
        <f t="shared" si="38"/>
        <v>10</v>
      </c>
      <c r="L188" s="77" t="str">
        <f>IF('Indicator Data'!V191="No data","x",ROUND(IF('Indicator Data'!V191&gt;L$195,10,IF('Indicator Data'!V191&lt;L$194,0,10-(L$195-'Indicator Data'!V191)/(L$195-L$194)*10)),1))</f>
        <v>x</v>
      </c>
      <c r="M188" s="78">
        <f t="shared" si="39"/>
        <v>10</v>
      </c>
      <c r="N188" s="80">
        <f t="shared" si="40"/>
        <v>5.2</v>
      </c>
      <c r="O188" s="92">
        <f>IF(AND('Indicator Data'!AK191="No data",'Indicator Data'!AL191="No data"),0,SUM('Indicator Data'!AK191:AM191)/1000)</f>
        <v>0</v>
      </c>
      <c r="P188" s="77">
        <f t="shared" si="41"/>
        <v>0</v>
      </c>
      <c r="Q188" s="81">
        <f>O188*1000/'Indicator Data'!BC191</f>
        <v>0</v>
      </c>
      <c r="R188" s="77">
        <f t="shared" si="42"/>
        <v>0</v>
      </c>
      <c r="S188" s="82">
        <f t="shared" si="43"/>
        <v>0</v>
      </c>
      <c r="T188" s="77" t="str">
        <f>IF('Indicator Data'!AB191="No data","x",ROUND(IF('Indicator Data'!AB191&gt;T$195,10,IF('Indicator Data'!AB191&lt;T$194,0,10-(T$195-'Indicator Data'!AB191)/(T$195-T$194)*10)),1))</f>
        <v>x</v>
      </c>
      <c r="U188" s="77">
        <f>IF('Indicator Data'!AA191="No data","x",ROUND(IF('Indicator Data'!AA191&gt;U$195,10,IF('Indicator Data'!AA191&lt;U$194,0,10-(U$195-'Indicator Data'!AA191)/(U$195-U$194)*10)),1))</f>
        <v>1.1000000000000001</v>
      </c>
      <c r="V188" s="77">
        <f>IF('Indicator Data'!AE191="No data","x",ROUND(IF('Indicator Data'!AE191&gt;V$195,10,IF('Indicator Data'!AE191&lt;V$194,0,10-(V$195-'Indicator Data'!AE191)/(V$195-V$194)*10)),1))</f>
        <v>0.3</v>
      </c>
      <c r="W188" s="78">
        <f t="shared" si="49"/>
        <v>0.7</v>
      </c>
      <c r="X188" s="77">
        <f>IF('Indicator Data'!W191="No data","x",ROUND(IF('Indicator Data'!W191&gt;X$195,10,IF('Indicator Data'!W191&lt;X$194,0,10-(X$195-'Indicator Data'!W191)/(X$195-X$194)*10)),1))</f>
        <v>2.1</v>
      </c>
      <c r="Y188" s="77">
        <f>IF('Indicator Data'!X191="No data","x",ROUND(IF('Indicator Data'!X191&gt;Y$195,10,IF('Indicator Data'!X191&lt;Y$194,0,10-(Y$195-'Indicator Data'!X191)/(Y$195-Y$194)*10)),1))</f>
        <v>2.4</v>
      </c>
      <c r="Z188" s="78">
        <f t="shared" si="44"/>
        <v>2.2999999999999998</v>
      </c>
      <c r="AA188" s="92">
        <f>('Indicator Data'!AJ191+'Indicator Data'!AI191*0.5+'Indicator Data'!AH191*0.25)/1000</f>
        <v>49.7395</v>
      </c>
      <c r="AB188" s="83">
        <f>AA188*1000/'Indicator Data'!BC191</f>
        <v>0.18394649447859113</v>
      </c>
      <c r="AC188" s="78">
        <f t="shared" si="45"/>
        <v>10</v>
      </c>
      <c r="AD188" s="77">
        <f>IF('Indicator Data'!AN191="No data","x",ROUND(IF('Indicator Data'!AN191&lt;$AD$194,10,IF('Indicator Data'!AN191&gt;$AD$195,0,($AD$195-'Indicator Data'!AN191)/($AD$195-$AD$194)*10)),1))</f>
        <v>2.5</v>
      </c>
      <c r="AE188" s="77">
        <f>IF('Indicator Data'!AO191="No data","x",ROUND(IF('Indicator Data'!AO191&gt;$AE$195,10,IF('Indicator Data'!AO191&lt;$AE$194,0,10-($AE$195-'Indicator Data'!AO191)/($AE$195-$AE$194)*10)),1))</f>
        <v>0.5</v>
      </c>
      <c r="AF188" s="84" t="str">
        <f>IF('Indicator Data'!AP191="No data","x",ROUND(IF('Indicator Data'!AP191&gt;$AF$195,10,IF('Indicator Data'!AP191&lt;$AF$194,0,10-($AF$195-'Indicator Data'!AP191)/($AF$195-$AF$194)*10)),1))</f>
        <v>x</v>
      </c>
      <c r="AG188" s="84" t="str">
        <f>IF('Indicator Data'!AQ191="No data","x",ROUND(IF('Indicator Data'!AQ191&gt;$AG$195,10,IF('Indicator Data'!AQ191&lt;$AG$194,0,10-($AG$195-'Indicator Data'!AQ191)/($AG$195-$AG$194)*10)),1))</f>
        <v>x</v>
      </c>
      <c r="AH188" s="77" t="str">
        <f t="shared" si="46"/>
        <v>x</v>
      </c>
      <c r="AI188" s="78">
        <f t="shared" si="47"/>
        <v>1.5</v>
      </c>
      <c r="AJ188" s="85">
        <f t="shared" si="48"/>
        <v>5.5</v>
      </c>
      <c r="AK188" s="86">
        <f t="shared" si="50"/>
        <v>3.2</v>
      </c>
    </row>
    <row r="189" spans="1:37" s="4" customFormat="1" x14ac:dyDescent="0.25">
      <c r="A189" s="131" t="s">
        <v>854</v>
      </c>
      <c r="B189" s="63" t="s">
        <v>350</v>
      </c>
      <c r="C189" s="77">
        <f>ROUND(IF('Indicator Data'!Q192="No data",IF((0.1233*LN('Indicator Data'!BB192)-0.4559)&gt;C$195,0,IF((0.1233*LN('Indicator Data'!BB192)-0.4559)&lt;C$194,10,(C$195-(0.1233*LN('Indicator Data'!BB192)-0.4559))/(C$195-C$194)*10)),IF('Indicator Data'!Q192&gt;C$195,0,IF('Indicator Data'!Q192&lt;C$194,10,(C$195-'Indicator Data'!Q192)/(C$195-C$194)*10))),1)</f>
        <v>2.8</v>
      </c>
      <c r="D189" s="77" t="str">
        <f>IF('Indicator Data'!R192="No data","x",ROUND((IF('Indicator Data'!R192&gt;D$195,10,IF('Indicator Data'!R192&lt;D$194,0,10-(D$195-'Indicator Data'!R192)/(D$195-D$194)*10))),1))</f>
        <v>x</v>
      </c>
      <c r="E189" s="78">
        <f t="shared" si="36"/>
        <v>2.8</v>
      </c>
      <c r="F189" s="77">
        <f>IF('Indicator Data'!AF192="No data","x",ROUND(IF('Indicator Data'!AF192&gt;F$195,10,IF('Indicator Data'!AF192&lt;F$194,0,10-(F$195-'Indicator Data'!AF192)/(F$195-F$194)*10)),1))</f>
        <v>6.1</v>
      </c>
      <c r="G189" s="77">
        <f>IF('Indicator Data'!AG192="No data","x",ROUND(IF('Indicator Data'!AG192&gt;G$195,10,IF('Indicator Data'!AG192&lt;G$194,0,10-(G$195-'Indicator Data'!AG192)/(G$195-G$194)*10)),1))</f>
        <v>5.5</v>
      </c>
      <c r="H189" s="78">
        <f t="shared" si="37"/>
        <v>5.8</v>
      </c>
      <c r="I189" s="79">
        <f>SUM(IF('Indicator Data'!S192=0,0,'Indicator Data'!S192/1000000),SUM('Indicator Data'!T192:U192))</f>
        <v>81.406124000000005</v>
      </c>
      <c r="J189" s="79">
        <f>I189/'Indicator Data'!BC192*1000000</f>
        <v>2.5787398576668026</v>
      </c>
      <c r="K189" s="77">
        <f t="shared" si="38"/>
        <v>0.1</v>
      </c>
      <c r="L189" s="77" t="str">
        <f>IF('Indicator Data'!V192="No data","x",ROUND(IF('Indicator Data'!V192&gt;L$195,10,IF('Indicator Data'!V192&lt;L$194,0,10-(L$195-'Indicator Data'!V192)/(L$195-L$194)*10)),1))</f>
        <v>x</v>
      </c>
      <c r="M189" s="78">
        <f t="shared" si="39"/>
        <v>0.1</v>
      </c>
      <c r="N189" s="80">
        <f t="shared" si="40"/>
        <v>2.9</v>
      </c>
      <c r="O189" s="92">
        <f>IF(AND('Indicator Data'!AK192="No data",'Indicator Data'!AL192="No data"),0,SUM('Indicator Data'!AK192:AM192)/1000)</f>
        <v>172.053</v>
      </c>
      <c r="P189" s="77">
        <f t="shared" si="41"/>
        <v>7.5</v>
      </c>
      <c r="Q189" s="81">
        <f>O189*1000/'Indicator Data'!BC192</f>
        <v>5.450203337664699E-3</v>
      </c>
      <c r="R189" s="77">
        <f t="shared" si="42"/>
        <v>4.8</v>
      </c>
      <c r="S189" s="82">
        <f t="shared" si="43"/>
        <v>6.2</v>
      </c>
      <c r="T189" s="77">
        <f>IF('Indicator Data'!AB192="No data","x",ROUND(IF('Indicator Data'!AB192&gt;T$195,10,IF('Indicator Data'!AB192&lt;T$194,0,10-(T$195-'Indicator Data'!AB192)/(T$195-T$194)*10)),1))</f>
        <v>1</v>
      </c>
      <c r="U189" s="77">
        <f>IF('Indicator Data'!AA192="No data","x",ROUND(IF('Indicator Data'!AA192&gt;U$195,10,IF('Indicator Data'!AA192&lt;U$194,0,10-(U$195-'Indicator Data'!AA192)/(U$195-U$194)*10)),1))</f>
        <v>0.5</v>
      </c>
      <c r="V189" s="77">
        <f>IF('Indicator Data'!AE192="No data","x",ROUND(IF('Indicator Data'!AE192&gt;V$195,10,IF('Indicator Data'!AE192&lt;V$194,0,10-(V$195-'Indicator Data'!AE192)/(V$195-V$194)*10)),1))</f>
        <v>0.2</v>
      </c>
      <c r="W189" s="78">
        <f t="shared" si="49"/>
        <v>0.6</v>
      </c>
      <c r="X189" s="77">
        <f>IF('Indicator Data'!W192="No data","x",ROUND(IF('Indicator Data'!W192&gt;X$195,10,IF('Indicator Data'!W192&lt;X$194,0,10-(X$195-'Indicator Data'!W192)/(X$195-X$194)*10)),1))</f>
        <v>1.1000000000000001</v>
      </c>
      <c r="Y189" s="77">
        <f>IF('Indicator Data'!X192="No data","x",ROUND(IF('Indicator Data'!X192&gt;Y$195,10,IF('Indicator Data'!X192&lt;Y$194,0,10-(Y$195-'Indicator Data'!X192)/(Y$195-Y$194)*10)),1))</f>
        <v>0.6</v>
      </c>
      <c r="Z189" s="78">
        <f t="shared" si="44"/>
        <v>0.9</v>
      </c>
      <c r="AA189" s="92">
        <f>('Indicator Data'!AJ192+'Indicator Data'!AI192*0.5+'Indicator Data'!AH192*0.25)/1000</f>
        <v>11.324249999999999</v>
      </c>
      <c r="AB189" s="83">
        <f>AA189*1000/'Indicator Data'!BC192</f>
        <v>3.5872356277745504E-4</v>
      </c>
      <c r="AC189" s="78">
        <f t="shared" si="45"/>
        <v>0</v>
      </c>
      <c r="AD189" s="77">
        <f>IF('Indicator Data'!AN192="No data","x",ROUND(IF('Indicator Data'!AN192&lt;$AD$194,10,IF('Indicator Data'!AN192&gt;$AD$195,0,($AD$195-'Indicator Data'!AN192)/($AD$195-$AD$194)*10)),1))</f>
        <v>2.8</v>
      </c>
      <c r="AE189" s="77">
        <f>IF('Indicator Data'!AO192="No data","x",ROUND(IF('Indicator Data'!AO192&gt;$AE$195,10,IF('Indicator Data'!AO192&lt;$AE$194,0,10-($AE$195-'Indicator Data'!AO192)/($AE$195-$AE$194)*10)),1))</f>
        <v>0</v>
      </c>
      <c r="AF189" s="84">
        <f>IF('Indicator Data'!AP192="No data","x",ROUND(IF('Indicator Data'!AP192&gt;$AF$195,10,IF('Indicator Data'!AP192&lt;$AF$194,0,10-($AF$195-'Indicator Data'!AP192)/($AF$195-$AF$194)*10)),1))</f>
        <v>3.9</v>
      </c>
      <c r="AG189" s="84">
        <f>IF('Indicator Data'!AQ192="No data","x",ROUND(IF('Indicator Data'!AQ192&gt;$AG$195,10,IF('Indicator Data'!AQ192&lt;$AG$194,0,10-($AG$195-'Indicator Data'!AQ192)/($AG$195-$AG$194)*10)),1))</f>
        <v>6.4</v>
      </c>
      <c r="AH189" s="77">
        <f t="shared" si="46"/>
        <v>4.4000000000000004</v>
      </c>
      <c r="AI189" s="78">
        <f t="shared" si="47"/>
        <v>2.4</v>
      </c>
      <c r="AJ189" s="85">
        <f t="shared" si="48"/>
        <v>1</v>
      </c>
      <c r="AK189" s="86">
        <f t="shared" si="50"/>
        <v>4.0999999999999996</v>
      </c>
    </row>
    <row r="190" spans="1:37" s="4" customFormat="1" x14ac:dyDescent="0.25">
      <c r="A190" s="131" t="s">
        <v>375</v>
      </c>
      <c r="B190" s="63" t="s">
        <v>351</v>
      </c>
      <c r="C190" s="77">
        <f>ROUND(IF('Indicator Data'!Q193="No data",IF((0.1233*LN('Indicator Data'!BB193)-0.4559)&gt;C$195,0,IF((0.1233*LN('Indicator Data'!BB193)-0.4559)&lt;C$194,10,(C$195-(0.1233*LN('Indicator Data'!BB193)-0.4559))/(C$195-C$194)*10)),IF('Indicator Data'!Q193&gt;C$195,0,IF('Indicator Data'!Q193&lt;C$194,10,(C$195-'Indicator Data'!Q193)/(C$195-C$194)*10))),1)</f>
        <v>4.0999999999999996</v>
      </c>
      <c r="D190" s="77">
        <f>IF('Indicator Data'!R193="No data","x",ROUND((IF('Indicator Data'!R193&gt;D$195,10,IF('Indicator Data'!R193&lt;D$194,0,10-(D$195-'Indicator Data'!R193)/(D$195-D$194)*10))),1))</f>
        <v>0</v>
      </c>
      <c r="E190" s="78">
        <f t="shared" si="36"/>
        <v>2.2999999999999998</v>
      </c>
      <c r="F190" s="77">
        <f>IF('Indicator Data'!AF193="No data","x",ROUND(IF('Indicator Data'!AF193&gt;F$195,10,IF('Indicator Data'!AF193&lt;F$194,0,10-(F$195-'Indicator Data'!AF193)/(F$195-F$194)*10)),1))</f>
        <v>4.5</v>
      </c>
      <c r="G190" s="77">
        <f>IF('Indicator Data'!AG193="No data","x",ROUND(IF('Indicator Data'!AG193&gt;G$195,10,IF('Indicator Data'!AG193&lt;G$194,0,10-(G$195-'Indicator Data'!AG193)/(G$195-G$194)*10)),1))</f>
        <v>3.1</v>
      </c>
      <c r="H190" s="78">
        <f t="shared" si="37"/>
        <v>3.8</v>
      </c>
      <c r="I190" s="79">
        <f>SUM(IF('Indicator Data'!S193=0,0,'Indicator Data'!S193/1000000),SUM('Indicator Data'!T193:U193))</f>
        <v>7388.265996000001</v>
      </c>
      <c r="J190" s="79">
        <f>I190/'Indicator Data'!BC193*1000000</f>
        <v>79.699870629372455</v>
      </c>
      <c r="K190" s="77">
        <f t="shared" si="38"/>
        <v>1.6</v>
      </c>
      <c r="L190" s="77">
        <f>IF('Indicator Data'!V193="No data","x",ROUND(IF('Indicator Data'!V193&gt;L$195,10,IF('Indicator Data'!V193&lt;L$194,0,10-(L$195-'Indicator Data'!V193)/(L$195-L$194)*10)),1))</f>
        <v>1.1000000000000001</v>
      </c>
      <c r="M190" s="78">
        <f t="shared" si="39"/>
        <v>1.4</v>
      </c>
      <c r="N190" s="80">
        <f t="shared" si="40"/>
        <v>2.5</v>
      </c>
      <c r="O190" s="92">
        <f>IF(AND('Indicator Data'!AK193="No data",'Indicator Data'!AL193="No data"),0,SUM('Indicator Data'!AK193:AM193)/1000)</f>
        <v>0</v>
      </c>
      <c r="P190" s="77">
        <f t="shared" si="41"/>
        <v>0</v>
      </c>
      <c r="Q190" s="81">
        <f>O190*1000/'Indicator Data'!BC193</f>
        <v>0</v>
      </c>
      <c r="R190" s="77">
        <f t="shared" si="42"/>
        <v>0</v>
      </c>
      <c r="S190" s="82">
        <f t="shared" si="43"/>
        <v>0</v>
      </c>
      <c r="T190" s="77">
        <f>IF('Indicator Data'!AB193="No data","x",ROUND(IF('Indicator Data'!AB193&gt;T$195,10,IF('Indicator Data'!AB193&lt;T$194,0,10-(T$195-'Indicator Data'!AB193)/(T$195-T$194)*10)),1))</f>
        <v>1</v>
      </c>
      <c r="U190" s="77">
        <f>IF('Indicator Data'!AA193="No data","x",ROUND(IF('Indicator Data'!AA193&gt;U$195,10,IF('Indicator Data'!AA193&lt;U$194,0,10-(U$195-'Indicator Data'!AA193)/(U$195-U$194)*10)),1))</f>
        <v>2.5</v>
      </c>
      <c r="V190" s="77">
        <f>IF('Indicator Data'!AE193="No data","x",ROUND(IF('Indicator Data'!AE193&gt;V$195,10,IF('Indicator Data'!AE193&lt;V$194,0,10-(V$195-'Indicator Data'!AE193)/(V$195-V$194)*10)),1))</f>
        <v>0</v>
      </c>
      <c r="W190" s="78">
        <f t="shared" si="49"/>
        <v>1.2</v>
      </c>
      <c r="X190" s="77">
        <f>IF('Indicator Data'!W193="No data","x",ROUND(IF('Indicator Data'!W193&gt;X$195,10,IF('Indicator Data'!W193&lt;X$194,0,10-(X$195-'Indicator Data'!W193)/(X$195-X$194)*10)),1))</f>
        <v>1.7</v>
      </c>
      <c r="Y190" s="77">
        <f>IF('Indicator Data'!X193="No data","x",ROUND(IF('Indicator Data'!X193&gt;Y$195,10,IF('Indicator Data'!X193&lt;Y$194,0,10-(Y$195-'Indicator Data'!X193)/(Y$195-Y$194)*10)),1))</f>
        <v>2.7</v>
      </c>
      <c r="Z190" s="78">
        <f t="shared" si="44"/>
        <v>2.2000000000000002</v>
      </c>
      <c r="AA190" s="92">
        <f>('Indicator Data'!AJ193+'Indicator Data'!AI193*0.5+'Indicator Data'!AH193*0.25)/1000</f>
        <v>1692.86825</v>
      </c>
      <c r="AB190" s="83">
        <f>AA190*1000/'Indicator Data'!BC193</f>
        <v>1.8261575935492633E-2</v>
      </c>
      <c r="AC190" s="78">
        <f t="shared" si="45"/>
        <v>1.8</v>
      </c>
      <c r="AD190" s="77">
        <f>IF('Indicator Data'!AN193="No data","x",ROUND(IF('Indicator Data'!AN193&lt;$AD$194,10,IF('Indicator Data'!AN193&gt;$AD$195,0,($AD$195-'Indicator Data'!AN193)/($AD$195-$AD$194)*10)),1))</f>
        <v>3.6</v>
      </c>
      <c r="AE190" s="77">
        <f>IF('Indicator Data'!AO193="No data","x",ROUND(IF('Indicator Data'!AO193&gt;$AE$195,10,IF('Indicator Data'!AO193&lt;$AE$194,0,10-($AE$195-'Indicator Data'!AO193)/($AE$195-$AE$194)*10)),1))</f>
        <v>2</v>
      </c>
      <c r="AF190" s="84" t="str">
        <f>IF('Indicator Data'!AP193="No data","x",ROUND(IF('Indicator Data'!AP193&gt;$AF$195,10,IF('Indicator Data'!AP193&lt;$AF$194,0,10-($AF$195-'Indicator Data'!AP193)/($AF$195-$AF$194)*10)),1))</f>
        <v>x</v>
      </c>
      <c r="AG190" s="84" t="str">
        <f>IF('Indicator Data'!AQ193="No data","x",ROUND(IF('Indicator Data'!AQ193&gt;$AG$195,10,IF('Indicator Data'!AQ193&lt;$AG$194,0,10-($AG$195-'Indicator Data'!AQ193)/($AG$195-$AG$194)*10)),1))</f>
        <v>x</v>
      </c>
      <c r="AH190" s="77" t="str">
        <f t="shared" si="46"/>
        <v>x</v>
      </c>
      <c r="AI190" s="78">
        <f t="shared" si="47"/>
        <v>2.8</v>
      </c>
      <c r="AJ190" s="85">
        <f t="shared" si="48"/>
        <v>2</v>
      </c>
      <c r="AK190" s="86">
        <f t="shared" si="50"/>
        <v>1</v>
      </c>
    </row>
    <row r="191" spans="1:37" s="4" customFormat="1" x14ac:dyDescent="0.25">
      <c r="A191" s="131" t="s">
        <v>353</v>
      </c>
      <c r="B191" s="63" t="s">
        <v>352</v>
      </c>
      <c r="C191" s="77">
        <f>ROUND(IF('Indicator Data'!Q194="No data",IF((0.1233*LN('Indicator Data'!BB194)-0.4559)&gt;C$195,0,IF((0.1233*LN('Indicator Data'!BB194)-0.4559)&lt;C$194,10,(C$195-(0.1233*LN('Indicator Data'!BB194)-0.4559))/(C$195-C$194)*10)),IF('Indicator Data'!Q194&gt;C$195,0,IF('Indicator Data'!Q194&lt;C$194,10,(C$195-'Indicator Data'!Q194)/(C$195-C$194)*10))),1)</f>
        <v>7.2</v>
      </c>
      <c r="D191" s="77">
        <f>IF('Indicator Data'!R194="No data","x",ROUND((IF('Indicator Data'!R194&gt;D$195,10,IF('Indicator Data'!R194&lt;D$194,0,10-(D$195-'Indicator Data'!R194)/(D$195-D$194)*10))),1))</f>
        <v>3.3</v>
      </c>
      <c r="E191" s="78">
        <f t="shared" si="36"/>
        <v>5.6</v>
      </c>
      <c r="F191" s="77">
        <f>IF('Indicator Data'!AF194="No data","x",ROUND(IF('Indicator Data'!AF194&gt;F$195,10,IF('Indicator Data'!AF194&lt;F$194,0,10-(F$195-'Indicator Data'!AF194)/(F$195-F$194)*10)),1))</f>
        <v>10</v>
      </c>
      <c r="G191" s="77">
        <f>IF('Indicator Data'!AG194="No data","x",ROUND(IF('Indicator Data'!AG194&gt;G$195,10,IF('Indicator Data'!AG194&lt;G$194,0,10-(G$195-'Indicator Data'!AG194)/(G$195-G$194)*10)),1))</f>
        <v>2.7</v>
      </c>
      <c r="H191" s="78">
        <f t="shared" si="37"/>
        <v>6.4</v>
      </c>
      <c r="I191" s="79">
        <f>SUM(IF('Indicator Data'!S194=0,0,'Indicator Data'!S194/1000000),SUM('Indicator Data'!T194:U194))</f>
        <v>7573.5671899999998</v>
      </c>
      <c r="J191" s="79">
        <f>I191/'Indicator Data'!BC194*1000000</f>
        <v>274.56166556434528</v>
      </c>
      <c r="K191" s="77">
        <f t="shared" si="38"/>
        <v>5.5</v>
      </c>
      <c r="L191" s="77">
        <f>IF('Indicator Data'!V194="No data","x",ROUND(IF('Indicator Data'!V194&gt;L$195,10,IF('Indicator Data'!V194&lt;L$194,0,10-(L$195-'Indicator Data'!V194)/(L$195-L$194)*10)),1))</f>
        <v>2.8</v>
      </c>
      <c r="M191" s="78">
        <f t="shared" si="39"/>
        <v>4.2</v>
      </c>
      <c r="N191" s="80">
        <f t="shared" si="40"/>
        <v>5.5</v>
      </c>
      <c r="O191" s="92">
        <f>IF(AND('Indicator Data'!AK194="No data",'Indicator Data'!AL194="No data"),0,SUM('Indicator Data'!AK194:AM194)/1000)</f>
        <v>2251.1640000000002</v>
      </c>
      <c r="P191" s="77">
        <f t="shared" si="41"/>
        <v>10</v>
      </c>
      <c r="Q191" s="81">
        <f>O191*1000/'Indicator Data'!BC194</f>
        <v>8.1610596670298213E-2</v>
      </c>
      <c r="R191" s="77">
        <f t="shared" si="42"/>
        <v>9.4</v>
      </c>
      <c r="S191" s="82">
        <f t="shared" si="43"/>
        <v>9.6999999999999993</v>
      </c>
      <c r="T191" s="77">
        <f>IF('Indicator Data'!AB194="No data","x",ROUND(IF('Indicator Data'!AB194&gt;T$195,10,IF('Indicator Data'!AB194&lt;T$194,0,10-(T$195-'Indicator Data'!AB194)/(T$195-T$194)*10)),1))</f>
        <v>0.2</v>
      </c>
      <c r="U191" s="77">
        <f>IF('Indicator Data'!AA194="No data","x",ROUND(IF('Indicator Data'!AA194&gt;U$195,10,IF('Indicator Data'!AA194&lt;U$194,0,10-(U$195-'Indicator Data'!AA194)/(U$195-U$194)*10)),1))</f>
        <v>0.9</v>
      </c>
      <c r="V191" s="77">
        <f>IF('Indicator Data'!AE194="No data","x",ROUND(IF('Indicator Data'!AE194&gt;V$195,10,IF('Indicator Data'!AE194&lt;V$194,0,10-(V$195-'Indicator Data'!AE194)/(V$195-V$194)*10)),1))</f>
        <v>0.8</v>
      </c>
      <c r="W191" s="78">
        <f t="shared" si="49"/>
        <v>0.6</v>
      </c>
      <c r="X191" s="77">
        <f>IF('Indicator Data'!W194="No data","x",ROUND(IF('Indicator Data'!W194&gt;X$195,10,IF('Indicator Data'!W194&lt;X$194,0,10-(X$195-'Indicator Data'!W194)/(X$195-X$194)*10)),1))</f>
        <v>3.2</v>
      </c>
      <c r="Y191" s="77">
        <f>IF('Indicator Data'!X194="No data","x",ROUND(IF('Indicator Data'!X194&gt;Y$195,10,IF('Indicator Data'!X194&lt;Y$194,0,10-(Y$195-'Indicator Data'!X194)/(Y$195-Y$194)*10)),1))</f>
        <v>8.9</v>
      </c>
      <c r="Z191" s="78">
        <f t="shared" si="44"/>
        <v>6.1</v>
      </c>
      <c r="AA191" s="92">
        <f>('Indicator Data'!AJ194+'Indicator Data'!AI194*0.5+'Indicator Data'!AH194*0.25)/1000</f>
        <v>46.997750000000003</v>
      </c>
      <c r="AB191" s="83">
        <f>AA191*1000/'Indicator Data'!BC194</f>
        <v>1.7037916471929668E-3</v>
      </c>
      <c r="AC191" s="78">
        <f t="shared" si="45"/>
        <v>0.2</v>
      </c>
      <c r="AD191" s="77">
        <f>IF('Indicator Data'!AN194="No data","x",ROUND(IF('Indicator Data'!AN194&lt;$AD$194,10,IF('Indicator Data'!AN194&gt;$AD$195,0,($AD$195-'Indicator Data'!AN194)/($AD$195-$AD$194)*10)),1))</f>
        <v>6.4</v>
      </c>
      <c r="AE191" s="77">
        <f>IF('Indicator Data'!AO194="No data","x",ROUND(IF('Indicator Data'!AO194&gt;$AE$195,10,IF('Indicator Data'!AO194&lt;$AE$194,0,10-($AE$195-'Indicator Data'!AO194)/($AE$195-$AE$194)*10)),1))</f>
        <v>7</v>
      </c>
      <c r="AF191" s="84">
        <f>IF('Indicator Data'!AP194="No data","x",ROUND(IF('Indicator Data'!AP194&gt;$AF$195,10,IF('Indicator Data'!AP194&lt;$AF$194,0,10-($AF$195-'Indicator Data'!AP194)/($AF$195-$AF$194)*10)),1))</f>
        <v>7.3</v>
      </c>
      <c r="AG191" s="84">
        <f>IF('Indicator Data'!AQ194="No data","x",ROUND(IF('Indicator Data'!AQ194&gt;$AG$195,10,IF('Indicator Data'!AQ194&lt;$AG$194,0,10-($AG$195-'Indicator Data'!AQ194)/($AG$195-$AG$194)*10)),1))</f>
        <v>5.5</v>
      </c>
      <c r="AH191" s="77">
        <f t="shared" si="46"/>
        <v>6.9</v>
      </c>
      <c r="AI191" s="78">
        <f t="shared" si="47"/>
        <v>6.8</v>
      </c>
      <c r="AJ191" s="85">
        <f t="shared" si="48"/>
        <v>4.0999999999999996</v>
      </c>
      <c r="AK191" s="86">
        <f t="shared" si="50"/>
        <v>8</v>
      </c>
    </row>
    <row r="192" spans="1:37" s="4" customFormat="1" x14ac:dyDescent="0.25">
      <c r="A192" s="131" t="s">
        <v>355</v>
      </c>
      <c r="B192" s="63" t="s">
        <v>354</v>
      </c>
      <c r="C192" s="77">
        <f>ROUND(IF('Indicator Data'!Q195="No data",IF((0.1233*LN('Indicator Data'!BB195)-0.4559)&gt;C$195,0,IF((0.1233*LN('Indicator Data'!BB195)-0.4559)&lt;C$194,10,(C$195-(0.1233*LN('Indicator Data'!BB195)-0.4559))/(C$195-C$194)*10)),IF('Indicator Data'!Q195&gt;C$195,0,IF('Indicator Data'!Q195&lt;C$194,10,(C$195-'Indicator Data'!Q195)/(C$195-C$194)*10))),1)</f>
        <v>5.7</v>
      </c>
      <c r="D192" s="77">
        <f>IF('Indicator Data'!R195="No data","x",ROUND((IF('Indicator Data'!R195&gt;D$195,10,IF('Indicator Data'!R195&lt;D$194,0,10-(D$195-'Indicator Data'!R195)/(D$195-D$194)*10))),1))</f>
        <v>4.8</v>
      </c>
      <c r="E192" s="78">
        <f t="shared" si="36"/>
        <v>5.3</v>
      </c>
      <c r="F192" s="77">
        <f>IF('Indicator Data'!AF195="No data","x",ROUND(IF('Indicator Data'!AF195&gt;F$195,10,IF('Indicator Data'!AF195&lt;F$194,0,10-(F$195-'Indicator Data'!AF195)/(F$195-F$194)*10)),1))</f>
        <v>7</v>
      </c>
      <c r="G192" s="77">
        <f>IF('Indicator Data'!AG195="No data","x",ROUND(IF('Indicator Data'!AG195&gt;G$195,10,IF('Indicator Data'!AG195&lt;G$194,0,10-(G$195-'Indicator Data'!AG195)/(G$195-G$194)*10)),1))</f>
        <v>7.7</v>
      </c>
      <c r="H192" s="78">
        <f t="shared" si="37"/>
        <v>7.4</v>
      </c>
      <c r="I192" s="79">
        <f>SUM(IF('Indicator Data'!S195=0,0,'Indicator Data'!S195/1000000),SUM('Indicator Data'!T195:U195))</f>
        <v>1806.1118629999999</v>
      </c>
      <c r="J192" s="79">
        <f>I192/'Indicator Data'!BC195*1000000</f>
        <v>108.85838154609107</v>
      </c>
      <c r="K192" s="77">
        <f t="shared" si="38"/>
        <v>2.2000000000000002</v>
      </c>
      <c r="L192" s="77">
        <f>IF('Indicator Data'!V195="No data","x",ROUND(IF('Indicator Data'!V195&gt;L$195,10,IF('Indicator Data'!V195&lt;L$194,0,10-(L$195-'Indicator Data'!V195)/(L$195-L$194)*10)),1))</f>
        <v>2.6</v>
      </c>
      <c r="M192" s="78">
        <f t="shared" si="39"/>
        <v>2.4</v>
      </c>
      <c r="N192" s="80">
        <f t="shared" si="40"/>
        <v>5.0999999999999996</v>
      </c>
      <c r="O192" s="92">
        <f>IF(AND('Indicator Data'!AK195="No data",'Indicator Data'!AL195="No data"),0,SUM('Indicator Data'!AK195:AM195)/1000)</f>
        <v>27.585999999999999</v>
      </c>
      <c r="P192" s="77">
        <f t="shared" si="41"/>
        <v>4.8</v>
      </c>
      <c r="Q192" s="81">
        <f>O192*1000/'Indicator Data'!BC195</f>
        <v>1.6626696135766804E-3</v>
      </c>
      <c r="R192" s="77">
        <f t="shared" si="42"/>
        <v>3.6</v>
      </c>
      <c r="S192" s="82">
        <f t="shared" si="43"/>
        <v>4.2</v>
      </c>
      <c r="T192" s="77">
        <f>IF('Indicator Data'!AB195="No data","x",ROUND(IF('Indicator Data'!AB195&gt;T$195,10,IF('Indicator Data'!AB195&lt;T$194,0,10-(T$195-'Indicator Data'!AB195)/(T$195-T$194)*10)),1))</f>
        <v>10</v>
      </c>
      <c r="U192" s="77">
        <f>IF('Indicator Data'!AA195="No data","x",ROUND(IF('Indicator Data'!AA195&gt;U$195,10,IF('Indicator Data'!AA195&lt;U$194,0,10-(U$195-'Indicator Data'!AA195)/(U$195-U$194)*10)),1))</f>
        <v>7.1</v>
      </c>
      <c r="V192" s="77">
        <f>IF('Indicator Data'!AE195="No data","x",ROUND(IF('Indicator Data'!AE195&gt;V$195,10,IF('Indicator Data'!AE195&lt;V$194,0,10-(V$195-'Indicator Data'!AE195)/(V$195-V$194)*10)),1))</f>
        <v>6.6</v>
      </c>
      <c r="W192" s="78">
        <f t="shared" si="49"/>
        <v>7.9</v>
      </c>
      <c r="X192" s="77">
        <f>IF('Indicator Data'!W195="No data","x",ROUND(IF('Indicator Data'!W195&gt;X$195,10,IF('Indicator Data'!W195&lt;X$194,0,10-(X$195-'Indicator Data'!W195)/(X$195-X$194)*10)),1))</f>
        <v>4.9000000000000004</v>
      </c>
      <c r="Y192" s="77">
        <f>IF('Indicator Data'!X195="No data","x",ROUND(IF('Indicator Data'!X195&gt;Y$195,10,IF('Indicator Data'!X195&lt;Y$194,0,10-(Y$195-'Indicator Data'!X195)/(Y$195-Y$194)*10)),1))</f>
        <v>3.3</v>
      </c>
      <c r="Z192" s="78">
        <f t="shared" si="44"/>
        <v>4.0999999999999996</v>
      </c>
      <c r="AA192" s="92">
        <f>('Indicator Data'!AJ195+'Indicator Data'!AI195*0.5+'Indicator Data'!AH195*0.25)/1000</f>
        <v>0</v>
      </c>
      <c r="AB192" s="83">
        <f>AA192*1000/'Indicator Data'!BC195</f>
        <v>0</v>
      </c>
      <c r="AC192" s="78">
        <f t="shared" si="45"/>
        <v>0</v>
      </c>
      <c r="AD192" s="77">
        <f>IF('Indicator Data'!AN195="No data","x",ROUND(IF('Indicator Data'!AN195&lt;$AD$194,10,IF('Indicator Data'!AN195&gt;$AD$195,0,($AD$195-'Indicator Data'!AN195)/($AD$195-$AD$194)*10)),1))</f>
        <v>7.7</v>
      </c>
      <c r="AE192" s="77">
        <f>IF('Indicator Data'!AO195="No data","x",ROUND(IF('Indicator Data'!AO195&gt;$AE$195,10,IF('Indicator Data'!AO195&lt;$AE$194,0,10-($AE$195-'Indicator Data'!AO195)/($AE$195-$AE$194)*10)),1))</f>
        <v>10</v>
      </c>
      <c r="AF192" s="84">
        <f>IF('Indicator Data'!AP195="No data","x",ROUND(IF('Indicator Data'!AP195&gt;$AF$195,10,IF('Indicator Data'!AP195&lt;$AF$194,0,10-($AF$195-'Indicator Data'!AP195)/($AF$195-$AF$194)*10)),1))</f>
        <v>10</v>
      </c>
      <c r="AG192" s="84">
        <f>IF('Indicator Data'!AQ195="No data","x",ROUND(IF('Indicator Data'!AQ195&gt;$AG$195,10,IF('Indicator Data'!AQ195&lt;$AG$194,0,10-($AG$195-'Indicator Data'!AQ195)/($AG$195-$AG$194)*10)),1))</f>
        <v>1.6</v>
      </c>
      <c r="AH192" s="77">
        <f t="shared" si="46"/>
        <v>8.3000000000000007</v>
      </c>
      <c r="AI192" s="78">
        <f t="shared" si="47"/>
        <v>8.6999999999999993</v>
      </c>
      <c r="AJ192" s="85">
        <f t="shared" si="48"/>
        <v>6.2</v>
      </c>
      <c r="AK192" s="86">
        <f t="shared" si="50"/>
        <v>5.3</v>
      </c>
    </row>
    <row r="193" spans="1:37" s="4" customFormat="1" x14ac:dyDescent="0.25">
      <c r="A193" s="131" t="s">
        <v>357</v>
      </c>
      <c r="B193" s="63" t="s">
        <v>356</v>
      </c>
      <c r="C193" s="77">
        <f>ROUND(IF('Indicator Data'!Q196="No data",IF((0.1233*LN('Indicator Data'!BB196)-0.4559)&gt;C$195,0,IF((0.1233*LN('Indicator Data'!BB196)-0.4559)&lt;C$194,10,(C$195-(0.1233*LN('Indicator Data'!BB196)-0.4559))/(C$195-C$194)*10)),IF('Indicator Data'!Q196&gt;C$195,0,IF('Indicator Data'!Q196&lt;C$194,10,(C$195-'Indicator Data'!Q196)/(C$195-C$194)*10))),1)</f>
        <v>6.7</v>
      </c>
      <c r="D193" s="77">
        <f>IF('Indicator Data'!R196="No data","x",ROUND((IF('Indicator Data'!R196&gt;D$195,10,IF('Indicator Data'!R196&lt;D$194,0,10-(D$195-'Indicator Data'!R196)/(D$195-D$194)*10))),1))</f>
        <v>1.7</v>
      </c>
      <c r="E193" s="78">
        <f t="shared" si="36"/>
        <v>4.7</v>
      </c>
      <c r="F193" s="77">
        <f>IF('Indicator Data'!AF196="No data","x",ROUND(IF('Indicator Data'!AF196&gt;F$195,10,IF('Indicator Data'!AF196&lt;F$194,0,10-(F$195-'Indicator Data'!AF196)/(F$195-F$194)*10)),1))</f>
        <v>7.2</v>
      </c>
      <c r="G193" s="77" t="str">
        <f>IF('Indicator Data'!AG196="No data","x",ROUND(IF('Indicator Data'!AG196&gt;G$195,10,IF('Indicator Data'!AG196&lt;G$194,0,10-(G$195-'Indicator Data'!AG196)/(G$195-G$194)*10)),1))</f>
        <v>x</v>
      </c>
      <c r="H193" s="78">
        <f t="shared" si="37"/>
        <v>7.2</v>
      </c>
      <c r="I193" s="79">
        <f>SUM(IF('Indicator Data'!S196=0,0,'Indicator Data'!S196/1000000),SUM('Indicator Data'!T196:U196))</f>
        <v>1801.2904700000001</v>
      </c>
      <c r="J193" s="79">
        <f>I193/'Indicator Data'!BC196*1000000</f>
        <v>111.53251363653645</v>
      </c>
      <c r="K193" s="77">
        <f t="shared" si="38"/>
        <v>2.2000000000000002</v>
      </c>
      <c r="L193" s="77">
        <f>IF('Indicator Data'!V196="No data","x",ROUND(IF('Indicator Data'!V196&gt;L$195,10,IF('Indicator Data'!V196&lt;L$194,0,10-(L$195-'Indicator Data'!V196)/(L$195-L$194)*10)),1))</f>
        <v>3.4</v>
      </c>
      <c r="M193" s="78">
        <f t="shared" si="39"/>
        <v>2.8</v>
      </c>
      <c r="N193" s="80">
        <f t="shared" si="40"/>
        <v>4.9000000000000004</v>
      </c>
      <c r="O193" s="92">
        <f>IF(AND('Indicator Data'!AK196="No data",'Indicator Data'!AL196="No data"),0,SUM('Indicator Data'!AK196:AM196)/1000)</f>
        <v>14.000999999999999</v>
      </c>
      <c r="P193" s="77">
        <f t="shared" si="41"/>
        <v>3.8</v>
      </c>
      <c r="Q193" s="81">
        <f>O193*1000/'Indicator Data'!BC196</f>
        <v>8.6691555272878711E-4</v>
      </c>
      <c r="R193" s="77">
        <f t="shared" si="42"/>
        <v>3.1</v>
      </c>
      <c r="S193" s="82">
        <f t="shared" si="43"/>
        <v>3.5</v>
      </c>
      <c r="T193" s="77">
        <f>IF('Indicator Data'!AB196="No data","x",ROUND(IF('Indicator Data'!AB196&gt;T$195,10,IF('Indicator Data'!AB196&lt;T$194,0,10-(T$195-'Indicator Data'!AB196)/(T$195-T$194)*10)),1))</f>
        <v>10</v>
      </c>
      <c r="U193" s="77">
        <f>IF('Indicator Data'!AA196="No data","x",ROUND(IF('Indicator Data'!AA196&gt;U$195,10,IF('Indicator Data'!AA196&lt;U$194,0,10-(U$195-'Indicator Data'!AA196)/(U$195-U$194)*10)),1))</f>
        <v>4.4000000000000004</v>
      </c>
      <c r="V193" s="77">
        <f>IF('Indicator Data'!AE196="No data","x",ROUND(IF('Indicator Data'!AE196&gt;V$195,10,IF('Indicator Data'!AE196&lt;V$194,0,10-(V$195-'Indicator Data'!AE196)/(V$195-V$194)*10)),1))</f>
        <v>1.5</v>
      </c>
      <c r="W193" s="78">
        <f t="shared" si="49"/>
        <v>5.3</v>
      </c>
      <c r="X193" s="77">
        <f>IF('Indicator Data'!W196="No data","x",ROUND(IF('Indicator Data'!W196&gt;X$195,10,IF('Indicator Data'!W196&lt;X$194,0,10-(X$195-'Indicator Data'!W196)/(X$195-X$194)*10)),1))</f>
        <v>5.4</v>
      </c>
      <c r="Y193" s="77">
        <f>IF('Indicator Data'!X196="No data","x",ROUND(IF('Indicator Data'!X196&gt;Y$195,10,IF('Indicator Data'!X196&lt;Y$194,0,10-(Y$195-'Indicator Data'!X196)/(Y$195-Y$194)*10)),1))</f>
        <v>2.5</v>
      </c>
      <c r="Z193" s="78">
        <f t="shared" si="44"/>
        <v>4</v>
      </c>
      <c r="AA193" s="92">
        <f>('Indicator Data'!AJ196+'Indicator Data'!AI196*0.5+'Indicator Data'!AH196*0.25)/1000</f>
        <v>533.81949999999995</v>
      </c>
      <c r="AB193" s="83">
        <f>AA193*1000/'Indicator Data'!BC196</f>
        <v>3.3053098128698291E-2</v>
      </c>
      <c r="AC193" s="78">
        <f t="shared" si="45"/>
        <v>3.3</v>
      </c>
      <c r="AD193" s="77">
        <f>IF('Indicator Data'!AN196="No data","x",ROUND(IF('Indicator Data'!AN196&lt;$AD$194,10,IF('Indicator Data'!AN196&gt;$AD$195,0,($AD$195-'Indicator Data'!AN196)/($AD$195-$AD$194)*10)),1))</f>
        <v>6.9</v>
      </c>
      <c r="AE193" s="77">
        <f>IF('Indicator Data'!AO196="No data","x",ROUND(IF('Indicator Data'!AO196&gt;$AE$195,10,IF('Indicator Data'!AO196&lt;$AE$194,0,10-($AE$195-'Indicator Data'!AO196)/($AE$195-$AE$194)*10)),1))</f>
        <v>9.5</v>
      </c>
      <c r="AF193" s="84" t="str">
        <f>IF('Indicator Data'!AP196="No data","x",ROUND(IF('Indicator Data'!AP196&gt;$AF$195,10,IF('Indicator Data'!AP196&lt;$AF$194,0,10-($AF$195-'Indicator Data'!AP196)/($AF$195-$AF$194)*10)),1))</f>
        <v>x</v>
      </c>
      <c r="AG193" s="84" t="str">
        <f>IF('Indicator Data'!AQ196="No data","x",ROUND(IF('Indicator Data'!AQ196&gt;$AG$195,10,IF('Indicator Data'!AQ196&lt;$AG$194,0,10-($AG$195-'Indicator Data'!AQ196)/($AG$195-$AG$194)*10)),1))</f>
        <v>x</v>
      </c>
      <c r="AH193" s="77" t="str">
        <f t="shared" si="46"/>
        <v>x</v>
      </c>
      <c r="AI193" s="78">
        <f t="shared" si="47"/>
        <v>8.1999999999999993</v>
      </c>
      <c r="AJ193" s="85">
        <f t="shared" si="48"/>
        <v>5.6</v>
      </c>
      <c r="AK193" s="86">
        <f t="shared" si="50"/>
        <v>4.5999999999999996</v>
      </c>
    </row>
    <row r="194" spans="1:37" s="4" customFormat="1" x14ac:dyDescent="0.25">
      <c r="A194" s="87"/>
      <c r="B194" s="88" t="s">
        <v>390</v>
      </c>
      <c r="C194" s="88">
        <v>0.3</v>
      </c>
      <c r="D194" s="88">
        <v>0.05</v>
      </c>
      <c r="E194" s="88"/>
      <c r="F194" s="88">
        <v>0</v>
      </c>
      <c r="G194" s="88">
        <v>25</v>
      </c>
      <c r="H194" s="88"/>
      <c r="I194" s="88"/>
      <c r="J194" s="88"/>
      <c r="K194" s="88">
        <v>0</v>
      </c>
      <c r="L194" s="88">
        <v>0</v>
      </c>
      <c r="M194" s="88"/>
      <c r="N194" s="88"/>
      <c r="O194" s="88"/>
      <c r="P194" s="88">
        <v>3</v>
      </c>
      <c r="Q194" s="88"/>
      <c r="R194" s="89">
        <v>5.0000000000000002E-5</v>
      </c>
      <c r="S194" s="88"/>
      <c r="T194" s="88">
        <v>0</v>
      </c>
      <c r="U194" s="88">
        <v>0</v>
      </c>
      <c r="V194" s="88">
        <v>0</v>
      </c>
      <c r="W194" s="88"/>
      <c r="X194" s="88">
        <v>0</v>
      </c>
      <c r="Y194" s="88">
        <v>0</v>
      </c>
      <c r="Z194" s="88"/>
      <c r="AA194" s="88"/>
      <c r="AB194" s="88"/>
      <c r="AC194" s="90">
        <v>0</v>
      </c>
      <c r="AD194" s="88">
        <v>75</v>
      </c>
      <c r="AE194" s="88">
        <v>5</v>
      </c>
      <c r="AF194" s="88">
        <v>1</v>
      </c>
      <c r="AG194" s="88">
        <v>0</v>
      </c>
      <c r="AH194" s="88"/>
      <c r="AI194" s="88"/>
      <c r="AJ194" s="88"/>
      <c r="AK194" s="88"/>
    </row>
    <row r="195" spans="1:37" s="4" customFormat="1" x14ac:dyDescent="0.25">
      <c r="A195" s="87"/>
      <c r="B195" s="88" t="s">
        <v>391</v>
      </c>
      <c r="C195" s="88">
        <v>0.95</v>
      </c>
      <c r="D195" s="88">
        <v>0.5</v>
      </c>
      <c r="E195" s="88"/>
      <c r="F195" s="88">
        <v>0.75</v>
      </c>
      <c r="G195" s="88">
        <v>65</v>
      </c>
      <c r="H195" s="88"/>
      <c r="I195" s="88"/>
      <c r="J195" s="88"/>
      <c r="K195" s="88">
        <v>500</v>
      </c>
      <c r="L195" s="88">
        <v>15</v>
      </c>
      <c r="M195" s="88"/>
      <c r="N195" s="88"/>
      <c r="O195" s="88"/>
      <c r="P195" s="88">
        <v>6</v>
      </c>
      <c r="Q195" s="88"/>
      <c r="R195" s="91">
        <v>0.1</v>
      </c>
      <c r="S195" s="88"/>
      <c r="T195" s="88">
        <v>5</v>
      </c>
      <c r="U195" s="88">
        <v>550</v>
      </c>
      <c r="V195" s="88">
        <v>120</v>
      </c>
      <c r="W195" s="88"/>
      <c r="X195" s="88">
        <v>130</v>
      </c>
      <c r="Y195" s="88">
        <v>45</v>
      </c>
      <c r="Z195" s="88"/>
      <c r="AA195" s="88"/>
      <c r="AB195" s="88"/>
      <c r="AC195" s="91">
        <v>0.1</v>
      </c>
      <c r="AD195" s="88">
        <v>150</v>
      </c>
      <c r="AE195" s="88">
        <v>35</v>
      </c>
      <c r="AF195" s="88">
        <v>10</v>
      </c>
      <c r="AG195" s="88">
        <v>20</v>
      </c>
      <c r="AH195" s="88"/>
      <c r="AI195" s="88"/>
      <c r="AJ195" s="88"/>
      <c r="AK195" s="88"/>
    </row>
  </sheetData>
  <sortState ref="A3:B193">
    <sortCondition ref="A3:A193"/>
  </sortState>
  <mergeCells count="1">
    <mergeCell ref="A1:AK1"/>
  </mergeCells>
  <pageMargins left="0.7" right="0.7" top="0.75" bottom="0.75" header="0.3" footer="0.3"/>
  <pageSetup paperSize="9" orientation="portrait" r:id="rId1"/>
  <ignoredErrors>
    <ignoredError sqref="O3"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sheetPr>
  <dimension ref="A1:Y195"/>
  <sheetViews>
    <sheetView showGridLines="0" workbookViewId="0">
      <pane xSplit="2" ySplit="2" topLeftCell="C3" activePane="bottomRight" state="frozen"/>
      <selection pane="topRight" activeCell="B1" sqref="B1"/>
      <selection pane="bottomLeft" activeCell="A4" sqref="A4"/>
      <selection pane="bottomRight" sqref="A1:X1"/>
    </sheetView>
  </sheetViews>
  <sheetFormatPr defaultRowHeight="15" x14ac:dyDescent="0.25"/>
  <cols>
    <col min="1" max="1" width="25.7109375" style="1" customWidth="1"/>
    <col min="2" max="2" width="8.140625" style="14" customWidth="1"/>
    <col min="3" max="3" width="7.85546875" style="1" customWidth="1"/>
    <col min="4" max="4" width="7.85546875" style="15" customWidth="1"/>
    <col min="5" max="6" width="7.85546875" style="1" customWidth="1"/>
    <col min="7" max="8" width="7.85546875" style="15" customWidth="1"/>
    <col min="9" max="12" width="7.85546875" style="1" customWidth="1"/>
    <col min="13" max="14" width="7.85546875" style="15" customWidth="1"/>
    <col min="15" max="15" width="7.85546875" style="1" customWidth="1"/>
    <col min="16" max="17" width="7.85546875" style="10" customWidth="1"/>
    <col min="18" max="18" width="7.85546875" style="1" customWidth="1"/>
    <col min="19" max="22" width="7.85546875" style="10" customWidth="1"/>
    <col min="23" max="23" width="7.85546875" style="1" customWidth="1"/>
    <col min="24" max="24" width="7.85546875" style="15" customWidth="1"/>
    <col min="25" max="16384" width="9.140625" style="1"/>
  </cols>
  <sheetData>
    <row r="1" spans="1:25" x14ac:dyDescent="0.25">
      <c r="A1" s="197"/>
      <c r="B1" s="197"/>
      <c r="C1" s="197"/>
      <c r="D1" s="197"/>
      <c r="E1" s="197"/>
      <c r="F1" s="197"/>
      <c r="G1" s="197"/>
      <c r="H1" s="197"/>
      <c r="I1" s="197"/>
      <c r="J1" s="197"/>
      <c r="K1" s="197"/>
      <c r="L1" s="197"/>
      <c r="M1" s="197"/>
      <c r="N1" s="197"/>
      <c r="O1" s="197"/>
      <c r="P1" s="197"/>
      <c r="Q1" s="197"/>
      <c r="R1" s="197"/>
      <c r="S1" s="197"/>
      <c r="T1" s="197"/>
      <c r="U1" s="197"/>
      <c r="V1" s="197"/>
      <c r="W1" s="197"/>
      <c r="X1" s="197"/>
    </row>
    <row r="2" spans="1:25" s="4" customFormat="1" ht="109.5" customHeight="1" thickBot="1" x14ac:dyDescent="0.3">
      <c r="A2" s="131" t="s">
        <v>380</v>
      </c>
      <c r="B2" s="93" t="s">
        <v>358</v>
      </c>
      <c r="C2" s="94" t="s">
        <v>479</v>
      </c>
      <c r="D2" s="95" t="s">
        <v>413</v>
      </c>
      <c r="E2" s="94" t="s">
        <v>408</v>
      </c>
      <c r="F2" s="94" t="s">
        <v>360</v>
      </c>
      <c r="G2" s="95" t="s">
        <v>414</v>
      </c>
      <c r="H2" s="96" t="s">
        <v>864</v>
      </c>
      <c r="I2" s="94" t="s">
        <v>361</v>
      </c>
      <c r="J2" s="94" t="s">
        <v>362</v>
      </c>
      <c r="K2" s="94" t="s">
        <v>363</v>
      </c>
      <c r="L2" s="94" t="s">
        <v>364</v>
      </c>
      <c r="M2" s="95" t="s">
        <v>381</v>
      </c>
      <c r="N2" s="149" t="s">
        <v>429</v>
      </c>
      <c r="O2" s="94" t="s">
        <v>429</v>
      </c>
      <c r="P2" s="94" t="s">
        <v>477</v>
      </c>
      <c r="Q2" s="94" t="s">
        <v>478</v>
      </c>
      <c r="R2" s="95" t="s">
        <v>382</v>
      </c>
      <c r="S2" s="94" t="s">
        <v>907</v>
      </c>
      <c r="T2" s="94" t="s">
        <v>476</v>
      </c>
      <c r="U2" s="94" t="s">
        <v>404</v>
      </c>
      <c r="V2" s="94" t="s">
        <v>1066</v>
      </c>
      <c r="W2" s="95" t="s">
        <v>403</v>
      </c>
      <c r="X2" s="96" t="s">
        <v>863</v>
      </c>
    </row>
    <row r="3" spans="1:25" s="4" customFormat="1" x14ac:dyDescent="0.25">
      <c r="A3" s="131" t="s">
        <v>1</v>
      </c>
      <c r="B3" s="51" t="s">
        <v>0</v>
      </c>
      <c r="C3" s="97">
        <f>IF('Indicator Data'!AR6="No data","x",ROUND(IF('Indicator Data'!AR6&gt;C$195,0,IF('Indicator Data'!AR6&lt;C$194,10,(C$195-'Indicator Data'!AR6)/(C$195-C$194)*10)),1))</f>
        <v>6.3</v>
      </c>
      <c r="D3" s="98">
        <f>IF(C3="x","x",C3)</f>
        <v>6.3</v>
      </c>
      <c r="E3" s="97">
        <f>IF('Indicator Data'!AT6="No data","x",ROUND(IF('Indicator Data'!AT6&gt;E$195,0,IF('Indicator Data'!AT6&lt;E$194,10,(E$195-'Indicator Data'!AT6)/(E$195-E$194)*10)),1))</f>
        <v>8.5</v>
      </c>
      <c r="F3" s="97">
        <f>IF('Indicator Data'!AS6="No data","x",ROUND(IF('Indicator Data'!AS6&gt;F$195,0,IF('Indicator Data'!AS6&lt;F$194,10,(F$195-'Indicator Data'!AS6)/(F$195-F$194)*10)),1))</f>
        <v>7.7</v>
      </c>
      <c r="G3" s="98">
        <f>IF(AND(E3="x",F3="x"),"x",ROUND(AVERAGE(E3,F3),1))</f>
        <v>8.1</v>
      </c>
      <c r="H3" s="99">
        <f>ROUND(AVERAGE(D3,G3),1)</f>
        <v>7.2</v>
      </c>
      <c r="I3" s="97">
        <f>IF('Indicator Data'!AV6="No data","x",ROUND(IF('Indicator Data'!AV6^2&gt;I$195,0,IF('Indicator Data'!AV6^2&lt;I$194,10,(I$195-'Indicator Data'!AV6^2)/(I$195-I$194)*10)),1))</f>
        <v>9.4</v>
      </c>
      <c r="J3" s="97">
        <f>IF(OR('Indicator Data'!AU6=0,'Indicator Data'!AU6="No data"),"x",ROUND(IF('Indicator Data'!AU6&gt;J$195,0,IF('Indicator Data'!AU6&lt;J$194,10,(J$195-'Indicator Data'!AU6)/(J$195-J$194)*10)),1))</f>
        <v>1.1000000000000001</v>
      </c>
      <c r="K3" s="97">
        <f>IF('Indicator Data'!AW6="No data","x",ROUND(IF('Indicator Data'!AW6&gt;K$195,0,IF('Indicator Data'!AW6&lt;K$194,10,(K$195-'Indicator Data'!AW6)/(K$195-K$194)*10)),1))</f>
        <v>9.1999999999999993</v>
      </c>
      <c r="L3" s="97">
        <f>IF('Indicator Data'!AX6="No data","x",ROUND(IF('Indicator Data'!AX6&gt;L$195,0,IF('Indicator Data'!AX6&lt;L$194,10,(L$195-'Indicator Data'!AX6)/(L$195-L$194)*10)),1))</f>
        <v>7.1</v>
      </c>
      <c r="M3" s="98">
        <f>IF(AND(I3="x",J3="x",K3="x",L3="x"),"x",ROUND(AVERAGE(I3,J3,K3,L3),1))</f>
        <v>6.7</v>
      </c>
      <c r="N3" s="148">
        <f>IF('Indicator Data'!AY6="No data","x",'Indicator Data'!AY6/'Indicator Data'!BE6*100)</f>
        <v>11.039050641644819</v>
      </c>
      <c r="O3" s="97">
        <f>IF(N3="x","x",ROUND(IF(N3&gt;O$195,0,IF(N3&lt;O$194,10,(O$195-N3)/(O$195-O$194)*10)),1))</f>
        <v>9</v>
      </c>
      <c r="P3" s="97">
        <f>IF('Indicator Data'!AZ6="No data","x",ROUND(IF('Indicator Data'!AZ6&gt;P$195,0,IF('Indicator Data'!AZ6&lt;P$194,10,(P$195-'Indicator Data'!AZ6)/(P$195-P$194)*10)),1))</f>
        <v>7.6</v>
      </c>
      <c r="Q3" s="97">
        <f>IF('Indicator Data'!BA6="No data","x",ROUND(IF('Indicator Data'!BA6&gt;Q$195,0,IF('Indicator Data'!BA6&lt;Q$194,10,(Q$195-'Indicator Data'!BA6)/(Q$195-Q$194)*10)),1))</f>
        <v>8.9</v>
      </c>
      <c r="R3" s="98">
        <f>IF(AND(O3="x",P3="x",Q3="x"),"x",ROUND(AVERAGE(O3,Q3,P3),1))</f>
        <v>8.5</v>
      </c>
      <c r="S3" s="97">
        <f>IF('Indicator Data'!Y6="No data","x",ROUND(IF('Indicator Data'!Y6&gt;S$195,0,IF('Indicator Data'!Y6&lt;S$194,10,(S$195-'Indicator Data'!Y6)/(S$195-S$194)*10)),1))</f>
        <v>9.3000000000000007</v>
      </c>
      <c r="T3" s="97">
        <f>IF('Indicator Data'!Z6="No data","x",ROUND(IF('Indicator Data'!Z6&gt;T$195,0,IF('Indicator Data'!Z6&lt;T$194,10,(T$195-'Indicator Data'!Z6)/(T$195-T$194)*10)),1))</f>
        <v>9.5</v>
      </c>
      <c r="U3" s="97">
        <f>IF('Indicator Data'!AC6="No data","x",ROUND(IF('Indicator Data'!AC6&gt;U$195,0,IF('Indicator Data'!AC6&lt;U$194,10,(U$195-'Indicator Data'!AC6)/(U$195-U$194)*10)),1))</f>
        <v>9.6</v>
      </c>
      <c r="V3" s="97">
        <f>IF('Indicator Data'!AD6="No data","x",ROUND(IF('Indicator Data'!AD6&gt;V$195,10,IF('Indicator Data'!AD6&lt;V$194,0,10-(V$195-'Indicator Data'!AD6)/(V$195-V$194)*10)),1))</f>
        <v>4.4000000000000004</v>
      </c>
      <c r="W3" s="98">
        <f>IF(AND(S3="x",T3="x",U3="x",V3="x"),"x",ROUND(AVERAGE(S3,T3,U3,V3),1))</f>
        <v>8.1999999999999993</v>
      </c>
      <c r="X3" s="99">
        <f>ROUND(AVERAGE(R3,M3,W3),1)</f>
        <v>7.8</v>
      </c>
      <c r="Y3" s="184"/>
    </row>
    <row r="4" spans="1:25" s="4" customFormat="1" x14ac:dyDescent="0.25">
      <c r="A4" s="131" t="s">
        <v>3</v>
      </c>
      <c r="B4" s="51" t="s">
        <v>2</v>
      </c>
      <c r="C4" s="97" t="str">
        <f>IF('Indicator Data'!AR7="No data","x",ROUND(IF('Indicator Data'!AR7&gt;C$195,0,IF('Indicator Data'!AR7&lt;C$194,10,(C$195-'Indicator Data'!AR7)/(C$195-C$194)*10)),1))</f>
        <v>x</v>
      </c>
      <c r="D4" s="98" t="str">
        <f t="shared" ref="D4:D67" si="0">IF(C4="x","x",C4)</f>
        <v>x</v>
      </c>
      <c r="E4" s="97">
        <f>IF('Indicator Data'!AT7="No data","x",ROUND(IF('Indicator Data'!AT7&gt;E$195,0,IF('Indicator Data'!AT7&lt;E$194,10,(E$195-'Indicator Data'!AT7)/(E$195-E$194)*10)),1))</f>
        <v>6.1</v>
      </c>
      <c r="F4" s="97">
        <f>IF('Indicator Data'!AS7="No data","x",ROUND(IF('Indicator Data'!AS7&gt;F$195,0,IF('Indicator Data'!AS7&lt;F$194,10,(F$195-'Indicator Data'!AS7)/(F$195-F$194)*10)),1))</f>
        <v>4.9000000000000004</v>
      </c>
      <c r="G4" s="98">
        <f t="shared" ref="G4:G67" si="1">IF(AND(E4="x",F4="x"),"x",ROUND(AVERAGE(E4,F4),1))</f>
        <v>5.5</v>
      </c>
      <c r="H4" s="99">
        <f t="shared" ref="H4:H67" si="2">ROUND(AVERAGE(D4,G4),1)</f>
        <v>5.5</v>
      </c>
      <c r="I4" s="97">
        <f>IF('Indicator Data'!AV7="No data","x",ROUND(IF('Indicator Data'!AV7^2&gt;I$195,0,IF('Indicator Data'!AV7^2&lt;I$194,10,(I$195-'Indicator Data'!AV7^2)/(I$195-I$194)*10)),1))</f>
        <v>0.5</v>
      </c>
      <c r="J4" s="97">
        <f>IF(OR('Indicator Data'!AU7=0,'Indicator Data'!AU7="No data"),"x",ROUND(IF('Indicator Data'!AU7&gt;J$195,0,IF('Indicator Data'!AU7&lt;J$194,10,(J$195-'Indicator Data'!AU7)/(J$195-J$194)*10)),1))</f>
        <v>0</v>
      </c>
      <c r="K4" s="97">
        <f>IF('Indicator Data'!AW7="No data","x",ROUND(IF('Indicator Data'!AW7&gt;K$195,0,IF('Indicator Data'!AW7&lt;K$194,10,(K$195-'Indicator Data'!AW7)/(K$195-K$194)*10)),1))</f>
        <v>3.7</v>
      </c>
      <c r="L4" s="97">
        <f>IF('Indicator Data'!AX7="No data","x",ROUND(IF('Indicator Data'!AX7&gt;L$195,0,IF('Indicator Data'!AX7&lt;L$194,10,(L$195-'Indicator Data'!AX7)/(L$195-L$194)*10)),1))</f>
        <v>4.8</v>
      </c>
      <c r="M4" s="98">
        <f t="shared" ref="M4:M67" si="3">IF(AND(I4="x",J4="x",K4="x",L4="x"),"x",ROUND(AVERAGE(I4,J4,K4,L4),1))</f>
        <v>2.2999999999999998</v>
      </c>
      <c r="N4" s="148">
        <f>IF('Indicator Data'!AY7="No data","x",'Indicator Data'!AY7/'Indicator Data'!BE7*100)</f>
        <v>69.34306569343066</v>
      </c>
      <c r="O4" s="97">
        <f t="shared" ref="O4:O67" si="4">IF(N4="x","x",ROUND(IF(N4&gt;O$195,0,IF(N4&lt;O$194,10,(O$195-N4)/(O$195-O$194)*10)),1))</f>
        <v>3.1</v>
      </c>
      <c r="P4" s="97">
        <f>IF('Indicator Data'!AZ7="No data","x",ROUND(IF('Indicator Data'!AZ7&gt;P$195,0,IF('Indicator Data'!AZ7&lt;P$194,10,(P$195-'Indicator Data'!AZ7)/(P$195-P$194)*10)),1))</f>
        <v>0.8</v>
      </c>
      <c r="Q4" s="97">
        <f>IF('Indicator Data'!BA7="No data","x",ROUND(IF('Indicator Data'!BA7&gt;Q$195,0,IF('Indicator Data'!BA7&lt;Q$194,10,(Q$195-'Indicator Data'!BA7)/(Q$195-Q$194)*10)),1))</f>
        <v>1</v>
      </c>
      <c r="R4" s="98">
        <f t="shared" ref="R4:R67" si="5">IF(AND(O4="x",P4="x",Q4="x"),"x",ROUND(AVERAGE(O4,Q4,P4),1))</f>
        <v>1.6</v>
      </c>
      <c r="S4" s="97">
        <f>IF('Indicator Data'!Y7="No data","x",ROUND(IF('Indicator Data'!Y7&gt;S$195,0,IF('Indicator Data'!Y7&lt;S$194,10,(S$195-'Indicator Data'!Y7)/(S$195-S$194)*10)),1))</f>
        <v>7.1</v>
      </c>
      <c r="T4" s="97">
        <f>IF('Indicator Data'!Z7="No data","x",ROUND(IF('Indicator Data'!Z7&gt;T$195,0,IF('Indicator Data'!Z7&lt;T$194,10,(T$195-'Indicator Data'!Z7)/(T$195-T$194)*10)),1))</f>
        <v>0.8</v>
      </c>
      <c r="U4" s="97">
        <f>IF('Indicator Data'!AC7="No data","x",ROUND(IF('Indicator Data'!AC7&gt;U$195,0,IF('Indicator Data'!AC7&lt;U$194,10,(U$195-'Indicator Data'!AC7)/(U$195-U$194)*10)),1))</f>
        <v>8.1</v>
      </c>
      <c r="V4" s="97">
        <f>IF('Indicator Data'!AD7="No data","x",ROUND(IF('Indicator Data'!AD7&gt;V$195,10,IF('Indicator Data'!AD7&lt;V$194,0,10-(V$195-'Indicator Data'!AD7)/(V$195-V$194)*10)),1))</f>
        <v>0.3</v>
      </c>
      <c r="W4" s="98">
        <f t="shared" ref="W4:W67" si="6">IF(AND(S4="x",T4="x",U4="x",V4="x"),"x",ROUND(AVERAGE(S4,T4,U4,V4),1))</f>
        <v>4.0999999999999996</v>
      </c>
      <c r="X4" s="99">
        <f t="shared" ref="X4:X67" si="7">ROUND(AVERAGE(R4,M4,W4),1)</f>
        <v>2.7</v>
      </c>
      <c r="Y4" s="184"/>
    </row>
    <row r="5" spans="1:25" s="4" customFormat="1" x14ac:dyDescent="0.25">
      <c r="A5" s="131" t="s">
        <v>5</v>
      </c>
      <c r="B5" s="51" t="s">
        <v>4</v>
      </c>
      <c r="C5" s="97">
        <f>IF('Indicator Data'!AR8="No data","x",ROUND(IF('Indicator Data'!AR8&gt;C$195,0,IF('Indicator Data'!AR8&lt;C$194,10,(C$195-'Indicator Data'!AR8)/(C$195-C$194)*10)),1))</f>
        <v>3.5</v>
      </c>
      <c r="D5" s="98">
        <f t="shared" si="0"/>
        <v>3.5</v>
      </c>
      <c r="E5" s="97">
        <f>IF('Indicator Data'!AT8="No data","x",ROUND(IF('Indicator Data'!AT8&gt;E$195,0,IF('Indicator Data'!AT8&lt;E$194,10,(E$195-'Indicator Data'!AT8)/(E$195-E$194)*10)),1))</f>
        <v>6.6</v>
      </c>
      <c r="F5" s="97">
        <f>IF('Indicator Data'!AS8="No data","x",ROUND(IF('Indicator Data'!AS8&gt;F$195,0,IF('Indicator Data'!AS8&lt;F$194,10,(F$195-'Indicator Data'!AS8)/(F$195-F$194)*10)),1))</f>
        <v>6</v>
      </c>
      <c r="G5" s="98">
        <f t="shared" si="1"/>
        <v>6.3</v>
      </c>
      <c r="H5" s="99">
        <f t="shared" si="2"/>
        <v>4.9000000000000004</v>
      </c>
      <c r="I5" s="97">
        <f>IF('Indicator Data'!AV8="No data","x",ROUND(IF('Indicator Data'!AV8^2&gt;I$195,0,IF('Indicator Data'!AV8^2&lt;I$194,10,(I$195-'Indicator Data'!AV8^2)/(I$195-I$194)*10)),1))</f>
        <v>4</v>
      </c>
      <c r="J5" s="97">
        <f>IF(OR('Indicator Data'!AU8=0,'Indicator Data'!AU8="No data"),"x",ROUND(IF('Indicator Data'!AU8&gt;J$195,0,IF('Indicator Data'!AU8&lt;J$194,10,(J$195-'Indicator Data'!AU8)/(J$195-J$194)*10)),1))</f>
        <v>0</v>
      </c>
      <c r="K5" s="97">
        <f>IF('Indicator Data'!AW8="No data","x",ROUND(IF('Indicator Data'!AW8&gt;K$195,0,IF('Indicator Data'!AW8&lt;K$194,10,(K$195-'Indicator Data'!AW8)/(K$195-K$194)*10)),1))</f>
        <v>6.2</v>
      </c>
      <c r="L5" s="97">
        <f>IF('Indicator Data'!AX8="No data","x",ROUND(IF('Indicator Data'!AX8&gt;L$195,0,IF('Indicator Data'!AX8&lt;L$194,10,(L$195-'Indicator Data'!AX8)/(L$195-L$194)*10)),1))</f>
        <v>4.5</v>
      </c>
      <c r="M5" s="98">
        <f t="shared" si="3"/>
        <v>3.7</v>
      </c>
      <c r="N5" s="148">
        <f>IF('Indicator Data'!AY8="No data","x",'Indicator Data'!AY8/'Indicator Data'!BE8*100)</f>
        <v>4.6184722093931327</v>
      </c>
      <c r="O5" s="97">
        <f t="shared" si="4"/>
        <v>9.6</v>
      </c>
      <c r="P5" s="97">
        <f>IF('Indicator Data'!AZ8="No data","x",ROUND(IF('Indicator Data'!AZ8&gt;P$195,0,IF('Indicator Data'!AZ8&lt;P$194,10,(P$195-'Indicator Data'!AZ8)/(P$195-P$194)*10)),1))</f>
        <v>1.4</v>
      </c>
      <c r="Q5" s="97">
        <f>IF('Indicator Data'!BA8="No data","x",ROUND(IF('Indicator Data'!BA8&gt;Q$195,0,IF('Indicator Data'!BA8&lt;Q$194,10,(Q$195-'Indicator Data'!BA8)/(Q$195-Q$194)*10)),1))</f>
        <v>3.3</v>
      </c>
      <c r="R5" s="98">
        <f t="shared" si="5"/>
        <v>4.8</v>
      </c>
      <c r="S5" s="97">
        <f>IF('Indicator Data'!Y8="No data","x",ROUND(IF('Indicator Data'!Y8&gt;S$195,0,IF('Indicator Data'!Y8&lt;S$194,10,(S$195-'Indicator Data'!Y8)/(S$195-S$194)*10)),1))</f>
        <v>7</v>
      </c>
      <c r="T5" s="97">
        <f>IF('Indicator Data'!Z8="No data","x",ROUND(IF('Indicator Data'!Z8&gt;T$195,0,IF('Indicator Data'!Z8&lt;T$194,10,(T$195-'Indicator Data'!Z8)/(T$195-T$194)*10)),1))</f>
        <v>1.3</v>
      </c>
      <c r="U5" s="97">
        <f>IF('Indicator Data'!AC8="No data","x",ROUND(IF('Indicator Data'!AC8&gt;U$195,0,IF('Indicator Data'!AC8&lt;U$194,10,(U$195-'Indicator Data'!AC8)/(U$195-U$194)*10)),1))</f>
        <v>7</v>
      </c>
      <c r="V5" s="97">
        <f>IF('Indicator Data'!AD8="No data","x",ROUND(IF('Indicator Data'!AD8&gt;V$195,10,IF('Indicator Data'!AD8&lt;V$194,0,10-(V$195-'Indicator Data'!AD8)/(V$195-V$194)*10)),1))</f>
        <v>1.6</v>
      </c>
      <c r="W5" s="98">
        <f t="shared" si="6"/>
        <v>4.2</v>
      </c>
      <c r="X5" s="99">
        <f t="shared" si="7"/>
        <v>4.2</v>
      </c>
      <c r="Y5" s="184"/>
    </row>
    <row r="6" spans="1:25" s="4" customFormat="1" x14ac:dyDescent="0.25">
      <c r="A6" s="131" t="s">
        <v>7</v>
      </c>
      <c r="B6" s="51" t="s">
        <v>6</v>
      </c>
      <c r="C6" s="97">
        <f>IF('Indicator Data'!AR9="No data","x",ROUND(IF('Indicator Data'!AR9&gt;C$195,0,IF('Indicator Data'!AR9&lt;C$194,10,(C$195-'Indicator Data'!AR9)/(C$195-C$194)*10)),1))</f>
        <v>5.3</v>
      </c>
      <c r="D6" s="98">
        <f t="shared" si="0"/>
        <v>5.3</v>
      </c>
      <c r="E6" s="97">
        <f>IF('Indicator Data'!AT9="No data","x",ROUND(IF('Indicator Data'!AT9&gt;E$195,0,IF('Indicator Data'!AT9&lt;E$194,10,(E$195-'Indicator Data'!AT9)/(E$195-E$194)*10)),1))</f>
        <v>8.1999999999999993</v>
      </c>
      <c r="F6" s="97">
        <f>IF('Indicator Data'!AS9="No data","x",ROUND(IF('Indicator Data'!AS9&gt;F$195,0,IF('Indicator Data'!AS9&lt;F$194,10,(F$195-'Indicator Data'!AS9)/(F$195-F$194)*10)),1))</f>
        <v>7</v>
      </c>
      <c r="G6" s="98">
        <f t="shared" si="1"/>
        <v>7.6</v>
      </c>
      <c r="H6" s="99">
        <f t="shared" si="2"/>
        <v>6.5</v>
      </c>
      <c r="I6" s="97">
        <f>IF('Indicator Data'!AV9="No data","x",ROUND(IF('Indicator Data'!AV9^2&gt;I$195,0,IF('Indicator Data'!AV9^2&lt;I$194,10,(I$195-'Indicator Data'!AV9^2)/(I$195-I$194)*10)),1))</f>
        <v>5.4</v>
      </c>
      <c r="J6" s="97">
        <f>IF(OR('Indicator Data'!AU9=0,'Indicator Data'!AU9="No data"),"x",ROUND(IF('Indicator Data'!AU9&gt;J$195,0,IF('Indicator Data'!AU9&lt;J$194,10,(J$195-'Indicator Data'!AU9)/(J$195-J$194)*10)),1))</f>
        <v>6.8</v>
      </c>
      <c r="K6" s="97">
        <f>IF('Indicator Data'!AW9="No data","x",ROUND(IF('Indicator Data'!AW9&gt;K$195,0,IF('Indicator Data'!AW9&lt;K$194,10,(K$195-'Indicator Data'!AW9)/(K$195-K$194)*10)),1))</f>
        <v>8.8000000000000007</v>
      </c>
      <c r="L6" s="97">
        <f>IF('Indicator Data'!AX9="No data","x",ROUND(IF('Indicator Data'!AX9&gt;L$195,0,IF('Indicator Data'!AX9&lt;L$194,10,(L$195-'Indicator Data'!AX9)/(L$195-L$194)*10)),1))</f>
        <v>7.1</v>
      </c>
      <c r="M6" s="98">
        <f t="shared" si="3"/>
        <v>7</v>
      </c>
      <c r="N6" s="148">
        <f>IF('Indicator Data'!AY9="No data","x",'Indicator Data'!AY9/'Indicator Data'!BE9*100)</f>
        <v>4.0907997112376675</v>
      </c>
      <c r="O6" s="97">
        <f t="shared" si="4"/>
        <v>9.6999999999999993</v>
      </c>
      <c r="P6" s="97">
        <f>IF('Indicator Data'!AZ9="No data","x",ROUND(IF('Indicator Data'!AZ9&gt;P$195,0,IF('Indicator Data'!AZ9&lt;P$194,10,(P$195-'Indicator Data'!AZ9)/(P$195-P$194)*10)),1))</f>
        <v>5.4</v>
      </c>
      <c r="Q6" s="97">
        <f>IF('Indicator Data'!BA9="No data","x",ROUND(IF('Indicator Data'!BA9&gt;Q$195,0,IF('Indicator Data'!BA9&lt;Q$194,10,(Q$195-'Indicator Data'!BA9)/(Q$195-Q$194)*10)),1))</f>
        <v>10</v>
      </c>
      <c r="R6" s="98">
        <f t="shared" si="5"/>
        <v>8.4</v>
      </c>
      <c r="S6" s="97">
        <f>IF('Indicator Data'!Y9="No data","x",ROUND(IF('Indicator Data'!Y9&gt;S$195,0,IF('Indicator Data'!Y9&lt;S$194,10,(S$195-'Indicator Data'!Y9)/(S$195-S$194)*10)),1))</f>
        <v>9.6</v>
      </c>
      <c r="T6" s="97">
        <f>IF('Indicator Data'!Z9="No data","x",ROUND(IF('Indicator Data'!Z9&gt;T$195,0,IF('Indicator Data'!Z9&lt;T$194,10,(T$195-'Indicator Data'!Z9)/(T$195-T$194)*10)),1))</f>
        <v>10</v>
      </c>
      <c r="U6" s="97">
        <f>IF('Indicator Data'!AC9="No data","x",ROUND(IF('Indicator Data'!AC9&gt;U$195,0,IF('Indicator Data'!AC9&lt;U$194,10,(U$195-'Indicator Data'!AC9)/(U$195-U$194)*10)),1))</f>
        <v>9.4</v>
      </c>
      <c r="V6" s="97">
        <f>IF('Indicator Data'!AD9="No data","x",ROUND(IF('Indicator Data'!AD9&gt;V$195,10,IF('Indicator Data'!AD9&lt;V$194,0,10-(V$195-'Indicator Data'!AD9)/(V$195-V$194)*10)),1))</f>
        <v>5.3</v>
      </c>
      <c r="W6" s="98">
        <f t="shared" si="6"/>
        <v>8.6</v>
      </c>
      <c r="X6" s="99">
        <f t="shared" si="7"/>
        <v>8</v>
      </c>
      <c r="Y6" s="184"/>
    </row>
    <row r="7" spans="1:25" s="4" customFormat="1" x14ac:dyDescent="0.25">
      <c r="A7" s="131" t="s">
        <v>9</v>
      </c>
      <c r="B7" s="51" t="s">
        <v>8</v>
      </c>
      <c r="C7" s="97">
        <f>IF('Indicator Data'!AR10="No data","x",ROUND(IF('Indicator Data'!AR10&gt;C$195,0,IF('Indicator Data'!AR10&lt;C$194,10,(C$195-'Indicator Data'!AR10)/(C$195-C$194)*10)),1))</f>
        <v>5.4</v>
      </c>
      <c r="D7" s="98">
        <f t="shared" si="0"/>
        <v>5.4</v>
      </c>
      <c r="E7" s="97" t="str">
        <f>IF('Indicator Data'!AT10="No data","x",ROUND(IF('Indicator Data'!AT10&gt;E$195,0,IF('Indicator Data'!AT10&lt;E$194,10,(E$195-'Indicator Data'!AT10)/(E$195-E$194)*10)),1))</f>
        <v>x</v>
      </c>
      <c r="F7" s="97">
        <f>IF('Indicator Data'!AS10="No data","x",ROUND(IF('Indicator Data'!AS10&gt;F$195,0,IF('Indicator Data'!AS10&lt;F$194,10,(F$195-'Indicator Data'!AS10)/(F$195-F$194)*10)),1))</f>
        <v>4.5999999999999996</v>
      </c>
      <c r="G7" s="98">
        <f t="shared" si="1"/>
        <v>4.5999999999999996</v>
      </c>
      <c r="H7" s="99">
        <f t="shared" si="2"/>
        <v>5</v>
      </c>
      <c r="I7" s="97">
        <f>IF('Indicator Data'!AV10="No data","x",ROUND(IF('Indicator Data'!AV10^2&gt;I$195,0,IF('Indicator Data'!AV10^2&lt;I$194,10,(I$195-'Indicator Data'!AV10^2)/(I$195-I$194)*10)),1))</f>
        <v>0.2</v>
      </c>
      <c r="J7" s="97">
        <f>IF(OR('Indicator Data'!AU10=0,'Indicator Data'!AU10="No data"),"x",ROUND(IF('Indicator Data'!AU10&gt;J$195,0,IF('Indicator Data'!AU10&lt;J$194,10,(J$195-'Indicator Data'!AU10)/(J$195-J$194)*10)),1))</f>
        <v>0.4</v>
      </c>
      <c r="K7" s="97">
        <f>IF('Indicator Data'!AW10="No data","x",ROUND(IF('Indicator Data'!AW10&gt;K$195,0,IF('Indicator Data'!AW10&lt;K$194,10,(K$195-'Indicator Data'!AW10)/(K$195-K$194)*10)),1))</f>
        <v>3.5</v>
      </c>
      <c r="L7" s="97">
        <f>IF('Indicator Data'!AX10="No data","x",ROUND(IF('Indicator Data'!AX10&gt;L$195,0,IF('Indicator Data'!AX10&lt;L$194,10,(L$195-'Indicator Data'!AX10)/(L$195-L$194)*10)),1))</f>
        <v>3.2</v>
      </c>
      <c r="M7" s="98">
        <f t="shared" si="3"/>
        <v>1.8</v>
      </c>
      <c r="N7" s="148">
        <f>IF('Indicator Data'!AY10="No data","x",'Indicator Data'!AY10/'Indicator Data'!BE10*100)</f>
        <v>222.72727272727272</v>
      </c>
      <c r="O7" s="97">
        <f t="shared" si="4"/>
        <v>0</v>
      </c>
      <c r="P7" s="97">
        <f>IF('Indicator Data'!AZ10="No data","x",ROUND(IF('Indicator Data'!AZ10&gt;P$195,0,IF('Indicator Data'!AZ10&lt;P$194,10,(P$195-'Indicator Data'!AZ10)/(P$195-P$194)*10)),1))</f>
        <v>1</v>
      </c>
      <c r="Q7" s="97">
        <f>IF('Indicator Data'!BA10="No data","x",ROUND(IF('Indicator Data'!BA10&gt;Q$195,0,IF('Indicator Data'!BA10&lt;Q$194,10,(Q$195-'Indicator Data'!BA10)/(Q$195-Q$194)*10)),1))</f>
        <v>0.4</v>
      </c>
      <c r="R7" s="98">
        <f t="shared" si="5"/>
        <v>0.5</v>
      </c>
      <c r="S7" s="97" t="str">
        <f>IF('Indicator Data'!Y10="No data","x",ROUND(IF('Indicator Data'!Y10&gt;S$195,0,IF('Indicator Data'!Y10&lt;S$194,10,(S$195-'Indicator Data'!Y10)/(S$195-S$194)*10)),1))</f>
        <v>x</v>
      </c>
      <c r="T7" s="97">
        <f>IF('Indicator Data'!Z10="No data","x",ROUND(IF('Indicator Data'!Z10&gt;T$195,0,IF('Indicator Data'!Z10&lt;T$194,10,(T$195-'Indicator Data'!Z10)/(T$195-T$194)*10)),1))</f>
        <v>0.3</v>
      </c>
      <c r="U7" s="97">
        <f>IF('Indicator Data'!AC10="No data","x",ROUND(IF('Indicator Data'!AC10&gt;U$195,0,IF('Indicator Data'!AC10&lt;U$194,10,(U$195-'Indicator Data'!AC10)/(U$195-U$194)*10)),1))</f>
        <v>6.1</v>
      </c>
      <c r="V7" s="97" t="str">
        <f>IF('Indicator Data'!AD10="No data","x",ROUND(IF('Indicator Data'!AD10&gt;V$195,10,IF('Indicator Data'!AD10&lt;V$194,0,10-(V$195-'Indicator Data'!AD10)/(V$195-V$194)*10)),1))</f>
        <v>x</v>
      </c>
      <c r="W7" s="98">
        <f t="shared" si="6"/>
        <v>3.2</v>
      </c>
      <c r="X7" s="99">
        <f t="shared" si="7"/>
        <v>1.8</v>
      </c>
      <c r="Y7" s="184"/>
    </row>
    <row r="8" spans="1:25" s="4" customFormat="1" x14ac:dyDescent="0.25">
      <c r="A8" s="131" t="s">
        <v>11</v>
      </c>
      <c r="B8" s="51" t="s">
        <v>10</v>
      </c>
      <c r="C8" s="97">
        <f>IF('Indicator Data'!AR11="No data","x",ROUND(IF('Indicator Data'!AR11&gt;C$195,0,IF('Indicator Data'!AR11&lt;C$194,10,(C$195-'Indicator Data'!AR11)/(C$195-C$194)*10)),1))</f>
        <v>3.8</v>
      </c>
      <c r="D8" s="98">
        <f t="shared" si="0"/>
        <v>3.8</v>
      </c>
      <c r="E8" s="97">
        <f>IF('Indicator Data'!AT11="No data","x",ROUND(IF('Indicator Data'!AT11&gt;E$195,0,IF('Indicator Data'!AT11&lt;E$194,10,(E$195-'Indicator Data'!AT11)/(E$195-E$194)*10)),1))</f>
        <v>6.4</v>
      </c>
      <c r="F8" s="97">
        <f>IF('Indicator Data'!AS11="No data","x",ROUND(IF('Indicator Data'!AS11&gt;F$195,0,IF('Indicator Data'!AS11&lt;F$194,10,(F$195-'Indicator Data'!AS11)/(F$195-F$194)*10)),1))</f>
        <v>5.2</v>
      </c>
      <c r="G8" s="98">
        <f t="shared" si="1"/>
        <v>5.8</v>
      </c>
      <c r="H8" s="99">
        <f t="shared" si="2"/>
        <v>4.8</v>
      </c>
      <c r="I8" s="97">
        <f>IF('Indicator Data'!AV11="No data","x",ROUND(IF('Indicator Data'!AV11^2&gt;I$195,0,IF('Indicator Data'!AV11^2&lt;I$194,10,(I$195-'Indicator Data'!AV11^2)/(I$195-I$194)*10)),1))</f>
        <v>0.4</v>
      </c>
      <c r="J8" s="97">
        <f>IF(OR('Indicator Data'!AU11=0,'Indicator Data'!AU11="No data"),"x",ROUND(IF('Indicator Data'!AU11&gt;J$195,0,IF('Indicator Data'!AU11&lt;J$194,10,(J$195-'Indicator Data'!AU11)/(J$195-J$194)*10)),1))</f>
        <v>0</v>
      </c>
      <c r="K8" s="97">
        <f>IF('Indicator Data'!AW11="No data","x",ROUND(IF('Indicator Data'!AW11&gt;K$195,0,IF('Indicator Data'!AW11&lt;K$194,10,(K$195-'Indicator Data'!AW11)/(K$195-K$194)*10)),1))</f>
        <v>3.1</v>
      </c>
      <c r="L8" s="97">
        <f>IF('Indicator Data'!AX11="No data","x",ROUND(IF('Indicator Data'!AX11&gt;L$195,0,IF('Indicator Data'!AX11&lt;L$194,10,(L$195-'Indicator Data'!AX11)/(L$195-L$194)*10)),1))</f>
        <v>2.9</v>
      </c>
      <c r="M8" s="98">
        <f t="shared" si="3"/>
        <v>1.6</v>
      </c>
      <c r="N8" s="148">
        <f>IF('Indicator Data'!AY11="No data","x",'Indicator Data'!AY11/'Indicator Data'!BE11*100)</f>
        <v>19.001056020228816</v>
      </c>
      <c r="O8" s="97">
        <f t="shared" si="4"/>
        <v>8.1999999999999993</v>
      </c>
      <c r="P8" s="97">
        <f>IF('Indicator Data'!AZ11="No data","x",ROUND(IF('Indicator Data'!AZ11&gt;P$195,0,IF('Indicator Data'!AZ11&lt;P$194,10,(P$195-'Indicator Data'!AZ11)/(P$195-P$194)*10)),1))</f>
        <v>0.4</v>
      </c>
      <c r="Q8" s="97">
        <f>IF('Indicator Data'!BA11="No data","x",ROUND(IF('Indicator Data'!BA11&gt;Q$195,0,IF('Indicator Data'!BA11&lt;Q$194,10,(Q$195-'Indicator Data'!BA11)/(Q$195-Q$194)*10)),1))</f>
        <v>0.2</v>
      </c>
      <c r="R8" s="98">
        <f t="shared" si="5"/>
        <v>2.9</v>
      </c>
      <c r="S8" s="97">
        <f>IF('Indicator Data'!Y11="No data","x",ROUND(IF('Indicator Data'!Y11&gt;S$195,0,IF('Indicator Data'!Y11&lt;S$194,10,(S$195-'Indicator Data'!Y11)/(S$195-S$194)*10)),1))</f>
        <v>0.4</v>
      </c>
      <c r="T8" s="97">
        <f>IF('Indicator Data'!Z11="No data","x",ROUND(IF('Indicator Data'!Z11&gt;T$195,0,IF('Indicator Data'!Z11&lt;T$194,10,(T$195-'Indicator Data'!Z11)/(T$195-T$194)*10)),1))</f>
        <v>2.2999999999999998</v>
      </c>
      <c r="U8" s="97">
        <f>IF('Indicator Data'!AC11="No data","x",ROUND(IF('Indicator Data'!AC11&gt;U$195,0,IF('Indicator Data'!AC11&lt;U$194,10,(U$195-'Indicator Data'!AC11)/(U$195-U$194)*10)),1))</f>
        <v>6.3</v>
      </c>
      <c r="V8" s="97">
        <f>IF('Indicator Data'!AD11="No data","x",ROUND(IF('Indicator Data'!AD11&gt;V$195,10,IF('Indicator Data'!AD11&lt;V$194,0,10-(V$195-'Indicator Data'!AD11)/(V$195-V$194)*10)),1))</f>
        <v>0.6</v>
      </c>
      <c r="W8" s="98">
        <f t="shared" si="6"/>
        <v>2.4</v>
      </c>
      <c r="X8" s="99">
        <f t="shared" si="7"/>
        <v>2.2999999999999998</v>
      </c>
      <c r="Y8" s="184"/>
    </row>
    <row r="9" spans="1:25" s="4" customFormat="1" x14ac:dyDescent="0.25">
      <c r="A9" s="131" t="s">
        <v>13</v>
      </c>
      <c r="B9" s="51" t="s">
        <v>12</v>
      </c>
      <c r="C9" s="97">
        <f>IF('Indicator Data'!AR12="No data","x",ROUND(IF('Indicator Data'!AR12&gt;C$195,0,IF('Indicator Data'!AR12&lt;C$194,10,(C$195-'Indicator Data'!AR12)/(C$195-C$194)*10)),1))</f>
        <v>7.5</v>
      </c>
      <c r="D9" s="98">
        <f t="shared" si="0"/>
        <v>7.5</v>
      </c>
      <c r="E9" s="97">
        <f>IF('Indicator Data'!AT12="No data","x",ROUND(IF('Indicator Data'!AT12&gt;E$195,0,IF('Indicator Data'!AT12&lt;E$194,10,(E$195-'Indicator Data'!AT12)/(E$195-E$194)*10)),1))</f>
        <v>6.7</v>
      </c>
      <c r="F9" s="97">
        <f>IF('Indicator Data'!AS12="No data","x",ROUND(IF('Indicator Data'!AS12&gt;F$195,0,IF('Indicator Data'!AS12&lt;F$194,10,(F$195-'Indicator Data'!AS12)/(F$195-F$194)*10)),1))</f>
        <v>5.3</v>
      </c>
      <c r="G9" s="98">
        <f t="shared" si="1"/>
        <v>6</v>
      </c>
      <c r="H9" s="99">
        <f t="shared" si="2"/>
        <v>6.8</v>
      </c>
      <c r="I9" s="97">
        <f>IF('Indicator Data'!AV12="No data","x",ROUND(IF('Indicator Data'!AV12^2&gt;I$195,0,IF('Indicator Data'!AV12^2&lt;I$194,10,(I$195-'Indicator Data'!AV12^2)/(I$195-I$194)*10)),1))</f>
        <v>0.1</v>
      </c>
      <c r="J9" s="97">
        <f>IF(OR('Indicator Data'!AU12=0,'Indicator Data'!AU12="No data"),"x",ROUND(IF('Indicator Data'!AU12&gt;J$195,0,IF('Indicator Data'!AU12&lt;J$194,10,(J$195-'Indicator Data'!AU12)/(J$195-J$194)*10)),1))</f>
        <v>0</v>
      </c>
      <c r="K9" s="97">
        <f>IF('Indicator Data'!AW12="No data","x",ROUND(IF('Indicator Data'!AW12&gt;K$195,0,IF('Indicator Data'!AW12&lt;K$194,10,(K$195-'Indicator Data'!AW12)/(K$195-K$194)*10)),1))</f>
        <v>4.2</v>
      </c>
      <c r="L9" s="97">
        <f>IF('Indicator Data'!AX12="No data","x",ROUND(IF('Indicator Data'!AX12&gt;L$195,0,IF('Indicator Data'!AX12&lt;L$194,10,(L$195-'Indicator Data'!AX12)/(L$195-L$194)*10)),1))</f>
        <v>4.4000000000000004</v>
      </c>
      <c r="M9" s="98">
        <f t="shared" si="3"/>
        <v>2.2000000000000002</v>
      </c>
      <c r="N9" s="148">
        <f>IF('Indicator Data'!AY12="No data","x",'Indicator Data'!AY12/'Indicator Data'!BE12*100)</f>
        <v>70.224719101123597</v>
      </c>
      <c r="O9" s="97">
        <f t="shared" si="4"/>
        <v>3</v>
      </c>
      <c r="P9" s="97">
        <f>IF('Indicator Data'!AZ12="No data","x",ROUND(IF('Indicator Data'!AZ12&gt;P$195,0,IF('Indicator Data'!AZ12&lt;P$194,10,(P$195-'Indicator Data'!AZ12)/(P$195-P$194)*10)),1))</f>
        <v>1.2</v>
      </c>
      <c r="Q9" s="97">
        <f>IF('Indicator Data'!BA12="No data","x",ROUND(IF('Indicator Data'!BA12&gt;Q$195,0,IF('Indicator Data'!BA12&lt;Q$194,10,(Q$195-'Indicator Data'!BA12)/(Q$195-Q$194)*10)),1))</f>
        <v>0</v>
      </c>
      <c r="R9" s="98">
        <f t="shared" si="5"/>
        <v>1.4</v>
      </c>
      <c r="S9" s="97">
        <f>IF('Indicator Data'!Y12="No data","x",ROUND(IF('Indicator Data'!Y12&gt;S$195,0,IF('Indicator Data'!Y12&lt;S$194,10,(S$195-'Indicator Data'!Y12)/(S$195-S$194)*10)),1))</f>
        <v>3.3</v>
      </c>
      <c r="T9" s="97">
        <f>IF('Indicator Data'!Z12="No data","x",ROUND(IF('Indicator Data'!Z12&gt;T$195,0,IF('Indicator Data'!Z12&lt;T$194,10,(T$195-'Indicator Data'!Z12)/(T$195-T$194)*10)),1))</f>
        <v>0.5</v>
      </c>
      <c r="U9" s="97">
        <f>IF('Indicator Data'!AC12="No data","x",ROUND(IF('Indicator Data'!AC12&gt;U$195,0,IF('Indicator Data'!AC12&lt;U$194,10,(U$195-'Indicator Data'!AC12)/(U$195-U$194)*10)),1))</f>
        <v>8.9</v>
      </c>
      <c r="V9" s="97">
        <f>IF('Indicator Data'!AD12="No data","x",ROUND(IF('Indicator Data'!AD12&gt;V$195,10,IF('Indicator Data'!AD12&lt;V$194,0,10-(V$195-'Indicator Data'!AD12)/(V$195-V$194)*10)),1))</f>
        <v>0.3</v>
      </c>
      <c r="W9" s="98">
        <f t="shared" si="6"/>
        <v>3.3</v>
      </c>
      <c r="X9" s="99">
        <f t="shared" si="7"/>
        <v>2.2999999999999998</v>
      </c>
      <c r="Y9" s="184"/>
    </row>
    <row r="10" spans="1:25" s="4" customFormat="1" x14ac:dyDescent="0.25">
      <c r="A10" s="131" t="s">
        <v>15</v>
      </c>
      <c r="B10" s="51" t="s">
        <v>14</v>
      </c>
      <c r="C10" s="97">
        <f>IF('Indicator Data'!AR13="No data","x",ROUND(IF('Indicator Data'!AR13&gt;C$195,0,IF('Indicator Data'!AR13&lt;C$194,10,(C$195-'Indicator Data'!AR13)/(C$195-C$194)*10)),1))</f>
        <v>2.4</v>
      </c>
      <c r="D10" s="98">
        <f t="shared" si="0"/>
        <v>2.4</v>
      </c>
      <c r="E10" s="97">
        <f>IF('Indicator Data'!AT13="No data","x",ROUND(IF('Indicator Data'!AT13&gt;E$195,0,IF('Indicator Data'!AT13&lt;E$194,10,(E$195-'Indicator Data'!AT13)/(E$195-E$194)*10)),1))</f>
        <v>2.1</v>
      </c>
      <c r="F10" s="97">
        <f>IF('Indicator Data'!AS13="No data","x",ROUND(IF('Indicator Data'!AS13&gt;F$195,0,IF('Indicator Data'!AS13&lt;F$194,10,(F$195-'Indicator Data'!AS13)/(F$195-F$194)*10)),1))</f>
        <v>1.9</v>
      </c>
      <c r="G10" s="98">
        <f t="shared" si="1"/>
        <v>2</v>
      </c>
      <c r="H10" s="99">
        <f t="shared" si="2"/>
        <v>2.2000000000000002</v>
      </c>
      <c r="I10" s="97" t="str">
        <f>IF('Indicator Data'!AV13="No data","x",ROUND(IF('Indicator Data'!AV13^2&gt;I$195,0,IF('Indicator Data'!AV13^2&lt;I$194,10,(I$195-'Indicator Data'!AV13^2)/(I$195-I$194)*10)),1))</f>
        <v>x</v>
      </c>
      <c r="J10" s="97">
        <f>IF(OR('Indicator Data'!AU13=0,'Indicator Data'!AU13="No data"),"x",ROUND(IF('Indicator Data'!AU13&gt;J$195,0,IF('Indicator Data'!AU13&lt;J$194,10,(J$195-'Indicator Data'!AU13)/(J$195-J$194)*10)),1))</f>
        <v>0</v>
      </c>
      <c r="K10" s="97">
        <f>IF('Indicator Data'!AW13="No data","x",ROUND(IF('Indicator Data'!AW13&gt;K$195,0,IF('Indicator Data'!AW13&lt;K$194,10,(K$195-'Indicator Data'!AW13)/(K$195-K$194)*10)),1))</f>
        <v>1.5</v>
      </c>
      <c r="L10" s="97">
        <f>IF('Indicator Data'!AX13="No data","x",ROUND(IF('Indicator Data'!AX13&gt;L$195,0,IF('Indicator Data'!AX13&lt;L$194,10,(L$195-'Indicator Data'!AX13)/(L$195-L$194)*10)),1))</f>
        <v>3.4</v>
      </c>
      <c r="M10" s="98">
        <f t="shared" si="3"/>
        <v>1.6</v>
      </c>
      <c r="N10" s="148">
        <f>IF('Indicator Data'!AY13="No data","x",'Indicator Data'!AY13/'Indicator Data'!BE13*100)</f>
        <v>10.023039975007485</v>
      </c>
      <c r="O10" s="97">
        <f t="shared" si="4"/>
        <v>9.1</v>
      </c>
      <c r="P10" s="97">
        <f>IF('Indicator Data'!AZ13="No data","x",ROUND(IF('Indicator Data'!AZ13&gt;P$195,0,IF('Indicator Data'!AZ13&lt;P$194,10,(P$195-'Indicator Data'!AZ13)/(P$195-P$194)*10)),1))</f>
        <v>0</v>
      </c>
      <c r="Q10" s="97">
        <f>IF('Indicator Data'!BA13="No data","x",ROUND(IF('Indicator Data'!BA13&gt;Q$195,0,IF('Indicator Data'!BA13&lt;Q$194,10,(Q$195-'Indicator Data'!BA13)/(Q$195-Q$194)*10)),1))</f>
        <v>0</v>
      </c>
      <c r="R10" s="98">
        <f t="shared" si="5"/>
        <v>3</v>
      </c>
      <c r="S10" s="97">
        <f>IF('Indicator Data'!Y13="No data","x",ROUND(IF('Indicator Data'!Y13&gt;S$195,0,IF('Indicator Data'!Y13&lt;S$194,10,(S$195-'Indicator Data'!Y13)/(S$195-S$194)*10)),1))</f>
        <v>1.8</v>
      </c>
      <c r="T10" s="97">
        <f>IF('Indicator Data'!Z13="No data","x",ROUND(IF('Indicator Data'!Z13&gt;T$195,0,IF('Indicator Data'!Z13&lt;T$194,10,(T$195-'Indicator Data'!Z13)/(T$195-T$194)*10)),1))</f>
        <v>1</v>
      </c>
      <c r="U10" s="97">
        <f>IF('Indicator Data'!AC13="No data","x",ROUND(IF('Indicator Data'!AC13&gt;U$195,0,IF('Indicator Data'!AC13&lt;U$194,10,(U$195-'Indicator Data'!AC13)/(U$195-U$194)*10)),1))</f>
        <v>0</v>
      </c>
      <c r="V10" s="97">
        <f>IF('Indicator Data'!AD13="No data","x",ROUND(IF('Indicator Data'!AD13&gt;V$195,10,IF('Indicator Data'!AD13&lt;V$194,0,10-(V$195-'Indicator Data'!AD13)/(V$195-V$194)*10)),1))</f>
        <v>0.1</v>
      </c>
      <c r="W10" s="98">
        <f t="shared" si="6"/>
        <v>0.7</v>
      </c>
      <c r="X10" s="99">
        <f t="shared" si="7"/>
        <v>1.8</v>
      </c>
      <c r="Y10" s="184"/>
    </row>
    <row r="11" spans="1:25" s="4" customFormat="1" x14ac:dyDescent="0.25">
      <c r="A11" s="131" t="s">
        <v>17</v>
      </c>
      <c r="B11" s="51" t="s">
        <v>16</v>
      </c>
      <c r="C11" s="97">
        <f>IF('Indicator Data'!AR14="No data","x",ROUND(IF('Indicator Data'!AR14&gt;C$195,0,IF('Indicator Data'!AR14&lt;C$194,10,(C$195-'Indicator Data'!AR14)/(C$195-C$194)*10)),1))</f>
        <v>2</v>
      </c>
      <c r="D11" s="98">
        <f t="shared" si="0"/>
        <v>2</v>
      </c>
      <c r="E11" s="97">
        <f>IF('Indicator Data'!AT14="No data","x",ROUND(IF('Indicator Data'!AT14&gt;E$195,0,IF('Indicator Data'!AT14&lt;E$194,10,(E$195-'Indicator Data'!AT14)/(E$195-E$194)*10)),1))</f>
        <v>2.5</v>
      </c>
      <c r="F11" s="97">
        <f>IF('Indicator Data'!AS14="No data","x",ROUND(IF('Indicator Data'!AS14&gt;F$195,0,IF('Indicator Data'!AS14&lt;F$194,10,(F$195-'Indicator Data'!AS14)/(F$195-F$194)*10)),1))</f>
        <v>2.1</v>
      </c>
      <c r="G11" s="98">
        <f t="shared" si="1"/>
        <v>2.2999999999999998</v>
      </c>
      <c r="H11" s="99">
        <f t="shared" si="2"/>
        <v>2.2000000000000002</v>
      </c>
      <c r="I11" s="97" t="str">
        <f>IF('Indicator Data'!AV14="No data","x",ROUND(IF('Indicator Data'!AV14^2&gt;I$195,0,IF('Indicator Data'!AV14^2&lt;I$194,10,(I$195-'Indicator Data'!AV14^2)/(I$195-I$194)*10)),1))</f>
        <v>x</v>
      </c>
      <c r="J11" s="97">
        <f>IF(OR('Indicator Data'!AU14=0,'Indicator Data'!AU14="No data"),"x",ROUND(IF('Indicator Data'!AU14&gt;J$195,0,IF('Indicator Data'!AU14&lt;J$194,10,(J$195-'Indicator Data'!AU14)/(J$195-J$194)*10)),1))</f>
        <v>0</v>
      </c>
      <c r="K11" s="97">
        <f>IF('Indicator Data'!AW14="No data","x",ROUND(IF('Indicator Data'!AW14&gt;K$195,0,IF('Indicator Data'!AW14&lt;K$194,10,(K$195-'Indicator Data'!AW14)/(K$195-K$194)*10)),1))</f>
        <v>1.6</v>
      </c>
      <c r="L11" s="97">
        <f>IF('Indicator Data'!AX14="No data","x",ROUND(IF('Indicator Data'!AX14&gt;L$195,0,IF('Indicator Data'!AX14&lt;L$194,10,(L$195-'Indicator Data'!AX14)/(L$195-L$194)*10)),1))</f>
        <v>2.2000000000000002</v>
      </c>
      <c r="M11" s="98">
        <f t="shared" si="3"/>
        <v>1.3</v>
      </c>
      <c r="N11" s="148">
        <f>IF('Indicator Data'!AY14="No data","x",'Indicator Data'!AY14/'Indicator Data'!BE14*100)</f>
        <v>351.90331153150748</v>
      </c>
      <c r="O11" s="97">
        <f t="shared" si="4"/>
        <v>0</v>
      </c>
      <c r="P11" s="97">
        <f>IF('Indicator Data'!AZ14="No data","x",ROUND(IF('Indicator Data'!AZ14&gt;P$195,0,IF('Indicator Data'!AZ14&lt;P$194,10,(P$195-'Indicator Data'!AZ14)/(P$195-P$194)*10)),1))</f>
        <v>0</v>
      </c>
      <c r="Q11" s="97">
        <f>IF('Indicator Data'!BA14="No data","x",ROUND(IF('Indicator Data'!BA14&gt;Q$195,0,IF('Indicator Data'!BA14&lt;Q$194,10,(Q$195-'Indicator Data'!BA14)/(Q$195-Q$194)*10)),1))</f>
        <v>0</v>
      </c>
      <c r="R11" s="98">
        <f t="shared" si="5"/>
        <v>0</v>
      </c>
      <c r="S11" s="97">
        <f>IF('Indicator Data'!Y14="No data","x",ROUND(IF('Indicator Data'!Y14&gt;S$195,0,IF('Indicator Data'!Y14&lt;S$194,10,(S$195-'Indicator Data'!Y14)/(S$195-S$194)*10)),1))</f>
        <v>0</v>
      </c>
      <c r="T11" s="97">
        <f>IF('Indicator Data'!Z14="No data","x",ROUND(IF('Indicator Data'!Z14&gt;T$195,0,IF('Indicator Data'!Z14&lt;T$194,10,(T$195-'Indicator Data'!Z14)/(T$195-T$194)*10)),1))</f>
        <v>1</v>
      </c>
      <c r="U11" s="97">
        <f>IF('Indicator Data'!AC14="No data","x",ROUND(IF('Indicator Data'!AC14&gt;U$195,0,IF('Indicator Data'!AC14&lt;U$194,10,(U$195-'Indicator Data'!AC14)/(U$195-U$194)*10)),1))</f>
        <v>0</v>
      </c>
      <c r="V11" s="97">
        <f>IF('Indicator Data'!AD14="No data","x",ROUND(IF('Indicator Data'!AD14&gt;V$195,10,IF('Indicator Data'!AD14&lt;V$194,0,10-(V$195-'Indicator Data'!AD14)/(V$195-V$194)*10)),1))</f>
        <v>0</v>
      </c>
      <c r="W11" s="98">
        <f t="shared" si="6"/>
        <v>0.3</v>
      </c>
      <c r="X11" s="99">
        <f t="shared" si="7"/>
        <v>0.5</v>
      </c>
      <c r="Y11" s="184"/>
    </row>
    <row r="12" spans="1:25" s="4" customFormat="1" x14ac:dyDescent="0.25">
      <c r="A12" s="131" t="s">
        <v>19</v>
      </c>
      <c r="B12" s="51" t="s">
        <v>18</v>
      </c>
      <c r="C12" s="97" t="str">
        <f>IF('Indicator Data'!AR15="No data","x",ROUND(IF('Indicator Data'!AR15&gt;C$195,0,IF('Indicator Data'!AR15&lt;C$194,10,(C$195-'Indicator Data'!AR15)/(C$195-C$194)*10)),1))</f>
        <v>x</v>
      </c>
      <c r="D12" s="98" t="str">
        <f t="shared" si="0"/>
        <v>x</v>
      </c>
      <c r="E12" s="97">
        <f>IF('Indicator Data'!AT15="No data","x",ROUND(IF('Indicator Data'!AT15&gt;E$195,0,IF('Indicator Data'!AT15&lt;E$194,10,(E$195-'Indicator Data'!AT15)/(E$195-E$194)*10)),1))</f>
        <v>7</v>
      </c>
      <c r="F12" s="97">
        <f>IF('Indicator Data'!AS15="No data","x",ROUND(IF('Indicator Data'!AS15&gt;F$195,0,IF('Indicator Data'!AS15&lt;F$194,10,(F$195-'Indicator Data'!AS15)/(F$195-F$194)*10)),1))</f>
        <v>5.5</v>
      </c>
      <c r="G12" s="98">
        <f t="shared" si="1"/>
        <v>6.3</v>
      </c>
      <c r="H12" s="99">
        <f t="shared" si="2"/>
        <v>6.3</v>
      </c>
      <c r="I12" s="97">
        <f>IF('Indicator Data'!AV15="No data","x",ROUND(IF('Indicator Data'!AV15^2&gt;I$195,0,IF('Indicator Data'!AV15^2&lt;I$194,10,(I$195-'Indicator Data'!AV15^2)/(I$195-I$194)*10)),1))</f>
        <v>0</v>
      </c>
      <c r="J12" s="97">
        <f>IF(OR('Indicator Data'!AU15=0,'Indicator Data'!AU15="No data"),"x",ROUND(IF('Indicator Data'!AU15&gt;J$195,0,IF('Indicator Data'!AU15&lt;J$194,10,(J$195-'Indicator Data'!AU15)/(J$195-J$194)*10)),1))</f>
        <v>0</v>
      </c>
      <c r="K12" s="97">
        <f>IF('Indicator Data'!AW15="No data","x",ROUND(IF('Indicator Data'!AW15&gt;K$195,0,IF('Indicator Data'!AW15&lt;K$194,10,(K$195-'Indicator Data'!AW15)/(K$195-K$194)*10)),1))</f>
        <v>2.2999999999999998</v>
      </c>
      <c r="L12" s="97">
        <f>IF('Indicator Data'!AX15="No data","x",ROUND(IF('Indicator Data'!AX15&gt;L$195,0,IF('Indicator Data'!AX15&lt;L$194,10,(L$195-'Indicator Data'!AX15)/(L$195-L$194)*10)),1))</f>
        <v>4.5</v>
      </c>
      <c r="M12" s="98">
        <f t="shared" si="3"/>
        <v>1.7</v>
      </c>
      <c r="N12" s="148">
        <f>IF('Indicator Data'!AY15="No data","x",'Indicator Data'!AY15/'Indicator Data'!BE15*100)</f>
        <v>31.454910595465652</v>
      </c>
      <c r="O12" s="97">
        <f t="shared" si="4"/>
        <v>6.9</v>
      </c>
      <c r="P12" s="97">
        <f>IF('Indicator Data'!AZ15="No data","x",ROUND(IF('Indicator Data'!AZ15&gt;P$195,0,IF('Indicator Data'!AZ15&lt;P$194,10,(P$195-'Indicator Data'!AZ15)/(P$195-P$194)*10)),1))</f>
        <v>1.2</v>
      </c>
      <c r="Q12" s="97">
        <f>IF('Indicator Data'!BA15="No data","x",ROUND(IF('Indicator Data'!BA15&gt;Q$195,0,IF('Indicator Data'!BA15&lt;Q$194,10,(Q$195-'Indicator Data'!BA15)/(Q$195-Q$194)*10)),1))</f>
        <v>2.6</v>
      </c>
      <c r="R12" s="98">
        <f t="shared" si="5"/>
        <v>3.6</v>
      </c>
      <c r="S12" s="97">
        <f>IF('Indicator Data'!Y15="No data","x",ROUND(IF('Indicator Data'!Y15&gt;S$195,0,IF('Indicator Data'!Y15&lt;S$194,10,(S$195-'Indicator Data'!Y15)/(S$195-S$194)*10)),1))</f>
        <v>1.5</v>
      </c>
      <c r="T12" s="97">
        <f>IF('Indicator Data'!Z15="No data","x",ROUND(IF('Indicator Data'!Z15&gt;T$195,0,IF('Indicator Data'!Z15&lt;T$194,10,(T$195-'Indicator Data'!Z15)/(T$195-T$194)*10)),1))</f>
        <v>0.3</v>
      </c>
      <c r="U12" s="97">
        <f>IF('Indicator Data'!AC15="No data","x",ROUND(IF('Indicator Data'!AC15&gt;U$195,0,IF('Indicator Data'!AC15&lt;U$194,10,(U$195-'Indicator Data'!AC15)/(U$195-U$194)*10)),1))</f>
        <v>6.6</v>
      </c>
      <c r="V12" s="97">
        <f>IF('Indicator Data'!AD15="No data","x",ROUND(IF('Indicator Data'!AD15&gt;V$195,10,IF('Indicator Data'!AD15&lt;V$194,0,10-(V$195-'Indicator Data'!AD15)/(V$195-V$194)*10)),1))</f>
        <v>0.3</v>
      </c>
      <c r="W12" s="98">
        <f t="shared" si="6"/>
        <v>2.2000000000000002</v>
      </c>
      <c r="X12" s="99">
        <f t="shared" si="7"/>
        <v>2.5</v>
      </c>
      <c r="Y12" s="184"/>
    </row>
    <row r="13" spans="1:25" s="4" customFormat="1" x14ac:dyDescent="0.25">
      <c r="A13" s="131" t="s">
        <v>21</v>
      </c>
      <c r="B13" s="51" t="s">
        <v>20</v>
      </c>
      <c r="C13" s="97" t="str">
        <f>IF('Indicator Data'!AR16="No data","x",ROUND(IF('Indicator Data'!AR16&gt;C$195,0,IF('Indicator Data'!AR16&lt;C$194,10,(C$195-'Indicator Data'!AR16)/(C$195-C$194)*10)),1))</f>
        <v>x</v>
      </c>
      <c r="D13" s="98" t="str">
        <f t="shared" si="0"/>
        <v>x</v>
      </c>
      <c r="E13" s="97">
        <f>IF('Indicator Data'!AT16="No data","x",ROUND(IF('Indicator Data'!AT16&gt;E$195,0,IF('Indicator Data'!AT16&lt;E$194,10,(E$195-'Indicator Data'!AT16)/(E$195-E$194)*10)),1))</f>
        <v>3.4</v>
      </c>
      <c r="F13" s="97">
        <f>IF('Indicator Data'!AS16="No data","x",ROUND(IF('Indicator Data'!AS16&gt;F$195,0,IF('Indicator Data'!AS16&lt;F$194,10,(F$195-'Indicator Data'!AS16)/(F$195-F$194)*10)),1))</f>
        <v>3.6</v>
      </c>
      <c r="G13" s="98">
        <f t="shared" si="1"/>
        <v>3.5</v>
      </c>
      <c r="H13" s="99">
        <f t="shared" si="2"/>
        <v>3.5</v>
      </c>
      <c r="I13" s="97" t="str">
        <f>IF('Indicator Data'!AV16="No data","x",ROUND(IF('Indicator Data'!AV16^2&gt;I$195,0,IF('Indicator Data'!AV16^2&lt;I$194,10,(I$195-'Indicator Data'!AV16^2)/(I$195-I$194)*10)),1))</f>
        <v>x</v>
      </c>
      <c r="J13" s="97">
        <f>IF(OR('Indicator Data'!AU16=0,'Indicator Data'!AU16="No data"),"x",ROUND(IF('Indicator Data'!AU16&gt;J$195,0,IF('Indicator Data'!AU16&lt;J$194,10,(J$195-'Indicator Data'!AU16)/(J$195-J$194)*10)),1))</f>
        <v>0</v>
      </c>
      <c r="K13" s="97">
        <f>IF('Indicator Data'!AW16="No data","x",ROUND(IF('Indicator Data'!AW16&gt;K$195,0,IF('Indicator Data'!AW16&lt;K$194,10,(K$195-'Indicator Data'!AW16)/(K$195-K$194)*10)),1))</f>
        <v>2.2000000000000002</v>
      </c>
      <c r="L13" s="97">
        <f>IF('Indicator Data'!AX16="No data","x",ROUND(IF('Indicator Data'!AX16&gt;L$195,0,IF('Indicator Data'!AX16&lt;L$194,10,(L$195-'Indicator Data'!AX16)/(L$195-L$194)*10)),1))</f>
        <v>6.1</v>
      </c>
      <c r="M13" s="98">
        <f t="shared" si="3"/>
        <v>2.8</v>
      </c>
      <c r="N13" s="148">
        <f>IF('Indicator Data'!AY16="No data","x",'Indicator Data'!AY16/'Indicator Data'!BE16*100)</f>
        <v>47.952047952047955</v>
      </c>
      <c r="O13" s="97">
        <f t="shared" si="4"/>
        <v>5.3</v>
      </c>
      <c r="P13" s="97">
        <f>IF('Indicator Data'!AZ16="No data","x",ROUND(IF('Indicator Data'!AZ16&gt;P$195,0,IF('Indicator Data'!AZ16&lt;P$194,10,(P$195-'Indicator Data'!AZ16)/(P$195-P$194)*10)),1))</f>
        <v>0.9</v>
      </c>
      <c r="Q13" s="97">
        <f>IF('Indicator Data'!BA16="No data","x",ROUND(IF('Indicator Data'!BA16&gt;Q$195,0,IF('Indicator Data'!BA16&lt;Q$194,10,(Q$195-'Indicator Data'!BA16)/(Q$195-Q$194)*10)),1))</f>
        <v>0.3</v>
      </c>
      <c r="R13" s="98">
        <f t="shared" si="5"/>
        <v>2.2000000000000002</v>
      </c>
      <c r="S13" s="97">
        <f>IF('Indicator Data'!Y16="No data","x",ROUND(IF('Indicator Data'!Y16&gt;S$195,0,IF('Indicator Data'!Y16&lt;S$194,10,(S$195-'Indicator Data'!Y16)/(S$195-S$194)*10)),1))</f>
        <v>3</v>
      </c>
      <c r="T13" s="97">
        <f>IF('Indicator Data'!Z16="No data","x",ROUND(IF('Indicator Data'!Z16&gt;T$195,0,IF('Indicator Data'!Z16&lt;T$194,10,(T$195-'Indicator Data'!Z16)/(T$195-T$194)*10)),1))</f>
        <v>2.6</v>
      </c>
      <c r="U13" s="97">
        <f>IF('Indicator Data'!AC16="No data","x",ROUND(IF('Indicator Data'!AC16&gt;U$195,0,IF('Indicator Data'!AC16&lt;U$194,10,(U$195-'Indicator Data'!AC16)/(U$195-U$194)*10)),1))</f>
        <v>4</v>
      </c>
      <c r="V13" s="97">
        <f>IF('Indicator Data'!AD16="No data","x",ROUND(IF('Indicator Data'!AD16&gt;V$195,10,IF('Indicator Data'!AD16&lt;V$194,0,10-(V$195-'Indicator Data'!AD16)/(V$195-V$194)*10)),1))</f>
        <v>0.9</v>
      </c>
      <c r="W13" s="98">
        <f t="shared" si="6"/>
        <v>2.6</v>
      </c>
      <c r="X13" s="99">
        <f t="shared" si="7"/>
        <v>2.5</v>
      </c>
      <c r="Y13" s="184"/>
    </row>
    <row r="14" spans="1:25" s="4" customFormat="1" x14ac:dyDescent="0.25">
      <c r="A14" s="131" t="s">
        <v>23</v>
      </c>
      <c r="B14" s="51" t="s">
        <v>22</v>
      </c>
      <c r="C14" s="97">
        <f>IF('Indicator Data'!AR17="No data","x",ROUND(IF('Indicator Data'!AR17&gt;C$195,0,IF('Indicator Data'!AR17&lt;C$194,10,(C$195-'Indicator Data'!AR17)/(C$195-C$194)*10)),1))</f>
        <v>3.8</v>
      </c>
      <c r="D14" s="98">
        <f t="shared" si="0"/>
        <v>3.8</v>
      </c>
      <c r="E14" s="97">
        <f>IF('Indicator Data'!AT17="No data","x",ROUND(IF('Indicator Data'!AT17&gt;E$195,0,IF('Indicator Data'!AT17&lt;E$194,10,(E$195-'Indicator Data'!AT17)/(E$195-E$194)*10)),1))</f>
        <v>5.7</v>
      </c>
      <c r="F14" s="97">
        <f>IF('Indicator Data'!AS17="No data","x",ROUND(IF('Indicator Data'!AS17&gt;F$195,0,IF('Indicator Data'!AS17&lt;F$194,10,(F$195-'Indicator Data'!AS17)/(F$195-F$194)*10)),1))</f>
        <v>3.9</v>
      </c>
      <c r="G14" s="98">
        <f t="shared" si="1"/>
        <v>4.8</v>
      </c>
      <c r="H14" s="99">
        <f t="shared" si="2"/>
        <v>4.3</v>
      </c>
      <c r="I14" s="97">
        <f>IF('Indicator Data'!AV17="No data","x",ROUND(IF('Indicator Data'!AV17^2&gt;I$195,0,IF('Indicator Data'!AV17^2&lt;I$194,10,(I$195-'Indicator Data'!AV17^2)/(I$195-I$194)*10)),1))</f>
        <v>0.9</v>
      </c>
      <c r="J14" s="97">
        <f>IF(OR('Indicator Data'!AU17=0,'Indicator Data'!AU17="No data"),"x",ROUND(IF('Indicator Data'!AU17&gt;J$195,0,IF('Indicator Data'!AU17&lt;J$194,10,(J$195-'Indicator Data'!AU17)/(J$195-J$194)*10)),1))</f>
        <v>0</v>
      </c>
      <c r="K14" s="97">
        <f>IF('Indicator Data'!AW17="No data","x",ROUND(IF('Indicator Data'!AW17&gt;K$195,0,IF('Indicator Data'!AW17&lt;K$194,10,(K$195-'Indicator Data'!AW17)/(K$195-K$194)*10)),1))</f>
        <v>0.7</v>
      </c>
      <c r="L14" s="97">
        <f>IF('Indicator Data'!AX17="No data","x",ROUND(IF('Indicator Data'!AX17&gt;L$195,0,IF('Indicator Data'!AX17&lt;L$194,10,(L$195-'Indicator Data'!AX17)/(L$195-L$194)*10)),1))</f>
        <v>0.8</v>
      </c>
      <c r="M14" s="98">
        <f t="shared" si="3"/>
        <v>0.6</v>
      </c>
      <c r="N14" s="148">
        <f>IF('Indicator Data'!AY17="No data","x",'Indicator Data'!AY17/'Indicator Data'!BE17*100)</f>
        <v>447.36842105263162</v>
      </c>
      <c r="O14" s="97">
        <f t="shared" si="4"/>
        <v>0</v>
      </c>
      <c r="P14" s="97">
        <f>IF('Indicator Data'!AZ17="No data","x",ROUND(IF('Indicator Data'!AZ17&gt;P$195,0,IF('Indicator Data'!AZ17&lt;P$194,10,(P$195-'Indicator Data'!AZ17)/(P$195-P$194)*10)),1))</f>
        <v>0.1</v>
      </c>
      <c r="Q14" s="97">
        <f>IF('Indicator Data'!BA17="No data","x",ROUND(IF('Indicator Data'!BA17&gt;Q$195,0,IF('Indicator Data'!BA17&lt;Q$194,10,(Q$195-'Indicator Data'!BA17)/(Q$195-Q$194)*10)),1))</f>
        <v>0</v>
      </c>
      <c r="R14" s="98">
        <f t="shared" si="5"/>
        <v>0</v>
      </c>
      <c r="S14" s="97">
        <f>IF('Indicator Data'!Y17="No data","x",ROUND(IF('Indicator Data'!Y17&gt;S$195,0,IF('Indicator Data'!Y17&lt;S$194,10,(S$195-'Indicator Data'!Y17)/(S$195-S$194)*10)),1))</f>
        <v>7.7</v>
      </c>
      <c r="T14" s="97">
        <f>IF('Indicator Data'!Z17="No data","x",ROUND(IF('Indicator Data'!Z17&gt;T$195,0,IF('Indicator Data'!Z17&lt;T$194,10,(T$195-'Indicator Data'!Z17)/(T$195-T$194)*10)),1))</f>
        <v>0</v>
      </c>
      <c r="U14" s="97">
        <f>IF('Indicator Data'!AC17="No data","x",ROUND(IF('Indicator Data'!AC17&gt;U$195,0,IF('Indicator Data'!AC17&lt;U$194,10,(U$195-'Indicator Data'!AC17)/(U$195-U$194)*10)),1))</f>
        <v>2.5</v>
      </c>
      <c r="V14" s="97">
        <f>IF('Indicator Data'!AD17="No data","x",ROUND(IF('Indicator Data'!AD17&gt;V$195,10,IF('Indicator Data'!AD17&lt;V$194,0,10-(V$195-'Indicator Data'!AD17)/(V$195-V$194)*10)),1))</f>
        <v>0.2</v>
      </c>
      <c r="W14" s="98">
        <f t="shared" si="6"/>
        <v>2.6</v>
      </c>
      <c r="X14" s="99">
        <f t="shared" si="7"/>
        <v>1.1000000000000001</v>
      </c>
      <c r="Y14" s="184"/>
    </row>
    <row r="15" spans="1:25" s="4" customFormat="1" x14ac:dyDescent="0.25">
      <c r="A15" s="131" t="s">
        <v>25</v>
      </c>
      <c r="B15" s="51" t="s">
        <v>24</v>
      </c>
      <c r="C15" s="97">
        <f>IF('Indicator Data'!AR18="No data","x",ROUND(IF('Indicator Data'!AR18&gt;C$195,0,IF('Indicator Data'!AR18&lt;C$194,10,(C$195-'Indicator Data'!AR18)/(C$195-C$194)*10)),1))</f>
        <v>3</v>
      </c>
      <c r="D15" s="98">
        <f t="shared" si="0"/>
        <v>3</v>
      </c>
      <c r="E15" s="97">
        <f>IF('Indicator Data'!AT18="No data","x",ROUND(IF('Indicator Data'!AT18&gt;E$195,0,IF('Indicator Data'!AT18&lt;E$194,10,(E$195-'Indicator Data'!AT18)/(E$195-E$194)*10)),1))</f>
        <v>7.4</v>
      </c>
      <c r="F15" s="97">
        <f>IF('Indicator Data'!AS18="No data","x",ROUND(IF('Indicator Data'!AS18&gt;F$195,0,IF('Indicator Data'!AS18&lt;F$194,10,(F$195-'Indicator Data'!AS18)/(F$195-F$194)*10)),1))</f>
        <v>6.5</v>
      </c>
      <c r="G15" s="98">
        <f t="shared" si="1"/>
        <v>7</v>
      </c>
      <c r="H15" s="99">
        <f t="shared" si="2"/>
        <v>5</v>
      </c>
      <c r="I15" s="97">
        <f>IF('Indicator Data'!AV18="No data","x",ROUND(IF('Indicator Data'!AV18^2&gt;I$195,0,IF('Indicator Data'!AV18^2&lt;I$194,10,(I$195-'Indicator Data'!AV18^2)/(I$195-I$194)*10)),1))</f>
        <v>6.8</v>
      </c>
      <c r="J15" s="97">
        <f>IF(OR('Indicator Data'!AU18=0,'Indicator Data'!AU18="No data"),"x",ROUND(IF('Indicator Data'!AU18&gt;J$195,0,IF('Indicator Data'!AU18&lt;J$194,10,(J$195-'Indicator Data'!AU18)/(J$195-J$194)*10)),1))</f>
        <v>3.8</v>
      </c>
      <c r="K15" s="97">
        <f>IF('Indicator Data'!AW18="No data","x",ROUND(IF('Indicator Data'!AW18&gt;K$195,0,IF('Indicator Data'!AW18&lt;K$194,10,(K$195-'Indicator Data'!AW18)/(K$195-K$194)*10)),1))</f>
        <v>8.6</v>
      </c>
      <c r="L15" s="97">
        <f>IF('Indicator Data'!AX18="No data","x",ROUND(IF('Indicator Data'!AX18&gt;L$195,0,IF('Indicator Data'!AX18&lt;L$194,10,(L$195-'Indicator Data'!AX18)/(L$195-L$194)*10)),1))</f>
        <v>6</v>
      </c>
      <c r="M15" s="98">
        <f t="shared" si="3"/>
        <v>6.3</v>
      </c>
      <c r="N15" s="148">
        <f>IF('Indicator Data'!AY18="No data","x",'Indicator Data'!AY18/'Indicator Data'!BE18*100)</f>
        <v>18.437427978796958</v>
      </c>
      <c r="O15" s="97">
        <f t="shared" si="4"/>
        <v>8.1999999999999993</v>
      </c>
      <c r="P15" s="97">
        <f>IF('Indicator Data'!AZ18="No data","x",ROUND(IF('Indicator Data'!AZ18&gt;P$195,0,IF('Indicator Data'!AZ18&lt;P$194,10,(P$195-'Indicator Data'!AZ18)/(P$195-P$194)*10)),1))</f>
        <v>4.4000000000000004</v>
      </c>
      <c r="Q15" s="97">
        <f>IF('Indicator Data'!BA18="No data","x",ROUND(IF('Indicator Data'!BA18&gt;Q$195,0,IF('Indicator Data'!BA18&lt;Q$194,10,(Q$195-'Indicator Data'!BA18)/(Q$195-Q$194)*10)),1))</f>
        <v>2.6</v>
      </c>
      <c r="R15" s="98">
        <f t="shared" si="5"/>
        <v>5.0999999999999996</v>
      </c>
      <c r="S15" s="97">
        <f>IF('Indicator Data'!Y18="No data","x",ROUND(IF('Indicator Data'!Y18&gt;S$195,0,IF('Indicator Data'!Y18&lt;S$194,10,(S$195-'Indicator Data'!Y18)/(S$195-S$194)*10)),1))</f>
        <v>9.1</v>
      </c>
      <c r="T15" s="97">
        <f>IF('Indicator Data'!Z18="No data","x",ROUND(IF('Indicator Data'!Z18&gt;T$195,0,IF('Indicator Data'!Z18&lt;T$194,10,(T$195-'Indicator Data'!Z18)/(T$195-T$194)*10)),1))</f>
        <v>1.3</v>
      </c>
      <c r="U15" s="97">
        <f>IF('Indicator Data'!AC18="No data","x",ROUND(IF('Indicator Data'!AC18&gt;U$195,0,IF('Indicator Data'!AC18&lt;U$194,10,(U$195-'Indicator Data'!AC18)/(U$195-U$194)*10)),1))</f>
        <v>9.9</v>
      </c>
      <c r="V15" s="97">
        <f>IF('Indicator Data'!AD18="No data","x",ROUND(IF('Indicator Data'!AD18&gt;V$195,10,IF('Indicator Data'!AD18&lt;V$194,0,10-(V$195-'Indicator Data'!AD18)/(V$195-V$194)*10)),1))</f>
        <v>2</v>
      </c>
      <c r="W15" s="98">
        <f t="shared" si="6"/>
        <v>5.6</v>
      </c>
      <c r="X15" s="99">
        <f t="shared" si="7"/>
        <v>5.7</v>
      </c>
      <c r="Y15" s="184"/>
    </row>
    <row r="16" spans="1:25" s="4" customFormat="1" x14ac:dyDescent="0.25">
      <c r="A16" s="131" t="s">
        <v>27</v>
      </c>
      <c r="B16" s="51" t="s">
        <v>26</v>
      </c>
      <c r="C16" s="97">
        <f>IF('Indicator Data'!AR19="No data","x",ROUND(IF('Indicator Data'!AR19&gt;C$195,0,IF('Indicator Data'!AR19&lt;C$194,10,(C$195-'Indicator Data'!AR19)/(C$195-C$194)*10)),1))</f>
        <v>2.8</v>
      </c>
      <c r="D16" s="98">
        <f t="shared" si="0"/>
        <v>2.8</v>
      </c>
      <c r="E16" s="97">
        <f>IF('Indicator Data'!AT19="No data","x",ROUND(IF('Indicator Data'!AT19&gt;E$195,0,IF('Indicator Data'!AT19&lt;E$194,10,(E$195-'Indicator Data'!AT19)/(E$195-E$194)*10)),1))</f>
        <v>3.9</v>
      </c>
      <c r="F16" s="97">
        <f>IF('Indicator Data'!AS19="No data","x",ROUND(IF('Indicator Data'!AS19&gt;F$195,0,IF('Indicator Data'!AS19&lt;F$194,10,(F$195-'Indicator Data'!AS19)/(F$195-F$194)*10)),1))</f>
        <v>3</v>
      </c>
      <c r="G16" s="98">
        <f t="shared" si="1"/>
        <v>3.5</v>
      </c>
      <c r="H16" s="99">
        <f t="shared" si="2"/>
        <v>3.2</v>
      </c>
      <c r="I16" s="97" t="str">
        <f>IF('Indicator Data'!AV19="No data","x",ROUND(IF('Indicator Data'!AV19^2&gt;I$195,0,IF('Indicator Data'!AV19^2&lt;I$194,10,(I$195-'Indicator Data'!AV19^2)/(I$195-I$194)*10)),1))</f>
        <v>x</v>
      </c>
      <c r="J16" s="97">
        <f>IF(OR('Indicator Data'!AU19=0,'Indicator Data'!AU19="No data"),"x",ROUND(IF('Indicator Data'!AU19&gt;J$195,0,IF('Indicator Data'!AU19&lt;J$194,10,(J$195-'Indicator Data'!AU19)/(J$195-J$194)*10)),1))</f>
        <v>0</v>
      </c>
      <c r="K16" s="97">
        <f>IF('Indicator Data'!AW19="No data","x",ROUND(IF('Indicator Data'!AW19&gt;K$195,0,IF('Indicator Data'!AW19&lt;K$194,10,(K$195-'Indicator Data'!AW19)/(K$195-K$194)*10)),1))</f>
        <v>2.4</v>
      </c>
      <c r="L16" s="97">
        <f>IF('Indicator Data'!AX19="No data","x",ROUND(IF('Indicator Data'!AX19&gt;L$195,0,IF('Indicator Data'!AX19&lt;L$194,10,(L$195-'Indicator Data'!AX19)/(L$195-L$194)*10)),1))</f>
        <v>4.3</v>
      </c>
      <c r="M16" s="98">
        <f t="shared" si="3"/>
        <v>2.2000000000000002</v>
      </c>
      <c r="N16" s="148">
        <f>IF('Indicator Data'!AY19="No data","x",'Indicator Data'!AY19/'Indicator Data'!BE19*100)</f>
        <v>418.60465116279073</v>
      </c>
      <c r="O16" s="97">
        <f t="shared" si="4"/>
        <v>0</v>
      </c>
      <c r="P16" s="97">
        <f>IF('Indicator Data'!AZ19="No data","x",ROUND(IF('Indicator Data'!AZ19&gt;P$195,0,IF('Indicator Data'!AZ19&lt;P$194,10,(P$195-'Indicator Data'!AZ19)/(P$195-P$194)*10)),1))</f>
        <v>0.4</v>
      </c>
      <c r="Q16" s="97">
        <f>IF('Indicator Data'!BA19="No data","x",ROUND(IF('Indicator Data'!BA19&gt;Q$195,0,IF('Indicator Data'!BA19&lt;Q$194,10,(Q$195-'Indicator Data'!BA19)/(Q$195-Q$194)*10)),1))</f>
        <v>0.1</v>
      </c>
      <c r="R16" s="98">
        <f t="shared" si="5"/>
        <v>0.2</v>
      </c>
      <c r="S16" s="97">
        <f>IF('Indicator Data'!Y19="No data","x",ROUND(IF('Indicator Data'!Y19&gt;S$195,0,IF('Indicator Data'!Y19&lt;S$194,10,(S$195-'Indicator Data'!Y19)/(S$195-S$194)*10)),1))</f>
        <v>5.5</v>
      </c>
      <c r="T16" s="97">
        <f>IF('Indicator Data'!Z19="No data","x",ROUND(IF('Indicator Data'!Z19&gt;T$195,0,IF('Indicator Data'!Z19&lt;T$194,10,(T$195-'Indicator Data'!Z19)/(T$195-T$194)*10)),1))</f>
        <v>1.8</v>
      </c>
      <c r="U16" s="97">
        <f>IF('Indicator Data'!AC19="No data","x",ROUND(IF('Indicator Data'!AC19&gt;U$195,0,IF('Indicator Data'!AC19&lt;U$194,10,(U$195-'Indicator Data'!AC19)/(U$195-U$194)*10)),1))</f>
        <v>6.7</v>
      </c>
      <c r="V16" s="97">
        <f>IF('Indicator Data'!AD19="No data","x",ROUND(IF('Indicator Data'!AD19&gt;V$195,10,IF('Indicator Data'!AD19&lt;V$194,0,10-(V$195-'Indicator Data'!AD19)/(V$195-V$194)*10)),1))</f>
        <v>0.3</v>
      </c>
      <c r="W16" s="98">
        <f t="shared" si="6"/>
        <v>3.6</v>
      </c>
      <c r="X16" s="99">
        <f t="shared" si="7"/>
        <v>2</v>
      </c>
      <c r="Y16" s="184"/>
    </row>
    <row r="17" spans="1:25" s="4" customFormat="1" x14ac:dyDescent="0.25">
      <c r="A17" s="131" t="s">
        <v>29</v>
      </c>
      <c r="B17" s="51" t="s">
        <v>28</v>
      </c>
      <c r="C17" s="97">
        <f>IF('Indicator Data'!AR20="No data","x",ROUND(IF('Indicator Data'!AR20&gt;C$195,0,IF('Indicator Data'!AR20&lt;C$194,10,(C$195-'Indicator Data'!AR20)/(C$195-C$194)*10)),1))</f>
        <v>2.8</v>
      </c>
      <c r="D17" s="98">
        <f t="shared" si="0"/>
        <v>2.8</v>
      </c>
      <c r="E17" s="97">
        <f>IF('Indicator Data'!AT20="No data","x",ROUND(IF('Indicator Data'!AT20&gt;E$195,0,IF('Indicator Data'!AT20&lt;E$194,10,(E$195-'Indicator Data'!AT20)/(E$195-E$194)*10)),1))</f>
        <v>6</v>
      </c>
      <c r="F17" s="97">
        <f>IF('Indicator Data'!AS20="No data","x",ROUND(IF('Indicator Data'!AS20&gt;F$195,0,IF('Indicator Data'!AS20&lt;F$194,10,(F$195-'Indicator Data'!AS20)/(F$195-F$194)*10)),1))</f>
        <v>6</v>
      </c>
      <c r="G17" s="98">
        <f t="shared" si="1"/>
        <v>6</v>
      </c>
      <c r="H17" s="99">
        <f t="shared" si="2"/>
        <v>4.4000000000000004</v>
      </c>
      <c r="I17" s="97">
        <f>IF('Indicator Data'!AV20="No data","x",ROUND(IF('Indicator Data'!AV20^2&gt;I$195,0,IF('Indicator Data'!AV20^2&lt;I$194,10,(I$195-'Indicator Data'!AV20^2)/(I$195-I$194)*10)),1))</f>
        <v>0.1</v>
      </c>
      <c r="J17" s="97">
        <f>IF(OR('Indicator Data'!AU20=0,'Indicator Data'!AU20="No data"),"x",ROUND(IF('Indicator Data'!AU20&gt;J$195,0,IF('Indicator Data'!AU20&lt;J$194,10,(J$195-'Indicator Data'!AU20)/(J$195-J$194)*10)),1))</f>
        <v>0</v>
      </c>
      <c r="K17" s="97">
        <f>IF('Indicator Data'!AW20="No data","x",ROUND(IF('Indicator Data'!AW20&gt;K$195,0,IF('Indicator Data'!AW20&lt;K$194,10,(K$195-'Indicator Data'!AW20)/(K$195-K$194)*10)),1))</f>
        <v>3.8</v>
      </c>
      <c r="L17" s="97">
        <f>IF('Indicator Data'!AX20="No data","x",ROUND(IF('Indicator Data'!AX20&gt;L$195,0,IF('Indicator Data'!AX20&lt;L$194,10,(L$195-'Indicator Data'!AX20)/(L$195-L$194)*10)),1))</f>
        <v>3.9</v>
      </c>
      <c r="M17" s="98">
        <f t="shared" si="3"/>
        <v>2</v>
      </c>
      <c r="N17" s="148">
        <f>IF('Indicator Data'!AY20="No data","x",'Indicator Data'!AY20/'Indicator Data'!BE20*100)</f>
        <v>98.565866640382438</v>
      </c>
      <c r="O17" s="97">
        <f t="shared" si="4"/>
        <v>0.1</v>
      </c>
      <c r="P17" s="97">
        <f>IF('Indicator Data'!AZ20="No data","x",ROUND(IF('Indicator Data'!AZ20&gt;P$195,0,IF('Indicator Data'!AZ20&lt;P$194,10,(P$195-'Indicator Data'!AZ20)/(P$195-P$194)*10)),1))</f>
        <v>0.6</v>
      </c>
      <c r="Q17" s="97">
        <f>IF('Indicator Data'!BA20="No data","x",ROUND(IF('Indicator Data'!BA20&gt;Q$195,0,IF('Indicator Data'!BA20&lt;Q$194,10,(Q$195-'Indicator Data'!BA20)/(Q$195-Q$194)*10)),1))</f>
        <v>0.1</v>
      </c>
      <c r="R17" s="98">
        <f t="shared" si="5"/>
        <v>0.3</v>
      </c>
      <c r="S17" s="97">
        <f>IF('Indicator Data'!Y20="No data","x",ROUND(IF('Indicator Data'!Y20&gt;S$195,0,IF('Indicator Data'!Y20&lt;S$194,10,(S$195-'Indicator Data'!Y20)/(S$195-S$194)*10)),1))</f>
        <v>0.2</v>
      </c>
      <c r="T17" s="97">
        <f>IF('Indicator Data'!Z20="No data","x",ROUND(IF('Indicator Data'!Z20&gt;T$195,0,IF('Indicator Data'!Z20&lt;T$194,10,(T$195-'Indicator Data'!Z20)/(T$195-T$194)*10)),1))</f>
        <v>0.3</v>
      </c>
      <c r="U17" s="97">
        <f>IF('Indicator Data'!AC20="No data","x",ROUND(IF('Indicator Data'!AC20&gt;U$195,0,IF('Indicator Data'!AC20&lt;U$194,10,(U$195-'Indicator Data'!AC20)/(U$195-U$194)*10)),1))</f>
        <v>6.7</v>
      </c>
      <c r="V17" s="97">
        <f>IF('Indicator Data'!AD20="No data","x",ROUND(IF('Indicator Data'!AD20&gt;V$195,10,IF('Indicator Data'!AD20&lt;V$194,0,10-(V$195-'Indicator Data'!AD20)/(V$195-V$194)*10)),1))</f>
        <v>0</v>
      </c>
      <c r="W17" s="98">
        <f t="shared" si="6"/>
        <v>1.8</v>
      </c>
      <c r="X17" s="99">
        <f t="shared" si="7"/>
        <v>1.4</v>
      </c>
      <c r="Y17" s="184"/>
    </row>
    <row r="18" spans="1:25" s="4" customFormat="1" x14ac:dyDescent="0.25">
      <c r="A18" s="131" t="s">
        <v>31</v>
      </c>
      <c r="B18" s="51" t="s">
        <v>30</v>
      </c>
      <c r="C18" s="97" t="str">
        <f>IF('Indicator Data'!AR21="No data","x",ROUND(IF('Indicator Data'!AR21&gt;C$195,0,IF('Indicator Data'!AR21&lt;C$194,10,(C$195-'Indicator Data'!AR21)/(C$195-C$194)*10)),1))</f>
        <v>x</v>
      </c>
      <c r="D18" s="98" t="str">
        <f t="shared" si="0"/>
        <v>x</v>
      </c>
      <c r="E18" s="97">
        <f>IF('Indicator Data'!AT21="No data","x",ROUND(IF('Indicator Data'!AT21&gt;E$195,0,IF('Indicator Data'!AT21&lt;E$194,10,(E$195-'Indicator Data'!AT21)/(E$195-E$194)*10)),1))</f>
        <v>2.2999999999999998</v>
      </c>
      <c r="F18" s="97">
        <f>IF('Indicator Data'!AS21="No data","x",ROUND(IF('Indicator Data'!AS21&gt;F$195,0,IF('Indicator Data'!AS21&lt;F$194,10,(F$195-'Indicator Data'!AS21)/(F$195-F$194)*10)),1))</f>
        <v>2.1</v>
      </c>
      <c r="G18" s="98">
        <f t="shared" si="1"/>
        <v>2.2000000000000002</v>
      </c>
      <c r="H18" s="99">
        <f t="shared" si="2"/>
        <v>2.2000000000000002</v>
      </c>
      <c r="I18" s="97" t="str">
        <f>IF('Indicator Data'!AV21="No data","x",ROUND(IF('Indicator Data'!AV21^2&gt;I$195,0,IF('Indicator Data'!AV21^2&lt;I$194,10,(I$195-'Indicator Data'!AV21^2)/(I$195-I$194)*10)),1))</f>
        <v>x</v>
      </c>
      <c r="J18" s="97">
        <f>IF(OR('Indicator Data'!AU21=0,'Indicator Data'!AU21="No data"),"x",ROUND(IF('Indicator Data'!AU21&gt;J$195,0,IF('Indicator Data'!AU21&lt;J$194,10,(J$195-'Indicator Data'!AU21)/(J$195-J$194)*10)),1))</f>
        <v>0</v>
      </c>
      <c r="K18" s="97">
        <f>IF('Indicator Data'!AW21="No data","x",ROUND(IF('Indicator Data'!AW21&gt;K$195,0,IF('Indicator Data'!AW21&lt;K$194,10,(K$195-'Indicator Data'!AW21)/(K$195-K$194)*10)),1))</f>
        <v>1.5</v>
      </c>
      <c r="L18" s="97">
        <f>IF('Indicator Data'!AX21="No data","x",ROUND(IF('Indicator Data'!AX21&gt;L$195,0,IF('Indicator Data'!AX21&lt;L$194,10,(L$195-'Indicator Data'!AX21)/(L$195-L$194)*10)),1))</f>
        <v>4.3</v>
      </c>
      <c r="M18" s="98">
        <f t="shared" si="3"/>
        <v>1.9</v>
      </c>
      <c r="N18" s="148">
        <f>IF('Indicator Data'!AY21="No data","x",'Indicator Data'!AY21/'Indicator Data'!BE21*100)</f>
        <v>495.37648612945839</v>
      </c>
      <c r="O18" s="97">
        <f t="shared" si="4"/>
        <v>0</v>
      </c>
      <c r="P18" s="97">
        <f>IF('Indicator Data'!AZ21="No data","x",ROUND(IF('Indicator Data'!AZ21&gt;P$195,0,IF('Indicator Data'!AZ21&lt;P$194,10,(P$195-'Indicator Data'!AZ21)/(P$195-P$194)*10)),1))</f>
        <v>0.1</v>
      </c>
      <c r="Q18" s="97">
        <f>IF('Indicator Data'!BA21="No data","x",ROUND(IF('Indicator Data'!BA21&gt;Q$195,0,IF('Indicator Data'!BA21&lt;Q$194,10,(Q$195-'Indicator Data'!BA21)/(Q$195-Q$194)*10)),1))</f>
        <v>0</v>
      </c>
      <c r="R18" s="98">
        <f t="shared" si="5"/>
        <v>0</v>
      </c>
      <c r="S18" s="97">
        <f>IF('Indicator Data'!Y21="No data","x",ROUND(IF('Indicator Data'!Y21&gt;S$195,0,IF('Indicator Data'!Y21&lt;S$194,10,(S$195-'Indicator Data'!Y21)/(S$195-S$194)*10)),1))</f>
        <v>0</v>
      </c>
      <c r="T18" s="97">
        <f>IF('Indicator Data'!Z21="No data","x",ROUND(IF('Indicator Data'!Z21&gt;T$195,0,IF('Indicator Data'!Z21&lt;T$194,10,(T$195-'Indicator Data'!Z21)/(T$195-T$194)*10)),1))</f>
        <v>0.8</v>
      </c>
      <c r="U18" s="97">
        <f>IF('Indicator Data'!AC21="No data","x",ROUND(IF('Indicator Data'!AC21&gt;U$195,0,IF('Indicator Data'!AC21&lt;U$194,10,(U$195-'Indicator Data'!AC21)/(U$195-U$194)*10)),1))</f>
        <v>0</v>
      </c>
      <c r="V18" s="97">
        <f>IF('Indicator Data'!AD21="No data","x",ROUND(IF('Indicator Data'!AD21&gt;V$195,10,IF('Indicator Data'!AD21&lt;V$194,0,10-(V$195-'Indicator Data'!AD21)/(V$195-V$194)*10)),1))</f>
        <v>0.1</v>
      </c>
      <c r="W18" s="98">
        <f t="shared" si="6"/>
        <v>0.2</v>
      </c>
      <c r="X18" s="99">
        <f t="shared" si="7"/>
        <v>0.7</v>
      </c>
      <c r="Y18" s="184"/>
    </row>
    <row r="19" spans="1:25" s="4" customFormat="1" x14ac:dyDescent="0.25">
      <c r="A19" s="131" t="s">
        <v>33</v>
      </c>
      <c r="B19" s="51" t="s">
        <v>32</v>
      </c>
      <c r="C19" s="97" t="str">
        <f>IF('Indicator Data'!AR22="No data","x",ROUND(IF('Indicator Data'!AR22&gt;C$195,0,IF('Indicator Data'!AR22&lt;C$194,10,(C$195-'Indicator Data'!AR22)/(C$195-C$194)*10)),1))</f>
        <v>x</v>
      </c>
      <c r="D19" s="98" t="str">
        <f t="shared" si="0"/>
        <v>x</v>
      </c>
      <c r="E19" s="97" t="str">
        <f>IF('Indicator Data'!AT22="No data","x",ROUND(IF('Indicator Data'!AT22&gt;E$195,0,IF('Indicator Data'!AT22&lt;E$194,10,(E$195-'Indicator Data'!AT22)/(E$195-E$194)*10)),1))</f>
        <v>x</v>
      </c>
      <c r="F19" s="97">
        <f>IF('Indicator Data'!AS22="No data","x",ROUND(IF('Indicator Data'!AS22&gt;F$195,0,IF('Indicator Data'!AS22&lt;F$194,10,(F$195-'Indicator Data'!AS22)/(F$195-F$194)*10)),1))</f>
        <v>6.4</v>
      </c>
      <c r="G19" s="98">
        <f t="shared" si="1"/>
        <v>6.4</v>
      </c>
      <c r="H19" s="99">
        <f t="shared" si="2"/>
        <v>6.4</v>
      </c>
      <c r="I19" s="97">
        <f>IF('Indicator Data'!AV22="No data","x",ROUND(IF('Indicator Data'!AV22^2&gt;I$195,0,IF('Indicator Data'!AV22^2&lt;I$194,10,(I$195-'Indicator Data'!AV22^2)/(I$195-I$194)*10)),1))</f>
        <v>3.5</v>
      </c>
      <c r="J19" s="97">
        <f>IF(OR('Indicator Data'!AU22=0,'Indicator Data'!AU22="No data"),"x",ROUND(IF('Indicator Data'!AU22&gt;J$195,0,IF('Indicator Data'!AU22&lt;J$194,10,(J$195-'Indicator Data'!AU22)/(J$195-J$194)*10)),1))</f>
        <v>0.8</v>
      </c>
      <c r="K19" s="97">
        <f>IF('Indicator Data'!AW22="No data","x",ROUND(IF('Indicator Data'!AW22&gt;K$195,0,IF('Indicator Data'!AW22&lt;K$194,10,(K$195-'Indicator Data'!AW22)/(K$195-K$194)*10)),1))</f>
        <v>5.8</v>
      </c>
      <c r="L19" s="97">
        <f>IF('Indicator Data'!AX22="No data","x",ROUND(IF('Indicator Data'!AX22&gt;L$195,0,IF('Indicator Data'!AX22&lt;L$194,10,(L$195-'Indicator Data'!AX22)/(L$195-L$194)*10)),1))</f>
        <v>7.7</v>
      </c>
      <c r="M19" s="98">
        <f t="shared" si="3"/>
        <v>4.5</v>
      </c>
      <c r="N19" s="148">
        <f>IF('Indicator Data'!AY22="No data","x",'Indicator Data'!AY22/'Indicator Data'!BE22*100)</f>
        <v>26.3042525208242</v>
      </c>
      <c r="O19" s="97">
        <f t="shared" si="4"/>
        <v>7.4</v>
      </c>
      <c r="P19" s="97">
        <f>IF('Indicator Data'!AZ22="No data","x",ROUND(IF('Indicator Data'!AZ22&gt;P$195,0,IF('Indicator Data'!AZ22&lt;P$194,10,(P$195-'Indicator Data'!AZ22)/(P$195-P$194)*10)),1))</f>
        <v>1.1000000000000001</v>
      </c>
      <c r="Q19" s="97">
        <f>IF('Indicator Data'!BA22="No data","x",ROUND(IF('Indicator Data'!BA22&gt;Q$195,0,IF('Indicator Data'!BA22&lt;Q$194,10,(Q$195-'Indicator Data'!BA22)/(Q$195-Q$194)*10)),1))</f>
        <v>0.1</v>
      </c>
      <c r="R19" s="98">
        <f t="shared" si="5"/>
        <v>2.9</v>
      </c>
      <c r="S19" s="97">
        <f>IF('Indicator Data'!Y22="No data","x",ROUND(IF('Indicator Data'!Y22&gt;S$195,0,IF('Indicator Data'!Y22&lt;S$194,10,(S$195-'Indicator Data'!Y22)/(S$195-S$194)*10)),1))</f>
        <v>7.9</v>
      </c>
      <c r="T19" s="97">
        <f>IF('Indicator Data'!Z22="No data","x",ROUND(IF('Indicator Data'!Z22&gt;T$195,0,IF('Indicator Data'!Z22&lt;T$194,10,(T$195-'Indicator Data'!Z22)/(T$195-T$194)*10)),1))</f>
        <v>1</v>
      </c>
      <c r="U19" s="97">
        <f>IF('Indicator Data'!AC22="No data","x",ROUND(IF('Indicator Data'!AC22&gt;U$195,0,IF('Indicator Data'!AC22&lt;U$194,10,(U$195-'Indicator Data'!AC22)/(U$195-U$194)*10)),1))</f>
        <v>8.5</v>
      </c>
      <c r="V19" s="97">
        <f>IF('Indicator Data'!AD22="No data","x",ROUND(IF('Indicator Data'!AD22&gt;V$195,10,IF('Indicator Data'!AD22&lt;V$194,0,10-(V$195-'Indicator Data'!AD22)/(V$195-V$194)*10)),1))</f>
        <v>0.3</v>
      </c>
      <c r="W19" s="98">
        <f t="shared" si="6"/>
        <v>4.4000000000000004</v>
      </c>
      <c r="X19" s="99">
        <f t="shared" si="7"/>
        <v>3.9</v>
      </c>
      <c r="Y19" s="184"/>
    </row>
    <row r="20" spans="1:25" s="4" customFormat="1" x14ac:dyDescent="0.25">
      <c r="A20" s="131" t="s">
        <v>35</v>
      </c>
      <c r="B20" s="51" t="s">
        <v>34</v>
      </c>
      <c r="C20" s="97">
        <f>IF('Indicator Data'!AR23="No data","x",ROUND(IF('Indicator Data'!AR23&gt;C$195,0,IF('Indicator Data'!AR23&lt;C$194,10,(C$195-'Indicator Data'!AR23)/(C$195-C$194)*10)),1))</f>
        <v>5.5</v>
      </c>
      <c r="D20" s="98">
        <f t="shared" si="0"/>
        <v>5.5</v>
      </c>
      <c r="E20" s="97">
        <f>IF('Indicator Data'!AT23="No data","x",ROUND(IF('Indicator Data'!AT23&gt;E$195,0,IF('Indicator Data'!AT23&lt;E$194,10,(E$195-'Indicator Data'!AT23)/(E$195-E$194)*10)),1))</f>
        <v>6.4</v>
      </c>
      <c r="F20" s="97">
        <f>IF('Indicator Data'!AS23="No data","x",ROUND(IF('Indicator Data'!AS23&gt;F$195,0,IF('Indicator Data'!AS23&lt;F$194,10,(F$195-'Indicator Data'!AS23)/(F$195-F$194)*10)),1))</f>
        <v>6.2</v>
      </c>
      <c r="G20" s="98">
        <f t="shared" si="1"/>
        <v>6.3</v>
      </c>
      <c r="H20" s="99">
        <f t="shared" si="2"/>
        <v>5.9</v>
      </c>
      <c r="I20" s="97">
        <f>IF('Indicator Data'!AV23="No data","x",ROUND(IF('Indicator Data'!AV23^2&gt;I$195,0,IF('Indicator Data'!AV23^2&lt;I$194,10,(I$195-'Indicator Data'!AV23^2)/(I$195-I$194)*10)),1))</f>
        <v>9.4</v>
      </c>
      <c r="J20" s="97">
        <f>IF(OR('Indicator Data'!AU23=0,'Indicator Data'!AU23="No data"),"x",ROUND(IF('Indicator Data'!AU23&gt;J$195,0,IF('Indicator Data'!AU23&lt;J$194,10,(J$195-'Indicator Data'!AU23)/(J$195-J$194)*10)),1))</f>
        <v>6.6</v>
      </c>
      <c r="K20" s="97">
        <f>IF('Indicator Data'!AW23="No data","x",ROUND(IF('Indicator Data'!AW23&gt;K$195,0,IF('Indicator Data'!AW23&lt;K$194,10,(K$195-'Indicator Data'!AW23)/(K$195-K$194)*10)),1))</f>
        <v>9.3000000000000007</v>
      </c>
      <c r="L20" s="97">
        <f>IF('Indicator Data'!AX23="No data","x",ROUND(IF('Indicator Data'!AX23&gt;L$195,0,IF('Indicator Data'!AX23&lt;L$194,10,(L$195-'Indicator Data'!AX23)/(L$195-L$194)*10)),1))</f>
        <v>5.9</v>
      </c>
      <c r="M20" s="98">
        <f t="shared" si="3"/>
        <v>7.8</v>
      </c>
      <c r="N20" s="148">
        <f>IF('Indicator Data'!AY23="No data","x",'Indicator Data'!AY23/'Indicator Data'!BE23*100)</f>
        <v>11.528910961333807</v>
      </c>
      <c r="O20" s="97">
        <f t="shared" si="4"/>
        <v>8.9</v>
      </c>
      <c r="P20" s="97">
        <f>IF('Indicator Data'!AZ23="No data","x",ROUND(IF('Indicator Data'!AZ23&gt;P$195,0,IF('Indicator Data'!AZ23&lt;P$194,10,(P$195-'Indicator Data'!AZ23)/(P$195-P$194)*10)),1))</f>
        <v>8.9</v>
      </c>
      <c r="Q20" s="97">
        <f>IF('Indicator Data'!BA23="No data","x",ROUND(IF('Indicator Data'!BA23&gt;Q$195,0,IF('Indicator Data'!BA23&lt;Q$194,10,(Q$195-'Indicator Data'!BA23)/(Q$195-Q$194)*10)),1))</f>
        <v>4.4000000000000004</v>
      </c>
      <c r="R20" s="98">
        <f t="shared" si="5"/>
        <v>7.4</v>
      </c>
      <c r="S20" s="97">
        <f>IF('Indicator Data'!Y23="No data","x",ROUND(IF('Indicator Data'!Y23&gt;S$195,0,IF('Indicator Data'!Y23&lt;S$194,10,(S$195-'Indicator Data'!Y23)/(S$195-S$194)*10)),1))</f>
        <v>9.9</v>
      </c>
      <c r="T20" s="97">
        <f>IF('Indicator Data'!Z23="No data","x",ROUND(IF('Indicator Data'!Z23&gt;T$195,0,IF('Indicator Data'!Z23&lt;T$194,10,(T$195-'Indicator Data'!Z23)/(T$195-T$194)*10)),1))</f>
        <v>6.4</v>
      </c>
      <c r="U20" s="97">
        <f>IF('Indicator Data'!AC23="No data","x",ROUND(IF('Indicator Data'!AC23&gt;U$195,0,IF('Indicator Data'!AC23&lt;U$194,10,(U$195-'Indicator Data'!AC23)/(U$195-U$194)*10)),1))</f>
        <v>9.9</v>
      </c>
      <c r="V20" s="97">
        <f>IF('Indicator Data'!AD23="No data","x",ROUND(IF('Indicator Data'!AD23&gt;V$195,10,IF('Indicator Data'!AD23&lt;V$194,0,10-(V$195-'Indicator Data'!AD23)/(V$195-V$194)*10)),1))</f>
        <v>4.5</v>
      </c>
      <c r="W20" s="98">
        <f t="shared" si="6"/>
        <v>7.7</v>
      </c>
      <c r="X20" s="99">
        <f t="shared" si="7"/>
        <v>7.6</v>
      </c>
      <c r="Y20" s="184"/>
    </row>
    <row r="21" spans="1:25" s="4" customFormat="1" x14ac:dyDescent="0.25">
      <c r="A21" s="131" t="s">
        <v>37</v>
      </c>
      <c r="B21" s="51" t="s">
        <v>36</v>
      </c>
      <c r="C21" s="97">
        <f>IF('Indicator Data'!AR24="No data","x",ROUND(IF('Indicator Data'!AR24&gt;C$195,0,IF('Indicator Data'!AR24&lt;C$194,10,(C$195-'Indicator Data'!AR24)/(C$195-C$194)*10)),1))</f>
        <v>4.5</v>
      </c>
      <c r="D21" s="98">
        <f t="shared" si="0"/>
        <v>4.5</v>
      </c>
      <c r="E21" s="97">
        <f>IF('Indicator Data'!AT24="No data","x",ROUND(IF('Indicator Data'!AT24&gt;E$195,0,IF('Indicator Data'!AT24&lt;E$194,10,(E$195-'Indicator Data'!AT24)/(E$195-E$194)*10)),1))</f>
        <v>3.5</v>
      </c>
      <c r="F21" s="97">
        <f>IF('Indicator Data'!AS24="No data","x",ROUND(IF('Indicator Data'!AS24&gt;F$195,0,IF('Indicator Data'!AS24&lt;F$194,10,(F$195-'Indicator Data'!AS24)/(F$195-F$194)*10)),1))</f>
        <v>4.2</v>
      </c>
      <c r="G21" s="98">
        <f t="shared" si="1"/>
        <v>3.9</v>
      </c>
      <c r="H21" s="99">
        <f t="shared" si="2"/>
        <v>4.2</v>
      </c>
      <c r="I21" s="97">
        <f>IF('Indicator Data'!AV24="No data","x",ROUND(IF('Indicator Data'!AV24^2&gt;I$195,0,IF('Indicator Data'!AV24^2&lt;I$194,10,(I$195-'Indicator Data'!AV24^2)/(I$195-I$194)*10)),1))</f>
        <v>6.5</v>
      </c>
      <c r="J21" s="97">
        <f>IF(OR('Indicator Data'!AU24=0,'Indicator Data'!AU24="No data"),"x",ROUND(IF('Indicator Data'!AU24&gt;J$195,0,IF('Indicator Data'!AU24&lt;J$194,10,(J$195-'Indicator Data'!AU24)/(J$195-J$194)*10)),1))</f>
        <v>0</v>
      </c>
      <c r="K21" s="97">
        <f>IF('Indicator Data'!AW24="No data","x",ROUND(IF('Indicator Data'!AW24&gt;K$195,0,IF('Indicator Data'!AW24&lt;K$194,10,(K$195-'Indicator Data'!AW24)/(K$195-K$194)*10)),1))</f>
        <v>6</v>
      </c>
      <c r="L21" s="97">
        <f>IF('Indicator Data'!AX24="No data","x",ROUND(IF('Indicator Data'!AX24&gt;L$195,0,IF('Indicator Data'!AX24&lt;L$194,10,(L$195-'Indicator Data'!AX24)/(L$195-L$194)*10)),1))</f>
        <v>5.8</v>
      </c>
      <c r="M21" s="98">
        <f t="shared" si="3"/>
        <v>4.5999999999999996</v>
      </c>
      <c r="N21" s="148">
        <f>IF('Indicator Data'!AY24="No data","x",'Indicator Data'!AY24/'Indicator Data'!BE24*100)</f>
        <v>4.1673178100744908</v>
      </c>
      <c r="O21" s="97">
        <f t="shared" si="4"/>
        <v>9.6999999999999993</v>
      </c>
      <c r="P21" s="97">
        <f>IF('Indicator Data'!AZ24="No data","x",ROUND(IF('Indicator Data'!AZ24&gt;P$195,0,IF('Indicator Data'!AZ24&lt;P$194,10,(P$195-'Indicator Data'!AZ24)/(P$195-P$194)*10)),1))</f>
        <v>5.5</v>
      </c>
      <c r="Q21" s="97">
        <f>IF('Indicator Data'!BA24="No data","x",ROUND(IF('Indicator Data'!BA24&gt;Q$195,0,IF('Indicator Data'!BA24&lt;Q$194,10,(Q$195-'Indicator Data'!BA24)/(Q$195-Q$194)*10)),1))</f>
        <v>0</v>
      </c>
      <c r="R21" s="98">
        <f t="shared" si="5"/>
        <v>5.0999999999999996</v>
      </c>
      <c r="S21" s="97">
        <f>IF('Indicator Data'!Y24="No data","x",ROUND(IF('Indicator Data'!Y24&gt;S$195,0,IF('Indicator Data'!Y24&lt;S$194,10,(S$195-'Indicator Data'!Y24)/(S$195-S$194)*10)),1))</f>
        <v>9.4</v>
      </c>
      <c r="T21" s="97">
        <f>IF('Indicator Data'!Z24="No data","x",ROUND(IF('Indicator Data'!Z24&gt;T$195,0,IF('Indicator Data'!Z24&lt;T$194,10,(T$195-'Indicator Data'!Z24)/(T$195-T$194)*10)),1))</f>
        <v>0.5</v>
      </c>
      <c r="U21" s="97">
        <f>IF('Indicator Data'!AC24="No data","x",ROUND(IF('Indicator Data'!AC24&gt;U$195,0,IF('Indicator Data'!AC24&lt;U$194,10,(U$195-'Indicator Data'!AC24)/(U$195-U$194)*10)),1))</f>
        <v>9.1999999999999993</v>
      </c>
      <c r="V21" s="97">
        <f>IF('Indicator Data'!AD24="No data","x",ROUND(IF('Indicator Data'!AD24&gt;V$195,10,IF('Indicator Data'!AD24&lt;V$194,0,10-(V$195-'Indicator Data'!AD24)/(V$195-V$194)*10)),1))</f>
        <v>1.6</v>
      </c>
      <c r="W21" s="98">
        <f t="shared" si="6"/>
        <v>5.2</v>
      </c>
      <c r="X21" s="99">
        <f t="shared" si="7"/>
        <v>5</v>
      </c>
      <c r="Y21" s="184"/>
    </row>
    <row r="22" spans="1:25" s="4" customFormat="1" x14ac:dyDescent="0.25">
      <c r="A22" s="131" t="s">
        <v>843</v>
      </c>
      <c r="B22" s="51" t="s">
        <v>38</v>
      </c>
      <c r="C22" s="97">
        <f>IF('Indicator Data'!AR25="No data","x",ROUND(IF('Indicator Data'!AR25&gt;C$195,0,IF('Indicator Data'!AR25&lt;C$194,10,(C$195-'Indicator Data'!AR25)/(C$195-C$194)*10)),1))</f>
        <v>5.6</v>
      </c>
      <c r="D22" s="98">
        <f t="shared" si="0"/>
        <v>5.6</v>
      </c>
      <c r="E22" s="97">
        <f>IF('Indicator Data'!AT25="No data","x",ROUND(IF('Indicator Data'!AT25&gt;E$195,0,IF('Indicator Data'!AT25&lt;E$194,10,(E$195-'Indicator Data'!AT25)/(E$195-E$194)*10)),1))</f>
        <v>6.7</v>
      </c>
      <c r="F22" s="97">
        <f>IF('Indicator Data'!AS25="No data","x",ROUND(IF('Indicator Data'!AS25&gt;F$195,0,IF('Indicator Data'!AS25&lt;F$194,10,(F$195-'Indicator Data'!AS25)/(F$195-F$194)*10)),1))</f>
        <v>6.3</v>
      </c>
      <c r="G22" s="98">
        <f t="shared" si="1"/>
        <v>6.5</v>
      </c>
      <c r="H22" s="99">
        <f t="shared" si="2"/>
        <v>6.1</v>
      </c>
      <c r="I22" s="97">
        <f>IF('Indicator Data'!AV25="No data","x",ROUND(IF('Indicator Data'!AV25^2&gt;I$195,0,IF('Indicator Data'!AV25^2&lt;I$194,10,(I$195-'Indicator Data'!AV25^2)/(I$195-I$194)*10)),1))</f>
        <v>1</v>
      </c>
      <c r="J22" s="97">
        <f>IF(OR('Indicator Data'!AU25=0,'Indicator Data'!AU25="No data"),"x",ROUND(IF('Indicator Data'!AU25&gt;J$195,0,IF('Indicator Data'!AU25&lt;J$194,10,(J$195-'Indicator Data'!AU25)/(J$195-J$194)*10)),1))</f>
        <v>1</v>
      </c>
      <c r="K22" s="97">
        <f>IF('Indicator Data'!AW25="No data","x",ROUND(IF('Indicator Data'!AW25&gt;K$195,0,IF('Indicator Data'!AW25&lt;K$194,10,(K$195-'Indicator Data'!AW25)/(K$195-K$194)*10)),1))</f>
        <v>5.5</v>
      </c>
      <c r="L22" s="97">
        <f>IF('Indicator Data'!AX25="No data","x",ROUND(IF('Indicator Data'!AX25&gt;L$195,0,IF('Indicator Data'!AX25&lt;L$194,10,(L$195-'Indicator Data'!AX25)/(L$195-L$194)*10)),1))</f>
        <v>5.5</v>
      </c>
      <c r="M22" s="98">
        <f t="shared" si="3"/>
        <v>3.3</v>
      </c>
      <c r="N22" s="148">
        <f>IF('Indicator Data'!AY25="No data","x",'Indicator Data'!AY25/'Indicator Data'!BE25*100)</f>
        <v>8.7695006000184623</v>
      </c>
      <c r="O22" s="97">
        <f t="shared" si="4"/>
        <v>9.1999999999999993</v>
      </c>
      <c r="P22" s="97">
        <f>IF('Indicator Data'!AZ25="No data","x",ROUND(IF('Indicator Data'!AZ25&gt;P$195,0,IF('Indicator Data'!AZ25&lt;P$194,10,(P$195-'Indicator Data'!AZ25)/(P$195-P$194)*10)),1))</f>
        <v>5.5</v>
      </c>
      <c r="Q22" s="97">
        <f>IF('Indicator Data'!BA25="No data","x",ROUND(IF('Indicator Data'!BA25&gt;Q$195,0,IF('Indicator Data'!BA25&lt;Q$194,10,(Q$195-'Indicator Data'!BA25)/(Q$195-Q$194)*10)),1))</f>
        <v>2</v>
      </c>
      <c r="R22" s="98">
        <f t="shared" si="5"/>
        <v>5.6</v>
      </c>
      <c r="S22" s="97">
        <f>IF('Indicator Data'!Y25="No data","x",ROUND(IF('Indicator Data'!Y25&gt;S$195,0,IF('Indicator Data'!Y25&lt;S$194,10,(S$195-'Indicator Data'!Y25)/(S$195-S$194)*10)),1))</f>
        <v>9</v>
      </c>
      <c r="T22" s="97">
        <f>IF('Indicator Data'!Z25="No data","x",ROUND(IF('Indicator Data'!Z25&gt;T$195,0,IF('Indicator Data'!Z25&lt;T$194,10,(T$195-'Indicator Data'!Z25)/(T$195-T$194)*10)),1))</f>
        <v>0</v>
      </c>
      <c r="U22" s="97">
        <f>IF('Indicator Data'!AC25="No data","x",ROUND(IF('Indicator Data'!AC25&gt;U$195,0,IF('Indicator Data'!AC25&lt;U$194,10,(U$195-'Indicator Data'!AC25)/(U$195-U$194)*10)),1))</f>
        <v>8.6999999999999993</v>
      </c>
      <c r="V22" s="97">
        <f>IF('Indicator Data'!AD25="No data","x",ROUND(IF('Indicator Data'!AD25&gt;V$195,10,IF('Indicator Data'!AD25&lt;V$194,0,10-(V$195-'Indicator Data'!AD25)/(V$195-V$194)*10)),1))</f>
        <v>2.2999999999999998</v>
      </c>
      <c r="W22" s="98">
        <f t="shared" si="6"/>
        <v>5</v>
      </c>
      <c r="X22" s="99">
        <f t="shared" si="7"/>
        <v>4.5999999999999996</v>
      </c>
      <c r="Y22" s="184"/>
    </row>
    <row r="23" spans="1:25" s="4" customFormat="1" x14ac:dyDescent="0.25">
      <c r="A23" s="131" t="s">
        <v>40</v>
      </c>
      <c r="B23" s="51" t="s">
        <v>39</v>
      </c>
      <c r="C23" s="97" t="str">
        <f>IF('Indicator Data'!AR26="No data","x",ROUND(IF('Indicator Data'!AR26&gt;C$195,0,IF('Indicator Data'!AR26&lt;C$194,10,(C$195-'Indicator Data'!AR26)/(C$195-C$194)*10)),1))</f>
        <v>x</v>
      </c>
      <c r="D23" s="98" t="str">
        <f t="shared" si="0"/>
        <v>x</v>
      </c>
      <c r="E23" s="97">
        <f>IF('Indicator Data'!AT26="No data","x",ROUND(IF('Indicator Data'!AT26&gt;E$195,0,IF('Indicator Data'!AT26&lt;E$194,10,(E$195-'Indicator Data'!AT26)/(E$195-E$194)*10)),1))</f>
        <v>6.1</v>
      </c>
      <c r="F23" s="97">
        <f>IF('Indicator Data'!AS26="No data","x",ROUND(IF('Indicator Data'!AS26&gt;F$195,0,IF('Indicator Data'!AS26&lt;F$194,10,(F$195-'Indicator Data'!AS26)/(F$195-F$194)*10)),1))</f>
        <v>6.1</v>
      </c>
      <c r="G23" s="98">
        <f t="shared" si="1"/>
        <v>6.1</v>
      </c>
      <c r="H23" s="99">
        <f t="shared" si="2"/>
        <v>6.1</v>
      </c>
      <c r="I23" s="97">
        <f>IF('Indicator Data'!AV26="No data","x",ROUND(IF('Indicator Data'!AV26^2&gt;I$195,0,IF('Indicator Data'!AV26^2&lt;I$194,10,(I$195-'Indicator Data'!AV26^2)/(I$195-I$194)*10)),1))</f>
        <v>0.3</v>
      </c>
      <c r="J23" s="97">
        <f>IF(OR('Indicator Data'!AU26=0,'Indicator Data'!AU26="No data"),"x",ROUND(IF('Indicator Data'!AU26&gt;J$195,0,IF('Indicator Data'!AU26&lt;J$194,10,(J$195-'Indicator Data'!AU26)/(J$195-J$194)*10)),1))</f>
        <v>0</v>
      </c>
      <c r="K23" s="97">
        <f>IF('Indicator Data'!AW26="No data","x",ROUND(IF('Indicator Data'!AW26&gt;K$195,0,IF('Indicator Data'!AW26&lt;K$194,10,(K$195-'Indicator Data'!AW26)/(K$195-K$194)*10)),1))</f>
        <v>3.5</v>
      </c>
      <c r="L23" s="97">
        <f>IF('Indicator Data'!AX26="No data","x",ROUND(IF('Indicator Data'!AX26&gt;L$195,0,IF('Indicator Data'!AX26&lt;L$194,10,(L$195-'Indicator Data'!AX26)/(L$195-L$194)*10)),1))</f>
        <v>5.6</v>
      </c>
      <c r="M23" s="98">
        <f t="shared" si="3"/>
        <v>2.4</v>
      </c>
      <c r="N23" s="148">
        <f>IF('Indicator Data'!AY26="No data","x",'Indicator Data'!AY26/'Indicator Data'!BE26*100)</f>
        <v>74.509803921568633</v>
      </c>
      <c r="O23" s="97">
        <f t="shared" si="4"/>
        <v>2.6</v>
      </c>
      <c r="P23" s="97">
        <f>IF('Indicator Data'!AZ26="No data","x",ROUND(IF('Indicator Data'!AZ26&gt;P$195,0,IF('Indicator Data'!AZ26&lt;P$194,10,(P$195-'Indicator Data'!AZ26)/(P$195-P$194)*10)),1))</f>
        <v>0.6</v>
      </c>
      <c r="Q23" s="97">
        <f>IF('Indicator Data'!BA26="No data","x",ROUND(IF('Indicator Data'!BA26&gt;Q$195,0,IF('Indicator Data'!BA26&lt;Q$194,10,(Q$195-'Indicator Data'!BA26)/(Q$195-Q$194)*10)),1))</f>
        <v>0</v>
      </c>
      <c r="R23" s="98">
        <f t="shared" si="5"/>
        <v>1.1000000000000001</v>
      </c>
      <c r="S23" s="97">
        <f>IF('Indicator Data'!Y26="No data","x",ROUND(IF('Indicator Data'!Y26&gt;S$195,0,IF('Indicator Data'!Y26&lt;S$194,10,(S$195-'Indicator Data'!Y26)/(S$195-S$194)*10)),1))</f>
        <v>5.2</v>
      </c>
      <c r="T23" s="97">
        <f>IF('Indicator Data'!Z26="No data","x",ROUND(IF('Indicator Data'!Z26&gt;T$195,0,IF('Indicator Data'!Z26&lt;T$194,10,(T$195-'Indicator Data'!Z26)/(T$195-T$194)*10)),1))</f>
        <v>4.0999999999999996</v>
      </c>
      <c r="U23" s="97">
        <f>IF('Indicator Data'!AC26="No data","x",ROUND(IF('Indicator Data'!AC26&gt;U$195,0,IF('Indicator Data'!AC26&lt;U$194,10,(U$195-'Indicator Data'!AC26)/(U$195-U$194)*10)),1))</f>
        <v>6.9</v>
      </c>
      <c r="V23" s="97">
        <f>IF('Indicator Data'!AD26="No data","x",ROUND(IF('Indicator Data'!AD26&gt;V$195,10,IF('Indicator Data'!AD26&lt;V$194,0,10-(V$195-'Indicator Data'!AD26)/(V$195-V$194)*10)),1))</f>
        <v>0.1</v>
      </c>
      <c r="W23" s="98">
        <f t="shared" si="6"/>
        <v>4.0999999999999996</v>
      </c>
      <c r="X23" s="99">
        <f t="shared" si="7"/>
        <v>2.5</v>
      </c>
      <c r="Y23" s="184"/>
    </row>
    <row r="24" spans="1:25" s="4" customFormat="1" x14ac:dyDescent="0.25">
      <c r="A24" s="131" t="s">
        <v>42</v>
      </c>
      <c r="B24" s="51" t="s">
        <v>41</v>
      </c>
      <c r="C24" s="97">
        <f>IF('Indicator Data'!AR27="No data","x",ROUND(IF('Indicator Data'!AR27&gt;C$195,0,IF('Indicator Data'!AR27&lt;C$194,10,(C$195-'Indicator Data'!AR27)/(C$195-C$194)*10)),1))</f>
        <v>5.6</v>
      </c>
      <c r="D24" s="98">
        <f t="shared" si="0"/>
        <v>5.6</v>
      </c>
      <c r="E24" s="97">
        <f>IF('Indicator Data'!AT27="No data","x",ROUND(IF('Indicator Data'!AT27&gt;E$195,0,IF('Indicator Data'!AT27&lt;E$194,10,(E$195-'Indicator Data'!AT27)/(E$195-E$194)*10)),1))</f>
        <v>4</v>
      </c>
      <c r="F24" s="97">
        <f>IF('Indicator Data'!AS27="No data","x",ROUND(IF('Indicator Data'!AS27&gt;F$195,0,IF('Indicator Data'!AS27&lt;F$194,10,(F$195-'Indicator Data'!AS27)/(F$195-F$194)*10)),1))</f>
        <v>4</v>
      </c>
      <c r="G24" s="98">
        <f t="shared" si="1"/>
        <v>4</v>
      </c>
      <c r="H24" s="99">
        <f t="shared" si="2"/>
        <v>4.8</v>
      </c>
      <c r="I24" s="97">
        <f>IF('Indicator Data'!AV27="No data","x",ROUND(IF('Indicator Data'!AV27^2&gt;I$195,0,IF('Indicator Data'!AV27^2&lt;I$194,10,(I$195-'Indicator Data'!AV27^2)/(I$195-I$194)*10)),1))</f>
        <v>2.4</v>
      </c>
      <c r="J24" s="97">
        <f>IF(OR('Indicator Data'!AU27=0,'Indicator Data'!AU27="No data"),"x",ROUND(IF('Indicator Data'!AU27&gt;J$195,0,IF('Indicator Data'!AU27&lt;J$194,10,(J$195-'Indicator Data'!AU27)/(J$195-J$194)*10)),1))</f>
        <v>4.4000000000000004</v>
      </c>
      <c r="K24" s="97">
        <f>IF('Indicator Data'!AW27="No data","x",ROUND(IF('Indicator Data'!AW27&gt;K$195,0,IF('Indicator Data'!AW27&lt;K$194,10,(K$195-'Indicator Data'!AW27)/(K$195-K$194)*10)),1))</f>
        <v>7.3</v>
      </c>
      <c r="L24" s="97">
        <f>IF('Indicator Data'!AX27="No data","x",ROUND(IF('Indicator Data'!AX27&gt;L$195,0,IF('Indicator Data'!AX27&lt;L$194,10,(L$195-'Indicator Data'!AX27)/(L$195-L$194)*10)),1))</f>
        <v>1.6</v>
      </c>
      <c r="M24" s="98">
        <f t="shared" si="3"/>
        <v>3.9</v>
      </c>
      <c r="N24" s="148">
        <f>IF('Indicator Data'!AY27="No data","x",'Indicator Data'!AY27/'Indicator Data'!BE27*100)</f>
        <v>7.0580346902405031</v>
      </c>
      <c r="O24" s="97">
        <f t="shared" si="4"/>
        <v>9.4</v>
      </c>
      <c r="P24" s="97">
        <f>IF('Indicator Data'!AZ27="No data","x",ROUND(IF('Indicator Data'!AZ27&gt;P$195,0,IF('Indicator Data'!AZ27&lt;P$194,10,(P$195-'Indicator Data'!AZ27)/(P$195-P$194)*10)),1))</f>
        <v>4.0999999999999996</v>
      </c>
      <c r="Q24" s="97">
        <f>IF('Indicator Data'!BA27="No data","x",ROUND(IF('Indicator Data'!BA27&gt;Q$195,0,IF('Indicator Data'!BA27&lt;Q$194,10,(Q$195-'Indicator Data'!BA27)/(Q$195-Q$194)*10)),1))</f>
        <v>0.8</v>
      </c>
      <c r="R24" s="98">
        <f t="shared" si="5"/>
        <v>4.8</v>
      </c>
      <c r="S24" s="97">
        <f>IF('Indicator Data'!Y27="No data","x",ROUND(IF('Indicator Data'!Y27&gt;S$195,0,IF('Indicator Data'!Y27&lt;S$194,10,(S$195-'Indicator Data'!Y27)/(S$195-S$194)*10)),1))</f>
        <v>9.1999999999999993</v>
      </c>
      <c r="T24" s="97">
        <f>IF('Indicator Data'!Z27="No data","x",ROUND(IF('Indicator Data'!Z27&gt;T$195,0,IF('Indicator Data'!Z27&lt;T$194,10,(T$195-'Indicator Data'!Z27)/(T$195-T$194)*10)),1))</f>
        <v>0.5</v>
      </c>
      <c r="U24" s="97">
        <f>IF('Indicator Data'!AC27="No data","x",ROUND(IF('Indicator Data'!AC27&gt;U$195,0,IF('Indicator Data'!AC27&lt;U$194,10,(U$195-'Indicator Data'!AC27)/(U$195-U$194)*10)),1))</f>
        <v>7.2</v>
      </c>
      <c r="V24" s="97">
        <f>IF('Indicator Data'!AD27="No data","x",ROUND(IF('Indicator Data'!AD27&gt;V$195,10,IF('Indicator Data'!AD27&lt;V$194,0,10-(V$195-'Indicator Data'!AD27)/(V$195-V$194)*10)),1))</f>
        <v>1.4</v>
      </c>
      <c r="W24" s="98">
        <f t="shared" si="6"/>
        <v>4.5999999999999996</v>
      </c>
      <c r="X24" s="99">
        <f t="shared" si="7"/>
        <v>4.4000000000000004</v>
      </c>
      <c r="Y24" s="184"/>
    </row>
    <row r="25" spans="1:25" s="4" customFormat="1" x14ac:dyDescent="0.25">
      <c r="A25" s="131" t="s">
        <v>44</v>
      </c>
      <c r="B25" s="51" t="s">
        <v>43</v>
      </c>
      <c r="C25" s="97">
        <f>IF('Indicator Data'!AR28="No data","x",ROUND(IF('Indicator Data'!AR28&gt;C$195,0,IF('Indicator Data'!AR28&lt;C$194,10,(C$195-'Indicator Data'!AR28)/(C$195-C$194)*10)),1))</f>
        <v>4.3</v>
      </c>
      <c r="D25" s="98">
        <f t="shared" si="0"/>
        <v>4.3</v>
      </c>
      <c r="E25" s="97">
        <f>IF('Indicator Data'!AT28="No data","x",ROUND(IF('Indicator Data'!AT28&gt;E$195,0,IF('Indicator Data'!AT28&lt;E$194,10,(E$195-'Indicator Data'!AT28)/(E$195-E$194)*10)),1))</f>
        <v>6</v>
      </c>
      <c r="F25" s="97">
        <f>IF('Indicator Data'!AS28="No data","x",ROUND(IF('Indicator Data'!AS28&gt;F$195,0,IF('Indicator Data'!AS28&lt;F$194,10,(F$195-'Indicator Data'!AS28)/(F$195-F$194)*10)),1))</f>
        <v>5.4</v>
      </c>
      <c r="G25" s="98">
        <f t="shared" si="1"/>
        <v>5.7</v>
      </c>
      <c r="H25" s="99">
        <f t="shared" si="2"/>
        <v>5</v>
      </c>
      <c r="I25" s="97">
        <f>IF('Indicator Data'!AV28="No data","x",ROUND(IF('Indicator Data'!AV28^2&gt;I$195,0,IF('Indicator Data'!AV28^2&lt;I$194,10,(I$195-'Indicator Data'!AV28^2)/(I$195-I$194)*10)),1))</f>
        <v>1.6</v>
      </c>
      <c r="J25" s="97">
        <f>IF(OR('Indicator Data'!AU28=0,'Indicator Data'!AU28="No data"),"x",ROUND(IF('Indicator Data'!AU28&gt;J$195,0,IF('Indicator Data'!AU28&lt;J$194,10,(J$195-'Indicator Data'!AU28)/(J$195-J$194)*10)),1))</f>
        <v>0</v>
      </c>
      <c r="K25" s="97">
        <f>IF('Indicator Data'!AW28="No data","x",ROUND(IF('Indicator Data'!AW28&gt;K$195,0,IF('Indicator Data'!AW28&lt;K$194,10,(K$195-'Indicator Data'!AW28)/(K$195-K$194)*10)),1))</f>
        <v>4.0999999999999996</v>
      </c>
      <c r="L25" s="97">
        <f>IF('Indicator Data'!AX28="No data","x",ROUND(IF('Indicator Data'!AX28&gt;L$195,0,IF('Indicator Data'!AX28&lt;L$194,10,(L$195-'Indicator Data'!AX28)/(L$195-L$194)*10)),1))</f>
        <v>3.8</v>
      </c>
      <c r="M25" s="98">
        <f t="shared" si="3"/>
        <v>2.4</v>
      </c>
      <c r="N25" s="148">
        <f>IF('Indicator Data'!AY28="No data","x",'Indicator Data'!AY28/'Indicator Data'!BE28*100)</f>
        <v>10.639027261916302</v>
      </c>
      <c r="O25" s="97">
        <f t="shared" si="4"/>
        <v>9</v>
      </c>
      <c r="P25" s="97">
        <f>IF('Indicator Data'!AZ28="No data","x",ROUND(IF('Indicator Data'!AZ28&gt;P$195,0,IF('Indicator Data'!AZ28&lt;P$194,10,(P$195-'Indicator Data'!AZ28)/(P$195-P$194)*10)),1))</f>
        <v>1.9</v>
      </c>
      <c r="Q25" s="97">
        <f>IF('Indicator Data'!BA28="No data","x",ROUND(IF('Indicator Data'!BA28&gt;Q$195,0,IF('Indicator Data'!BA28&lt;Q$194,10,(Q$195-'Indicator Data'!BA28)/(Q$195-Q$194)*10)),1))</f>
        <v>0.4</v>
      </c>
      <c r="R25" s="98">
        <f t="shared" si="5"/>
        <v>3.8</v>
      </c>
      <c r="S25" s="97">
        <f>IF('Indicator Data'!Y28="No data","x",ROUND(IF('Indicator Data'!Y28&gt;S$195,0,IF('Indicator Data'!Y28&lt;S$194,10,(S$195-'Indicator Data'!Y28)/(S$195-S$194)*10)),1))</f>
        <v>5.3</v>
      </c>
      <c r="T25" s="97">
        <f>IF('Indicator Data'!Z28="No data","x",ROUND(IF('Indicator Data'!Z28&gt;T$195,0,IF('Indicator Data'!Z28&lt;T$194,10,(T$195-'Indicator Data'!Z28)/(T$195-T$194)*10)),1))</f>
        <v>0.8</v>
      </c>
      <c r="U25" s="97">
        <f>IF('Indicator Data'!AC28="No data","x",ROUND(IF('Indicator Data'!AC28&gt;U$195,0,IF('Indicator Data'!AC28&lt;U$194,10,(U$195-'Indicator Data'!AC28)/(U$195-U$194)*10)),1))</f>
        <v>5.7</v>
      </c>
      <c r="V25" s="97">
        <f>IF('Indicator Data'!AD28="No data","x",ROUND(IF('Indicator Data'!AD28&gt;V$195,10,IF('Indicator Data'!AD28&lt;V$194,0,10-(V$195-'Indicator Data'!AD28)/(V$195-V$194)*10)),1))</f>
        <v>0.5</v>
      </c>
      <c r="W25" s="98">
        <f t="shared" si="6"/>
        <v>3.1</v>
      </c>
      <c r="X25" s="99">
        <f t="shared" si="7"/>
        <v>3.1</v>
      </c>
      <c r="Y25" s="184"/>
    </row>
    <row r="26" spans="1:25" s="4" customFormat="1" x14ac:dyDescent="0.25">
      <c r="A26" s="131" t="s">
        <v>379</v>
      </c>
      <c r="B26" s="51" t="s">
        <v>45</v>
      </c>
      <c r="C26" s="97">
        <f>IF('Indicator Data'!AR29="No data","x",ROUND(IF('Indicator Data'!AR29&gt;C$195,0,IF('Indicator Data'!AR29&lt;C$194,10,(C$195-'Indicator Data'!AR29)/(C$195-C$194)*10)),1))</f>
        <v>6</v>
      </c>
      <c r="D26" s="98">
        <f t="shared" si="0"/>
        <v>6</v>
      </c>
      <c r="E26" s="97">
        <f>IF('Indicator Data'!AT29="No data","x",ROUND(IF('Indicator Data'!AT29&gt;E$195,0,IF('Indicator Data'!AT29&lt;E$194,10,(E$195-'Indicator Data'!AT29)/(E$195-E$194)*10)),1))</f>
        <v>4.2</v>
      </c>
      <c r="F26" s="97">
        <f>IF('Indicator Data'!AS29="No data","x",ROUND(IF('Indicator Data'!AS29&gt;F$195,0,IF('Indicator Data'!AS29&lt;F$194,10,(F$195-'Indicator Data'!AS29)/(F$195-F$194)*10)),1))</f>
        <v>2.9</v>
      </c>
      <c r="G26" s="98">
        <f t="shared" si="1"/>
        <v>3.6</v>
      </c>
      <c r="H26" s="99">
        <f t="shared" si="2"/>
        <v>4.8</v>
      </c>
      <c r="I26" s="97">
        <f>IF('Indicator Data'!AV29="No data","x",ROUND(IF('Indicator Data'!AV29^2&gt;I$195,0,IF('Indicator Data'!AV29^2&lt;I$194,10,(I$195-'Indicator Data'!AV29^2)/(I$195-I$194)*10)),1))</f>
        <v>0.7</v>
      </c>
      <c r="J26" s="97">
        <f>IF(OR('Indicator Data'!AU29=0,'Indicator Data'!AU29="No data"),"x",ROUND(IF('Indicator Data'!AU29&gt;J$195,0,IF('Indicator Data'!AU29&lt;J$194,10,(J$195-'Indicator Data'!AU29)/(J$195-J$194)*10)),1))</f>
        <v>0</v>
      </c>
      <c r="K26" s="97">
        <f>IF('Indicator Data'!AW29="No data","x",ROUND(IF('Indicator Data'!AW29&gt;K$195,0,IF('Indicator Data'!AW29&lt;K$194,10,(K$195-'Indicator Data'!AW29)/(K$195-K$194)*10)),1))</f>
        <v>2.9</v>
      </c>
      <c r="L26" s="97">
        <f>IF('Indicator Data'!AX29="No data","x",ROUND(IF('Indicator Data'!AX29&gt;L$195,0,IF('Indicator Data'!AX29&lt;L$194,10,(L$195-'Indicator Data'!AX29)/(L$195-L$194)*10)),1))</f>
        <v>4.7</v>
      </c>
      <c r="M26" s="98">
        <f t="shared" si="3"/>
        <v>2.1</v>
      </c>
      <c r="N26" s="148">
        <f>IF('Indicator Data'!AY29="No data","x",'Indicator Data'!AY29/'Indicator Data'!BE29*100)</f>
        <v>28.462998102466791</v>
      </c>
      <c r="O26" s="97">
        <f t="shared" si="4"/>
        <v>7.2</v>
      </c>
      <c r="P26" s="97" t="str">
        <f>IF('Indicator Data'!AZ29="No data","x",ROUND(IF('Indicator Data'!AZ29&gt;P$195,0,IF('Indicator Data'!AZ29&lt;P$194,10,(P$195-'Indicator Data'!AZ29)/(P$195-P$194)*10)),1))</f>
        <v>x</v>
      </c>
      <c r="Q26" s="97" t="str">
        <f>IF('Indicator Data'!BA29="No data","x",ROUND(IF('Indicator Data'!BA29&gt;Q$195,0,IF('Indicator Data'!BA29&lt;Q$194,10,(Q$195-'Indicator Data'!BA29)/(Q$195-Q$194)*10)),1))</f>
        <v>x</v>
      </c>
      <c r="R26" s="98">
        <f t="shared" si="5"/>
        <v>7.2</v>
      </c>
      <c r="S26" s="97">
        <f>IF('Indicator Data'!Y29="No data","x",ROUND(IF('Indicator Data'!Y29&gt;S$195,0,IF('Indicator Data'!Y29&lt;S$194,10,(S$195-'Indicator Data'!Y29)/(S$195-S$194)*10)),1))</f>
        <v>6.4</v>
      </c>
      <c r="T26" s="97">
        <f>IF('Indicator Data'!Z29="No data","x",ROUND(IF('Indicator Data'!Z29&gt;T$195,0,IF('Indicator Data'!Z29&lt;T$194,10,(T$195-'Indicator Data'!Z29)/(T$195-T$194)*10)),1))</f>
        <v>0.3</v>
      </c>
      <c r="U26" s="97">
        <f>IF('Indicator Data'!AC29="No data","x",ROUND(IF('Indicator Data'!AC29&gt;U$195,0,IF('Indicator Data'!AC29&lt;U$194,10,(U$195-'Indicator Data'!AC29)/(U$195-U$194)*10)),1))</f>
        <v>4.0999999999999996</v>
      </c>
      <c r="V26" s="97">
        <f>IF('Indicator Data'!AD29="No data","x",ROUND(IF('Indicator Data'!AD29&gt;V$195,10,IF('Indicator Data'!AD29&lt;V$194,0,10-(V$195-'Indicator Data'!AD29)/(V$195-V$194)*10)),1))</f>
        <v>0.3</v>
      </c>
      <c r="W26" s="98">
        <f t="shared" si="6"/>
        <v>2.8</v>
      </c>
      <c r="X26" s="99">
        <f t="shared" si="7"/>
        <v>4</v>
      </c>
      <c r="Y26" s="184"/>
    </row>
    <row r="27" spans="1:25" s="4" customFormat="1" x14ac:dyDescent="0.25">
      <c r="A27" s="131" t="s">
        <v>47</v>
      </c>
      <c r="B27" s="51" t="s">
        <v>46</v>
      </c>
      <c r="C27" s="97">
        <f>IF('Indicator Data'!AR30="No data","x",ROUND(IF('Indicator Data'!AR30&gt;C$195,0,IF('Indicator Data'!AR30&lt;C$194,10,(C$195-'Indicator Data'!AR30)/(C$195-C$194)*10)),1))</f>
        <v>3.2</v>
      </c>
      <c r="D27" s="98">
        <f t="shared" si="0"/>
        <v>3.2</v>
      </c>
      <c r="E27" s="97">
        <f>IF('Indicator Data'!AT30="No data","x",ROUND(IF('Indicator Data'!AT30&gt;E$195,0,IF('Indicator Data'!AT30&lt;E$194,10,(E$195-'Indicator Data'!AT30)/(E$195-E$194)*10)),1))</f>
        <v>5.9</v>
      </c>
      <c r="F27" s="97">
        <f>IF('Indicator Data'!AS30="No data","x",ROUND(IF('Indicator Data'!AS30&gt;F$195,0,IF('Indicator Data'!AS30&lt;F$194,10,(F$195-'Indicator Data'!AS30)/(F$195-F$194)*10)),1))</f>
        <v>4.5999999999999996</v>
      </c>
      <c r="G27" s="98">
        <f t="shared" si="1"/>
        <v>5.3</v>
      </c>
      <c r="H27" s="99">
        <f t="shared" si="2"/>
        <v>4.3</v>
      </c>
      <c r="I27" s="97">
        <f>IF('Indicator Data'!AV30="No data","x",ROUND(IF('Indicator Data'!AV30^2&gt;I$195,0,IF('Indicator Data'!AV30^2&lt;I$194,10,(I$195-'Indicator Data'!AV30^2)/(I$195-I$194)*10)),1))</f>
        <v>0.4</v>
      </c>
      <c r="J27" s="97">
        <f>IF(OR('Indicator Data'!AU30=0,'Indicator Data'!AU30="No data"),"x",ROUND(IF('Indicator Data'!AU30&gt;J$195,0,IF('Indicator Data'!AU30&lt;J$194,10,(J$195-'Indicator Data'!AU30)/(J$195-J$194)*10)),1))</f>
        <v>0</v>
      </c>
      <c r="K27" s="97">
        <f>IF('Indicator Data'!AW30="No data","x",ROUND(IF('Indicator Data'!AW30&gt;K$195,0,IF('Indicator Data'!AW30&lt;K$194,10,(K$195-'Indicator Data'!AW30)/(K$195-K$194)*10)),1))</f>
        <v>4.3</v>
      </c>
      <c r="L27" s="97">
        <f>IF('Indicator Data'!AX30="No data","x",ROUND(IF('Indicator Data'!AX30&gt;L$195,0,IF('Indicator Data'!AX30&lt;L$194,10,(L$195-'Indicator Data'!AX30)/(L$195-L$194)*10)),1))</f>
        <v>3.6</v>
      </c>
      <c r="M27" s="98">
        <f t="shared" si="3"/>
        <v>2.1</v>
      </c>
      <c r="N27" s="148">
        <f>IF('Indicator Data'!AY30="No data","x",'Indicator Data'!AY30/'Indicator Data'!BE30*100)</f>
        <v>77.376565954310976</v>
      </c>
      <c r="O27" s="97">
        <f t="shared" si="4"/>
        <v>2.2999999999999998</v>
      </c>
      <c r="P27" s="97">
        <f>IF('Indicator Data'!AZ30="No data","x",ROUND(IF('Indicator Data'!AZ30&gt;P$195,0,IF('Indicator Data'!AZ30&lt;P$194,10,(P$195-'Indicator Data'!AZ30)/(P$195-P$194)*10)),1))</f>
        <v>1.6</v>
      </c>
      <c r="Q27" s="97">
        <f>IF('Indicator Data'!BA30="No data","x",ROUND(IF('Indicator Data'!BA30&gt;Q$195,0,IF('Indicator Data'!BA30&lt;Q$194,10,(Q$195-'Indicator Data'!BA30)/(Q$195-Q$194)*10)),1))</f>
        <v>0.1</v>
      </c>
      <c r="R27" s="98">
        <f t="shared" si="5"/>
        <v>1.3</v>
      </c>
      <c r="S27" s="97">
        <f>IF('Indicator Data'!Y30="No data","x",ROUND(IF('Indicator Data'!Y30&gt;S$195,0,IF('Indicator Data'!Y30&lt;S$194,10,(S$195-'Indicator Data'!Y30)/(S$195-S$194)*10)),1))</f>
        <v>0.3</v>
      </c>
      <c r="T27" s="97">
        <f>IF('Indicator Data'!Z30="No data","x",ROUND(IF('Indicator Data'!Z30&gt;T$195,0,IF('Indicator Data'!Z30&lt;T$194,10,(T$195-'Indicator Data'!Z30)/(T$195-T$194)*10)),1))</f>
        <v>1.8</v>
      </c>
      <c r="U27" s="97">
        <f>IF('Indicator Data'!AC30="No data","x",ROUND(IF('Indicator Data'!AC30&gt;U$195,0,IF('Indicator Data'!AC30&lt;U$194,10,(U$195-'Indicator Data'!AC30)/(U$195-U$194)*10)),1))</f>
        <v>5.4</v>
      </c>
      <c r="V27" s="97">
        <f>IF('Indicator Data'!AD30="No data","x",ROUND(IF('Indicator Data'!AD30&gt;V$195,10,IF('Indicator Data'!AD30&lt;V$194,0,10-(V$195-'Indicator Data'!AD30)/(V$195-V$194)*10)),1))</f>
        <v>0.1</v>
      </c>
      <c r="W27" s="98">
        <f t="shared" si="6"/>
        <v>1.9</v>
      </c>
      <c r="X27" s="99">
        <f t="shared" si="7"/>
        <v>1.8</v>
      </c>
      <c r="Y27" s="184"/>
    </row>
    <row r="28" spans="1:25" s="4" customFormat="1" x14ac:dyDescent="0.25">
      <c r="A28" s="131" t="s">
        <v>49</v>
      </c>
      <c r="B28" s="51" t="s">
        <v>48</v>
      </c>
      <c r="C28" s="97">
        <f>IF('Indicator Data'!AR31="No data","x",ROUND(IF('Indicator Data'!AR31&gt;C$195,0,IF('Indicator Data'!AR31&lt;C$194,10,(C$195-'Indicator Data'!AR31)/(C$195-C$194)*10)),1))</f>
        <v>3.2</v>
      </c>
      <c r="D28" s="98">
        <f t="shared" si="0"/>
        <v>3.2</v>
      </c>
      <c r="E28" s="97">
        <f>IF('Indicator Data'!AT31="No data","x",ROUND(IF('Indicator Data'!AT31&gt;E$195,0,IF('Indicator Data'!AT31&lt;E$194,10,(E$195-'Indicator Data'!AT31)/(E$195-E$194)*10)),1))</f>
        <v>5.8</v>
      </c>
      <c r="F28" s="97">
        <f>IF('Indicator Data'!AS31="No data","x",ROUND(IF('Indicator Data'!AS31&gt;F$195,0,IF('Indicator Data'!AS31&lt;F$194,10,(F$195-'Indicator Data'!AS31)/(F$195-F$194)*10)),1))</f>
        <v>6.2</v>
      </c>
      <c r="G28" s="98">
        <f t="shared" si="1"/>
        <v>6</v>
      </c>
      <c r="H28" s="99">
        <f t="shared" si="2"/>
        <v>4.5999999999999996</v>
      </c>
      <c r="I28" s="97">
        <f>IF('Indicator Data'!AV31="No data","x",ROUND(IF('Indicator Data'!AV31^2&gt;I$195,0,IF('Indicator Data'!AV31^2&lt;I$194,10,(I$195-'Indicator Data'!AV31^2)/(I$195-I$194)*10)),1))</f>
        <v>9.4</v>
      </c>
      <c r="J28" s="97">
        <f>IF(OR('Indicator Data'!AU31=0,'Indicator Data'!AU31="No data"),"x",ROUND(IF('Indicator Data'!AU31&gt;J$195,0,IF('Indicator Data'!AU31&lt;J$194,10,(J$195-'Indicator Data'!AU31)/(J$195-J$194)*10)),1))</f>
        <v>8.1</v>
      </c>
      <c r="K28" s="97">
        <f>IF('Indicator Data'!AW31="No data","x",ROUND(IF('Indicator Data'!AW31&gt;K$195,0,IF('Indicator Data'!AW31&lt;K$194,10,(K$195-'Indicator Data'!AW31)/(K$195-K$194)*10)),1))</f>
        <v>8.9</v>
      </c>
      <c r="L28" s="97">
        <f>IF('Indicator Data'!AX31="No data","x",ROUND(IF('Indicator Data'!AX31&gt;L$195,0,IF('Indicator Data'!AX31&lt;L$194,10,(L$195-'Indicator Data'!AX31)/(L$195-L$194)*10)),1))</f>
        <v>6.1</v>
      </c>
      <c r="M28" s="98">
        <f t="shared" si="3"/>
        <v>8.1</v>
      </c>
      <c r="N28" s="148">
        <f>IF('Indicator Data'!AY31="No data","x",'Indicator Data'!AY31/'Indicator Data'!BE31*100)</f>
        <v>14.985380116959066</v>
      </c>
      <c r="O28" s="97">
        <f t="shared" si="4"/>
        <v>8.6</v>
      </c>
      <c r="P28" s="97">
        <f>IF('Indicator Data'!AZ31="No data","x",ROUND(IF('Indicator Data'!AZ31&gt;P$195,0,IF('Indicator Data'!AZ31&lt;P$194,10,(P$195-'Indicator Data'!AZ31)/(P$195-P$194)*10)),1))</f>
        <v>8.9</v>
      </c>
      <c r="Q28" s="97">
        <f>IF('Indicator Data'!BA31="No data","x",ROUND(IF('Indicator Data'!BA31&gt;Q$195,0,IF('Indicator Data'!BA31&lt;Q$194,10,(Q$195-'Indicator Data'!BA31)/(Q$195-Q$194)*10)),1))</f>
        <v>3.5</v>
      </c>
      <c r="R28" s="98">
        <f t="shared" si="5"/>
        <v>7</v>
      </c>
      <c r="S28" s="97">
        <f>IF('Indicator Data'!Y31="No data","x",ROUND(IF('Indicator Data'!Y31&gt;S$195,0,IF('Indicator Data'!Y31&lt;S$194,10,(S$195-'Indicator Data'!Y31)/(S$195-S$194)*10)),1))</f>
        <v>9.9</v>
      </c>
      <c r="T28" s="97">
        <f>IF('Indicator Data'!Z31="No data","x",ROUND(IF('Indicator Data'!Z31&gt;T$195,0,IF('Indicator Data'!Z31&lt;T$194,10,(T$195-'Indicator Data'!Z31)/(T$195-T$194)*10)),1))</f>
        <v>2.8</v>
      </c>
      <c r="U28" s="97">
        <f>IF('Indicator Data'!AC31="No data","x",ROUND(IF('Indicator Data'!AC31&gt;U$195,0,IF('Indicator Data'!AC31&lt;U$194,10,(U$195-'Indicator Data'!AC31)/(U$195-U$194)*10)),1))</f>
        <v>9.9</v>
      </c>
      <c r="V28" s="97">
        <f>IF('Indicator Data'!AD31="No data","x",ROUND(IF('Indicator Data'!AD31&gt;V$195,10,IF('Indicator Data'!AD31&lt;V$194,0,10-(V$195-'Indicator Data'!AD31)/(V$195-V$194)*10)),1))</f>
        <v>4.0999999999999996</v>
      </c>
      <c r="W28" s="98">
        <f t="shared" si="6"/>
        <v>6.7</v>
      </c>
      <c r="X28" s="99">
        <f t="shared" si="7"/>
        <v>7.3</v>
      </c>
      <c r="Y28" s="184"/>
    </row>
    <row r="29" spans="1:25" s="4" customFormat="1" x14ac:dyDescent="0.25">
      <c r="A29" s="131" t="s">
        <v>51</v>
      </c>
      <c r="B29" s="51" t="s">
        <v>50</v>
      </c>
      <c r="C29" s="97">
        <f>IF('Indicator Data'!AR32="No data","x",ROUND(IF('Indicator Data'!AR32&gt;C$195,0,IF('Indicator Data'!AR32&lt;C$194,10,(C$195-'Indicator Data'!AR32)/(C$195-C$194)*10)),1))</f>
        <v>4.5999999999999996</v>
      </c>
      <c r="D29" s="98">
        <f t="shared" si="0"/>
        <v>4.5999999999999996</v>
      </c>
      <c r="E29" s="97">
        <f>IF('Indicator Data'!AT32="No data","x",ROUND(IF('Indicator Data'!AT32&gt;E$195,0,IF('Indicator Data'!AT32&lt;E$194,10,(E$195-'Indicator Data'!AT32)/(E$195-E$194)*10)),1))</f>
        <v>8</v>
      </c>
      <c r="F29" s="97">
        <f>IF('Indicator Data'!AS32="No data","x",ROUND(IF('Indicator Data'!AS32&gt;F$195,0,IF('Indicator Data'!AS32&lt;F$194,10,(F$195-'Indicator Data'!AS32)/(F$195-F$194)*10)),1))</f>
        <v>7.3</v>
      </c>
      <c r="G29" s="98">
        <f t="shared" si="1"/>
        <v>7.7</v>
      </c>
      <c r="H29" s="99">
        <f t="shared" si="2"/>
        <v>6.2</v>
      </c>
      <c r="I29" s="97">
        <f>IF('Indicator Data'!AV32="No data","x",ROUND(IF('Indicator Data'!AV32^2&gt;I$195,0,IF('Indicator Data'!AV32^2&lt;I$194,10,(I$195-'Indicator Data'!AV32^2)/(I$195-I$194)*10)),1))</f>
        <v>3</v>
      </c>
      <c r="J29" s="97">
        <f>IF(OR('Indicator Data'!AU32=0,'Indicator Data'!AU32="No data"),"x",ROUND(IF('Indicator Data'!AU32&gt;J$195,0,IF('Indicator Data'!AU32&lt;J$194,10,(J$195-'Indicator Data'!AU32)/(J$195-J$194)*10)),1))</f>
        <v>9.3000000000000007</v>
      </c>
      <c r="K29" s="97">
        <f>IF('Indicator Data'!AW32="No data","x",ROUND(IF('Indicator Data'!AW32&gt;K$195,0,IF('Indicator Data'!AW32&lt;K$194,10,(K$195-'Indicator Data'!AW32)/(K$195-K$194)*10)),1))</f>
        <v>9.5</v>
      </c>
      <c r="L29" s="97">
        <f>IF('Indicator Data'!AX32="No data","x",ROUND(IF('Indicator Data'!AX32&gt;L$195,0,IF('Indicator Data'!AX32&lt;L$194,10,(L$195-'Indicator Data'!AX32)/(L$195-L$194)*10)),1))</f>
        <v>7.9</v>
      </c>
      <c r="M29" s="98">
        <f t="shared" si="3"/>
        <v>7.4</v>
      </c>
      <c r="N29" s="148">
        <f>IF('Indicator Data'!AY32="No data","x",'Indicator Data'!AY32/'Indicator Data'!BE32*100)</f>
        <v>23.364485981308412</v>
      </c>
      <c r="O29" s="97">
        <f t="shared" si="4"/>
        <v>7.7</v>
      </c>
      <c r="P29" s="97">
        <f>IF('Indicator Data'!AZ32="No data","x",ROUND(IF('Indicator Data'!AZ32&gt;P$195,0,IF('Indicator Data'!AZ32&lt;P$194,10,(P$195-'Indicator Data'!AZ32)/(P$195-P$194)*10)),1))</f>
        <v>5.8</v>
      </c>
      <c r="Q29" s="97">
        <f>IF('Indicator Data'!BA32="No data","x",ROUND(IF('Indicator Data'!BA32&gt;Q$195,0,IF('Indicator Data'!BA32&lt;Q$194,10,(Q$195-'Indicator Data'!BA32)/(Q$195-Q$194)*10)),1))</f>
        <v>4.8</v>
      </c>
      <c r="R29" s="98">
        <f t="shared" si="5"/>
        <v>6.1</v>
      </c>
      <c r="S29" s="97" t="str">
        <f>IF('Indicator Data'!Y32="No data","x",ROUND(IF('Indicator Data'!Y32&gt;S$195,0,IF('Indicator Data'!Y32&lt;S$194,10,(S$195-'Indicator Data'!Y32)/(S$195-S$194)*10)),1))</f>
        <v>x</v>
      </c>
      <c r="T29" s="97">
        <f>IF('Indicator Data'!Z32="No data","x",ROUND(IF('Indicator Data'!Z32&gt;T$195,0,IF('Indicator Data'!Z32&lt;T$194,10,(T$195-'Indicator Data'!Z32)/(T$195-T$194)*10)),1))</f>
        <v>1.5</v>
      </c>
      <c r="U29" s="97">
        <f>IF('Indicator Data'!AC32="No data","x",ROUND(IF('Indicator Data'!AC32&gt;U$195,0,IF('Indicator Data'!AC32&lt;U$194,10,(U$195-'Indicator Data'!AC32)/(U$195-U$194)*10)),1))</f>
        <v>10</v>
      </c>
      <c r="V29" s="97">
        <f>IF('Indicator Data'!AD32="No data","x",ROUND(IF('Indicator Data'!AD32&gt;V$195,10,IF('Indicator Data'!AD32&lt;V$194,0,10-(V$195-'Indicator Data'!AD32)/(V$195-V$194)*10)),1))</f>
        <v>7.9</v>
      </c>
      <c r="W29" s="98">
        <f t="shared" si="6"/>
        <v>6.5</v>
      </c>
      <c r="X29" s="99">
        <f t="shared" si="7"/>
        <v>6.7</v>
      </c>
      <c r="Y29" s="184"/>
    </row>
    <row r="30" spans="1:25" s="4" customFormat="1" x14ac:dyDescent="0.25">
      <c r="A30" s="131" t="s">
        <v>844</v>
      </c>
      <c r="B30" s="51" t="s">
        <v>58</v>
      </c>
      <c r="C30" s="97">
        <f>IF('Indicator Data'!AR33="No data","x",ROUND(IF('Indicator Data'!AR33&gt;C$195,0,IF('Indicator Data'!AR33&lt;C$194,10,(C$195-'Indicator Data'!AR33)/(C$195-C$194)*10)),1))</f>
        <v>3.4</v>
      </c>
      <c r="D30" s="98">
        <f t="shared" si="0"/>
        <v>3.4</v>
      </c>
      <c r="E30" s="97">
        <f>IF('Indicator Data'!AT33="No data","x",ROUND(IF('Indicator Data'!AT33&gt;E$195,0,IF('Indicator Data'!AT33&lt;E$194,10,(E$195-'Indicator Data'!AT33)/(E$195-E$194)*10)),1))</f>
        <v>4.0999999999999996</v>
      </c>
      <c r="F30" s="97">
        <f>IF('Indicator Data'!AS33="No data","x",ROUND(IF('Indicator Data'!AS33&gt;F$195,0,IF('Indicator Data'!AS33&lt;F$194,10,(F$195-'Indicator Data'!AS33)/(F$195-F$194)*10)),1))</f>
        <v>4.7</v>
      </c>
      <c r="G30" s="98">
        <f t="shared" si="1"/>
        <v>4.4000000000000004</v>
      </c>
      <c r="H30" s="99">
        <f t="shared" si="2"/>
        <v>3.9</v>
      </c>
      <c r="I30" s="97">
        <f>IF('Indicator Data'!AV33="No data","x",ROUND(IF('Indicator Data'!AV33^2&gt;I$195,0,IF('Indicator Data'!AV33^2&lt;I$194,10,(I$195-'Indicator Data'!AV33^2)/(I$195-I$194)*10)),1))</f>
        <v>2.4</v>
      </c>
      <c r="J30" s="97">
        <f>IF(OR('Indicator Data'!AU33=0,'Indicator Data'!AU33="No data"),"x",ROUND(IF('Indicator Data'!AU33&gt;J$195,0,IF('Indicator Data'!AU33&lt;J$194,10,(J$195-'Indicator Data'!AU33)/(J$195-J$194)*10)),1))</f>
        <v>1</v>
      </c>
      <c r="K30" s="97">
        <f>IF('Indicator Data'!AW33="No data","x",ROUND(IF('Indicator Data'!AW33&gt;K$195,0,IF('Indicator Data'!AW33&lt;K$194,10,(K$195-'Indicator Data'!AW33)/(K$195-K$194)*10)),1))</f>
        <v>5.7</v>
      </c>
      <c r="L30" s="97">
        <f>IF('Indicator Data'!AX33="No data","x",ROUND(IF('Indicator Data'!AX33&gt;L$195,0,IF('Indicator Data'!AX33&lt;L$194,10,(L$195-'Indicator Data'!AX33)/(L$195-L$194)*10)),1))</f>
        <v>3.7</v>
      </c>
      <c r="M30" s="98">
        <f t="shared" si="3"/>
        <v>3.2</v>
      </c>
      <c r="N30" s="148">
        <f>IF('Indicator Data'!AY33="No data","x",'Indicator Data'!AY33/'Indicator Data'!BE33*100)</f>
        <v>59.553349875930515</v>
      </c>
      <c r="O30" s="97">
        <f t="shared" si="4"/>
        <v>4.0999999999999996</v>
      </c>
      <c r="P30" s="97">
        <f>IF('Indicator Data'!AZ33="No data","x",ROUND(IF('Indicator Data'!AZ33&gt;P$195,0,IF('Indicator Data'!AZ33&lt;P$194,10,(P$195-'Indicator Data'!AZ33)/(P$195-P$194)*10)),1))</f>
        <v>3.1</v>
      </c>
      <c r="Q30" s="97">
        <f>IF('Indicator Data'!BA33="No data","x",ROUND(IF('Indicator Data'!BA33&gt;Q$195,0,IF('Indicator Data'!BA33&lt;Q$194,10,(Q$195-'Indicator Data'!BA33)/(Q$195-Q$194)*10)),1))</f>
        <v>1.7</v>
      </c>
      <c r="R30" s="98">
        <f t="shared" si="5"/>
        <v>3</v>
      </c>
      <c r="S30" s="97">
        <f>IF('Indicator Data'!Y33="No data","x",ROUND(IF('Indicator Data'!Y33&gt;S$195,0,IF('Indicator Data'!Y33&lt;S$194,10,(S$195-'Indicator Data'!Y33)/(S$195-S$194)*10)),1))</f>
        <v>9.1999999999999993</v>
      </c>
      <c r="T30" s="97">
        <f>IF('Indicator Data'!Z33="No data","x",ROUND(IF('Indicator Data'!Z33&gt;T$195,0,IF('Indicator Data'!Z33&lt;T$194,10,(T$195-'Indicator Data'!Z33)/(T$195-T$194)*10)),1))</f>
        <v>1.8</v>
      </c>
      <c r="U30" s="97">
        <f>IF('Indicator Data'!AC33="No data","x",ROUND(IF('Indicator Data'!AC33&gt;U$195,0,IF('Indicator Data'!AC33&lt;U$194,10,(U$195-'Indicator Data'!AC33)/(U$195-U$194)*10)),1))</f>
        <v>9.1</v>
      </c>
      <c r="V30" s="97">
        <f>IF('Indicator Data'!AD33="No data","x",ROUND(IF('Indicator Data'!AD33&gt;V$195,10,IF('Indicator Data'!AD33&lt;V$194,0,10-(V$195-'Indicator Data'!AD33)/(V$195-V$194)*10)),1))</f>
        <v>0.5</v>
      </c>
      <c r="W30" s="98">
        <f t="shared" si="6"/>
        <v>5.2</v>
      </c>
      <c r="X30" s="99">
        <f t="shared" si="7"/>
        <v>3.8</v>
      </c>
      <c r="Y30" s="184"/>
    </row>
    <row r="31" spans="1:25" s="4" customFormat="1" x14ac:dyDescent="0.25">
      <c r="A31" s="131" t="s">
        <v>53</v>
      </c>
      <c r="B31" s="51" t="s">
        <v>52</v>
      </c>
      <c r="C31" s="97">
        <f>IF('Indicator Data'!AR34="No data","x",ROUND(IF('Indicator Data'!AR34&gt;C$195,0,IF('Indicator Data'!AR34&lt;C$194,10,(C$195-'Indicator Data'!AR34)/(C$195-C$194)*10)),1))</f>
        <v>6.8</v>
      </c>
      <c r="D31" s="98">
        <f t="shared" si="0"/>
        <v>6.8</v>
      </c>
      <c r="E31" s="97">
        <f>IF('Indicator Data'!AT34="No data","x",ROUND(IF('Indicator Data'!AT34&gt;E$195,0,IF('Indicator Data'!AT34&lt;E$194,10,(E$195-'Indicator Data'!AT34)/(E$195-E$194)*10)),1))</f>
        <v>7.9</v>
      </c>
      <c r="F31" s="97">
        <f>IF('Indicator Data'!AS34="No data","x",ROUND(IF('Indicator Data'!AS34&gt;F$195,0,IF('Indicator Data'!AS34&lt;F$194,10,(F$195-'Indicator Data'!AS34)/(F$195-F$194)*10)),1))</f>
        <v>6.4</v>
      </c>
      <c r="G31" s="98">
        <f t="shared" si="1"/>
        <v>7.2</v>
      </c>
      <c r="H31" s="99">
        <f t="shared" si="2"/>
        <v>7</v>
      </c>
      <c r="I31" s="97">
        <f>IF('Indicator Data'!AV34="No data","x",ROUND(IF('Indicator Data'!AV34^2&gt;I$195,0,IF('Indicator Data'!AV34^2&lt;I$194,10,(I$195-'Indicator Data'!AV34^2)/(I$195-I$194)*10)),1))</f>
        <v>4.2</v>
      </c>
      <c r="J31" s="97">
        <f>IF(OR('Indicator Data'!AU34=0,'Indicator Data'!AU34="No data"),"x",ROUND(IF('Indicator Data'!AU34&gt;J$195,0,IF('Indicator Data'!AU34&lt;J$194,10,(J$195-'Indicator Data'!AU34)/(J$195-J$194)*10)),1))</f>
        <v>4.4000000000000004</v>
      </c>
      <c r="K31" s="97">
        <f>IF('Indicator Data'!AW34="No data","x",ROUND(IF('Indicator Data'!AW34&gt;K$195,0,IF('Indicator Data'!AW34&lt;K$194,10,(K$195-'Indicator Data'!AW34)/(K$195-K$194)*10)),1))</f>
        <v>8.1</v>
      </c>
      <c r="L31" s="97">
        <f>IF('Indicator Data'!AX34="No data","x",ROUND(IF('Indicator Data'!AX34&gt;L$195,0,IF('Indicator Data'!AX34&lt;L$194,10,(L$195-'Indicator Data'!AX34)/(L$195-L$194)*10)),1))</f>
        <v>3.4</v>
      </c>
      <c r="M31" s="98">
        <f t="shared" si="3"/>
        <v>5</v>
      </c>
      <c r="N31" s="148">
        <f>IF('Indicator Data'!AY34="No data","x",'Indicator Data'!AY34/'Indicator Data'!BE34*100)</f>
        <v>18.694765465669612</v>
      </c>
      <c r="O31" s="97">
        <f t="shared" si="4"/>
        <v>8.1999999999999993</v>
      </c>
      <c r="P31" s="97">
        <f>IF('Indicator Data'!AZ34="No data","x",ROUND(IF('Indicator Data'!AZ34&gt;P$195,0,IF('Indicator Data'!AZ34&lt;P$194,10,(P$195-'Indicator Data'!AZ34)/(P$195-P$194)*10)),1))</f>
        <v>6.4</v>
      </c>
      <c r="Q31" s="97">
        <f>IF('Indicator Data'!BA34="No data","x",ROUND(IF('Indicator Data'!BA34&gt;Q$195,0,IF('Indicator Data'!BA34&lt;Q$194,10,(Q$195-'Indicator Data'!BA34)/(Q$195-Q$194)*10)),1))</f>
        <v>4.9000000000000004</v>
      </c>
      <c r="R31" s="98">
        <f t="shared" si="5"/>
        <v>6.5</v>
      </c>
      <c r="S31" s="97">
        <f>IF('Indicator Data'!Y34="No data","x",ROUND(IF('Indicator Data'!Y34&gt;S$195,0,IF('Indicator Data'!Y34&lt;S$194,10,(S$195-'Indicator Data'!Y34)/(S$195-S$194)*10)),1))</f>
        <v>9.6</v>
      </c>
      <c r="T31" s="97">
        <f>IF('Indicator Data'!Z34="No data","x",ROUND(IF('Indicator Data'!Z34&gt;T$195,0,IF('Indicator Data'!Z34&lt;T$194,10,(T$195-'Indicator Data'!Z34)/(T$195-T$194)*10)),1))</f>
        <v>4.5999999999999996</v>
      </c>
      <c r="U31" s="97">
        <f>IF('Indicator Data'!AC34="No data","x",ROUND(IF('Indicator Data'!AC34&gt;U$195,0,IF('Indicator Data'!AC34&lt;U$194,10,(U$195-'Indicator Data'!AC34)/(U$195-U$194)*10)),1))</f>
        <v>9.5</v>
      </c>
      <c r="V31" s="97">
        <f>IF('Indicator Data'!AD34="No data","x",ROUND(IF('Indicator Data'!AD34&gt;V$195,10,IF('Indicator Data'!AD34&lt;V$194,0,10-(V$195-'Indicator Data'!AD34)/(V$195-V$194)*10)),1))</f>
        <v>1.8</v>
      </c>
      <c r="W31" s="98">
        <f t="shared" si="6"/>
        <v>6.4</v>
      </c>
      <c r="X31" s="99">
        <f t="shared" si="7"/>
        <v>6</v>
      </c>
      <c r="Y31" s="184"/>
    </row>
    <row r="32" spans="1:25" s="4" customFormat="1" x14ac:dyDescent="0.25">
      <c r="A32" s="131" t="s">
        <v>55</v>
      </c>
      <c r="B32" s="51" t="s">
        <v>54</v>
      </c>
      <c r="C32" s="97">
        <f>IF('Indicator Data'!AR35="No data","x",ROUND(IF('Indicator Data'!AR35&gt;C$195,0,IF('Indicator Data'!AR35&lt;C$194,10,(C$195-'Indicator Data'!AR35)/(C$195-C$194)*10)),1))</f>
        <v>2.6</v>
      </c>
      <c r="D32" s="98">
        <f t="shared" si="0"/>
        <v>2.6</v>
      </c>
      <c r="E32" s="97">
        <f>IF('Indicator Data'!AT35="No data","x",ROUND(IF('Indicator Data'!AT35&gt;E$195,0,IF('Indicator Data'!AT35&lt;E$194,10,(E$195-'Indicator Data'!AT35)/(E$195-E$194)*10)),1))</f>
        <v>7.4</v>
      </c>
      <c r="F32" s="97">
        <f>IF('Indicator Data'!AS35="No data","x",ROUND(IF('Indicator Data'!AS35&gt;F$195,0,IF('Indicator Data'!AS35&lt;F$194,10,(F$195-'Indicator Data'!AS35)/(F$195-F$194)*10)),1))</f>
        <v>6.5</v>
      </c>
      <c r="G32" s="98">
        <f t="shared" si="1"/>
        <v>7</v>
      </c>
      <c r="H32" s="99">
        <f t="shared" si="2"/>
        <v>4.8</v>
      </c>
      <c r="I32" s="97">
        <f>IF('Indicator Data'!AV35="No data","x",ROUND(IF('Indicator Data'!AV35^2&gt;I$195,0,IF('Indicator Data'!AV35^2&lt;I$194,10,(I$195-'Indicator Data'!AV35^2)/(I$195-I$194)*10)),1))</f>
        <v>4.8</v>
      </c>
      <c r="J32" s="97">
        <f>IF(OR('Indicator Data'!AU35=0,'Indicator Data'!AU35="No data"),"x",ROUND(IF('Indicator Data'!AU35&gt;J$195,0,IF('Indicator Data'!AU35&lt;J$194,10,(J$195-'Indicator Data'!AU35)/(J$195-J$194)*10)),1))</f>
        <v>4.3</v>
      </c>
      <c r="K32" s="97">
        <f>IF('Indicator Data'!AW35="No data","x",ROUND(IF('Indicator Data'!AW35&gt;K$195,0,IF('Indicator Data'!AW35&lt;K$194,10,(K$195-'Indicator Data'!AW35)/(K$195-K$194)*10)),1))</f>
        <v>7.9</v>
      </c>
      <c r="L32" s="97">
        <f>IF('Indicator Data'!AX35="No data","x",ROUND(IF('Indicator Data'!AX35&gt;L$195,0,IF('Indicator Data'!AX35&lt;L$194,10,(L$195-'Indicator Data'!AX35)/(L$195-L$194)*10)),1))</f>
        <v>6.6</v>
      </c>
      <c r="M32" s="98">
        <f t="shared" si="3"/>
        <v>5.9</v>
      </c>
      <c r="N32" s="148">
        <f>IF('Indicator Data'!AY35="No data","x",'Indicator Data'!AY35/'Indicator Data'!BE35*100)</f>
        <v>7.8272090711006745</v>
      </c>
      <c r="O32" s="97">
        <f t="shared" si="4"/>
        <v>9.3000000000000007</v>
      </c>
      <c r="P32" s="97">
        <f>IF('Indicator Data'!AZ35="No data","x",ROUND(IF('Indicator Data'!AZ35&gt;P$195,0,IF('Indicator Data'!AZ35&lt;P$194,10,(P$195-'Indicator Data'!AZ35)/(P$195-P$194)*10)),1))</f>
        <v>6</v>
      </c>
      <c r="Q32" s="97">
        <f>IF('Indicator Data'!BA35="No data","x",ROUND(IF('Indicator Data'!BA35&gt;Q$195,0,IF('Indicator Data'!BA35&lt;Q$194,10,(Q$195-'Indicator Data'!BA35)/(Q$195-Q$194)*10)),1))</f>
        <v>4.9000000000000004</v>
      </c>
      <c r="R32" s="98">
        <f t="shared" si="5"/>
        <v>6.7</v>
      </c>
      <c r="S32" s="97">
        <f>IF('Indicator Data'!Y35="No data","x",ROUND(IF('Indicator Data'!Y35&gt;S$195,0,IF('Indicator Data'!Y35&lt;S$194,10,(S$195-'Indicator Data'!Y35)/(S$195-S$194)*10)),1))</f>
        <v>9.8000000000000007</v>
      </c>
      <c r="T32" s="97">
        <f>IF('Indicator Data'!Z35="No data","x",ROUND(IF('Indicator Data'!Z35&gt;T$195,0,IF('Indicator Data'!Z35&lt;T$194,10,(T$195-'Indicator Data'!Z35)/(T$195-T$194)*10)),1))</f>
        <v>5.4</v>
      </c>
      <c r="U32" s="97">
        <f>IF('Indicator Data'!AC35="No data","x",ROUND(IF('Indicator Data'!AC35&gt;U$195,0,IF('Indicator Data'!AC35&lt;U$194,10,(U$195-'Indicator Data'!AC35)/(U$195-U$194)*10)),1))</f>
        <v>9.8000000000000007</v>
      </c>
      <c r="V32" s="97">
        <f>IF('Indicator Data'!AD35="No data","x",ROUND(IF('Indicator Data'!AD35&gt;V$195,10,IF('Indicator Data'!AD35&lt;V$194,0,10-(V$195-'Indicator Data'!AD35)/(V$195-V$194)*10)),1))</f>
        <v>6.6</v>
      </c>
      <c r="W32" s="98">
        <f t="shared" si="6"/>
        <v>7.9</v>
      </c>
      <c r="X32" s="99">
        <f t="shared" si="7"/>
        <v>6.8</v>
      </c>
      <c r="Y32" s="184"/>
    </row>
    <row r="33" spans="1:25" s="4" customFormat="1" x14ac:dyDescent="0.25">
      <c r="A33" s="131" t="s">
        <v>57</v>
      </c>
      <c r="B33" s="51" t="s">
        <v>56</v>
      </c>
      <c r="C33" s="97">
        <f>IF('Indicator Data'!AR36="No data","x",ROUND(IF('Indicator Data'!AR36&gt;C$195,0,IF('Indicator Data'!AR36&lt;C$194,10,(C$195-'Indicator Data'!AR36)/(C$195-C$194)*10)),1))</f>
        <v>2.8</v>
      </c>
      <c r="D33" s="98">
        <f t="shared" si="0"/>
        <v>2.8</v>
      </c>
      <c r="E33" s="97">
        <f>IF('Indicator Data'!AT36="No data","x",ROUND(IF('Indicator Data'!AT36&gt;E$195,0,IF('Indicator Data'!AT36&lt;E$194,10,(E$195-'Indicator Data'!AT36)/(E$195-E$194)*10)),1))</f>
        <v>1.8</v>
      </c>
      <c r="F33" s="97">
        <f>IF('Indicator Data'!AS36="No data","x",ROUND(IF('Indicator Data'!AS36&gt;F$195,0,IF('Indicator Data'!AS36&lt;F$194,10,(F$195-'Indicator Data'!AS36)/(F$195-F$194)*10)),1))</f>
        <v>1.5</v>
      </c>
      <c r="G33" s="98">
        <f t="shared" si="1"/>
        <v>1.7</v>
      </c>
      <c r="H33" s="99">
        <f t="shared" si="2"/>
        <v>2.2999999999999998</v>
      </c>
      <c r="I33" s="97" t="str">
        <f>IF('Indicator Data'!AV36="No data","x",ROUND(IF('Indicator Data'!AV36^2&gt;I$195,0,IF('Indicator Data'!AV36^2&lt;I$194,10,(I$195-'Indicator Data'!AV36^2)/(I$195-I$194)*10)),1))</f>
        <v>x</v>
      </c>
      <c r="J33" s="97">
        <f>IF(OR('Indicator Data'!AU36=0,'Indicator Data'!AU36="No data"),"x",ROUND(IF('Indicator Data'!AU36&gt;J$195,0,IF('Indicator Data'!AU36&lt;J$194,10,(J$195-'Indicator Data'!AU36)/(J$195-J$194)*10)),1))</f>
        <v>0</v>
      </c>
      <c r="K33" s="97">
        <f>IF('Indicator Data'!AW36="No data","x",ROUND(IF('Indicator Data'!AW36&gt;K$195,0,IF('Indicator Data'!AW36&lt;K$194,10,(K$195-'Indicator Data'!AW36)/(K$195-K$194)*10)),1))</f>
        <v>1.2</v>
      </c>
      <c r="L33" s="97">
        <f>IF('Indicator Data'!AX36="No data","x",ROUND(IF('Indicator Data'!AX36&gt;L$195,0,IF('Indicator Data'!AX36&lt;L$194,10,(L$195-'Indicator Data'!AX36)/(L$195-L$194)*10)),1))</f>
        <v>6.1</v>
      </c>
      <c r="M33" s="98">
        <f t="shared" si="3"/>
        <v>2.4</v>
      </c>
      <c r="N33" s="148">
        <f>IF('Indicator Data'!AY36="No data","x",'Indicator Data'!AY36/'Indicator Data'!BE36*100)</f>
        <v>13.196224560153341</v>
      </c>
      <c r="O33" s="97">
        <f t="shared" si="4"/>
        <v>8.8000000000000007</v>
      </c>
      <c r="P33" s="97">
        <f>IF('Indicator Data'!AZ36="No data","x",ROUND(IF('Indicator Data'!AZ36&gt;P$195,0,IF('Indicator Data'!AZ36&lt;P$194,10,(P$195-'Indicator Data'!AZ36)/(P$195-P$194)*10)),1))</f>
        <v>0</v>
      </c>
      <c r="Q33" s="97">
        <f>IF('Indicator Data'!BA36="No data","x",ROUND(IF('Indicator Data'!BA36&gt;Q$195,0,IF('Indicator Data'!BA36&lt;Q$194,10,(Q$195-'Indicator Data'!BA36)/(Q$195-Q$194)*10)),1))</f>
        <v>0</v>
      </c>
      <c r="R33" s="98">
        <f t="shared" si="5"/>
        <v>2.9</v>
      </c>
      <c r="S33" s="97">
        <f>IF('Indicator Data'!Y36="No data","x",ROUND(IF('Indicator Data'!Y36&gt;S$195,0,IF('Indicator Data'!Y36&lt;S$194,10,(S$195-'Indicator Data'!Y36)/(S$195-S$194)*10)),1))</f>
        <v>4.8</v>
      </c>
      <c r="T33" s="97">
        <f>IF('Indicator Data'!Z36="No data","x",ROUND(IF('Indicator Data'!Z36&gt;T$195,0,IF('Indicator Data'!Z36&lt;T$194,10,(T$195-'Indicator Data'!Z36)/(T$195-T$194)*10)),1))</f>
        <v>2.2999999999999998</v>
      </c>
      <c r="U33" s="97">
        <f>IF('Indicator Data'!AC36="No data","x",ROUND(IF('Indicator Data'!AC36&gt;U$195,0,IF('Indicator Data'!AC36&lt;U$194,10,(U$195-'Indicator Data'!AC36)/(U$195-U$194)*10)),1))</f>
        <v>0</v>
      </c>
      <c r="V33" s="97">
        <f>IF('Indicator Data'!AD36="No data","x",ROUND(IF('Indicator Data'!AD36&gt;V$195,10,IF('Indicator Data'!AD36&lt;V$194,0,10-(V$195-'Indicator Data'!AD36)/(V$195-V$194)*10)),1))</f>
        <v>0.1</v>
      </c>
      <c r="W33" s="98">
        <f t="shared" si="6"/>
        <v>1.8</v>
      </c>
      <c r="X33" s="99">
        <f t="shared" si="7"/>
        <v>2.4</v>
      </c>
      <c r="Y33" s="184"/>
    </row>
    <row r="34" spans="1:25" s="4" customFormat="1" x14ac:dyDescent="0.25">
      <c r="A34" s="131" t="s">
        <v>60</v>
      </c>
      <c r="B34" s="51" t="s">
        <v>59</v>
      </c>
      <c r="C34" s="97" t="str">
        <f>IF('Indicator Data'!AR37="No data","x",ROUND(IF('Indicator Data'!AR37&gt;C$195,0,IF('Indicator Data'!AR37&lt;C$194,10,(C$195-'Indicator Data'!AR37)/(C$195-C$194)*10)),1))</f>
        <v>x</v>
      </c>
      <c r="D34" s="98" t="str">
        <f t="shared" si="0"/>
        <v>x</v>
      </c>
      <c r="E34" s="97">
        <f>IF('Indicator Data'!AT37="No data","x",ROUND(IF('Indicator Data'!AT37&gt;E$195,0,IF('Indicator Data'!AT37&lt;E$194,10,(E$195-'Indicator Data'!AT37)/(E$195-E$194)*10)),1))</f>
        <v>8</v>
      </c>
      <c r="F34" s="97">
        <f>IF('Indicator Data'!AS37="No data","x",ROUND(IF('Indicator Data'!AS37&gt;F$195,0,IF('Indicator Data'!AS37&lt;F$194,10,(F$195-'Indicator Data'!AS37)/(F$195-F$194)*10)),1))</f>
        <v>8.6</v>
      </c>
      <c r="G34" s="98">
        <f t="shared" si="1"/>
        <v>8.3000000000000007</v>
      </c>
      <c r="H34" s="99">
        <f t="shared" si="2"/>
        <v>8.3000000000000007</v>
      </c>
      <c r="I34" s="97">
        <f>IF('Indicator Data'!AV37="No data","x",ROUND(IF('Indicator Data'!AV37^2&gt;I$195,0,IF('Indicator Data'!AV37^2&lt;I$194,10,(I$195-'Indicator Data'!AV37^2)/(I$195-I$194)*10)),1))</f>
        <v>9.5</v>
      </c>
      <c r="J34" s="97">
        <f>IF(OR('Indicator Data'!AU37=0,'Indicator Data'!AU37="No data"),"x",ROUND(IF('Indicator Data'!AU37&gt;J$195,0,IF('Indicator Data'!AU37&lt;J$194,10,(J$195-'Indicator Data'!AU37)/(J$195-J$194)*10)),1))</f>
        <v>8.8000000000000007</v>
      </c>
      <c r="K34" s="97">
        <f>IF('Indicator Data'!AW37="No data","x",ROUND(IF('Indicator Data'!AW37&gt;K$195,0,IF('Indicator Data'!AW37&lt;K$194,10,(K$195-'Indicator Data'!AW37)/(K$195-K$194)*10)),1))</f>
        <v>9.5</v>
      </c>
      <c r="L34" s="97">
        <f>IF('Indicator Data'!AX37="No data","x",ROUND(IF('Indicator Data'!AX37&gt;L$195,0,IF('Indicator Data'!AX37&lt;L$194,10,(L$195-'Indicator Data'!AX37)/(L$195-L$194)*10)),1))</f>
        <v>9.1999999999999993</v>
      </c>
      <c r="M34" s="98">
        <f t="shared" si="3"/>
        <v>9.3000000000000007</v>
      </c>
      <c r="N34" s="148">
        <f>IF('Indicator Data'!AY37="No data","x",'Indicator Data'!AY37/'Indicator Data'!BE37*100)</f>
        <v>4.8155639025329862</v>
      </c>
      <c r="O34" s="97">
        <f t="shared" si="4"/>
        <v>9.6</v>
      </c>
      <c r="P34" s="97">
        <f>IF('Indicator Data'!AZ37="No data","x",ROUND(IF('Indicator Data'!AZ37&gt;P$195,0,IF('Indicator Data'!AZ37&lt;P$194,10,(P$195-'Indicator Data'!AZ37)/(P$195-P$194)*10)),1))</f>
        <v>8.6999999999999993</v>
      </c>
      <c r="Q34" s="97">
        <f>IF('Indicator Data'!BA37="No data","x",ROUND(IF('Indicator Data'!BA37&gt;Q$195,0,IF('Indicator Data'!BA37&lt;Q$194,10,(Q$195-'Indicator Data'!BA37)/(Q$195-Q$194)*10)),1))</f>
        <v>6.3</v>
      </c>
      <c r="R34" s="98">
        <f t="shared" si="5"/>
        <v>8.1999999999999993</v>
      </c>
      <c r="S34" s="97">
        <f>IF('Indicator Data'!Y37="No data","x",ROUND(IF('Indicator Data'!Y37&gt;S$195,0,IF('Indicator Data'!Y37&lt;S$194,10,(S$195-'Indicator Data'!Y37)/(S$195-S$194)*10)),1))</f>
        <v>9.9</v>
      </c>
      <c r="T34" s="97">
        <f>IF('Indicator Data'!Z37="No data","x",ROUND(IF('Indicator Data'!Z37&gt;T$195,0,IF('Indicator Data'!Z37&lt;T$194,10,(T$195-'Indicator Data'!Z37)/(T$195-T$194)*10)),1))</f>
        <v>10</v>
      </c>
      <c r="U34" s="97">
        <f>IF('Indicator Data'!AC37="No data","x",ROUND(IF('Indicator Data'!AC37&gt;U$195,0,IF('Indicator Data'!AC37&lt;U$194,10,(U$195-'Indicator Data'!AC37)/(U$195-U$194)*10)),1))</f>
        <v>10</v>
      </c>
      <c r="V34" s="97">
        <f>IF('Indicator Data'!AD37="No data","x",ROUND(IF('Indicator Data'!AD37&gt;V$195,10,IF('Indicator Data'!AD37&lt;V$194,0,10-(V$195-'Indicator Data'!AD37)/(V$195-V$194)*10)),1))</f>
        <v>9.8000000000000007</v>
      </c>
      <c r="W34" s="98">
        <f t="shared" si="6"/>
        <v>9.9</v>
      </c>
      <c r="X34" s="99">
        <f t="shared" si="7"/>
        <v>9.1</v>
      </c>
      <c r="Y34" s="184"/>
    </row>
    <row r="35" spans="1:25" s="4" customFormat="1" x14ac:dyDescent="0.25">
      <c r="A35" s="131" t="s">
        <v>62</v>
      </c>
      <c r="B35" s="51" t="s">
        <v>61</v>
      </c>
      <c r="C35" s="97" t="str">
        <f>IF('Indicator Data'!AR38="No data","x",ROUND(IF('Indicator Data'!AR38&gt;C$195,0,IF('Indicator Data'!AR38&lt;C$194,10,(C$195-'Indicator Data'!AR38)/(C$195-C$194)*10)),1))</f>
        <v>x</v>
      </c>
      <c r="D35" s="98" t="str">
        <f t="shared" si="0"/>
        <v>x</v>
      </c>
      <c r="E35" s="97">
        <f>IF('Indicator Data'!AT38="No data","x",ROUND(IF('Indicator Data'!AT38&gt;E$195,0,IF('Indicator Data'!AT38&lt;E$194,10,(E$195-'Indicator Data'!AT38)/(E$195-E$194)*10)),1))</f>
        <v>8</v>
      </c>
      <c r="F35" s="97">
        <f>IF('Indicator Data'!AS38="No data","x",ROUND(IF('Indicator Data'!AS38&gt;F$195,0,IF('Indicator Data'!AS38&lt;F$194,10,(F$195-'Indicator Data'!AS38)/(F$195-F$194)*10)),1))</f>
        <v>7.9</v>
      </c>
      <c r="G35" s="98">
        <f t="shared" si="1"/>
        <v>8</v>
      </c>
      <c r="H35" s="99">
        <f t="shared" si="2"/>
        <v>8</v>
      </c>
      <c r="I35" s="97">
        <f>IF('Indicator Data'!AV38="No data","x",ROUND(IF('Indicator Data'!AV38^2&gt;I$195,0,IF('Indicator Data'!AV38^2&lt;I$194,10,(I$195-'Indicator Data'!AV38^2)/(I$195-I$194)*10)),1))</f>
        <v>9.1999999999999993</v>
      </c>
      <c r="J35" s="97">
        <f>IF(OR('Indicator Data'!AU38=0,'Indicator Data'!AU38="No data"),"x",ROUND(IF('Indicator Data'!AU38&gt;J$195,0,IF('Indicator Data'!AU38&lt;J$194,10,(J$195-'Indicator Data'!AU38)/(J$195-J$194)*10)),1))</f>
        <v>9.1999999999999993</v>
      </c>
      <c r="K35" s="97">
        <f>IF('Indicator Data'!AW38="No data","x",ROUND(IF('Indicator Data'!AW38&gt;K$195,0,IF('Indicator Data'!AW38&lt;K$194,10,(K$195-'Indicator Data'!AW38)/(K$195-K$194)*10)),1))</f>
        <v>9.6999999999999993</v>
      </c>
      <c r="L35" s="97">
        <f>IF('Indicator Data'!AX38="No data","x",ROUND(IF('Indicator Data'!AX38&gt;L$195,0,IF('Indicator Data'!AX38&lt;L$194,10,(L$195-'Indicator Data'!AX38)/(L$195-L$194)*10)),1))</f>
        <v>8.1999999999999993</v>
      </c>
      <c r="M35" s="98">
        <f t="shared" si="3"/>
        <v>9.1</v>
      </c>
      <c r="N35" s="148">
        <f>IF('Indicator Data'!AY38="No data","x",'Indicator Data'!AY38/'Indicator Data'!BE38*100)</f>
        <v>2.4618805590851336</v>
      </c>
      <c r="O35" s="97">
        <f t="shared" si="4"/>
        <v>9.9</v>
      </c>
      <c r="P35" s="97">
        <f>IF('Indicator Data'!AZ38="No data","x",ROUND(IF('Indicator Data'!AZ38&gt;P$195,0,IF('Indicator Data'!AZ38&lt;P$194,10,(P$195-'Indicator Data'!AZ38)/(P$195-P$194)*10)),1))</f>
        <v>9.8000000000000007</v>
      </c>
      <c r="Q35" s="97">
        <f>IF('Indicator Data'!BA38="No data","x",ROUND(IF('Indicator Data'!BA38&gt;Q$195,0,IF('Indicator Data'!BA38&lt;Q$194,10,(Q$195-'Indicator Data'!BA38)/(Q$195-Q$194)*10)),1))</f>
        <v>9.8000000000000007</v>
      </c>
      <c r="R35" s="98">
        <f t="shared" si="5"/>
        <v>9.8000000000000007</v>
      </c>
      <c r="S35" s="97" t="str">
        <f>IF('Indicator Data'!Y38="No data","x",ROUND(IF('Indicator Data'!Y38&gt;S$195,0,IF('Indicator Data'!Y38&lt;S$194,10,(S$195-'Indicator Data'!Y38)/(S$195-S$194)*10)),1))</f>
        <v>x</v>
      </c>
      <c r="T35" s="97">
        <f>IF('Indicator Data'!Z38="No data","x",ROUND(IF('Indicator Data'!Z38&gt;T$195,0,IF('Indicator Data'!Z38&lt;T$194,10,(T$195-'Indicator Data'!Z38)/(T$195-T$194)*10)),1))</f>
        <v>10</v>
      </c>
      <c r="U35" s="97">
        <f>IF('Indicator Data'!AC38="No data","x",ROUND(IF('Indicator Data'!AC38&gt;U$195,0,IF('Indicator Data'!AC38&lt;U$194,10,(U$195-'Indicator Data'!AC38)/(U$195-U$194)*10)),1))</f>
        <v>9.9</v>
      </c>
      <c r="V35" s="97">
        <f>IF('Indicator Data'!AD38="No data","x",ROUND(IF('Indicator Data'!AD38&gt;V$195,10,IF('Indicator Data'!AD38&lt;V$194,0,10-(V$195-'Indicator Data'!AD38)/(V$195-V$194)*10)),1))</f>
        <v>9.5</v>
      </c>
      <c r="W35" s="98">
        <f t="shared" si="6"/>
        <v>9.8000000000000007</v>
      </c>
      <c r="X35" s="99">
        <f t="shared" si="7"/>
        <v>9.6</v>
      </c>
      <c r="Y35" s="184"/>
    </row>
    <row r="36" spans="1:25" s="4" customFormat="1" x14ac:dyDescent="0.25">
      <c r="A36" s="131" t="s">
        <v>64</v>
      </c>
      <c r="B36" s="51" t="s">
        <v>63</v>
      </c>
      <c r="C36" s="97">
        <f>IF('Indicator Data'!AR39="No data","x",ROUND(IF('Indicator Data'!AR39&gt;C$195,0,IF('Indicator Data'!AR39&lt;C$194,10,(C$195-'Indicator Data'!AR39)/(C$195-C$194)*10)),1))</f>
        <v>3.2</v>
      </c>
      <c r="D36" s="98">
        <f t="shared" si="0"/>
        <v>3.2</v>
      </c>
      <c r="E36" s="97">
        <f>IF('Indicator Data'!AT39="No data","x",ROUND(IF('Indicator Data'!AT39&gt;E$195,0,IF('Indicator Data'!AT39&lt;E$194,10,(E$195-'Indicator Data'!AT39)/(E$195-E$194)*10)),1))</f>
        <v>3.4</v>
      </c>
      <c r="F36" s="97">
        <f>IF('Indicator Data'!AS39="No data","x",ROUND(IF('Indicator Data'!AS39&gt;F$195,0,IF('Indicator Data'!AS39&lt;F$194,10,(F$195-'Indicator Data'!AS39)/(F$195-F$194)*10)),1))</f>
        <v>2.8</v>
      </c>
      <c r="G36" s="98">
        <f t="shared" si="1"/>
        <v>3.1</v>
      </c>
      <c r="H36" s="99">
        <f t="shared" si="2"/>
        <v>3.2</v>
      </c>
      <c r="I36" s="97">
        <f>IF('Indicator Data'!AV39="No data","x",ROUND(IF('Indicator Data'!AV39^2&gt;I$195,0,IF('Indicator Data'!AV39^2&lt;I$194,10,(I$195-'Indicator Data'!AV39^2)/(I$195-I$194)*10)),1))</f>
        <v>0.7</v>
      </c>
      <c r="J36" s="97">
        <f>IF(OR('Indicator Data'!AU39=0,'Indicator Data'!AU39="No data"),"x",ROUND(IF('Indicator Data'!AU39&gt;J$195,0,IF('Indicator Data'!AU39&lt;J$194,10,(J$195-'Indicator Data'!AU39)/(J$195-J$194)*10)),1))</f>
        <v>0</v>
      </c>
      <c r="K36" s="97">
        <f>IF('Indicator Data'!AW39="No data","x",ROUND(IF('Indicator Data'!AW39&gt;K$195,0,IF('Indicator Data'!AW39&lt;K$194,10,(K$195-'Indicator Data'!AW39)/(K$195-K$194)*10)),1))</f>
        <v>3.6</v>
      </c>
      <c r="L36" s="97">
        <f>IF('Indicator Data'!AX39="No data","x",ROUND(IF('Indicator Data'!AX39&gt;L$195,0,IF('Indicator Data'!AX39&lt;L$194,10,(L$195-'Indicator Data'!AX39)/(L$195-L$194)*10)),1))</f>
        <v>3.6</v>
      </c>
      <c r="M36" s="98">
        <f t="shared" si="3"/>
        <v>2</v>
      </c>
      <c r="N36" s="148">
        <f>IF('Indicator Data'!AY39="No data","x",'Indicator Data'!AY39/'Indicator Data'!BE39*100)</f>
        <v>20.173980407030228</v>
      </c>
      <c r="O36" s="97">
        <f t="shared" si="4"/>
        <v>8.1</v>
      </c>
      <c r="P36" s="97">
        <f>IF('Indicator Data'!AZ39="No data","x",ROUND(IF('Indicator Data'!AZ39&gt;P$195,0,IF('Indicator Data'!AZ39&lt;P$194,10,(P$195-'Indicator Data'!AZ39)/(P$195-P$194)*10)),1))</f>
        <v>0.1</v>
      </c>
      <c r="Q36" s="97">
        <f>IF('Indicator Data'!BA39="No data","x",ROUND(IF('Indicator Data'!BA39&gt;Q$195,0,IF('Indicator Data'!BA39&lt;Q$194,10,(Q$195-'Indicator Data'!BA39)/(Q$195-Q$194)*10)),1))</f>
        <v>0.2</v>
      </c>
      <c r="R36" s="98">
        <f t="shared" si="5"/>
        <v>2.8</v>
      </c>
      <c r="S36" s="97">
        <f>IF('Indicator Data'!Y39="No data","x",ROUND(IF('Indicator Data'!Y39&gt;S$195,0,IF('Indicator Data'!Y39&lt;S$194,10,(S$195-'Indicator Data'!Y39)/(S$195-S$194)*10)),1))</f>
        <v>7.4</v>
      </c>
      <c r="T36" s="97">
        <f>IF('Indicator Data'!Z39="No data","x",ROUND(IF('Indicator Data'!Z39&gt;T$195,0,IF('Indicator Data'!Z39&lt;T$194,10,(T$195-'Indicator Data'!Z39)/(T$195-T$194)*10)),1))</f>
        <v>1.5</v>
      </c>
      <c r="U36" s="97">
        <f>IF('Indicator Data'!AC39="No data","x",ROUND(IF('Indicator Data'!AC39&gt;U$195,0,IF('Indicator Data'!AC39&lt;U$194,10,(U$195-'Indicator Data'!AC39)/(U$195-U$194)*10)),1))</f>
        <v>4.2</v>
      </c>
      <c r="V36" s="97">
        <f>IF('Indicator Data'!AD39="No data","x",ROUND(IF('Indicator Data'!AD39&gt;V$195,10,IF('Indicator Data'!AD39&lt;V$194,0,10-(V$195-'Indicator Data'!AD39)/(V$195-V$194)*10)),1))</f>
        <v>0.2</v>
      </c>
      <c r="W36" s="98">
        <f t="shared" si="6"/>
        <v>3.3</v>
      </c>
      <c r="X36" s="99">
        <f t="shared" si="7"/>
        <v>2.7</v>
      </c>
      <c r="Y36" s="184"/>
    </row>
    <row r="37" spans="1:25" s="4" customFormat="1" x14ac:dyDescent="0.25">
      <c r="A37" s="131" t="s">
        <v>376</v>
      </c>
      <c r="B37" s="51" t="s">
        <v>65</v>
      </c>
      <c r="C37" s="97">
        <f>IF('Indicator Data'!AR40="No data","x",ROUND(IF('Indicator Data'!AR40&gt;C$195,0,IF('Indicator Data'!AR40&lt;C$194,10,(C$195-'Indicator Data'!AR40)/(C$195-C$194)*10)),1))</f>
        <v>2.5</v>
      </c>
      <c r="D37" s="98">
        <f t="shared" si="0"/>
        <v>2.5</v>
      </c>
      <c r="E37" s="97">
        <f>IF('Indicator Data'!AT40="No data","x",ROUND(IF('Indicator Data'!AT40&gt;E$195,0,IF('Indicator Data'!AT40&lt;E$194,10,(E$195-'Indicator Data'!AT40)/(E$195-E$194)*10)),1))</f>
        <v>6</v>
      </c>
      <c r="F37" s="97">
        <f>IF('Indicator Data'!AS40="No data","x",ROUND(IF('Indicator Data'!AS40&gt;F$195,0,IF('Indicator Data'!AS40&lt;F$194,10,(F$195-'Indicator Data'!AS40)/(F$195-F$194)*10)),1))</f>
        <v>4.2</v>
      </c>
      <c r="G37" s="98">
        <f t="shared" si="1"/>
        <v>5.0999999999999996</v>
      </c>
      <c r="H37" s="99">
        <f t="shared" si="2"/>
        <v>3.8</v>
      </c>
      <c r="I37" s="97">
        <f>IF('Indicator Data'!AV40="No data","x",ROUND(IF('Indicator Data'!AV40^2&gt;I$195,0,IF('Indicator Data'!AV40^2&lt;I$194,10,(I$195-'Indicator Data'!AV40^2)/(I$195-I$194)*10)),1))</f>
        <v>0.8</v>
      </c>
      <c r="J37" s="97">
        <f>IF(OR('Indicator Data'!AU40=0,'Indicator Data'!AU40="No data"),"x",ROUND(IF('Indicator Data'!AU40&gt;J$195,0,IF('Indicator Data'!AU40&lt;J$194,10,(J$195-'Indicator Data'!AU40)/(J$195-J$194)*10)),1))</f>
        <v>0</v>
      </c>
      <c r="K37" s="97">
        <f>IF('Indicator Data'!AW40="No data","x",ROUND(IF('Indicator Data'!AW40&gt;K$195,0,IF('Indicator Data'!AW40&lt;K$194,10,(K$195-'Indicator Data'!AW40)/(K$195-K$194)*10)),1))</f>
        <v>5</v>
      </c>
      <c r="L37" s="97">
        <f>IF('Indicator Data'!AX40="No data","x",ROUND(IF('Indicator Data'!AX40&gt;L$195,0,IF('Indicator Data'!AX40&lt;L$194,10,(L$195-'Indicator Data'!AX40)/(L$195-L$194)*10)),1))</f>
        <v>5.5</v>
      </c>
      <c r="M37" s="98">
        <f t="shared" si="3"/>
        <v>2.8</v>
      </c>
      <c r="N37" s="148">
        <f>IF('Indicator Data'!AY40="No data","x",'Indicator Data'!AY40/'Indicator Data'!BE40*100)</f>
        <v>10.720997939649337</v>
      </c>
      <c r="O37" s="97">
        <f t="shared" si="4"/>
        <v>9</v>
      </c>
      <c r="P37" s="97">
        <f>IF('Indicator Data'!AZ40="No data","x",ROUND(IF('Indicator Data'!AZ40&gt;P$195,0,IF('Indicator Data'!AZ40&lt;P$194,10,(P$195-'Indicator Data'!AZ40)/(P$195-P$194)*10)),1))</f>
        <v>2.6</v>
      </c>
      <c r="Q37" s="97">
        <f>IF('Indicator Data'!BA40="No data","x",ROUND(IF('Indicator Data'!BA40&gt;Q$195,0,IF('Indicator Data'!BA40&lt;Q$194,10,(Q$195-'Indicator Data'!BA40)/(Q$195-Q$194)*10)),1))</f>
        <v>0.9</v>
      </c>
      <c r="R37" s="98">
        <f t="shared" si="5"/>
        <v>4.2</v>
      </c>
      <c r="S37" s="97">
        <f>IF('Indicator Data'!Y40="No data","x",ROUND(IF('Indicator Data'!Y40&gt;S$195,0,IF('Indicator Data'!Y40&lt;S$194,10,(S$195-'Indicator Data'!Y40)/(S$195-S$194)*10)),1))</f>
        <v>5.0999999999999996</v>
      </c>
      <c r="T37" s="97">
        <f>IF('Indicator Data'!Z40="No data","x",ROUND(IF('Indicator Data'!Z40&gt;T$195,0,IF('Indicator Data'!Z40&lt;T$194,10,(T$195-'Indicator Data'!Z40)/(T$195-T$194)*10)),1))</f>
        <v>0</v>
      </c>
      <c r="U37" s="97">
        <f>IF('Indicator Data'!AC40="No data","x",ROUND(IF('Indicator Data'!AC40&gt;U$195,0,IF('Indicator Data'!AC40&lt;U$194,10,(U$195-'Indicator Data'!AC40)/(U$195-U$194)*10)),1))</f>
        <v>7.7</v>
      </c>
      <c r="V37" s="97">
        <f>IF('Indicator Data'!AD40="No data","x",ROUND(IF('Indicator Data'!AD40&gt;V$195,10,IF('Indicator Data'!AD40&lt;V$194,0,10-(V$195-'Indicator Data'!AD40)/(V$195-V$194)*10)),1))</f>
        <v>0.3</v>
      </c>
      <c r="W37" s="98">
        <f t="shared" si="6"/>
        <v>3.3</v>
      </c>
      <c r="X37" s="99">
        <f t="shared" si="7"/>
        <v>3.4</v>
      </c>
      <c r="Y37" s="184"/>
    </row>
    <row r="38" spans="1:25" s="4" customFormat="1" x14ac:dyDescent="0.25">
      <c r="A38" s="131" t="s">
        <v>67</v>
      </c>
      <c r="B38" s="51" t="s">
        <v>66</v>
      </c>
      <c r="C38" s="97">
        <f>IF('Indicator Data'!AR41="No data","x",ROUND(IF('Indicator Data'!AR41&gt;C$195,0,IF('Indicator Data'!AR41&lt;C$194,10,(C$195-'Indicator Data'!AR41)/(C$195-C$194)*10)),1))</f>
        <v>3</v>
      </c>
      <c r="D38" s="98">
        <f t="shared" si="0"/>
        <v>3</v>
      </c>
      <c r="E38" s="97">
        <f>IF('Indicator Data'!AT41="No data","x",ROUND(IF('Indicator Data'!AT41&gt;E$195,0,IF('Indicator Data'!AT41&lt;E$194,10,(E$195-'Indicator Data'!AT41)/(E$195-E$194)*10)),1))</f>
        <v>6.3</v>
      </c>
      <c r="F38" s="97">
        <f>IF('Indicator Data'!AS41="No data","x",ROUND(IF('Indicator Data'!AS41&gt;F$195,0,IF('Indicator Data'!AS41&lt;F$194,10,(F$195-'Indicator Data'!AS41)/(F$195-F$194)*10)),1))</f>
        <v>5.0999999999999996</v>
      </c>
      <c r="G38" s="98">
        <f t="shared" si="1"/>
        <v>5.7</v>
      </c>
      <c r="H38" s="99">
        <f t="shared" si="2"/>
        <v>4.4000000000000004</v>
      </c>
      <c r="I38" s="97">
        <f>IF('Indicator Data'!AV41="No data","x",ROUND(IF('Indicator Data'!AV41^2&gt;I$195,0,IF('Indicator Data'!AV41^2&lt;I$194,10,(I$195-'Indicator Data'!AV41^2)/(I$195-I$194)*10)),1))</f>
        <v>1.2</v>
      </c>
      <c r="J38" s="97">
        <f>IF(OR('Indicator Data'!AU41=0,'Indicator Data'!AU41="No data"),"x",ROUND(IF('Indicator Data'!AU41&gt;J$195,0,IF('Indicator Data'!AU41&lt;J$194,10,(J$195-'Indicator Data'!AU41)/(J$195-J$194)*10)),1))</f>
        <v>0.2</v>
      </c>
      <c r="K38" s="97">
        <f>IF('Indicator Data'!AW41="No data","x",ROUND(IF('Indicator Data'!AW41&gt;K$195,0,IF('Indicator Data'!AW41&lt;K$194,10,(K$195-'Indicator Data'!AW41)/(K$195-K$194)*10)),1))</f>
        <v>4.4000000000000004</v>
      </c>
      <c r="L38" s="97">
        <f>IF('Indicator Data'!AX41="No data","x",ROUND(IF('Indicator Data'!AX41&gt;L$195,0,IF('Indicator Data'!AX41&lt;L$194,10,(L$195-'Indicator Data'!AX41)/(L$195-L$194)*10)),1))</f>
        <v>4.3</v>
      </c>
      <c r="M38" s="98">
        <f t="shared" si="3"/>
        <v>2.5</v>
      </c>
      <c r="N38" s="148">
        <f>IF('Indicator Data'!AY41="No data","x",'Indicator Data'!AY41/'Indicator Data'!BE41*100)</f>
        <v>10.81568273997296</v>
      </c>
      <c r="O38" s="97">
        <f t="shared" si="4"/>
        <v>9</v>
      </c>
      <c r="P38" s="97">
        <f>IF('Indicator Data'!AZ41="No data","x",ROUND(IF('Indicator Data'!AZ41&gt;P$195,0,IF('Indicator Data'!AZ41&lt;P$194,10,(P$195-'Indicator Data'!AZ41)/(P$195-P$194)*10)),1))</f>
        <v>2.1</v>
      </c>
      <c r="Q38" s="97">
        <f>IF('Indicator Data'!BA41="No data","x",ROUND(IF('Indicator Data'!BA41&gt;Q$195,0,IF('Indicator Data'!BA41&lt;Q$194,10,(Q$195-'Indicator Data'!BA41)/(Q$195-Q$194)*10)),1))</f>
        <v>1.7</v>
      </c>
      <c r="R38" s="98">
        <f t="shared" si="5"/>
        <v>4.3</v>
      </c>
      <c r="S38" s="97">
        <f>IF('Indicator Data'!Y41="No data","x",ROUND(IF('Indicator Data'!Y41&gt;S$195,0,IF('Indicator Data'!Y41&lt;S$194,10,(S$195-'Indicator Data'!Y41)/(S$195-S$194)*10)),1))</f>
        <v>6.3</v>
      </c>
      <c r="T38" s="97">
        <f>IF('Indicator Data'!Z41="No data","x",ROUND(IF('Indicator Data'!Z41&gt;T$195,0,IF('Indicator Data'!Z41&lt;T$194,10,(T$195-'Indicator Data'!Z41)/(T$195-T$194)*10)),1))</f>
        <v>1.5</v>
      </c>
      <c r="U38" s="97">
        <f>IF('Indicator Data'!AC41="No data","x",ROUND(IF('Indicator Data'!AC41&gt;U$195,0,IF('Indicator Data'!AC41&lt;U$194,10,(U$195-'Indicator Data'!AC41)/(U$195-U$194)*10)),1))</f>
        <v>6.9</v>
      </c>
      <c r="V38" s="97">
        <f>IF('Indicator Data'!AD41="No data","x",ROUND(IF('Indicator Data'!AD41&gt;V$195,10,IF('Indicator Data'!AD41&lt;V$194,0,10-(V$195-'Indicator Data'!AD41)/(V$195-V$194)*10)),1))</f>
        <v>0.7</v>
      </c>
      <c r="W38" s="98">
        <f t="shared" si="6"/>
        <v>3.9</v>
      </c>
      <c r="X38" s="99">
        <f t="shared" si="7"/>
        <v>3.6</v>
      </c>
      <c r="Y38" s="184"/>
    </row>
    <row r="39" spans="1:25" s="4" customFormat="1" x14ac:dyDescent="0.25">
      <c r="A39" s="131" t="s">
        <v>69</v>
      </c>
      <c r="B39" s="51" t="s">
        <v>68</v>
      </c>
      <c r="C39" s="97">
        <f>IF('Indicator Data'!AR42="No data","x",ROUND(IF('Indicator Data'!AR42&gt;C$195,0,IF('Indicator Data'!AR42&lt;C$194,10,(C$195-'Indicator Data'!AR42)/(C$195-C$194)*10)),1))</f>
        <v>7.8</v>
      </c>
      <c r="D39" s="98">
        <f t="shared" si="0"/>
        <v>7.8</v>
      </c>
      <c r="E39" s="97">
        <f>IF('Indicator Data'!AT42="No data","x",ROUND(IF('Indicator Data'!AT42&gt;E$195,0,IF('Indicator Data'!AT42&lt;E$194,10,(E$195-'Indicator Data'!AT42)/(E$195-E$194)*10)),1))</f>
        <v>7.6</v>
      </c>
      <c r="F39" s="97">
        <f>IF('Indicator Data'!AS42="No data","x",ROUND(IF('Indicator Data'!AS42&gt;F$195,0,IF('Indicator Data'!AS42&lt;F$194,10,(F$195-'Indicator Data'!AS42)/(F$195-F$194)*10)),1))</f>
        <v>8</v>
      </c>
      <c r="G39" s="98">
        <f t="shared" si="1"/>
        <v>7.8</v>
      </c>
      <c r="H39" s="99">
        <f t="shared" si="2"/>
        <v>7.8</v>
      </c>
      <c r="I39" s="97">
        <f>IF('Indicator Data'!AV42="No data","x",ROUND(IF('Indicator Data'!AV42^2&gt;I$195,0,IF('Indicator Data'!AV42^2&lt;I$194,10,(I$195-'Indicator Data'!AV42^2)/(I$195-I$194)*10)),1))</f>
        <v>4.3</v>
      </c>
      <c r="J39" s="97">
        <f>IF(OR('Indicator Data'!AU42=0,'Indicator Data'!AU42="No data"),"x",ROUND(IF('Indicator Data'!AU42&gt;J$195,0,IF('Indicator Data'!AU42&lt;J$194,10,(J$195-'Indicator Data'!AU42)/(J$195-J$194)*10)),1))</f>
        <v>2.6</v>
      </c>
      <c r="K39" s="97">
        <f>IF('Indicator Data'!AW42="No data","x",ROUND(IF('Indicator Data'!AW42&gt;K$195,0,IF('Indicator Data'!AW42&lt;K$194,10,(K$195-'Indicator Data'!AW42)/(K$195-K$194)*10)),1))</f>
        <v>9.3000000000000007</v>
      </c>
      <c r="L39" s="97">
        <f>IF('Indicator Data'!AX42="No data","x",ROUND(IF('Indicator Data'!AX42&gt;L$195,0,IF('Indicator Data'!AX42&lt;L$194,10,(L$195-'Indicator Data'!AX42)/(L$195-L$194)*10)),1))</f>
        <v>7.4</v>
      </c>
      <c r="M39" s="98">
        <f t="shared" si="3"/>
        <v>5.9</v>
      </c>
      <c r="N39" s="148">
        <f>IF('Indicator Data'!AY42="No data","x",'Indicator Data'!AY42/'Indicator Data'!BE42*100)</f>
        <v>37.076840408382587</v>
      </c>
      <c r="O39" s="97">
        <f t="shared" si="4"/>
        <v>6.4</v>
      </c>
      <c r="P39" s="97">
        <f>IF('Indicator Data'!AZ42="No data","x",ROUND(IF('Indicator Data'!AZ42&gt;P$195,0,IF('Indicator Data'!AZ42&lt;P$194,10,(P$195-'Indicator Data'!AZ42)/(P$195-P$194)*10)),1))</f>
        <v>7.1</v>
      </c>
      <c r="Q39" s="97">
        <f>IF('Indicator Data'!BA42="No data","x",ROUND(IF('Indicator Data'!BA42&gt;Q$195,0,IF('Indicator Data'!BA42&lt;Q$194,10,(Q$195-'Indicator Data'!BA42)/(Q$195-Q$194)*10)),1))</f>
        <v>2</v>
      </c>
      <c r="R39" s="98">
        <f t="shared" si="5"/>
        <v>5.2</v>
      </c>
      <c r="S39" s="97" t="str">
        <f>IF('Indicator Data'!Y42="No data","x",ROUND(IF('Indicator Data'!Y42&gt;S$195,0,IF('Indicator Data'!Y42&lt;S$194,10,(S$195-'Indicator Data'!Y42)/(S$195-S$194)*10)),1))</f>
        <v>x</v>
      </c>
      <c r="T39" s="97">
        <f>IF('Indicator Data'!Z42="No data","x",ROUND(IF('Indicator Data'!Z42&gt;T$195,0,IF('Indicator Data'!Z42&lt;T$194,10,(T$195-'Indicator Data'!Z42)/(T$195-T$194)*10)),1))</f>
        <v>0</v>
      </c>
      <c r="U39" s="97">
        <f>IF('Indicator Data'!AC42="No data","x",ROUND(IF('Indicator Data'!AC42&gt;U$195,0,IF('Indicator Data'!AC42&lt;U$194,10,(U$195-'Indicator Data'!AC42)/(U$195-U$194)*10)),1))</f>
        <v>9.8000000000000007</v>
      </c>
      <c r="V39" s="97">
        <f>IF('Indicator Data'!AD42="No data","x",ROUND(IF('Indicator Data'!AD42&gt;V$195,10,IF('Indicator Data'!AD42&lt;V$194,0,10-(V$195-'Indicator Data'!AD42)/(V$195-V$194)*10)),1))</f>
        <v>3.7</v>
      </c>
      <c r="W39" s="98">
        <f t="shared" si="6"/>
        <v>4.5</v>
      </c>
      <c r="X39" s="99">
        <f t="shared" si="7"/>
        <v>5.2</v>
      </c>
      <c r="Y39" s="184"/>
    </row>
    <row r="40" spans="1:25" s="4" customFormat="1" x14ac:dyDescent="0.25">
      <c r="A40" s="131" t="s">
        <v>374</v>
      </c>
      <c r="B40" s="51" t="s">
        <v>71</v>
      </c>
      <c r="C40" s="97" t="str">
        <f>IF('Indicator Data'!AR43="No data","x",ROUND(IF('Indicator Data'!AR43&gt;C$195,0,IF('Indicator Data'!AR43&lt;C$194,10,(C$195-'Indicator Data'!AR43)/(C$195-C$194)*10)),1))</f>
        <v>x</v>
      </c>
      <c r="D40" s="98" t="str">
        <f t="shared" si="0"/>
        <v>x</v>
      </c>
      <c r="E40" s="97">
        <f>IF('Indicator Data'!AT43="No data","x",ROUND(IF('Indicator Data'!AT43&gt;E$195,0,IF('Indicator Data'!AT43&lt;E$194,10,(E$195-'Indicator Data'!AT43)/(E$195-E$194)*10)),1))</f>
        <v>8</v>
      </c>
      <c r="F40" s="97">
        <f>IF('Indicator Data'!AS43="No data","x",ROUND(IF('Indicator Data'!AS43&gt;F$195,0,IF('Indicator Data'!AS43&lt;F$194,10,(F$195-'Indicator Data'!AS43)/(F$195-F$194)*10)),1))</f>
        <v>7</v>
      </c>
      <c r="G40" s="98">
        <f t="shared" si="1"/>
        <v>7.5</v>
      </c>
      <c r="H40" s="99">
        <f t="shared" si="2"/>
        <v>7.5</v>
      </c>
      <c r="I40" s="97">
        <f>IF('Indicator Data'!AV43="No data","x",ROUND(IF('Indicator Data'!AV43^2&gt;I$195,0,IF('Indicator Data'!AV43^2&lt;I$194,10,(I$195-'Indicator Data'!AV43^2)/(I$195-I$194)*10)),1))</f>
        <v>4.0999999999999996</v>
      </c>
      <c r="J40" s="97">
        <f>IF(OR('Indicator Data'!AU43=0,'Indicator Data'!AU43="No data"),"x",ROUND(IF('Indicator Data'!AU43&gt;J$195,0,IF('Indicator Data'!AU43&lt;J$194,10,(J$195-'Indicator Data'!AU43)/(J$195-J$194)*10)),1))</f>
        <v>5.7</v>
      </c>
      <c r="K40" s="97">
        <f>IF('Indicator Data'!AW43="No data","x",ROUND(IF('Indicator Data'!AW43&gt;K$195,0,IF('Indicator Data'!AW43&lt;K$194,10,(K$195-'Indicator Data'!AW43)/(K$195-K$194)*10)),1))</f>
        <v>9.1999999999999993</v>
      </c>
      <c r="L40" s="97">
        <f>IF('Indicator Data'!AX43="No data","x",ROUND(IF('Indicator Data'!AX43&gt;L$195,0,IF('Indicator Data'!AX43&lt;L$194,10,(L$195-'Indicator Data'!AX43)/(L$195-L$194)*10)),1))</f>
        <v>4.5</v>
      </c>
      <c r="M40" s="98">
        <f t="shared" si="3"/>
        <v>5.9</v>
      </c>
      <c r="N40" s="148">
        <f>IF('Indicator Data'!AY43="No data","x",'Indicator Data'!AY43/'Indicator Data'!BE43*100)</f>
        <v>1.7276720351390922</v>
      </c>
      <c r="O40" s="97">
        <f t="shared" si="4"/>
        <v>9.9</v>
      </c>
      <c r="P40" s="97">
        <f>IF('Indicator Data'!AZ43="No data","x",ROUND(IF('Indicator Data'!AZ43&gt;P$195,0,IF('Indicator Data'!AZ43&lt;P$194,10,(P$195-'Indicator Data'!AZ43)/(P$195-P$194)*10)),1))</f>
        <v>9.4</v>
      </c>
      <c r="Q40" s="97">
        <f>IF('Indicator Data'!BA43="No data","x",ROUND(IF('Indicator Data'!BA43&gt;Q$195,0,IF('Indicator Data'!BA43&lt;Q$194,10,(Q$195-'Indicator Data'!BA43)/(Q$195-Q$194)*10)),1))</f>
        <v>4.7</v>
      </c>
      <c r="R40" s="98">
        <f t="shared" si="5"/>
        <v>8</v>
      </c>
      <c r="S40" s="97">
        <f>IF('Indicator Data'!Y43="No data","x",ROUND(IF('Indicator Data'!Y43&gt;S$195,0,IF('Indicator Data'!Y43&lt;S$194,10,(S$195-'Indicator Data'!Y43)/(S$195-S$194)*10)),1))</f>
        <v>9.8000000000000007</v>
      </c>
      <c r="T40" s="97">
        <f>IF('Indicator Data'!Z43="No data","x",ROUND(IF('Indicator Data'!Z43&gt;T$195,0,IF('Indicator Data'!Z43&lt;T$194,10,(T$195-'Indicator Data'!Z43)/(T$195-T$194)*10)),1))</f>
        <v>4.9000000000000004</v>
      </c>
      <c r="U40" s="97">
        <f>IF('Indicator Data'!AC43="No data","x",ROUND(IF('Indicator Data'!AC43&gt;U$195,0,IF('Indicator Data'!AC43&lt;U$194,10,(U$195-'Indicator Data'!AC43)/(U$195-U$194)*10)),1))</f>
        <v>9.1</v>
      </c>
      <c r="V40" s="97">
        <f>IF('Indicator Data'!AD43="No data","x",ROUND(IF('Indicator Data'!AD43&gt;V$195,10,IF('Indicator Data'!AD43&lt;V$194,0,10-(V$195-'Indicator Data'!AD43)/(V$195-V$194)*10)),1))</f>
        <v>4.9000000000000004</v>
      </c>
      <c r="W40" s="98">
        <f t="shared" si="6"/>
        <v>7.2</v>
      </c>
      <c r="X40" s="99">
        <f t="shared" si="7"/>
        <v>7</v>
      </c>
      <c r="Y40" s="184"/>
    </row>
    <row r="41" spans="1:25" s="4" customFormat="1" x14ac:dyDescent="0.25">
      <c r="A41" s="131" t="s">
        <v>846</v>
      </c>
      <c r="B41" s="51" t="s">
        <v>70</v>
      </c>
      <c r="C41" s="97">
        <f>IF('Indicator Data'!AR44="No data","x",ROUND(IF('Indicator Data'!AR44&gt;C$195,0,IF('Indicator Data'!AR44&lt;C$194,10,(C$195-'Indicator Data'!AR44)/(C$195-C$194)*10)),1))</f>
        <v>7.5</v>
      </c>
      <c r="D41" s="98">
        <f t="shared" si="0"/>
        <v>7.5</v>
      </c>
      <c r="E41" s="97">
        <f>IF('Indicator Data'!AT44="No data","x",ROUND(IF('Indicator Data'!AT44&gt;E$195,0,IF('Indicator Data'!AT44&lt;E$194,10,(E$195-'Indicator Data'!AT44)/(E$195-E$194)*10)),1))</f>
        <v>7.9</v>
      </c>
      <c r="F41" s="97">
        <f>IF('Indicator Data'!AS44="No data","x",ROUND(IF('Indicator Data'!AS44&gt;F$195,0,IF('Indicator Data'!AS44&lt;F$194,10,(F$195-'Indicator Data'!AS44)/(F$195-F$194)*10)),1))</f>
        <v>8.3000000000000007</v>
      </c>
      <c r="G41" s="98">
        <f t="shared" si="1"/>
        <v>8.1</v>
      </c>
      <c r="H41" s="99">
        <f t="shared" si="2"/>
        <v>7.8</v>
      </c>
      <c r="I41" s="97">
        <f>IF('Indicator Data'!AV44="No data","x",ROUND(IF('Indicator Data'!AV44^2&gt;I$195,0,IF('Indicator Data'!AV44^2&lt;I$194,10,(I$195-'Indicator Data'!AV44^2)/(I$195-I$194)*10)),1))</f>
        <v>4.4000000000000004</v>
      </c>
      <c r="J41" s="97">
        <f>IF(OR('Indicator Data'!AU44=0,'Indicator Data'!AU44="No data"),"x",ROUND(IF('Indicator Data'!AU44&gt;J$195,0,IF('Indicator Data'!AU44&lt;J$194,10,(J$195-'Indicator Data'!AU44)/(J$195-J$194)*10)),1))</f>
        <v>8.6999999999999993</v>
      </c>
      <c r="K41" s="97">
        <f>IF('Indicator Data'!AW44="No data","x",ROUND(IF('Indicator Data'!AW44&gt;K$195,0,IF('Indicator Data'!AW44&lt;K$194,10,(K$195-'Indicator Data'!AW44)/(K$195-K$194)*10)),1))</f>
        <v>9.6</v>
      </c>
      <c r="L41" s="97">
        <f>IF('Indicator Data'!AX44="No data","x",ROUND(IF('Indicator Data'!AX44&gt;L$195,0,IF('Indicator Data'!AX44&lt;L$194,10,(L$195-'Indicator Data'!AX44)/(L$195-L$194)*10)),1))</f>
        <v>7.5</v>
      </c>
      <c r="M41" s="98">
        <f t="shared" si="3"/>
        <v>7.6</v>
      </c>
      <c r="N41" s="148">
        <f>IF('Indicator Data'!AY44="No data","x",'Indicator Data'!AY44/'Indicator Data'!BE44*100)</f>
        <v>7.9398337045940766</v>
      </c>
      <c r="O41" s="97">
        <f t="shared" si="4"/>
        <v>9.3000000000000007</v>
      </c>
      <c r="P41" s="97">
        <f>IF('Indicator Data'!AZ44="No data","x",ROUND(IF('Indicator Data'!AZ44&gt;P$195,0,IF('Indicator Data'!AZ44&lt;P$194,10,(P$195-'Indicator Data'!AZ44)/(P$195-P$194)*10)),1))</f>
        <v>7.9</v>
      </c>
      <c r="Q41" s="97">
        <f>IF('Indicator Data'!BA44="No data","x",ROUND(IF('Indicator Data'!BA44&gt;Q$195,0,IF('Indicator Data'!BA44&lt;Q$194,10,(Q$195-'Indicator Data'!BA44)/(Q$195-Q$194)*10)),1))</f>
        <v>9.5</v>
      </c>
      <c r="R41" s="98">
        <f t="shared" si="5"/>
        <v>8.9</v>
      </c>
      <c r="S41" s="97" t="str">
        <f>IF('Indicator Data'!Y44="No data","x",ROUND(IF('Indicator Data'!Y44&gt;S$195,0,IF('Indicator Data'!Y44&lt;S$194,10,(S$195-'Indicator Data'!Y44)/(S$195-S$194)*10)),1))</f>
        <v>x</v>
      </c>
      <c r="T41" s="97">
        <f>IF('Indicator Data'!Z44="No data","x",ROUND(IF('Indicator Data'!Z44&gt;T$195,0,IF('Indicator Data'!Z44&lt;T$194,10,(T$195-'Indicator Data'!Z44)/(T$195-T$194)*10)),1))</f>
        <v>5.6</v>
      </c>
      <c r="U41" s="97">
        <f>IF('Indicator Data'!AC44="No data","x",ROUND(IF('Indicator Data'!AC44&gt;U$195,0,IF('Indicator Data'!AC44&lt;U$194,10,(U$195-'Indicator Data'!AC44)/(U$195-U$194)*10)),1))</f>
        <v>10</v>
      </c>
      <c r="V41" s="97">
        <f>IF('Indicator Data'!AD44="No data","x",ROUND(IF('Indicator Data'!AD44&gt;V$195,10,IF('Indicator Data'!AD44&lt;V$194,0,10-(V$195-'Indicator Data'!AD44)/(V$195-V$194)*10)),1))</f>
        <v>7.7</v>
      </c>
      <c r="W41" s="98">
        <f t="shared" si="6"/>
        <v>7.8</v>
      </c>
      <c r="X41" s="99">
        <f t="shared" si="7"/>
        <v>8.1</v>
      </c>
      <c r="Y41" s="184"/>
    </row>
    <row r="42" spans="1:25" s="4" customFormat="1" x14ac:dyDescent="0.25">
      <c r="A42" s="131" t="s">
        <v>73</v>
      </c>
      <c r="B42" s="51" t="s">
        <v>72</v>
      </c>
      <c r="C42" s="97">
        <f>IF('Indicator Data'!AR45="No data","x",ROUND(IF('Indicator Data'!AR45&gt;C$195,0,IF('Indicator Data'!AR45&lt;C$194,10,(C$195-'Indicator Data'!AR45)/(C$195-C$194)*10)),1))</f>
        <v>1.5</v>
      </c>
      <c r="D42" s="98">
        <f t="shared" si="0"/>
        <v>1.5</v>
      </c>
      <c r="E42" s="97">
        <f>IF('Indicator Data'!AT45="No data","x",ROUND(IF('Indicator Data'!AT45&gt;E$195,0,IF('Indicator Data'!AT45&lt;E$194,10,(E$195-'Indicator Data'!AT45)/(E$195-E$194)*10)),1))</f>
        <v>4.2</v>
      </c>
      <c r="F42" s="97">
        <f>IF('Indicator Data'!AS45="No data","x",ROUND(IF('Indicator Data'!AS45&gt;F$195,0,IF('Indicator Data'!AS45&lt;F$194,10,(F$195-'Indicator Data'!AS45)/(F$195-F$194)*10)),1))</f>
        <v>4.2</v>
      </c>
      <c r="G42" s="98">
        <f t="shared" si="1"/>
        <v>4.2</v>
      </c>
      <c r="H42" s="99">
        <f t="shared" si="2"/>
        <v>2.9</v>
      </c>
      <c r="I42" s="97">
        <f>IF('Indicator Data'!AV45="No data","x",ROUND(IF('Indicator Data'!AV45^2&gt;I$195,0,IF('Indicator Data'!AV45^2&lt;I$194,10,(I$195-'Indicator Data'!AV45^2)/(I$195-I$194)*10)),1))</f>
        <v>0.5</v>
      </c>
      <c r="J42" s="97">
        <f>IF(OR('Indicator Data'!AU45=0,'Indicator Data'!AU45="No data"),"x",ROUND(IF('Indicator Data'!AU45&gt;J$195,0,IF('Indicator Data'!AU45&lt;J$194,10,(J$195-'Indicator Data'!AU45)/(J$195-J$194)*10)),1))</f>
        <v>0.1</v>
      </c>
      <c r="K42" s="97">
        <f>IF('Indicator Data'!AW45="No data","x",ROUND(IF('Indicator Data'!AW45&gt;K$195,0,IF('Indicator Data'!AW45&lt;K$194,10,(K$195-'Indicator Data'!AW45)/(K$195-K$194)*10)),1))</f>
        <v>4</v>
      </c>
      <c r="L42" s="97">
        <f>IF('Indicator Data'!AX45="No data","x",ROUND(IF('Indicator Data'!AX45&gt;L$195,0,IF('Indicator Data'!AX45&lt;L$194,10,(L$195-'Indicator Data'!AX45)/(L$195-L$194)*10)),1))</f>
        <v>2.5</v>
      </c>
      <c r="M42" s="98">
        <f t="shared" si="3"/>
        <v>1.8</v>
      </c>
      <c r="N42" s="148">
        <f>IF('Indicator Data'!AY45="No data","x",'Indicator Data'!AY45/'Indicator Data'!BE45*100)</f>
        <v>45.045045045045043</v>
      </c>
      <c r="O42" s="97">
        <f t="shared" si="4"/>
        <v>5.6</v>
      </c>
      <c r="P42" s="97">
        <f>IF('Indicator Data'!AZ45="No data","x",ROUND(IF('Indicator Data'!AZ45&gt;P$195,0,IF('Indicator Data'!AZ45&lt;P$194,10,(P$195-'Indicator Data'!AZ45)/(P$195-P$194)*10)),1))</f>
        <v>0.6</v>
      </c>
      <c r="Q42" s="97">
        <f>IF('Indicator Data'!BA45="No data","x",ROUND(IF('Indicator Data'!BA45&gt;Q$195,0,IF('Indicator Data'!BA45&lt;Q$194,10,(Q$195-'Indicator Data'!BA45)/(Q$195-Q$194)*10)),1))</f>
        <v>0.4</v>
      </c>
      <c r="R42" s="98">
        <f t="shared" si="5"/>
        <v>2.2000000000000002</v>
      </c>
      <c r="S42" s="97">
        <f>IF('Indicator Data'!Y45="No data","x",ROUND(IF('Indicator Data'!Y45&gt;S$195,0,IF('Indicator Data'!Y45&lt;S$194,10,(S$195-'Indicator Data'!Y45)/(S$195-S$194)*10)),1))</f>
        <v>7.2</v>
      </c>
      <c r="T42" s="97">
        <f>IF('Indicator Data'!Z45="No data","x",ROUND(IF('Indicator Data'!Z45&gt;T$195,0,IF('Indicator Data'!Z45&lt;T$194,10,(T$195-'Indicator Data'!Z45)/(T$195-T$194)*10)),1))</f>
        <v>1.5</v>
      </c>
      <c r="U42" s="97">
        <f>IF('Indicator Data'!AC45="No data","x",ROUND(IF('Indicator Data'!AC45&gt;U$195,0,IF('Indicator Data'!AC45&lt;U$194,10,(U$195-'Indicator Data'!AC45)/(U$195-U$194)*10)),1))</f>
        <v>5.5</v>
      </c>
      <c r="V42" s="97">
        <f>IF('Indicator Data'!AD45="No data","x",ROUND(IF('Indicator Data'!AD45&gt;V$195,10,IF('Indicator Data'!AD45&lt;V$194,0,10-(V$195-'Indicator Data'!AD45)/(V$195-V$194)*10)),1))</f>
        <v>0.3</v>
      </c>
      <c r="W42" s="98">
        <f t="shared" si="6"/>
        <v>3.6</v>
      </c>
      <c r="X42" s="99">
        <f t="shared" si="7"/>
        <v>2.5</v>
      </c>
      <c r="Y42" s="184"/>
    </row>
    <row r="43" spans="1:25" s="4" customFormat="1" x14ac:dyDescent="0.25">
      <c r="A43" s="131" t="s">
        <v>371</v>
      </c>
      <c r="B43" s="51" t="s">
        <v>74</v>
      </c>
      <c r="C43" s="97">
        <f>IF('Indicator Data'!AR46="No data","x",ROUND(IF('Indicator Data'!AR46&gt;C$195,0,IF('Indicator Data'!AR46&lt;C$194,10,(C$195-'Indicator Data'!AR46)/(C$195-C$194)*10)),1))</f>
        <v>7.8</v>
      </c>
      <c r="D43" s="98">
        <f t="shared" si="0"/>
        <v>7.8</v>
      </c>
      <c r="E43" s="97">
        <f>IF('Indicator Data'!AT46="No data","x",ROUND(IF('Indicator Data'!AT46&gt;E$195,0,IF('Indicator Data'!AT46&lt;E$194,10,(E$195-'Indicator Data'!AT46)/(E$195-E$194)*10)),1))</f>
        <v>6.6</v>
      </c>
      <c r="F43" s="97">
        <f>IF('Indicator Data'!AS46="No data","x",ROUND(IF('Indicator Data'!AS46&gt;F$195,0,IF('Indicator Data'!AS46&lt;F$194,10,(F$195-'Indicator Data'!AS46)/(F$195-F$194)*10)),1))</f>
        <v>6.3</v>
      </c>
      <c r="G43" s="98">
        <f t="shared" si="1"/>
        <v>6.5</v>
      </c>
      <c r="H43" s="99">
        <f t="shared" si="2"/>
        <v>7.2</v>
      </c>
      <c r="I43" s="97">
        <f>IF('Indicator Data'!AV46="No data","x",ROUND(IF('Indicator Data'!AV46^2&gt;I$195,0,IF('Indicator Data'!AV46^2&lt;I$194,10,(I$195-'Indicator Data'!AV46^2)/(I$195-I$194)*10)),1))</f>
        <v>8.9</v>
      </c>
      <c r="J43" s="97">
        <f>IF(OR('Indicator Data'!AU46=0,'Indicator Data'!AU46="No data"),"x",ROUND(IF('Indicator Data'!AU46&gt;J$195,0,IF('Indicator Data'!AU46&lt;J$194,10,(J$195-'Indicator Data'!AU46)/(J$195-J$194)*10)),1))</f>
        <v>3.8</v>
      </c>
      <c r="K43" s="97">
        <f>IF('Indicator Data'!AW46="No data","x",ROUND(IF('Indicator Data'!AW46&gt;K$195,0,IF('Indicator Data'!AW46&lt;K$194,10,(K$195-'Indicator Data'!AW46)/(K$195-K$194)*10)),1))</f>
        <v>7.9</v>
      </c>
      <c r="L43" s="97">
        <f>IF('Indicator Data'!AX46="No data","x",ROUND(IF('Indicator Data'!AX46&gt;L$195,0,IF('Indicator Data'!AX46&lt;L$194,10,(L$195-'Indicator Data'!AX46)/(L$195-L$194)*10)),1))</f>
        <v>4.0999999999999996</v>
      </c>
      <c r="M43" s="98">
        <f t="shared" si="3"/>
        <v>6.2</v>
      </c>
      <c r="N43" s="148">
        <f>IF('Indicator Data'!AY46="No data","x",'Indicator Data'!AY46/'Indicator Data'!BE46*100)</f>
        <v>10.062893081761008</v>
      </c>
      <c r="O43" s="97">
        <f t="shared" si="4"/>
        <v>9.1</v>
      </c>
      <c r="P43" s="97">
        <f>IF('Indicator Data'!AZ46="No data","x",ROUND(IF('Indicator Data'!AZ46&gt;P$195,0,IF('Indicator Data'!AZ46&lt;P$194,10,(P$195-'Indicator Data'!AZ46)/(P$195-P$194)*10)),1))</f>
        <v>8.6</v>
      </c>
      <c r="Q43" s="97">
        <f>IF('Indicator Data'!BA46="No data","x",ROUND(IF('Indicator Data'!BA46&gt;Q$195,0,IF('Indicator Data'!BA46&lt;Q$194,10,(Q$195-'Indicator Data'!BA46)/(Q$195-Q$194)*10)),1))</f>
        <v>3.6</v>
      </c>
      <c r="R43" s="98">
        <f t="shared" si="5"/>
        <v>7.1</v>
      </c>
      <c r="S43" s="97">
        <f>IF('Indicator Data'!Y46="No data","x",ROUND(IF('Indicator Data'!Y46&gt;S$195,0,IF('Indicator Data'!Y46&lt;S$194,10,(S$195-'Indicator Data'!Y46)/(S$195-S$194)*10)),1))</f>
        <v>9.6</v>
      </c>
      <c r="T43" s="97">
        <f>IF('Indicator Data'!Z46="No data","x",ROUND(IF('Indicator Data'!Z46&gt;T$195,0,IF('Indicator Data'!Z46&lt;T$194,10,(T$195-'Indicator Data'!Z46)/(T$195-T$194)*10)),1))</f>
        <v>5.6</v>
      </c>
      <c r="U43" s="97">
        <f>IF('Indicator Data'!AC46="No data","x",ROUND(IF('Indicator Data'!AC46&gt;U$195,0,IF('Indicator Data'!AC46&lt;U$194,10,(U$195-'Indicator Data'!AC46)/(U$195-U$194)*10)),1))</f>
        <v>9.5</v>
      </c>
      <c r="V43" s="97">
        <f>IF('Indicator Data'!AD46="No data","x",ROUND(IF('Indicator Data'!AD46&gt;V$195,10,IF('Indicator Data'!AD46&lt;V$194,0,10-(V$195-'Indicator Data'!AD46)/(V$195-V$194)*10)),1))</f>
        <v>7.2</v>
      </c>
      <c r="W43" s="98">
        <f t="shared" si="6"/>
        <v>8</v>
      </c>
      <c r="X43" s="99">
        <f t="shared" si="7"/>
        <v>7.1</v>
      </c>
      <c r="Y43" s="184"/>
    </row>
    <row r="44" spans="1:25" s="4" customFormat="1" x14ac:dyDescent="0.25">
      <c r="A44" s="131" t="s">
        <v>76</v>
      </c>
      <c r="B44" s="51" t="s">
        <v>75</v>
      </c>
      <c r="C44" s="97">
        <f>IF('Indicator Data'!AR47="No data","x",ROUND(IF('Indicator Data'!AR47&gt;C$195,0,IF('Indicator Data'!AR47&lt;C$194,10,(C$195-'Indicator Data'!AR47)/(C$195-C$194)*10)),1))</f>
        <v>4.4000000000000004</v>
      </c>
      <c r="D44" s="98">
        <f t="shared" si="0"/>
        <v>4.4000000000000004</v>
      </c>
      <c r="E44" s="97">
        <f>IF('Indicator Data'!AT47="No data","x",ROUND(IF('Indicator Data'!AT47&gt;E$195,0,IF('Indicator Data'!AT47&lt;E$194,10,(E$195-'Indicator Data'!AT47)/(E$195-E$194)*10)),1))</f>
        <v>5.0999999999999996</v>
      </c>
      <c r="F44" s="97">
        <f>IF('Indicator Data'!AS47="No data","x",ROUND(IF('Indicator Data'!AS47&gt;F$195,0,IF('Indicator Data'!AS47&lt;F$194,10,(F$195-'Indicator Data'!AS47)/(F$195-F$194)*10)),1))</f>
        <v>4</v>
      </c>
      <c r="G44" s="98">
        <f t="shared" si="1"/>
        <v>4.5999999999999996</v>
      </c>
      <c r="H44" s="99">
        <f t="shared" si="2"/>
        <v>4.5</v>
      </c>
      <c r="I44" s="97">
        <f>IF('Indicator Data'!AV47="No data","x",ROUND(IF('Indicator Data'!AV47^2&gt;I$195,0,IF('Indicator Data'!AV47^2&lt;I$194,10,(I$195-'Indicator Data'!AV47^2)/(I$195-I$194)*10)),1))</f>
        <v>0.2</v>
      </c>
      <c r="J44" s="97">
        <f>IF(OR('Indicator Data'!AU47=0,'Indicator Data'!AU47="No data"),"x",ROUND(IF('Indicator Data'!AU47&gt;J$195,0,IF('Indicator Data'!AU47&lt;J$194,10,(J$195-'Indicator Data'!AU47)/(J$195-J$194)*10)),1))</f>
        <v>0</v>
      </c>
      <c r="K44" s="97">
        <f>IF('Indicator Data'!AW47="No data","x",ROUND(IF('Indicator Data'!AW47&gt;K$195,0,IF('Indicator Data'!AW47&lt;K$194,10,(K$195-'Indicator Data'!AW47)/(K$195-K$194)*10)),1))</f>
        <v>3</v>
      </c>
      <c r="L44" s="97">
        <f>IF('Indicator Data'!AX47="No data","x",ROUND(IF('Indicator Data'!AX47&gt;L$195,0,IF('Indicator Data'!AX47&lt;L$194,10,(L$195-'Indicator Data'!AX47)/(L$195-L$194)*10)),1))</f>
        <v>4.9000000000000004</v>
      </c>
      <c r="M44" s="98">
        <f t="shared" si="3"/>
        <v>2</v>
      </c>
      <c r="N44" s="148">
        <f>IF('Indicator Data'!AY47="No data","x",'Indicator Data'!AY47/'Indicator Data'!BE47*100)</f>
        <v>148.3202287348106</v>
      </c>
      <c r="O44" s="97">
        <f t="shared" si="4"/>
        <v>0</v>
      </c>
      <c r="P44" s="97">
        <f>IF('Indicator Data'!AZ47="No data","x",ROUND(IF('Indicator Data'!AZ47&gt;P$195,0,IF('Indicator Data'!AZ47&lt;P$194,10,(P$195-'Indicator Data'!AZ47)/(P$195-P$194)*10)),1))</f>
        <v>0.3</v>
      </c>
      <c r="Q44" s="97">
        <f>IF('Indicator Data'!BA47="No data","x",ROUND(IF('Indicator Data'!BA47&gt;Q$195,0,IF('Indicator Data'!BA47&lt;Q$194,10,(Q$195-'Indicator Data'!BA47)/(Q$195-Q$194)*10)),1))</f>
        <v>0.1</v>
      </c>
      <c r="R44" s="98">
        <f t="shared" si="5"/>
        <v>0.1</v>
      </c>
      <c r="S44" s="97">
        <f>IF('Indicator Data'!Y47="No data","x",ROUND(IF('Indicator Data'!Y47&gt;S$195,0,IF('Indicator Data'!Y47&lt;S$194,10,(S$195-'Indicator Data'!Y47)/(S$195-S$194)*10)),1))</f>
        <v>2.5</v>
      </c>
      <c r="T44" s="97">
        <f>IF('Indicator Data'!Z47="No data","x",ROUND(IF('Indicator Data'!Z47&gt;T$195,0,IF('Indicator Data'!Z47&lt;T$194,10,(T$195-'Indicator Data'!Z47)/(T$195-T$194)*10)),1))</f>
        <v>2.2999999999999998</v>
      </c>
      <c r="U44" s="97">
        <f>IF('Indicator Data'!AC47="No data","x",ROUND(IF('Indicator Data'!AC47&gt;U$195,0,IF('Indicator Data'!AC47&lt;U$194,10,(U$195-'Indicator Data'!AC47)/(U$195-U$194)*10)),1))</f>
        <v>4.5999999999999996</v>
      </c>
      <c r="V44" s="97">
        <f>IF('Indicator Data'!AD47="No data","x",ROUND(IF('Indicator Data'!AD47&gt;V$195,10,IF('Indicator Data'!AD47&lt;V$194,0,10-(V$195-'Indicator Data'!AD47)/(V$195-V$194)*10)),1))</f>
        <v>0.1</v>
      </c>
      <c r="W44" s="98">
        <f t="shared" si="6"/>
        <v>2.4</v>
      </c>
      <c r="X44" s="99">
        <f t="shared" si="7"/>
        <v>1.5</v>
      </c>
      <c r="Y44" s="184"/>
    </row>
    <row r="45" spans="1:25" s="4" customFormat="1" x14ac:dyDescent="0.25">
      <c r="A45" s="131" t="s">
        <v>78</v>
      </c>
      <c r="B45" s="51" t="s">
        <v>77</v>
      </c>
      <c r="C45" s="97">
        <f>IF('Indicator Data'!AR48="No data","x",ROUND(IF('Indicator Data'!AR48&gt;C$195,0,IF('Indicator Data'!AR48&lt;C$194,10,(C$195-'Indicator Data'!AR48)/(C$195-C$194)*10)),1))</f>
        <v>2.5</v>
      </c>
      <c r="D45" s="98">
        <f t="shared" si="0"/>
        <v>2.5</v>
      </c>
      <c r="E45" s="97">
        <f>IF('Indicator Data'!AT48="No data","x",ROUND(IF('Indicator Data'!AT48&gt;E$195,0,IF('Indicator Data'!AT48&lt;E$194,10,(E$195-'Indicator Data'!AT48)/(E$195-E$194)*10)),1))</f>
        <v>5.3</v>
      </c>
      <c r="F45" s="97">
        <f>IF('Indicator Data'!AS48="No data","x",ROUND(IF('Indicator Data'!AS48&gt;F$195,0,IF('Indicator Data'!AS48&lt;F$194,10,(F$195-'Indicator Data'!AS48)/(F$195-F$194)*10)),1))</f>
        <v>5</v>
      </c>
      <c r="G45" s="98">
        <f t="shared" si="1"/>
        <v>5.2</v>
      </c>
      <c r="H45" s="99">
        <f t="shared" si="2"/>
        <v>3.9</v>
      </c>
      <c r="I45" s="97">
        <f>IF('Indicator Data'!AV48="No data","x",ROUND(IF('Indicator Data'!AV48^2&gt;I$195,0,IF('Indicator Data'!AV48^2&lt;I$194,10,(I$195-'Indicator Data'!AV48^2)/(I$195-I$194)*10)),1))</f>
        <v>0.1</v>
      </c>
      <c r="J45" s="97">
        <f>IF(OR('Indicator Data'!AU48=0,'Indicator Data'!AU48="No data"),"x",ROUND(IF('Indicator Data'!AU48&gt;J$195,0,IF('Indicator Data'!AU48&lt;J$194,10,(J$195-'Indicator Data'!AU48)/(J$195-J$194)*10)),1))</f>
        <v>0</v>
      </c>
      <c r="K45" s="97">
        <f>IF('Indicator Data'!AW48="No data","x",ROUND(IF('Indicator Data'!AW48&gt;K$195,0,IF('Indicator Data'!AW48&lt;K$194,10,(K$195-'Indicator Data'!AW48)/(K$195-K$194)*10)),1))</f>
        <v>6.9</v>
      </c>
      <c r="L45" s="97">
        <f>IF('Indicator Data'!AX48="No data","x",ROUND(IF('Indicator Data'!AX48&gt;L$195,0,IF('Indicator Data'!AX48&lt;L$194,10,(L$195-'Indicator Data'!AX48)/(L$195-L$194)*10)),1))</f>
        <v>8.6999999999999993</v>
      </c>
      <c r="M45" s="98">
        <f t="shared" si="3"/>
        <v>3.9</v>
      </c>
      <c r="N45" s="148">
        <f>IF('Indicator Data'!AY48="No data","x",'Indicator Data'!AY48/'Indicator Data'!BE48*100)</f>
        <v>62.94626080420894</v>
      </c>
      <c r="O45" s="97">
        <f t="shared" si="4"/>
        <v>3.7</v>
      </c>
      <c r="P45" s="97">
        <f>IF('Indicator Data'!AZ48="No data","x",ROUND(IF('Indicator Data'!AZ48&gt;P$195,0,IF('Indicator Data'!AZ48&lt;P$194,10,(P$195-'Indicator Data'!AZ48)/(P$195-P$194)*10)),1))</f>
        <v>0.8</v>
      </c>
      <c r="Q45" s="97">
        <f>IF('Indicator Data'!BA48="No data","x",ROUND(IF('Indicator Data'!BA48&gt;Q$195,0,IF('Indicator Data'!BA48&lt;Q$194,10,(Q$195-'Indicator Data'!BA48)/(Q$195-Q$194)*10)),1))</f>
        <v>1</v>
      </c>
      <c r="R45" s="98">
        <f t="shared" si="5"/>
        <v>1.8</v>
      </c>
      <c r="S45" s="97">
        <f>IF('Indicator Data'!Y48="No data","x",ROUND(IF('Indicator Data'!Y48&gt;S$195,0,IF('Indicator Data'!Y48&lt;S$194,10,(S$195-'Indicator Data'!Y48)/(S$195-S$194)*10)),1))</f>
        <v>0</v>
      </c>
      <c r="T45" s="97">
        <f>IF('Indicator Data'!Z48="No data","x",ROUND(IF('Indicator Data'!Z48&gt;T$195,0,IF('Indicator Data'!Z48&lt;T$194,10,(T$195-'Indicator Data'!Z48)/(T$195-T$194)*10)),1))</f>
        <v>0</v>
      </c>
      <c r="U45" s="97">
        <f>IF('Indicator Data'!AC48="No data","x",ROUND(IF('Indicator Data'!AC48&gt;U$195,0,IF('Indicator Data'!AC48&lt;U$194,10,(U$195-'Indicator Data'!AC48)/(U$195-U$194)*10)),1))</f>
        <v>1.8</v>
      </c>
      <c r="V45" s="97">
        <f>IF('Indicator Data'!AD48="No data","x",ROUND(IF('Indicator Data'!AD48&gt;V$195,10,IF('Indicator Data'!AD48&lt;V$194,0,10-(V$195-'Indicator Data'!AD48)/(V$195-V$194)*10)),1))</f>
        <v>0.4</v>
      </c>
      <c r="W45" s="98">
        <f t="shared" si="6"/>
        <v>0.6</v>
      </c>
      <c r="X45" s="99">
        <f t="shared" si="7"/>
        <v>2.1</v>
      </c>
      <c r="Y45" s="184"/>
    </row>
    <row r="46" spans="1:25" s="4" customFormat="1" x14ac:dyDescent="0.25">
      <c r="A46" s="131" t="s">
        <v>80</v>
      </c>
      <c r="B46" s="51" t="s">
        <v>79</v>
      </c>
      <c r="C46" s="97" t="str">
        <f>IF('Indicator Data'!AR49="No data","x",ROUND(IF('Indicator Data'!AR49&gt;C$195,0,IF('Indicator Data'!AR49&lt;C$194,10,(C$195-'Indicator Data'!AR49)/(C$195-C$194)*10)),1))</f>
        <v>x</v>
      </c>
      <c r="D46" s="98" t="str">
        <f t="shared" si="0"/>
        <v>x</v>
      </c>
      <c r="E46" s="97">
        <f>IF('Indicator Data'!AT49="No data","x",ROUND(IF('Indicator Data'!AT49&gt;E$195,0,IF('Indicator Data'!AT49&lt;E$194,10,(E$195-'Indicator Data'!AT49)/(E$195-E$194)*10)),1))</f>
        <v>4.5</v>
      </c>
      <c r="F46" s="97">
        <f>IF('Indicator Data'!AS49="No data","x",ROUND(IF('Indicator Data'!AS49&gt;F$195,0,IF('Indicator Data'!AS49&lt;F$194,10,(F$195-'Indicator Data'!AS49)/(F$195-F$194)*10)),1))</f>
        <v>2.9</v>
      </c>
      <c r="G46" s="98">
        <f t="shared" si="1"/>
        <v>3.7</v>
      </c>
      <c r="H46" s="99">
        <f t="shared" si="2"/>
        <v>3.7</v>
      </c>
      <c r="I46" s="97">
        <f>IF('Indicator Data'!AV49="No data","x",ROUND(IF('Indicator Data'!AV49^2&gt;I$195,0,IF('Indicator Data'!AV49^2&lt;I$194,10,(I$195-'Indicator Data'!AV49^2)/(I$195-I$194)*10)),1))</f>
        <v>0.2</v>
      </c>
      <c r="J46" s="97">
        <f>IF(OR('Indicator Data'!AU49=0,'Indicator Data'!AU49="No data"),"x",ROUND(IF('Indicator Data'!AU49&gt;J$195,0,IF('Indicator Data'!AU49&lt;J$194,10,(J$195-'Indicator Data'!AU49)/(J$195-J$194)*10)),1))</f>
        <v>0</v>
      </c>
      <c r="K46" s="97">
        <f>IF('Indicator Data'!AW49="No data","x",ROUND(IF('Indicator Data'!AW49&gt;K$195,0,IF('Indicator Data'!AW49&lt;K$194,10,(K$195-'Indicator Data'!AW49)/(K$195-K$194)*10)),1))</f>
        <v>2.8</v>
      </c>
      <c r="L46" s="97">
        <f>IF('Indicator Data'!AX49="No data","x",ROUND(IF('Indicator Data'!AX49&gt;L$195,0,IF('Indicator Data'!AX49&lt;L$194,10,(L$195-'Indicator Data'!AX49)/(L$195-L$194)*10)),1))</f>
        <v>5.4</v>
      </c>
      <c r="M46" s="98">
        <f t="shared" si="3"/>
        <v>2.1</v>
      </c>
      <c r="N46" s="148">
        <f>IF('Indicator Data'!AY49="No data","x",'Indicator Data'!AY49/'Indicator Data'!BE49*100)</f>
        <v>205.62770562770564</v>
      </c>
      <c r="O46" s="97">
        <f t="shared" si="4"/>
        <v>0</v>
      </c>
      <c r="P46" s="97">
        <f>IF('Indicator Data'!AZ49="No data","x",ROUND(IF('Indicator Data'!AZ49&gt;P$195,0,IF('Indicator Data'!AZ49&lt;P$194,10,(P$195-'Indicator Data'!AZ49)/(P$195-P$194)*10)),1))</f>
        <v>0</v>
      </c>
      <c r="Q46" s="97">
        <f>IF('Indicator Data'!BA49="No data","x",ROUND(IF('Indicator Data'!BA49&gt;Q$195,0,IF('Indicator Data'!BA49&lt;Q$194,10,(Q$195-'Indicator Data'!BA49)/(Q$195-Q$194)*10)),1))</f>
        <v>0</v>
      </c>
      <c r="R46" s="98">
        <f t="shared" si="5"/>
        <v>0</v>
      </c>
      <c r="S46" s="97">
        <f>IF('Indicator Data'!Y49="No data","x",ROUND(IF('Indicator Data'!Y49&gt;S$195,0,IF('Indicator Data'!Y49&lt;S$194,10,(S$195-'Indicator Data'!Y49)/(S$195-S$194)*10)),1))</f>
        <v>4.2</v>
      </c>
      <c r="T46" s="97">
        <f>IF('Indicator Data'!Z49="No data","x",ROUND(IF('Indicator Data'!Z49&gt;T$195,0,IF('Indicator Data'!Z49&lt;T$194,10,(T$195-'Indicator Data'!Z49)/(T$195-T$194)*10)),1))</f>
        <v>2.2999999999999998</v>
      </c>
      <c r="U46" s="97">
        <f>IF('Indicator Data'!AC49="No data","x",ROUND(IF('Indicator Data'!AC49&gt;U$195,0,IF('Indicator Data'!AC49&lt;U$194,10,(U$195-'Indicator Data'!AC49)/(U$195-U$194)*10)),1))</f>
        <v>3.2</v>
      </c>
      <c r="V46" s="97">
        <f>IF('Indicator Data'!AD49="No data","x",ROUND(IF('Indicator Data'!AD49&gt;V$195,10,IF('Indicator Data'!AD49&lt;V$194,0,10-(V$195-'Indicator Data'!AD49)/(V$195-V$194)*10)),1))</f>
        <v>0.1</v>
      </c>
      <c r="W46" s="98">
        <f t="shared" si="6"/>
        <v>2.5</v>
      </c>
      <c r="X46" s="99">
        <f t="shared" si="7"/>
        <v>1.5</v>
      </c>
      <c r="Y46" s="184"/>
    </row>
    <row r="47" spans="1:25" s="4" customFormat="1" x14ac:dyDescent="0.25">
      <c r="A47" s="131" t="s">
        <v>82</v>
      </c>
      <c r="B47" s="51" t="s">
        <v>81</v>
      </c>
      <c r="C47" s="97">
        <f>IF('Indicator Data'!AR50="No data","x",ROUND(IF('Indicator Data'!AR50&gt;C$195,0,IF('Indicator Data'!AR50&lt;C$194,10,(C$195-'Indicator Data'!AR50)/(C$195-C$194)*10)),1))</f>
        <v>2.5</v>
      </c>
      <c r="D47" s="98">
        <f t="shared" si="0"/>
        <v>2.5</v>
      </c>
      <c r="E47" s="97">
        <f>IF('Indicator Data'!AT50="No data","x",ROUND(IF('Indicator Data'!AT50&gt;E$195,0,IF('Indicator Data'!AT50&lt;E$194,10,(E$195-'Indicator Data'!AT50)/(E$195-E$194)*10)),1))</f>
        <v>4.5</v>
      </c>
      <c r="F47" s="97">
        <f>IF('Indicator Data'!AS50="No data","x",ROUND(IF('Indicator Data'!AS50&gt;F$195,0,IF('Indicator Data'!AS50&lt;F$194,10,(F$195-'Indicator Data'!AS50)/(F$195-F$194)*10)),1))</f>
        <v>2.9</v>
      </c>
      <c r="G47" s="98">
        <f t="shared" si="1"/>
        <v>3.7</v>
      </c>
      <c r="H47" s="99">
        <f t="shared" si="2"/>
        <v>3.1</v>
      </c>
      <c r="I47" s="97" t="str">
        <f>IF('Indicator Data'!AV50="No data","x",ROUND(IF('Indicator Data'!AV50^2&gt;I$195,0,IF('Indicator Data'!AV50^2&lt;I$194,10,(I$195-'Indicator Data'!AV50^2)/(I$195-I$194)*10)),1))</f>
        <v>x</v>
      </c>
      <c r="J47" s="97">
        <f>IF(OR('Indicator Data'!AU50=0,'Indicator Data'!AU50="No data"),"x",ROUND(IF('Indicator Data'!AU50&gt;J$195,0,IF('Indicator Data'!AU50&lt;J$194,10,(J$195-'Indicator Data'!AU50)/(J$195-J$194)*10)),1))</f>
        <v>0</v>
      </c>
      <c r="K47" s="97">
        <f>IF('Indicator Data'!AW50="No data","x",ROUND(IF('Indicator Data'!AW50&gt;K$195,0,IF('Indicator Data'!AW50&lt;K$194,10,(K$195-'Indicator Data'!AW50)/(K$195-K$194)*10)),1))</f>
        <v>1.9</v>
      </c>
      <c r="L47" s="97">
        <f>IF('Indicator Data'!AX50="No data","x",ROUND(IF('Indicator Data'!AX50&gt;L$195,0,IF('Indicator Data'!AX50&lt;L$194,10,(L$195-'Indicator Data'!AX50)/(L$195-L$194)*10)),1))</f>
        <v>3.6</v>
      </c>
      <c r="M47" s="98">
        <f t="shared" si="3"/>
        <v>1.8</v>
      </c>
      <c r="N47" s="148">
        <f>IF('Indicator Data'!AY50="No data","x",'Indicator Data'!AY50/'Indicator Data'!BE50*100)</f>
        <v>271.87985499741069</v>
      </c>
      <c r="O47" s="97">
        <f t="shared" si="4"/>
        <v>0</v>
      </c>
      <c r="P47" s="97">
        <f>IF('Indicator Data'!AZ50="No data","x",ROUND(IF('Indicator Data'!AZ50&gt;P$195,0,IF('Indicator Data'!AZ50&lt;P$194,10,(P$195-'Indicator Data'!AZ50)/(P$195-P$194)*10)),1))</f>
        <v>0.1</v>
      </c>
      <c r="Q47" s="97">
        <f>IF('Indicator Data'!BA50="No data","x",ROUND(IF('Indicator Data'!BA50&gt;Q$195,0,IF('Indicator Data'!BA50&lt;Q$194,10,(Q$195-'Indicator Data'!BA50)/(Q$195-Q$194)*10)),1))</f>
        <v>0</v>
      </c>
      <c r="R47" s="98">
        <f t="shared" si="5"/>
        <v>0</v>
      </c>
      <c r="S47" s="97">
        <f>IF('Indicator Data'!Y50="No data","x",ROUND(IF('Indicator Data'!Y50&gt;S$195,0,IF('Indicator Data'!Y50&lt;S$194,10,(S$195-'Indicator Data'!Y50)/(S$195-S$194)*10)),1))</f>
        <v>0.9</v>
      </c>
      <c r="T47" s="97">
        <f>IF('Indicator Data'!Z50="No data","x",ROUND(IF('Indicator Data'!Z50&gt;T$195,0,IF('Indicator Data'!Z50&lt;T$194,10,(T$195-'Indicator Data'!Z50)/(T$195-T$194)*10)),1))</f>
        <v>0.3</v>
      </c>
      <c r="U47" s="97">
        <f>IF('Indicator Data'!AC50="No data","x",ROUND(IF('Indicator Data'!AC50&gt;U$195,0,IF('Indicator Data'!AC50&lt;U$194,10,(U$195-'Indicator Data'!AC50)/(U$195-U$194)*10)),1))</f>
        <v>2.9</v>
      </c>
      <c r="V47" s="97">
        <f>IF('Indicator Data'!AD50="No data","x",ROUND(IF('Indicator Data'!AD50&gt;V$195,10,IF('Indicator Data'!AD50&lt;V$194,0,10-(V$195-'Indicator Data'!AD50)/(V$195-V$194)*10)),1))</f>
        <v>0</v>
      </c>
      <c r="W47" s="98">
        <f t="shared" si="6"/>
        <v>1</v>
      </c>
      <c r="X47" s="99">
        <f t="shared" si="7"/>
        <v>0.9</v>
      </c>
      <c r="Y47" s="184"/>
    </row>
    <row r="48" spans="1:25" s="4" customFormat="1" x14ac:dyDescent="0.25">
      <c r="A48" s="131" t="s">
        <v>84</v>
      </c>
      <c r="B48" s="51" t="s">
        <v>83</v>
      </c>
      <c r="C48" s="97">
        <f>IF('Indicator Data'!AR51="No data","x",ROUND(IF('Indicator Data'!AR51&gt;C$195,0,IF('Indicator Data'!AR51&lt;C$194,10,(C$195-'Indicator Data'!AR51)/(C$195-C$194)*10)),1))</f>
        <v>2.7</v>
      </c>
      <c r="D48" s="98">
        <f t="shared" si="0"/>
        <v>2.7</v>
      </c>
      <c r="E48" s="97">
        <f>IF('Indicator Data'!AT51="No data","x",ROUND(IF('Indicator Data'!AT51&gt;E$195,0,IF('Indicator Data'!AT51&lt;E$194,10,(E$195-'Indicator Data'!AT51)/(E$195-E$194)*10)),1))</f>
        <v>1</v>
      </c>
      <c r="F48" s="97">
        <f>IF('Indicator Data'!AS51="No data","x",ROUND(IF('Indicator Data'!AS51&gt;F$195,0,IF('Indicator Data'!AS51&lt;F$194,10,(F$195-'Indicator Data'!AS51)/(F$195-F$194)*10)),1))</f>
        <v>1.3</v>
      </c>
      <c r="G48" s="98">
        <f t="shared" si="1"/>
        <v>1.2</v>
      </c>
      <c r="H48" s="99">
        <f t="shared" si="2"/>
        <v>2</v>
      </c>
      <c r="I48" s="97" t="str">
        <f>IF('Indicator Data'!AV51="No data","x",ROUND(IF('Indicator Data'!AV51^2&gt;I$195,0,IF('Indicator Data'!AV51^2&lt;I$194,10,(I$195-'Indicator Data'!AV51^2)/(I$195-I$194)*10)),1))</f>
        <v>x</v>
      </c>
      <c r="J48" s="97">
        <f>IF(OR('Indicator Data'!AU51=0,'Indicator Data'!AU51="No data"),"x",ROUND(IF('Indicator Data'!AU51&gt;J$195,0,IF('Indicator Data'!AU51&lt;J$194,10,(J$195-'Indicator Data'!AU51)/(J$195-J$194)*10)),1))</f>
        <v>0</v>
      </c>
      <c r="K48" s="97">
        <f>IF('Indicator Data'!AW51="No data","x",ROUND(IF('Indicator Data'!AW51&gt;K$195,0,IF('Indicator Data'!AW51&lt;K$194,10,(K$195-'Indicator Data'!AW51)/(K$195-K$194)*10)),1))</f>
        <v>0.4</v>
      </c>
      <c r="L48" s="97">
        <f>IF('Indicator Data'!AX51="No data","x",ROUND(IF('Indicator Data'!AX51&gt;L$195,0,IF('Indicator Data'!AX51&lt;L$194,10,(L$195-'Indicator Data'!AX51)/(L$195-L$194)*10)),1))</f>
        <v>3.7</v>
      </c>
      <c r="M48" s="98">
        <f t="shared" si="3"/>
        <v>1.4</v>
      </c>
      <c r="N48" s="148">
        <f>IF('Indicator Data'!AY51="No data","x",'Indicator Data'!AY51/'Indicator Data'!BE51*100)</f>
        <v>353.5234503888758</v>
      </c>
      <c r="O48" s="97">
        <f t="shared" si="4"/>
        <v>0</v>
      </c>
      <c r="P48" s="97">
        <f>IF('Indicator Data'!AZ51="No data","x",ROUND(IF('Indicator Data'!AZ51&gt;P$195,0,IF('Indicator Data'!AZ51&lt;P$194,10,(P$195-'Indicator Data'!AZ51)/(P$195-P$194)*10)),1))</f>
        <v>0</v>
      </c>
      <c r="Q48" s="97">
        <f>IF('Indicator Data'!BA51="No data","x",ROUND(IF('Indicator Data'!BA51&gt;Q$195,0,IF('Indicator Data'!BA51&lt;Q$194,10,(Q$195-'Indicator Data'!BA51)/(Q$195-Q$194)*10)),1))</f>
        <v>0</v>
      </c>
      <c r="R48" s="98">
        <f t="shared" si="5"/>
        <v>0</v>
      </c>
      <c r="S48" s="97">
        <f>IF('Indicator Data'!Y51="No data","x",ROUND(IF('Indicator Data'!Y51&gt;S$195,0,IF('Indicator Data'!Y51&lt;S$194,10,(S$195-'Indicator Data'!Y51)/(S$195-S$194)*10)),1))</f>
        <v>1.3</v>
      </c>
      <c r="T48" s="97">
        <f>IF('Indicator Data'!Z51="No data","x",ROUND(IF('Indicator Data'!Z51&gt;T$195,0,IF('Indicator Data'!Z51&lt;T$194,10,(T$195-'Indicator Data'!Z51)/(T$195-T$194)*10)),1))</f>
        <v>1.3</v>
      </c>
      <c r="U48" s="97">
        <f>IF('Indicator Data'!AC51="No data","x",ROUND(IF('Indicator Data'!AC51&gt;U$195,0,IF('Indicator Data'!AC51&lt;U$194,10,(U$195-'Indicator Data'!AC51)/(U$195-U$194)*10)),1))</f>
        <v>0</v>
      </c>
      <c r="V48" s="97">
        <f>IF('Indicator Data'!AD51="No data","x",ROUND(IF('Indicator Data'!AD51&gt;V$195,10,IF('Indicator Data'!AD51&lt;V$194,0,10-(V$195-'Indicator Data'!AD51)/(V$195-V$194)*10)),1))</f>
        <v>0.1</v>
      </c>
      <c r="W48" s="98">
        <f t="shared" si="6"/>
        <v>0.7</v>
      </c>
      <c r="X48" s="99">
        <f t="shared" si="7"/>
        <v>0.7</v>
      </c>
      <c r="Y48" s="184"/>
    </row>
    <row r="49" spans="1:25" s="4" customFormat="1" x14ac:dyDescent="0.25">
      <c r="A49" s="131" t="s">
        <v>86</v>
      </c>
      <c r="B49" s="51" t="s">
        <v>85</v>
      </c>
      <c r="C49" s="97">
        <f>IF('Indicator Data'!AR52="No data","x",ROUND(IF('Indicator Data'!AR52&gt;C$195,0,IF('Indicator Data'!AR52&lt;C$194,10,(C$195-'Indicator Data'!AR52)/(C$195-C$194)*10)),1))</f>
        <v>5.5</v>
      </c>
      <c r="D49" s="98">
        <f t="shared" si="0"/>
        <v>5.5</v>
      </c>
      <c r="E49" s="97">
        <f>IF('Indicator Data'!AT52="No data","x",ROUND(IF('Indicator Data'!AT52&gt;E$195,0,IF('Indicator Data'!AT52&lt;E$194,10,(E$195-'Indicator Data'!AT52)/(E$195-E$194)*10)),1))</f>
        <v>7</v>
      </c>
      <c r="F49" s="97">
        <f>IF('Indicator Data'!AS52="No data","x",ROUND(IF('Indicator Data'!AS52&gt;F$195,0,IF('Indicator Data'!AS52&lt;F$194,10,(F$195-'Indicator Data'!AS52)/(F$195-F$194)*10)),1))</f>
        <v>6.9</v>
      </c>
      <c r="G49" s="98">
        <f t="shared" si="1"/>
        <v>7</v>
      </c>
      <c r="H49" s="99">
        <f t="shared" si="2"/>
        <v>6.3</v>
      </c>
      <c r="I49" s="97" t="str">
        <f>IF('Indicator Data'!AV52="No data","x",ROUND(IF('Indicator Data'!AV52^2&gt;I$195,0,IF('Indicator Data'!AV52^2&lt;I$194,10,(I$195-'Indicator Data'!AV52^2)/(I$195-I$194)*10)),1))</f>
        <v>x</v>
      </c>
      <c r="J49" s="97">
        <f>IF(OR('Indicator Data'!AU52=0,'Indicator Data'!AU52="No data"),"x",ROUND(IF('Indicator Data'!AU52&gt;J$195,0,IF('Indicator Data'!AU52&lt;J$194,10,(J$195-'Indicator Data'!AU52)/(J$195-J$194)*10)),1))</f>
        <v>5.3</v>
      </c>
      <c r="K49" s="97">
        <f>IF('Indicator Data'!AW52="No data","x",ROUND(IF('Indicator Data'!AW52&gt;K$195,0,IF('Indicator Data'!AW52&lt;K$194,10,(K$195-'Indicator Data'!AW52)/(K$195-K$194)*10)),1))</f>
        <v>8.8000000000000007</v>
      </c>
      <c r="L49" s="97">
        <f>IF('Indicator Data'!AX52="No data","x",ROUND(IF('Indicator Data'!AX52&gt;L$195,0,IF('Indicator Data'!AX52&lt;L$194,10,(L$195-'Indicator Data'!AX52)/(L$195-L$194)*10)),1))</f>
        <v>8.5</v>
      </c>
      <c r="M49" s="98">
        <f t="shared" si="3"/>
        <v>7.5</v>
      </c>
      <c r="N49" s="148">
        <f>IF('Indicator Data'!AY52="No data","x",'Indicator Data'!AY52/'Indicator Data'!BE52*100)</f>
        <v>11.216566005176878</v>
      </c>
      <c r="O49" s="97">
        <f t="shared" si="4"/>
        <v>9</v>
      </c>
      <c r="P49" s="97">
        <f>IF('Indicator Data'!AZ52="No data","x",ROUND(IF('Indicator Data'!AZ52&gt;P$195,0,IF('Indicator Data'!AZ52&lt;P$194,10,(P$195-'Indicator Data'!AZ52)/(P$195-P$194)*10)),1))</f>
        <v>5.8</v>
      </c>
      <c r="Q49" s="97">
        <f>IF('Indicator Data'!BA52="No data","x",ROUND(IF('Indicator Data'!BA52&gt;Q$195,0,IF('Indicator Data'!BA52&lt;Q$194,10,(Q$195-'Indicator Data'!BA52)/(Q$195-Q$194)*10)),1))</f>
        <v>2</v>
      </c>
      <c r="R49" s="98">
        <f t="shared" si="5"/>
        <v>5.6</v>
      </c>
      <c r="S49" s="97">
        <f>IF('Indicator Data'!Y52="No data","x",ROUND(IF('Indicator Data'!Y52&gt;S$195,0,IF('Indicator Data'!Y52&lt;S$194,10,(S$195-'Indicator Data'!Y52)/(S$195-S$194)*10)),1))</f>
        <v>9.4</v>
      </c>
      <c r="T49" s="97">
        <f>IF('Indicator Data'!Z52="No data","x",ROUND(IF('Indicator Data'!Z52&gt;T$195,0,IF('Indicator Data'!Z52&lt;T$194,10,(T$195-'Indicator Data'!Z52)/(T$195-T$194)*10)),1))</f>
        <v>6.2</v>
      </c>
      <c r="U49" s="97">
        <f>IF('Indicator Data'!AC52="No data","x",ROUND(IF('Indicator Data'!AC52&gt;U$195,0,IF('Indicator Data'!AC52&lt;U$194,10,(U$195-'Indicator Data'!AC52)/(U$195-U$194)*10)),1))</f>
        <v>9</v>
      </c>
      <c r="V49" s="97">
        <f>IF('Indicator Data'!AD52="No data","x",ROUND(IF('Indicator Data'!AD52&gt;V$195,10,IF('Indicator Data'!AD52&lt;V$194,0,10-(V$195-'Indicator Data'!AD52)/(V$195-V$194)*10)),1))</f>
        <v>2.5</v>
      </c>
      <c r="W49" s="98">
        <f t="shared" si="6"/>
        <v>6.8</v>
      </c>
      <c r="X49" s="99">
        <f t="shared" si="7"/>
        <v>6.6</v>
      </c>
      <c r="Y49" s="184"/>
    </row>
    <row r="50" spans="1:25" s="4" customFormat="1" x14ac:dyDescent="0.25">
      <c r="A50" s="131" t="s">
        <v>88</v>
      </c>
      <c r="B50" s="51" t="s">
        <v>87</v>
      </c>
      <c r="C50" s="97" t="str">
        <f>IF('Indicator Data'!AR53="No data","x",ROUND(IF('Indicator Data'!AR53&gt;C$195,0,IF('Indicator Data'!AR53&lt;C$194,10,(C$195-'Indicator Data'!AR53)/(C$195-C$194)*10)),1))</f>
        <v>x</v>
      </c>
      <c r="D50" s="98" t="str">
        <f t="shared" si="0"/>
        <v>x</v>
      </c>
      <c r="E50" s="97">
        <f>IF('Indicator Data'!AT53="No data","x",ROUND(IF('Indicator Data'!AT53&gt;E$195,0,IF('Indicator Data'!AT53&lt;E$194,10,(E$195-'Indicator Data'!AT53)/(E$195-E$194)*10)),1))</f>
        <v>4.0999999999999996</v>
      </c>
      <c r="F50" s="97">
        <f>IF('Indicator Data'!AS53="No data","x",ROUND(IF('Indicator Data'!AS53&gt;F$195,0,IF('Indicator Data'!AS53&lt;F$194,10,(F$195-'Indicator Data'!AS53)/(F$195-F$194)*10)),1))</f>
        <v>4.8</v>
      </c>
      <c r="G50" s="98">
        <f t="shared" si="1"/>
        <v>4.5</v>
      </c>
      <c r="H50" s="99">
        <f t="shared" si="2"/>
        <v>4.5</v>
      </c>
      <c r="I50" s="97" t="str">
        <f>IF('Indicator Data'!AV53="No data","x",ROUND(IF('Indicator Data'!AV53^2&gt;I$195,0,IF('Indicator Data'!AV53^2&lt;I$194,10,(I$195-'Indicator Data'!AV53^2)/(I$195-I$194)*10)),1))</f>
        <v>x</v>
      </c>
      <c r="J50" s="97">
        <f>IF(OR('Indicator Data'!AU53=0,'Indicator Data'!AU53="No data"),"x",ROUND(IF('Indicator Data'!AU53&gt;J$195,0,IF('Indicator Data'!AU53&lt;J$194,10,(J$195-'Indicator Data'!AU53)/(J$195-J$194)*10)),1))</f>
        <v>0</v>
      </c>
      <c r="K50" s="97">
        <f>IF('Indicator Data'!AW53="No data","x",ROUND(IF('Indicator Data'!AW53&gt;K$195,0,IF('Indicator Data'!AW53&lt;K$194,10,(K$195-'Indicator Data'!AW53)/(K$195-K$194)*10)),1))</f>
        <v>3.2</v>
      </c>
      <c r="L50" s="97">
        <f>IF('Indicator Data'!AX53="No data","x",ROUND(IF('Indicator Data'!AX53&gt;L$195,0,IF('Indicator Data'!AX53&lt;L$194,10,(L$195-'Indicator Data'!AX53)/(L$195-L$194)*10)),1))</f>
        <v>4.8</v>
      </c>
      <c r="M50" s="98">
        <f t="shared" si="3"/>
        <v>2.7</v>
      </c>
      <c r="N50" s="148">
        <f>IF('Indicator Data'!AY53="No data","x",'Indicator Data'!AY53/'Indicator Data'!BE53*100)</f>
        <v>133.33333333333331</v>
      </c>
      <c r="O50" s="97">
        <f t="shared" si="4"/>
        <v>0</v>
      </c>
      <c r="P50" s="97">
        <f>IF('Indicator Data'!AZ53="No data","x",ROUND(IF('Indicator Data'!AZ53&gt;P$195,0,IF('Indicator Data'!AZ53&lt;P$194,10,(P$195-'Indicator Data'!AZ53)/(P$195-P$194)*10)),1))</f>
        <v>2.1</v>
      </c>
      <c r="Q50" s="97">
        <f>IF('Indicator Data'!BA53="No data","x",ROUND(IF('Indicator Data'!BA53&gt;Q$195,0,IF('Indicator Data'!BA53&lt;Q$194,10,(Q$195-'Indicator Data'!BA53)/(Q$195-Q$194)*10)),1))</f>
        <v>1.1000000000000001</v>
      </c>
      <c r="R50" s="98">
        <f t="shared" si="5"/>
        <v>1.1000000000000001</v>
      </c>
      <c r="S50" s="97">
        <f>IF('Indicator Data'!Y53="No data","x",ROUND(IF('Indicator Data'!Y53&gt;S$195,0,IF('Indicator Data'!Y53&lt;S$194,10,(S$195-'Indicator Data'!Y53)/(S$195-S$194)*10)),1))</f>
        <v>5.6</v>
      </c>
      <c r="T50" s="97">
        <f>IF('Indicator Data'!Z53="No data","x",ROUND(IF('Indicator Data'!Z53&gt;T$195,0,IF('Indicator Data'!Z53&lt;T$194,10,(T$195-'Indicator Data'!Z53)/(T$195-T$194)*10)),1))</f>
        <v>0.8</v>
      </c>
      <c r="U50" s="97">
        <f>IF('Indicator Data'!AC53="No data","x",ROUND(IF('Indicator Data'!AC53&gt;U$195,0,IF('Indicator Data'!AC53&lt;U$194,10,(U$195-'Indicator Data'!AC53)/(U$195-U$194)*10)),1))</f>
        <v>8.1999999999999993</v>
      </c>
      <c r="V50" s="97" t="str">
        <f>IF('Indicator Data'!AD53="No data","x",ROUND(IF('Indicator Data'!AD53&gt;V$195,10,IF('Indicator Data'!AD53&lt;V$194,0,10-(V$195-'Indicator Data'!AD53)/(V$195-V$194)*10)),1))</f>
        <v>x</v>
      </c>
      <c r="W50" s="98">
        <f t="shared" si="6"/>
        <v>4.9000000000000004</v>
      </c>
      <c r="X50" s="99">
        <f t="shared" si="7"/>
        <v>2.9</v>
      </c>
      <c r="Y50" s="184"/>
    </row>
    <row r="51" spans="1:25" s="4" customFormat="1" x14ac:dyDescent="0.25">
      <c r="A51" s="131" t="s">
        <v>90</v>
      </c>
      <c r="B51" s="51" t="s">
        <v>89</v>
      </c>
      <c r="C51" s="97">
        <f>IF('Indicator Data'!AR54="No data","x",ROUND(IF('Indicator Data'!AR54&gt;C$195,0,IF('Indicator Data'!AR54&lt;C$194,10,(C$195-'Indicator Data'!AR54)/(C$195-C$194)*10)),1))</f>
        <v>4.5999999999999996</v>
      </c>
      <c r="D51" s="98">
        <f t="shared" si="0"/>
        <v>4.5999999999999996</v>
      </c>
      <c r="E51" s="97">
        <f>IF('Indicator Data'!AT54="No data","x",ROUND(IF('Indicator Data'!AT54&gt;E$195,0,IF('Indicator Data'!AT54&lt;E$194,10,(E$195-'Indicator Data'!AT54)/(E$195-E$194)*10)),1))</f>
        <v>6.9</v>
      </c>
      <c r="F51" s="97">
        <f>IF('Indicator Data'!AS54="No data","x",ROUND(IF('Indicator Data'!AS54&gt;F$195,0,IF('Indicator Data'!AS54&lt;F$194,10,(F$195-'Indicator Data'!AS54)/(F$195-F$194)*10)),1))</f>
        <v>5.7</v>
      </c>
      <c r="G51" s="98">
        <f t="shared" si="1"/>
        <v>6.3</v>
      </c>
      <c r="H51" s="99">
        <f t="shared" si="2"/>
        <v>5.5</v>
      </c>
      <c r="I51" s="97">
        <f>IF('Indicator Data'!AV54="No data","x",ROUND(IF('Indicator Data'!AV54^2&gt;I$195,0,IF('Indicator Data'!AV54^2&lt;I$194,10,(I$195-'Indicator Data'!AV54^2)/(I$195-I$194)*10)),1))</f>
        <v>1.6</v>
      </c>
      <c r="J51" s="97">
        <f>IF(OR('Indicator Data'!AU54=0,'Indicator Data'!AU54="No data"),"x",ROUND(IF('Indicator Data'!AU54&gt;J$195,0,IF('Indicator Data'!AU54&lt;J$194,10,(J$195-'Indicator Data'!AU54)/(J$195-J$194)*10)),1))</f>
        <v>0.2</v>
      </c>
      <c r="K51" s="97">
        <f>IF('Indicator Data'!AW54="No data","x",ROUND(IF('Indicator Data'!AW54&gt;K$195,0,IF('Indicator Data'!AW54&lt;K$194,10,(K$195-'Indicator Data'!AW54)/(K$195-K$194)*10)),1))</f>
        <v>4.8</v>
      </c>
      <c r="L51" s="97">
        <f>IF('Indicator Data'!AX54="No data","x",ROUND(IF('Indicator Data'!AX54&gt;L$195,0,IF('Indicator Data'!AX54&lt;L$194,10,(L$195-'Indicator Data'!AX54)/(L$195-L$194)*10)),1))</f>
        <v>6</v>
      </c>
      <c r="M51" s="98">
        <f t="shared" si="3"/>
        <v>3.2</v>
      </c>
      <c r="N51" s="148">
        <f>IF('Indicator Data'!AY54="No data","x",'Indicator Data'!AY54/'Indicator Data'!BE54*100)</f>
        <v>60.016556291390735</v>
      </c>
      <c r="O51" s="97">
        <f t="shared" si="4"/>
        <v>4</v>
      </c>
      <c r="P51" s="97">
        <f>IF('Indicator Data'!AZ54="No data","x",ROUND(IF('Indicator Data'!AZ54&gt;P$195,0,IF('Indicator Data'!AZ54&lt;P$194,10,(P$195-'Indicator Data'!AZ54)/(P$195-P$194)*10)),1))</f>
        <v>1.8</v>
      </c>
      <c r="Q51" s="97">
        <f>IF('Indicator Data'!BA54="No data","x",ROUND(IF('Indicator Data'!BA54&gt;Q$195,0,IF('Indicator Data'!BA54&lt;Q$194,10,(Q$195-'Indicator Data'!BA54)/(Q$195-Q$194)*10)),1))</f>
        <v>3.1</v>
      </c>
      <c r="R51" s="98">
        <f t="shared" si="5"/>
        <v>3</v>
      </c>
      <c r="S51" s="97">
        <f>IF('Indicator Data'!Y54="No data","x",ROUND(IF('Indicator Data'!Y54&gt;S$195,0,IF('Indicator Data'!Y54&lt;S$194,10,(S$195-'Indicator Data'!Y54)/(S$195-S$194)*10)),1))</f>
        <v>6.2</v>
      </c>
      <c r="T51" s="97">
        <f>IF('Indicator Data'!Z54="No data","x",ROUND(IF('Indicator Data'!Z54&gt;T$195,0,IF('Indicator Data'!Z54&lt;T$194,10,(T$195-'Indicator Data'!Z54)/(T$195-T$194)*10)),1))</f>
        <v>3.6</v>
      </c>
      <c r="U51" s="97">
        <f>IF('Indicator Data'!AC54="No data","x",ROUND(IF('Indicator Data'!AC54&gt;U$195,0,IF('Indicator Data'!AC54&lt;U$194,10,(U$195-'Indicator Data'!AC54)/(U$195-U$194)*10)),1))</f>
        <v>8.1999999999999993</v>
      </c>
      <c r="V51" s="97">
        <f>IF('Indicator Data'!AD54="No data","x",ROUND(IF('Indicator Data'!AD54&gt;V$195,10,IF('Indicator Data'!AD54&lt;V$194,0,10-(V$195-'Indicator Data'!AD54)/(V$195-V$194)*10)),1))</f>
        <v>1</v>
      </c>
      <c r="W51" s="98">
        <f t="shared" si="6"/>
        <v>4.8</v>
      </c>
      <c r="X51" s="99">
        <f t="shared" si="7"/>
        <v>3.7</v>
      </c>
      <c r="Y51" s="184"/>
    </row>
    <row r="52" spans="1:25" s="4" customFormat="1" x14ac:dyDescent="0.25">
      <c r="A52" s="131" t="s">
        <v>93</v>
      </c>
      <c r="B52" s="51" t="s">
        <v>92</v>
      </c>
      <c r="C52" s="97">
        <f>IF('Indicator Data'!AR55="No data","x",ROUND(IF('Indicator Data'!AR55&gt;C$195,0,IF('Indicator Data'!AR55&lt;C$194,10,(C$195-'Indicator Data'!AR55)/(C$195-C$194)*10)),1))</f>
        <v>3</v>
      </c>
      <c r="D52" s="98">
        <f t="shared" si="0"/>
        <v>3</v>
      </c>
      <c r="E52" s="97">
        <f>IF('Indicator Data'!AT55="No data","x",ROUND(IF('Indicator Data'!AT55&gt;E$195,0,IF('Indicator Data'!AT55&lt;E$194,10,(E$195-'Indicator Data'!AT55)/(E$195-E$194)*10)),1))</f>
        <v>6.9</v>
      </c>
      <c r="F52" s="97">
        <f>IF('Indicator Data'!AS55="No data","x",ROUND(IF('Indicator Data'!AS55&gt;F$195,0,IF('Indicator Data'!AS55&lt;F$194,10,(F$195-'Indicator Data'!AS55)/(F$195-F$194)*10)),1))</f>
        <v>5.9</v>
      </c>
      <c r="G52" s="98">
        <f t="shared" si="1"/>
        <v>6.4</v>
      </c>
      <c r="H52" s="99">
        <f t="shared" si="2"/>
        <v>4.7</v>
      </c>
      <c r="I52" s="97">
        <f>IF('Indicator Data'!AV55="No data","x",ROUND(IF('Indicator Data'!AV55^2&gt;I$195,0,IF('Indicator Data'!AV55^2&lt;I$194,10,(I$195-'Indicator Data'!AV55^2)/(I$195-I$194)*10)),1))</f>
        <v>1.2</v>
      </c>
      <c r="J52" s="97">
        <f>IF(OR('Indicator Data'!AU55=0,'Indicator Data'!AU55="No data"),"x",ROUND(IF('Indicator Data'!AU55&gt;J$195,0,IF('Indicator Data'!AU55&lt;J$194,10,(J$195-'Indicator Data'!AU55)/(J$195-J$194)*10)),1))</f>
        <v>0.1</v>
      </c>
      <c r="K52" s="97">
        <f>IF('Indicator Data'!AW55="No data","x",ROUND(IF('Indicator Data'!AW55&gt;K$195,0,IF('Indicator Data'!AW55&lt;K$194,10,(K$195-'Indicator Data'!AW55)/(K$195-K$194)*10)),1))</f>
        <v>5.0999999999999996</v>
      </c>
      <c r="L52" s="97">
        <f>IF('Indicator Data'!AX55="No data","x",ROUND(IF('Indicator Data'!AX55&gt;L$195,0,IF('Indicator Data'!AX55&lt;L$194,10,(L$195-'Indicator Data'!AX55)/(L$195-L$194)*10)),1))</f>
        <v>6.2</v>
      </c>
      <c r="M52" s="98">
        <f t="shared" si="3"/>
        <v>3.2</v>
      </c>
      <c r="N52" s="148">
        <f>IF('Indicator Data'!AY55="No data","x",'Indicator Data'!AY55/'Indicator Data'!BE55*100)</f>
        <v>24.963762280560477</v>
      </c>
      <c r="O52" s="97">
        <f t="shared" si="4"/>
        <v>7.6</v>
      </c>
      <c r="P52" s="97">
        <f>IF('Indicator Data'!AZ55="No data","x",ROUND(IF('Indicator Data'!AZ55&gt;P$195,0,IF('Indicator Data'!AZ55&lt;P$194,10,(P$195-'Indicator Data'!AZ55)/(P$195-P$194)*10)),1))</f>
        <v>1.7</v>
      </c>
      <c r="Q52" s="97">
        <f>IF('Indicator Data'!BA55="No data","x",ROUND(IF('Indicator Data'!BA55&gt;Q$195,0,IF('Indicator Data'!BA55&lt;Q$194,10,(Q$195-'Indicator Data'!BA55)/(Q$195-Q$194)*10)),1))</f>
        <v>2.6</v>
      </c>
      <c r="R52" s="98">
        <f t="shared" si="5"/>
        <v>4</v>
      </c>
      <c r="S52" s="97">
        <f>IF('Indicator Data'!Y55="No data","x",ROUND(IF('Indicator Data'!Y55&gt;S$195,0,IF('Indicator Data'!Y55&lt;S$194,10,(S$195-'Indicator Data'!Y55)/(S$195-S$194)*10)),1))</f>
        <v>5.7</v>
      </c>
      <c r="T52" s="97">
        <f>IF('Indicator Data'!Z55="No data","x",ROUND(IF('Indicator Data'!Z55&gt;T$195,0,IF('Indicator Data'!Z55&lt;T$194,10,(T$195-'Indicator Data'!Z55)/(T$195-T$194)*10)),1))</f>
        <v>3.3</v>
      </c>
      <c r="U52" s="97">
        <f>IF('Indicator Data'!AC55="No data","x",ROUND(IF('Indicator Data'!AC55&gt;U$195,0,IF('Indicator Data'!AC55&lt;U$194,10,(U$195-'Indicator Data'!AC55)/(U$195-U$194)*10)),1))</f>
        <v>6.6</v>
      </c>
      <c r="V52" s="97">
        <f>IF('Indicator Data'!AD55="No data","x",ROUND(IF('Indicator Data'!AD55&gt;V$195,10,IF('Indicator Data'!AD55&lt;V$194,0,10-(V$195-'Indicator Data'!AD55)/(V$195-V$194)*10)),1))</f>
        <v>0.7</v>
      </c>
      <c r="W52" s="98">
        <f t="shared" si="6"/>
        <v>4.0999999999999996</v>
      </c>
      <c r="X52" s="99">
        <f t="shared" si="7"/>
        <v>3.8</v>
      </c>
      <c r="Y52" s="184"/>
    </row>
    <row r="53" spans="1:25" s="4" customFormat="1" x14ac:dyDescent="0.25">
      <c r="A53" s="131" t="s">
        <v>95</v>
      </c>
      <c r="B53" s="51" t="s">
        <v>94</v>
      </c>
      <c r="C53" s="97">
        <f>IF('Indicator Data'!AR56="No data","x",ROUND(IF('Indicator Data'!AR56&gt;C$195,0,IF('Indicator Data'!AR56&lt;C$194,10,(C$195-'Indicator Data'!AR56)/(C$195-C$194)*10)),1))</f>
        <v>4.2</v>
      </c>
      <c r="D53" s="98">
        <f t="shared" si="0"/>
        <v>4.2</v>
      </c>
      <c r="E53" s="97">
        <f>IF('Indicator Data'!AT56="No data","x",ROUND(IF('Indicator Data'!AT56&gt;E$195,0,IF('Indicator Data'!AT56&lt;E$194,10,(E$195-'Indicator Data'!AT56)/(E$195-E$194)*10)),1))</f>
        <v>6.6</v>
      </c>
      <c r="F53" s="97">
        <f>IF('Indicator Data'!AS56="No data","x",ROUND(IF('Indicator Data'!AS56&gt;F$195,0,IF('Indicator Data'!AS56&lt;F$194,10,(F$195-'Indicator Data'!AS56)/(F$195-F$194)*10)),1))</f>
        <v>6.5</v>
      </c>
      <c r="G53" s="98">
        <f t="shared" si="1"/>
        <v>6.6</v>
      </c>
      <c r="H53" s="99">
        <f t="shared" si="2"/>
        <v>5.4</v>
      </c>
      <c r="I53" s="97">
        <f>IF('Indicator Data'!AV56="No data","x",ROUND(IF('Indicator Data'!AV56^2&gt;I$195,0,IF('Indicator Data'!AV56^2&lt;I$194,10,(I$195-'Indicator Data'!AV56^2)/(I$195-I$194)*10)),1))</f>
        <v>4.7</v>
      </c>
      <c r="J53" s="97">
        <f>IF(OR('Indicator Data'!AU56=0,'Indicator Data'!AU56="No data"),"x",ROUND(IF('Indicator Data'!AU56&gt;J$195,0,IF('Indicator Data'!AU56&lt;J$194,10,(J$195-'Indicator Data'!AU56)/(J$195-J$194)*10)),1))</f>
        <v>0</v>
      </c>
      <c r="K53" s="97">
        <f>IF('Indicator Data'!AW56="No data","x",ROUND(IF('Indicator Data'!AW56&gt;K$195,0,IF('Indicator Data'!AW56&lt;K$194,10,(K$195-'Indicator Data'!AW56)/(K$195-K$194)*10)),1))</f>
        <v>6.4</v>
      </c>
      <c r="L53" s="97">
        <f>IF('Indicator Data'!AX56="No data","x",ROUND(IF('Indicator Data'!AX56&gt;L$195,0,IF('Indicator Data'!AX56&lt;L$194,10,(L$195-'Indicator Data'!AX56)/(L$195-L$194)*10)),1))</f>
        <v>4.5999999999999996</v>
      </c>
      <c r="M53" s="98">
        <f t="shared" si="3"/>
        <v>3.9</v>
      </c>
      <c r="N53" s="148">
        <f>IF('Indicator Data'!AY56="No data","x",'Indicator Data'!AY56/'Indicator Data'!BE56*100)</f>
        <v>8.3379376161534982</v>
      </c>
      <c r="O53" s="97">
        <f t="shared" si="4"/>
        <v>9.3000000000000007</v>
      </c>
      <c r="P53" s="97">
        <f>IF('Indicator Data'!AZ56="No data","x",ROUND(IF('Indicator Data'!AZ56&gt;P$195,0,IF('Indicator Data'!AZ56&lt;P$194,10,(P$195-'Indicator Data'!AZ56)/(P$195-P$194)*10)),1))</f>
        <v>0.6</v>
      </c>
      <c r="Q53" s="97">
        <f>IF('Indicator Data'!BA56="No data","x",ROUND(IF('Indicator Data'!BA56&gt;Q$195,0,IF('Indicator Data'!BA56&lt;Q$194,10,(Q$195-'Indicator Data'!BA56)/(Q$195-Q$194)*10)),1))</f>
        <v>0.1</v>
      </c>
      <c r="R53" s="98">
        <f t="shared" si="5"/>
        <v>3.3</v>
      </c>
      <c r="S53" s="97">
        <f>IF('Indicator Data'!Y56="No data","x",ROUND(IF('Indicator Data'!Y56&gt;S$195,0,IF('Indicator Data'!Y56&lt;S$194,10,(S$195-'Indicator Data'!Y56)/(S$195-S$194)*10)),1))</f>
        <v>2.9</v>
      </c>
      <c r="T53" s="97">
        <f>IF('Indicator Data'!Z56="No data","x",ROUND(IF('Indicator Data'!Z56&gt;T$195,0,IF('Indicator Data'!Z56&lt;T$194,10,(T$195-'Indicator Data'!Z56)/(T$195-T$194)*10)),1))</f>
        <v>1</v>
      </c>
      <c r="U53" s="97">
        <f>IF('Indicator Data'!AC56="No data","x",ROUND(IF('Indicator Data'!AC56&gt;U$195,0,IF('Indicator Data'!AC56&lt;U$194,10,(U$195-'Indicator Data'!AC56)/(U$195-U$194)*10)),1))</f>
        <v>8.1999999999999993</v>
      </c>
      <c r="V53" s="97">
        <f>IF('Indicator Data'!AD56="No data","x",ROUND(IF('Indicator Data'!AD56&gt;V$195,10,IF('Indicator Data'!AD56&lt;V$194,0,10-(V$195-'Indicator Data'!AD56)/(V$195-V$194)*10)),1))</f>
        <v>0.4</v>
      </c>
      <c r="W53" s="98">
        <f t="shared" si="6"/>
        <v>3.1</v>
      </c>
      <c r="X53" s="99">
        <f t="shared" si="7"/>
        <v>3.4</v>
      </c>
      <c r="Y53" s="184"/>
    </row>
    <row r="54" spans="1:25" s="4" customFormat="1" x14ac:dyDescent="0.25">
      <c r="A54" s="131" t="s">
        <v>97</v>
      </c>
      <c r="B54" s="51" t="s">
        <v>96</v>
      </c>
      <c r="C54" s="97">
        <f>IF('Indicator Data'!AR57="No data","x",ROUND(IF('Indicator Data'!AR57&gt;C$195,0,IF('Indicator Data'!AR57&lt;C$194,10,(C$195-'Indicator Data'!AR57)/(C$195-C$194)*10)),1))</f>
        <v>5.2</v>
      </c>
      <c r="D54" s="98">
        <f t="shared" si="0"/>
        <v>5.2</v>
      </c>
      <c r="E54" s="97">
        <f>IF('Indicator Data'!AT57="No data","x",ROUND(IF('Indicator Data'!AT57&gt;E$195,0,IF('Indicator Data'!AT57&lt;E$194,10,(E$195-'Indicator Data'!AT57)/(E$195-E$194)*10)),1))</f>
        <v>6.4</v>
      </c>
      <c r="F54" s="97">
        <f>IF('Indicator Data'!AS57="No data","x",ROUND(IF('Indicator Data'!AS57&gt;F$195,0,IF('Indicator Data'!AS57&lt;F$194,10,(F$195-'Indicator Data'!AS57)/(F$195-F$194)*10)),1))</f>
        <v>5.5</v>
      </c>
      <c r="G54" s="98">
        <f t="shared" si="1"/>
        <v>6</v>
      </c>
      <c r="H54" s="99">
        <f t="shared" si="2"/>
        <v>5.6</v>
      </c>
      <c r="I54" s="97">
        <f>IF('Indicator Data'!AV57="No data","x",ROUND(IF('Indicator Data'!AV57^2&gt;I$195,0,IF('Indicator Data'!AV57^2&lt;I$194,10,(I$195-'Indicator Data'!AV57^2)/(I$195-I$194)*10)),1))</f>
        <v>2.5</v>
      </c>
      <c r="J54" s="97">
        <f>IF(OR('Indicator Data'!AU57=0,'Indicator Data'!AU57="No data"),"x",ROUND(IF('Indicator Data'!AU57&gt;J$195,0,IF('Indicator Data'!AU57&lt;J$194,10,(J$195-'Indicator Data'!AU57)/(J$195-J$194)*10)),1))</f>
        <v>0.5</v>
      </c>
      <c r="K54" s="97">
        <f>IF('Indicator Data'!AW57="No data","x",ROUND(IF('Indicator Data'!AW57&gt;K$195,0,IF('Indicator Data'!AW57&lt;K$194,10,(K$195-'Indicator Data'!AW57)/(K$195-K$194)*10)),1))</f>
        <v>7.3</v>
      </c>
      <c r="L54" s="97">
        <f>IF('Indicator Data'!AX57="No data","x",ROUND(IF('Indicator Data'!AX57&gt;L$195,0,IF('Indicator Data'!AX57&lt;L$194,10,(L$195-'Indicator Data'!AX57)/(L$195-L$194)*10)),1))</f>
        <v>2.8</v>
      </c>
      <c r="M54" s="98">
        <f t="shared" si="3"/>
        <v>3.3</v>
      </c>
      <c r="N54" s="148">
        <f>IF('Indicator Data'!AY57="No data","x",'Indicator Data'!AY57/'Indicator Data'!BE57*100)</f>
        <v>53.088803088803097</v>
      </c>
      <c r="O54" s="97">
        <f t="shared" si="4"/>
        <v>4.7</v>
      </c>
      <c r="P54" s="97">
        <f>IF('Indicator Data'!AZ57="No data","x",ROUND(IF('Indicator Data'!AZ57&gt;P$195,0,IF('Indicator Data'!AZ57&lt;P$194,10,(P$195-'Indicator Data'!AZ57)/(P$195-P$194)*10)),1))</f>
        <v>2.8</v>
      </c>
      <c r="Q54" s="97">
        <f>IF('Indicator Data'!BA57="No data","x",ROUND(IF('Indicator Data'!BA57&gt;Q$195,0,IF('Indicator Data'!BA57&lt;Q$194,10,(Q$195-'Indicator Data'!BA57)/(Q$195-Q$194)*10)),1))</f>
        <v>1.2</v>
      </c>
      <c r="R54" s="98">
        <f t="shared" si="5"/>
        <v>2.9</v>
      </c>
      <c r="S54" s="97">
        <f>IF('Indicator Data'!Y57="No data","x",ROUND(IF('Indicator Data'!Y57&gt;S$195,0,IF('Indicator Data'!Y57&lt;S$194,10,(S$195-'Indicator Data'!Y57)/(S$195-S$194)*10)),1))</f>
        <v>6</v>
      </c>
      <c r="T54" s="97">
        <f>IF('Indicator Data'!Z57="No data","x",ROUND(IF('Indicator Data'!Z57&gt;T$195,0,IF('Indicator Data'!Z57&lt;T$194,10,(T$195-'Indicator Data'!Z57)/(T$195-T$194)*10)),1))</f>
        <v>2.2999999999999998</v>
      </c>
      <c r="U54" s="97">
        <f>IF('Indicator Data'!AC57="No data","x",ROUND(IF('Indicator Data'!AC57&gt;U$195,0,IF('Indicator Data'!AC57&lt;U$194,10,(U$195-'Indicator Data'!AC57)/(U$195-U$194)*10)),1))</f>
        <v>8.3000000000000007</v>
      </c>
      <c r="V54" s="97">
        <f>IF('Indicator Data'!AD57="No data","x",ROUND(IF('Indicator Data'!AD57&gt;V$195,10,IF('Indicator Data'!AD57&lt;V$194,0,10-(V$195-'Indicator Data'!AD57)/(V$195-V$194)*10)),1))</f>
        <v>0.6</v>
      </c>
      <c r="W54" s="98">
        <f t="shared" si="6"/>
        <v>4.3</v>
      </c>
      <c r="X54" s="99">
        <f t="shared" si="7"/>
        <v>3.5</v>
      </c>
      <c r="Y54" s="184"/>
    </row>
    <row r="55" spans="1:25" s="4" customFormat="1" x14ac:dyDescent="0.25">
      <c r="A55" s="131" t="s">
        <v>99</v>
      </c>
      <c r="B55" s="51" t="s">
        <v>98</v>
      </c>
      <c r="C55" s="97" t="str">
        <f>IF('Indicator Data'!AR58="No data","x",ROUND(IF('Indicator Data'!AR58&gt;C$195,0,IF('Indicator Data'!AR58&lt;C$194,10,(C$195-'Indicator Data'!AR58)/(C$195-C$194)*10)),1))</f>
        <v>x</v>
      </c>
      <c r="D55" s="98" t="str">
        <f t="shared" si="0"/>
        <v>x</v>
      </c>
      <c r="E55" s="97">
        <f>IF('Indicator Data'!AT58="No data","x",ROUND(IF('Indicator Data'!AT58&gt;E$195,0,IF('Indicator Data'!AT58&lt;E$194,10,(E$195-'Indicator Data'!AT58)/(E$195-E$194)*10)),1))</f>
        <v>8.1</v>
      </c>
      <c r="F55" s="97">
        <f>IF('Indicator Data'!AS58="No data","x",ROUND(IF('Indicator Data'!AS58&gt;F$195,0,IF('Indicator Data'!AS58&lt;F$194,10,(F$195-'Indicator Data'!AS58)/(F$195-F$194)*10)),1))</f>
        <v>7.8</v>
      </c>
      <c r="G55" s="98">
        <f t="shared" si="1"/>
        <v>8</v>
      </c>
      <c r="H55" s="99">
        <f t="shared" si="2"/>
        <v>8</v>
      </c>
      <c r="I55" s="97">
        <f>IF('Indicator Data'!AV58="No data","x",ROUND(IF('Indicator Data'!AV58^2&gt;I$195,0,IF('Indicator Data'!AV58^2&lt;I$194,10,(I$195-'Indicator Data'!AV58^2)/(I$195-I$194)*10)),1))</f>
        <v>1</v>
      </c>
      <c r="J55" s="97">
        <f>IF(OR('Indicator Data'!AU58=0,'Indicator Data'!AU58="No data"),"x",ROUND(IF('Indicator Data'!AU58&gt;J$195,0,IF('Indicator Data'!AU58&lt;J$194,10,(J$195-'Indicator Data'!AU58)/(J$195-J$194)*10)),1))</f>
        <v>3.2</v>
      </c>
      <c r="K55" s="97">
        <f>IF('Indicator Data'!AW58="No data","x",ROUND(IF('Indicator Data'!AW58&gt;K$195,0,IF('Indicator Data'!AW58&lt;K$194,10,(K$195-'Indicator Data'!AW58)/(K$195-K$194)*10)),1))</f>
        <v>7.9</v>
      </c>
      <c r="L55" s="97">
        <f>IF('Indicator Data'!AX58="No data","x",ROUND(IF('Indicator Data'!AX58&gt;L$195,0,IF('Indicator Data'!AX58&lt;L$194,10,(L$195-'Indicator Data'!AX58)/(L$195-L$194)*10)),1))</f>
        <v>6.8</v>
      </c>
      <c r="M55" s="98">
        <f t="shared" si="3"/>
        <v>4.7</v>
      </c>
      <c r="N55" s="148">
        <f>IF('Indicator Data'!AY58="No data","x",'Indicator Data'!AY58/'Indicator Data'!BE58*100)</f>
        <v>11.408199643493761</v>
      </c>
      <c r="O55" s="97">
        <f t="shared" si="4"/>
        <v>8.9</v>
      </c>
      <c r="P55" s="97">
        <f>IF('Indicator Data'!AZ58="No data","x",ROUND(IF('Indicator Data'!AZ58&gt;P$195,0,IF('Indicator Data'!AZ58&lt;P$194,10,(P$195-'Indicator Data'!AZ58)/(P$195-P$194)*10)),1))</f>
        <v>2.8</v>
      </c>
      <c r="Q55" s="97">
        <f>IF('Indicator Data'!BA58="No data","x",ROUND(IF('Indicator Data'!BA58&gt;Q$195,0,IF('Indicator Data'!BA58&lt;Q$194,10,(Q$195-'Indicator Data'!BA58)/(Q$195-Q$194)*10)),1))</f>
        <v>10</v>
      </c>
      <c r="R55" s="98">
        <f t="shared" si="5"/>
        <v>7.2</v>
      </c>
      <c r="S55" s="97" t="str">
        <f>IF('Indicator Data'!Y58="No data","x",ROUND(IF('Indicator Data'!Y58&gt;S$195,0,IF('Indicator Data'!Y58&lt;S$194,10,(S$195-'Indicator Data'!Y58)/(S$195-S$194)*10)),1))</f>
        <v>x</v>
      </c>
      <c r="T55" s="97">
        <f>IF('Indicator Data'!Z58="No data","x",ROUND(IF('Indicator Data'!Z58&gt;T$195,0,IF('Indicator Data'!Z58&lt;T$194,10,(T$195-'Indicator Data'!Z58)/(T$195-T$194)*10)),1))</f>
        <v>10</v>
      </c>
      <c r="U55" s="97">
        <f>IF('Indicator Data'!AC58="No data","x",ROUND(IF('Indicator Data'!AC58&gt;U$195,0,IF('Indicator Data'!AC58&lt;U$194,10,(U$195-'Indicator Data'!AC58)/(U$195-U$194)*10)),1))</f>
        <v>6.2</v>
      </c>
      <c r="V55" s="97">
        <f>IF('Indicator Data'!AD58="No data","x",ROUND(IF('Indicator Data'!AD58&gt;V$195,10,IF('Indicator Data'!AD58&lt;V$194,0,10-(V$195-'Indicator Data'!AD58)/(V$195-V$194)*10)),1))</f>
        <v>3.8</v>
      </c>
      <c r="W55" s="98">
        <f t="shared" si="6"/>
        <v>6.7</v>
      </c>
      <c r="X55" s="99">
        <f t="shared" si="7"/>
        <v>6.2</v>
      </c>
      <c r="Y55" s="184"/>
    </row>
    <row r="56" spans="1:25" s="4" customFormat="1" x14ac:dyDescent="0.25">
      <c r="A56" s="131" t="s">
        <v>101</v>
      </c>
      <c r="B56" s="51" t="s">
        <v>100</v>
      </c>
      <c r="C56" s="97" t="str">
        <f>IF('Indicator Data'!AR59="No data","x",ROUND(IF('Indicator Data'!AR59&gt;C$195,0,IF('Indicator Data'!AR59&lt;C$194,10,(C$195-'Indicator Data'!AR59)/(C$195-C$194)*10)),1))</f>
        <v>x</v>
      </c>
      <c r="D56" s="98" t="str">
        <f t="shared" si="0"/>
        <v>x</v>
      </c>
      <c r="E56" s="97">
        <f>IF('Indicator Data'!AT59="No data","x",ROUND(IF('Indicator Data'!AT59&gt;E$195,0,IF('Indicator Data'!AT59&lt;E$194,10,(E$195-'Indicator Data'!AT59)/(E$195-E$194)*10)),1))</f>
        <v>8.1999999999999993</v>
      </c>
      <c r="F56" s="97">
        <f>IF('Indicator Data'!AS59="No data","x",ROUND(IF('Indicator Data'!AS59&gt;F$195,0,IF('Indicator Data'!AS59&lt;F$194,10,(F$195-'Indicator Data'!AS59)/(F$195-F$194)*10)),1))</f>
        <v>8.1999999999999993</v>
      </c>
      <c r="G56" s="98">
        <f t="shared" si="1"/>
        <v>8.1999999999999993</v>
      </c>
      <c r="H56" s="99">
        <f t="shared" si="2"/>
        <v>8.1999999999999993</v>
      </c>
      <c r="I56" s="97">
        <f>IF('Indicator Data'!AV59="No data","x",ROUND(IF('Indicator Data'!AV59^2&gt;I$195,0,IF('Indicator Data'!AV59^2&lt;I$194,10,(I$195-'Indicator Data'!AV59^2)/(I$195-I$194)*10)),1))</f>
        <v>5</v>
      </c>
      <c r="J56" s="97">
        <f>IF(OR('Indicator Data'!AU59=0,'Indicator Data'!AU59="No data"),"x",ROUND(IF('Indicator Data'!AU59&gt;J$195,0,IF('Indicator Data'!AU59&lt;J$194,10,(J$195-'Indicator Data'!AU59)/(J$195-J$194)*10)),1))</f>
        <v>5.4</v>
      </c>
      <c r="K56" s="97">
        <f>IF('Indicator Data'!AW59="No data","x",ROUND(IF('Indicator Data'!AW59&gt;K$195,0,IF('Indicator Data'!AW59&lt;K$194,10,(K$195-'Indicator Data'!AW59)/(K$195-K$194)*10)),1))</f>
        <v>9.9</v>
      </c>
      <c r="L56" s="97">
        <f>IF('Indicator Data'!AX59="No data","x",ROUND(IF('Indicator Data'!AX59&gt;L$195,0,IF('Indicator Data'!AX59&lt;L$194,10,(L$195-'Indicator Data'!AX59)/(L$195-L$194)*10)),1))</f>
        <v>9.9</v>
      </c>
      <c r="M56" s="98">
        <f t="shared" si="3"/>
        <v>7.6</v>
      </c>
      <c r="N56" s="148">
        <f>IF('Indicator Data'!AY59="No data","x",'Indicator Data'!AY59/'Indicator Data'!BE59*100)</f>
        <v>4.6534653465346532</v>
      </c>
      <c r="O56" s="97">
        <f t="shared" si="4"/>
        <v>9.6</v>
      </c>
      <c r="P56" s="97">
        <f>IF('Indicator Data'!AZ59="No data","x",ROUND(IF('Indicator Data'!AZ59&gt;P$195,0,IF('Indicator Data'!AZ59&lt;P$194,10,(P$195-'Indicator Data'!AZ59)/(P$195-P$194)*10)),1))</f>
        <v>9.4</v>
      </c>
      <c r="Q56" s="97">
        <f>IF('Indicator Data'!BA59="No data","x",ROUND(IF('Indicator Data'!BA59&gt;Q$195,0,IF('Indicator Data'!BA59&lt;Q$194,10,(Q$195-'Indicator Data'!BA59)/(Q$195-Q$194)*10)),1))</f>
        <v>8.4</v>
      </c>
      <c r="R56" s="98">
        <f t="shared" si="5"/>
        <v>9.1</v>
      </c>
      <c r="S56" s="97" t="str">
        <f>IF('Indicator Data'!Y59="No data","x",ROUND(IF('Indicator Data'!Y59&gt;S$195,0,IF('Indicator Data'!Y59&lt;S$194,10,(S$195-'Indicator Data'!Y59)/(S$195-S$194)*10)),1))</f>
        <v>x</v>
      </c>
      <c r="T56" s="97">
        <f>IF('Indicator Data'!Z59="No data","x",ROUND(IF('Indicator Data'!Z59&gt;T$195,0,IF('Indicator Data'!Z59&lt;T$194,10,(T$195-'Indicator Data'!Z59)/(T$195-T$194)*10)),1))</f>
        <v>1.5</v>
      </c>
      <c r="U56" s="97">
        <f>IF('Indicator Data'!AC59="No data","x",ROUND(IF('Indicator Data'!AC59&gt;U$195,0,IF('Indicator Data'!AC59&lt;U$194,10,(U$195-'Indicator Data'!AC59)/(U$195-U$194)*10)),1))</f>
        <v>10</v>
      </c>
      <c r="V56" s="97">
        <f>IF('Indicator Data'!AD59="No data","x",ROUND(IF('Indicator Data'!AD59&gt;V$195,10,IF('Indicator Data'!AD59&lt;V$194,0,10-(V$195-'Indicator Data'!AD59)/(V$195-V$194)*10)),1))</f>
        <v>5.6</v>
      </c>
      <c r="W56" s="98">
        <f t="shared" si="6"/>
        <v>5.7</v>
      </c>
      <c r="X56" s="99">
        <f t="shared" si="7"/>
        <v>7.5</v>
      </c>
      <c r="Y56" s="184"/>
    </row>
    <row r="57" spans="1:25" s="4" customFormat="1" x14ac:dyDescent="0.25">
      <c r="A57" s="131" t="s">
        <v>103</v>
      </c>
      <c r="B57" s="51" t="s">
        <v>102</v>
      </c>
      <c r="C57" s="97" t="str">
        <f>IF('Indicator Data'!AR60="No data","x",ROUND(IF('Indicator Data'!AR60&gt;C$195,0,IF('Indicator Data'!AR60&lt;C$194,10,(C$195-'Indicator Data'!AR60)/(C$195-C$194)*10)),1))</f>
        <v>x</v>
      </c>
      <c r="D57" s="98" t="str">
        <f t="shared" si="0"/>
        <v>x</v>
      </c>
      <c r="E57" s="97">
        <f>IF('Indicator Data'!AT60="No data","x",ROUND(IF('Indicator Data'!AT60&gt;E$195,0,IF('Indicator Data'!AT60&lt;E$194,10,(E$195-'Indicator Data'!AT60)/(E$195-E$194)*10)),1))</f>
        <v>3</v>
      </c>
      <c r="F57" s="97">
        <f>IF('Indicator Data'!AS60="No data","x",ROUND(IF('Indicator Data'!AS60&gt;F$195,0,IF('Indicator Data'!AS60&lt;F$194,10,(F$195-'Indicator Data'!AS60)/(F$195-F$194)*10)),1))</f>
        <v>2.8</v>
      </c>
      <c r="G57" s="98">
        <f t="shared" si="1"/>
        <v>2.9</v>
      </c>
      <c r="H57" s="99">
        <f t="shared" si="2"/>
        <v>2.9</v>
      </c>
      <c r="I57" s="97">
        <f>IF('Indicator Data'!AV60="No data","x",ROUND(IF('Indicator Data'!AV60^2&gt;I$195,0,IF('Indicator Data'!AV60^2&lt;I$194,10,(I$195-'Indicator Data'!AV60^2)/(I$195-I$194)*10)),1))</f>
        <v>0</v>
      </c>
      <c r="J57" s="97">
        <f>IF(OR('Indicator Data'!AU60=0,'Indicator Data'!AU60="No data"),"x",ROUND(IF('Indicator Data'!AU60&gt;J$195,0,IF('Indicator Data'!AU60&lt;J$194,10,(J$195-'Indicator Data'!AU60)/(J$195-J$194)*10)),1))</f>
        <v>0</v>
      </c>
      <c r="K57" s="97">
        <f>IF('Indicator Data'!AW60="No data","x",ROUND(IF('Indicator Data'!AW60&gt;K$195,0,IF('Indicator Data'!AW60&lt;K$194,10,(K$195-'Indicator Data'!AW60)/(K$195-K$194)*10)),1))</f>
        <v>1.2</v>
      </c>
      <c r="L57" s="97">
        <f>IF('Indicator Data'!AX60="No data","x",ROUND(IF('Indicator Data'!AX60&gt;L$195,0,IF('Indicator Data'!AX60&lt;L$194,10,(L$195-'Indicator Data'!AX60)/(L$195-L$194)*10)),1))</f>
        <v>2.6</v>
      </c>
      <c r="M57" s="98">
        <f t="shared" si="3"/>
        <v>1</v>
      </c>
      <c r="N57" s="148">
        <f>IF('Indicator Data'!AY60="No data","x",'Indicator Data'!AY60/'Indicator Data'!BE60*100)</f>
        <v>125.02948808681293</v>
      </c>
      <c r="O57" s="97">
        <f t="shared" si="4"/>
        <v>0</v>
      </c>
      <c r="P57" s="97">
        <f>IF('Indicator Data'!AZ60="No data","x",ROUND(IF('Indicator Data'!AZ60&gt;P$195,0,IF('Indicator Data'!AZ60&lt;P$194,10,(P$195-'Indicator Data'!AZ60)/(P$195-P$194)*10)),1))</f>
        <v>0.3</v>
      </c>
      <c r="Q57" s="97">
        <f>IF('Indicator Data'!BA60="No data","x",ROUND(IF('Indicator Data'!BA60&gt;Q$195,0,IF('Indicator Data'!BA60&lt;Q$194,10,(Q$195-'Indicator Data'!BA60)/(Q$195-Q$194)*10)),1))</f>
        <v>0.1</v>
      </c>
      <c r="R57" s="98">
        <f t="shared" si="5"/>
        <v>0.1</v>
      </c>
      <c r="S57" s="97">
        <f>IF('Indicator Data'!Y60="No data","x",ROUND(IF('Indicator Data'!Y60&gt;S$195,0,IF('Indicator Data'!Y60&lt;S$194,10,(S$195-'Indicator Data'!Y60)/(S$195-S$194)*10)),1))</f>
        <v>1.9</v>
      </c>
      <c r="T57" s="97">
        <f>IF('Indicator Data'!Z60="No data","x",ROUND(IF('Indicator Data'!Z60&gt;T$195,0,IF('Indicator Data'!Z60&lt;T$194,10,(T$195-'Indicator Data'!Z60)/(T$195-T$194)*10)),1))</f>
        <v>1.5</v>
      </c>
      <c r="U57" s="97">
        <f>IF('Indicator Data'!AC60="No data","x",ROUND(IF('Indicator Data'!AC60&gt;U$195,0,IF('Indicator Data'!AC60&lt;U$194,10,(U$195-'Indicator Data'!AC60)/(U$195-U$194)*10)),1))</f>
        <v>4.5</v>
      </c>
      <c r="V57" s="97">
        <f>IF('Indicator Data'!AD60="No data","x",ROUND(IF('Indicator Data'!AD60&gt;V$195,10,IF('Indicator Data'!AD60&lt;V$194,0,10-(V$195-'Indicator Data'!AD60)/(V$195-V$194)*10)),1))</f>
        <v>0.1</v>
      </c>
      <c r="W57" s="98">
        <f t="shared" si="6"/>
        <v>2</v>
      </c>
      <c r="X57" s="99">
        <f t="shared" si="7"/>
        <v>1</v>
      </c>
      <c r="Y57" s="184"/>
    </row>
    <row r="58" spans="1:25" s="4" customFormat="1" x14ac:dyDescent="0.25">
      <c r="A58" s="131" t="s">
        <v>105</v>
      </c>
      <c r="B58" s="51" t="s">
        <v>104</v>
      </c>
      <c r="C58" s="97">
        <f>IF('Indicator Data'!AR61="No data","x",ROUND(IF('Indicator Data'!AR61&gt;C$195,0,IF('Indicator Data'!AR61&lt;C$194,10,(C$195-'Indicator Data'!AR61)/(C$195-C$194)*10)),1))</f>
        <v>2.9</v>
      </c>
      <c r="D58" s="98">
        <f t="shared" si="0"/>
        <v>2.9</v>
      </c>
      <c r="E58" s="97">
        <f>IF('Indicator Data'!AT61="No data","x",ROUND(IF('Indicator Data'!AT61&gt;E$195,0,IF('Indicator Data'!AT61&lt;E$194,10,(E$195-'Indicator Data'!AT61)/(E$195-E$194)*10)),1))</f>
        <v>6.6</v>
      </c>
      <c r="F58" s="97">
        <f>IF('Indicator Data'!AS61="No data","x",ROUND(IF('Indicator Data'!AS61&gt;F$195,0,IF('Indicator Data'!AS61&lt;F$194,10,(F$195-'Indicator Data'!AS61)/(F$195-F$194)*10)),1))</f>
        <v>6.3</v>
      </c>
      <c r="G58" s="98">
        <f t="shared" si="1"/>
        <v>6.5</v>
      </c>
      <c r="H58" s="99">
        <f t="shared" si="2"/>
        <v>4.7</v>
      </c>
      <c r="I58" s="97">
        <f>IF('Indicator Data'!AV61="No data","x",ROUND(IF('Indicator Data'!AV61^2&gt;I$195,0,IF('Indicator Data'!AV61^2&lt;I$194,10,(I$195-'Indicator Data'!AV61^2)/(I$195-I$194)*10)),1))</f>
        <v>8.3000000000000007</v>
      </c>
      <c r="J58" s="97">
        <f>IF(OR('Indicator Data'!AU61=0,'Indicator Data'!AU61="No data"),"x",ROUND(IF('Indicator Data'!AU61&gt;J$195,0,IF('Indicator Data'!AU61&lt;J$194,10,(J$195-'Indicator Data'!AU61)/(J$195-J$194)*10)),1))</f>
        <v>7.3</v>
      </c>
      <c r="K58" s="97">
        <f>IF('Indicator Data'!AW61="No data","x",ROUND(IF('Indicator Data'!AW61&gt;K$195,0,IF('Indicator Data'!AW61&lt;K$194,10,(K$195-'Indicator Data'!AW61)/(K$195-K$194)*10)),1))</f>
        <v>8.8000000000000007</v>
      </c>
      <c r="L58" s="97">
        <f>IF('Indicator Data'!AX61="No data","x",ROUND(IF('Indicator Data'!AX61&gt;L$195,0,IF('Indicator Data'!AX61&lt;L$194,10,(L$195-'Indicator Data'!AX61)/(L$195-L$194)*10)),1))</f>
        <v>8.1</v>
      </c>
      <c r="M58" s="98">
        <f t="shared" si="3"/>
        <v>8.1</v>
      </c>
      <c r="N58" s="148">
        <f>IF('Indicator Data'!AY61="No data","x",'Indicator Data'!AY61/'Indicator Data'!BE61*100)</f>
        <v>8.4</v>
      </c>
      <c r="O58" s="97">
        <f t="shared" si="4"/>
        <v>9.3000000000000007</v>
      </c>
      <c r="P58" s="97">
        <f>IF('Indicator Data'!AZ61="No data","x",ROUND(IF('Indicator Data'!AZ61&gt;P$195,0,IF('Indicator Data'!AZ61&lt;P$194,10,(P$195-'Indicator Data'!AZ61)/(P$195-P$194)*10)),1))</f>
        <v>8</v>
      </c>
      <c r="Q58" s="97">
        <f>IF('Indicator Data'!BA61="No data","x",ROUND(IF('Indicator Data'!BA61&gt;Q$195,0,IF('Indicator Data'!BA61&lt;Q$194,10,(Q$195-'Indicator Data'!BA61)/(Q$195-Q$194)*10)),1))</f>
        <v>8.5</v>
      </c>
      <c r="R58" s="98">
        <f t="shared" si="5"/>
        <v>8.6</v>
      </c>
      <c r="S58" s="97">
        <f>IF('Indicator Data'!Y61="No data","x",ROUND(IF('Indicator Data'!Y61&gt;S$195,0,IF('Indicator Data'!Y61&lt;S$194,10,(S$195-'Indicator Data'!Y61)/(S$195-S$194)*10)),1))</f>
        <v>9.9</v>
      </c>
      <c r="T58" s="97">
        <f>IF('Indicator Data'!Z61="No data","x",ROUND(IF('Indicator Data'!Z61&gt;T$195,0,IF('Indicator Data'!Z61&lt;T$194,10,(T$195-'Indicator Data'!Z61)/(T$195-T$194)*10)),1))</f>
        <v>7.4</v>
      </c>
      <c r="U58" s="97">
        <f>IF('Indicator Data'!AC61="No data","x",ROUND(IF('Indicator Data'!AC61&gt;U$195,0,IF('Indicator Data'!AC61&lt;U$194,10,(U$195-'Indicator Data'!AC61)/(U$195-U$194)*10)),1))</f>
        <v>9.9</v>
      </c>
      <c r="V58" s="97">
        <f>IF('Indicator Data'!AD61="No data","x",ROUND(IF('Indicator Data'!AD61&gt;V$195,10,IF('Indicator Data'!AD61&lt;V$194,0,10-(V$195-'Indicator Data'!AD61)/(V$195-V$194)*10)),1))</f>
        <v>3.9</v>
      </c>
      <c r="W58" s="98">
        <f t="shared" si="6"/>
        <v>7.8</v>
      </c>
      <c r="X58" s="99">
        <f t="shared" si="7"/>
        <v>8.1999999999999993</v>
      </c>
      <c r="Y58" s="184"/>
    </row>
    <row r="59" spans="1:25" s="4" customFormat="1" x14ac:dyDescent="0.25">
      <c r="A59" s="131" t="s">
        <v>107</v>
      </c>
      <c r="B59" s="51" t="s">
        <v>106</v>
      </c>
      <c r="C59" s="97">
        <f>IF('Indicator Data'!AR62="No data","x",ROUND(IF('Indicator Data'!AR62&gt;C$195,0,IF('Indicator Data'!AR62&lt;C$194,10,(C$195-'Indicator Data'!AR62)/(C$195-C$194)*10)),1))</f>
        <v>0.1</v>
      </c>
      <c r="D59" s="98">
        <f t="shared" si="0"/>
        <v>0.1</v>
      </c>
      <c r="E59" s="97" t="str">
        <f>IF('Indicator Data'!AT62="No data","x",ROUND(IF('Indicator Data'!AT62&gt;E$195,0,IF('Indicator Data'!AT62&lt;E$194,10,(E$195-'Indicator Data'!AT62)/(E$195-E$194)*10)),1))</f>
        <v>x</v>
      </c>
      <c r="F59" s="97">
        <f>IF('Indicator Data'!AS62="No data","x",ROUND(IF('Indicator Data'!AS62&gt;F$195,0,IF('Indicator Data'!AS62&lt;F$194,10,(F$195-'Indicator Data'!AS62)/(F$195-F$194)*10)),1))</f>
        <v>5.6</v>
      </c>
      <c r="G59" s="98">
        <f t="shared" si="1"/>
        <v>5.6</v>
      </c>
      <c r="H59" s="99">
        <f t="shared" si="2"/>
        <v>2.9</v>
      </c>
      <c r="I59" s="97" t="str">
        <f>IF('Indicator Data'!AV62="No data","x",ROUND(IF('Indicator Data'!AV62^2&gt;I$195,0,IF('Indicator Data'!AV62^2&lt;I$194,10,(I$195-'Indicator Data'!AV62^2)/(I$195-I$194)*10)),1))</f>
        <v>x</v>
      </c>
      <c r="J59" s="97">
        <f>IF(OR('Indicator Data'!AU62=0,'Indicator Data'!AU62="No data"),"x",ROUND(IF('Indicator Data'!AU62&gt;J$195,0,IF('Indicator Data'!AU62&lt;J$194,10,(J$195-'Indicator Data'!AU62)/(J$195-J$194)*10)),1))</f>
        <v>0</v>
      </c>
      <c r="K59" s="97">
        <f>IF('Indicator Data'!AW62="No data","x",ROUND(IF('Indicator Data'!AW62&gt;K$195,0,IF('Indicator Data'!AW62&lt;K$194,10,(K$195-'Indicator Data'!AW62)/(K$195-K$194)*10)),1))</f>
        <v>5.4</v>
      </c>
      <c r="L59" s="97">
        <f>IF('Indicator Data'!AX62="No data","x",ROUND(IF('Indicator Data'!AX62&gt;L$195,0,IF('Indicator Data'!AX62&lt;L$194,10,(L$195-'Indicator Data'!AX62)/(L$195-L$194)*10)),1))</f>
        <v>4.7</v>
      </c>
      <c r="M59" s="98">
        <f t="shared" si="3"/>
        <v>3.4</v>
      </c>
      <c r="N59" s="148">
        <f>IF('Indicator Data'!AY62="No data","x",'Indicator Data'!AY62/'Indicator Data'!BE62*100)</f>
        <v>18.609742747673781</v>
      </c>
      <c r="O59" s="97">
        <f t="shared" si="4"/>
        <v>8.1999999999999993</v>
      </c>
      <c r="P59" s="97">
        <f>IF('Indicator Data'!AZ62="No data","x",ROUND(IF('Indicator Data'!AZ62&gt;P$195,0,IF('Indicator Data'!AZ62&lt;P$194,10,(P$195-'Indicator Data'!AZ62)/(P$195-P$194)*10)),1))</f>
        <v>1</v>
      </c>
      <c r="Q59" s="97">
        <f>IF('Indicator Data'!BA62="No data","x",ROUND(IF('Indicator Data'!BA62&gt;Q$195,0,IF('Indicator Data'!BA62&lt;Q$194,10,(Q$195-'Indicator Data'!BA62)/(Q$195-Q$194)*10)),1))</f>
        <v>0.9</v>
      </c>
      <c r="R59" s="98">
        <f t="shared" si="5"/>
        <v>3.4</v>
      </c>
      <c r="S59" s="97">
        <f>IF('Indicator Data'!Y62="No data","x",ROUND(IF('Indicator Data'!Y62&gt;S$195,0,IF('Indicator Data'!Y62&lt;S$194,10,(S$195-'Indicator Data'!Y62)/(S$195-S$194)*10)),1))</f>
        <v>8.9</v>
      </c>
      <c r="T59" s="97">
        <f>IF('Indicator Data'!Z62="No data","x",ROUND(IF('Indicator Data'!Z62&gt;T$195,0,IF('Indicator Data'!Z62&lt;T$194,10,(T$195-'Indicator Data'!Z62)/(T$195-T$194)*10)),1))</f>
        <v>1.3</v>
      </c>
      <c r="U59" s="97">
        <f>IF('Indicator Data'!AC62="No data","x",ROUND(IF('Indicator Data'!AC62&gt;U$195,0,IF('Indicator Data'!AC62&lt;U$194,10,(U$195-'Indicator Data'!AC62)/(U$195-U$194)*10)),1))</f>
        <v>8.9</v>
      </c>
      <c r="V59" s="97">
        <f>IF('Indicator Data'!AD62="No data","x",ROUND(IF('Indicator Data'!AD62&gt;V$195,10,IF('Indicator Data'!AD62&lt;V$194,0,10-(V$195-'Indicator Data'!AD62)/(V$195-V$194)*10)),1))</f>
        <v>0.3</v>
      </c>
      <c r="W59" s="98">
        <f t="shared" si="6"/>
        <v>4.9000000000000004</v>
      </c>
      <c r="X59" s="99">
        <f t="shared" si="7"/>
        <v>3.9</v>
      </c>
      <c r="Y59" s="184"/>
    </row>
    <row r="60" spans="1:25" s="4" customFormat="1" x14ac:dyDescent="0.25">
      <c r="A60" s="131" t="s">
        <v>109</v>
      </c>
      <c r="B60" s="51" t="s">
        <v>108</v>
      </c>
      <c r="C60" s="97">
        <f>IF('Indicator Data'!AR63="No data","x",ROUND(IF('Indicator Data'!AR63&gt;C$195,0,IF('Indicator Data'!AR63&lt;C$194,10,(C$195-'Indicator Data'!AR63)/(C$195-C$194)*10)),1))</f>
        <v>2.2000000000000002</v>
      </c>
      <c r="D60" s="98">
        <f t="shared" si="0"/>
        <v>2.2000000000000002</v>
      </c>
      <c r="E60" s="97">
        <f>IF('Indicator Data'!AT63="No data","x",ROUND(IF('Indicator Data'!AT63&gt;E$195,0,IF('Indicator Data'!AT63&lt;E$194,10,(E$195-'Indicator Data'!AT63)/(E$195-E$194)*10)),1))</f>
        <v>1.1000000000000001</v>
      </c>
      <c r="F60" s="97">
        <f>IF('Indicator Data'!AS63="No data","x",ROUND(IF('Indicator Data'!AS63&gt;F$195,0,IF('Indicator Data'!AS63&lt;F$194,10,(F$195-'Indicator Data'!AS63)/(F$195-F$194)*10)),1))</f>
        <v>1.4</v>
      </c>
      <c r="G60" s="98">
        <f t="shared" si="1"/>
        <v>1.3</v>
      </c>
      <c r="H60" s="99">
        <f t="shared" si="2"/>
        <v>1.8</v>
      </c>
      <c r="I60" s="97" t="str">
        <f>IF('Indicator Data'!AV63="No data","x",ROUND(IF('Indicator Data'!AV63^2&gt;I$195,0,IF('Indicator Data'!AV63^2&lt;I$194,10,(I$195-'Indicator Data'!AV63^2)/(I$195-I$194)*10)),1))</f>
        <v>x</v>
      </c>
      <c r="J60" s="97">
        <f>IF(OR('Indicator Data'!AU63=0,'Indicator Data'!AU63="No data"),"x",ROUND(IF('Indicator Data'!AU63&gt;J$195,0,IF('Indicator Data'!AU63&lt;J$194,10,(J$195-'Indicator Data'!AU63)/(J$195-J$194)*10)),1))</f>
        <v>0</v>
      </c>
      <c r="K60" s="97">
        <f>IF('Indicator Data'!AW63="No data","x",ROUND(IF('Indicator Data'!AW63&gt;K$195,0,IF('Indicator Data'!AW63&lt;K$194,10,(K$195-'Indicator Data'!AW63)/(K$195-K$194)*10)),1))</f>
        <v>0.7</v>
      </c>
      <c r="L60" s="97">
        <f>IF('Indicator Data'!AX63="No data","x",ROUND(IF('Indicator Data'!AX63&gt;L$195,0,IF('Indicator Data'!AX63&lt;L$194,10,(L$195-'Indicator Data'!AX63)/(L$195-L$194)*10)),1))</f>
        <v>3.3</v>
      </c>
      <c r="M60" s="98">
        <f t="shared" si="3"/>
        <v>1.3</v>
      </c>
      <c r="N60" s="148">
        <f>IF('Indicator Data'!AY63="No data","x",'Indicator Data'!AY63/'Indicator Data'!BE63*100)</f>
        <v>85.557274013623356</v>
      </c>
      <c r="O60" s="97">
        <f t="shared" si="4"/>
        <v>1.5</v>
      </c>
      <c r="P60" s="97">
        <f>IF('Indicator Data'!AZ63="No data","x",ROUND(IF('Indicator Data'!AZ63&gt;P$195,0,IF('Indicator Data'!AZ63&lt;P$194,10,(P$195-'Indicator Data'!AZ63)/(P$195-P$194)*10)),1))</f>
        <v>0.3</v>
      </c>
      <c r="Q60" s="97">
        <f>IF('Indicator Data'!BA63="No data","x",ROUND(IF('Indicator Data'!BA63&gt;Q$195,0,IF('Indicator Data'!BA63&lt;Q$194,10,(Q$195-'Indicator Data'!BA63)/(Q$195-Q$194)*10)),1))</f>
        <v>0</v>
      </c>
      <c r="R60" s="98">
        <f t="shared" si="5"/>
        <v>0.6</v>
      </c>
      <c r="S60" s="97">
        <f>IF('Indicator Data'!Y63="No data","x",ROUND(IF('Indicator Data'!Y63&gt;S$195,0,IF('Indicator Data'!Y63&lt;S$194,10,(S$195-'Indicator Data'!Y63)/(S$195-S$194)*10)),1))</f>
        <v>2.7</v>
      </c>
      <c r="T60" s="97">
        <f>IF('Indicator Data'!Z63="No data","x",ROUND(IF('Indicator Data'!Z63&gt;T$195,0,IF('Indicator Data'!Z63&lt;T$194,10,(T$195-'Indicator Data'!Z63)/(T$195-T$194)*10)),1))</f>
        <v>1.3</v>
      </c>
      <c r="U60" s="97">
        <f>IF('Indicator Data'!AC63="No data","x",ROUND(IF('Indicator Data'!AC63&gt;U$195,0,IF('Indicator Data'!AC63&lt;U$194,10,(U$195-'Indicator Data'!AC63)/(U$195-U$194)*10)),1))</f>
        <v>0</v>
      </c>
      <c r="V60" s="97">
        <f>IF('Indicator Data'!AD63="No data","x",ROUND(IF('Indicator Data'!AD63&gt;V$195,10,IF('Indicator Data'!AD63&lt;V$194,0,10-(V$195-'Indicator Data'!AD63)/(V$195-V$194)*10)),1))</f>
        <v>0</v>
      </c>
      <c r="W60" s="98">
        <f t="shared" si="6"/>
        <v>1</v>
      </c>
      <c r="X60" s="99">
        <f t="shared" si="7"/>
        <v>1</v>
      </c>
      <c r="Y60" s="184"/>
    </row>
    <row r="61" spans="1:25" s="4" customFormat="1" x14ac:dyDescent="0.25">
      <c r="A61" s="131" t="s">
        <v>111</v>
      </c>
      <c r="B61" s="51" t="s">
        <v>110</v>
      </c>
      <c r="C61" s="97">
        <f>IF('Indicator Data'!AR64="No data","x",ROUND(IF('Indicator Data'!AR64&gt;C$195,0,IF('Indicator Data'!AR64&lt;C$194,10,(C$195-'Indicator Data'!AR64)/(C$195-C$194)*10)),1))</f>
        <v>2.9</v>
      </c>
      <c r="D61" s="98">
        <f t="shared" si="0"/>
        <v>2.9</v>
      </c>
      <c r="E61" s="97">
        <f>IF('Indicator Data'!AT64="No data","x",ROUND(IF('Indicator Data'!AT64&gt;E$195,0,IF('Indicator Data'!AT64&lt;E$194,10,(E$195-'Indicator Data'!AT64)/(E$195-E$194)*10)),1))</f>
        <v>3.1</v>
      </c>
      <c r="F61" s="97">
        <f>IF('Indicator Data'!AS64="No data","x",ROUND(IF('Indicator Data'!AS64&gt;F$195,0,IF('Indicator Data'!AS64&lt;F$194,10,(F$195-'Indicator Data'!AS64)/(F$195-F$194)*10)),1))</f>
        <v>2.1</v>
      </c>
      <c r="G61" s="98">
        <f t="shared" si="1"/>
        <v>2.6</v>
      </c>
      <c r="H61" s="99">
        <f t="shared" si="2"/>
        <v>2.8</v>
      </c>
      <c r="I61" s="97" t="str">
        <f>IF('Indicator Data'!AV64="No data","x",ROUND(IF('Indicator Data'!AV64^2&gt;I$195,0,IF('Indicator Data'!AV64^2&lt;I$194,10,(I$195-'Indicator Data'!AV64^2)/(I$195-I$194)*10)),1))</f>
        <v>x</v>
      </c>
      <c r="J61" s="97">
        <f>IF(OR('Indicator Data'!AU64=0,'Indicator Data'!AU64="No data"),"x",ROUND(IF('Indicator Data'!AU64&gt;J$195,0,IF('Indicator Data'!AU64&lt;J$194,10,(J$195-'Indicator Data'!AU64)/(J$195-J$194)*10)),1))</f>
        <v>0</v>
      </c>
      <c r="K61" s="97">
        <f>IF('Indicator Data'!AW64="No data","x",ROUND(IF('Indicator Data'!AW64&gt;K$195,0,IF('Indicator Data'!AW64&lt;K$194,10,(K$195-'Indicator Data'!AW64)/(K$195-K$194)*10)),1))</f>
        <v>1.5</v>
      </c>
      <c r="L61" s="97">
        <f>IF('Indicator Data'!AX64="No data","x",ROUND(IF('Indicator Data'!AX64&gt;L$195,0,IF('Indicator Data'!AX64&lt;L$194,10,(L$195-'Indicator Data'!AX64)/(L$195-L$194)*10)),1))</f>
        <v>5</v>
      </c>
      <c r="M61" s="98">
        <f t="shared" si="3"/>
        <v>2.2000000000000002</v>
      </c>
      <c r="N61" s="148">
        <f>IF('Indicator Data'!AY64="No data","x",'Indicator Data'!AY64/'Indicator Data'!BE64*100)</f>
        <v>255.6330570061717</v>
      </c>
      <c r="O61" s="97">
        <f t="shared" si="4"/>
        <v>0</v>
      </c>
      <c r="P61" s="97">
        <f>IF('Indicator Data'!AZ64="No data","x",ROUND(IF('Indicator Data'!AZ64&gt;P$195,0,IF('Indicator Data'!AZ64&lt;P$194,10,(P$195-'Indicator Data'!AZ64)/(P$195-P$194)*10)),1))</f>
        <v>0.1</v>
      </c>
      <c r="Q61" s="97">
        <f>IF('Indicator Data'!BA64="No data","x",ROUND(IF('Indicator Data'!BA64&gt;Q$195,0,IF('Indicator Data'!BA64&lt;Q$194,10,(Q$195-'Indicator Data'!BA64)/(Q$195-Q$194)*10)),1))</f>
        <v>0</v>
      </c>
      <c r="R61" s="98">
        <f t="shared" si="5"/>
        <v>0</v>
      </c>
      <c r="S61" s="97">
        <f>IF('Indicator Data'!Y64="No data","x",ROUND(IF('Indicator Data'!Y64&gt;S$195,0,IF('Indicator Data'!Y64&lt;S$194,10,(S$195-'Indicator Data'!Y64)/(S$195-S$194)*10)),1))</f>
        <v>1.9</v>
      </c>
      <c r="T61" s="97">
        <f>IF('Indicator Data'!Z64="No data","x",ROUND(IF('Indicator Data'!Z64&gt;T$195,0,IF('Indicator Data'!Z64&lt;T$194,10,(T$195-'Indicator Data'!Z64)/(T$195-T$194)*10)),1))</f>
        <v>2.2999999999999998</v>
      </c>
      <c r="U61" s="97">
        <f>IF('Indicator Data'!AC64="No data","x",ROUND(IF('Indicator Data'!AC64&gt;U$195,0,IF('Indicator Data'!AC64&lt;U$194,10,(U$195-'Indicator Data'!AC64)/(U$195-U$194)*10)),1))</f>
        <v>0</v>
      </c>
      <c r="V61" s="97">
        <f>IF('Indicator Data'!AD64="No data","x",ROUND(IF('Indicator Data'!AD64&gt;V$195,10,IF('Indicator Data'!AD64&lt;V$194,0,10-(V$195-'Indicator Data'!AD64)/(V$195-V$194)*10)),1))</f>
        <v>0.1</v>
      </c>
      <c r="W61" s="98">
        <f t="shared" si="6"/>
        <v>1.1000000000000001</v>
      </c>
      <c r="X61" s="99">
        <f t="shared" si="7"/>
        <v>1.1000000000000001</v>
      </c>
      <c r="Y61" s="184"/>
    </row>
    <row r="62" spans="1:25" s="4" customFormat="1" x14ac:dyDescent="0.25">
      <c r="A62" s="131" t="s">
        <v>113</v>
      </c>
      <c r="B62" s="51" t="s">
        <v>112</v>
      </c>
      <c r="C62" s="97">
        <f>IF('Indicator Data'!AR65="No data","x",ROUND(IF('Indicator Data'!AR65&gt;C$195,0,IF('Indicator Data'!AR65&lt;C$194,10,(C$195-'Indicator Data'!AR65)/(C$195-C$194)*10)),1))</f>
        <v>6.7</v>
      </c>
      <c r="D62" s="98">
        <f t="shared" si="0"/>
        <v>6.7</v>
      </c>
      <c r="E62" s="97">
        <f>IF('Indicator Data'!AT65="No data","x",ROUND(IF('Indicator Data'!AT65&gt;E$195,0,IF('Indicator Data'!AT65&lt;E$194,10,(E$195-'Indicator Data'!AT65)/(E$195-E$194)*10)),1))</f>
        <v>6.5</v>
      </c>
      <c r="F62" s="97">
        <f>IF('Indicator Data'!AS65="No data","x",ROUND(IF('Indicator Data'!AS65&gt;F$195,0,IF('Indicator Data'!AS65&lt;F$194,10,(F$195-'Indicator Data'!AS65)/(F$195-F$194)*10)),1))</f>
        <v>6.5</v>
      </c>
      <c r="G62" s="98">
        <f t="shared" si="1"/>
        <v>6.5</v>
      </c>
      <c r="H62" s="99">
        <f t="shared" si="2"/>
        <v>6.6</v>
      </c>
      <c r="I62" s="97">
        <f>IF('Indicator Data'!AV65="No data","x",ROUND(IF('Indicator Data'!AV65^2&gt;I$195,0,IF('Indicator Data'!AV65^2&lt;I$194,10,(I$195-'Indicator Data'!AV65^2)/(I$195-I$194)*10)),1))</f>
        <v>3.4</v>
      </c>
      <c r="J62" s="97">
        <f>IF(OR('Indicator Data'!AU65=0,'Indicator Data'!AU65="No data"),"x",ROUND(IF('Indicator Data'!AU65&gt;J$195,0,IF('Indicator Data'!AU65&lt;J$194,10,(J$195-'Indicator Data'!AU65)/(J$195-J$194)*10)),1))</f>
        <v>1.1000000000000001</v>
      </c>
      <c r="K62" s="97">
        <f>IF('Indicator Data'!AW65="No data","x",ROUND(IF('Indicator Data'!AW65&gt;K$195,0,IF('Indicator Data'!AW65&lt;K$194,10,(K$195-'Indicator Data'!AW65)/(K$195-K$194)*10)),1))</f>
        <v>7.7</v>
      </c>
      <c r="L62" s="97">
        <f>IF('Indicator Data'!AX65="No data","x",ROUND(IF('Indicator Data'!AX65&gt;L$195,0,IF('Indicator Data'!AX65&lt;L$194,10,(L$195-'Indicator Data'!AX65)/(L$195-L$194)*10)),1))</f>
        <v>1.6</v>
      </c>
      <c r="M62" s="98">
        <f t="shared" si="3"/>
        <v>3.5</v>
      </c>
      <c r="N62" s="148">
        <f>IF('Indicator Data'!AY65="No data","x",'Indicator Data'!AY65/'Indicator Data'!BE65*100)</f>
        <v>1.7464198393293748</v>
      </c>
      <c r="O62" s="97">
        <f t="shared" si="4"/>
        <v>9.9</v>
      </c>
      <c r="P62" s="97">
        <f>IF('Indicator Data'!AZ65="No data","x",ROUND(IF('Indicator Data'!AZ65&gt;P$195,0,IF('Indicator Data'!AZ65&lt;P$194,10,(P$195-'Indicator Data'!AZ65)/(P$195-P$194)*10)),1))</f>
        <v>6.5</v>
      </c>
      <c r="Q62" s="97">
        <f>IF('Indicator Data'!BA65="No data","x",ROUND(IF('Indicator Data'!BA65&gt;Q$195,0,IF('Indicator Data'!BA65&lt;Q$194,10,(Q$195-'Indicator Data'!BA65)/(Q$195-Q$194)*10)),1))</f>
        <v>1.4</v>
      </c>
      <c r="R62" s="98">
        <f t="shared" si="5"/>
        <v>5.9</v>
      </c>
      <c r="S62" s="97" t="str">
        <f>IF('Indicator Data'!Y65="No data","x",ROUND(IF('Indicator Data'!Y65&gt;S$195,0,IF('Indicator Data'!Y65&lt;S$194,10,(S$195-'Indicator Data'!Y65)/(S$195-S$194)*10)),1))</f>
        <v>x</v>
      </c>
      <c r="T62" s="97">
        <f>IF('Indicator Data'!Z65="No data","x",ROUND(IF('Indicator Data'!Z65&gt;T$195,0,IF('Indicator Data'!Z65&lt;T$194,10,(T$195-'Indicator Data'!Z65)/(T$195-T$194)*10)),1))</f>
        <v>9</v>
      </c>
      <c r="U62" s="97">
        <f>IF('Indicator Data'!AC65="No data","x",ROUND(IF('Indicator Data'!AC65&gt;U$195,0,IF('Indicator Data'!AC65&lt;U$194,10,(U$195-'Indicator Data'!AC65)/(U$195-U$194)*10)),1))</f>
        <v>8.1</v>
      </c>
      <c r="V62" s="97">
        <f>IF('Indicator Data'!AD65="No data","x",ROUND(IF('Indicator Data'!AD65&gt;V$195,10,IF('Indicator Data'!AD65&lt;V$194,0,10-(V$195-'Indicator Data'!AD65)/(V$195-V$194)*10)),1))</f>
        <v>3.2</v>
      </c>
      <c r="W62" s="98">
        <f t="shared" si="6"/>
        <v>6.8</v>
      </c>
      <c r="X62" s="99">
        <f t="shared" si="7"/>
        <v>5.4</v>
      </c>
      <c r="Y62" s="184"/>
    </row>
    <row r="63" spans="1:25" s="4" customFormat="1" x14ac:dyDescent="0.25">
      <c r="A63" s="131" t="s">
        <v>115</v>
      </c>
      <c r="B63" s="51" t="s">
        <v>114</v>
      </c>
      <c r="C63" s="97">
        <f>IF('Indicator Data'!AR66="No data","x",ROUND(IF('Indicator Data'!AR66&gt;C$195,0,IF('Indicator Data'!AR66&lt;C$194,10,(C$195-'Indicator Data'!AR66)/(C$195-C$194)*10)),1))</f>
        <v>3</v>
      </c>
      <c r="D63" s="98">
        <f t="shared" si="0"/>
        <v>3</v>
      </c>
      <c r="E63" s="97">
        <f>IF('Indicator Data'!AT66="No data","x",ROUND(IF('Indicator Data'!AT66&gt;E$195,0,IF('Indicator Data'!AT66&lt;E$194,10,(E$195-'Indicator Data'!AT66)/(E$195-E$194)*10)),1))</f>
        <v>7.4</v>
      </c>
      <c r="F63" s="97">
        <f>IF('Indicator Data'!AS66="No data","x",ROUND(IF('Indicator Data'!AS66&gt;F$195,0,IF('Indicator Data'!AS66&lt;F$194,10,(F$195-'Indicator Data'!AS66)/(F$195-F$194)*10)),1))</f>
        <v>6.8</v>
      </c>
      <c r="G63" s="98">
        <f t="shared" si="1"/>
        <v>7.1</v>
      </c>
      <c r="H63" s="99">
        <f t="shared" si="2"/>
        <v>5.0999999999999996</v>
      </c>
      <c r="I63" s="97">
        <f>IF('Indicator Data'!AV66="No data","x",ROUND(IF('Indicator Data'!AV66^2&gt;I$195,0,IF('Indicator Data'!AV66^2&lt;I$194,10,(I$195-'Indicator Data'!AV66^2)/(I$195-I$194)*10)),1))</f>
        <v>7.6</v>
      </c>
      <c r="J63" s="97">
        <f>IF(OR('Indicator Data'!AU66=0,'Indicator Data'!AU66="No data"),"x",ROUND(IF('Indicator Data'!AU66&gt;J$195,0,IF('Indicator Data'!AU66&lt;J$194,10,(J$195-'Indicator Data'!AU66)/(J$195-J$194)*10)),1))</f>
        <v>5.3</v>
      </c>
      <c r="K63" s="97">
        <f>IF('Indicator Data'!AW66="No data","x",ROUND(IF('Indicator Data'!AW66&gt;K$195,0,IF('Indicator Data'!AW66&lt;K$194,10,(K$195-'Indicator Data'!AW66)/(K$195-K$194)*10)),1))</f>
        <v>8.3000000000000007</v>
      </c>
      <c r="L63" s="97">
        <f>IF('Indicator Data'!AX66="No data","x",ROUND(IF('Indicator Data'!AX66&gt;L$195,0,IF('Indicator Data'!AX66&lt;L$194,10,(L$195-'Indicator Data'!AX66)/(L$195-L$194)*10)),1))</f>
        <v>3.5</v>
      </c>
      <c r="M63" s="98">
        <f t="shared" si="3"/>
        <v>6.2</v>
      </c>
      <c r="N63" s="148">
        <f>IF('Indicator Data'!AY66="No data","x",'Indicator Data'!AY66/'Indicator Data'!BE66*100)</f>
        <v>41.501976284584977</v>
      </c>
      <c r="O63" s="97">
        <f t="shared" si="4"/>
        <v>5.9</v>
      </c>
      <c r="P63" s="97">
        <f>IF('Indicator Data'!AZ66="No data","x",ROUND(IF('Indicator Data'!AZ66&gt;P$195,0,IF('Indicator Data'!AZ66&lt;P$194,10,(P$195-'Indicator Data'!AZ66)/(P$195-P$194)*10)),1))</f>
        <v>4.5999999999999996</v>
      </c>
      <c r="Q63" s="97">
        <f>IF('Indicator Data'!BA66="No data","x",ROUND(IF('Indicator Data'!BA66&gt;Q$195,0,IF('Indicator Data'!BA66&lt;Q$194,10,(Q$195-'Indicator Data'!BA66)/(Q$195-Q$194)*10)),1))</f>
        <v>2</v>
      </c>
      <c r="R63" s="98">
        <f t="shared" si="5"/>
        <v>4.2</v>
      </c>
      <c r="S63" s="97">
        <f>IF('Indicator Data'!Y66="No data","x",ROUND(IF('Indicator Data'!Y66&gt;S$195,0,IF('Indicator Data'!Y66&lt;S$194,10,(S$195-'Indicator Data'!Y66)/(S$195-S$194)*10)),1))</f>
        <v>9.9</v>
      </c>
      <c r="T63" s="97">
        <f>IF('Indicator Data'!Z66="No data","x",ROUND(IF('Indicator Data'!Z66&gt;T$195,0,IF('Indicator Data'!Z66&lt;T$194,10,(T$195-'Indicator Data'!Z66)/(T$195-T$194)*10)),1))</f>
        <v>0.5</v>
      </c>
      <c r="U63" s="97">
        <f>IF('Indicator Data'!AC66="No data","x",ROUND(IF('Indicator Data'!AC66&gt;U$195,0,IF('Indicator Data'!AC66&lt;U$194,10,(U$195-'Indicator Data'!AC66)/(U$195-U$194)*10)),1))</f>
        <v>9.8000000000000007</v>
      </c>
      <c r="V63" s="97">
        <f>IF('Indicator Data'!AD66="No data","x",ROUND(IF('Indicator Data'!AD66&gt;V$195,10,IF('Indicator Data'!AD66&lt;V$194,0,10-(V$195-'Indicator Data'!AD66)/(V$195-V$194)*10)),1))</f>
        <v>7.8</v>
      </c>
      <c r="W63" s="98">
        <f t="shared" si="6"/>
        <v>7</v>
      </c>
      <c r="X63" s="99">
        <f t="shared" si="7"/>
        <v>5.8</v>
      </c>
      <c r="Y63" s="184"/>
    </row>
    <row r="64" spans="1:25" s="4" customFormat="1" x14ac:dyDescent="0.25">
      <c r="A64" s="131" t="s">
        <v>117</v>
      </c>
      <c r="B64" s="51" t="s">
        <v>116</v>
      </c>
      <c r="C64" s="97">
        <f>IF('Indicator Data'!AR67="No data","x",ROUND(IF('Indicator Data'!AR67&gt;C$195,0,IF('Indicator Data'!AR67&lt;C$194,10,(C$195-'Indicator Data'!AR67)/(C$195-C$194)*10)),1))</f>
        <v>4.7</v>
      </c>
      <c r="D64" s="98">
        <f t="shared" si="0"/>
        <v>4.7</v>
      </c>
      <c r="E64" s="97">
        <f>IF('Indicator Data'!AT67="No data","x",ROUND(IF('Indicator Data'!AT67&gt;E$195,0,IF('Indicator Data'!AT67&lt;E$194,10,(E$195-'Indicator Data'!AT67)/(E$195-E$194)*10)),1))</f>
        <v>4.3</v>
      </c>
      <c r="F64" s="97">
        <f>IF('Indicator Data'!AS67="No data","x",ROUND(IF('Indicator Data'!AS67&gt;F$195,0,IF('Indicator Data'!AS67&lt;F$194,10,(F$195-'Indicator Data'!AS67)/(F$195-F$194)*10)),1))</f>
        <v>4.2</v>
      </c>
      <c r="G64" s="98">
        <f t="shared" si="1"/>
        <v>4.3</v>
      </c>
      <c r="H64" s="99">
        <f t="shared" si="2"/>
        <v>4.5</v>
      </c>
      <c r="I64" s="97">
        <f>IF('Indicator Data'!AV67="No data","x",ROUND(IF('Indicator Data'!AV67^2&gt;I$195,0,IF('Indicator Data'!AV67^2&lt;I$194,10,(I$195-'Indicator Data'!AV67^2)/(I$195-I$194)*10)),1))</f>
        <v>0.1</v>
      </c>
      <c r="J64" s="97">
        <f>IF(OR('Indicator Data'!AU67=0,'Indicator Data'!AU67="No data"),"x",ROUND(IF('Indicator Data'!AU67&gt;J$195,0,IF('Indicator Data'!AU67&lt;J$194,10,(J$195-'Indicator Data'!AU67)/(J$195-J$194)*10)),1))</f>
        <v>0</v>
      </c>
      <c r="K64" s="97">
        <f>IF('Indicator Data'!AW67="No data","x",ROUND(IF('Indicator Data'!AW67&gt;K$195,0,IF('Indicator Data'!AW67&lt;K$194,10,(K$195-'Indicator Data'!AW67)/(K$195-K$194)*10)),1))</f>
        <v>5.5</v>
      </c>
      <c r="L64" s="97">
        <f>IF('Indicator Data'!AX67="No data","x",ROUND(IF('Indicator Data'!AX67&gt;L$195,0,IF('Indicator Data'!AX67&lt;L$194,10,(L$195-'Indicator Data'!AX67)/(L$195-L$194)*10)),1))</f>
        <v>3.6</v>
      </c>
      <c r="M64" s="98">
        <f t="shared" si="3"/>
        <v>2.2999999999999998</v>
      </c>
      <c r="N64" s="148">
        <f>IF('Indicator Data'!AY67="No data","x",'Indicator Data'!AY67/'Indicator Data'!BE67*100)</f>
        <v>82.026190818822855</v>
      </c>
      <c r="O64" s="97">
        <f t="shared" si="4"/>
        <v>1.8</v>
      </c>
      <c r="P64" s="97">
        <f>IF('Indicator Data'!AZ67="No data","x",ROUND(IF('Indicator Data'!AZ67&gt;P$195,0,IF('Indicator Data'!AZ67&lt;P$194,10,(P$195-'Indicator Data'!AZ67)/(P$195-P$194)*10)),1))</f>
        <v>1.5</v>
      </c>
      <c r="Q64" s="97">
        <f>IF('Indicator Data'!BA67="No data","x",ROUND(IF('Indicator Data'!BA67&gt;Q$195,0,IF('Indicator Data'!BA67&lt;Q$194,10,(Q$195-'Indicator Data'!BA67)/(Q$195-Q$194)*10)),1))</f>
        <v>0</v>
      </c>
      <c r="R64" s="98">
        <f t="shared" si="5"/>
        <v>1.1000000000000001</v>
      </c>
      <c r="S64" s="97">
        <f>IF('Indicator Data'!Y67="No data","x",ROUND(IF('Indicator Data'!Y67&gt;S$195,0,IF('Indicator Data'!Y67&lt;S$194,10,(S$195-'Indicator Data'!Y67)/(S$195-S$194)*10)),1))</f>
        <v>0</v>
      </c>
      <c r="T64" s="97">
        <f>IF('Indicator Data'!Z67="No data","x",ROUND(IF('Indicator Data'!Z67&gt;T$195,0,IF('Indicator Data'!Z67&lt;T$194,10,(T$195-'Indicator Data'!Z67)/(T$195-T$194)*10)),1))</f>
        <v>1.5</v>
      </c>
      <c r="U64" s="97">
        <f>IF('Indicator Data'!AC67="No data","x",ROUND(IF('Indicator Data'!AC67&gt;U$195,0,IF('Indicator Data'!AC67&lt;U$194,10,(U$195-'Indicator Data'!AC67)/(U$195-U$194)*10)),1))</f>
        <v>8</v>
      </c>
      <c r="V64" s="97">
        <f>IF('Indicator Data'!AD67="No data","x",ROUND(IF('Indicator Data'!AD67&gt;V$195,10,IF('Indicator Data'!AD67&lt;V$194,0,10-(V$195-'Indicator Data'!AD67)/(V$195-V$194)*10)),1))</f>
        <v>0.4</v>
      </c>
      <c r="W64" s="98">
        <f t="shared" si="6"/>
        <v>2.5</v>
      </c>
      <c r="X64" s="99">
        <f t="shared" si="7"/>
        <v>2</v>
      </c>
      <c r="Y64" s="184"/>
    </row>
    <row r="65" spans="1:25" s="4" customFormat="1" x14ac:dyDescent="0.25">
      <c r="A65" s="131" t="s">
        <v>119</v>
      </c>
      <c r="B65" s="51" t="s">
        <v>118</v>
      </c>
      <c r="C65" s="97">
        <f>IF('Indicator Data'!AR68="No data","x",ROUND(IF('Indicator Data'!AR68&gt;C$195,0,IF('Indicator Data'!AR68&lt;C$194,10,(C$195-'Indicator Data'!AR68)/(C$195-C$194)*10)),1))</f>
        <v>2.7</v>
      </c>
      <c r="D65" s="98">
        <f t="shared" si="0"/>
        <v>2.7</v>
      </c>
      <c r="E65" s="97">
        <f>IF('Indicator Data'!AT68="No data","x",ROUND(IF('Indicator Data'!AT68&gt;E$195,0,IF('Indicator Data'!AT68&lt;E$194,10,(E$195-'Indicator Data'!AT68)/(E$195-E$194)*10)),1))</f>
        <v>1.9</v>
      </c>
      <c r="F65" s="97">
        <f>IF('Indicator Data'!AS68="No data","x",ROUND(IF('Indicator Data'!AS68&gt;F$195,0,IF('Indicator Data'!AS68&lt;F$194,10,(F$195-'Indicator Data'!AS68)/(F$195-F$194)*10)),1))</f>
        <v>1.5</v>
      </c>
      <c r="G65" s="98">
        <f t="shared" si="1"/>
        <v>1.7</v>
      </c>
      <c r="H65" s="99">
        <f t="shared" si="2"/>
        <v>2.2000000000000002</v>
      </c>
      <c r="I65" s="97" t="str">
        <f>IF('Indicator Data'!AV68="No data","x",ROUND(IF('Indicator Data'!AV68^2&gt;I$195,0,IF('Indicator Data'!AV68^2&lt;I$194,10,(I$195-'Indicator Data'!AV68^2)/(I$195-I$194)*10)),1))</f>
        <v>x</v>
      </c>
      <c r="J65" s="97">
        <f>IF(OR('Indicator Data'!AU68=0,'Indicator Data'!AU68="No data"),"x",ROUND(IF('Indicator Data'!AU68&gt;J$195,0,IF('Indicator Data'!AU68&lt;J$194,10,(J$195-'Indicator Data'!AU68)/(J$195-J$194)*10)),1))</f>
        <v>0</v>
      </c>
      <c r="K65" s="97">
        <f>IF('Indicator Data'!AW68="No data","x",ROUND(IF('Indicator Data'!AW68&gt;K$195,0,IF('Indicator Data'!AW68&lt;K$194,10,(K$195-'Indicator Data'!AW68)/(K$195-K$194)*10)),1))</f>
        <v>1.2</v>
      </c>
      <c r="L65" s="97">
        <f>IF('Indicator Data'!AX68="No data","x",ROUND(IF('Indicator Data'!AX68&gt;L$195,0,IF('Indicator Data'!AX68&lt;L$194,10,(L$195-'Indicator Data'!AX68)/(L$195-L$194)*10)),1))</f>
        <v>4.3</v>
      </c>
      <c r="M65" s="98">
        <f t="shared" si="3"/>
        <v>1.8</v>
      </c>
      <c r="N65" s="148">
        <f>IF('Indicator Data'!AY68="No data","x",'Indicator Data'!AY68/'Indicator Data'!BE68*100)</f>
        <v>516.39555899819266</v>
      </c>
      <c r="O65" s="97">
        <f t="shared" si="4"/>
        <v>0</v>
      </c>
      <c r="P65" s="97">
        <f>IF('Indicator Data'!AZ68="No data","x",ROUND(IF('Indicator Data'!AZ68&gt;P$195,0,IF('Indicator Data'!AZ68&lt;P$194,10,(P$195-'Indicator Data'!AZ68)/(P$195-P$194)*10)),1))</f>
        <v>0.1</v>
      </c>
      <c r="Q65" s="97">
        <f>IF('Indicator Data'!BA68="No data","x",ROUND(IF('Indicator Data'!BA68&gt;Q$195,0,IF('Indicator Data'!BA68&lt;Q$194,10,(Q$195-'Indicator Data'!BA68)/(Q$195-Q$194)*10)),1))</f>
        <v>0</v>
      </c>
      <c r="R65" s="98">
        <f t="shared" si="5"/>
        <v>0</v>
      </c>
      <c r="S65" s="97">
        <f>IF('Indicator Data'!Y68="No data","x",ROUND(IF('Indicator Data'!Y68&gt;S$195,0,IF('Indicator Data'!Y68&lt;S$194,10,(S$195-'Indicator Data'!Y68)/(S$195-S$194)*10)),1))</f>
        <v>0.3</v>
      </c>
      <c r="T65" s="97">
        <f>IF('Indicator Data'!Z68="No data","x",ROUND(IF('Indicator Data'!Z68&gt;T$195,0,IF('Indicator Data'!Z68&lt;T$194,10,(T$195-'Indicator Data'!Z68)/(T$195-T$194)*10)),1))</f>
        <v>0.5</v>
      </c>
      <c r="U65" s="97">
        <f>IF('Indicator Data'!AC68="No data","x",ROUND(IF('Indicator Data'!AC68&gt;U$195,0,IF('Indicator Data'!AC68&lt;U$194,10,(U$195-'Indicator Data'!AC68)/(U$195-U$194)*10)),1))</f>
        <v>0</v>
      </c>
      <c r="V65" s="97">
        <f>IF('Indicator Data'!AD68="No data","x",ROUND(IF('Indicator Data'!AD68&gt;V$195,10,IF('Indicator Data'!AD68&lt;V$194,0,10-(V$195-'Indicator Data'!AD68)/(V$195-V$194)*10)),1))</f>
        <v>0.1</v>
      </c>
      <c r="W65" s="98">
        <f t="shared" si="6"/>
        <v>0.2</v>
      </c>
      <c r="X65" s="99">
        <f t="shared" si="7"/>
        <v>0.7</v>
      </c>
      <c r="Y65" s="184"/>
    </row>
    <row r="66" spans="1:25" s="4" customFormat="1" x14ac:dyDescent="0.25">
      <c r="A66" s="131" t="s">
        <v>121</v>
      </c>
      <c r="B66" s="51" t="s">
        <v>120</v>
      </c>
      <c r="C66" s="97">
        <f>IF('Indicator Data'!AR69="No data","x",ROUND(IF('Indicator Data'!AR69&gt;C$195,0,IF('Indicator Data'!AR69&lt;C$194,10,(C$195-'Indicator Data'!AR69)/(C$195-C$194)*10)),1))</f>
        <v>3.4</v>
      </c>
      <c r="D66" s="98">
        <f t="shared" si="0"/>
        <v>3.4</v>
      </c>
      <c r="E66" s="97">
        <f>IF('Indicator Data'!AT69="No data","x",ROUND(IF('Indicator Data'!AT69&gt;E$195,0,IF('Indicator Data'!AT69&lt;E$194,10,(E$195-'Indicator Data'!AT69)/(E$195-E$194)*10)),1))</f>
        <v>5.7</v>
      </c>
      <c r="F66" s="97">
        <f>IF('Indicator Data'!AS69="No data","x",ROUND(IF('Indicator Data'!AS69&gt;F$195,0,IF('Indicator Data'!AS69&lt;F$194,10,(F$195-'Indicator Data'!AS69)/(F$195-F$194)*10)),1))</f>
        <v>5.5</v>
      </c>
      <c r="G66" s="98">
        <f t="shared" si="1"/>
        <v>5.6</v>
      </c>
      <c r="H66" s="99">
        <f t="shared" si="2"/>
        <v>4.5</v>
      </c>
      <c r="I66" s="97">
        <f>IF('Indicator Data'!AV69="No data","x",ROUND(IF('Indicator Data'!AV69^2&gt;I$195,0,IF('Indicator Data'!AV69^2&lt;I$194,10,(I$195-'Indicator Data'!AV69^2)/(I$195-I$194)*10)),1))</f>
        <v>4.5</v>
      </c>
      <c r="J66" s="97">
        <f>IF(OR('Indicator Data'!AU69=0,'Indicator Data'!AU69="No data"),"x",ROUND(IF('Indicator Data'!AU69&gt;J$195,0,IF('Indicator Data'!AU69&lt;J$194,10,(J$195-'Indicator Data'!AU69)/(J$195-J$194)*10)),1))</f>
        <v>2.2000000000000002</v>
      </c>
      <c r="K66" s="97">
        <f>IF('Indicator Data'!AW69="No data","x",ROUND(IF('Indicator Data'!AW69&gt;K$195,0,IF('Indicator Data'!AW69&lt;K$194,10,(K$195-'Indicator Data'!AW69)/(K$195-K$194)*10)),1))</f>
        <v>7.7</v>
      </c>
      <c r="L66" s="97">
        <f>IF('Indicator Data'!AX69="No data","x",ROUND(IF('Indicator Data'!AX69&gt;L$195,0,IF('Indicator Data'!AX69&lt;L$194,10,(L$195-'Indicator Data'!AX69)/(L$195-L$194)*10)),1))</f>
        <v>3.6</v>
      </c>
      <c r="M66" s="98">
        <f t="shared" si="3"/>
        <v>4.5</v>
      </c>
      <c r="N66" s="148">
        <f>IF('Indicator Data'!AY69="No data","x",'Indicator Data'!AY69/'Indicator Data'!BE69*100)</f>
        <v>18.458293047376287</v>
      </c>
      <c r="O66" s="97">
        <f t="shared" si="4"/>
        <v>8.1999999999999993</v>
      </c>
      <c r="P66" s="97">
        <f>IF('Indicator Data'!AZ69="No data","x",ROUND(IF('Indicator Data'!AZ69&gt;P$195,0,IF('Indicator Data'!AZ69&lt;P$194,10,(P$195-'Indicator Data'!AZ69)/(P$195-P$194)*10)),1))</f>
        <v>9.5</v>
      </c>
      <c r="Q66" s="97">
        <f>IF('Indicator Data'!BA69="No data","x",ROUND(IF('Indicator Data'!BA69&gt;Q$195,0,IF('Indicator Data'!BA69&lt;Q$194,10,(Q$195-'Indicator Data'!BA69)/(Q$195-Q$194)*10)),1))</f>
        <v>2.2999999999999998</v>
      </c>
      <c r="R66" s="98">
        <f t="shared" si="5"/>
        <v>6.7</v>
      </c>
      <c r="S66" s="97">
        <f>IF('Indicator Data'!Y69="No data","x",ROUND(IF('Indicator Data'!Y69&gt;S$195,0,IF('Indicator Data'!Y69&lt;S$194,10,(S$195-'Indicator Data'!Y69)/(S$195-S$194)*10)),1))</f>
        <v>9.8000000000000007</v>
      </c>
      <c r="T66" s="97">
        <f>IF('Indicator Data'!Z69="No data","x",ROUND(IF('Indicator Data'!Z69&gt;T$195,0,IF('Indicator Data'!Z69&lt;T$194,10,(T$195-'Indicator Data'!Z69)/(T$195-T$194)*10)),1))</f>
        <v>2.6</v>
      </c>
      <c r="U66" s="97">
        <f>IF('Indicator Data'!AC69="No data","x",ROUND(IF('Indicator Data'!AC69&gt;U$195,0,IF('Indicator Data'!AC69&lt;U$194,10,(U$195-'Indicator Data'!AC69)/(U$195-U$194)*10)),1))</f>
        <v>9.6999999999999993</v>
      </c>
      <c r="V66" s="97">
        <f>IF('Indicator Data'!AD69="No data","x",ROUND(IF('Indicator Data'!AD69&gt;V$195,10,IF('Indicator Data'!AD69&lt;V$194,0,10-(V$195-'Indicator Data'!AD69)/(V$195-V$194)*10)),1))</f>
        <v>3.5</v>
      </c>
      <c r="W66" s="98">
        <f t="shared" si="6"/>
        <v>6.4</v>
      </c>
      <c r="X66" s="99">
        <f t="shared" si="7"/>
        <v>5.9</v>
      </c>
      <c r="Y66" s="184"/>
    </row>
    <row r="67" spans="1:25" s="4" customFormat="1" x14ac:dyDescent="0.25">
      <c r="A67" s="131" t="s">
        <v>123</v>
      </c>
      <c r="B67" s="51" t="s">
        <v>122</v>
      </c>
      <c r="C67" s="97">
        <f>IF('Indicator Data'!AR70="No data","x",ROUND(IF('Indicator Data'!AR70&gt;C$195,0,IF('Indicator Data'!AR70&lt;C$194,10,(C$195-'Indicator Data'!AR70)/(C$195-C$194)*10)),1))</f>
        <v>2.2999999999999998</v>
      </c>
      <c r="D67" s="98">
        <f t="shared" si="0"/>
        <v>2.2999999999999998</v>
      </c>
      <c r="E67" s="97">
        <f>IF('Indicator Data'!AT70="No data","x",ROUND(IF('Indicator Data'!AT70&gt;E$195,0,IF('Indicator Data'!AT70&lt;E$194,10,(E$195-'Indicator Data'!AT70)/(E$195-E$194)*10)),1))</f>
        <v>5.6</v>
      </c>
      <c r="F67" s="97">
        <f>IF('Indicator Data'!AS70="No data","x",ROUND(IF('Indicator Data'!AS70&gt;F$195,0,IF('Indicator Data'!AS70&lt;F$194,10,(F$195-'Indicator Data'!AS70)/(F$195-F$194)*10)),1))</f>
        <v>4.5</v>
      </c>
      <c r="G67" s="98">
        <f t="shared" si="1"/>
        <v>5.0999999999999996</v>
      </c>
      <c r="H67" s="99">
        <f t="shared" si="2"/>
        <v>3.7</v>
      </c>
      <c r="I67" s="97">
        <f>IF('Indicator Data'!AV70="No data","x",ROUND(IF('Indicator Data'!AV70^2&gt;I$195,0,IF('Indicator Data'!AV70^2&lt;I$194,10,(I$195-'Indicator Data'!AV70^2)/(I$195-I$194)*10)),1))</f>
        <v>1</v>
      </c>
      <c r="J67" s="97">
        <f>IF(OR('Indicator Data'!AU70=0,'Indicator Data'!AU70="No data"),"x",ROUND(IF('Indicator Data'!AU70&gt;J$195,0,IF('Indicator Data'!AU70&lt;J$194,10,(J$195-'Indicator Data'!AU70)/(J$195-J$194)*10)),1))</f>
        <v>0</v>
      </c>
      <c r="K67" s="97">
        <f>IF('Indicator Data'!AW70="No data","x",ROUND(IF('Indicator Data'!AW70&gt;K$195,0,IF('Indicator Data'!AW70&lt;K$194,10,(K$195-'Indicator Data'!AW70)/(K$195-K$194)*10)),1))</f>
        <v>3.3</v>
      </c>
      <c r="L67" s="97">
        <f>IF('Indicator Data'!AX70="No data","x",ROUND(IF('Indicator Data'!AX70&gt;L$195,0,IF('Indicator Data'!AX70&lt;L$194,10,(L$195-'Indicator Data'!AX70)/(L$195-L$194)*10)),1))</f>
        <v>4.4000000000000004</v>
      </c>
      <c r="M67" s="98">
        <f t="shared" si="3"/>
        <v>2.2000000000000002</v>
      </c>
      <c r="N67" s="148">
        <f>IF('Indicator Data'!AY70="No data","x",'Indicator Data'!AY70/'Indicator Data'!BE70*100)</f>
        <v>131.88518231186967</v>
      </c>
      <c r="O67" s="97">
        <f t="shared" si="4"/>
        <v>0</v>
      </c>
      <c r="P67" s="97">
        <f>IF('Indicator Data'!AZ70="No data","x",ROUND(IF('Indicator Data'!AZ70&gt;P$195,0,IF('Indicator Data'!AZ70&lt;P$194,10,(P$195-'Indicator Data'!AZ70)/(P$195-P$194)*10)),1))</f>
        <v>0.1</v>
      </c>
      <c r="Q67" s="97">
        <f>IF('Indicator Data'!BA70="No data","x",ROUND(IF('Indicator Data'!BA70&gt;Q$195,0,IF('Indicator Data'!BA70&lt;Q$194,10,(Q$195-'Indicator Data'!BA70)/(Q$195-Q$194)*10)),1))</f>
        <v>0</v>
      </c>
      <c r="R67" s="98">
        <f t="shared" si="5"/>
        <v>0</v>
      </c>
      <c r="S67" s="97">
        <f>IF('Indicator Data'!Y70="No data","x",ROUND(IF('Indicator Data'!Y70&gt;S$195,0,IF('Indicator Data'!Y70&lt;S$194,10,(S$195-'Indicator Data'!Y70)/(S$195-S$194)*10)),1))</f>
        <v>0</v>
      </c>
      <c r="T67" s="97">
        <f>IF('Indicator Data'!Z70="No data","x",ROUND(IF('Indicator Data'!Z70&gt;T$195,0,IF('Indicator Data'!Z70&lt;T$194,10,(T$195-'Indicator Data'!Z70)/(T$195-T$194)*10)),1))</f>
        <v>0.5</v>
      </c>
      <c r="U67" s="97">
        <f>IF('Indicator Data'!AC70="No data","x",ROUND(IF('Indicator Data'!AC70&gt;U$195,0,IF('Indicator Data'!AC70&lt;U$194,10,(U$195-'Indicator Data'!AC70)/(U$195-U$194)*10)),1))</f>
        <v>3.1</v>
      </c>
      <c r="V67" s="97">
        <f>IF('Indicator Data'!AD70="No data","x",ROUND(IF('Indicator Data'!AD70&gt;V$195,10,IF('Indicator Data'!AD70&lt;V$194,0,10-(V$195-'Indicator Data'!AD70)/(V$195-V$194)*10)),1))</f>
        <v>0</v>
      </c>
      <c r="W67" s="98">
        <f t="shared" si="6"/>
        <v>0.9</v>
      </c>
      <c r="X67" s="99">
        <f t="shared" si="7"/>
        <v>1</v>
      </c>
      <c r="Y67" s="184"/>
    </row>
    <row r="68" spans="1:25" s="4" customFormat="1" x14ac:dyDescent="0.25">
      <c r="A68" s="131" t="s">
        <v>125</v>
      </c>
      <c r="B68" s="51" t="s">
        <v>124</v>
      </c>
      <c r="C68" s="97">
        <f>IF('Indicator Data'!AR71="No data","x",ROUND(IF('Indicator Data'!AR71&gt;C$195,0,IF('Indicator Data'!AR71&lt;C$194,10,(C$195-'Indicator Data'!AR71)/(C$195-C$194)*10)),1))</f>
        <v>4.7</v>
      </c>
      <c r="D68" s="98">
        <f t="shared" ref="D68:D131" si="8">IF(C68="x","x",C68)</f>
        <v>4.7</v>
      </c>
      <c r="E68" s="97">
        <f>IF('Indicator Data'!AT71="No data","x",ROUND(IF('Indicator Data'!AT71&gt;E$195,0,IF('Indicator Data'!AT71&lt;E$194,10,(E$195-'Indicator Data'!AT71)/(E$195-E$194)*10)),1))</f>
        <v>4.4000000000000004</v>
      </c>
      <c r="F68" s="97">
        <f>IF('Indicator Data'!AS71="No data","x",ROUND(IF('Indicator Data'!AS71&gt;F$195,0,IF('Indicator Data'!AS71&lt;F$194,10,(F$195-'Indicator Data'!AS71)/(F$195-F$194)*10)),1))</f>
        <v>5.4</v>
      </c>
      <c r="G68" s="98">
        <f t="shared" ref="G68:G131" si="9">IF(AND(E68="x",F68="x"),"x",ROUND(AVERAGE(E68,F68),1))</f>
        <v>4.9000000000000004</v>
      </c>
      <c r="H68" s="99">
        <f t="shared" ref="H68:H131" si="10">ROUND(AVERAGE(D68,G68),1)</f>
        <v>4.8</v>
      </c>
      <c r="I68" s="97" t="str">
        <f>IF('Indicator Data'!AV71="No data","x",ROUND(IF('Indicator Data'!AV71^2&gt;I$195,0,IF('Indicator Data'!AV71^2&lt;I$194,10,(I$195-'Indicator Data'!AV71^2)/(I$195-I$194)*10)),1))</f>
        <v>x</v>
      </c>
      <c r="J68" s="97">
        <f>IF(OR('Indicator Data'!AU71=0,'Indicator Data'!AU71="No data"),"x",ROUND(IF('Indicator Data'!AU71&gt;J$195,0,IF('Indicator Data'!AU71&lt;J$194,10,(J$195-'Indicator Data'!AU71)/(J$195-J$194)*10)),1))</f>
        <v>0.9</v>
      </c>
      <c r="K68" s="97">
        <f>IF('Indicator Data'!AW71="No data","x",ROUND(IF('Indicator Data'!AW71&gt;K$195,0,IF('Indicator Data'!AW71&lt;K$194,10,(K$195-'Indicator Data'!AW71)/(K$195-K$194)*10)),1))</f>
        <v>4.5999999999999996</v>
      </c>
      <c r="L68" s="97">
        <f>IF('Indicator Data'!AX71="No data","x",ROUND(IF('Indicator Data'!AX71&gt;L$195,0,IF('Indicator Data'!AX71&lt;L$194,10,(L$195-'Indicator Data'!AX71)/(L$195-L$194)*10)),1))</f>
        <v>4.5</v>
      </c>
      <c r="M68" s="98">
        <f t="shared" ref="M68:M131" si="11">IF(AND(I68="x",J68="x",K68="x",L68="x"),"x",ROUND(AVERAGE(I68,J68,K68,L68),1))</f>
        <v>3.3</v>
      </c>
      <c r="N68" s="148">
        <f>IF('Indicator Data'!AY71="No data","x",'Indicator Data'!AY71/'Indicator Data'!BE71*100)</f>
        <v>232.35294117647061</v>
      </c>
      <c r="O68" s="97">
        <f t="shared" ref="O68:O131" si="12">IF(N68="x","x",ROUND(IF(N68&gt;O$195,0,IF(N68&lt;O$194,10,(O$195-N68)/(O$195-O$194)*10)),1))</f>
        <v>0</v>
      </c>
      <c r="P68" s="97">
        <f>IF('Indicator Data'!AZ71="No data","x",ROUND(IF('Indicator Data'!AZ71&gt;P$195,0,IF('Indicator Data'!AZ71&lt;P$194,10,(P$195-'Indicator Data'!AZ71)/(P$195-P$194)*10)),1))</f>
        <v>0.2</v>
      </c>
      <c r="Q68" s="97">
        <f>IF('Indicator Data'!BA71="No data","x",ROUND(IF('Indicator Data'!BA71&gt;Q$195,0,IF('Indicator Data'!BA71&lt;Q$194,10,(Q$195-'Indicator Data'!BA71)/(Q$195-Q$194)*10)),1))</f>
        <v>0.7</v>
      </c>
      <c r="R68" s="98">
        <f t="shared" ref="R68:R131" si="13">IF(AND(O68="x",P68="x",Q68="x"),"x",ROUND(AVERAGE(O68,Q68,P68),1))</f>
        <v>0.3</v>
      </c>
      <c r="S68" s="97" t="str">
        <f>IF('Indicator Data'!Y71="No data","x",ROUND(IF('Indicator Data'!Y71&gt;S$195,0,IF('Indicator Data'!Y71&lt;S$194,10,(S$195-'Indicator Data'!Y71)/(S$195-S$194)*10)),1))</f>
        <v>x</v>
      </c>
      <c r="T68" s="97">
        <f>IF('Indicator Data'!Z71="No data","x",ROUND(IF('Indicator Data'!Z71&gt;T$195,0,IF('Indicator Data'!Z71&lt;T$194,10,(T$195-'Indicator Data'!Z71)/(T$195-T$194)*10)),1))</f>
        <v>1</v>
      </c>
      <c r="U68" s="97">
        <f>IF('Indicator Data'!AC71="No data","x",ROUND(IF('Indicator Data'!AC71&gt;U$195,0,IF('Indicator Data'!AC71&lt;U$194,10,(U$195-'Indicator Data'!AC71)/(U$195-U$194)*10)),1))</f>
        <v>7.7</v>
      </c>
      <c r="V68" s="97">
        <f>IF('Indicator Data'!AD71="No data","x",ROUND(IF('Indicator Data'!AD71&gt;V$195,10,IF('Indicator Data'!AD71&lt;V$194,0,10-(V$195-'Indicator Data'!AD71)/(V$195-V$194)*10)),1))</f>
        <v>0.3</v>
      </c>
      <c r="W68" s="98">
        <f t="shared" ref="W68:W131" si="14">IF(AND(S68="x",T68="x",U68="x",V68="x"),"x",ROUND(AVERAGE(S68,T68,U68,V68),1))</f>
        <v>3</v>
      </c>
      <c r="X68" s="99">
        <f t="shared" ref="X68:X131" si="15">ROUND(AVERAGE(R68,M68,W68),1)</f>
        <v>2.2000000000000002</v>
      </c>
      <c r="Y68" s="184"/>
    </row>
    <row r="69" spans="1:25" s="4" customFormat="1" x14ac:dyDescent="0.25">
      <c r="A69" s="131" t="s">
        <v>127</v>
      </c>
      <c r="B69" s="51" t="s">
        <v>126</v>
      </c>
      <c r="C69" s="97">
        <f>IF('Indicator Data'!AR72="No data","x",ROUND(IF('Indicator Data'!AR72&gt;C$195,0,IF('Indicator Data'!AR72&lt;C$194,10,(C$195-'Indicator Data'!AR72)/(C$195-C$194)*10)),1))</f>
        <v>5.5</v>
      </c>
      <c r="D69" s="98">
        <f t="shared" si="8"/>
        <v>5.5</v>
      </c>
      <c r="E69" s="97">
        <f>IF('Indicator Data'!AT72="No data","x",ROUND(IF('Indicator Data'!AT72&gt;E$195,0,IF('Indicator Data'!AT72&lt;E$194,10,(E$195-'Indicator Data'!AT72)/(E$195-E$194)*10)),1))</f>
        <v>7.2</v>
      </c>
      <c r="F69" s="97">
        <f>IF('Indicator Data'!AS72="No data","x",ROUND(IF('Indicator Data'!AS72&gt;F$195,0,IF('Indicator Data'!AS72&lt;F$194,10,(F$195-'Indicator Data'!AS72)/(F$195-F$194)*10)),1))</f>
        <v>6.4</v>
      </c>
      <c r="G69" s="98">
        <f t="shared" si="9"/>
        <v>6.8</v>
      </c>
      <c r="H69" s="99">
        <f t="shared" si="10"/>
        <v>6.2</v>
      </c>
      <c r="I69" s="97">
        <f>IF('Indicator Data'!AV72="No data","x",ROUND(IF('Indicator Data'!AV72^2&gt;I$195,0,IF('Indicator Data'!AV72^2&lt;I$194,10,(I$195-'Indicator Data'!AV72^2)/(I$195-I$194)*10)),1))</f>
        <v>4.0999999999999996</v>
      </c>
      <c r="J69" s="97">
        <f>IF(OR('Indicator Data'!AU72=0,'Indicator Data'!AU72="No data"),"x",ROUND(IF('Indicator Data'!AU72&gt;J$195,0,IF('Indicator Data'!AU72&lt;J$194,10,(J$195-'Indicator Data'!AU72)/(J$195-J$194)*10)),1))</f>
        <v>1.5</v>
      </c>
      <c r="K69" s="97">
        <f>IF('Indicator Data'!AW72="No data","x",ROUND(IF('Indicator Data'!AW72&gt;K$195,0,IF('Indicator Data'!AW72&lt;K$194,10,(K$195-'Indicator Data'!AW72)/(K$195-K$194)*10)),1))</f>
        <v>7.3</v>
      </c>
      <c r="L69" s="97">
        <f>IF('Indicator Data'!AX72="No data","x",ROUND(IF('Indicator Data'!AX72&gt;L$195,0,IF('Indicator Data'!AX72&lt;L$194,10,(L$195-'Indicator Data'!AX72)/(L$195-L$194)*10)),1))</f>
        <v>4.5</v>
      </c>
      <c r="M69" s="98">
        <f t="shared" si="11"/>
        <v>4.4000000000000004</v>
      </c>
      <c r="N69" s="148">
        <f>IF('Indicator Data'!AY72="No data","x",'Indicator Data'!AY72/'Indicator Data'!BE72*100)</f>
        <v>19.596864501679732</v>
      </c>
      <c r="O69" s="97">
        <f t="shared" si="12"/>
        <v>8.1</v>
      </c>
      <c r="P69" s="97">
        <f>IF('Indicator Data'!AZ72="No data","x",ROUND(IF('Indicator Data'!AZ72&gt;P$195,0,IF('Indicator Data'!AZ72&lt;P$194,10,(P$195-'Indicator Data'!AZ72)/(P$195-P$194)*10)),1))</f>
        <v>4</v>
      </c>
      <c r="Q69" s="97">
        <f>IF('Indicator Data'!BA72="No data","x",ROUND(IF('Indicator Data'!BA72&gt;Q$195,0,IF('Indicator Data'!BA72&lt;Q$194,10,(Q$195-'Indicator Data'!BA72)/(Q$195-Q$194)*10)),1))</f>
        <v>1.4</v>
      </c>
      <c r="R69" s="98">
        <f t="shared" si="13"/>
        <v>4.5</v>
      </c>
      <c r="S69" s="97">
        <f>IF('Indicator Data'!Y72="No data","x",ROUND(IF('Indicator Data'!Y72&gt;S$195,0,IF('Indicator Data'!Y72&lt;S$194,10,(S$195-'Indicator Data'!Y72)/(S$195-S$194)*10)),1))</f>
        <v>7.7</v>
      </c>
      <c r="T69" s="97">
        <f>IF('Indicator Data'!Z72="No data","x",ROUND(IF('Indicator Data'!Z72&gt;T$195,0,IF('Indicator Data'!Z72&lt;T$194,10,(T$195-'Indicator Data'!Z72)/(T$195-T$194)*10)),1))</f>
        <v>3.3</v>
      </c>
      <c r="U69" s="97">
        <f>IF('Indicator Data'!AC72="No data","x",ROUND(IF('Indicator Data'!AC72&gt;U$195,0,IF('Indicator Data'!AC72&lt;U$194,10,(U$195-'Indicator Data'!AC72)/(U$195-U$194)*10)),1))</f>
        <v>8.6</v>
      </c>
      <c r="V69" s="97">
        <f>IF('Indicator Data'!AD72="No data","x",ROUND(IF('Indicator Data'!AD72&gt;V$195,10,IF('Indicator Data'!AD72&lt;V$194,0,10-(V$195-'Indicator Data'!AD72)/(V$195-V$194)*10)),1))</f>
        <v>1</v>
      </c>
      <c r="W69" s="98">
        <f t="shared" si="14"/>
        <v>5.2</v>
      </c>
      <c r="X69" s="99">
        <f t="shared" si="15"/>
        <v>4.7</v>
      </c>
      <c r="Y69" s="184"/>
    </row>
    <row r="70" spans="1:25" s="4" customFormat="1" x14ac:dyDescent="0.25">
      <c r="A70" s="131" t="s">
        <v>129</v>
      </c>
      <c r="B70" s="51" t="s">
        <v>128</v>
      </c>
      <c r="C70" s="97">
        <f>IF('Indicator Data'!AR73="No data","x",ROUND(IF('Indicator Data'!AR73&gt;C$195,0,IF('Indicator Data'!AR73&lt;C$194,10,(C$195-'Indicator Data'!AR73)/(C$195-C$194)*10)),1))</f>
        <v>5</v>
      </c>
      <c r="D70" s="98">
        <f t="shared" si="8"/>
        <v>5</v>
      </c>
      <c r="E70" s="97">
        <f>IF('Indicator Data'!AT73="No data","x",ROUND(IF('Indicator Data'!AT73&gt;E$195,0,IF('Indicator Data'!AT73&lt;E$194,10,(E$195-'Indicator Data'!AT73)/(E$195-E$194)*10)),1))</f>
        <v>7.3</v>
      </c>
      <c r="F70" s="97">
        <f>IF('Indicator Data'!AS73="No data","x",ROUND(IF('Indicator Data'!AS73&gt;F$195,0,IF('Indicator Data'!AS73&lt;F$194,10,(F$195-'Indicator Data'!AS73)/(F$195-F$194)*10)),1))</f>
        <v>7.3</v>
      </c>
      <c r="G70" s="98">
        <f t="shared" si="9"/>
        <v>7.3</v>
      </c>
      <c r="H70" s="99">
        <f t="shared" si="10"/>
        <v>6.2</v>
      </c>
      <c r="I70" s="97">
        <f>IF('Indicator Data'!AV73="No data","x",ROUND(IF('Indicator Data'!AV73^2&gt;I$195,0,IF('Indicator Data'!AV73^2&lt;I$194,10,(I$195-'Indicator Data'!AV73^2)/(I$195-I$194)*10)),1))</f>
        <v>10</v>
      </c>
      <c r="J70" s="97">
        <f>IF(OR('Indicator Data'!AU73=0,'Indicator Data'!AU73="No data"),"x",ROUND(IF('Indicator Data'!AU73&gt;J$195,0,IF('Indicator Data'!AU73&lt;J$194,10,(J$195-'Indicator Data'!AU73)/(J$195-J$194)*10)),1))</f>
        <v>7.2</v>
      </c>
      <c r="K70" s="97">
        <f>IF('Indicator Data'!AW73="No data","x",ROUND(IF('Indicator Data'!AW73&gt;K$195,0,IF('Indicator Data'!AW73&lt;K$194,10,(K$195-'Indicator Data'!AW73)/(K$195-K$194)*10)),1))</f>
        <v>9.5</v>
      </c>
      <c r="L70" s="97">
        <f>IF('Indicator Data'!AX73="No data","x",ROUND(IF('Indicator Data'!AX73&gt;L$195,0,IF('Indicator Data'!AX73&lt;L$194,10,(L$195-'Indicator Data'!AX73)/(L$195-L$194)*10)),1))</f>
        <v>5.8</v>
      </c>
      <c r="M70" s="98">
        <f t="shared" si="11"/>
        <v>8.1</v>
      </c>
      <c r="N70" s="148">
        <f>IF('Indicator Data'!AY73="No data","x",'Indicator Data'!AY73/'Indicator Data'!BE73*100)</f>
        <v>13.836887514243854</v>
      </c>
      <c r="O70" s="97">
        <f t="shared" si="12"/>
        <v>8.6999999999999993</v>
      </c>
      <c r="P70" s="97">
        <f>IF('Indicator Data'!AZ73="No data","x",ROUND(IF('Indicator Data'!AZ73&gt;P$195,0,IF('Indicator Data'!AZ73&lt;P$194,10,(P$195-'Indicator Data'!AZ73)/(P$195-P$194)*10)),1))</f>
        <v>8.9</v>
      </c>
      <c r="Q70" s="97">
        <f>IF('Indicator Data'!BA73="No data","x",ROUND(IF('Indicator Data'!BA73&gt;Q$195,0,IF('Indicator Data'!BA73&lt;Q$194,10,(Q$195-'Indicator Data'!BA73)/(Q$195-Q$194)*10)),1))</f>
        <v>4.5999999999999996</v>
      </c>
      <c r="R70" s="98">
        <f t="shared" si="13"/>
        <v>7.4</v>
      </c>
      <c r="S70" s="97">
        <f>IF('Indicator Data'!Y73="No data","x",ROUND(IF('Indicator Data'!Y73&gt;S$195,0,IF('Indicator Data'!Y73&lt;S$194,10,(S$195-'Indicator Data'!Y73)/(S$195-S$194)*10)),1))</f>
        <v>9.6999999999999993</v>
      </c>
      <c r="T70" s="97">
        <f>IF('Indicator Data'!Z73="No data","x",ROUND(IF('Indicator Data'!Z73&gt;T$195,0,IF('Indicator Data'!Z73&lt;T$194,10,(T$195-'Indicator Data'!Z73)/(T$195-T$194)*10)),1))</f>
        <v>10</v>
      </c>
      <c r="U70" s="97">
        <f>IF('Indicator Data'!AC73="No data","x",ROUND(IF('Indicator Data'!AC73&gt;U$195,0,IF('Indicator Data'!AC73&lt;U$194,10,(U$195-'Indicator Data'!AC73)/(U$195-U$194)*10)),1))</f>
        <v>9.9</v>
      </c>
      <c r="V70" s="97">
        <f>IF('Indicator Data'!AD73="No data","x",ROUND(IF('Indicator Data'!AD73&gt;V$195,10,IF('Indicator Data'!AD73&lt;V$194,0,10-(V$195-'Indicator Data'!AD73)/(V$195-V$194)*10)),1))</f>
        <v>7.5</v>
      </c>
      <c r="W70" s="98">
        <f t="shared" si="14"/>
        <v>9.3000000000000007</v>
      </c>
      <c r="X70" s="99">
        <f t="shared" si="15"/>
        <v>8.3000000000000007</v>
      </c>
      <c r="Y70" s="184"/>
    </row>
    <row r="71" spans="1:25" s="4" customFormat="1" x14ac:dyDescent="0.25">
      <c r="A71" s="131" t="s">
        <v>372</v>
      </c>
      <c r="B71" s="51" t="s">
        <v>130</v>
      </c>
      <c r="C71" s="97">
        <f>IF('Indicator Data'!AR74="No data","x",ROUND(IF('Indicator Data'!AR74&gt;C$195,0,IF('Indicator Data'!AR74&lt;C$194,10,(C$195-'Indicator Data'!AR74)/(C$195-C$194)*10)),1))</f>
        <v>7.8</v>
      </c>
      <c r="D71" s="98">
        <f t="shared" si="8"/>
        <v>7.8</v>
      </c>
      <c r="E71" s="97">
        <f>IF('Indicator Data'!AT74="No data","x",ROUND(IF('Indicator Data'!AT74&gt;E$195,0,IF('Indicator Data'!AT74&lt;E$194,10,(E$195-'Indicator Data'!AT74)/(E$195-E$194)*10)),1))</f>
        <v>8.4</v>
      </c>
      <c r="F71" s="97">
        <f>IF('Indicator Data'!AS74="No data","x",ROUND(IF('Indicator Data'!AS74&gt;F$195,0,IF('Indicator Data'!AS74&lt;F$194,10,(F$195-'Indicator Data'!AS74)/(F$195-F$194)*10)),1))</f>
        <v>8.1999999999999993</v>
      </c>
      <c r="G71" s="98">
        <f t="shared" si="9"/>
        <v>8.3000000000000007</v>
      </c>
      <c r="H71" s="99">
        <f t="shared" si="10"/>
        <v>8.1</v>
      </c>
      <c r="I71" s="97">
        <f>IF('Indicator Data'!AV74="No data","x",ROUND(IF('Indicator Data'!AV74^2&gt;I$195,0,IF('Indicator Data'!AV74^2&lt;I$194,10,(I$195-'Indicator Data'!AV74^2)/(I$195-I$194)*10)),1))</f>
        <v>7.1</v>
      </c>
      <c r="J71" s="97">
        <f>IF(OR('Indicator Data'!AU74=0,'Indicator Data'!AU74="No data"),"x",ROUND(IF('Indicator Data'!AU74&gt;J$195,0,IF('Indicator Data'!AU74&lt;J$194,10,(J$195-'Indicator Data'!AU74)/(J$195-J$194)*10)),1))</f>
        <v>8.3000000000000007</v>
      </c>
      <c r="K71" s="97">
        <f>IF('Indicator Data'!AW74="No data","x",ROUND(IF('Indicator Data'!AW74&gt;K$195,0,IF('Indicator Data'!AW74&lt;K$194,10,(K$195-'Indicator Data'!AW74)/(K$195-K$194)*10)),1))</f>
        <v>9.6</v>
      </c>
      <c r="L71" s="97">
        <f>IF('Indicator Data'!AX74="No data","x",ROUND(IF('Indicator Data'!AX74&gt;L$195,0,IF('Indicator Data'!AX74&lt;L$194,10,(L$195-'Indicator Data'!AX74)/(L$195-L$194)*10)),1))</f>
        <v>6.7</v>
      </c>
      <c r="M71" s="98">
        <f t="shared" si="11"/>
        <v>7.9</v>
      </c>
      <c r="N71" s="148">
        <f>IF('Indicator Data'!AY74="No data","x",'Indicator Data'!AY74/'Indicator Data'!BE74*100)</f>
        <v>12.091038406827881</v>
      </c>
      <c r="O71" s="97">
        <f t="shared" si="12"/>
        <v>8.9</v>
      </c>
      <c r="P71" s="97">
        <f>IF('Indicator Data'!AZ74="No data","x",ROUND(IF('Indicator Data'!AZ74&gt;P$195,0,IF('Indicator Data'!AZ74&lt;P$194,10,(P$195-'Indicator Data'!AZ74)/(P$195-P$194)*10)),1))</f>
        <v>8.8000000000000007</v>
      </c>
      <c r="Q71" s="97">
        <f>IF('Indicator Data'!BA74="No data","x",ROUND(IF('Indicator Data'!BA74&gt;Q$195,0,IF('Indicator Data'!BA74&lt;Q$194,10,(Q$195-'Indicator Data'!BA74)/(Q$195-Q$194)*10)),1))</f>
        <v>4.0999999999999996</v>
      </c>
      <c r="R71" s="98">
        <f t="shared" si="13"/>
        <v>7.3</v>
      </c>
      <c r="S71" s="97">
        <f>IF('Indicator Data'!Y74="No data","x",ROUND(IF('Indicator Data'!Y74&gt;S$195,0,IF('Indicator Data'!Y74&lt;S$194,10,(S$195-'Indicator Data'!Y74)/(S$195-S$194)*10)),1))</f>
        <v>9.9</v>
      </c>
      <c r="T71" s="97">
        <f>IF('Indicator Data'!Z74="No data","x",ROUND(IF('Indicator Data'!Z74&gt;T$195,0,IF('Indicator Data'!Z74&lt;T$194,10,(T$195-'Indicator Data'!Z74)/(T$195-T$194)*10)),1))</f>
        <v>4.5999999999999996</v>
      </c>
      <c r="U71" s="97">
        <f>IF('Indicator Data'!AC74="No data","x",ROUND(IF('Indicator Data'!AC74&gt;U$195,0,IF('Indicator Data'!AC74&lt;U$194,10,(U$195-'Indicator Data'!AC74)/(U$195-U$194)*10)),1))</f>
        <v>9.9</v>
      </c>
      <c r="V71" s="97">
        <f>IF('Indicator Data'!AD74="No data","x",ROUND(IF('Indicator Data'!AD74&gt;V$195,10,IF('Indicator Data'!AD74&lt;V$194,0,10-(V$195-'Indicator Data'!AD74)/(V$195-V$194)*10)),1))</f>
        <v>6.1</v>
      </c>
      <c r="W71" s="98">
        <f t="shared" si="14"/>
        <v>7.6</v>
      </c>
      <c r="X71" s="99">
        <f t="shared" si="15"/>
        <v>7.6</v>
      </c>
      <c r="Y71" s="184"/>
    </row>
    <row r="72" spans="1:25" s="4" customFormat="1" x14ac:dyDescent="0.25">
      <c r="A72" s="131" t="s">
        <v>132</v>
      </c>
      <c r="B72" s="51" t="s">
        <v>131</v>
      </c>
      <c r="C72" s="97" t="str">
        <f>IF('Indicator Data'!AR75="No data","x",ROUND(IF('Indicator Data'!AR75&gt;C$195,0,IF('Indicator Data'!AR75&lt;C$194,10,(C$195-'Indicator Data'!AR75)/(C$195-C$194)*10)),1))</f>
        <v>x</v>
      </c>
      <c r="D72" s="98" t="str">
        <f t="shared" si="8"/>
        <v>x</v>
      </c>
      <c r="E72" s="97">
        <f>IF('Indicator Data'!AT75="No data","x",ROUND(IF('Indicator Data'!AT75&gt;E$195,0,IF('Indicator Data'!AT75&lt;E$194,10,(E$195-'Indicator Data'!AT75)/(E$195-E$194)*10)),1))</f>
        <v>6.6</v>
      </c>
      <c r="F72" s="97">
        <f>IF('Indicator Data'!AS75="No data","x",ROUND(IF('Indicator Data'!AS75&gt;F$195,0,IF('Indicator Data'!AS75&lt;F$194,10,(F$195-'Indicator Data'!AS75)/(F$195-F$194)*10)),1))</f>
        <v>5.7</v>
      </c>
      <c r="G72" s="98">
        <f t="shared" si="9"/>
        <v>6.2</v>
      </c>
      <c r="H72" s="99">
        <f t="shared" si="10"/>
        <v>6.2</v>
      </c>
      <c r="I72" s="97">
        <f>IF('Indicator Data'!AV75="No data","x",ROUND(IF('Indicator Data'!AV75^2&gt;I$195,0,IF('Indicator Data'!AV75^2&lt;I$194,10,(I$195-'Indicator Data'!AV75^2)/(I$195-I$194)*10)),1))</f>
        <v>2.6</v>
      </c>
      <c r="J72" s="97">
        <f>IF(OR('Indicator Data'!AU75=0,'Indicator Data'!AU75="No data"),"x",ROUND(IF('Indicator Data'!AU75&gt;J$195,0,IF('Indicator Data'!AU75&lt;J$194,10,(J$195-'Indicator Data'!AU75)/(J$195-J$194)*10)),1))</f>
        <v>1.3</v>
      </c>
      <c r="K72" s="97">
        <f>IF('Indicator Data'!AW75="No data","x",ROUND(IF('Indicator Data'!AW75&gt;K$195,0,IF('Indicator Data'!AW75&lt;K$194,10,(K$195-'Indicator Data'!AW75)/(K$195-K$194)*10)),1))</f>
        <v>6.2</v>
      </c>
      <c r="L72" s="97">
        <f>IF('Indicator Data'!AX75="No data","x",ROUND(IF('Indicator Data'!AX75&gt;L$195,0,IF('Indicator Data'!AX75&lt;L$194,10,(L$195-'Indicator Data'!AX75)/(L$195-L$194)*10)),1))</f>
        <v>6.8</v>
      </c>
      <c r="M72" s="98">
        <f t="shared" si="11"/>
        <v>4.2</v>
      </c>
      <c r="N72" s="148">
        <f>IF('Indicator Data'!AY75="No data","x",'Indicator Data'!AY75/'Indicator Data'!BE75*100)</f>
        <v>2.1336042672085345</v>
      </c>
      <c r="O72" s="97">
        <f t="shared" si="12"/>
        <v>9.9</v>
      </c>
      <c r="P72" s="97">
        <f>IF('Indicator Data'!AZ75="No data","x",ROUND(IF('Indicator Data'!AZ75&gt;P$195,0,IF('Indicator Data'!AZ75&lt;P$194,10,(P$195-'Indicator Data'!AZ75)/(P$195-P$194)*10)),1))</f>
        <v>1.8</v>
      </c>
      <c r="Q72" s="97">
        <f>IF('Indicator Data'!BA75="No data","x",ROUND(IF('Indicator Data'!BA75&gt;Q$195,0,IF('Indicator Data'!BA75&lt;Q$194,10,(Q$195-'Indicator Data'!BA75)/(Q$195-Q$194)*10)),1))</f>
        <v>0.3</v>
      </c>
      <c r="R72" s="98">
        <f t="shared" si="13"/>
        <v>4</v>
      </c>
      <c r="S72" s="97">
        <f>IF('Indicator Data'!Y75="No data","x",ROUND(IF('Indicator Data'!Y75&gt;S$195,0,IF('Indicator Data'!Y75&lt;S$194,10,(S$195-'Indicator Data'!Y75)/(S$195-S$194)*10)),1))</f>
        <v>9.5</v>
      </c>
      <c r="T72" s="97">
        <f>IF('Indicator Data'!Z75="No data","x",ROUND(IF('Indicator Data'!Z75&gt;T$195,0,IF('Indicator Data'!Z75&lt;T$194,10,(T$195-'Indicator Data'!Z75)/(T$195-T$194)*10)),1))</f>
        <v>0</v>
      </c>
      <c r="U72" s="97">
        <f>IF('Indicator Data'!AC75="No data","x",ROUND(IF('Indicator Data'!AC75&gt;U$195,0,IF('Indicator Data'!AC75&lt;U$194,10,(U$195-'Indicator Data'!AC75)/(U$195-U$194)*10)),1))</f>
        <v>8.9</v>
      </c>
      <c r="V72" s="97">
        <f>IF('Indicator Data'!AD75="No data","x",ROUND(IF('Indicator Data'!AD75&gt;V$195,10,IF('Indicator Data'!AD75&lt;V$194,0,10-(V$195-'Indicator Data'!AD75)/(V$195-V$194)*10)),1))</f>
        <v>2.5</v>
      </c>
      <c r="W72" s="98">
        <f t="shared" si="14"/>
        <v>5.2</v>
      </c>
      <c r="X72" s="99">
        <f t="shared" si="15"/>
        <v>4.5</v>
      </c>
      <c r="Y72" s="184"/>
    </row>
    <row r="73" spans="1:25" s="4" customFormat="1" x14ac:dyDescent="0.25">
      <c r="A73" s="131" t="s">
        <v>134</v>
      </c>
      <c r="B73" s="51" t="s">
        <v>133</v>
      </c>
      <c r="C73" s="97">
        <f>IF('Indicator Data'!AR76="No data","x",ROUND(IF('Indicator Data'!AR76&gt;C$195,0,IF('Indicator Data'!AR76&lt;C$194,10,(C$195-'Indicator Data'!AR76)/(C$195-C$194)*10)),1))</f>
        <v>6.7</v>
      </c>
      <c r="D73" s="98">
        <f t="shared" si="8"/>
        <v>6.7</v>
      </c>
      <c r="E73" s="97">
        <f>IF('Indicator Data'!AT76="No data","x",ROUND(IF('Indicator Data'!AT76&gt;E$195,0,IF('Indicator Data'!AT76&lt;E$194,10,(E$195-'Indicator Data'!AT76)/(E$195-E$194)*10)),1))</f>
        <v>8</v>
      </c>
      <c r="F73" s="97">
        <f>IF('Indicator Data'!AS76="No data","x",ROUND(IF('Indicator Data'!AS76&gt;F$195,0,IF('Indicator Data'!AS76&lt;F$194,10,(F$195-'Indicator Data'!AS76)/(F$195-F$194)*10)),1))</f>
        <v>9</v>
      </c>
      <c r="G73" s="98">
        <f t="shared" si="9"/>
        <v>8.5</v>
      </c>
      <c r="H73" s="99">
        <f t="shared" si="10"/>
        <v>7.6</v>
      </c>
      <c r="I73" s="97">
        <f>IF('Indicator Data'!AV76="No data","x",ROUND(IF('Indicator Data'!AV76^2&gt;I$195,0,IF('Indicator Data'!AV76^2&lt;I$194,10,(I$195-'Indicator Data'!AV76^2)/(I$195-I$194)*10)),1))</f>
        <v>6.9</v>
      </c>
      <c r="J73" s="97">
        <f>IF(OR('Indicator Data'!AU76=0,'Indicator Data'!AU76="No data"),"x",ROUND(IF('Indicator Data'!AU76&gt;J$195,0,IF('Indicator Data'!AU76&lt;J$194,10,(J$195-'Indicator Data'!AU76)/(J$195-J$194)*10)),1))</f>
        <v>6.2</v>
      </c>
      <c r="K73" s="97">
        <f>IF('Indicator Data'!AW76="No data","x",ROUND(IF('Indicator Data'!AW76&gt;K$195,0,IF('Indicator Data'!AW76&lt;K$194,10,(K$195-'Indicator Data'!AW76)/(K$195-K$194)*10)),1))</f>
        <v>8.8000000000000007</v>
      </c>
      <c r="L73" s="97">
        <f>IF('Indicator Data'!AX76="No data","x",ROUND(IF('Indicator Data'!AX76&gt;L$195,0,IF('Indicator Data'!AX76&lt;L$194,10,(L$195-'Indicator Data'!AX76)/(L$195-L$194)*10)),1))</f>
        <v>6.7</v>
      </c>
      <c r="M73" s="98">
        <f t="shared" si="11"/>
        <v>7.2</v>
      </c>
      <c r="N73" s="148">
        <f>IF('Indicator Data'!AY76="No data","x",'Indicator Data'!AY76/'Indicator Data'!BE76*100)</f>
        <v>83.454281567489119</v>
      </c>
      <c r="O73" s="97">
        <f t="shared" si="12"/>
        <v>1.7</v>
      </c>
      <c r="P73" s="97">
        <f>IF('Indicator Data'!AZ76="No data","x",ROUND(IF('Indicator Data'!AZ76&gt;P$195,0,IF('Indicator Data'!AZ76&lt;P$194,10,(P$195-'Indicator Data'!AZ76)/(P$195-P$194)*10)),1))</f>
        <v>8</v>
      </c>
      <c r="Q73" s="97">
        <f>IF('Indicator Data'!BA76="No data","x",ROUND(IF('Indicator Data'!BA76&gt;Q$195,0,IF('Indicator Data'!BA76&lt;Q$194,10,(Q$195-'Indicator Data'!BA76)/(Q$195-Q$194)*10)),1))</f>
        <v>8.5</v>
      </c>
      <c r="R73" s="98">
        <f t="shared" si="13"/>
        <v>6.1</v>
      </c>
      <c r="S73" s="97">
        <f>IF('Indicator Data'!Y76="No data","x",ROUND(IF('Indicator Data'!Y76&gt;S$195,0,IF('Indicator Data'!Y76&lt;S$194,10,(S$195-'Indicator Data'!Y76)/(S$195-S$194)*10)),1))</f>
        <v>9.4</v>
      </c>
      <c r="T73" s="97">
        <f>IF('Indicator Data'!Z76="No data","x",ROUND(IF('Indicator Data'!Z76&gt;T$195,0,IF('Indicator Data'!Z76&lt;T$194,10,(T$195-'Indicator Data'!Z76)/(T$195-T$194)*10)),1))</f>
        <v>10</v>
      </c>
      <c r="U73" s="97">
        <f>IF('Indicator Data'!AC76="No data","x",ROUND(IF('Indicator Data'!AC76&gt;U$195,0,IF('Indicator Data'!AC76&lt;U$194,10,(U$195-'Indicator Data'!AC76)/(U$195-U$194)*10)),1))</f>
        <v>9.6999999999999993</v>
      </c>
      <c r="V73" s="97">
        <f>IF('Indicator Data'!AD76="No data","x",ROUND(IF('Indicator Data'!AD76&gt;V$195,10,IF('Indicator Data'!AD76&lt;V$194,0,10-(V$195-'Indicator Data'!AD76)/(V$195-V$194)*10)),1))</f>
        <v>4</v>
      </c>
      <c r="W73" s="98">
        <f t="shared" si="14"/>
        <v>8.3000000000000007</v>
      </c>
      <c r="X73" s="99">
        <f t="shared" si="15"/>
        <v>7.2</v>
      </c>
      <c r="Y73" s="184"/>
    </row>
    <row r="74" spans="1:25" s="4" customFormat="1" x14ac:dyDescent="0.25">
      <c r="A74" s="131" t="s">
        <v>136</v>
      </c>
      <c r="B74" s="51" t="s">
        <v>135</v>
      </c>
      <c r="C74" s="97">
        <f>IF('Indicator Data'!AR77="No data","x",ROUND(IF('Indicator Data'!AR77&gt;C$195,0,IF('Indicator Data'!AR77&lt;C$194,10,(C$195-'Indicator Data'!AR77)/(C$195-C$194)*10)),1))</f>
        <v>5.2</v>
      </c>
      <c r="D74" s="98">
        <f t="shared" si="8"/>
        <v>5.2</v>
      </c>
      <c r="E74" s="97">
        <f>IF('Indicator Data'!AT77="No data","x",ROUND(IF('Indicator Data'!AT77&gt;E$195,0,IF('Indicator Data'!AT77&lt;E$194,10,(E$195-'Indicator Data'!AT77)/(E$195-E$194)*10)),1))</f>
        <v>7</v>
      </c>
      <c r="F74" s="97">
        <f>IF('Indicator Data'!AS77="No data","x",ROUND(IF('Indicator Data'!AS77&gt;F$195,0,IF('Indicator Data'!AS77&lt;F$194,10,(F$195-'Indicator Data'!AS77)/(F$195-F$194)*10)),1))</f>
        <v>6.6</v>
      </c>
      <c r="G74" s="98">
        <f t="shared" si="9"/>
        <v>6.8</v>
      </c>
      <c r="H74" s="99">
        <f t="shared" si="10"/>
        <v>6</v>
      </c>
      <c r="I74" s="97">
        <f>IF('Indicator Data'!AV77="No data","x",ROUND(IF('Indicator Data'!AV77^2&gt;I$195,0,IF('Indicator Data'!AV77^2&lt;I$194,10,(I$195-'Indicator Data'!AV77^2)/(I$195-I$194)*10)),1))</f>
        <v>2.4</v>
      </c>
      <c r="J74" s="97">
        <f>IF(OR('Indicator Data'!AU77=0,'Indicator Data'!AU77="No data"),"x",ROUND(IF('Indicator Data'!AU77&gt;J$195,0,IF('Indicator Data'!AU77&lt;J$194,10,(J$195-'Indicator Data'!AU77)/(J$195-J$194)*10)),1))</f>
        <v>1.1000000000000001</v>
      </c>
      <c r="K74" s="97">
        <f>IF('Indicator Data'!AW77="No data","x",ROUND(IF('Indicator Data'!AW77&gt;K$195,0,IF('Indicator Data'!AW77&lt;K$194,10,(K$195-'Indicator Data'!AW77)/(K$195-K$194)*10)),1))</f>
        <v>8</v>
      </c>
      <c r="L74" s="97">
        <f>IF('Indicator Data'!AX77="No data","x",ROUND(IF('Indicator Data'!AX77&gt;L$195,0,IF('Indicator Data'!AX77&lt;L$194,10,(L$195-'Indicator Data'!AX77)/(L$195-L$194)*10)),1))</f>
        <v>5.4</v>
      </c>
      <c r="M74" s="98">
        <f t="shared" si="11"/>
        <v>4.2</v>
      </c>
      <c r="N74" s="148">
        <f>IF('Indicator Data'!AY77="No data","x",'Indicator Data'!AY77/'Indicator Data'!BE77*100)</f>
        <v>13.406023773348824</v>
      </c>
      <c r="O74" s="97">
        <f t="shared" si="12"/>
        <v>8.6999999999999993</v>
      </c>
      <c r="P74" s="97">
        <f>IF('Indicator Data'!AZ77="No data","x",ROUND(IF('Indicator Data'!AZ77&gt;P$195,0,IF('Indicator Data'!AZ77&lt;P$194,10,(P$195-'Indicator Data'!AZ77)/(P$195-P$194)*10)),1))</f>
        <v>1.9</v>
      </c>
      <c r="Q74" s="97">
        <f>IF('Indicator Data'!BA77="No data","x",ROUND(IF('Indicator Data'!BA77&gt;Q$195,0,IF('Indicator Data'!BA77&lt;Q$194,10,(Q$195-'Indicator Data'!BA77)/(Q$195-Q$194)*10)),1))</f>
        <v>1.8</v>
      </c>
      <c r="R74" s="98">
        <f t="shared" si="13"/>
        <v>4.0999999999999996</v>
      </c>
      <c r="S74" s="97" t="str">
        <f>IF('Indicator Data'!Y77="No data","x",ROUND(IF('Indicator Data'!Y77&gt;S$195,0,IF('Indicator Data'!Y77&lt;S$194,10,(S$195-'Indicator Data'!Y77)/(S$195-S$194)*10)),1))</f>
        <v>x</v>
      </c>
      <c r="T74" s="97">
        <f>IF('Indicator Data'!Z77="No data","x",ROUND(IF('Indicator Data'!Z77&gt;T$195,0,IF('Indicator Data'!Z77&lt;T$194,10,(T$195-'Indicator Data'!Z77)/(T$195-T$194)*10)),1))</f>
        <v>2.8</v>
      </c>
      <c r="U74" s="97">
        <f>IF('Indicator Data'!AC77="No data","x",ROUND(IF('Indicator Data'!AC77&gt;U$195,0,IF('Indicator Data'!AC77&lt;U$194,10,(U$195-'Indicator Data'!AC77)/(U$195-U$194)*10)),1))</f>
        <v>8.8000000000000007</v>
      </c>
      <c r="V74" s="97">
        <f>IF('Indicator Data'!AD77="No data","x",ROUND(IF('Indicator Data'!AD77&gt;V$195,10,IF('Indicator Data'!AD77&lt;V$194,0,10-(V$195-'Indicator Data'!AD77)/(V$195-V$194)*10)),1))</f>
        <v>1.4</v>
      </c>
      <c r="W74" s="98">
        <f t="shared" si="14"/>
        <v>4.3</v>
      </c>
      <c r="X74" s="99">
        <f t="shared" si="15"/>
        <v>4.2</v>
      </c>
      <c r="Y74" s="184"/>
    </row>
    <row r="75" spans="1:25" s="4" customFormat="1" x14ac:dyDescent="0.25">
      <c r="A75" s="131" t="s">
        <v>138</v>
      </c>
      <c r="B75" s="51" t="s">
        <v>137</v>
      </c>
      <c r="C75" s="97">
        <f>IF('Indicator Data'!AR78="No data","x",ROUND(IF('Indicator Data'!AR78&gt;C$195,0,IF('Indicator Data'!AR78&lt;C$194,10,(C$195-'Indicator Data'!AR78)/(C$195-C$194)*10)),1))</f>
        <v>1.4</v>
      </c>
      <c r="D75" s="98">
        <f t="shared" si="8"/>
        <v>1.4</v>
      </c>
      <c r="E75" s="97">
        <f>IF('Indicator Data'!AT78="No data","x",ROUND(IF('Indicator Data'!AT78&gt;E$195,0,IF('Indicator Data'!AT78&lt;E$194,10,(E$195-'Indicator Data'!AT78)/(E$195-E$194)*10)),1))</f>
        <v>5.2</v>
      </c>
      <c r="F75" s="97">
        <f>IF('Indicator Data'!AS78="No data","x",ROUND(IF('Indicator Data'!AS78&gt;F$195,0,IF('Indicator Data'!AS78&lt;F$194,10,(F$195-'Indicator Data'!AS78)/(F$195-F$194)*10)),1))</f>
        <v>4</v>
      </c>
      <c r="G75" s="98">
        <f t="shared" si="9"/>
        <v>4.5999999999999996</v>
      </c>
      <c r="H75" s="99">
        <f t="shared" si="10"/>
        <v>3</v>
      </c>
      <c r="I75" s="97">
        <f>IF('Indicator Data'!AV78="No data","x",ROUND(IF('Indicator Data'!AV78^2&gt;I$195,0,IF('Indicator Data'!AV78^2&lt;I$194,10,(I$195-'Indicator Data'!AV78^2)/(I$195-I$194)*10)),1))</f>
        <v>0.1</v>
      </c>
      <c r="J75" s="97">
        <f>IF(OR('Indicator Data'!AU78=0,'Indicator Data'!AU78="No data"),"x",ROUND(IF('Indicator Data'!AU78&gt;J$195,0,IF('Indicator Data'!AU78&lt;J$194,10,(J$195-'Indicator Data'!AU78)/(J$195-J$194)*10)),1))</f>
        <v>0</v>
      </c>
      <c r="K75" s="97">
        <f>IF('Indicator Data'!AW78="No data","x",ROUND(IF('Indicator Data'!AW78&gt;K$195,0,IF('Indicator Data'!AW78&lt;K$194,10,(K$195-'Indicator Data'!AW78)/(K$195-K$194)*10)),1))</f>
        <v>2.7</v>
      </c>
      <c r="L75" s="97">
        <f>IF('Indicator Data'!AX78="No data","x",ROUND(IF('Indicator Data'!AX78&gt;L$195,0,IF('Indicator Data'!AX78&lt;L$194,10,(L$195-'Indicator Data'!AX78)/(L$195-L$194)*10)),1))</f>
        <v>4.2</v>
      </c>
      <c r="M75" s="98">
        <f t="shared" si="11"/>
        <v>1.8</v>
      </c>
      <c r="N75" s="148">
        <f>IF('Indicator Data'!AY78="No data","x",'Indicator Data'!AY78/'Indicator Data'!BE78*100)</f>
        <v>176.73699326190214</v>
      </c>
      <c r="O75" s="97">
        <f t="shared" si="12"/>
        <v>0</v>
      </c>
      <c r="P75" s="97">
        <f>IF('Indicator Data'!AZ78="No data","x",ROUND(IF('Indicator Data'!AZ78&gt;P$195,0,IF('Indicator Data'!AZ78&lt;P$194,10,(P$195-'Indicator Data'!AZ78)/(P$195-P$194)*10)),1))</f>
        <v>0.2</v>
      </c>
      <c r="Q75" s="97">
        <f>IF('Indicator Data'!BA78="No data","x",ROUND(IF('Indicator Data'!BA78&gt;Q$195,0,IF('Indicator Data'!BA78&lt;Q$194,10,(Q$195-'Indicator Data'!BA78)/(Q$195-Q$194)*10)),1))</f>
        <v>0</v>
      </c>
      <c r="R75" s="98">
        <f t="shared" si="13"/>
        <v>0.1</v>
      </c>
      <c r="S75" s="97">
        <f>IF('Indicator Data'!Y78="No data","x",ROUND(IF('Indicator Data'!Y78&gt;S$195,0,IF('Indicator Data'!Y78&lt;S$194,10,(S$195-'Indicator Data'!Y78)/(S$195-S$194)*10)),1))</f>
        <v>2.2999999999999998</v>
      </c>
      <c r="T75" s="97">
        <f>IF('Indicator Data'!Z78="No data","x",ROUND(IF('Indicator Data'!Z78&gt;T$195,0,IF('Indicator Data'!Z78&lt;T$194,10,(T$195-'Indicator Data'!Z78)/(T$195-T$194)*10)),1))</f>
        <v>0</v>
      </c>
      <c r="U75" s="97">
        <f>IF('Indicator Data'!AC78="No data","x",ROUND(IF('Indicator Data'!AC78&gt;U$195,0,IF('Indicator Data'!AC78&lt;U$194,10,(U$195-'Indicator Data'!AC78)/(U$195-U$194)*10)),1))</f>
        <v>4</v>
      </c>
      <c r="V75" s="97">
        <f>IF('Indicator Data'!AD78="No data","x",ROUND(IF('Indicator Data'!AD78&gt;V$195,10,IF('Indicator Data'!AD78&lt;V$194,0,10-(V$195-'Indicator Data'!AD78)/(V$195-V$194)*10)),1))</f>
        <v>0.2</v>
      </c>
      <c r="W75" s="98">
        <f t="shared" si="14"/>
        <v>1.6</v>
      </c>
      <c r="X75" s="99">
        <f t="shared" si="15"/>
        <v>1.2</v>
      </c>
      <c r="Y75" s="184"/>
    </row>
    <row r="76" spans="1:25" s="4" customFormat="1" x14ac:dyDescent="0.25">
      <c r="A76" s="131" t="s">
        <v>140</v>
      </c>
      <c r="B76" s="51" t="s">
        <v>139</v>
      </c>
      <c r="C76" s="97" t="str">
        <f>IF('Indicator Data'!AR79="No data","x",ROUND(IF('Indicator Data'!AR79&gt;C$195,0,IF('Indicator Data'!AR79&lt;C$194,10,(C$195-'Indicator Data'!AR79)/(C$195-C$194)*10)),1))</f>
        <v>x</v>
      </c>
      <c r="D76" s="98" t="str">
        <f t="shared" si="8"/>
        <v>x</v>
      </c>
      <c r="E76" s="97">
        <f>IF('Indicator Data'!AT79="No data","x",ROUND(IF('Indicator Data'!AT79&gt;E$195,0,IF('Indicator Data'!AT79&lt;E$194,10,(E$195-'Indicator Data'!AT79)/(E$195-E$194)*10)),1))</f>
        <v>2.2000000000000002</v>
      </c>
      <c r="F76" s="97">
        <f>IF('Indicator Data'!AS79="No data","x",ROUND(IF('Indicator Data'!AS79&gt;F$195,0,IF('Indicator Data'!AS79&lt;F$194,10,(F$195-'Indicator Data'!AS79)/(F$195-F$194)*10)),1))</f>
        <v>2</v>
      </c>
      <c r="G76" s="98">
        <f t="shared" si="9"/>
        <v>2.1</v>
      </c>
      <c r="H76" s="99">
        <f t="shared" si="10"/>
        <v>2.1</v>
      </c>
      <c r="I76" s="97" t="str">
        <f>IF('Indicator Data'!AV79="No data","x",ROUND(IF('Indicator Data'!AV79^2&gt;I$195,0,IF('Indicator Data'!AV79^2&lt;I$194,10,(I$195-'Indicator Data'!AV79^2)/(I$195-I$194)*10)),1))</f>
        <v>x</v>
      </c>
      <c r="J76" s="97">
        <f>IF(OR('Indicator Data'!AU79=0,'Indicator Data'!AU79="No data"),"x",ROUND(IF('Indicator Data'!AU79&gt;J$195,0,IF('Indicator Data'!AU79&lt;J$194,10,(J$195-'Indicator Data'!AU79)/(J$195-J$194)*10)),1))</f>
        <v>0</v>
      </c>
      <c r="K76" s="97">
        <f>IF('Indicator Data'!AW79="No data","x",ROUND(IF('Indicator Data'!AW79&gt;K$195,0,IF('Indicator Data'!AW79&lt;K$194,10,(K$195-'Indicator Data'!AW79)/(K$195-K$194)*10)),1))</f>
        <v>0.2</v>
      </c>
      <c r="L76" s="97">
        <f>IF('Indicator Data'!AX79="No data","x",ROUND(IF('Indicator Data'!AX79&gt;L$195,0,IF('Indicator Data'!AX79&lt;L$194,10,(L$195-'Indicator Data'!AX79)/(L$195-L$194)*10)),1))</f>
        <v>4.4000000000000004</v>
      </c>
      <c r="M76" s="98">
        <f t="shared" si="11"/>
        <v>1.5</v>
      </c>
      <c r="N76" s="148">
        <f>IF('Indicator Data'!AY79="No data","x",'Indicator Data'!AY79/'Indicator Data'!BE79*100)</f>
        <v>23.940149625935163</v>
      </c>
      <c r="O76" s="97">
        <f t="shared" si="12"/>
        <v>7.7</v>
      </c>
      <c r="P76" s="97">
        <f>IF('Indicator Data'!AZ79="No data","x",ROUND(IF('Indicator Data'!AZ79&gt;P$195,0,IF('Indicator Data'!AZ79&lt;P$194,10,(P$195-'Indicator Data'!AZ79)/(P$195-P$194)*10)),1))</f>
        <v>0.1</v>
      </c>
      <c r="Q76" s="97">
        <f>IF('Indicator Data'!BA79="No data","x",ROUND(IF('Indicator Data'!BA79&gt;Q$195,0,IF('Indicator Data'!BA79&lt;Q$194,10,(Q$195-'Indicator Data'!BA79)/(Q$195-Q$194)*10)),1))</f>
        <v>0</v>
      </c>
      <c r="R76" s="98">
        <f t="shared" si="13"/>
        <v>2.6</v>
      </c>
      <c r="S76" s="97">
        <f>IF('Indicator Data'!Y79="No data","x",ROUND(IF('Indicator Data'!Y79&gt;S$195,0,IF('Indicator Data'!Y79&lt;S$194,10,(S$195-'Indicator Data'!Y79)/(S$195-S$194)*10)),1))</f>
        <v>0.5</v>
      </c>
      <c r="T76" s="97">
        <f>IF('Indicator Data'!Z79="No data","x",ROUND(IF('Indicator Data'!Z79&gt;T$195,0,IF('Indicator Data'!Z79&lt;T$194,10,(T$195-'Indicator Data'!Z79)/(T$195-T$194)*10)),1))</f>
        <v>2.1</v>
      </c>
      <c r="U76" s="97">
        <f>IF('Indicator Data'!AC79="No data","x",ROUND(IF('Indicator Data'!AC79&gt;U$195,0,IF('Indicator Data'!AC79&lt;U$194,10,(U$195-'Indicator Data'!AC79)/(U$195-U$194)*10)),1))</f>
        <v>0</v>
      </c>
      <c r="V76" s="97">
        <f>IF('Indicator Data'!AD79="No data","x",ROUND(IF('Indicator Data'!AD79&gt;V$195,10,IF('Indicator Data'!AD79&lt;V$194,0,10-(V$195-'Indicator Data'!AD79)/(V$195-V$194)*10)),1))</f>
        <v>0</v>
      </c>
      <c r="W76" s="98">
        <f t="shared" si="14"/>
        <v>0.7</v>
      </c>
      <c r="X76" s="99">
        <f t="shared" si="15"/>
        <v>1.6</v>
      </c>
      <c r="Y76" s="184"/>
    </row>
    <row r="77" spans="1:25" s="4" customFormat="1" x14ac:dyDescent="0.25">
      <c r="A77" s="131" t="s">
        <v>142</v>
      </c>
      <c r="B77" s="51" t="s">
        <v>141</v>
      </c>
      <c r="C77" s="97">
        <f>IF('Indicator Data'!AR80="No data","x",ROUND(IF('Indicator Data'!AR80&gt;C$195,0,IF('Indicator Data'!AR80&lt;C$194,10,(C$195-'Indicator Data'!AR80)/(C$195-C$194)*10)),1))</f>
        <v>1.8</v>
      </c>
      <c r="D77" s="98">
        <f t="shared" si="8"/>
        <v>1.8</v>
      </c>
      <c r="E77" s="97">
        <f>IF('Indicator Data'!AT80="No data","x",ROUND(IF('Indicator Data'!AT80&gt;E$195,0,IF('Indicator Data'!AT80&lt;E$194,10,(E$195-'Indicator Data'!AT80)/(E$195-E$194)*10)),1))</f>
        <v>6</v>
      </c>
      <c r="F77" s="97">
        <f>IF('Indicator Data'!AS80="No data","x",ROUND(IF('Indicator Data'!AS80&gt;F$195,0,IF('Indicator Data'!AS80&lt;F$194,10,(F$195-'Indicator Data'!AS80)/(F$195-F$194)*10)),1))</f>
        <v>4.8</v>
      </c>
      <c r="G77" s="98">
        <f t="shared" si="9"/>
        <v>5.4</v>
      </c>
      <c r="H77" s="99">
        <f t="shared" si="10"/>
        <v>3.6</v>
      </c>
      <c r="I77" s="97">
        <f>IF('Indicator Data'!AV80="No data","x",ROUND(IF('Indicator Data'!AV80^2&gt;I$195,0,IF('Indicator Data'!AV80^2&lt;I$194,10,(I$195-'Indicator Data'!AV80^2)/(I$195-I$194)*10)),1))</f>
        <v>5.3</v>
      </c>
      <c r="J77" s="97">
        <f>IF(OR('Indicator Data'!AU80=0,'Indicator Data'!AU80="No data"),"x",ROUND(IF('Indicator Data'!AU80&gt;J$195,0,IF('Indicator Data'!AU80&lt;J$194,10,(J$195-'Indicator Data'!AU80)/(J$195-J$194)*10)),1))</f>
        <v>2.1</v>
      </c>
      <c r="K77" s="97">
        <f>IF('Indicator Data'!AW80="No data","x",ROUND(IF('Indicator Data'!AW80&gt;K$195,0,IF('Indicator Data'!AW80&lt;K$194,10,(K$195-'Indicator Data'!AW80)/(K$195-K$194)*10)),1))</f>
        <v>7.4</v>
      </c>
      <c r="L77" s="97">
        <f>IF('Indicator Data'!AX80="No data","x",ROUND(IF('Indicator Data'!AX80&gt;L$195,0,IF('Indicator Data'!AX80&lt;L$194,10,(L$195-'Indicator Data'!AX80)/(L$195-L$194)*10)),1))</f>
        <v>6.2</v>
      </c>
      <c r="M77" s="98">
        <f t="shared" si="11"/>
        <v>5.3</v>
      </c>
      <c r="N77" s="148">
        <f>IF('Indicator Data'!AY80="No data","x",'Indicator Data'!AY80/'Indicator Data'!BE80*100)</f>
        <v>24.552753103568893</v>
      </c>
      <c r="O77" s="97">
        <f t="shared" si="12"/>
        <v>7.6</v>
      </c>
      <c r="P77" s="97">
        <f>IF('Indicator Data'!AZ80="No data","x",ROUND(IF('Indicator Data'!AZ80&gt;P$195,0,IF('Indicator Data'!AZ80&lt;P$194,10,(P$195-'Indicator Data'!AZ80)/(P$195-P$194)*10)),1))</f>
        <v>6.7</v>
      </c>
      <c r="Q77" s="97">
        <f>IF('Indicator Data'!BA80="No data","x",ROUND(IF('Indicator Data'!BA80&gt;Q$195,0,IF('Indicator Data'!BA80&lt;Q$194,10,(Q$195-'Indicator Data'!BA80)/(Q$195-Q$194)*10)),1))</f>
        <v>1.2</v>
      </c>
      <c r="R77" s="98">
        <f t="shared" si="13"/>
        <v>5.2</v>
      </c>
      <c r="S77" s="97">
        <f>IF('Indicator Data'!Y80="No data","x",ROUND(IF('Indicator Data'!Y80&gt;S$195,0,IF('Indicator Data'!Y80&lt;S$194,10,(S$195-'Indicator Data'!Y80)/(S$195-S$194)*10)),1))</f>
        <v>8.1999999999999993</v>
      </c>
      <c r="T77" s="97">
        <f>IF('Indicator Data'!Z80="No data","x",ROUND(IF('Indicator Data'!Z80&gt;T$195,0,IF('Indicator Data'!Z80&lt;T$194,10,(T$195-'Indicator Data'!Z80)/(T$195-T$194)*10)),1))</f>
        <v>2.8</v>
      </c>
      <c r="U77" s="97">
        <f>IF('Indicator Data'!AC80="No data","x",ROUND(IF('Indicator Data'!AC80&gt;U$195,0,IF('Indicator Data'!AC80&lt;U$194,10,(U$195-'Indicator Data'!AC80)/(U$195-U$194)*10)),1))</f>
        <v>9.3000000000000007</v>
      </c>
      <c r="V77" s="97">
        <f>IF('Indicator Data'!AD80="No data","x",ROUND(IF('Indicator Data'!AD80&gt;V$195,10,IF('Indicator Data'!AD80&lt;V$194,0,10-(V$195-'Indicator Data'!AD80)/(V$195-V$194)*10)),1))</f>
        <v>1.9</v>
      </c>
      <c r="W77" s="98">
        <f t="shared" si="14"/>
        <v>5.6</v>
      </c>
      <c r="X77" s="99">
        <f t="shared" si="15"/>
        <v>5.4</v>
      </c>
      <c r="Y77" s="184"/>
    </row>
    <row r="78" spans="1:25" s="4" customFormat="1" x14ac:dyDescent="0.25">
      <c r="A78" s="131" t="s">
        <v>144</v>
      </c>
      <c r="B78" s="51" t="s">
        <v>143</v>
      </c>
      <c r="C78" s="97">
        <f>IF('Indicator Data'!AR81="No data","x",ROUND(IF('Indicator Data'!AR81&gt;C$195,0,IF('Indicator Data'!AR81&lt;C$194,10,(C$195-'Indicator Data'!AR81)/(C$195-C$194)*10)),1))</f>
        <v>3.3</v>
      </c>
      <c r="D78" s="98">
        <f t="shared" si="8"/>
        <v>3.3</v>
      </c>
      <c r="E78" s="97">
        <f>IF('Indicator Data'!AT81="No data","x",ROUND(IF('Indicator Data'!AT81&gt;E$195,0,IF('Indicator Data'!AT81&lt;E$194,10,(E$195-'Indicator Data'!AT81)/(E$195-E$194)*10)),1))</f>
        <v>6.3</v>
      </c>
      <c r="F78" s="97">
        <f>IF('Indicator Data'!AS81="No data","x",ROUND(IF('Indicator Data'!AS81&gt;F$195,0,IF('Indicator Data'!AS81&lt;F$194,10,(F$195-'Indicator Data'!AS81)/(F$195-F$194)*10)),1))</f>
        <v>5.4</v>
      </c>
      <c r="G78" s="98">
        <f t="shared" si="9"/>
        <v>5.9</v>
      </c>
      <c r="H78" s="99">
        <f t="shared" si="10"/>
        <v>4.5999999999999996</v>
      </c>
      <c r="I78" s="97">
        <f>IF('Indicator Data'!AV81="No data","x",ROUND(IF('Indicator Data'!AV81^2&gt;I$195,0,IF('Indicator Data'!AV81^2&lt;I$194,10,(I$195-'Indicator Data'!AV81^2)/(I$195-I$194)*10)),1))</f>
        <v>1</v>
      </c>
      <c r="J78" s="97">
        <f>IF(OR('Indicator Data'!AU81=0,'Indicator Data'!AU81="No data"),"x",ROUND(IF('Indicator Data'!AU81&gt;J$195,0,IF('Indicator Data'!AU81&lt;J$194,10,(J$195-'Indicator Data'!AU81)/(J$195-J$194)*10)),1))</f>
        <v>0.3</v>
      </c>
      <c r="K78" s="97">
        <f>IF('Indicator Data'!AW81="No data","x",ROUND(IF('Indicator Data'!AW81&gt;K$195,0,IF('Indicator Data'!AW81&lt;K$194,10,(K$195-'Indicator Data'!AW81)/(K$195-K$194)*10)),1))</f>
        <v>7.8</v>
      </c>
      <c r="L78" s="97">
        <f>IF('Indicator Data'!AX81="No data","x",ROUND(IF('Indicator Data'!AX81&gt;L$195,0,IF('Indicator Data'!AX81&lt;L$194,10,(L$195-'Indicator Data'!AX81)/(L$195-L$194)*10)),1))</f>
        <v>3.5</v>
      </c>
      <c r="M78" s="98">
        <f t="shared" si="11"/>
        <v>3.2</v>
      </c>
      <c r="N78" s="148">
        <f>IF('Indicator Data'!AY81="No data","x",'Indicator Data'!AY81/'Indicator Data'!BE81*100)</f>
        <v>9.936132746733497</v>
      </c>
      <c r="O78" s="97">
        <f t="shared" si="12"/>
        <v>9.1</v>
      </c>
      <c r="P78" s="97">
        <f>IF('Indicator Data'!AZ81="No data","x",ROUND(IF('Indicator Data'!AZ81&gt;P$195,0,IF('Indicator Data'!AZ81&lt;P$194,10,(P$195-'Indicator Data'!AZ81)/(P$195-P$194)*10)),1))</f>
        <v>4.4000000000000004</v>
      </c>
      <c r="Q78" s="97">
        <f>IF('Indicator Data'!BA81="No data","x",ROUND(IF('Indicator Data'!BA81&gt;Q$195,0,IF('Indicator Data'!BA81&lt;Q$194,10,(Q$195-'Indicator Data'!BA81)/(Q$195-Q$194)*10)),1))</f>
        <v>2.5</v>
      </c>
      <c r="R78" s="98">
        <f t="shared" si="13"/>
        <v>5.3</v>
      </c>
      <c r="S78" s="97">
        <f>IF('Indicator Data'!Y81="No data","x",ROUND(IF('Indicator Data'!Y81&gt;S$195,0,IF('Indicator Data'!Y81&lt;S$194,10,(S$195-'Indicator Data'!Y81)/(S$195-S$194)*10)),1))</f>
        <v>9.5</v>
      </c>
      <c r="T78" s="97">
        <f>IF('Indicator Data'!Z81="No data","x",ROUND(IF('Indicator Data'!Z81&gt;T$195,0,IF('Indicator Data'!Z81&lt;T$194,10,(T$195-'Indicator Data'!Z81)/(T$195-T$194)*10)),1))</f>
        <v>5.9</v>
      </c>
      <c r="U78" s="97">
        <f>IF('Indicator Data'!AC81="No data","x",ROUND(IF('Indicator Data'!AC81&gt;U$195,0,IF('Indicator Data'!AC81&lt;U$194,10,(U$195-'Indicator Data'!AC81)/(U$195-U$194)*10)),1))</f>
        <v>9.1999999999999993</v>
      </c>
      <c r="V78" s="97">
        <f>IF('Indicator Data'!AD81="No data","x",ROUND(IF('Indicator Data'!AD81&gt;V$195,10,IF('Indicator Data'!AD81&lt;V$194,0,10-(V$195-'Indicator Data'!AD81)/(V$195-V$194)*10)),1))</f>
        <v>1.4</v>
      </c>
      <c r="W78" s="98">
        <f t="shared" si="14"/>
        <v>6.5</v>
      </c>
      <c r="X78" s="99">
        <f t="shared" si="15"/>
        <v>5</v>
      </c>
      <c r="Y78" s="184"/>
    </row>
    <row r="79" spans="1:25" s="4" customFormat="1" x14ac:dyDescent="0.25">
      <c r="A79" s="131" t="s">
        <v>847</v>
      </c>
      <c r="B79" s="51" t="s">
        <v>145</v>
      </c>
      <c r="C79" s="97">
        <f>IF('Indicator Data'!AR82="No data","x",ROUND(IF('Indicator Data'!AR82&gt;C$195,0,IF('Indicator Data'!AR82&lt;C$194,10,(C$195-'Indicator Data'!AR82)/(C$195-C$194)*10)),1))</f>
        <v>4.4000000000000004</v>
      </c>
      <c r="D79" s="98">
        <f t="shared" si="8"/>
        <v>4.4000000000000004</v>
      </c>
      <c r="E79" s="97">
        <f>IF('Indicator Data'!AT82="No data","x",ROUND(IF('Indicator Data'!AT82&gt;E$195,0,IF('Indicator Data'!AT82&lt;E$194,10,(E$195-'Indicator Data'!AT82)/(E$195-E$194)*10)),1))</f>
        <v>7.1</v>
      </c>
      <c r="F79" s="97">
        <f>IF('Indicator Data'!AS82="No data","x",ROUND(IF('Indicator Data'!AS82&gt;F$195,0,IF('Indicator Data'!AS82&lt;F$194,10,(F$195-'Indicator Data'!AS82)/(F$195-F$194)*10)),1))</f>
        <v>5.4</v>
      </c>
      <c r="G79" s="98">
        <f t="shared" si="9"/>
        <v>6.3</v>
      </c>
      <c r="H79" s="99">
        <f t="shared" si="10"/>
        <v>5.4</v>
      </c>
      <c r="I79" s="97">
        <f>IF('Indicator Data'!AV82="No data","x",ROUND(IF('Indicator Data'!AV82^2&gt;I$195,0,IF('Indicator Data'!AV82^2&lt;I$194,10,(I$195-'Indicator Data'!AV82^2)/(I$195-I$194)*10)),1))</f>
        <v>2.6</v>
      </c>
      <c r="J79" s="97">
        <f>IF(OR('Indicator Data'!AU82=0,'Indicator Data'!AU82="No data"),"x",ROUND(IF('Indicator Data'!AU82&gt;J$195,0,IF('Indicator Data'!AU82&lt;J$194,10,(J$195-'Indicator Data'!AU82)/(J$195-J$194)*10)),1))</f>
        <v>0.1</v>
      </c>
      <c r="K79" s="97">
        <f>IF('Indicator Data'!AW82="No data","x",ROUND(IF('Indicator Data'!AW82&gt;K$195,0,IF('Indicator Data'!AW82&lt;K$194,10,(K$195-'Indicator Data'!AW82)/(K$195-K$194)*10)),1))</f>
        <v>5.6</v>
      </c>
      <c r="L79" s="97">
        <f>IF('Indicator Data'!AX82="No data","x",ROUND(IF('Indicator Data'!AX82&gt;L$195,0,IF('Indicator Data'!AX82&lt;L$194,10,(L$195-'Indicator Data'!AX82)/(L$195-L$194)*10)),1))</f>
        <v>5.5</v>
      </c>
      <c r="M79" s="98">
        <f t="shared" si="11"/>
        <v>3.5</v>
      </c>
      <c r="N79" s="148">
        <f>IF('Indicator Data'!AY82="No data","x",'Indicator Data'!AY82/'Indicator Data'!BE82*100)</f>
        <v>9.8246906757545052</v>
      </c>
      <c r="O79" s="97">
        <f t="shared" si="12"/>
        <v>9.1</v>
      </c>
      <c r="P79" s="97">
        <f>IF('Indicator Data'!AZ82="No data","x",ROUND(IF('Indicator Data'!AZ82&gt;P$195,0,IF('Indicator Data'!AZ82&lt;P$194,10,(P$195-'Indicator Data'!AZ82)/(P$195-P$194)*10)),1))</f>
        <v>1.1000000000000001</v>
      </c>
      <c r="Q79" s="97">
        <f>IF('Indicator Data'!BA82="No data","x",ROUND(IF('Indicator Data'!BA82&gt;Q$195,0,IF('Indicator Data'!BA82&lt;Q$194,10,(Q$195-'Indicator Data'!BA82)/(Q$195-Q$194)*10)),1))</f>
        <v>0.8</v>
      </c>
      <c r="R79" s="98">
        <f t="shared" si="13"/>
        <v>3.7</v>
      </c>
      <c r="S79" s="97">
        <f>IF('Indicator Data'!Y82="No data","x",ROUND(IF('Indicator Data'!Y82&gt;S$195,0,IF('Indicator Data'!Y82&lt;S$194,10,(S$195-'Indicator Data'!Y82)/(S$195-S$194)*10)),1))</f>
        <v>7.8</v>
      </c>
      <c r="T79" s="97">
        <f>IF('Indicator Data'!Z82="No data","x",ROUND(IF('Indicator Data'!Z82&gt;T$195,0,IF('Indicator Data'!Z82&lt;T$194,10,(T$195-'Indicator Data'!Z82)/(T$195-T$194)*10)),1))</f>
        <v>0</v>
      </c>
      <c r="U79" s="97">
        <f>IF('Indicator Data'!AC82="No data","x",ROUND(IF('Indicator Data'!AC82&gt;U$195,0,IF('Indicator Data'!AC82&lt;U$194,10,(U$195-'Indicator Data'!AC82)/(U$195-U$194)*10)),1))</f>
        <v>6.5</v>
      </c>
      <c r="V79" s="97">
        <f>IF('Indicator Data'!AD82="No data","x",ROUND(IF('Indicator Data'!AD82&gt;V$195,10,IF('Indicator Data'!AD82&lt;V$194,0,10-(V$195-'Indicator Data'!AD82)/(V$195-V$194)*10)),1))</f>
        <v>0.3</v>
      </c>
      <c r="W79" s="98">
        <f t="shared" si="14"/>
        <v>3.7</v>
      </c>
      <c r="X79" s="99">
        <f t="shared" si="15"/>
        <v>3.6</v>
      </c>
      <c r="Y79" s="184"/>
    </row>
    <row r="80" spans="1:25" s="4" customFormat="1" x14ac:dyDescent="0.25">
      <c r="A80" s="131" t="s">
        <v>147</v>
      </c>
      <c r="B80" s="51" t="s">
        <v>146</v>
      </c>
      <c r="C80" s="97">
        <f>IF('Indicator Data'!AR83="No data","x",ROUND(IF('Indicator Data'!AR83&gt;C$195,0,IF('Indicator Data'!AR83&lt;C$194,10,(C$195-'Indicator Data'!AR83)/(C$195-C$194)*10)),1))</f>
        <v>8.4</v>
      </c>
      <c r="D80" s="98">
        <f t="shared" si="8"/>
        <v>8.4</v>
      </c>
      <c r="E80" s="97">
        <f>IF('Indicator Data'!AT83="No data","x",ROUND(IF('Indicator Data'!AT83&gt;E$195,0,IF('Indicator Data'!AT83&lt;E$194,10,(E$195-'Indicator Data'!AT83)/(E$195-E$194)*10)),1))</f>
        <v>8.3000000000000007</v>
      </c>
      <c r="F80" s="97">
        <f>IF('Indicator Data'!AS83="No data","x",ROUND(IF('Indicator Data'!AS83&gt;F$195,0,IF('Indicator Data'!AS83&lt;F$194,10,(F$195-'Indicator Data'!AS83)/(F$195-F$194)*10)),1))</f>
        <v>7.5</v>
      </c>
      <c r="G80" s="98">
        <f t="shared" si="9"/>
        <v>7.9</v>
      </c>
      <c r="H80" s="99">
        <f t="shared" si="10"/>
        <v>8.1999999999999993</v>
      </c>
      <c r="I80" s="97">
        <f>IF('Indicator Data'!AV83="No data","x",ROUND(IF('Indicator Data'!AV83^2&gt;I$195,0,IF('Indicator Data'!AV83^2&lt;I$194,10,(I$195-'Indicator Data'!AV83^2)/(I$195-I$194)*10)),1))</f>
        <v>4</v>
      </c>
      <c r="J80" s="97">
        <f>IF(OR('Indicator Data'!AU83=0,'Indicator Data'!AU83="No data"),"x",ROUND(IF('Indicator Data'!AU83&gt;J$195,0,IF('Indicator Data'!AU83&lt;J$194,10,(J$195-'Indicator Data'!AU83)/(J$195-J$194)*10)),1))</f>
        <v>0.1</v>
      </c>
      <c r="K80" s="97">
        <f>IF('Indicator Data'!AW83="No data","x",ROUND(IF('Indicator Data'!AW83&gt;K$195,0,IF('Indicator Data'!AW83&lt;K$194,10,(K$195-'Indicator Data'!AW83)/(K$195-K$194)*10)),1))</f>
        <v>8.3000000000000007</v>
      </c>
      <c r="L80" s="97">
        <f>IF('Indicator Data'!AX83="No data","x",ROUND(IF('Indicator Data'!AX83&gt;L$195,0,IF('Indicator Data'!AX83&lt;L$194,10,(L$195-'Indicator Data'!AX83)/(L$195-L$194)*10)),1))</f>
        <v>5.4</v>
      </c>
      <c r="M80" s="98">
        <f t="shared" si="11"/>
        <v>4.5</v>
      </c>
      <c r="N80" s="148">
        <f>IF('Indicator Data'!AY83="No data","x",'Indicator Data'!AY83/'Indicator Data'!BE83*100)</f>
        <v>11.051759071652238</v>
      </c>
      <c r="O80" s="97">
        <f t="shared" si="12"/>
        <v>9</v>
      </c>
      <c r="P80" s="97">
        <f>IF('Indicator Data'!AZ83="No data","x",ROUND(IF('Indicator Data'!AZ83&gt;P$195,0,IF('Indicator Data'!AZ83&lt;P$194,10,(P$195-'Indicator Data'!AZ83)/(P$195-P$194)*10)),1))</f>
        <v>1.6</v>
      </c>
      <c r="Q80" s="97">
        <f>IF('Indicator Data'!BA83="No data","x",ROUND(IF('Indicator Data'!BA83&gt;Q$195,0,IF('Indicator Data'!BA83&lt;Q$194,10,(Q$195-'Indicator Data'!BA83)/(Q$195-Q$194)*10)),1))</f>
        <v>2.7</v>
      </c>
      <c r="R80" s="98">
        <f t="shared" si="13"/>
        <v>4.4000000000000004</v>
      </c>
      <c r="S80" s="97">
        <f>IF('Indicator Data'!Y83="No data","x",ROUND(IF('Indicator Data'!Y83&gt;S$195,0,IF('Indicator Data'!Y83&lt;S$194,10,(S$195-'Indicator Data'!Y83)/(S$195-S$194)*10)),1))</f>
        <v>8.5</v>
      </c>
      <c r="T80" s="97">
        <f>IF('Indicator Data'!Z83="No data","x",ROUND(IF('Indicator Data'!Z83&gt;T$195,0,IF('Indicator Data'!Z83&lt;T$194,10,(T$195-'Indicator Data'!Z83)/(T$195-T$194)*10)),1))</f>
        <v>8.5</v>
      </c>
      <c r="U80" s="97">
        <f>IF('Indicator Data'!AC83="No data","x",ROUND(IF('Indicator Data'!AC83&gt;U$195,0,IF('Indicator Data'!AC83&lt;U$194,10,(U$195-'Indicator Data'!AC83)/(U$195-U$194)*10)),1))</f>
        <v>7.9</v>
      </c>
      <c r="V80" s="97">
        <f>IF('Indicator Data'!AD83="No data","x",ROUND(IF('Indicator Data'!AD83&gt;V$195,10,IF('Indicator Data'!AD83&lt;V$194,0,10-(V$195-'Indicator Data'!AD83)/(V$195-V$194)*10)),1))</f>
        <v>0.6</v>
      </c>
      <c r="W80" s="98">
        <f t="shared" si="14"/>
        <v>6.4</v>
      </c>
      <c r="X80" s="99">
        <f t="shared" si="15"/>
        <v>5.0999999999999996</v>
      </c>
      <c r="Y80" s="184"/>
    </row>
    <row r="81" spans="1:25" s="4" customFormat="1" x14ac:dyDescent="0.25">
      <c r="A81" s="131" t="s">
        <v>149</v>
      </c>
      <c r="B81" s="51" t="s">
        <v>148</v>
      </c>
      <c r="C81" s="97" t="str">
        <f>IF('Indicator Data'!AR84="No data","x",ROUND(IF('Indicator Data'!AR84&gt;C$195,0,IF('Indicator Data'!AR84&lt;C$194,10,(C$195-'Indicator Data'!AR84)/(C$195-C$194)*10)),1))</f>
        <v>x</v>
      </c>
      <c r="D81" s="98" t="str">
        <f t="shared" si="8"/>
        <v>x</v>
      </c>
      <c r="E81" s="97">
        <f>IF('Indicator Data'!AT84="No data","x",ROUND(IF('Indicator Data'!AT84&gt;E$195,0,IF('Indicator Data'!AT84&lt;E$194,10,(E$195-'Indicator Data'!AT84)/(E$195-E$194)*10)),1))</f>
        <v>2.7</v>
      </c>
      <c r="F81" s="97">
        <f>IF('Indicator Data'!AS84="No data","x",ROUND(IF('Indicator Data'!AS84&gt;F$195,0,IF('Indicator Data'!AS84&lt;F$194,10,(F$195-'Indicator Data'!AS84)/(F$195-F$194)*10)),1))</f>
        <v>1.9</v>
      </c>
      <c r="G81" s="98">
        <f t="shared" si="9"/>
        <v>2.2999999999999998</v>
      </c>
      <c r="H81" s="99">
        <f t="shared" si="10"/>
        <v>2.2999999999999998</v>
      </c>
      <c r="I81" s="97" t="str">
        <f>IF('Indicator Data'!AV84="No data","x",ROUND(IF('Indicator Data'!AV84^2&gt;I$195,0,IF('Indicator Data'!AV84^2&lt;I$194,10,(I$195-'Indicator Data'!AV84^2)/(I$195-I$194)*10)),1))</f>
        <v>x</v>
      </c>
      <c r="J81" s="97">
        <f>IF(OR('Indicator Data'!AU84=0,'Indicator Data'!AU84="No data"),"x",ROUND(IF('Indicator Data'!AU84&gt;J$195,0,IF('Indicator Data'!AU84&lt;J$194,10,(J$195-'Indicator Data'!AU84)/(J$195-J$194)*10)),1))</f>
        <v>0</v>
      </c>
      <c r="K81" s="97">
        <f>IF('Indicator Data'!AW84="No data","x",ROUND(IF('Indicator Data'!AW84&gt;K$195,0,IF('Indicator Data'!AW84&lt;K$194,10,(K$195-'Indicator Data'!AW84)/(K$195-K$194)*10)),1))</f>
        <v>2</v>
      </c>
      <c r="L81" s="97">
        <f>IF('Indicator Data'!AX84="No data","x",ROUND(IF('Indicator Data'!AX84&gt;L$195,0,IF('Indicator Data'!AX84&lt;L$194,10,(L$195-'Indicator Data'!AX84)/(L$195-L$194)*10)),1))</f>
        <v>4.9000000000000004</v>
      </c>
      <c r="M81" s="98">
        <f t="shared" si="11"/>
        <v>2.2999999999999998</v>
      </c>
      <c r="N81" s="148">
        <f>IF('Indicator Data'!AY84="No data","x",'Indicator Data'!AY84/'Indicator Data'!BE84*100)</f>
        <v>159.67484395412976</v>
      </c>
      <c r="O81" s="97">
        <f t="shared" si="12"/>
        <v>0</v>
      </c>
      <c r="P81" s="97">
        <f>IF('Indicator Data'!AZ84="No data","x",ROUND(IF('Indicator Data'!AZ84&gt;P$195,0,IF('Indicator Data'!AZ84&lt;P$194,10,(P$195-'Indicator Data'!AZ84)/(P$195-P$194)*10)),1))</f>
        <v>1.1000000000000001</v>
      </c>
      <c r="Q81" s="97">
        <f>IF('Indicator Data'!BA84="No data","x",ROUND(IF('Indicator Data'!BA84&gt;Q$195,0,IF('Indicator Data'!BA84&lt;Q$194,10,(Q$195-'Indicator Data'!BA84)/(Q$195-Q$194)*10)),1))</f>
        <v>0.4</v>
      </c>
      <c r="R81" s="98">
        <f t="shared" si="13"/>
        <v>0.5</v>
      </c>
      <c r="S81" s="97">
        <f>IF('Indicator Data'!Y84="No data","x",ROUND(IF('Indicator Data'!Y84&gt;S$195,0,IF('Indicator Data'!Y84&lt;S$194,10,(S$195-'Indicator Data'!Y84)/(S$195-S$194)*10)),1))</f>
        <v>3</v>
      </c>
      <c r="T81" s="97">
        <f>IF('Indicator Data'!Z84="No data","x",ROUND(IF('Indicator Data'!Z84&gt;T$195,0,IF('Indicator Data'!Z84&lt;T$194,10,(T$195-'Indicator Data'!Z84)/(T$195-T$194)*10)),1))</f>
        <v>1.8</v>
      </c>
      <c r="U81" s="97">
        <f>IF('Indicator Data'!AC84="No data","x",ROUND(IF('Indicator Data'!AC84&gt;U$195,0,IF('Indicator Data'!AC84&lt;U$194,10,(U$195-'Indicator Data'!AC84)/(U$195-U$194)*10)),1))</f>
        <v>0</v>
      </c>
      <c r="V81" s="97">
        <f>IF('Indicator Data'!AD84="No data","x",ROUND(IF('Indicator Data'!AD84&gt;V$195,10,IF('Indicator Data'!AD84&lt;V$194,0,10-(V$195-'Indicator Data'!AD84)/(V$195-V$194)*10)),1))</f>
        <v>0.1</v>
      </c>
      <c r="W81" s="98">
        <f t="shared" si="14"/>
        <v>1.2</v>
      </c>
      <c r="X81" s="99">
        <f t="shared" si="15"/>
        <v>1.3</v>
      </c>
      <c r="Y81" s="184"/>
    </row>
    <row r="82" spans="1:25" s="4" customFormat="1" x14ac:dyDescent="0.25">
      <c r="A82" s="131" t="s">
        <v>151</v>
      </c>
      <c r="B82" s="51" t="s">
        <v>150</v>
      </c>
      <c r="C82" s="97" t="str">
        <f>IF('Indicator Data'!AR85="No data","x",ROUND(IF('Indicator Data'!AR85&gt;C$195,0,IF('Indicator Data'!AR85&lt;C$194,10,(C$195-'Indicator Data'!AR85)/(C$195-C$194)*10)),1))</f>
        <v>x</v>
      </c>
      <c r="D82" s="98" t="str">
        <f t="shared" si="8"/>
        <v>x</v>
      </c>
      <c r="E82" s="97">
        <f>IF('Indicator Data'!AT85="No data","x",ROUND(IF('Indicator Data'!AT85&gt;E$195,0,IF('Indicator Data'!AT85&lt;E$194,10,(E$195-'Indicator Data'!AT85)/(E$195-E$194)*10)),1))</f>
        <v>3.6</v>
      </c>
      <c r="F82" s="97">
        <f>IF('Indicator Data'!AS85="No data","x",ROUND(IF('Indicator Data'!AS85&gt;F$195,0,IF('Indicator Data'!AS85&lt;F$194,10,(F$195-'Indicator Data'!AS85)/(F$195-F$194)*10)),1))</f>
        <v>2.2000000000000002</v>
      </c>
      <c r="G82" s="98">
        <f t="shared" si="9"/>
        <v>2.9</v>
      </c>
      <c r="H82" s="99">
        <f t="shared" si="10"/>
        <v>2.9</v>
      </c>
      <c r="I82" s="97" t="str">
        <f>IF('Indicator Data'!AV85="No data","x",ROUND(IF('Indicator Data'!AV85^2&gt;I$195,0,IF('Indicator Data'!AV85^2&lt;I$194,10,(I$195-'Indicator Data'!AV85^2)/(I$195-I$194)*10)),1))</f>
        <v>x</v>
      </c>
      <c r="J82" s="97">
        <f>IF(OR('Indicator Data'!AU85=0,'Indicator Data'!AU85="No data"),"x",ROUND(IF('Indicator Data'!AU85&gt;J$195,0,IF('Indicator Data'!AU85&lt;J$194,10,(J$195-'Indicator Data'!AU85)/(J$195-J$194)*10)),1))</f>
        <v>0</v>
      </c>
      <c r="K82" s="97">
        <f>IF('Indicator Data'!AW85="No data","x",ROUND(IF('Indicator Data'!AW85&gt;K$195,0,IF('Indicator Data'!AW85&lt;K$194,10,(K$195-'Indicator Data'!AW85)/(K$195-K$194)*10)),1))</f>
        <v>2.1</v>
      </c>
      <c r="L82" s="97">
        <f>IF('Indicator Data'!AX85="No data","x",ROUND(IF('Indicator Data'!AX85&gt;L$195,0,IF('Indicator Data'!AX85&lt;L$194,10,(L$195-'Indicator Data'!AX85)/(L$195-L$194)*10)),1))</f>
        <v>3.4</v>
      </c>
      <c r="M82" s="98">
        <f t="shared" si="11"/>
        <v>1.8</v>
      </c>
      <c r="N82" s="148">
        <f>IF('Indicator Data'!AY85="No data","x",'Indicator Data'!AY85/'Indicator Data'!BE85*100)</f>
        <v>212.56931608133084</v>
      </c>
      <c r="O82" s="97">
        <f t="shared" si="12"/>
        <v>0</v>
      </c>
      <c r="P82" s="97">
        <f>IF('Indicator Data'!AZ85="No data","x",ROUND(IF('Indicator Data'!AZ85&gt;P$195,0,IF('Indicator Data'!AZ85&lt;P$194,10,(P$195-'Indicator Data'!AZ85)/(P$195-P$194)*10)),1))</f>
        <v>0</v>
      </c>
      <c r="Q82" s="97">
        <f>IF('Indicator Data'!BA85="No data","x",ROUND(IF('Indicator Data'!BA85&gt;Q$195,0,IF('Indicator Data'!BA85&lt;Q$194,10,(Q$195-'Indicator Data'!BA85)/(Q$195-Q$194)*10)),1))</f>
        <v>0</v>
      </c>
      <c r="R82" s="98">
        <f t="shared" si="13"/>
        <v>0</v>
      </c>
      <c r="S82" s="97">
        <f>IF('Indicator Data'!Y85="No data","x",ROUND(IF('Indicator Data'!Y85&gt;S$195,0,IF('Indicator Data'!Y85&lt;S$194,10,(S$195-'Indicator Data'!Y85)/(S$195-S$194)*10)),1))</f>
        <v>1.6</v>
      </c>
      <c r="T82" s="97">
        <f>IF('Indicator Data'!Z85="No data","x",ROUND(IF('Indicator Data'!Z85&gt;T$195,0,IF('Indicator Data'!Z85&lt;T$194,10,(T$195-'Indicator Data'!Z85)/(T$195-T$194)*10)),1))</f>
        <v>0.5</v>
      </c>
      <c r="U82" s="97">
        <f>IF('Indicator Data'!AC85="No data","x",ROUND(IF('Indicator Data'!AC85&gt;U$195,0,IF('Indicator Data'!AC85&lt;U$194,10,(U$195-'Indicator Data'!AC85)/(U$195-U$194)*10)),1))</f>
        <v>1.4</v>
      </c>
      <c r="V82" s="97">
        <f>IF('Indicator Data'!AD85="No data","x",ROUND(IF('Indicator Data'!AD85&gt;V$195,10,IF('Indicator Data'!AD85&lt;V$194,0,10-(V$195-'Indicator Data'!AD85)/(V$195-V$194)*10)),1))</f>
        <v>0.1</v>
      </c>
      <c r="W82" s="98">
        <f t="shared" si="14"/>
        <v>0.9</v>
      </c>
      <c r="X82" s="99">
        <f t="shared" si="15"/>
        <v>0.9</v>
      </c>
      <c r="Y82" s="184"/>
    </row>
    <row r="83" spans="1:25" s="4" customFormat="1" x14ac:dyDescent="0.25">
      <c r="A83" s="131" t="s">
        <v>153</v>
      </c>
      <c r="B83" s="51" t="s">
        <v>152</v>
      </c>
      <c r="C83" s="97">
        <f>IF('Indicator Data'!AR86="No data","x",ROUND(IF('Indicator Data'!AR86&gt;C$195,0,IF('Indicator Data'!AR86&lt;C$194,10,(C$195-'Indicator Data'!AR86)/(C$195-C$194)*10)),1))</f>
        <v>2.4</v>
      </c>
      <c r="D83" s="98">
        <f t="shared" si="8"/>
        <v>2.4</v>
      </c>
      <c r="E83" s="97">
        <f>IF('Indicator Data'!AT86="No data","x",ROUND(IF('Indicator Data'!AT86&gt;E$195,0,IF('Indicator Data'!AT86&lt;E$194,10,(E$195-'Indicator Data'!AT86)/(E$195-E$194)*10)),1))</f>
        <v>5.3</v>
      </c>
      <c r="F83" s="97">
        <f>IF('Indicator Data'!AS86="No data","x",ROUND(IF('Indicator Data'!AS86&gt;F$195,0,IF('Indicator Data'!AS86&lt;F$194,10,(F$195-'Indicator Data'!AS86)/(F$195-F$194)*10)),1))</f>
        <v>4.0999999999999996</v>
      </c>
      <c r="G83" s="98">
        <f t="shared" si="9"/>
        <v>4.7</v>
      </c>
      <c r="H83" s="99">
        <f t="shared" si="10"/>
        <v>3.6</v>
      </c>
      <c r="I83" s="97">
        <f>IF('Indicator Data'!AV86="No data","x",ROUND(IF('Indicator Data'!AV86^2&gt;I$195,0,IF('Indicator Data'!AV86^2&lt;I$194,10,(I$195-'Indicator Data'!AV86^2)/(I$195-I$194)*10)),1))</f>
        <v>0.2</v>
      </c>
      <c r="J83" s="97">
        <f>IF(OR('Indicator Data'!AU86=0,'Indicator Data'!AU86="No data"),"x",ROUND(IF('Indicator Data'!AU86&gt;J$195,0,IF('Indicator Data'!AU86&lt;J$194,10,(J$195-'Indicator Data'!AU86)/(J$195-J$194)*10)),1))</f>
        <v>0</v>
      </c>
      <c r="K83" s="97">
        <f>IF('Indicator Data'!AW86="No data","x",ROUND(IF('Indicator Data'!AW86&gt;K$195,0,IF('Indicator Data'!AW86&lt;K$194,10,(K$195-'Indicator Data'!AW86)/(K$195-K$194)*10)),1))</f>
        <v>3.4</v>
      </c>
      <c r="L83" s="97">
        <f>IF('Indicator Data'!AX86="No data","x",ROUND(IF('Indicator Data'!AX86&gt;L$195,0,IF('Indicator Data'!AX86&lt;L$194,10,(L$195-'Indicator Data'!AX86)/(L$195-L$194)*10)),1))</f>
        <v>2.5</v>
      </c>
      <c r="M83" s="98">
        <f t="shared" si="11"/>
        <v>1.5</v>
      </c>
      <c r="N83" s="148">
        <f>IF('Indicator Data'!AY86="No data","x",'Indicator Data'!AY86/'Indicator Data'!BE86*100)</f>
        <v>241.38165499422044</v>
      </c>
      <c r="O83" s="97">
        <f t="shared" si="12"/>
        <v>0</v>
      </c>
      <c r="P83" s="97">
        <f>IF('Indicator Data'!AZ86="No data","x",ROUND(IF('Indicator Data'!AZ86&gt;P$195,0,IF('Indicator Data'!AZ86&lt;P$194,10,(P$195-'Indicator Data'!AZ86)/(P$195-P$194)*10)),1))</f>
        <v>0.1</v>
      </c>
      <c r="Q83" s="97">
        <f>IF('Indicator Data'!BA86="No data","x",ROUND(IF('Indicator Data'!BA86&gt;Q$195,0,IF('Indicator Data'!BA86&lt;Q$194,10,(Q$195-'Indicator Data'!BA86)/(Q$195-Q$194)*10)),1))</f>
        <v>0</v>
      </c>
      <c r="R83" s="98">
        <f t="shared" si="13"/>
        <v>0</v>
      </c>
      <c r="S83" s="97">
        <f>IF('Indicator Data'!Y86="No data","x",ROUND(IF('Indicator Data'!Y86&gt;S$195,0,IF('Indicator Data'!Y86&lt;S$194,10,(S$195-'Indicator Data'!Y86)/(S$195-S$194)*10)),1))</f>
        <v>0.6</v>
      </c>
      <c r="T83" s="97">
        <f>IF('Indicator Data'!Z86="No data","x",ROUND(IF('Indicator Data'!Z86&gt;T$195,0,IF('Indicator Data'!Z86&lt;T$194,10,(T$195-'Indicator Data'!Z86)/(T$195-T$194)*10)),1))</f>
        <v>3.6</v>
      </c>
      <c r="U83" s="97">
        <f>IF('Indicator Data'!AC86="No data","x",ROUND(IF('Indicator Data'!AC86&gt;U$195,0,IF('Indicator Data'!AC86&lt;U$194,10,(U$195-'Indicator Data'!AC86)/(U$195-U$194)*10)),1))</f>
        <v>0</v>
      </c>
      <c r="V83" s="97">
        <f>IF('Indicator Data'!AD86="No data","x",ROUND(IF('Indicator Data'!AD86&gt;V$195,10,IF('Indicator Data'!AD86&lt;V$194,0,10-(V$195-'Indicator Data'!AD86)/(V$195-V$194)*10)),1))</f>
        <v>0</v>
      </c>
      <c r="W83" s="98">
        <f t="shared" si="14"/>
        <v>1.1000000000000001</v>
      </c>
      <c r="X83" s="99">
        <f t="shared" si="15"/>
        <v>0.9</v>
      </c>
      <c r="Y83" s="184"/>
    </row>
    <row r="84" spans="1:25" s="4" customFormat="1" x14ac:dyDescent="0.25">
      <c r="A84" s="131" t="s">
        <v>155</v>
      </c>
      <c r="B84" s="51" t="s">
        <v>154</v>
      </c>
      <c r="C84" s="97">
        <f>IF('Indicator Data'!AR87="No data","x",ROUND(IF('Indicator Data'!AR87&gt;C$195,0,IF('Indicator Data'!AR87&lt;C$194,10,(C$195-'Indicator Data'!AR87)/(C$195-C$194)*10)),1))</f>
        <v>3.3</v>
      </c>
      <c r="D84" s="98">
        <f t="shared" si="8"/>
        <v>3.3</v>
      </c>
      <c r="E84" s="97">
        <f>IF('Indicator Data'!AT87="No data","x",ROUND(IF('Indicator Data'!AT87&gt;E$195,0,IF('Indicator Data'!AT87&lt;E$194,10,(E$195-'Indicator Data'!AT87)/(E$195-E$194)*10)),1))</f>
        <v>6.1</v>
      </c>
      <c r="F84" s="97">
        <f>IF('Indicator Data'!AS87="No data","x",ROUND(IF('Indicator Data'!AS87&gt;F$195,0,IF('Indicator Data'!AS87&lt;F$194,10,(F$195-'Indicator Data'!AS87)/(F$195-F$194)*10)),1))</f>
        <v>4.5</v>
      </c>
      <c r="G84" s="98">
        <f t="shared" si="9"/>
        <v>5.3</v>
      </c>
      <c r="H84" s="99">
        <f t="shared" si="10"/>
        <v>4.3</v>
      </c>
      <c r="I84" s="97">
        <f>IF('Indicator Data'!AV87="No data","x",ROUND(IF('Indicator Data'!AV87^2&gt;I$195,0,IF('Indicator Data'!AV87^2&lt;I$194,10,(I$195-'Indicator Data'!AV87^2)/(I$195-I$194)*10)),1))</f>
        <v>2.4</v>
      </c>
      <c r="J84" s="97">
        <f>IF(OR('Indicator Data'!AU87=0,'Indicator Data'!AU87="No data"),"x",ROUND(IF('Indicator Data'!AU87&gt;J$195,0,IF('Indicator Data'!AU87&lt;J$194,10,(J$195-'Indicator Data'!AU87)/(J$195-J$194)*10)),1))</f>
        <v>0.3</v>
      </c>
      <c r="K84" s="97">
        <f>IF('Indicator Data'!AW87="No data","x",ROUND(IF('Indicator Data'!AW87&gt;K$195,0,IF('Indicator Data'!AW87&lt;K$194,10,(K$195-'Indicator Data'!AW87)/(K$195-K$194)*10)),1))</f>
        <v>5.7</v>
      </c>
      <c r="L84" s="97">
        <f>IF('Indicator Data'!AX87="No data","x",ROUND(IF('Indicator Data'!AX87&gt;L$195,0,IF('Indicator Data'!AX87&lt;L$194,10,(L$195-'Indicator Data'!AX87)/(L$195-L$194)*10)),1))</f>
        <v>4.5</v>
      </c>
      <c r="M84" s="98">
        <f t="shared" si="11"/>
        <v>3.2</v>
      </c>
      <c r="N84" s="148">
        <f>IF('Indicator Data'!AY87="No data","x",'Indicator Data'!AY87/'Indicator Data'!BE87*100)</f>
        <v>76.638965835641741</v>
      </c>
      <c r="O84" s="97">
        <f t="shared" si="12"/>
        <v>2.4</v>
      </c>
      <c r="P84" s="97">
        <f>IF('Indicator Data'!AZ87="No data","x",ROUND(IF('Indicator Data'!AZ87&gt;P$195,0,IF('Indicator Data'!AZ87&lt;P$194,10,(P$195-'Indicator Data'!AZ87)/(P$195-P$194)*10)),1))</f>
        <v>2</v>
      </c>
      <c r="Q84" s="97">
        <f>IF('Indicator Data'!BA87="No data","x",ROUND(IF('Indicator Data'!BA87&gt;Q$195,0,IF('Indicator Data'!BA87&lt;Q$194,10,(Q$195-'Indicator Data'!BA87)/(Q$195-Q$194)*10)),1))</f>
        <v>1.2</v>
      </c>
      <c r="R84" s="98">
        <f t="shared" si="13"/>
        <v>1.9</v>
      </c>
      <c r="S84" s="97">
        <f>IF('Indicator Data'!Y87="No data","x",ROUND(IF('Indicator Data'!Y87&gt;S$195,0,IF('Indicator Data'!Y87&lt;S$194,10,(S$195-'Indicator Data'!Y87)/(S$195-S$194)*10)),1))</f>
        <v>9</v>
      </c>
      <c r="T84" s="97">
        <f>IF('Indicator Data'!Z87="No data","x",ROUND(IF('Indicator Data'!Z87&gt;T$195,0,IF('Indicator Data'!Z87&lt;T$194,10,(T$195-'Indicator Data'!Z87)/(T$195-T$194)*10)),1))</f>
        <v>1</v>
      </c>
      <c r="U84" s="97">
        <f>IF('Indicator Data'!AC87="No data","x",ROUND(IF('Indicator Data'!AC87&gt;U$195,0,IF('Indicator Data'!AC87&lt;U$194,10,(U$195-'Indicator Data'!AC87)/(U$195-U$194)*10)),1))</f>
        <v>8.6</v>
      </c>
      <c r="V84" s="97">
        <f>IF('Indicator Data'!AD87="No data","x",ROUND(IF('Indicator Data'!AD87&gt;V$195,10,IF('Indicator Data'!AD87&lt;V$194,0,10-(V$195-'Indicator Data'!AD87)/(V$195-V$194)*10)),1))</f>
        <v>1</v>
      </c>
      <c r="W84" s="98">
        <f t="shared" si="14"/>
        <v>4.9000000000000004</v>
      </c>
      <c r="X84" s="99">
        <f t="shared" si="15"/>
        <v>3.3</v>
      </c>
      <c r="Y84" s="184"/>
    </row>
    <row r="85" spans="1:25" s="4" customFormat="1" x14ac:dyDescent="0.25">
      <c r="A85" s="131" t="s">
        <v>157</v>
      </c>
      <c r="B85" s="51" t="s">
        <v>156</v>
      </c>
      <c r="C85" s="97">
        <f>IF('Indicator Data'!AR88="No data","x",ROUND(IF('Indicator Data'!AR88&gt;C$195,0,IF('Indicator Data'!AR88&lt;C$194,10,(C$195-'Indicator Data'!AR88)/(C$195-C$194)*10)),1))</f>
        <v>1.9</v>
      </c>
      <c r="D85" s="98">
        <f t="shared" si="8"/>
        <v>1.9</v>
      </c>
      <c r="E85" s="97">
        <f>IF('Indicator Data'!AT88="No data","x",ROUND(IF('Indicator Data'!AT88&gt;E$195,0,IF('Indicator Data'!AT88&lt;E$194,10,(E$195-'Indicator Data'!AT88)/(E$195-E$194)*10)),1))</f>
        <v>2.8</v>
      </c>
      <c r="F85" s="97">
        <f>IF('Indicator Data'!AS88="No data","x",ROUND(IF('Indicator Data'!AS88&gt;F$195,0,IF('Indicator Data'!AS88&lt;F$194,10,(F$195-'Indicator Data'!AS88)/(F$195-F$194)*10)),1))</f>
        <v>1.4</v>
      </c>
      <c r="G85" s="98">
        <f t="shared" si="9"/>
        <v>2.1</v>
      </c>
      <c r="H85" s="99">
        <f t="shared" si="10"/>
        <v>2</v>
      </c>
      <c r="I85" s="97" t="str">
        <f>IF('Indicator Data'!AV88="No data","x",ROUND(IF('Indicator Data'!AV88^2&gt;I$195,0,IF('Indicator Data'!AV88^2&lt;I$194,10,(I$195-'Indicator Data'!AV88^2)/(I$195-I$194)*10)),1))</f>
        <v>x</v>
      </c>
      <c r="J85" s="97">
        <f>IF(OR('Indicator Data'!AU88=0,'Indicator Data'!AU88="No data"),"x",ROUND(IF('Indicator Data'!AU88&gt;J$195,0,IF('Indicator Data'!AU88&lt;J$194,10,(J$195-'Indicator Data'!AU88)/(J$195-J$194)*10)),1))</f>
        <v>0</v>
      </c>
      <c r="K85" s="97">
        <f>IF('Indicator Data'!AW88="No data","x",ROUND(IF('Indicator Data'!AW88&gt;K$195,0,IF('Indicator Data'!AW88&lt;K$194,10,(K$195-'Indicator Data'!AW88)/(K$195-K$194)*10)),1))</f>
        <v>0.7</v>
      </c>
      <c r="L85" s="97">
        <f>IF('Indicator Data'!AX88="No data","x",ROUND(IF('Indicator Data'!AX88&gt;L$195,0,IF('Indicator Data'!AX88&lt;L$194,10,(L$195-'Indicator Data'!AX88)/(L$195-L$194)*10)),1))</f>
        <v>3.8</v>
      </c>
      <c r="M85" s="98">
        <f t="shared" si="11"/>
        <v>1.5</v>
      </c>
      <c r="N85" s="148">
        <f>IF('Indicator Data'!AY88="No data","x",'Indicator Data'!AY88/'Indicator Data'!BE88*100)</f>
        <v>384.08779149519893</v>
      </c>
      <c r="O85" s="97">
        <f t="shared" si="12"/>
        <v>0</v>
      </c>
      <c r="P85" s="97">
        <f>IF('Indicator Data'!AZ88="No data","x",ROUND(IF('Indicator Data'!AZ88&gt;P$195,0,IF('Indicator Data'!AZ88&lt;P$194,10,(P$195-'Indicator Data'!AZ88)/(P$195-P$194)*10)),1))</f>
        <v>0</v>
      </c>
      <c r="Q85" s="97">
        <f>IF('Indicator Data'!BA88="No data","x",ROUND(IF('Indicator Data'!BA88&gt;Q$195,0,IF('Indicator Data'!BA88&lt;Q$194,10,(Q$195-'Indicator Data'!BA88)/(Q$195-Q$194)*10)),1))</f>
        <v>0</v>
      </c>
      <c r="R85" s="98">
        <f t="shared" si="13"/>
        <v>0</v>
      </c>
      <c r="S85" s="97">
        <f>IF('Indicator Data'!Y88="No data","x",ROUND(IF('Indicator Data'!Y88&gt;S$195,0,IF('Indicator Data'!Y88&lt;S$194,10,(S$195-'Indicator Data'!Y88)/(S$195-S$194)*10)),1))</f>
        <v>4.3</v>
      </c>
      <c r="T85" s="97">
        <f>IF('Indicator Data'!Z88="No data","x",ROUND(IF('Indicator Data'!Z88&gt;T$195,0,IF('Indicator Data'!Z88&lt;T$194,10,(T$195-'Indicator Data'!Z88)/(T$195-T$194)*10)),1))</f>
        <v>0.8</v>
      </c>
      <c r="U85" s="97">
        <f>IF('Indicator Data'!AC88="No data","x",ROUND(IF('Indicator Data'!AC88&gt;U$195,0,IF('Indicator Data'!AC88&lt;U$194,10,(U$195-'Indicator Data'!AC88)/(U$195-U$194)*10)),1))</f>
        <v>0</v>
      </c>
      <c r="V85" s="97">
        <f>IF('Indicator Data'!AD88="No data","x",ROUND(IF('Indicator Data'!AD88&gt;V$195,10,IF('Indicator Data'!AD88&lt;V$194,0,10-(V$195-'Indicator Data'!AD88)/(V$195-V$194)*10)),1))</f>
        <v>0.1</v>
      </c>
      <c r="W85" s="98">
        <f t="shared" si="14"/>
        <v>1.3</v>
      </c>
      <c r="X85" s="99">
        <f t="shared" si="15"/>
        <v>0.9</v>
      </c>
      <c r="Y85" s="184"/>
    </row>
    <row r="86" spans="1:25" s="4" customFormat="1" x14ac:dyDescent="0.25">
      <c r="A86" s="131" t="s">
        <v>159</v>
      </c>
      <c r="B86" s="51" t="s">
        <v>158</v>
      </c>
      <c r="C86" s="97">
        <f>IF('Indicator Data'!AR89="No data","x",ROUND(IF('Indicator Data'!AR89&gt;C$195,0,IF('Indicator Data'!AR89&lt;C$194,10,(C$195-'Indicator Data'!AR89)/(C$195-C$194)*10)),1))</f>
        <v>6.1</v>
      </c>
      <c r="D86" s="98">
        <f t="shared" si="8"/>
        <v>6.1</v>
      </c>
      <c r="E86" s="97">
        <f>IF('Indicator Data'!AT89="No data","x",ROUND(IF('Indicator Data'!AT89&gt;E$195,0,IF('Indicator Data'!AT89&lt;E$194,10,(E$195-'Indicator Data'!AT89)/(E$195-E$194)*10)),1))</f>
        <v>5.2</v>
      </c>
      <c r="F86" s="97">
        <f>IF('Indicator Data'!AS89="No data","x",ROUND(IF('Indicator Data'!AS89&gt;F$195,0,IF('Indicator Data'!AS89&lt;F$194,10,(F$195-'Indicator Data'!AS89)/(F$195-F$194)*10)),1))</f>
        <v>4.7</v>
      </c>
      <c r="G86" s="98">
        <f t="shared" si="9"/>
        <v>5</v>
      </c>
      <c r="H86" s="99">
        <f t="shared" si="10"/>
        <v>5.6</v>
      </c>
      <c r="I86" s="97">
        <f>IF('Indicator Data'!AV89="No data","x",ROUND(IF('Indicator Data'!AV89^2&gt;I$195,0,IF('Indicator Data'!AV89^2&lt;I$194,10,(I$195-'Indicator Data'!AV89^2)/(I$195-I$194)*10)),1))</f>
        <v>0.4</v>
      </c>
      <c r="J86" s="97">
        <f>IF(OR('Indicator Data'!AU89=0,'Indicator Data'!AU89="No data"),"x",ROUND(IF('Indicator Data'!AU89&gt;J$195,0,IF('Indicator Data'!AU89&lt;J$194,10,(J$195-'Indicator Data'!AU89)/(J$195-J$194)*10)),1))</f>
        <v>0</v>
      </c>
      <c r="K86" s="97">
        <f>IF('Indicator Data'!AW89="No data","x",ROUND(IF('Indicator Data'!AW89&gt;K$195,0,IF('Indicator Data'!AW89&lt;K$194,10,(K$195-'Indicator Data'!AW89)/(K$195-K$194)*10)),1))</f>
        <v>4.7</v>
      </c>
      <c r="L86" s="97">
        <f>IF('Indicator Data'!AX89="No data","x",ROUND(IF('Indicator Data'!AX89&gt;L$195,0,IF('Indicator Data'!AX89&lt;L$194,10,(L$195-'Indicator Data'!AX89)/(L$195-L$194)*10)),1))</f>
        <v>1.1000000000000001</v>
      </c>
      <c r="M86" s="98">
        <f t="shared" si="11"/>
        <v>1.6</v>
      </c>
      <c r="N86" s="148">
        <f>IF('Indicator Data'!AY89="No data","x",'Indicator Data'!AY89/'Indicator Data'!BE89*100)</f>
        <v>32.665014642937599</v>
      </c>
      <c r="O86" s="97">
        <f t="shared" si="12"/>
        <v>6.8</v>
      </c>
      <c r="P86" s="97">
        <f>IF('Indicator Data'!AZ89="No data","x",ROUND(IF('Indicator Data'!AZ89&gt;P$195,0,IF('Indicator Data'!AZ89&lt;P$194,10,(P$195-'Indicator Data'!AZ89)/(P$195-P$194)*10)),1))</f>
        <v>0.2</v>
      </c>
      <c r="Q86" s="97">
        <f>IF('Indicator Data'!BA89="No data","x",ROUND(IF('Indicator Data'!BA89&gt;Q$195,0,IF('Indicator Data'!BA89&lt;Q$194,10,(Q$195-'Indicator Data'!BA89)/(Q$195-Q$194)*10)),1))</f>
        <v>0.6</v>
      </c>
      <c r="R86" s="98">
        <f t="shared" si="13"/>
        <v>2.5</v>
      </c>
      <c r="S86" s="97">
        <f>IF('Indicator Data'!Y89="No data","x",ROUND(IF('Indicator Data'!Y89&gt;S$195,0,IF('Indicator Data'!Y89&lt;S$194,10,(S$195-'Indicator Data'!Y89)/(S$195-S$194)*10)),1))</f>
        <v>3.6</v>
      </c>
      <c r="T86" s="97">
        <f>IF('Indicator Data'!Z89="No data","x",ROUND(IF('Indicator Data'!Z89&gt;T$195,0,IF('Indicator Data'!Z89&lt;T$194,10,(T$195-'Indicator Data'!Z89)/(T$195-T$194)*10)),1))</f>
        <v>0.8</v>
      </c>
      <c r="U86" s="97">
        <f>IF('Indicator Data'!AC89="No data","x",ROUND(IF('Indicator Data'!AC89&gt;U$195,0,IF('Indicator Data'!AC89&lt;U$194,10,(U$195-'Indicator Data'!AC89)/(U$195-U$194)*10)),1))</f>
        <v>7.5</v>
      </c>
      <c r="V86" s="97">
        <f>IF('Indicator Data'!AD89="No data","x",ROUND(IF('Indicator Data'!AD89&gt;V$195,10,IF('Indicator Data'!AD89&lt;V$194,0,10-(V$195-'Indicator Data'!AD89)/(V$195-V$194)*10)),1))</f>
        <v>0.6</v>
      </c>
      <c r="W86" s="98">
        <f t="shared" si="14"/>
        <v>3.1</v>
      </c>
      <c r="X86" s="99">
        <f t="shared" si="15"/>
        <v>2.4</v>
      </c>
      <c r="Y86" s="184"/>
    </row>
    <row r="87" spans="1:25" s="4" customFormat="1" x14ac:dyDescent="0.25">
      <c r="A87" s="131" t="s">
        <v>161</v>
      </c>
      <c r="B87" s="51" t="s">
        <v>160</v>
      </c>
      <c r="C87" s="97">
        <f>IF('Indicator Data'!AR90="No data","x",ROUND(IF('Indicator Data'!AR90&gt;C$195,0,IF('Indicator Data'!AR90&lt;C$194,10,(C$195-'Indicator Data'!AR90)/(C$195-C$194)*10)),1))</f>
        <v>3.8</v>
      </c>
      <c r="D87" s="98">
        <f t="shared" si="8"/>
        <v>3.8</v>
      </c>
      <c r="E87" s="97">
        <f>IF('Indicator Data'!AT90="No data","x",ROUND(IF('Indicator Data'!AT90&gt;E$195,0,IF('Indicator Data'!AT90&lt;E$194,10,(E$195-'Indicator Data'!AT90)/(E$195-E$194)*10)),1))</f>
        <v>7.1</v>
      </c>
      <c r="F87" s="97">
        <f>IF('Indicator Data'!AS90="No data","x",ROUND(IF('Indicator Data'!AS90&gt;F$195,0,IF('Indicator Data'!AS90&lt;F$194,10,(F$195-'Indicator Data'!AS90)/(F$195-F$194)*10)),1))</f>
        <v>5.0999999999999996</v>
      </c>
      <c r="G87" s="98">
        <f t="shared" si="9"/>
        <v>6.1</v>
      </c>
      <c r="H87" s="99">
        <f t="shared" si="10"/>
        <v>5</v>
      </c>
      <c r="I87" s="97">
        <f>IF('Indicator Data'!AV90="No data","x",ROUND(IF('Indicator Data'!AV90^2&gt;I$195,0,IF('Indicator Data'!AV90^2&lt;I$194,10,(I$195-'Indicator Data'!AV90^2)/(I$195-I$194)*10)),1))</f>
        <v>0</v>
      </c>
      <c r="J87" s="97">
        <f>IF(OR('Indicator Data'!AU90=0,'Indicator Data'!AU90="No data"),"x",ROUND(IF('Indicator Data'!AU90&gt;J$195,0,IF('Indicator Data'!AU90&lt;J$194,10,(J$195-'Indicator Data'!AU90)/(J$195-J$194)*10)),1))</f>
        <v>0</v>
      </c>
      <c r="K87" s="97">
        <f>IF('Indicator Data'!AW90="No data","x",ROUND(IF('Indicator Data'!AW90&gt;K$195,0,IF('Indicator Data'!AW90&lt;K$194,10,(K$195-'Indicator Data'!AW90)/(K$195-K$194)*10)),1))</f>
        <v>2.7</v>
      </c>
      <c r="L87" s="97">
        <f>IF('Indicator Data'!AX90="No data","x",ROUND(IF('Indicator Data'!AX90&gt;L$195,0,IF('Indicator Data'!AX90&lt;L$194,10,(L$195-'Indicator Data'!AX90)/(L$195-L$194)*10)),1))</f>
        <v>0.7</v>
      </c>
      <c r="M87" s="98">
        <f t="shared" si="11"/>
        <v>0.9</v>
      </c>
      <c r="N87" s="148">
        <f>IF('Indicator Data'!AY90="No data","x",'Indicator Data'!AY90/'Indicator Data'!BE90*100)</f>
        <v>5.9265844353076265</v>
      </c>
      <c r="O87" s="97">
        <f t="shared" si="12"/>
        <v>9.5</v>
      </c>
      <c r="P87" s="97">
        <f>IF('Indicator Data'!AZ90="No data","x",ROUND(IF('Indicator Data'!AZ90&gt;P$195,0,IF('Indicator Data'!AZ90&lt;P$194,10,(P$195-'Indicator Data'!AZ90)/(P$195-P$194)*10)),1))</f>
        <v>0.3</v>
      </c>
      <c r="Q87" s="97">
        <f>IF('Indicator Data'!BA90="No data","x",ROUND(IF('Indicator Data'!BA90&gt;Q$195,0,IF('Indicator Data'!BA90&lt;Q$194,10,(Q$195-'Indicator Data'!BA90)/(Q$195-Q$194)*10)),1))</f>
        <v>1.4</v>
      </c>
      <c r="R87" s="98">
        <f t="shared" si="13"/>
        <v>3.7</v>
      </c>
      <c r="S87" s="97">
        <f>IF('Indicator Data'!Y90="No data","x",ROUND(IF('Indicator Data'!Y90&gt;S$195,0,IF('Indicator Data'!Y90&lt;S$194,10,(S$195-'Indicator Data'!Y90)/(S$195-S$194)*10)),1))</f>
        <v>1</v>
      </c>
      <c r="T87" s="97">
        <f>IF('Indicator Data'!Z90="No data","x",ROUND(IF('Indicator Data'!Z90&gt;T$195,0,IF('Indicator Data'!Z90&lt;T$194,10,(T$195-'Indicator Data'!Z90)/(T$195-T$194)*10)),1))</f>
        <v>0</v>
      </c>
      <c r="U87" s="97">
        <f>IF('Indicator Data'!AC90="No data","x",ROUND(IF('Indicator Data'!AC90&gt;U$195,0,IF('Indicator Data'!AC90&lt;U$194,10,(U$195-'Indicator Data'!AC90)/(U$195-U$194)*10)),1))</f>
        <v>6.5</v>
      </c>
      <c r="V87" s="97">
        <f>IF('Indicator Data'!AD90="No data","x",ROUND(IF('Indicator Data'!AD90&gt;V$195,10,IF('Indicator Data'!AD90&lt;V$194,0,10-(V$195-'Indicator Data'!AD90)/(V$195-V$194)*10)),1))</f>
        <v>0.1</v>
      </c>
      <c r="W87" s="98">
        <f t="shared" si="14"/>
        <v>1.9</v>
      </c>
      <c r="X87" s="99">
        <f t="shared" si="15"/>
        <v>2.2000000000000002</v>
      </c>
      <c r="Y87" s="184"/>
    </row>
    <row r="88" spans="1:25" s="4" customFormat="1" x14ac:dyDescent="0.25">
      <c r="A88" s="131" t="s">
        <v>163</v>
      </c>
      <c r="B88" s="51" t="s">
        <v>162</v>
      </c>
      <c r="C88" s="97">
        <f>IF('Indicator Data'!AR91="No data","x",ROUND(IF('Indicator Data'!AR91&gt;C$195,0,IF('Indicator Data'!AR91&lt;C$194,10,(C$195-'Indicator Data'!AR91)/(C$195-C$194)*10)),1))</f>
        <v>3.9</v>
      </c>
      <c r="D88" s="98">
        <f t="shared" si="8"/>
        <v>3.9</v>
      </c>
      <c r="E88" s="97">
        <f>IF('Indicator Data'!AT91="No data","x",ROUND(IF('Indicator Data'!AT91&gt;E$195,0,IF('Indicator Data'!AT91&lt;E$194,10,(E$195-'Indicator Data'!AT91)/(E$195-E$194)*10)),1))</f>
        <v>7.4</v>
      </c>
      <c r="F88" s="97">
        <f>IF('Indicator Data'!AS91="No data","x",ROUND(IF('Indicator Data'!AS91&gt;F$195,0,IF('Indicator Data'!AS91&lt;F$194,10,(F$195-'Indicator Data'!AS91)/(F$195-F$194)*10)),1))</f>
        <v>5.6</v>
      </c>
      <c r="G88" s="98">
        <f t="shared" si="9"/>
        <v>6.5</v>
      </c>
      <c r="H88" s="99">
        <f t="shared" si="10"/>
        <v>5.2</v>
      </c>
      <c r="I88" s="97">
        <f>IF('Indicator Data'!AV91="No data","x",ROUND(IF('Indicator Data'!AV91^2&gt;I$195,0,IF('Indicator Data'!AV91^2&lt;I$194,10,(I$195-'Indicator Data'!AV91^2)/(I$195-I$194)*10)),1))</f>
        <v>4.3</v>
      </c>
      <c r="J88" s="97">
        <f>IF(OR('Indicator Data'!AU91=0,'Indicator Data'!AU91="No data"),"x",ROUND(IF('Indicator Data'!AU91&gt;J$195,0,IF('Indicator Data'!AU91&lt;J$194,10,(J$195-'Indicator Data'!AU91)/(J$195-J$194)*10)),1))</f>
        <v>6.4</v>
      </c>
      <c r="K88" s="97">
        <f>IF('Indicator Data'!AW91="No data","x",ROUND(IF('Indicator Data'!AW91&gt;K$195,0,IF('Indicator Data'!AW91&lt;K$194,10,(K$195-'Indicator Data'!AW91)/(K$195-K$194)*10)),1))</f>
        <v>5.4</v>
      </c>
      <c r="L88" s="97">
        <f>IF('Indicator Data'!AX91="No data","x",ROUND(IF('Indicator Data'!AX91&gt;L$195,0,IF('Indicator Data'!AX91&lt;L$194,10,(L$195-'Indicator Data'!AX91)/(L$195-L$194)*10)),1))</f>
        <v>6.1</v>
      </c>
      <c r="M88" s="98">
        <f t="shared" si="11"/>
        <v>5.6</v>
      </c>
      <c r="N88" s="148">
        <f>IF('Indicator Data'!AY91="No data","x",'Indicator Data'!AY91/'Indicator Data'!BE91*100)</f>
        <v>10.54222159749798</v>
      </c>
      <c r="O88" s="97">
        <f t="shared" si="12"/>
        <v>9</v>
      </c>
      <c r="P88" s="97">
        <f>IF('Indicator Data'!AZ91="No data","x",ROUND(IF('Indicator Data'!AZ91&gt;P$195,0,IF('Indicator Data'!AZ91&lt;P$194,10,(P$195-'Indicator Data'!AZ91)/(P$195-P$194)*10)),1))</f>
        <v>7.8</v>
      </c>
      <c r="Q88" s="97">
        <f>IF('Indicator Data'!BA91="No data","x",ROUND(IF('Indicator Data'!BA91&gt;Q$195,0,IF('Indicator Data'!BA91&lt;Q$194,10,(Q$195-'Indicator Data'!BA91)/(Q$195-Q$194)*10)),1))</f>
        <v>7.4</v>
      </c>
      <c r="R88" s="98">
        <f t="shared" si="13"/>
        <v>8.1</v>
      </c>
      <c r="S88" s="97">
        <f>IF('Indicator Data'!Y91="No data","x",ROUND(IF('Indicator Data'!Y91&gt;S$195,0,IF('Indicator Data'!Y91&lt;S$194,10,(S$195-'Indicator Data'!Y91)/(S$195-S$194)*10)),1))</f>
        <v>9.5</v>
      </c>
      <c r="T88" s="97">
        <f>IF('Indicator Data'!Z91="No data","x",ROUND(IF('Indicator Data'!Z91&gt;T$195,0,IF('Indicator Data'!Z91&lt;T$194,10,(T$195-'Indicator Data'!Z91)/(T$195-T$194)*10)),1))</f>
        <v>6.2</v>
      </c>
      <c r="U88" s="97">
        <f>IF('Indicator Data'!AC91="No data","x",ROUND(IF('Indicator Data'!AC91&gt;U$195,0,IF('Indicator Data'!AC91&lt;U$194,10,(U$195-'Indicator Data'!AC91)/(U$195-U$194)*10)),1))</f>
        <v>9.6</v>
      </c>
      <c r="V88" s="97">
        <f>IF('Indicator Data'!AD91="No data","x",ROUND(IF('Indicator Data'!AD91&gt;V$195,10,IF('Indicator Data'!AD91&lt;V$194,0,10-(V$195-'Indicator Data'!AD91)/(V$195-V$194)*10)),1))</f>
        <v>5.7</v>
      </c>
      <c r="W88" s="98">
        <f t="shared" si="14"/>
        <v>7.8</v>
      </c>
      <c r="X88" s="99">
        <f t="shared" si="15"/>
        <v>7.2</v>
      </c>
      <c r="Y88" s="184"/>
    </row>
    <row r="89" spans="1:25" s="4" customFormat="1" x14ac:dyDescent="0.25">
      <c r="A89" s="131" t="s">
        <v>165</v>
      </c>
      <c r="B89" s="51" t="s">
        <v>164</v>
      </c>
      <c r="C89" s="97" t="str">
        <f>IF('Indicator Data'!AR92="No data","x",ROUND(IF('Indicator Data'!AR92&gt;C$195,0,IF('Indicator Data'!AR92&lt;C$194,10,(C$195-'Indicator Data'!AR92)/(C$195-C$194)*10)),1))</f>
        <v>x</v>
      </c>
      <c r="D89" s="98" t="str">
        <f t="shared" si="8"/>
        <v>x</v>
      </c>
      <c r="E89" s="97" t="str">
        <f>IF('Indicator Data'!AT92="No data","x",ROUND(IF('Indicator Data'!AT92&gt;E$195,0,IF('Indicator Data'!AT92&lt;E$194,10,(E$195-'Indicator Data'!AT92)/(E$195-E$194)*10)),1))</f>
        <v>x</v>
      </c>
      <c r="F89" s="97">
        <f>IF('Indicator Data'!AS92="No data","x",ROUND(IF('Indicator Data'!AS92&gt;F$195,0,IF('Indicator Data'!AS92&lt;F$194,10,(F$195-'Indicator Data'!AS92)/(F$195-F$194)*10)),1))</f>
        <v>6</v>
      </c>
      <c r="G89" s="98">
        <f t="shared" si="9"/>
        <v>6</v>
      </c>
      <c r="H89" s="99">
        <f t="shared" si="10"/>
        <v>6</v>
      </c>
      <c r="I89" s="97" t="str">
        <f>IF('Indicator Data'!AV92="No data","x",ROUND(IF('Indicator Data'!AV92^2&gt;I$195,0,IF('Indicator Data'!AV92^2&lt;I$194,10,(I$195-'Indicator Data'!AV92^2)/(I$195-I$194)*10)),1))</f>
        <v>x</v>
      </c>
      <c r="J89" s="97">
        <f>IF(OR('Indicator Data'!AU92=0,'Indicator Data'!AU92="No data"),"x",ROUND(IF('Indicator Data'!AU92&gt;J$195,0,IF('Indicator Data'!AU92&lt;J$194,10,(J$195-'Indicator Data'!AU92)/(J$195-J$194)*10)),1))</f>
        <v>5.2</v>
      </c>
      <c r="K89" s="97">
        <f>IF('Indicator Data'!AW92="No data","x",ROUND(IF('Indicator Data'!AW92&gt;K$195,0,IF('Indicator Data'!AW92&lt;K$194,10,(K$195-'Indicator Data'!AW92)/(K$195-K$194)*10)),1))</f>
        <v>8.6999999999999993</v>
      </c>
      <c r="L89" s="97">
        <f>IF('Indicator Data'!AX92="No data","x",ROUND(IF('Indicator Data'!AX92&gt;L$195,0,IF('Indicator Data'!AX92&lt;L$194,10,(L$195-'Indicator Data'!AX92)/(L$195-L$194)*10)),1))</f>
        <v>8.3000000000000007</v>
      </c>
      <c r="M89" s="98">
        <f t="shared" si="11"/>
        <v>7.4</v>
      </c>
      <c r="N89" s="148">
        <f>IF('Indicator Data'!AY92="No data","x",'Indicator Data'!AY92/'Indicator Data'!BE92*100)</f>
        <v>92.592592592592595</v>
      </c>
      <c r="O89" s="97">
        <f t="shared" si="12"/>
        <v>0.7</v>
      </c>
      <c r="P89" s="97">
        <f>IF('Indicator Data'!AZ92="No data","x",ROUND(IF('Indicator Data'!AZ92&gt;P$195,0,IF('Indicator Data'!AZ92&lt;P$194,10,(P$195-'Indicator Data'!AZ92)/(P$195-P$194)*10)),1))</f>
        <v>6.7</v>
      </c>
      <c r="Q89" s="97">
        <f>IF('Indicator Data'!BA92="No data","x",ROUND(IF('Indicator Data'!BA92&gt;Q$195,0,IF('Indicator Data'!BA92&lt;Q$194,10,(Q$195-'Indicator Data'!BA92)/(Q$195-Q$194)*10)),1))</f>
        <v>6.6</v>
      </c>
      <c r="R89" s="98">
        <f t="shared" si="13"/>
        <v>4.7</v>
      </c>
      <c r="S89" s="97">
        <f>IF('Indicator Data'!Y92="No data","x",ROUND(IF('Indicator Data'!Y92&gt;S$195,0,IF('Indicator Data'!Y92&lt;S$194,10,(S$195-'Indicator Data'!Y92)/(S$195-S$194)*10)),1))</f>
        <v>9.1</v>
      </c>
      <c r="T89" s="97">
        <f>IF('Indicator Data'!Z92="No data","x",ROUND(IF('Indicator Data'!Z92&gt;T$195,0,IF('Indicator Data'!Z92&lt;T$194,10,(T$195-'Indicator Data'!Z92)/(T$195-T$194)*10)),1))</f>
        <v>4.9000000000000004</v>
      </c>
      <c r="U89" s="97">
        <f>IF('Indicator Data'!AC92="No data","x",ROUND(IF('Indicator Data'!AC92&gt;U$195,0,IF('Indicator Data'!AC92&lt;U$194,10,(U$195-'Indicator Data'!AC92)/(U$195-U$194)*10)),1))</f>
        <v>9.5</v>
      </c>
      <c r="V89" s="97">
        <f>IF('Indicator Data'!AD92="No data","x",ROUND(IF('Indicator Data'!AD92&gt;V$195,10,IF('Indicator Data'!AD92&lt;V$194,0,10-(V$195-'Indicator Data'!AD92)/(V$195-V$194)*10)),1))</f>
        <v>1</v>
      </c>
      <c r="W89" s="98">
        <f t="shared" si="14"/>
        <v>6.1</v>
      </c>
      <c r="X89" s="99">
        <f t="shared" si="15"/>
        <v>6.1</v>
      </c>
      <c r="Y89" s="184"/>
    </row>
    <row r="90" spans="1:25" s="4" customFormat="1" x14ac:dyDescent="0.25">
      <c r="A90" s="131" t="s">
        <v>845</v>
      </c>
      <c r="B90" s="51" t="s">
        <v>166</v>
      </c>
      <c r="C90" s="97" t="str">
        <f>IF('Indicator Data'!AR93="No data","x",ROUND(IF('Indicator Data'!AR93&gt;C$195,0,IF('Indicator Data'!AR93&lt;C$194,10,(C$195-'Indicator Data'!AR93)/(C$195-C$194)*10)),1))</f>
        <v>x</v>
      </c>
      <c r="D90" s="98" t="str">
        <f t="shared" si="8"/>
        <v>x</v>
      </c>
      <c r="E90" s="97">
        <f>IF('Indicator Data'!AT93="No data","x",ROUND(IF('Indicator Data'!AT93&gt;E$195,0,IF('Indicator Data'!AT93&lt;E$194,10,(E$195-'Indicator Data'!AT93)/(E$195-E$194)*10)),1))</f>
        <v>8.8000000000000007</v>
      </c>
      <c r="F90" s="97">
        <f>IF('Indicator Data'!AS93="No data","x",ROUND(IF('Indicator Data'!AS93&gt;F$195,0,IF('Indicator Data'!AS93&lt;F$194,10,(F$195-'Indicator Data'!AS93)/(F$195-F$194)*10)),1))</f>
        <v>8.3000000000000007</v>
      </c>
      <c r="G90" s="98">
        <f t="shared" si="9"/>
        <v>8.6</v>
      </c>
      <c r="H90" s="99">
        <f t="shared" si="10"/>
        <v>8.6</v>
      </c>
      <c r="I90" s="97">
        <f>IF('Indicator Data'!AV93="No data","x",ROUND(IF('Indicator Data'!AV93^2&gt;I$195,0,IF('Indicator Data'!AV93^2&lt;I$194,10,(I$195-'Indicator Data'!AV93^2)/(I$195-I$194)*10)),1))</f>
        <v>0</v>
      </c>
      <c r="J90" s="97">
        <f>IF(OR('Indicator Data'!AU93=0,'Indicator Data'!AU93="No data"),"x",ROUND(IF('Indicator Data'!AU93&gt;J$195,0,IF('Indicator Data'!AU93&lt;J$194,10,(J$195-'Indicator Data'!AU93)/(J$195-J$194)*10)),1))</f>
        <v>6.8</v>
      </c>
      <c r="K90" s="97">
        <f>IF('Indicator Data'!AW93="No data","x",ROUND(IF('Indicator Data'!AW93&gt;K$195,0,IF('Indicator Data'!AW93&lt;K$194,10,(K$195-'Indicator Data'!AW93)/(K$195-K$194)*10)),1))</f>
        <v>10</v>
      </c>
      <c r="L90" s="97">
        <f>IF('Indicator Data'!AX93="No data","x",ROUND(IF('Indicator Data'!AX93&gt;L$195,0,IF('Indicator Data'!AX93&lt;L$194,10,(L$195-'Indicator Data'!AX93)/(L$195-L$194)*10)),1))</f>
        <v>9.6</v>
      </c>
      <c r="M90" s="98">
        <f t="shared" si="11"/>
        <v>6.6</v>
      </c>
      <c r="N90" s="148">
        <f>IF('Indicator Data'!AY93="No data","x",'Indicator Data'!AY93/'Indicator Data'!BE93*100)</f>
        <v>29.067353209866294</v>
      </c>
      <c r="O90" s="97">
        <f t="shared" si="12"/>
        <v>7.2</v>
      </c>
      <c r="P90" s="97">
        <f>IF('Indicator Data'!AZ93="No data","x",ROUND(IF('Indicator Data'!AZ93&gt;P$195,0,IF('Indicator Data'!AZ93&lt;P$194,10,(P$195-'Indicator Data'!AZ93)/(P$195-P$194)*10)),1))</f>
        <v>2</v>
      </c>
      <c r="Q90" s="97">
        <f>IF('Indicator Data'!BA93="No data","x",ROUND(IF('Indicator Data'!BA93&gt;Q$195,0,IF('Indicator Data'!BA93&lt;Q$194,10,(Q$195-'Indicator Data'!BA93)/(Q$195-Q$194)*10)),1))</f>
        <v>0.1</v>
      </c>
      <c r="R90" s="98">
        <f t="shared" si="13"/>
        <v>3.1</v>
      </c>
      <c r="S90" s="97" t="str">
        <f>IF('Indicator Data'!Y93="No data","x",ROUND(IF('Indicator Data'!Y93&gt;S$195,0,IF('Indicator Data'!Y93&lt;S$194,10,(S$195-'Indicator Data'!Y93)/(S$195-S$194)*10)),1))</f>
        <v>x</v>
      </c>
      <c r="T90" s="97">
        <f>IF('Indicator Data'!Z93="No data","x",ROUND(IF('Indicator Data'!Z93&gt;T$195,0,IF('Indicator Data'!Z93&lt;T$194,10,(T$195-'Indicator Data'!Z93)/(T$195-T$194)*10)),1))</f>
        <v>0</v>
      </c>
      <c r="U90" s="97" t="str">
        <f>IF('Indicator Data'!AC93="No data","x",ROUND(IF('Indicator Data'!AC93&gt;U$195,0,IF('Indicator Data'!AC93&lt;U$194,10,(U$195-'Indicator Data'!AC93)/(U$195-U$194)*10)),1))</f>
        <v>x</v>
      </c>
      <c r="V90" s="97">
        <f>IF('Indicator Data'!AD93="No data","x",ROUND(IF('Indicator Data'!AD93&gt;V$195,10,IF('Indicator Data'!AD93&lt;V$194,0,10-(V$195-'Indicator Data'!AD93)/(V$195-V$194)*10)),1))</f>
        <v>0.9</v>
      </c>
      <c r="W90" s="98">
        <f t="shared" si="14"/>
        <v>0.5</v>
      </c>
      <c r="X90" s="99">
        <f t="shared" si="15"/>
        <v>3.4</v>
      </c>
      <c r="Y90" s="184"/>
    </row>
    <row r="91" spans="1:25" s="4" customFormat="1" x14ac:dyDescent="0.25">
      <c r="A91" s="131" t="s">
        <v>849</v>
      </c>
      <c r="B91" s="51" t="s">
        <v>297</v>
      </c>
      <c r="C91" s="97">
        <f>IF('Indicator Data'!AR94="No data","x",ROUND(IF('Indicator Data'!AR94&gt;C$195,0,IF('Indicator Data'!AR94&lt;C$194,10,(C$195-'Indicator Data'!AR94)/(C$195-C$194)*10)),1))</f>
        <v>1.5</v>
      </c>
      <c r="D91" s="98">
        <f t="shared" si="8"/>
        <v>1.5</v>
      </c>
      <c r="E91" s="97">
        <f>IF('Indicator Data'!AT94="No data","x",ROUND(IF('Indicator Data'!AT94&gt;E$195,0,IF('Indicator Data'!AT94&lt;E$194,10,(E$195-'Indicator Data'!AT94)/(E$195-E$194)*10)),1))</f>
        <v>4.7</v>
      </c>
      <c r="F91" s="97">
        <f>IF('Indicator Data'!AS94="No data","x",ROUND(IF('Indicator Data'!AS94&gt;F$195,0,IF('Indicator Data'!AS94&lt;F$194,10,(F$195-'Indicator Data'!AS94)/(F$195-F$194)*10)),1))</f>
        <v>2.9</v>
      </c>
      <c r="G91" s="98">
        <f t="shared" si="9"/>
        <v>3.8</v>
      </c>
      <c r="H91" s="99">
        <f t="shared" si="10"/>
        <v>2.7</v>
      </c>
      <c r="I91" s="97">
        <f>IF('Indicator Data'!AV94="No data","x",ROUND(IF('Indicator Data'!AV94^2&gt;I$195,0,IF('Indicator Data'!AV94^2&lt;I$194,10,(I$195-'Indicator Data'!AV94^2)/(I$195-I$194)*10)),1))</f>
        <v>0.4</v>
      </c>
      <c r="J91" s="97">
        <f>IF(OR('Indicator Data'!AU94=0,'Indicator Data'!AU94="No data"),"x",ROUND(IF('Indicator Data'!AU94&gt;J$195,0,IF('Indicator Data'!AU94&lt;J$194,10,(J$195-'Indicator Data'!AU94)/(J$195-J$194)*10)),1))</f>
        <v>0</v>
      </c>
      <c r="K91" s="97">
        <f>IF('Indicator Data'!AW94="No data","x",ROUND(IF('Indicator Data'!AW94&gt;K$195,0,IF('Indicator Data'!AW94&lt;K$194,10,(K$195-'Indicator Data'!AW94)/(K$195-K$194)*10)),1))</f>
        <v>1</v>
      </c>
      <c r="L91" s="97">
        <f>IF('Indicator Data'!AX94="No data","x",ROUND(IF('Indicator Data'!AX94&gt;L$195,0,IF('Indicator Data'!AX94&lt;L$194,10,(L$195-'Indicator Data'!AX94)/(L$195-L$194)*10)),1))</f>
        <v>4.2</v>
      </c>
      <c r="M91" s="98">
        <f t="shared" si="11"/>
        <v>1.4</v>
      </c>
      <c r="N91" s="148">
        <f>IF('Indicator Data'!AY94="No data","x",'Indicator Data'!AY94/'Indicator Data'!BE94*100)</f>
        <v>102.98661174047375</v>
      </c>
      <c r="O91" s="97">
        <f t="shared" si="12"/>
        <v>0</v>
      </c>
      <c r="P91" s="97">
        <f>IF('Indicator Data'!AZ94="No data","x",ROUND(IF('Indicator Data'!AZ94&gt;P$195,0,IF('Indicator Data'!AZ94&lt;P$194,10,(P$195-'Indicator Data'!AZ94)/(P$195-P$194)*10)),1))</f>
        <v>0</v>
      </c>
      <c r="Q91" s="97">
        <f>IF('Indicator Data'!BA94="No data","x",ROUND(IF('Indicator Data'!BA94&gt;Q$195,0,IF('Indicator Data'!BA94&lt;Q$194,10,(Q$195-'Indicator Data'!BA94)/(Q$195-Q$194)*10)),1))</f>
        <v>0.5</v>
      </c>
      <c r="R91" s="98">
        <f t="shared" si="13"/>
        <v>0.2</v>
      </c>
      <c r="S91" s="97">
        <f>IF('Indicator Data'!Y94="No data","x",ROUND(IF('Indicator Data'!Y94&gt;S$195,0,IF('Indicator Data'!Y94&lt;S$194,10,(S$195-'Indicator Data'!Y94)/(S$195-S$194)*10)),1))</f>
        <v>4.5999999999999996</v>
      </c>
      <c r="T91" s="97">
        <f>IF('Indicator Data'!Z94="No data","x",ROUND(IF('Indicator Data'!Z94&gt;T$195,0,IF('Indicator Data'!Z94&lt;T$194,10,(T$195-'Indicator Data'!Z94)/(T$195-T$194)*10)),1))</f>
        <v>0.3</v>
      </c>
      <c r="U91" s="97">
        <f>IF('Indicator Data'!AC94="No data","x",ROUND(IF('Indicator Data'!AC94&gt;U$195,0,IF('Indicator Data'!AC94&lt;U$194,10,(U$195-'Indicator Data'!AC94)/(U$195-U$194)*10)),1))</f>
        <v>1.6</v>
      </c>
      <c r="V91" s="97">
        <f>IF('Indicator Data'!AD94="No data","x",ROUND(IF('Indicator Data'!AD94&gt;V$195,10,IF('Indicator Data'!AD94&lt;V$194,0,10-(V$195-'Indicator Data'!AD94)/(V$195-V$194)*10)),1))</f>
        <v>0.1</v>
      </c>
      <c r="W91" s="98">
        <f t="shared" si="14"/>
        <v>1.7</v>
      </c>
      <c r="X91" s="99">
        <f t="shared" si="15"/>
        <v>1.1000000000000001</v>
      </c>
      <c r="Y91" s="184"/>
    </row>
    <row r="92" spans="1:25" s="4" customFormat="1" x14ac:dyDescent="0.25">
      <c r="A92" s="131" t="s">
        <v>168</v>
      </c>
      <c r="B92" s="51" t="s">
        <v>167</v>
      </c>
      <c r="C92" s="97" t="str">
        <f>IF('Indicator Data'!AR95="No data","x",ROUND(IF('Indicator Data'!AR95&gt;C$195,0,IF('Indicator Data'!AR95&lt;C$194,10,(C$195-'Indicator Data'!AR95)/(C$195-C$194)*10)),1))</f>
        <v>x</v>
      </c>
      <c r="D92" s="98" t="str">
        <f t="shared" si="8"/>
        <v>x</v>
      </c>
      <c r="E92" s="97">
        <f>IF('Indicator Data'!AT95="No data","x",ROUND(IF('Indicator Data'!AT95&gt;E$195,0,IF('Indicator Data'!AT95&lt;E$194,10,(E$195-'Indicator Data'!AT95)/(E$195-E$194)*10)),1))</f>
        <v>5.9</v>
      </c>
      <c r="F92" s="97">
        <f>IF('Indicator Data'!AS95="No data","x",ROUND(IF('Indicator Data'!AS95&gt;F$195,0,IF('Indicator Data'!AS95&lt;F$194,10,(F$195-'Indicator Data'!AS95)/(F$195-F$194)*10)),1))</f>
        <v>5</v>
      </c>
      <c r="G92" s="98">
        <f t="shared" si="9"/>
        <v>5.5</v>
      </c>
      <c r="H92" s="99">
        <f t="shared" si="10"/>
        <v>5.5</v>
      </c>
      <c r="I92" s="97">
        <f>IF('Indicator Data'!AV95="No data","x",ROUND(IF('Indicator Data'!AV95^2&gt;I$195,0,IF('Indicator Data'!AV95^2&lt;I$194,10,(I$195-'Indicator Data'!AV95^2)/(I$195-I$194)*10)),1))</f>
        <v>0.8</v>
      </c>
      <c r="J92" s="97">
        <f>IF(OR('Indicator Data'!AU95=0,'Indicator Data'!AU95="No data"),"x",ROUND(IF('Indicator Data'!AU95&gt;J$195,0,IF('Indicator Data'!AU95&lt;J$194,10,(J$195-'Indicator Data'!AU95)/(J$195-J$194)*10)),1))</f>
        <v>0</v>
      </c>
      <c r="K92" s="97">
        <f>IF('Indicator Data'!AW95="No data","x",ROUND(IF('Indicator Data'!AW95&gt;K$195,0,IF('Indicator Data'!AW95&lt;K$194,10,(K$195-'Indicator Data'!AW95)/(K$195-K$194)*10)),1))</f>
        <v>1.8</v>
      </c>
      <c r="L92" s="97">
        <f>IF('Indicator Data'!AX95="No data","x",ROUND(IF('Indicator Data'!AX95&gt;L$195,0,IF('Indicator Data'!AX95&lt;L$194,10,(L$195-'Indicator Data'!AX95)/(L$195-L$194)*10)),1))</f>
        <v>0</v>
      </c>
      <c r="M92" s="98">
        <f t="shared" si="11"/>
        <v>0.7</v>
      </c>
      <c r="N92" s="148">
        <f>IF('Indicator Data'!AY95="No data","x",'Indicator Data'!AY95/'Indicator Data'!BE95*100)</f>
        <v>52.188552188552187</v>
      </c>
      <c r="O92" s="97">
        <f t="shared" si="12"/>
        <v>4.8</v>
      </c>
      <c r="P92" s="97">
        <f>IF('Indicator Data'!AZ95="No data","x",ROUND(IF('Indicator Data'!AZ95&gt;P$195,0,IF('Indicator Data'!AZ95&lt;P$194,10,(P$195-'Indicator Data'!AZ95)/(P$195-P$194)*10)),1))</f>
        <v>0</v>
      </c>
      <c r="Q92" s="97">
        <f>IF('Indicator Data'!BA95="No data","x",ROUND(IF('Indicator Data'!BA95&gt;Q$195,0,IF('Indicator Data'!BA95&lt;Q$194,10,(Q$195-'Indicator Data'!BA95)/(Q$195-Q$194)*10)),1))</f>
        <v>0.2</v>
      </c>
      <c r="R92" s="98">
        <f t="shared" si="13"/>
        <v>1.7</v>
      </c>
      <c r="S92" s="97">
        <f>IF('Indicator Data'!Y95="No data","x",ROUND(IF('Indicator Data'!Y95&gt;S$195,0,IF('Indicator Data'!Y95&lt;S$194,10,(S$195-'Indicator Data'!Y95)/(S$195-S$194)*10)),1))</f>
        <v>3.2</v>
      </c>
      <c r="T92" s="97">
        <f>IF('Indicator Data'!Z95="No data","x",ROUND(IF('Indicator Data'!Z95&gt;T$195,0,IF('Indicator Data'!Z95&lt;T$194,10,(T$195-'Indicator Data'!Z95)/(T$195-T$194)*10)),1))</f>
        <v>1.5</v>
      </c>
      <c r="U92" s="97">
        <f>IF('Indicator Data'!AC95="No data","x",ROUND(IF('Indicator Data'!AC95&gt;U$195,0,IF('Indicator Data'!AC95&lt;U$194,10,(U$195-'Indicator Data'!AC95)/(U$195-U$194)*10)),1))</f>
        <v>2.2999999999999998</v>
      </c>
      <c r="V92" s="97">
        <f>IF('Indicator Data'!AD95="No data","x",ROUND(IF('Indicator Data'!AD95&gt;V$195,10,IF('Indicator Data'!AD95&lt;V$194,0,10-(V$195-'Indicator Data'!AD95)/(V$195-V$194)*10)),1))</f>
        <v>0</v>
      </c>
      <c r="W92" s="98">
        <f t="shared" si="14"/>
        <v>1.8</v>
      </c>
      <c r="X92" s="99">
        <f t="shared" si="15"/>
        <v>1.4</v>
      </c>
      <c r="Y92" s="184"/>
    </row>
    <row r="93" spans="1:25" s="4" customFormat="1" x14ac:dyDescent="0.25">
      <c r="A93" s="131" t="s">
        <v>170</v>
      </c>
      <c r="B93" s="51" t="s">
        <v>169</v>
      </c>
      <c r="C93" s="97">
        <f>IF('Indicator Data'!AR96="No data","x",ROUND(IF('Indicator Data'!AR96&gt;C$195,0,IF('Indicator Data'!AR96&lt;C$194,10,(C$195-'Indicator Data'!AR96)/(C$195-C$194)*10)),1))</f>
        <v>3.7</v>
      </c>
      <c r="D93" s="98">
        <f t="shared" si="8"/>
        <v>3.7</v>
      </c>
      <c r="E93" s="97">
        <f>IF('Indicator Data'!AT96="No data","x",ROUND(IF('Indicator Data'!AT96&gt;E$195,0,IF('Indicator Data'!AT96&lt;E$194,10,(E$195-'Indicator Data'!AT96)/(E$195-E$194)*10)),1))</f>
        <v>7.2</v>
      </c>
      <c r="F93" s="97">
        <f>IF('Indicator Data'!AS96="No data","x",ROUND(IF('Indicator Data'!AS96&gt;F$195,0,IF('Indicator Data'!AS96&lt;F$194,10,(F$195-'Indicator Data'!AS96)/(F$195-F$194)*10)),1))</f>
        <v>6.8</v>
      </c>
      <c r="G93" s="98">
        <f t="shared" si="9"/>
        <v>7</v>
      </c>
      <c r="H93" s="99">
        <f t="shared" si="10"/>
        <v>5.4</v>
      </c>
      <c r="I93" s="97">
        <f>IF('Indicator Data'!AV96="No data","x",ROUND(IF('Indicator Data'!AV96^2&gt;I$195,0,IF('Indicator Data'!AV96^2&lt;I$194,10,(I$195-'Indicator Data'!AV96^2)/(I$195-I$194)*10)),1))</f>
        <v>0.1</v>
      </c>
      <c r="J93" s="97">
        <f>IF(OR('Indicator Data'!AU96=0,'Indicator Data'!AU96="No data"),"x",ROUND(IF('Indicator Data'!AU96&gt;J$195,0,IF('Indicator Data'!AU96&lt;J$194,10,(J$195-'Indicator Data'!AU96)/(J$195-J$194)*10)),1))</f>
        <v>0</v>
      </c>
      <c r="K93" s="97">
        <f>IF('Indicator Data'!AW96="No data","x",ROUND(IF('Indicator Data'!AW96&gt;K$195,0,IF('Indicator Data'!AW96&lt;K$194,10,(K$195-'Indicator Data'!AW96)/(K$195-K$194)*10)),1))</f>
        <v>7</v>
      </c>
      <c r="L93" s="97">
        <f>IF('Indicator Data'!AX96="No data","x",ROUND(IF('Indicator Data'!AX96&gt;L$195,0,IF('Indicator Data'!AX96&lt;L$194,10,(L$195-'Indicator Data'!AX96)/(L$195-L$194)*10)),1))</f>
        <v>3.4</v>
      </c>
      <c r="M93" s="98">
        <f t="shared" si="11"/>
        <v>2.6</v>
      </c>
      <c r="N93" s="148">
        <f>IF('Indicator Data'!AY96="No data","x",'Indicator Data'!AY96/'Indicator Data'!BE96*100)</f>
        <v>19.81230448383733</v>
      </c>
      <c r="O93" s="97">
        <f t="shared" si="12"/>
        <v>8.1</v>
      </c>
      <c r="P93" s="97">
        <f>IF('Indicator Data'!AZ96="No data","x",ROUND(IF('Indicator Data'!AZ96&gt;P$195,0,IF('Indicator Data'!AZ96&lt;P$194,10,(P$195-'Indicator Data'!AZ96)/(P$195-P$194)*10)),1))</f>
        <v>0.7</v>
      </c>
      <c r="Q93" s="97">
        <f>IF('Indicator Data'!BA96="No data","x",ROUND(IF('Indicator Data'!BA96&gt;Q$195,0,IF('Indicator Data'!BA96&lt;Q$194,10,(Q$195-'Indicator Data'!BA96)/(Q$195-Q$194)*10)),1))</f>
        <v>2</v>
      </c>
      <c r="R93" s="98">
        <f t="shared" si="13"/>
        <v>3.6</v>
      </c>
      <c r="S93" s="97">
        <f>IF('Indicator Data'!Y96="No data","x",ROUND(IF('Indicator Data'!Y96&gt;S$195,0,IF('Indicator Data'!Y96&lt;S$194,10,(S$195-'Indicator Data'!Y96)/(S$195-S$194)*10)),1))</f>
        <v>5.0999999999999996</v>
      </c>
      <c r="T93" s="97">
        <f>IF('Indicator Data'!Z96="No data","x",ROUND(IF('Indicator Data'!Z96&gt;T$195,0,IF('Indicator Data'!Z96&lt;T$194,10,(T$195-'Indicator Data'!Z96)/(T$195-T$194)*10)),1))</f>
        <v>0.5</v>
      </c>
      <c r="U93" s="97">
        <f>IF('Indicator Data'!AC96="No data","x",ROUND(IF('Indicator Data'!AC96&gt;U$195,0,IF('Indicator Data'!AC96&lt;U$194,10,(U$195-'Indicator Data'!AC96)/(U$195-U$194)*10)),1))</f>
        <v>9.4</v>
      </c>
      <c r="V93" s="97">
        <f>IF('Indicator Data'!AD96="No data","x",ROUND(IF('Indicator Data'!AD96&gt;V$195,10,IF('Indicator Data'!AD96&lt;V$194,0,10-(V$195-'Indicator Data'!AD96)/(V$195-V$194)*10)),1))</f>
        <v>0.8</v>
      </c>
      <c r="W93" s="98">
        <f t="shared" si="14"/>
        <v>4</v>
      </c>
      <c r="X93" s="99">
        <f t="shared" si="15"/>
        <v>3.4</v>
      </c>
      <c r="Y93" s="184"/>
    </row>
    <row r="94" spans="1:25" s="4" customFormat="1" x14ac:dyDescent="0.25">
      <c r="A94" s="131" t="s">
        <v>848</v>
      </c>
      <c r="B94" s="51" t="s">
        <v>171</v>
      </c>
      <c r="C94" s="97">
        <f>IF('Indicator Data'!AR97="No data","x",ROUND(IF('Indicator Data'!AR97&gt;C$195,0,IF('Indicator Data'!AR97&lt;C$194,10,(C$195-'Indicator Data'!AR97)/(C$195-C$194)*10)),1))</f>
        <v>6.1</v>
      </c>
      <c r="D94" s="98">
        <f t="shared" si="8"/>
        <v>6.1</v>
      </c>
      <c r="E94" s="97">
        <f>IF('Indicator Data'!AT97="No data","x",ROUND(IF('Indicator Data'!AT97&gt;E$195,0,IF('Indicator Data'!AT97&lt;E$194,10,(E$195-'Indicator Data'!AT97)/(E$195-E$194)*10)),1))</f>
        <v>7</v>
      </c>
      <c r="F94" s="97">
        <f>IF('Indicator Data'!AS97="No data","x",ROUND(IF('Indicator Data'!AS97&gt;F$195,0,IF('Indicator Data'!AS97&lt;F$194,10,(F$195-'Indicator Data'!AS97)/(F$195-F$194)*10)),1))</f>
        <v>6</v>
      </c>
      <c r="G94" s="98">
        <f t="shared" si="9"/>
        <v>6.5</v>
      </c>
      <c r="H94" s="99">
        <f t="shared" si="10"/>
        <v>6.3</v>
      </c>
      <c r="I94" s="97">
        <f>IF('Indicator Data'!AV97="No data","x",ROUND(IF('Indicator Data'!AV97^2&gt;I$195,0,IF('Indicator Data'!AV97^2&lt;I$194,10,(I$195-'Indicator Data'!AV97^2)/(I$195-I$194)*10)),1))</f>
        <v>4</v>
      </c>
      <c r="J94" s="97">
        <f>IF(OR('Indicator Data'!AU97=0,'Indicator Data'!AU97="No data"),"x",ROUND(IF('Indicator Data'!AU97&gt;J$195,0,IF('Indicator Data'!AU97&lt;J$194,10,(J$195-'Indicator Data'!AU97)/(J$195-J$194)*10)),1))</f>
        <v>2.2000000000000002</v>
      </c>
      <c r="K94" s="97">
        <f>IF('Indicator Data'!AW97="No data","x",ROUND(IF('Indicator Data'!AW97&gt;K$195,0,IF('Indicator Data'!AW97&lt;K$194,10,(K$195-'Indicator Data'!AW97)/(K$195-K$194)*10)),1))</f>
        <v>8.1999999999999993</v>
      </c>
      <c r="L94" s="97">
        <f>IF('Indicator Data'!AX97="No data","x",ROUND(IF('Indicator Data'!AX97&gt;L$195,0,IF('Indicator Data'!AX97&lt;L$194,10,(L$195-'Indicator Data'!AX97)/(L$195-L$194)*10)),1))</f>
        <v>7.5</v>
      </c>
      <c r="M94" s="98">
        <f t="shared" si="11"/>
        <v>5.5</v>
      </c>
      <c r="N94" s="148">
        <f>IF('Indicator Data'!AY97="No data","x",'Indicator Data'!AY97/'Indicator Data'!BE97*100)</f>
        <v>10.831889081455806</v>
      </c>
      <c r="O94" s="97">
        <f t="shared" si="12"/>
        <v>9</v>
      </c>
      <c r="P94" s="97">
        <f>IF('Indicator Data'!AZ97="No data","x",ROUND(IF('Indicator Data'!AZ97&gt;P$195,0,IF('Indicator Data'!AZ97&lt;P$194,10,(P$195-'Indicator Data'!AZ97)/(P$195-P$194)*10)),1))</f>
        <v>3.2</v>
      </c>
      <c r="Q94" s="97">
        <f>IF('Indicator Data'!BA97="No data","x",ROUND(IF('Indicator Data'!BA97&gt;Q$195,0,IF('Indicator Data'!BA97&lt;Q$194,10,(Q$195-'Indicator Data'!BA97)/(Q$195-Q$194)*10)),1))</f>
        <v>4.9000000000000004</v>
      </c>
      <c r="R94" s="98">
        <f t="shared" si="13"/>
        <v>5.7</v>
      </c>
      <c r="S94" s="97">
        <f>IF('Indicator Data'!Y97="No data","x",ROUND(IF('Indicator Data'!Y97&gt;S$195,0,IF('Indicator Data'!Y97&lt;S$194,10,(S$195-'Indicator Data'!Y97)/(S$195-S$194)*10)),1))</f>
        <v>9.5</v>
      </c>
      <c r="T94" s="97">
        <f>IF('Indicator Data'!Z97="No data","x",ROUND(IF('Indicator Data'!Z97&gt;T$195,0,IF('Indicator Data'!Z97&lt;T$194,10,(T$195-'Indicator Data'!Z97)/(T$195-T$194)*10)),1))</f>
        <v>5.9</v>
      </c>
      <c r="U94" s="97">
        <f>IF('Indicator Data'!AC97="No data","x",ROUND(IF('Indicator Data'!AC97&gt;U$195,0,IF('Indicator Data'!AC97&lt;U$194,10,(U$195-'Indicator Data'!AC97)/(U$195-U$194)*10)),1))</f>
        <v>9.8000000000000007</v>
      </c>
      <c r="V94" s="97">
        <f>IF('Indicator Data'!AD97="No data","x",ROUND(IF('Indicator Data'!AD97&gt;V$195,10,IF('Indicator Data'!AD97&lt;V$194,0,10-(V$195-'Indicator Data'!AD97)/(V$195-V$194)*10)),1))</f>
        <v>2.2000000000000002</v>
      </c>
      <c r="W94" s="98">
        <f t="shared" si="14"/>
        <v>6.9</v>
      </c>
      <c r="X94" s="99">
        <f t="shared" si="15"/>
        <v>6</v>
      </c>
      <c r="Y94" s="184"/>
    </row>
    <row r="95" spans="1:25" s="4" customFormat="1" x14ac:dyDescent="0.25">
      <c r="A95" s="131" t="s">
        <v>378</v>
      </c>
      <c r="B95" s="51" t="s">
        <v>172</v>
      </c>
      <c r="C95" s="97" t="str">
        <f>IF('Indicator Data'!AR98="No data","x",ROUND(IF('Indicator Data'!AR98&gt;C$195,0,IF('Indicator Data'!AR98&lt;C$194,10,(C$195-'Indicator Data'!AR98)/(C$195-C$194)*10)),1))</f>
        <v>x</v>
      </c>
      <c r="D95" s="98" t="str">
        <f t="shared" si="8"/>
        <v>x</v>
      </c>
      <c r="E95" s="97">
        <f>IF('Indicator Data'!AT98="No data","x",ROUND(IF('Indicator Data'!AT98&gt;E$195,0,IF('Indicator Data'!AT98&lt;E$194,10,(E$195-'Indicator Data'!AT98)/(E$195-E$194)*10)),1))</f>
        <v>4.3</v>
      </c>
      <c r="F95" s="97">
        <f>IF('Indicator Data'!AS98="No data","x",ROUND(IF('Indicator Data'!AS98&gt;F$195,0,IF('Indicator Data'!AS98&lt;F$194,10,(F$195-'Indicator Data'!AS98)/(F$195-F$194)*10)),1))</f>
        <v>2.8</v>
      </c>
      <c r="G95" s="98">
        <f t="shared" si="9"/>
        <v>3.6</v>
      </c>
      <c r="H95" s="99">
        <f t="shared" si="10"/>
        <v>3.6</v>
      </c>
      <c r="I95" s="97">
        <f>IF('Indicator Data'!AV98="No data","x",ROUND(IF('Indicator Data'!AV98^2&gt;I$195,0,IF('Indicator Data'!AV98^2&lt;I$194,10,(I$195-'Indicator Data'!AV98^2)/(I$195-I$194)*10)),1))</f>
        <v>0</v>
      </c>
      <c r="J95" s="97">
        <f>IF(OR('Indicator Data'!AU98=0,'Indicator Data'!AU98="No data"),"x",ROUND(IF('Indicator Data'!AU98&gt;J$195,0,IF('Indicator Data'!AU98&lt;J$194,10,(J$195-'Indicator Data'!AU98)/(J$195-J$194)*10)),1))</f>
        <v>0</v>
      </c>
      <c r="K95" s="97">
        <f>IF('Indicator Data'!AW98="No data","x",ROUND(IF('Indicator Data'!AW98&gt;K$195,0,IF('Indicator Data'!AW98&lt;K$194,10,(K$195-'Indicator Data'!AW98)/(K$195-K$194)*10)),1))</f>
        <v>2.1</v>
      </c>
      <c r="L95" s="97">
        <f>IF('Indicator Data'!AX98="No data","x",ROUND(IF('Indicator Data'!AX98&gt;L$195,0,IF('Indicator Data'!AX98&lt;L$194,10,(L$195-'Indicator Data'!AX98)/(L$195-L$194)*10)),1))</f>
        <v>3.7</v>
      </c>
      <c r="M95" s="98">
        <f t="shared" si="11"/>
        <v>1.5</v>
      </c>
      <c r="N95" s="148">
        <f>IF('Indicator Data'!AY98="No data","x",'Indicator Data'!AY98/'Indicator Data'!BE98*100)</f>
        <v>90.032154340836016</v>
      </c>
      <c r="O95" s="97">
        <f t="shared" si="12"/>
        <v>1</v>
      </c>
      <c r="P95" s="97">
        <f>IF('Indicator Data'!AZ98="No data","x",ROUND(IF('Indicator Data'!AZ98&gt;P$195,0,IF('Indicator Data'!AZ98&lt;P$194,10,(P$195-'Indicator Data'!AZ98)/(P$195-P$194)*10)),1))</f>
        <v>1.4</v>
      </c>
      <c r="Q95" s="97">
        <f>IF('Indicator Data'!BA98="No data","x",ROUND(IF('Indicator Data'!BA98&gt;Q$195,0,IF('Indicator Data'!BA98&lt;Q$194,10,(Q$195-'Indicator Data'!BA98)/(Q$195-Q$194)*10)),1))</f>
        <v>0.1</v>
      </c>
      <c r="R95" s="98">
        <f t="shared" si="13"/>
        <v>0.8</v>
      </c>
      <c r="S95" s="97">
        <f>IF('Indicator Data'!Y98="No data","x",ROUND(IF('Indicator Data'!Y98&gt;S$195,0,IF('Indicator Data'!Y98&lt;S$194,10,(S$195-'Indicator Data'!Y98)/(S$195-S$194)*10)),1))</f>
        <v>1.1000000000000001</v>
      </c>
      <c r="T95" s="97">
        <f>IF('Indicator Data'!Z98="No data","x",ROUND(IF('Indicator Data'!Z98&gt;T$195,0,IF('Indicator Data'!Z98&lt;T$194,10,(T$195-'Indicator Data'!Z98)/(T$195-T$194)*10)),1))</f>
        <v>1.5</v>
      </c>
      <c r="U95" s="97">
        <f>IF('Indicator Data'!AC98="No data","x",ROUND(IF('Indicator Data'!AC98&gt;U$195,0,IF('Indicator Data'!AC98&lt;U$194,10,(U$195-'Indicator Data'!AC98)/(U$195-U$194)*10)),1))</f>
        <v>7</v>
      </c>
      <c r="V95" s="97">
        <f>IF('Indicator Data'!AD98="No data","x",ROUND(IF('Indicator Data'!AD98&gt;V$195,10,IF('Indicator Data'!AD98&lt;V$194,0,10-(V$195-'Indicator Data'!AD98)/(V$195-V$194)*10)),1))</f>
        <v>0.2</v>
      </c>
      <c r="W95" s="98">
        <f t="shared" si="14"/>
        <v>2.5</v>
      </c>
      <c r="X95" s="99">
        <f t="shared" si="15"/>
        <v>1.6</v>
      </c>
      <c r="Y95" s="184"/>
    </row>
    <row r="96" spans="1:25" s="4" customFormat="1" x14ac:dyDescent="0.25">
      <c r="A96" s="131" t="s">
        <v>174</v>
      </c>
      <c r="B96" s="51" t="s">
        <v>173</v>
      </c>
      <c r="C96" s="97">
        <f>IF('Indicator Data'!AR99="No data","x",ROUND(IF('Indicator Data'!AR99&gt;C$195,0,IF('Indicator Data'!AR99&lt;C$194,10,(C$195-'Indicator Data'!AR99)/(C$195-C$194)*10)),1))</f>
        <v>4.7</v>
      </c>
      <c r="D96" s="98">
        <f t="shared" si="8"/>
        <v>4.7</v>
      </c>
      <c r="E96" s="97">
        <f>IF('Indicator Data'!AT99="No data","x",ROUND(IF('Indicator Data'!AT99&gt;E$195,0,IF('Indicator Data'!AT99&lt;E$194,10,(E$195-'Indicator Data'!AT99)/(E$195-E$194)*10)),1))</f>
        <v>7.2</v>
      </c>
      <c r="F96" s="97">
        <f>IF('Indicator Data'!AS99="No data","x",ROUND(IF('Indicator Data'!AS99&gt;F$195,0,IF('Indicator Data'!AS99&lt;F$194,10,(F$195-'Indicator Data'!AS99)/(F$195-F$194)*10)),1))</f>
        <v>5.9</v>
      </c>
      <c r="G96" s="98">
        <f t="shared" si="9"/>
        <v>6.6</v>
      </c>
      <c r="H96" s="99">
        <f t="shared" si="10"/>
        <v>5.7</v>
      </c>
      <c r="I96" s="97">
        <f>IF('Indicator Data'!AV99="No data","x",ROUND(IF('Indicator Data'!AV99^2&gt;I$195,0,IF('Indicator Data'!AV99^2&lt;I$194,10,(I$195-'Indicator Data'!AV99^2)/(I$195-I$194)*10)),1))</f>
        <v>1.3</v>
      </c>
      <c r="J96" s="97">
        <f>IF(OR('Indicator Data'!AU99=0,'Indicator Data'!AU99="No data"),"x",ROUND(IF('Indicator Data'!AU99&gt;J$195,0,IF('Indicator Data'!AU99&lt;J$194,10,(J$195-'Indicator Data'!AU99)/(J$195-J$194)*10)),1))</f>
        <v>0</v>
      </c>
      <c r="K96" s="97">
        <f>IF('Indicator Data'!AW99="No data","x",ROUND(IF('Indicator Data'!AW99&gt;K$195,0,IF('Indicator Data'!AW99&lt;K$194,10,(K$195-'Indicator Data'!AW99)/(K$195-K$194)*10)),1))</f>
        <v>2.6</v>
      </c>
      <c r="L96" s="97">
        <f>IF('Indicator Data'!AX99="No data","x",ROUND(IF('Indicator Data'!AX99&gt;L$195,0,IF('Indicator Data'!AX99&lt;L$194,10,(L$195-'Indicator Data'!AX99)/(L$195-L$194)*10)),1))</f>
        <v>5.8</v>
      </c>
      <c r="M96" s="98">
        <f t="shared" si="11"/>
        <v>2.4</v>
      </c>
      <c r="N96" s="148">
        <f>IF('Indicator Data'!AY99="No data","x",'Indicator Data'!AY99/'Indicator Data'!BE99*100)</f>
        <v>107.5268817204301</v>
      </c>
      <c r="O96" s="97">
        <f t="shared" si="12"/>
        <v>0</v>
      </c>
      <c r="P96" s="97">
        <f>IF('Indicator Data'!AZ99="No data","x",ROUND(IF('Indicator Data'!AZ99&gt;P$195,0,IF('Indicator Data'!AZ99&lt;P$194,10,(P$195-'Indicator Data'!AZ99)/(P$195-P$194)*10)),1))</f>
        <v>2.1</v>
      </c>
      <c r="Q96" s="97">
        <f>IF('Indicator Data'!BA99="No data","x",ROUND(IF('Indicator Data'!BA99&gt;Q$195,0,IF('Indicator Data'!BA99&lt;Q$194,10,(Q$195-'Indicator Data'!BA99)/(Q$195-Q$194)*10)),1))</f>
        <v>0.2</v>
      </c>
      <c r="R96" s="98">
        <f t="shared" si="13"/>
        <v>0.8</v>
      </c>
      <c r="S96" s="97">
        <f>IF('Indicator Data'!Y99="No data","x",ROUND(IF('Indicator Data'!Y99&gt;S$195,0,IF('Indicator Data'!Y99&lt;S$194,10,(S$195-'Indicator Data'!Y99)/(S$195-S$194)*10)),1))</f>
        <v>2</v>
      </c>
      <c r="T96" s="97">
        <f>IF('Indicator Data'!Z99="No data","x",ROUND(IF('Indicator Data'!Z99&gt;T$195,0,IF('Indicator Data'!Z99&lt;T$194,10,(T$195-'Indicator Data'!Z99)/(T$195-T$194)*10)),1))</f>
        <v>5.0999999999999996</v>
      </c>
      <c r="U96" s="97">
        <f>IF('Indicator Data'!AC99="No data","x",ROUND(IF('Indicator Data'!AC99&gt;U$195,0,IF('Indicator Data'!AC99&lt;U$194,10,(U$195-'Indicator Data'!AC99)/(U$195-U$194)*10)),1))</f>
        <v>6.8</v>
      </c>
      <c r="V96" s="97">
        <f>IF('Indicator Data'!AD99="No data","x",ROUND(IF('Indicator Data'!AD99&gt;V$195,10,IF('Indicator Data'!AD99&lt;V$194,0,10-(V$195-'Indicator Data'!AD99)/(V$195-V$194)*10)),1))</f>
        <v>0.2</v>
      </c>
      <c r="W96" s="98">
        <f t="shared" si="14"/>
        <v>3.5</v>
      </c>
      <c r="X96" s="99">
        <f t="shared" si="15"/>
        <v>2.2000000000000002</v>
      </c>
      <c r="Y96" s="184"/>
    </row>
    <row r="97" spans="1:25" s="4" customFormat="1" x14ac:dyDescent="0.25">
      <c r="A97" s="131" t="s">
        <v>176</v>
      </c>
      <c r="B97" s="51" t="s">
        <v>175</v>
      </c>
      <c r="C97" s="97">
        <f>IF('Indicator Data'!AR100="No data","x",ROUND(IF('Indicator Data'!AR100&gt;C$195,0,IF('Indicator Data'!AR100&lt;C$194,10,(C$195-'Indicator Data'!AR100)/(C$195-C$194)*10)),1))</f>
        <v>8.4</v>
      </c>
      <c r="D97" s="98">
        <f t="shared" si="8"/>
        <v>8.4</v>
      </c>
      <c r="E97" s="97">
        <f>IF('Indicator Data'!AT100="No data","x",ROUND(IF('Indicator Data'!AT100&gt;E$195,0,IF('Indicator Data'!AT100&lt;E$194,10,(E$195-'Indicator Data'!AT100)/(E$195-E$194)*10)),1))</f>
        <v>6.1</v>
      </c>
      <c r="F97" s="97">
        <f>IF('Indicator Data'!AS100="No data","x",ROUND(IF('Indicator Data'!AS100&gt;F$195,0,IF('Indicator Data'!AS100&lt;F$194,10,(F$195-'Indicator Data'!AS100)/(F$195-F$194)*10)),1))</f>
        <v>6.3</v>
      </c>
      <c r="G97" s="98">
        <f t="shared" si="9"/>
        <v>6.2</v>
      </c>
      <c r="H97" s="99">
        <f t="shared" si="10"/>
        <v>7.3</v>
      </c>
      <c r="I97" s="97">
        <f>IF('Indicator Data'!AV100="No data","x",ROUND(IF('Indicator Data'!AV100^2&gt;I$195,0,IF('Indicator Data'!AV100^2&lt;I$194,10,(I$195-'Indicator Data'!AV100^2)/(I$195-I$194)*10)),1))</f>
        <v>4.0999999999999996</v>
      </c>
      <c r="J97" s="97">
        <f>IF(OR('Indicator Data'!AU100=0,'Indicator Data'!AU100="No data"),"x",ROUND(IF('Indicator Data'!AU100&gt;J$195,0,IF('Indicator Data'!AU100&lt;J$194,10,(J$195-'Indicator Data'!AU100)/(J$195-J$194)*10)),1))</f>
        <v>7.2</v>
      </c>
      <c r="K97" s="97">
        <f>IF('Indicator Data'!AW100="No data","x",ROUND(IF('Indicator Data'!AW100&gt;K$195,0,IF('Indicator Data'!AW100&lt;K$194,10,(K$195-'Indicator Data'!AW100)/(K$195-K$194)*10)),1))</f>
        <v>8.4</v>
      </c>
      <c r="L97" s="97">
        <f>IF('Indicator Data'!AX100="No data","x",ROUND(IF('Indicator Data'!AX100&gt;L$195,0,IF('Indicator Data'!AX100&lt;L$194,10,(L$195-'Indicator Data'!AX100)/(L$195-L$194)*10)),1))</f>
        <v>4.8</v>
      </c>
      <c r="M97" s="98">
        <f t="shared" si="11"/>
        <v>6.1</v>
      </c>
      <c r="N97" s="148">
        <f>IF('Indicator Data'!AY100="No data","x",'Indicator Data'!AY100/'Indicator Data'!BE100*100)</f>
        <v>18.115942028985508</v>
      </c>
      <c r="O97" s="97">
        <f t="shared" si="12"/>
        <v>8.3000000000000007</v>
      </c>
      <c r="P97" s="97">
        <f>IF('Indicator Data'!AZ100="No data","x",ROUND(IF('Indicator Data'!AZ100&gt;P$195,0,IF('Indicator Data'!AZ100&lt;P$194,10,(P$195-'Indicator Data'!AZ100)/(P$195-P$194)*10)),1))</f>
        <v>7.7</v>
      </c>
      <c r="Q97" s="97">
        <f>IF('Indicator Data'!BA100="No data","x",ROUND(IF('Indicator Data'!BA100&gt;Q$195,0,IF('Indicator Data'!BA100&lt;Q$194,10,(Q$195-'Indicator Data'!BA100)/(Q$195-Q$194)*10)),1))</f>
        <v>3.6</v>
      </c>
      <c r="R97" s="98">
        <f t="shared" si="13"/>
        <v>6.5</v>
      </c>
      <c r="S97" s="97" t="str">
        <f>IF('Indicator Data'!Y100="No data","x",ROUND(IF('Indicator Data'!Y100&gt;S$195,0,IF('Indicator Data'!Y100&lt;S$194,10,(S$195-'Indicator Data'!Y100)/(S$195-S$194)*10)),1))</f>
        <v>x</v>
      </c>
      <c r="T97" s="97">
        <f>IF('Indicator Data'!Z100="No data","x",ROUND(IF('Indicator Data'!Z100&gt;T$195,0,IF('Indicator Data'!Z100&lt;T$194,10,(T$195-'Indicator Data'!Z100)/(T$195-T$194)*10)),1))</f>
        <v>2.2999999999999998</v>
      </c>
      <c r="U97" s="97">
        <f>IF('Indicator Data'!AC100="No data","x",ROUND(IF('Indicator Data'!AC100&gt;U$195,0,IF('Indicator Data'!AC100&lt;U$194,10,(U$195-'Indicator Data'!AC100)/(U$195-U$194)*10)),1))</f>
        <v>9.1999999999999993</v>
      </c>
      <c r="V97" s="97">
        <f>IF('Indicator Data'!AD100="No data","x",ROUND(IF('Indicator Data'!AD100&gt;V$195,10,IF('Indicator Data'!AD100&lt;V$194,0,10-(V$195-'Indicator Data'!AD100)/(V$195-V$194)*10)),1))</f>
        <v>5.4</v>
      </c>
      <c r="W97" s="98">
        <f t="shared" si="14"/>
        <v>5.6</v>
      </c>
      <c r="X97" s="99">
        <f t="shared" si="15"/>
        <v>6.1</v>
      </c>
      <c r="Y97" s="184"/>
    </row>
    <row r="98" spans="1:25" s="4" customFormat="1" x14ac:dyDescent="0.25">
      <c r="A98" s="131" t="s">
        <v>178</v>
      </c>
      <c r="B98" s="51" t="s">
        <v>177</v>
      </c>
      <c r="C98" s="97" t="str">
        <f>IF('Indicator Data'!AR101="No data","x",ROUND(IF('Indicator Data'!AR101&gt;C$195,0,IF('Indicator Data'!AR101&lt;C$194,10,(C$195-'Indicator Data'!AR101)/(C$195-C$194)*10)),1))</f>
        <v>x</v>
      </c>
      <c r="D98" s="98" t="str">
        <f t="shared" si="8"/>
        <v>x</v>
      </c>
      <c r="E98" s="97">
        <f>IF('Indicator Data'!AT101="No data","x",ROUND(IF('Indicator Data'!AT101&gt;E$195,0,IF('Indicator Data'!AT101&lt;E$194,10,(E$195-'Indicator Data'!AT101)/(E$195-E$194)*10)),1))</f>
        <v>6.3</v>
      </c>
      <c r="F98" s="97">
        <f>IF('Indicator Data'!AS101="No data","x",ROUND(IF('Indicator Data'!AS101&gt;F$195,0,IF('Indicator Data'!AS101&lt;F$194,10,(F$195-'Indicator Data'!AS101)/(F$195-F$194)*10)),1))</f>
        <v>7.7</v>
      </c>
      <c r="G98" s="98">
        <f t="shared" si="9"/>
        <v>7</v>
      </c>
      <c r="H98" s="99">
        <f t="shared" si="10"/>
        <v>7</v>
      </c>
      <c r="I98" s="97">
        <f>IF('Indicator Data'!AV101="No data","x",ROUND(IF('Indicator Data'!AV101^2&gt;I$195,0,IF('Indicator Data'!AV101^2&lt;I$194,10,(I$195-'Indicator Data'!AV101^2)/(I$195-I$194)*10)),1))</f>
        <v>8.5</v>
      </c>
      <c r="J98" s="97">
        <f>IF(OR('Indicator Data'!AU101=0,'Indicator Data'!AU101="No data"),"x",ROUND(IF('Indicator Data'!AU101&gt;J$195,0,IF('Indicator Data'!AU101&lt;J$194,10,(J$195-'Indicator Data'!AU101)/(J$195-J$194)*10)),1))</f>
        <v>9.1</v>
      </c>
      <c r="K98" s="97">
        <f>IF('Indicator Data'!AW101="No data","x",ROUND(IF('Indicator Data'!AW101&gt;K$195,0,IF('Indicator Data'!AW101&lt;K$194,10,(K$195-'Indicator Data'!AW101)/(K$195-K$194)*10)),1))</f>
        <v>9.4</v>
      </c>
      <c r="L98" s="97">
        <f>IF('Indicator Data'!AX101="No data","x",ROUND(IF('Indicator Data'!AX101&gt;L$195,0,IF('Indicator Data'!AX101&lt;L$194,10,(L$195-'Indicator Data'!AX101)/(L$195-L$194)*10)),1))</f>
        <v>6.1</v>
      </c>
      <c r="M98" s="98">
        <f t="shared" si="11"/>
        <v>8.3000000000000007</v>
      </c>
      <c r="N98" s="148">
        <f>IF('Indicator Data'!AY101="No data","x",'Indicator Data'!AY101/'Indicator Data'!BE101*100)</f>
        <v>9.0323920265780728</v>
      </c>
      <c r="O98" s="97">
        <f t="shared" si="12"/>
        <v>9.1999999999999993</v>
      </c>
      <c r="P98" s="97">
        <f>IF('Indicator Data'!AZ101="No data","x",ROUND(IF('Indicator Data'!AZ101&gt;P$195,0,IF('Indicator Data'!AZ101&lt;P$194,10,(P$195-'Indicator Data'!AZ101)/(P$195-P$194)*10)),1))</f>
        <v>9.1999999999999993</v>
      </c>
      <c r="Q98" s="97">
        <f>IF('Indicator Data'!BA101="No data","x",ROUND(IF('Indicator Data'!BA101&gt;Q$195,0,IF('Indicator Data'!BA101&lt;Q$194,10,(Q$195-'Indicator Data'!BA101)/(Q$195-Q$194)*10)),1))</f>
        <v>4.9000000000000004</v>
      </c>
      <c r="R98" s="98">
        <f t="shared" si="13"/>
        <v>7.8</v>
      </c>
      <c r="S98" s="97">
        <f>IF('Indicator Data'!Y101="No data","x",ROUND(IF('Indicator Data'!Y101&gt;S$195,0,IF('Indicator Data'!Y101&lt;S$194,10,(S$195-'Indicator Data'!Y101)/(S$195-S$194)*10)),1))</f>
        <v>10</v>
      </c>
      <c r="T98" s="97">
        <f>IF('Indicator Data'!Z101="No data","x",ROUND(IF('Indicator Data'!Z101&gt;T$195,0,IF('Indicator Data'!Z101&lt;T$194,10,(T$195-'Indicator Data'!Z101)/(T$195-T$194)*10)),1))</f>
        <v>4.9000000000000004</v>
      </c>
      <c r="U98" s="97">
        <f>IF('Indicator Data'!AC101="No data","x",ROUND(IF('Indicator Data'!AC101&gt;U$195,0,IF('Indicator Data'!AC101&lt;U$194,10,(U$195-'Indicator Data'!AC101)/(U$195-U$194)*10)),1))</f>
        <v>9.8000000000000007</v>
      </c>
      <c r="V98" s="97">
        <f>IF('Indicator Data'!AD101="No data","x",ROUND(IF('Indicator Data'!AD101&gt;V$195,10,IF('Indicator Data'!AD101&lt;V$194,0,10-(V$195-'Indicator Data'!AD101)/(V$195-V$194)*10)),1))</f>
        <v>8.1</v>
      </c>
      <c r="W98" s="98">
        <f t="shared" si="14"/>
        <v>8.1999999999999993</v>
      </c>
      <c r="X98" s="99">
        <f t="shared" si="15"/>
        <v>8.1</v>
      </c>
      <c r="Y98" s="184"/>
    </row>
    <row r="99" spans="1:25" s="4" customFormat="1" x14ac:dyDescent="0.25">
      <c r="A99" s="131" t="s">
        <v>180</v>
      </c>
      <c r="B99" s="51" t="s">
        <v>179</v>
      </c>
      <c r="C99" s="97" t="str">
        <f>IF('Indicator Data'!AR102="No data","x",ROUND(IF('Indicator Data'!AR102&gt;C$195,0,IF('Indicator Data'!AR102&lt;C$194,10,(C$195-'Indicator Data'!AR102)/(C$195-C$194)*10)),1))</f>
        <v>x</v>
      </c>
      <c r="D99" s="98" t="str">
        <f t="shared" si="8"/>
        <v>x</v>
      </c>
      <c r="E99" s="97">
        <f>IF('Indicator Data'!AT102="No data","x",ROUND(IF('Indicator Data'!AT102&gt;E$195,0,IF('Indicator Data'!AT102&lt;E$194,10,(E$195-'Indicator Data'!AT102)/(E$195-E$194)*10)),1))</f>
        <v>8.6</v>
      </c>
      <c r="F99" s="97">
        <f>IF('Indicator Data'!AS102="No data","x",ROUND(IF('Indicator Data'!AS102&gt;F$195,0,IF('Indicator Data'!AS102&lt;F$194,10,(F$195-'Indicator Data'!AS102)/(F$195-F$194)*10)),1))</f>
        <v>8.4</v>
      </c>
      <c r="G99" s="98">
        <f t="shared" si="9"/>
        <v>8.5</v>
      </c>
      <c r="H99" s="99">
        <f t="shared" si="10"/>
        <v>8.5</v>
      </c>
      <c r="I99" s="97">
        <f>IF('Indicator Data'!AV102="No data","x",ROUND(IF('Indicator Data'!AV102^2&gt;I$195,0,IF('Indicator Data'!AV102^2&lt;I$194,10,(I$195-'Indicator Data'!AV102^2)/(I$195-I$194)*10)),1))</f>
        <v>1.8</v>
      </c>
      <c r="J99" s="97">
        <f>IF(OR('Indicator Data'!AU102=0,'Indicator Data'!AU102="No data"),"x",ROUND(IF('Indicator Data'!AU102&gt;J$195,0,IF('Indicator Data'!AU102&lt;J$194,10,(J$195-'Indicator Data'!AU102)/(J$195-J$194)*10)),1))</f>
        <v>0.2</v>
      </c>
      <c r="K99" s="97">
        <f>IF('Indicator Data'!AW102="No data","x",ROUND(IF('Indicator Data'!AW102&gt;K$195,0,IF('Indicator Data'!AW102&lt;K$194,10,(K$195-'Indicator Data'!AW102)/(K$195-K$194)*10)),1))</f>
        <v>8.1</v>
      </c>
      <c r="L99" s="97">
        <f>IF('Indicator Data'!AX102="No data","x",ROUND(IF('Indicator Data'!AX102&gt;L$195,0,IF('Indicator Data'!AX102&lt;L$194,10,(L$195-'Indicator Data'!AX102)/(L$195-L$194)*10)),1))</f>
        <v>2.2000000000000002</v>
      </c>
      <c r="M99" s="98">
        <f t="shared" si="11"/>
        <v>3.1</v>
      </c>
      <c r="N99" s="148">
        <f>IF('Indicator Data'!AY102="No data","x",'Indicator Data'!AY102/'Indicator Data'!BE102*100)</f>
        <v>3.5236482262409496</v>
      </c>
      <c r="O99" s="97">
        <f t="shared" si="12"/>
        <v>9.6999999999999993</v>
      </c>
      <c r="P99" s="97">
        <f>IF('Indicator Data'!AZ102="No data","x",ROUND(IF('Indicator Data'!AZ102&gt;P$195,0,IF('Indicator Data'!AZ102&lt;P$194,10,(P$195-'Indicator Data'!AZ102)/(P$195-P$194)*10)),1))</f>
        <v>0.4</v>
      </c>
      <c r="Q99" s="97" t="str">
        <f>IF('Indicator Data'!BA102="No data","x",ROUND(IF('Indicator Data'!BA102&gt;Q$195,0,IF('Indicator Data'!BA102&lt;Q$194,10,(Q$195-'Indicator Data'!BA102)/(Q$195-Q$194)*10)),1))</f>
        <v>x</v>
      </c>
      <c r="R99" s="98">
        <f t="shared" si="13"/>
        <v>5.0999999999999996</v>
      </c>
      <c r="S99" s="97">
        <f>IF('Indicator Data'!Y102="No data","x",ROUND(IF('Indicator Data'!Y102&gt;S$195,0,IF('Indicator Data'!Y102&lt;S$194,10,(S$195-'Indicator Data'!Y102)/(S$195-S$194)*10)),1))</f>
        <v>5.3</v>
      </c>
      <c r="T99" s="97">
        <f>IF('Indicator Data'!Z102="No data","x",ROUND(IF('Indicator Data'!Z102&gt;T$195,0,IF('Indicator Data'!Z102&lt;T$194,10,(T$195-'Indicator Data'!Z102)/(T$195-T$194)*10)),1))</f>
        <v>0.5</v>
      </c>
      <c r="U99" s="97">
        <f>IF('Indicator Data'!AC102="No data","x",ROUND(IF('Indicator Data'!AC102&gt;U$195,0,IF('Indicator Data'!AC102&lt;U$194,10,(U$195-'Indicator Data'!AC102)/(U$195-U$194)*10)),1))</f>
        <v>7.4</v>
      </c>
      <c r="V99" s="97">
        <f>IF('Indicator Data'!AD102="No data","x",ROUND(IF('Indicator Data'!AD102&gt;V$195,10,IF('Indicator Data'!AD102&lt;V$194,0,10-(V$195-'Indicator Data'!AD102)/(V$195-V$194)*10)),1))</f>
        <v>0.1</v>
      </c>
      <c r="W99" s="98">
        <f t="shared" si="14"/>
        <v>3.3</v>
      </c>
      <c r="X99" s="99">
        <f t="shared" si="15"/>
        <v>3.8</v>
      </c>
      <c r="Y99" s="184"/>
    </row>
    <row r="100" spans="1:25" s="4" customFormat="1" x14ac:dyDescent="0.25">
      <c r="A100" s="131" t="s">
        <v>182</v>
      </c>
      <c r="B100" s="51" t="s">
        <v>181</v>
      </c>
      <c r="C100" s="97" t="str">
        <f>IF('Indicator Data'!AR103="No data","x",ROUND(IF('Indicator Data'!AR103&gt;C$195,0,IF('Indicator Data'!AR103&lt;C$194,10,(C$195-'Indicator Data'!AR103)/(C$195-C$194)*10)),1))</f>
        <v>x</v>
      </c>
      <c r="D100" s="98" t="str">
        <f t="shared" si="8"/>
        <v>x</v>
      </c>
      <c r="E100" s="97" t="str">
        <f>IF('Indicator Data'!AT103="No data","x",ROUND(IF('Indicator Data'!AT103&gt;E$195,0,IF('Indicator Data'!AT103&lt;E$194,10,(E$195-'Indicator Data'!AT103)/(E$195-E$194)*10)),1))</f>
        <v>x</v>
      </c>
      <c r="F100" s="97">
        <f>IF('Indicator Data'!AS103="No data","x",ROUND(IF('Indicator Data'!AS103&gt;F$195,0,IF('Indicator Data'!AS103&lt;F$194,10,(F$195-'Indicator Data'!AS103)/(F$195-F$194)*10)),1))</f>
        <v>1.7</v>
      </c>
      <c r="G100" s="98">
        <f t="shared" si="9"/>
        <v>1.7</v>
      </c>
      <c r="H100" s="99">
        <f t="shared" si="10"/>
        <v>1.7</v>
      </c>
      <c r="I100" s="97" t="str">
        <f>IF('Indicator Data'!AV103="No data","x",ROUND(IF('Indicator Data'!AV103^2&gt;I$195,0,IF('Indicator Data'!AV103^2&lt;I$194,10,(I$195-'Indicator Data'!AV103^2)/(I$195-I$194)*10)),1))</f>
        <v>x</v>
      </c>
      <c r="J100" s="97">
        <f>IF(OR('Indicator Data'!AU103=0,'Indicator Data'!AU103="No data"),"x",ROUND(IF('Indicator Data'!AU103&gt;J$195,0,IF('Indicator Data'!AU103&lt;J$194,10,(J$195-'Indicator Data'!AU103)/(J$195-J$194)*10)),1))</f>
        <v>0</v>
      </c>
      <c r="K100" s="97">
        <f>IF('Indicator Data'!AW103="No data","x",ROUND(IF('Indicator Data'!AW103&gt;K$195,0,IF('Indicator Data'!AW103&lt;K$194,10,(K$195-'Indicator Data'!AW103)/(K$195-K$194)*10)),1))</f>
        <v>0.3</v>
      </c>
      <c r="L100" s="97">
        <f>IF('Indicator Data'!AX103="No data","x",ROUND(IF('Indicator Data'!AX103&gt;L$195,0,IF('Indicator Data'!AX103&lt;L$194,10,(L$195-'Indicator Data'!AX103)/(L$195-L$194)*10)),1))</f>
        <v>4.7</v>
      </c>
      <c r="M100" s="98">
        <f t="shared" si="11"/>
        <v>1.7</v>
      </c>
      <c r="N100" s="148">
        <f>IF('Indicator Data'!AY103="No data","x",'Indicator Data'!AY103/'Indicator Data'!BE103*100)</f>
        <v>687.5</v>
      </c>
      <c r="O100" s="97">
        <f t="shared" si="12"/>
        <v>0</v>
      </c>
      <c r="P100" s="97" t="str">
        <f>IF('Indicator Data'!AZ103="No data","x",ROUND(IF('Indicator Data'!AZ103&gt;P$195,0,IF('Indicator Data'!AZ103&lt;P$194,10,(P$195-'Indicator Data'!AZ103)/(P$195-P$194)*10)),1))</f>
        <v>x</v>
      </c>
      <c r="Q100" s="97" t="str">
        <f>IF('Indicator Data'!BA103="No data","x",ROUND(IF('Indicator Data'!BA103&gt;Q$195,0,IF('Indicator Data'!BA103&lt;Q$194,10,(Q$195-'Indicator Data'!BA103)/(Q$195-Q$194)*10)),1))</f>
        <v>x</v>
      </c>
      <c r="R100" s="98">
        <f t="shared" si="13"/>
        <v>0</v>
      </c>
      <c r="S100" s="97" t="str">
        <f>IF('Indicator Data'!Y103="No data","x",ROUND(IF('Indicator Data'!Y103&gt;S$195,0,IF('Indicator Data'!Y103&lt;S$194,10,(S$195-'Indicator Data'!Y103)/(S$195-S$194)*10)),1))</f>
        <v>x</v>
      </c>
      <c r="T100" s="97" t="str">
        <f>IF('Indicator Data'!Z103="No data","x",ROUND(IF('Indicator Data'!Z103&gt;T$195,0,IF('Indicator Data'!Z103&lt;T$194,10,(T$195-'Indicator Data'!Z103)/(T$195-T$194)*10)),1))</f>
        <v>x</v>
      </c>
      <c r="U100" s="97" t="str">
        <f>IF('Indicator Data'!AC103="No data","x",ROUND(IF('Indicator Data'!AC103&gt;U$195,0,IF('Indicator Data'!AC103&lt;U$194,10,(U$195-'Indicator Data'!AC103)/(U$195-U$194)*10)),1))</f>
        <v>x</v>
      </c>
      <c r="V100" s="97" t="str">
        <f>IF('Indicator Data'!AD103="No data","x",ROUND(IF('Indicator Data'!AD103&gt;V$195,10,IF('Indicator Data'!AD103&lt;V$194,0,10-(V$195-'Indicator Data'!AD103)/(V$195-V$194)*10)),1))</f>
        <v>x</v>
      </c>
      <c r="W100" s="98" t="str">
        <f t="shared" si="14"/>
        <v>x</v>
      </c>
      <c r="X100" s="99">
        <f t="shared" si="15"/>
        <v>0.9</v>
      </c>
      <c r="Y100" s="184"/>
    </row>
    <row r="101" spans="1:25" s="4" customFormat="1" x14ac:dyDescent="0.25">
      <c r="A101" s="131" t="s">
        <v>184</v>
      </c>
      <c r="B101" s="51" t="s">
        <v>183</v>
      </c>
      <c r="C101" s="97" t="str">
        <f>IF('Indicator Data'!AR104="No data","x",ROUND(IF('Indicator Data'!AR104&gt;C$195,0,IF('Indicator Data'!AR104&lt;C$194,10,(C$195-'Indicator Data'!AR104)/(C$195-C$194)*10)),1))</f>
        <v>x</v>
      </c>
      <c r="D101" s="98" t="str">
        <f t="shared" si="8"/>
        <v>x</v>
      </c>
      <c r="E101" s="97">
        <f>IF('Indicator Data'!AT104="No data","x",ROUND(IF('Indicator Data'!AT104&gt;E$195,0,IF('Indicator Data'!AT104&lt;E$194,10,(E$195-'Indicator Data'!AT104)/(E$195-E$194)*10)),1))</f>
        <v>4.0999999999999996</v>
      </c>
      <c r="F101" s="97">
        <f>IF('Indicator Data'!AS104="No data","x",ROUND(IF('Indicator Data'!AS104&gt;F$195,0,IF('Indicator Data'!AS104&lt;F$194,10,(F$195-'Indicator Data'!AS104)/(F$195-F$194)*10)),1))</f>
        <v>2.6</v>
      </c>
      <c r="G101" s="98">
        <f t="shared" si="9"/>
        <v>3.4</v>
      </c>
      <c r="H101" s="99">
        <f t="shared" si="10"/>
        <v>3.4</v>
      </c>
      <c r="I101" s="97">
        <f>IF('Indicator Data'!AV104="No data","x",ROUND(IF('Indicator Data'!AV104^2&gt;I$195,0,IF('Indicator Data'!AV104^2&lt;I$194,10,(I$195-'Indicator Data'!AV104^2)/(I$195-I$194)*10)),1))</f>
        <v>0</v>
      </c>
      <c r="J101" s="97">
        <f>IF(OR('Indicator Data'!AU104=0,'Indicator Data'!AU104="No data"),"x",ROUND(IF('Indicator Data'!AU104&gt;J$195,0,IF('Indicator Data'!AU104&lt;J$194,10,(J$195-'Indicator Data'!AU104)/(J$195-J$194)*10)),1))</f>
        <v>0</v>
      </c>
      <c r="K101" s="97">
        <f>IF('Indicator Data'!AW104="No data","x",ROUND(IF('Indicator Data'!AW104&gt;K$195,0,IF('Indicator Data'!AW104&lt;K$194,10,(K$195-'Indicator Data'!AW104)/(K$195-K$194)*10)),1))</f>
        <v>2.9</v>
      </c>
      <c r="L101" s="97">
        <f>IF('Indicator Data'!AX104="No data","x",ROUND(IF('Indicator Data'!AX104&gt;L$195,0,IF('Indicator Data'!AX104&lt;L$194,10,(L$195-'Indicator Data'!AX104)/(L$195-L$194)*10)),1))</f>
        <v>3.1</v>
      </c>
      <c r="M101" s="98">
        <f t="shared" si="11"/>
        <v>1.5</v>
      </c>
      <c r="N101" s="148">
        <f>IF('Indicator Data'!AY104="No data","x",'Indicator Data'!AY104/'Indicator Data'!BE104*100)</f>
        <v>140.40910106264158</v>
      </c>
      <c r="O101" s="97">
        <f t="shared" si="12"/>
        <v>0</v>
      </c>
      <c r="P101" s="97">
        <f>IF('Indicator Data'!AZ104="No data","x",ROUND(IF('Indicator Data'!AZ104&gt;P$195,0,IF('Indicator Data'!AZ104&lt;P$194,10,(P$195-'Indicator Data'!AZ104)/(P$195-P$194)*10)),1))</f>
        <v>0.8</v>
      </c>
      <c r="Q101" s="97">
        <f>IF('Indicator Data'!BA104="No data","x",ROUND(IF('Indicator Data'!BA104&gt;Q$195,0,IF('Indicator Data'!BA104&lt;Q$194,10,(Q$195-'Indicator Data'!BA104)/(Q$195-Q$194)*10)),1))</f>
        <v>0.7</v>
      </c>
      <c r="R101" s="98">
        <f t="shared" si="13"/>
        <v>0.5</v>
      </c>
      <c r="S101" s="97">
        <f>IF('Indicator Data'!Y104="No data","x",ROUND(IF('Indicator Data'!Y104&gt;S$195,0,IF('Indicator Data'!Y104&lt;S$194,10,(S$195-'Indicator Data'!Y104)/(S$195-S$194)*10)),1))</f>
        <v>0</v>
      </c>
      <c r="T101" s="97">
        <f>IF('Indicator Data'!Z104="No data","x",ROUND(IF('Indicator Data'!Z104&gt;T$195,0,IF('Indicator Data'!Z104&lt;T$194,10,(T$195-'Indicator Data'!Z104)/(T$195-T$194)*10)),1))</f>
        <v>1.3</v>
      </c>
      <c r="U101" s="97">
        <f>IF('Indicator Data'!AC104="No data","x",ROUND(IF('Indicator Data'!AC104&gt;U$195,0,IF('Indicator Data'!AC104&lt;U$194,10,(U$195-'Indicator Data'!AC104)/(U$195-U$194)*10)),1))</f>
        <v>4.3</v>
      </c>
      <c r="V101" s="97">
        <f>IF('Indicator Data'!AD104="No data","x",ROUND(IF('Indicator Data'!AD104&gt;V$195,10,IF('Indicator Data'!AD104&lt;V$194,0,10-(V$195-'Indicator Data'!AD104)/(V$195-V$194)*10)),1))</f>
        <v>0.1</v>
      </c>
      <c r="W101" s="98">
        <f t="shared" si="14"/>
        <v>1.4</v>
      </c>
      <c r="X101" s="99">
        <f t="shared" si="15"/>
        <v>1.1000000000000001</v>
      </c>
      <c r="Y101" s="184"/>
    </row>
    <row r="102" spans="1:25" s="4" customFormat="1" x14ac:dyDescent="0.25">
      <c r="A102" s="131" t="s">
        <v>186</v>
      </c>
      <c r="B102" s="51" t="s">
        <v>185</v>
      </c>
      <c r="C102" s="97" t="str">
        <f>IF('Indicator Data'!AR105="No data","x",ROUND(IF('Indicator Data'!AR105&gt;C$195,0,IF('Indicator Data'!AR105&lt;C$194,10,(C$195-'Indicator Data'!AR105)/(C$195-C$194)*10)),1))</f>
        <v>x</v>
      </c>
      <c r="D102" s="98" t="str">
        <f t="shared" si="8"/>
        <v>x</v>
      </c>
      <c r="E102" s="97">
        <f>IF('Indicator Data'!AT105="No data","x",ROUND(IF('Indicator Data'!AT105&gt;E$195,0,IF('Indicator Data'!AT105&lt;E$194,10,(E$195-'Indicator Data'!AT105)/(E$195-E$194)*10)),1))</f>
        <v>1.9</v>
      </c>
      <c r="F102" s="97">
        <f>IF('Indicator Data'!AS105="No data","x",ROUND(IF('Indicator Data'!AS105&gt;F$195,0,IF('Indicator Data'!AS105&lt;F$194,10,(F$195-'Indicator Data'!AS105)/(F$195-F$194)*10)),1))</f>
        <v>1.6</v>
      </c>
      <c r="G102" s="98">
        <f t="shared" si="9"/>
        <v>1.8</v>
      </c>
      <c r="H102" s="99">
        <f t="shared" si="10"/>
        <v>1.8</v>
      </c>
      <c r="I102" s="97" t="str">
        <f>IF('Indicator Data'!AV105="No data","x",ROUND(IF('Indicator Data'!AV105^2&gt;I$195,0,IF('Indicator Data'!AV105^2&lt;I$194,10,(I$195-'Indicator Data'!AV105^2)/(I$195-I$194)*10)),1))</f>
        <v>x</v>
      </c>
      <c r="J102" s="97">
        <f>IF(OR('Indicator Data'!AU105=0,'Indicator Data'!AU105="No data"),"x",ROUND(IF('Indicator Data'!AU105&gt;J$195,0,IF('Indicator Data'!AU105&lt;J$194,10,(J$195-'Indicator Data'!AU105)/(J$195-J$194)*10)),1))</f>
        <v>0</v>
      </c>
      <c r="K102" s="97">
        <f>IF('Indicator Data'!AW105="No data","x",ROUND(IF('Indicator Data'!AW105&gt;K$195,0,IF('Indicator Data'!AW105&lt;K$194,10,(K$195-'Indicator Data'!AW105)/(K$195-K$194)*10)),1))</f>
        <v>0.3</v>
      </c>
      <c r="L102" s="97">
        <f>IF('Indicator Data'!AX105="No data","x",ROUND(IF('Indicator Data'!AX105&gt;L$195,0,IF('Indicator Data'!AX105&lt;L$194,10,(L$195-'Indicator Data'!AX105)/(L$195-L$194)*10)),1))</f>
        <v>2.6</v>
      </c>
      <c r="M102" s="98">
        <f t="shared" si="11"/>
        <v>1</v>
      </c>
      <c r="N102" s="148">
        <f>IF('Indicator Data'!AY105="No data","x",'Indicator Data'!AY105/'Indicator Data'!BE105*100)</f>
        <v>540.54054054054052</v>
      </c>
      <c r="O102" s="97">
        <f t="shared" si="12"/>
        <v>0</v>
      </c>
      <c r="P102" s="97">
        <f>IF('Indicator Data'!AZ105="No data","x",ROUND(IF('Indicator Data'!AZ105&gt;P$195,0,IF('Indicator Data'!AZ105&lt;P$194,10,(P$195-'Indicator Data'!AZ105)/(P$195-P$194)*10)),1))</f>
        <v>0.3</v>
      </c>
      <c r="Q102" s="97">
        <f>IF('Indicator Data'!BA105="No data","x",ROUND(IF('Indicator Data'!BA105&gt;Q$195,0,IF('Indicator Data'!BA105&lt;Q$194,10,(Q$195-'Indicator Data'!BA105)/(Q$195-Q$194)*10)),1))</f>
        <v>0</v>
      </c>
      <c r="R102" s="98">
        <f t="shared" si="13"/>
        <v>0.1</v>
      </c>
      <c r="S102" s="97">
        <f>IF('Indicator Data'!Y105="No data","x",ROUND(IF('Indicator Data'!Y105&gt;S$195,0,IF('Indicator Data'!Y105&lt;S$194,10,(S$195-'Indicator Data'!Y105)/(S$195-S$194)*10)),1))</f>
        <v>2.7</v>
      </c>
      <c r="T102" s="97">
        <f>IF('Indicator Data'!Z105="No data","x",ROUND(IF('Indicator Data'!Z105&gt;T$195,0,IF('Indicator Data'!Z105&lt;T$194,10,(T$195-'Indicator Data'!Z105)/(T$195-T$194)*10)),1))</f>
        <v>0</v>
      </c>
      <c r="U102" s="97">
        <f>IF('Indicator Data'!AC105="No data","x",ROUND(IF('Indicator Data'!AC105&gt;U$195,0,IF('Indicator Data'!AC105&lt;U$194,10,(U$195-'Indicator Data'!AC105)/(U$195-U$194)*10)),1))</f>
        <v>0</v>
      </c>
      <c r="V102" s="97">
        <f>IF('Indicator Data'!AD105="No data","x",ROUND(IF('Indicator Data'!AD105&gt;V$195,10,IF('Indicator Data'!AD105&lt;V$194,0,10-(V$195-'Indicator Data'!AD105)/(V$195-V$194)*10)),1))</f>
        <v>0.1</v>
      </c>
      <c r="W102" s="98">
        <f t="shared" si="14"/>
        <v>0.7</v>
      </c>
      <c r="X102" s="99">
        <f t="shared" si="15"/>
        <v>0.6</v>
      </c>
      <c r="Y102" s="184"/>
    </row>
    <row r="103" spans="1:25" s="4" customFormat="1" x14ac:dyDescent="0.25">
      <c r="A103" s="131" t="s">
        <v>189</v>
      </c>
      <c r="B103" s="51" t="s">
        <v>188</v>
      </c>
      <c r="C103" s="97">
        <f>IF('Indicator Data'!AR106="No data","x",ROUND(IF('Indicator Data'!AR106&gt;C$195,0,IF('Indicator Data'!AR106&lt;C$194,10,(C$195-'Indicator Data'!AR106)/(C$195-C$194)*10)),1))</f>
        <v>4.7</v>
      </c>
      <c r="D103" s="98">
        <f t="shared" si="8"/>
        <v>4.7</v>
      </c>
      <c r="E103" s="97">
        <f>IF('Indicator Data'!AT106="No data","x",ROUND(IF('Indicator Data'!AT106&gt;E$195,0,IF('Indicator Data'!AT106&lt;E$194,10,(E$195-'Indicator Data'!AT106)/(E$195-E$194)*10)),1))</f>
        <v>7.4</v>
      </c>
      <c r="F103" s="97">
        <f>IF('Indicator Data'!AS106="No data","x",ROUND(IF('Indicator Data'!AS106&gt;F$195,0,IF('Indicator Data'!AS106&lt;F$194,10,(F$195-'Indicator Data'!AS106)/(F$195-F$194)*10)),1))</f>
        <v>7.6</v>
      </c>
      <c r="G103" s="98">
        <f t="shared" si="9"/>
        <v>7.5</v>
      </c>
      <c r="H103" s="99">
        <f t="shared" si="10"/>
        <v>6.1</v>
      </c>
      <c r="I103" s="97">
        <f>IF('Indicator Data'!AV106="No data","x",ROUND(IF('Indicator Data'!AV106^2&gt;I$195,0,IF('Indicator Data'!AV106^2&lt;I$194,10,(I$195-'Indicator Data'!AV106^2)/(I$195-I$194)*10)),1))</f>
        <v>6.4</v>
      </c>
      <c r="J103" s="97">
        <f>IF(OR('Indicator Data'!AU106=0,'Indicator Data'!AU106="No data"),"x",ROUND(IF('Indicator Data'!AU106&gt;J$195,0,IF('Indicator Data'!AU106&lt;J$194,10,(J$195-'Indicator Data'!AU106)/(J$195-J$194)*10)),1))</f>
        <v>8.3000000000000007</v>
      </c>
      <c r="K103" s="97">
        <f>IF('Indicator Data'!AW106="No data","x",ROUND(IF('Indicator Data'!AW106&gt;K$195,0,IF('Indicator Data'!AW106&lt;K$194,10,(K$195-'Indicator Data'!AW106)/(K$195-K$194)*10)),1))</f>
        <v>9.6</v>
      </c>
      <c r="L103" s="97">
        <f>IF('Indicator Data'!AX106="No data","x",ROUND(IF('Indicator Data'!AX106&gt;L$195,0,IF('Indicator Data'!AX106&lt;L$194,10,(L$195-'Indicator Data'!AX106)/(L$195-L$194)*10)),1))</f>
        <v>7.9</v>
      </c>
      <c r="M103" s="98">
        <f t="shared" si="11"/>
        <v>8.1</v>
      </c>
      <c r="N103" s="148">
        <f>IF('Indicator Data'!AY106="No data","x",'Indicator Data'!AY106/'Indicator Data'!BE106*100)</f>
        <v>7.9100319840423703</v>
      </c>
      <c r="O103" s="97">
        <f t="shared" si="12"/>
        <v>9.3000000000000007</v>
      </c>
      <c r="P103" s="97">
        <f>IF('Indicator Data'!AZ106="No data","x",ROUND(IF('Indicator Data'!AZ106&gt;P$195,0,IF('Indicator Data'!AZ106&lt;P$194,10,(P$195-'Indicator Data'!AZ106)/(P$195-P$194)*10)),1))</f>
        <v>9.8000000000000007</v>
      </c>
      <c r="Q103" s="97">
        <f>IF('Indicator Data'!BA106="No data","x",ROUND(IF('Indicator Data'!BA106&gt;Q$195,0,IF('Indicator Data'!BA106&lt;Q$194,10,(Q$195-'Indicator Data'!BA106)/(Q$195-Q$194)*10)),1))</f>
        <v>9.6999999999999993</v>
      </c>
      <c r="R103" s="98">
        <f t="shared" si="13"/>
        <v>9.6</v>
      </c>
      <c r="S103" s="97">
        <f>IF('Indicator Data'!Y106="No data","x",ROUND(IF('Indicator Data'!Y106&gt;S$195,0,IF('Indicator Data'!Y106&lt;S$194,10,(S$195-'Indicator Data'!Y106)/(S$195-S$194)*10)),1))</f>
        <v>9.6</v>
      </c>
      <c r="T103" s="97">
        <f>IF('Indicator Data'!Z106="No data","x",ROUND(IF('Indicator Data'!Z106&gt;T$195,0,IF('Indicator Data'!Z106&lt;T$194,10,(T$195-'Indicator Data'!Z106)/(T$195-T$194)*10)),1))</f>
        <v>10</v>
      </c>
      <c r="U103" s="97">
        <f>IF('Indicator Data'!AC106="No data","x",ROUND(IF('Indicator Data'!AC106&gt;U$195,0,IF('Indicator Data'!AC106&lt;U$194,10,(U$195-'Indicator Data'!AC106)/(U$195-U$194)*10)),1))</f>
        <v>10</v>
      </c>
      <c r="V103" s="97">
        <f>IF('Indicator Data'!AD106="No data","x",ROUND(IF('Indicator Data'!AD106&gt;V$195,10,IF('Indicator Data'!AD106&lt;V$194,0,10-(V$195-'Indicator Data'!AD106)/(V$195-V$194)*10)),1))</f>
        <v>3.9</v>
      </c>
      <c r="W103" s="98">
        <f t="shared" si="14"/>
        <v>8.4</v>
      </c>
      <c r="X103" s="99">
        <f t="shared" si="15"/>
        <v>8.6999999999999993</v>
      </c>
      <c r="Y103" s="184"/>
    </row>
    <row r="104" spans="1:25" s="4" customFormat="1" x14ac:dyDescent="0.25">
      <c r="A104" s="131" t="s">
        <v>191</v>
      </c>
      <c r="B104" s="51" t="s">
        <v>190</v>
      </c>
      <c r="C104" s="97">
        <f>IF('Indicator Data'!AR107="No data","x",ROUND(IF('Indicator Data'!AR107&gt;C$195,0,IF('Indicator Data'!AR107&lt;C$194,10,(C$195-'Indicator Data'!AR107)/(C$195-C$194)*10)),1))</f>
        <v>4</v>
      </c>
      <c r="D104" s="98">
        <f t="shared" si="8"/>
        <v>4</v>
      </c>
      <c r="E104" s="97">
        <f>IF('Indicator Data'!AT107="No data","x",ROUND(IF('Indicator Data'!AT107&gt;E$195,0,IF('Indicator Data'!AT107&lt;E$194,10,(E$195-'Indicator Data'!AT107)/(E$195-E$194)*10)),1))</f>
        <v>6.9</v>
      </c>
      <c r="F104" s="97">
        <f>IF('Indicator Data'!AS107="No data","x",ROUND(IF('Indicator Data'!AS107&gt;F$195,0,IF('Indicator Data'!AS107&lt;F$194,10,(F$195-'Indicator Data'!AS107)/(F$195-F$194)*10)),1))</f>
        <v>6.3</v>
      </c>
      <c r="G104" s="98">
        <f t="shared" si="9"/>
        <v>6.6</v>
      </c>
      <c r="H104" s="99">
        <f t="shared" si="10"/>
        <v>5.3</v>
      </c>
      <c r="I104" s="97">
        <f>IF('Indicator Data'!AV107="No data","x",ROUND(IF('Indicator Data'!AV107^2&gt;I$195,0,IF('Indicator Data'!AV107^2&lt;I$194,10,(I$195-'Indicator Data'!AV107^2)/(I$195-I$194)*10)),1))</f>
        <v>6.2</v>
      </c>
      <c r="J104" s="97">
        <f>IF(OR('Indicator Data'!AU107=0,'Indicator Data'!AU107="No data"),"x",ROUND(IF('Indicator Data'!AU107&gt;J$195,0,IF('Indicator Data'!AU107&lt;J$194,10,(J$195-'Indicator Data'!AU107)/(J$195-J$194)*10)),1))</f>
        <v>8.8000000000000007</v>
      </c>
      <c r="K104" s="97">
        <f>IF('Indicator Data'!AW107="No data","x",ROUND(IF('Indicator Data'!AW107&gt;K$195,0,IF('Indicator Data'!AW107&lt;K$194,10,(K$195-'Indicator Data'!AW107)/(K$195-K$194)*10)),1))</f>
        <v>9.1</v>
      </c>
      <c r="L104" s="97">
        <f>IF('Indicator Data'!AX107="No data","x",ROUND(IF('Indicator Data'!AX107&gt;L$195,0,IF('Indicator Data'!AX107&lt;L$194,10,(L$195-'Indicator Data'!AX107)/(L$195-L$194)*10)),1))</f>
        <v>8.4</v>
      </c>
      <c r="M104" s="98">
        <f t="shared" si="11"/>
        <v>8.1</v>
      </c>
      <c r="N104" s="148">
        <f>IF('Indicator Data'!AY107="No data","x",'Indicator Data'!AY107/'Indicator Data'!BE107*100)</f>
        <v>19.092066185829445</v>
      </c>
      <c r="O104" s="97">
        <f t="shared" si="12"/>
        <v>8.1999999999999993</v>
      </c>
      <c r="P104" s="97">
        <f>IF('Indicator Data'!AZ107="No data","x",ROUND(IF('Indicator Data'!AZ107&gt;P$195,0,IF('Indicator Data'!AZ107&lt;P$194,10,(P$195-'Indicator Data'!AZ107)/(P$195-P$194)*10)),1))</f>
        <v>6.6</v>
      </c>
      <c r="Q104" s="97">
        <f>IF('Indicator Data'!BA107="No data","x",ROUND(IF('Indicator Data'!BA107&gt;Q$195,0,IF('Indicator Data'!BA107&lt;Q$194,10,(Q$195-'Indicator Data'!BA107)/(Q$195-Q$194)*10)),1))</f>
        <v>2</v>
      </c>
      <c r="R104" s="98">
        <f t="shared" si="13"/>
        <v>5.6</v>
      </c>
      <c r="S104" s="97">
        <f>IF('Indicator Data'!Y107="No data","x",ROUND(IF('Indicator Data'!Y107&gt;S$195,0,IF('Indicator Data'!Y107&lt;S$194,10,(S$195-'Indicator Data'!Y107)/(S$195-S$194)*10)),1))</f>
        <v>10</v>
      </c>
      <c r="T104" s="97">
        <f>IF('Indicator Data'!Z107="No data","x",ROUND(IF('Indicator Data'!Z107&gt;T$195,0,IF('Indicator Data'!Z107&lt;T$194,10,(T$195-'Indicator Data'!Z107)/(T$195-T$194)*10)),1))</f>
        <v>4.5999999999999996</v>
      </c>
      <c r="U104" s="97">
        <f>IF('Indicator Data'!AC107="No data","x",ROUND(IF('Indicator Data'!AC107&gt;U$195,0,IF('Indicator Data'!AC107&lt;U$194,10,(U$195-'Indicator Data'!AC107)/(U$195-U$194)*10)),1))</f>
        <v>9.9</v>
      </c>
      <c r="V104" s="97">
        <f>IF('Indicator Data'!AD107="No data","x",ROUND(IF('Indicator Data'!AD107&gt;V$195,10,IF('Indicator Data'!AD107&lt;V$194,0,10-(V$195-'Indicator Data'!AD107)/(V$195-V$194)*10)),1))</f>
        <v>7</v>
      </c>
      <c r="W104" s="98">
        <f t="shared" si="14"/>
        <v>7.9</v>
      </c>
      <c r="X104" s="99">
        <f t="shared" si="15"/>
        <v>7.2</v>
      </c>
      <c r="Y104" s="184"/>
    </row>
    <row r="105" spans="1:25" s="4" customFormat="1" x14ac:dyDescent="0.25">
      <c r="A105" s="131" t="s">
        <v>193</v>
      </c>
      <c r="B105" s="51" t="s">
        <v>192</v>
      </c>
      <c r="C105" s="97">
        <f>IF('Indicator Data'!AR108="No data","x",ROUND(IF('Indicator Data'!AR108&gt;C$195,0,IF('Indicator Data'!AR108&lt;C$194,10,(C$195-'Indicator Data'!AR108)/(C$195-C$194)*10)),1))</f>
        <v>2.6</v>
      </c>
      <c r="D105" s="98">
        <f t="shared" si="8"/>
        <v>2.6</v>
      </c>
      <c r="E105" s="97">
        <f>IF('Indicator Data'!AT108="No data","x",ROUND(IF('Indicator Data'!AT108&gt;E$195,0,IF('Indicator Data'!AT108&lt;E$194,10,(E$195-'Indicator Data'!AT108)/(E$195-E$194)*10)),1))</f>
        <v>5.0999999999999996</v>
      </c>
      <c r="F105" s="97">
        <f>IF('Indicator Data'!AS108="No data","x",ROUND(IF('Indicator Data'!AS108&gt;F$195,0,IF('Indicator Data'!AS108&lt;F$194,10,(F$195-'Indicator Data'!AS108)/(F$195-F$194)*10)),1))</f>
        <v>3.1</v>
      </c>
      <c r="G105" s="98">
        <f t="shared" si="9"/>
        <v>4.0999999999999996</v>
      </c>
      <c r="H105" s="99">
        <f t="shared" si="10"/>
        <v>3.4</v>
      </c>
      <c r="I105" s="97">
        <f>IF('Indicator Data'!AV108="No data","x",ROUND(IF('Indicator Data'!AV108^2&gt;I$195,0,IF('Indicator Data'!AV108^2&lt;I$194,10,(I$195-'Indicator Data'!AV108^2)/(I$195-I$194)*10)),1))</f>
        <v>1.1000000000000001</v>
      </c>
      <c r="J105" s="97">
        <f>IF(OR('Indicator Data'!AU108=0,'Indicator Data'!AU108="No data"),"x",ROUND(IF('Indicator Data'!AU108&gt;J$195,0,IF('Indicator Data'!AU108&lt;J$194,10,(J$195-'Indicator Data'!AU108)/(J$195-J$194)*10)),1))</f>
        <v>0</v>
      </c>
      <c r="K105" s="97">
        <f>IF('Indicator Data'!AW108="No data","x",ROUND(IF('Indicator Data'!AW108&gt;K$195,0,IF('Indicator Data'!AW108&lt;K$194,10,(K$195-'Indicator Data'!AW108)/(K$195-K$194)*10)),1))</f>
        <v>2.9</v>
      </c>
      <c r="L105" s="97">
        <f>IF('Indicator Data'!AX108="No data","x",ROUND(IF('Indicator Data'!AX108&gt;L$195,0,IF('Indicator Data'!AX108&lt;L$194,10,(L$195-'Indicator Data'!AX108)/(L$195-L$194)*10)),1))</f>
        <v>2.9</v>
      </c>
      <c r="M105" s="98">
        <f t="shared" si="11"/>
        <v>1.7</v>
      </c>
      <c r="N105" s="148">
        <f>IF('Indicator Data'!AY108="No data","x",'Indicator Data'!AY108/'Indicator Data'!BE108*100)</f>
        <v>21.001369654542685</v>
      </c>
      <c r="O105" s="97">
        <f t="shared" si="12"/>
        <v>8</v>
      </c>
      <c r="P105" s="97">
        <f>IF('Indicator Data'!AZ108="No data","x",ROUND(IF('Indicator Data'!AZ108&gt;P$195,0,IF('Indicator Data'!AZ108&lt;P$194,10,(P$195-'Indicator Data'!AZ108)/(P$195-P$194)*10)),1))</f>
        <v>0.4</v>
      </c>
      <c r="Q105" s="97">
        <f>IF('Indicator Data'!BA108="No data","x",ROUND(IF('Indicator Data'!BA108&gt;Q$195,0,IF('Indicator Data'!BA108&lt;Q$194,10,(Q$195-'Indicator Data'!BA108)/(Q$195-Q$194)*10)),1))</f>
        <v>0.4</v>
      </c>
      <c r="R105" s="98">
        <f t="shared" si="13"/>
        <v>2.9</v>
      </c>
      <c r="S105" s="97">
        <f>IF('Indicator Data'!Y108="No data","x",ROUND(IF('Indicator Data'!Y108&gt;S$195,0,IF('Indicator Data'!Y108&lt;S$194,10,(S$195-'Indicator Data'!Y108)/(S$195-S$194)*10)),1))</f>
        <v>7</v>
      </c>
      <c r="T105" s="97">
        <f>IF('Indicator Data'!Z108="No data","x",ROUND(IF('Indicator Data'!Z108&gt;T$195,0,IF('Indicator Data'!Z108&lt;T$194,10,(T$195-'Indicator Data'!Z108)/(T$195-T$194)*10)),1))</f>
        <v>0.8</v>
      </c>
      <c r="U105" s="97">
        <f>IF('Indicator Data'!AC108="No data","x",ROUND(IF('Indicator Data'!AC108&gt;U$195,0,IF('Indicator Data'!AC108&lt;U$194,10,(U$195-'Indicator Data'!AC108)/(U$195-U$194)*10)),1))</f>
        <v>6.6</v>
      </c>
      <c r="V105" s="97">
        <f>IF('Indicator Data'!AD108="No data","x",ROUND(IF('Indicator Data'!AD108&gt;V$195,10,IF('Indicator Data'!AD108&lt;V$194,0,10-(V$195-'Indicator Data'!AD108)/(V$195-V$194)*10)),1))</f>
        <v>0.4</v>
      </c>
      <c r="W105" s="98">
        <f t="shared" si="14"/>
        <v>3.7</v>
      </c>
      <c r="X105" s="99">
        <f t="shared" si="15"/>
        <v>2.8</v>
      </c>
      <c r="Y105" s="184"/>
    </row>
    <row r="106" spans="1:25" s="4" customFormat="1" x14ac:dyDescent="0.25">
      <c r="A106" s="131" t="s">
        <v>195</v>
      </c>
      <c r="B106" s="51" t="s">
        <v>194</v>
      </c>
      <c r="C106" s="97">
        <f>IF('Indicator Data'!AR109="No data","x",ROUND(IF('Indicator Data'!AR109&gt;C$195,0,IF('Indicator Data'!AR109&lt;C$194,10,(C$195-'Indicator Data'!AR109)/(C$195-C$194)*10)),1))</f>
        <v>5.8</v>
      </c>
      <c r="D106" s="98">
        <f t="shared" si="8"/>
        <v>5.8</v>
      </c>
      <c r="E106" s="97">
        <f>IF('Indicator Data'!AT109="No data","x",ROUND(IF('Indicator Data'!AT109&gt;E$195,0,IF('Indicator Data'!AT109&lt;E$194,10,(E$195-'Indicator Data'!AT109)/(E$195-E$194)*10)),1))</f>
        <v>6.4</v>
      </c>
      <c r="F106" s="97">
        <f>IF('Indicator Data'!AS109="No data","x",ROUND(IF('Indicator Data'!AS109&gt;F$195,0,IF('Indicator Data'!AS109&lt;F$194,10,(F$195-'Indicator Data'!AS109)/(F$195-F$194)*10)),1))</f>
        <v>5.8</v>
      </c>
      <c r="G106" s="98">
        <f t="shared" si="9"/>
        <v>6.1</v>
      </c>
      <c r="H106" s="99">
        <f t="shared" si="10"/>
        <v>6</v>
      </c>
      <c r="I106" s="97">
        <f>IF('Indicator Data'!AV109="No data","x",ROUND(IF('Indicator Data'!AV109^2&gt;I$195,0,IF('Indicator Data'!AV109^2&lt;I$194,10,(I$195-'Indicator Data'!AV109^2)/(I$195-I$194)*10)),1))</f>
        <v>0.1</v>
      </c>
      <c r="J106" s="97">
        <f>IF(OR('Indicator Data'!AU109=0,'Indicator Data'!AU109="No data"),"x",ROUND(IF('Indicator Data'!AU109&gt;J$195,0,IF('Indicator Data'!AU109&lt;J$194,10,(J$195-'Indicator Data'!AU109)/(J$195-J$194)*10)),1))</f>
        <v>0</v>
      </c>
      <c r="K106" s="97">
        <f>IF('Indicator Data'!AW109="No data","x",ROUND(IF('Indicator Data'!AW109&gt;K$195,0,IF('Indicator Data'!AW109&lt;K$194,10,(K$195-'Indicator Data'!AW109)/(K$195-K$194)*10)),1))</f>
        <v>4.5999999999999996</v>
      </c>
      <c r="L106" s="97">
        <f>IF('Indicator Data'!AX109="No data","x",ROUND(IF('Indicator Data'!AX109&gt;L$195,0,IF('Indicator Data'!AX109&lt;L$194,10,(L$195-'Indicator Data'!AX109)/(L$195-L$194)*10)),1))</f>
        <v>0</v>
      </c>
      <c r="M106" s="98">
        <f t="shared" si="11"/>
        <v>1.2</v>
      </c>
      <c r="N106" s="148">
        <f>IF('Indicator Data'!AY109="No data","x",'Indicator Data'!AY109/'Indicator Data'!BE109*100)</f>
        <v>226.66666666666666</v>
      </c>
      <c r="O106" s="97">
        <f t="shared" si="12"/>
        <v>0</v>
      </c>
      <c r="P106" s="97">
        <f>IF('Indicator Data'!AZ109="No data","x",ROUND(IF('Indicator Data'!AZ109&gt;P$195,0,IF('Indicator Data'!AZ109&lt;P$194,10,(P$195-'Indicator Data'!AZ109)/(P$195-P$194)*10)),1))</f>
        <v>0.2</v>
      </c>
      <c r="Q106" s="97">
        <f>IF('Indicator Data'!BA109="No data","x",ROUND(IF('Indicator Data'!BA109&gt;Q$195,0,IF('Indicator Data'!BA109&lt;Q$194,10,(Q$195-'Indicator Data'!BA109)/(Q$195-Q$194)*10)),1))</f>
        <v>0.3</v>
      </c>
      <c r="R106" s="98">
        <f t="shared" si="13"/>
        <v>0.2</v>
      </c>
      <c r="S106" s="97">
        <f>IF('Indicator Data'!Y109="No data","x",ROUND(IF('Indicator Data'!Y109&gt;S$195,0,IF('Indicator Data'!Y109&lt;S$194,10,(S$195-'Indicator Data'!Y109)/(S$195-S$194)*10)),1))</f>
        <v>6.5</v>
      </c>
      <c r="T106" s="97">
        <f>IF('Indicator Data'!Z109="No data","x",ROUND(IF('Indicator Data'!Z109&gt;T$195,0,IF('Indicator Data'!Z109&lt;T$194,10,(T$195-'Indicator Data'!Z109)/(T$195-T$194)*10)),1))</f>
        <v>0</v>
      </c>
      <c r="U106" s="97">
        <f>IF('Indicator Data'!AC109="No data","x",ROUND(IF('Indicator Data'!AC109&gt;U$195,0,IF('Indicator Data'!AC109&lt;U$194,10,(U$195-'Indicator Data'!AC109)/(U$195-U$194)*10)),1))</f>
        <v>3.4</v>
      </c>
      <c r="V106" s="97">
        <f>IF('Indicator Data'!AD109="No data","x",ROUND(IF('Indicator Data'!AD109&gt;V$195,10,IF('Indicator Data'!AD109&lt;V$194,0,10-(V$195-'Indicator Data'!AD109)/(V$195-V$194)*10)),1))</f>
        <v>0.8</v>
      </c>
      <c r="W106" s="98">
        <f t="shared" si="14"/>
        <v>2.7</v>
      </c>
      <c r="X106" s="99">
        <f t="shared" si="15"/>
        <v>1.4</v>
      </c>
      <c r="Y106" s="184"/>
    </row>
    <row r="107" spans="1:25" s="4" customFormat="1" x14ac:dyDescent="0.25">
      <c r="A107" s="131" t="s">
        <v>197</v>
      </c>
      <c r="B107" s="51" t="s">
        <v>196</v>
      </c>
      <c r="C107" s="97">
        <f>IF('Indicator Data'!AR110="No data","x",ROUND(IF('Indicator Data'!AR110&gt;C$195,0,IF('Indicator Data'!AR110&lt;C$194,10,(C$195-'Indicator Data'!AR110)/(C$195-C$194)*10)),1))</f>
        <v>4.9000000000000004</v>
      </c>
      <c r="D107" s="98">
        <f t="shared" si="8"/>
        <v>4.9000000000000004</v>
      </c>
      <c r="E107" s="97">
        <f>IF('Indicator Data'!AT110="No data","x",ROUND(IF('Indicator Data'!AT110&gt;E$195,0,IF('Indicator Data'!AT110&lt;E$194,10,(E$195-'Indicator Data'!AT110)/(E$195-E$194)*10)),1))</f>
        <v>6.8</v>
      </c>
      <c r="F107" s="97">
        <f>IF('Indicator Data'!AS110="No data","x",ROUND(IF('Indicator Data'!AS110&gt;F$195,0,IF('Indicator Data'!AS110&lt;F$194,10,(F$195-'Indicator Data'!AS110)/(F$195-F$194)*10)),1))</f>
        <v>6.8</v>
      </c>
      <c r="G107" s="98">
        <f t="shared" si="9"/>
        <v>6.8</v>
      </c>
      <c r="H107" s="99">
        <f t="shared" si="10"/>
        <v>5.9</v>
      </c>
      <c r="I107" s="97">
        <f>IF('Indicator Data'!AV110="No data","x",ROUND(IF('Indicator Data'!AV110^2&gt;I$195,0,IF('Indicator Data'!AV110^2&lt;I$194,10,(I$195-'Indicator Data'!AV110^2)/(I$195-I$194)*10)),1))</f>
        <v>9.8000000000000007</v>
      </c>
      <c r="J107" s="97">
        <f>IF(OR('Indicator Data'!AU110=0,'Indicator Data'!AU110="No data"),"x",ROUND(IF('Indicator Data'!AU110&gt;J$195,0,IF('Indicator Data'!AU110&lt;J$194,10,(J$195-'Indicator Data'!AU110)/(J$195-J$194)*10)),1))</f>
        <v>7.3</v>
      </c>
      <c r="K107" s="97">
        <f>IF('Indicator Data'!AW110="No data","x",ROUND(IF('Indicator Data'!AW110&gt;K$195,0,IF('Indicator Data'!AW110&lt;K$194,10,(K$195-'Indicator Data'!AW110)/(K$195-K$194)*10)),1))</f>
        <v>9</v>
      </c>
      <c r="L107" s="97">
        <f>IF('Indicator Data'!AX110="No data","x",ROUND(IF('Indicator Data'!AX110&gt;L$195,0,IF('Indicator Data'!AX110&lt;L$194,10,(L$195-'Indicator Data'!AX110)/(L$195-L$194)*10)),1))</f>
        <v>3.1</v>
      </c>
      <c r="M107" s="98">
        <f t="shared" si="11"/>
        <v>7.3</v>
      </c>
      <c r="N107" s="148">
        <f>IF('Indicator Data'!AY110="No data","x",'Indicator Data'!AY110/'Indicator Data'!BE110*100)</f>
        <v>9.0149894688532122</v>
      </c>
      <c r="O107" s="97">
        <f t="shared" si="12"/>
        <v>9.1999999999999993</v>
      </c>
      <c r="P107" s="97">
        <f>IF('Indicator Data'!AZ110="No data","x",ROUND(IF('Indicator Data'!AZ110&gt;P$195,0,IF('Indicator Data'!AZ110&lt;P$194,10,(P$195-'Indicator Data'!AZ110)/(P$195-P$194)*10)),1))</f>
        <v>8.4</v>
      </c>
      <c r="Q107" s="97">
        <f>IF('Indicator Data'!BA110="No data","x",ROUND(IF('Indicator Data'!BA110&gt;Q$195,0,IF('Indicator Data'!BA110&lt;Q$194,10,(Q$195-'Indicator Data'!BA110)/(Q$195-Q$194)*10)),1))</f>
        <v>4.5999999999999996</v>
      </c>
      <c r="R107" s="98">
        <f t="shared" si="13"/>
        <v>7.4</v>
      </c>
      <c r="S107" s="97">
        <f>IF('Indicator Data'!Y110="No data","x",ROUND(IF('Indicator Data'!Y110&gt;S$195,0,IF('Indicator Data'!Y110&lt;S$194,10,(S$195-'Indicator Data'!Y110)/(S$195-S$194)*10)),1))</f>
        <v>9.8000000000000007</v>
      </c>
      <c r="T107" s="97">
        <f>IF('Indicator Data'!Z110="No data","x",ROUND(IF('Indicator Data'!Z110&gt;T$195,0,IF('Indicator Data'!Z110&lt;T$194,10,(T$195-'Indicator Data'!Z110)/(T$195-T$194)*10)),1))</f>
        <v>6.2</v>
      </c>
      <c r="U107" s="97">
        <f>IF('Indicator Data'!AC110="No data","x",ROUND(IF('Indicator Data'!AC110&gt;U$195,0,IF('Indicator Data'!AC110&lt;U$194,10,(U$195-'Indicator Data'!AC110)/(U$195-U$194)*10)),1))</f>
        <v>9.8000000000000007</v>
      </c>
      <c r="V107" s="97">
        <f>IF('Indicator Data'!AD110="No data","x",ROUND(IF('Indicator Data'!AD110&gt;V$195,10,IF('Indicator Data'!AD110&lt;V$194,0,10-(V$195-'Indicator Data'!AD110)/(V$195-V$194)*10)),1))</f>
        <v>6.5</v>
      </c>
      <c r="W107" s="98">
        <f t="shared" si="14"/>
        <v>8.1</v>
      </c>
      <c r="X107" s="99">
        <f t="shared" si="15"/>
        <v>7.6</v>
      </c>
      <c r="Y107" s="184"/>
    </row>
    <row r="108" spans="1:25" s="4" customFormat="1" x14ac:dyDescent="0.25">
      <c r="A108" s="131" t="s">
        <v>199</v>
      </c>
      <c r="B108" s="51" t="s">
        <v>198</v>
      </c>
      <c r="C108" s="97" t="str">
        <f>IF('Indicator Data'!AR111="No data","x",ROUND(IF('Indicator Data'!AR111&gt;C$195,0,IF('Indicator Data'!AR111&lt;C$194,10,(C$195-'Indicator Data'!AR111)/(C$195-C$194)*10)),1))</f>
        <v>x</v>
      </c>
      <c r="D108" s="98" t="str">
        <f t="shared" si="8"/>
        <v>x</v>
      </c>
      <c r="E108" s="97">
        <f>IF('Indicator Data'!AT111="No data","x",ROUND(IF('Indicator Data'!AT111&gt;E$195,0,IF('Indicator Data'!AT111&lt;E$194,10,(E$195-'Indicator Data'!AT111)/(E$195-E$194)*10)),1))</f>
        <v>4.5</v>
      </c>
      <c r="F108" s="97">
        <f>IF('Indicator Data'!AS111="No data","x",ROUND(IF('Indicator Data'!AS111&gt;F$195,0,IF('Indicator Data'!AS111&lt;F$194,10,(F$195-'Indicator Data'!AS111)/(F$195-F$194)*10)),1))</f>
        <v>3.3</v>
      </c>
      <c r="G108" s="98">
        <f t="shared" si="9"/>
        <v>3.9</v>
      </c>
      <c r="H108" s="99">
        <f t="shared" si="10"/>
        <v>3.9</v>
      </c>
      <c r="I108" s="97">
        <f>IF('Indicator Data'!AV111="No data","x",ROUND(IF('Indicator Data'!AV111^2&gt;I$195,0,IF('Indicator Data'!AV111^2&lt;I$194,10,(I$195-'Indicator Data'!AV111^2)/(I$195-I$194)*10)),1))</f>
        <v>1.3</v>
      </c>
      <c r="J108" s="97">
        <f>IF(OR('Indicator Data'!AU111=0,'Indicator Data'!AU111="No data"),"x",ROUND(IF('Indicator Data'!AU111&gt;J$195,0,IF('Indicator Data'!AU111&lt;J$194,10,(J$195-'Indicator Data'!AU111)/(J$195-J$194)*10)),1))</f>
        <v>0</v>
      </c>
      <c r="K108" s="97">
        <f>IF('Indicator Data'!AW111="No data","x",ROUND(IF('Indicator Data'!AW111&gt;K$195,0,IF('Indicator Data'!AW111&lt;K$194,10,(K$195-'Indicator Data'!AW111)/(K$195-K$194)*10)),1))</f>
        <v>2.4</v>
      </c>
      <c r="L108" s="97">
        <f>IF('Indicator Data'!AX111="No data","x",ROUND(IF('Indicator Data'!AX111&gt;L$195,0,IF('Indicator Data'!AX111&lt;L$194,10,(L$195-'Indicator Data'!AX111)/(L$195-L$194)*10)),1))</f>
        <v>3.6</v>
      </c>
      <c r="M108" s="98">
        <f t="shared" si="11"/>
        <v>1.8</v>
      </c>
      <c r="N108" s="148">
        <f>IF('Indicator Data'!AY111="No data","x",'Indicator Data'!AY111/'Indicator Data'!BE111*100)</f>
        <v>843.75</v>
      </c>
      <c r="O108" s="97">
        <f t="shared" si="12"/>
        <v>0</v>
      </c>
      <c r="P108" s="97">
        <f>IF('Indicator Data'!AZ111="No data","x",ROUND(IF('Indicator Data'!AZ111&gt;P$195,0,IF('Indicator Data'!AZ111&lt;P$194,10,(P$195-'Indicator Data'!AZ111)/(P$195-P$194)*10)),1))</f>
        <v>0</v>
      </c>
      <c r="Q108" s="97">
        <f>IF('Indicator Data'!BA111="No data","x",ROUND(IF('Indicator Data'!BA111&gt;Q$195,0,IF('Indicator Data'!BA111&lt;Q$194,10,(Q$195-'Indicator Data'!BA111)/(Q$195-Q$194)*10)),1))</f>
        <v>0</v>
      </c>
      <c r="R108" s="98">
        <f t="shared" si="13"/>
        <v>0</v>
      </c>
      <c r="S108" s="97">
        <f>IF('Indicator Data'!Y111="No data","x",ROUND(IF('Indicator Data'!Y111&gt;S$195,0,IF('Indicator Data'!Y111&lt;S$194,10,(S$195-'Indicator Data'!Y111)/(S$195-S$194)*10)),1))</f>
        <v>0.2</v>
      </c>
      <c r="T108" s="97">
        <f>IF('Indicator Data'!Z111="No data","x",ROUND(IF('Indicator Data'!Z111&gt;T$195,0,IF('Indicator Data'!Z111&lt;T$194,10,(T$195-'Indicator Data'!Z111)/(T$195-T$194)*10)),1))</f>
        <v>1.5</v>
      </c>
      <c r="U108" s="97">
        <f>IF('Indicator Data'!AC111="No data","x",ROUND(IF('Indicator Data'!AC111&gt;U$195,0,IF('Indicator Data'!AC111&lt;U$194,10,(U$195-'Indicator Data'!AC111)/(U$195-U$194)*10)),1))</f>
        <v>0</v>
      </c>
      <c r="V108" s="97">
        <f>IF('Indicator Data'!AD111="No data","x",ROUND(IF('Indicator Data'!AD111&gt;V$195,10,IF('Indicator Data'!AD111&lt;V$194,0,10-(V$195-'Indicator Data'!AD111)/(V$195-V$194)*10)),1))</f>
        <v>0.1</v>
      </c>
      <c r="W108" s="98">
        <f t="shared" si="14"/>
        <v>0.5</v>
      </c>
      <c r="X108" s="99">
        <f t="shared" si="15"/>
        <v>0.8</v>
      </c>
      <c r="Y108" s="184"/>
    </row>
    <row r="109" spans="1:25" s="4" customFormat="1" x14ac:dyDescent="0.25">
      <c r="A109" s="131" t="s">
        <v>201</v>
      </c>
      <c r="B109" s="51" t="s">
        <v>200</v>
      </c>
      <c r="C109" s="97">
        <f>IF('Indicator Data'!AR112="No data","x",ROUND(IF('Indicator Data'!AR112&gt;C$195,0,IF('Indicator Data'!AR112&lt;C$194,10,(C$195-'Indicator Data'!AR112)/(C$195-C$194)*10)),1))</f>
        <v>7.3</v>
      </c>
      <c r="D109" s="98">
        <f t="shared" si="8"/>
        <v>7.3</v>
      </c>
      <c r="E109" s="97" t="str">
        <f>IF('Indicator Data'!AT112="No data","x",ROUND(IF('Indicator Data'!AT112&gt;E$195,0,IF('Indicator Data'!AT112&lt;E$194,10,(E$195-'Indicator Data'!AT112)/(E$195-E$194)*10)),1))</f>
        <v>x</v>
      </c>
      <c r="F109" s="97">
        <f>IF('Indicator Data'!AS112="No data","x",ROUND(IF('Indicator Data'!AS112&gt;F$195,0,IF('Indicator Data'!AS112&lt;F$194,10,(F$195-'Indicator Data'!AS112)/(F$195-F$194)*10)),1))</f>
        <v>8.1999999999999993</v>
      </c>
      <c r="G109" s="98">
        <f t="shared" si="9"/>
        <v>8.1999999999999993</v>
      </c>
      <c r="H109" s="99">
        <f t="shared" si="10"/>
        <v>7.8</v>
      </c>
      <c r="I109" s="97">
        <f>IF('Indicator Data'!AV112="No data","x",ROUND(IF('Indicator Data'!AV112^2&gt;I$195,0,IF('Indicator Data'!AV112^2&lt;I$194,10,(I$195-'Indicator Data'!AV112^2)/(I$195-I$194)*10)),1))</f>
        <v>0.4</v>
      </c>
      <c r="J109" s="97">
        <f>IF(OR('Indicator Data'!AU112=0,'Indicator Data'!AU112="No data"),"x",ROUND(IF('Indicator Data'!AU112&gt;J$195,0,IF('Indicator Data'!AU112&lt;J$194,10,(J$195-'Indicator Data'!AU112)/(J$195-J$194)*10)),1))</f>
        <v>1</v>
      </c>
      <c r="K109" s="97">
        <f>IF('Indicator Data'!AW112="No data","x",ROUND(IF('Indicator Data'!AW112&gt;K$195,0,IF('Indicator Data'!AW112&lt;K$194,10,(K$195-'Indicator Data'!AW112)/(K$195-K$194)*10)),1))</f>
        <v>8.1</v>
      </c>
      <c r="L109" s="97">
        <f>IF('Indicator Data'!AX112="No data","x",ROUND(IF('Indicator Data'!AX112&gt;L$195,0,IF('Indicator Data'!AX112&lt;L$194,10,(L$195-'Indicator Data'!AX112)/(L$195-L$194)*10)),1))</f>
        <v>8.8000000000000007</v>
      </c>
      <c r="M109" s="98">
        <f t="shared" si="11"/>
        <v>4.5999999999999996</v>
      </c>
      <c r="N109" s="148">
        <f>IF('Indicator Data'!AY112="No data","x",'Indicator Data'!AY112/'Indicator Data'!BE112*100)</f>
        <v>144.44444444444443</v>
      </c>
      <c r="O109" s="97">
        <f t="shared" si="12"/>
        <v>0</v>
      </c>
      <c r="P109" s="97">
        <f>IF('Indicator Data'!AZ112="No data","x",ROUND(IF('Indicator Data'!AZ112&gt;P$195,0,IF('Indicator Data'!AZ112&lt;P$194,10,(P$195-'Indicator Data'!AZ112)/(P$195-P$194)*10)),1))</f>
        <v>2.6</v>
      </c>
      <c r="Q109" s="97">
        <f>IF('Indicator Data'!BA112="No data","x",ROUND(IF('Indicator Data'!BA112&gt;Q$195,0,IF('Indicator Data'!BA112&lt;Q$194,10,(Q$195-'Indicator Data'!BA112)/(Q$195-Q$194)*10)),1))</f>
        <v>1.1000000000000001</v>
      </c>
      <c r="R109" s="98">
        <f t="shared" si="13"/>
        <v>1.2</v>
      </c>
      <c r="S109" s="97">
        <f>IF('Indicator Data'!Y112="No data","x",ROUND(IF('Indicator Data'!Y112&gt;S$195,0,IF('Indicator Data'!Y112&lt;S$194,10,(S$195-'Indicator Data'!Y112)/(S$195-S$194)*10)),1))</f>
        <v>8.9</v>
      </c>
      <c r="T109" s="97">
        <f>IF('Indicator Data'!Z112="No data","x",ROUND(IF('Indicator Data'!Z112&gt;T$195,0,IF('Indicator Data'!Z112&lt;T$194,10,(T$195-'Indicator Data'!Z112)/(T$195-T$194)*10)),1))</f>
        <v>6.2</v>
      </c>
      <c r="U109" s="97">
        <f>IF('Indicator Data'!AC112="No data","x",ROUND(IF('Indicator Data'!AC112&gt;U$195,0,IF('Indicator Data'!AC112&lt;U$194,10,(U$195-'Indicator Data'!AC112)/(U$195-U$194)*10)),1))</f>
        <v>7.9</v>
      </c>
      <c r="V109" s="97" t="str">
        <f>IF('Indicator Data'!AD112="No data","x",ROUND(IF('Indicator Data'!AD112&gt;V$195,10,IF('Indicator Data'!AD112&lt;V$194,0,10-(V$195-'Indicator Data'!AD112)/(V$195-V$194)*10)),1))</f>
        <v>x</v>
      </c>
      <c r="W109" s="98">
        <f t="shared" si="14"/>
        <v>7.7</v>
      </c>
      <c r="X109" s="99">
        <f t="shared" si="15"/>
        <v>4.5</v>
      </c>
      <c r="Y109" s="184"/>
    </row>
    <row r="110" spans="1:25" s="4" customFormat="1" x14ac:dyDescent="0.25">
      <c r="A110" s="131" t="s">
        <v>203</v>
      </c>
      <c r="B110" s="51" t="s">
        <v>202</v>
      </c>
      <c r="C110" s="97">
        <f>IF('Indicator Data'!AR113="No data","x",ROUND(IF('Indicator Data'!AR113&gt;C$195,0,IF('Indicator Data'!AR113&lt;C$194,10,(C$195-'Indicator Data'!AR113)/(C$195-C$194)*10)),1))</f>
        <v>4.8</v>
      </c>
      <c r="D110" s="98">
        <f t="shared" si="8"/>
        <v>4.8</v>
      </c>
      <c r="E110" s="97">
        <f>IF('Indicator Data'!AT113="No data","x",ROUND(IF('Indicator Data'!AT113&gt;E$195,0,IF('Indicator Data'!AT113&lt;E$194,10,(E$195-'Indicator Data'!AT113)/(E$195-E$194)*10)),1))</f>
        <v>7.3</v>
      </c>
      <c r="F110" s="97">
        <f>IF('Indicator Data'!AS113="No data","x",ROUND(IF('Indicator Data'!AS113&gt;F$195,0,IF('Indicator Data'!AS113&lt;F$194,10,(F$195-'Indicator Data'!AS113)/(F$195-F$194)*10)),1))</f>
        <v>7.1</v>
      </c>
      <c r="G110" s="98">
        <f t="shared" si="9"/>
        <v>7.2</v>
      </c>
      <c r="H110" s="99">
        <f t="shared" si="10"/>
        <v>6</v>
      </c>
      <c r="I110" s="97">
        <f>IF('Indicator Data'!AV113="No data","x",ROUND(IF('Indicator Data'!AV113^2&gt;I$195,0,IF('Indicator Data'!AV113^2&lt;I$194,10,(I$195-'Indicator Data'!AV113^2)/(I$195-I$194)*10)),1))</f>
        <v>8</v>
      </c>
      <c r="J110" s="97">
        <f>IF(OR('Indicator Data'!AU113=0,'Indicator Data'!AU113="No data"),"x",ROUND(IF('Indicator Data'!AU113&gt;J$195,0,IF('Indicator Data'!AU113&lt;J$194,10,(J$195-'Indicator Data'!AU113)/(J$195-J$194)*10)),1))</f>
        <v>6.1</v>
      </c>
      <c r="K110" s="97">
        <f>IF('Indicator Data'!AW113="No data","x",ROUND(IF('Indicator Data'!AW113&gt;K$195,0,IF('Indicator Data'!AW113&lt;K$194,10,(K$195-'Indicator Data'!AW113)/(K$195-K$194)*10)),1))</f>
        <v>8.5</v>
      </c>
      <c r="L110" s="97">
        <f>IF('Indicator Data'!AX113="No data","x",ROUND(IF('Indicator Data'!AX113&gt;L$195,0,IF('Indicator Data'!AX113&lt;L$194,10,(L$195-'Indicator Data'!AX113)/(L$195-L$194)*10)),1))</f>
        <v>5.7</v>
      </c>
      <c r="M110" s="98">
        <f t="shared" si="11"/>
        <v>7.1</v>
      </c>
      <c r="N110" s="148">
        <f>IF('Indicator Data'!AY113="No data","x",'Indicator Data'!AY113/'Indicator Data'!BE113*100)</f>
        <v>1.4553216260793636</v>
      </c>
      <c r="O110" s="97">
        <f t="shared" si="12"/>
        <v>10</v>
      </c>
      <c r="P110" s="97">
        <f>IF('Indicator Data'!AZ113="No data","x",ROUND(IF('Indicator Data'!AZ113&gt;P$195,0,IF('Indicator Data'!AZ113&lt;P$194,10,(P$195-'Indicator Data'!AZ113)/(P$195-P$194)*10)),1))</f>
        <v>6.7</v>
      </c>
      <c r="Q110" s="97">
        <f>IF('Indicator Data'!BA113="No data","x",ROUND(IF('Indicator Data'!BA113&gt;Q$195,0,IF('Indicator Data'!BA113&lt;Q$194,10,(Q$195-'Indicator Data'!BA113)/(Q$195-Q$194)*10)),1))</f>
        <v>8.4</v>
      </c>
      <c r="R110" s="98">
        <f t="shared" si="13"/>
        <v>8.4</v>
      </c>
      <c r="S110" s="97">
        <f>IF('Indicator Data'!Y113="No data","x",ROUND(IF('Indicator Data'!Y113&gt;S$195,0,IF('Indicator Data'!Y113&lt;S$194,10,(S$195-'Indicator Data'!Y113)/(S$195-S$194)*10)),1))</f>
        <v>9.6999999999999993</v>
      </c>
      <c r="T110" s="97">
        <f>IF('Indicator Data'!Z113="No data","x",ROUND(IF('Indicator Data'!Z113&gt;T$195,0,IF('Indicator Data'!Z113&lt;T$194,10,(T$195-'Indicator Data'!Z113)/(T$195-T$194)*10)),1))</f>
        <v>7.4</v>
      </c>
      <c r="U110" s="97">
        <f>IF('Indicator Data'!AC113="No data","x",ROUND(IF('Indicator Data'!AC113&gt;U$195,0,IF('Indicator Data'!AC113&lt;U$194,10,(U$195-'Indicator Data'!AC113)/(U$195-U$194)*10)),1))</f>
        <v>9.6999999999999993</v>
      </c>
      <c r="V110" s="97">
        <f>IF('Indicator Data'!AD113="No data","x",ROUND(IF('Indicator Data'!AD113&gt;V$195,10,IF('Indicator Data'!AD113&lt;V$194,0,10-(V$195-'Indicator Data'!AD113)/(V$195-V$194)*10)),1))</f>
        <v>6.7</v>
      </c>
      <c r="W110" s="98">
        <f t="shared" si="14"/>
        <v>8.4</v>
      </c>
      <c r="X110" s="99">
        <f t="shared" si="15"/>
        <v>8</v>
      </c>
      <c r="Y110" s="184"/>
    </row>
    <row r="111" spans="1:25" s="4" customFormat="1" x14ac:dyDescent="0.25">
      <c r="A111" s="131" t="s">
        <v>205</v>
      </c>
      <c r="B111" s="51" t="s">
        <v>204</v>
      </c>
      <c r="C111" s="97">
        <f>IF('Indicator Data'!AR114="No data","x",ROUND(IF('Indicator Data'!AR114&gt;C$195,0,IF('Indicator Data'!AR114&lt;C$194,10,(C$195-'Indicator Data'!AR114)/(C$195-C$194)*10)),1))</f>
        <v>3.3</v>
      </c>
      <c r="D111" s="98">
        <f t="shared" si="8"/>
        <v>3.3</v>
      </c>
      <c r="E111" s="97">
        <f>IF('Indicator Data'!AT114="No data","x",ROUND(IF('Indicator Data'!AT114&gt;E$195,0,IF('Indicator Data'!AT114&lt;E$194,10,(E$195-'Indicator Data'!AT114)/(E$195-E$194)*10)),1))</f>
        <v>4.5999999999999996</v>
      </c>
      <c r="F111" s="97">
        <f>IF('Indicator Data'!AS114="No data","x",ROUND(IF('Indicator Data'!AS114&gt;F$195,0,IF('Indicator Data'!AS114&lt;F$194,10,(F$195-'Indicator Data'!AS114)/(F$195-F$194)*10)),1))</f>
        <v>2.9</v>
      </c>
      <c r="G111" s="98">
        <f t="shared" si="9"/>
        <v>3.8</v>
      </c>
      <c r="H111" s="99">
        <f t="shared" si="10"/>
        <v>3.6</v>
      </c>
      <c r="I111" s="97">
        <f>IF('Indicator Data'!AV114="No data","x",ROUND(IF('Indicator Data'!AV114^2&gt;I$195,0,IF('Indicator Data'!AV114^2&lt;I$194,10,(I$195-'Indicator Data'!AV114^2)/(I$195-I$194)*10)),1))</f>
        <v>2</v>
      </c>
      <c r="J111" s="97">
        <f>IF(OR('Indicator Data'!AU114=0,'Indicator Data'!AU114="No data"),"x",ROUND(IF('Indicator Data'!AU114&gt;J$195,0,IF('Indicator Data'!AU114&lt;J$194,10,(J$195-'Indicator Data'!AU114)/(J$195-J$194)*10)),1))</f>
        <v>0.1</v>
      </c>
      <c r="K111" s="97">
        <f>IF('Indicator Data'!AW114="No data","x",ROUND(IF('Indicator Data'!AW114&gt;K$195,0,IF('Indicator Data'!AW114&lt;K$194,10,(K$195-'Indicator Data'!AW114)/(K$195-K$194)*10)),1))</f>
        <v>5</v>
      </c>
      <c r="L111" s="97">
        <f>IF('Indicator Data'!AX114="No data","x",ROUND(IF('Indicator Data'!AX114&gt;L$195,0,IF('Indicator Data'!AX114&lt;L$194,10,(L$195-'Indicator Data'!AX114)/(L$195-L$194)*10)),1))</f>
        <v>3</v>
      </c>
      <c r="M111" s="98">
        <f t="shared" si="11"/>
        <v>2.5</v>
      </c>
      <c r="N111" s="148">
        <f>IF('Indicator Data'!AY114="No data","x",'Indicator Data'!AY114/'Indicator Data'!BE114*100)</f>
        <v>137.93103448275863</v>
      </c>
      <c r="O111" s="97">
        <f t="shared" si="12"/>
        <v>0</v>
      </c>
      <c r="P111" s="97">
        <f>IF('Indicator Data'!AZ114="No data","x",ROUND(IF('Indicator Data'!AZ114&gt;P$195,0,IF('Indicator Data'!AZ114&lt;P$194,10,(P$195-'Indicator Data'!AZ114)/(P$195-P$194)*10)),1))</f>
        <v>0.8</v>
      </c>
      <c r="Q111" s="97">
        <f>IF('Indicator Data'!BA114="No data","x",ROUND(IF('Indicator Data'!BA114&gt;Q$195,0,IF('Indicator Data'!BA114&lt;Q$194,10,(Q$195-'Indicator Data'!BA114)/(Q$195-Q$194)*10)),1))</f>
        <v>0</v>
      </c>
      <c r="R111" s="98">
        <f t="shared" si="13"/>
        <v>0.3</v>
      </c>
      <c r="S111" s="97" t="str">
        <f>IF('Indicator Data'!Y114="No data","x",ROUND(IF('Indicator Data'!Y114&gt;S$195,0,IF('Indicator Data'!Y114&lt;S$194,10,(S$195-'Indicator Data'!Y114)/(S$195-S$194)*10)),1))</f>
        <v>x</v>
      </c>
      <c r="T111" s="97">
        <f>IF('Indicator Data'!Z114="No data","x",ROUND(IF('Indicator Data'!Z114&gt;T$195,0,IF('Indicator Data'!Z114&lt;T$194,10,(T$195-'Indicator Data'!Z114)/(T$195-T$194)*10)),1))</f>
        <v>1.8</v>
      </c>
      <c r="U111" s="97">
        <f>IF('Indicator Data'!AC114="No data","x",ROUND(IF('Indicator Data'!AC114&gt;U$195,0,IF('Indicator Data'!AC114&lt;U$194,10,(U$195-'Indicator Data'!AC114)/(U$195-U$194)*10)),1))</f>
        <v>7.1</v>
      </c>
      <c r="V111" s="97">
        <f>IF('Indicator Data'!AD114="No data","x",ROUND(IF('Indicator Data'!AD114&gt;V$195,10,IF('Indicator Data'!AD114&lt;V$194,0,10-(V$195-'Indicator Data'!AD114)/(V$195-V$194)*10)),1))</f>
        <v>0.6</v>
      </c>
      <c r="W111" s="98">
        <f t="shared" si="14"/>
        <v>3.2</v>
      </c>
      <c r="X111" s="99">
        <f t="shared" si="15"/>
        <v>2</v>
      </c>
      <c r="Y111" s="184"/>
    </row>
    <row r="112" spans="1:25" s="4" customFormat="1" x14ac:dyDescent="0.25">
      <c r="A112" s="131" t="s">
        <v>207</v>
      </c>
      <c r="B112" s="51" t="s">
        <v>206</v>
      </c>
      <c r="C112" s="97">
        <f>IF('Indicator Data'!AR115="No data","x",ROUND(IF('Indicator Data'!AR115&gt;C$195,0,IF('Indicator Data'!AR115&lt;C$194,10,(C$195-'Indicator Data'!AR115)/(C$195-C$194)*10)),1))</f>
        <v>5.0999999999999996</v>
      </c>
      <c r="D112" s="98">
        <f t="shared" si="8"/>
        <v>5.0999999999999996</v>
      </c>
      <c r="E112" s="97">
        <f>IF('Indicator Data'!AT115="No data","x",ROUND(IF('Indicator Data'!AT115&gt;E$195,0,IF('Indicator Data'!AT115&lt;E$194,10,(E$195-'Indicator Data'!AT115)/(E$195-E$194)*10)),1))</f>
        <v>7</v>
      </c>
      <c r="F112" s="97">
        <f>IF('Indicator Data'!AS115="No data","x",ROUND(IF('Indicator Data'!AS115&gt;F$195,0,IF('Indicator Data'!AS115&lt;F$194,10,(F$195-'Indicator Data'!AS115)/(F$195-F$194)*10)),1))</f>
        <v>4.5999999999999996</v>
      </c>
      <c r="G112" s="98">
        <f t="shared" si="9"/>
        <v>5.8</v>
      </c>
      <c r="H112" s="99">
        <f t="shared" si="10"/>
        <v>5.5</v>
      </c>
      <c r="I112" s="97">
        <f>IF('Indicator Data'!AV115="No data","x",ROUND(IF('Indicator Data'!AV115^2&gt;I$195,0,IF('Indicator Data'!AV115^2&lt;I$194,10,(I$195-'Indicator Data'!AV115^2)/(I$195-I$194)*10)),1))</f>
        <v>1.2</v>
      </c>
      <c r="J112" s="97">
        <f>IF(OR('Indicator Data'!AU115=0,'Indicator Data'!AU115="No data"),"x",ROUND(IF('Indicator Data'!AU115&gt;J$195,0,IF('Indicator Data'!AU115&lt;J$194,10,(J$195-'Indicator Data'!AU115)/(J$195-J$194)*10)),1))</f>
        <v>0.1</v>
      </c>
      <c r="K112" s="97">
        <f>IF('Indicator Data'!AW115="No data","x",ROUND(IF('Indicator Data'!AW115&gt;K$195,0,IF('Indicator Data'!AW115&lt;K$194,10,(K$195-'Indicator Data'!AW115)/(K$195-K$194)*10)),1))</f>
        <v>4.3</v>
      </c>
      <c r="L112" s="97">
        <f>IF('Indicator Data'!AX115="No data","x",ROUND(IF('Indicator Data'!AX115&gt;L$195,0,IF('Indicator Data'!AX115&lt;L$194,10,(L$195-'Indicator Data'!AX115)/(L$195-L$194)*10)),1))</f>
        <v>5.9</v>
      </c>
      <c r="M112" s="98">
        <f t="shared" si="11"/>
        <v>2.9</v>
      </c>
      <c r="N112" s="148">
        <f>IF('Indicator Data'!AY115="No data","x",'Indicator Data'!AY115/'Indicator Data'!BE115*100)</f>
        <v>18.518994830113943</v>
      </c>
      <c r="O112" s="97">
        <f t="shared" si="12"/>
        <v>8.1999999999999993</v>
      </c>
      <c r="P112" s="97">
        <f>IF('Indicator Data'!AZ115="No data","x",ROUND(IF('Indicator Data'!AZ115&gt;P$195,0,IF('Indicator Data'!AZ115&lt;P$194,10,(P$195-'Indicator Data'!AZ115)/(P$195-P$194)*10)),1))</f>
        <v>1.6</v>
      </c>
      <c r="Q112" s="97">
        <f>IF('Indicator Data'!BA115="No data","x",ROUND(IF('Indicator Data'!BA115&gt;Q$195,0,IF('Indicator Data'!BA115&lt;Q$194,10,(Q$195-'Indicator Data'!BA115)/(Q$195-Q$194)*10)),1))</f>
        <v>0.8</v>
      </c>
      <c r="R112" s="98">
        <f t="shared" si="13"/>
        <v>3.5</v>
      </c>
      <c r="S112" s="97">
        <f>IF('Indicator Data'!Y115="No data","x",ROUND(IF('Indicator Data'!Y115&gt;S$195,0,IF('Indicator Data'!Y115&lt;S$194,10,(S$195-'Indicator Data'!Y115)/(S$195-S$194)*10)),1))</f>
        <v>4.8</v>
      </c>
      <c r="T112" s="97">
        <f>IF('Indicator Data'!Z115="No data","x",ROUND(IF('Indicator Data'!Z115&gt;T$195,0,IF('Indicator Data'!Z115&lt;T$194,10,(T$195-'Indicator Data'!Z115)/(T$195-T$194)*10)),1))</f>
        <v>0.8</v>
      </c>
      <c r="U112" s="97">
        <f>IF('Indicator Data'!AC115="No data","x",ROUND(IF('Indicator Data'!AC115&gt;U$195,0,IF('Indicator Data'!AC115&lt;U$194,10,(U$195-'Indicator Data'!AC115)/(U$195-U$194)*10)),1))</f>
        <v>6.4</v>
      </c>
      <c r="V112" s="97">
        <f>IF('Indicator Data'!AD115="No data","x",ROUND(IF('Indicator Data'!AD115&gt;V$195,10,IF('Indicator Data'!AD115&lt;V$194,0,10-(V$195-'Indicator Data'!AD115)/(V$195-V$194)*10)),1))</f>
        <v>0.4</v>
      </c>
      <c r="W112" s="98">
        <f t="shared" si="14"/>
        <v>3.1</v>
      </c>
      <c r="X112" s="99">
        <f t="shared" si="15"/>
        <v>3.2</v>
      </c>
      <c r="Y112" s="184"/>
    </row>
    <row r="113" spans="1:25" s="4" customFormat="1" x14ac:dyDescent="0.25">
      <c r="A113" s="131" t="s">
        <v>754</v>
      </c>
      <c r="B113" s="51" t="s">
        <v>208</v>
      </c>
      <c r="C113" s="97">
        <f>IF('Indicator Data'!AR116="No data","x",ROUND(IF('Indicator Data'!AR116&gt;C$195,0,IF('Indicator Data'!AR116&lt;C$194,10,(C$195-'Indicator Data'!AR116)/(C$195-C$194)*10)),1))</f>
        <v>6</v>
      </c>
      <c r="D113" s="98">
        <f t="shared" si="8"/>
        <v>6</v>
      </c>
      <c r="E113" s="97" t="str">
        <f>IF('Indicator Data'!AT116="No data","x",ROUND(IF('Indicator Data'!AT116&gt;E$195,0,IF('Indicator Data'!AT116&lt;E$194,10,(E$195-'Indicator Data'!AT116)/(E$195-E$194)*10)),1))</f>
        <v>x</v>
      </c>
      <c r="F113" s="97">
        <f>IF('Indicator Data'!AS116="No data","x",ROUND(IF('Indicator Data'!AS116&gt;F$195,0,IF('Indicator Data'!AS116&lt;F$194,10,(F$195-'Indicator Data'!AS116)/(F$195-F$194)*10)),1))</f>
        <v>5.8</v>
      </c>
      <c r="G113" s="98">
        <f t="shared" si="9"/>
        <v>5.8</v>
      </c>
      <c r="H113" s="99">
        <f t="shared" si="10"/>
        <v>5.9</v>
      </c>
      <c r="I113" s="97" t="str">
        <f>IF('Indicator Data'!AV116="No data","x",ROUND(IF('Indicator Data'!AV116^2&gt;I$195,0,IF('Indicator Data'!AV116^2&lt;I$194,10,(I$195-'Indicator Data'!AV116^2)/(I$195-I$194)*10)),1))</f>
        <v>x</v>
      </c>
      <c r="J113" s="97">
        <f>IF(OR('Indicator Data'!AU116=0,'Indicator Data'!AU116="No data"),"x",ROUND(IF('Indicator Data'!AU116&gt;J$195,0,IF('Indicator Data'!AU116&lt;J$194,10,(J$195-'Indicator Data'!AU116)/(J$195-J$194)*10)),1))</f>
        <v>2.8</v>
      </c>
      <c r="K113" s="97">
        <f>IF('Indicator Data'!AW116="No data","x",ROUND(IF('Indicator Data'!AW116&gt;K$195,0,IF('Indicator Data'!AW116&lt;K$194,10,(K$195-'Indicator Data'!AW116)/(K$195-K$194)*10)),1))</f>
        <v>6.8</v>
      </c>
      <c r="L113" s="97">
        <f>IF('Indicator Data'!AX116="No data","x",ROUND(IF('Indicator Data'!AX116&gt;L$195,0,IF('Indicator Data'!AX116&lt;L$194,10,(L$195-'Indicator Data'!AX116)/(L$195-L$194)*10)),1))</f>
        <v>8.6999999999999993</v>
      </c>
      <c r="M113" s="98">
        <f t="shared" si="11"/>
        <v>6.1</v>
      </c>
      <c r="N113" s="148">
        <f>IF('Indicator Data'!AY116="No data","x",'Indicator Data'!AY116/'Indicator Data'!BE116*100)</f>
        <v>54.285714285714285</v>
      </c>
      <c r="O113" s="97">
        <f t="shared" si="12"/>
        <v>4.5999999999999996</v>
      </c>
      <c r="P113" s="97">
        <f>IF('Indicator Data'!AZ116="No data","x",ROUND(IF('Indicator Data'!AZ116&gt;P$195,0,IF('Indicator Data'!AZ116&lt;P$194,10,(P$195-'Indicator Data'!AZ116)/(P$195-P$194)*10)),1))</f>
        <v>4.8</v>
      </c>
      <c r="Q113" s="97">
        <f>IF('Indicator Data'!BA116="No data","x",ROUND(IF('Indicator Data'!BA116&gt;Q$195,0,IF('Indicator Data'!BA116&lt;Q$194,10,(Q$195-'Indicator Data'!BA116)/(Q$195-Q$194)*10)),1))</f>
        <v>2.2000000000000002</v>
      </c>
      <c r="R113" s="98">
        <f t="shared" si="13"/>
        <v>3.9</v>
      </c>
      <c r="S113" s="97">
        <f>IF('Indicator Data'!Y116="No data","x",ROUND(IF('Indicator Data'!Y116&gt;S$195,0,IF('Indicator Data'!Y116&lt;S$194,10,(S$195-'Indicator Data'!Y116)/(S$195-S$194)*10)),1))</f>
        <v>9.6</v>
      </c>
      <c r="T113" s="97">
        <f>IF('Indicator Data'!Z116="No data","x",ROUND(IF('Indicator Data'!Z116&gt;T$195,0,IF('Indicator Data'!Z116&lt;T$194,10,(T$195-'Indicator Data'!Z116)/(T$195-T$194)*10)),1))</f>
        <v>7.4</v>
      </c>
      <c r="U113" s="97">
        <f>IF('Indicator Data'!AC116="No data","x",ROUND(IF('Indicator Data'!AC116&gt;U$195,0,IF('Indicator Data'!AC116&lt;U$194,10,(U$195-'Indicator Data'!AC116)/(U$195-U$194)*10)),1))</f>
        <v>8.6</v>
      </c>
      <c r="V113" s="97">
        <f>IF('Indicator Data'!AD116="No data","x",ROUND(IF('Indicator Data'!AD116&gt;V$195,10,IF('Indicator Data'!AD116&lt;V$194,0,10-(V$195-'Indicator Data'!AD116)/(V$195-V$194)*10)),1))</f>
        <v>1.1000000000000001</v>
      </c>
      <c r="W113" s="98">
        <f t="shared" si="14"/>
        <v>6.7</v>
      </c>
      <c r="X113" s="99">
        <f t="shared" si="15"/>
        <v>5.6</v>
      </c>
      <c r="Y113" s="184"/>
    </row>
    <row r="114" spans="1:25" s="4" customFormat="1" x14ac:dyDescent="0.25">
      <c r="A114" s="131" t="s">
        <v>850</v>
      </c>
      <c r="B114" s="51" t="s">
        <v>209</v>
      </c>
      <c r="C114" s="97">
        <f>IF('Indicator Data'!AR117="No data","x",ROUND(IF('Indicator Data'!AR117&gt;C$195,0,IF('Indicator Data'!AR117&lt;C$194,10,(C$195-'Indicator Data'!AR117)/(C$195-C$194)*10)),1))</f>
        <v>6.2</v>
      </c>
      <c r="D114" s="98">
        <f t="shared" si="8"/>
        <v>6.2</v>
      </c>
      <c r="E114" s="97">
        <f>IF('Indicator Data'!AT117="No data","x",ROUND(IF('Indicator Data'!AT117&gt;E$195,0,IF('Indicator Data'!AT117&lt;E$194,10,(E$195-'Indicator Data'!AT117)/(E$195-E$194)*10)),1))</f>
        <v>7</v>
      </c>
      <c r="F114" s="97">
        <f>IF('Indicator Data'!AS117="No data","x",ROUND(IF('Indicator Data'!AS117&gt;F$195,0,IF('Indicator Data'!AS117&lt;F$194,10,(F$195-'Indicator Data'!AS117)/(F$195-F$194)*10)),1))</f>
        <v>6.3</v>
      </c>
      <c r="G114" s="98">
        <f t="shared" si="9"/>
        <v>6.7</v>
      </c>
      <c r="H114" s="99">
        <f t="shared" si="10"/>
        <v>6.5</v>
      </c>
      <c r="I114" s="97">
        <f>IF('Indicator Data'!AV117="No data","x",ROUND(IF('Indicator Data'!AV117^2&gt;I$195,0,IF('Indicator Data'!AV117^2&lt;I$194,10,(I$195-'Indicator Data'!AV117^2)/(I$195-I$194)*10)),1))</f>
        <v>0.2</v>
      </c>
      <c r="J114" s="97">
        <f>IF(OR('Indicator Data'!AU117=0,'Indicator Data'!AU117="No data"),"x",ROUND(IF('Indicator Data'!AU117&gt;J$195,0,IF('Indicator Data'!AU117&lt;J$194,10,(J$195-'Indicator Data'!AU117)/(J$195-J$194)*10)),1))</f>
        <v>0</v>
      </c>
      <c r="K114" s="97">
        <f>IF('Indicator Data'!AW117="No data","x",ROUND(IF('Indicator Data'!AW117&gt;K$195,0,IF('Indicator Data'!AW117&lt;K$194,10,(K$195-'Indicator Data'!AW117)/(K$195-K$194)*10)),1))</f>
        <v>5</v>
      </c>
      <c r="L114" s="97">
        <f>IF('Indicator Data'!AX117="No data","x",ROUND(IF('Indicator Data'!AX117&gt;L$195,0,IF('Indicator Data'!AX117&lt;L$194,10,(L$195-'Indicator Data'!AX117)/(L$195-L$194)*10)),1))</f>
        <v>4.7</v>
      </c>
      <c r="M114" s="98">
        <f t="shared" si="11"/>
        <v>2.5</v>
      </c>
      <c r="N114" s="148">
        <f>IF('Indicator Data'!AY117="No data","x",'Indicator Data'!AY117/'Indicator Data'!BE117*100)</f>
        <v>127.83831496925792</v>
      </c>
      <c r="O114" s="97">
        <f t="shared" si="12"/>
        <v>0</v>
      </c>
      <c r="P114" s="97">
        <f>IF('Indicator Data'!AZ117="No data","x",ROUND(IF('Indicator Data'!AZ117&gt;P$195,0,IF('Indicator Data'!AZ117&lt;P$194,10,(P$195-'Indicator Data'!AZ117)/(P$195-P$194)*10)),1))</f>
        <v>2.6</v>
      </c>
      <c r="Q114" s="97">
        <f>IF('Indicator Data'!BA117="No data","x",ROUND(IF('Indicator Data'!BA117&gt;Q$195,0,IF('Indicator Data'!BA117&lt;Q$194,10,(Q$195-'Indicator Data'!BA117)/(Q$195-Q$194)*10)),1))</f>
        <v>2.2999999999999998</v>
      </c>
      <c r="R114" s="98">
        <f t="shared" si="13"/>
        <v>1.6</v>
      </c>
      <c r="S114" s="97">
        <f>IF('Indicator Data'!Y117="No data","x",ROUND(IF('Indicator Data'!Y117&gt;S$195,0,IF('Indicator Data'!Y117&lt;S$194,10,(S$195-'Indicator Data'!Y117)/(S$195-S$194)*10)),1))</f>
        <v>2.5</v>
      </c>
      <c r="T114" s="97">
        <f>IF('Indicator Data'!Z117="No data","x",ROUND(IF('Indicator Data'!Z117&gt;T$195,0,IF('Indicator Data'!Z117&lt;T$194,10,(T$195-'Indicator Data'!Z117)/(T$195-T$194)*10)),1))</f>
        <v>2.8</v>
      </c>
      <c r="U114" s="97">
        <f>IF('Indicator Data'!AC117="No data","x",ROUND(IF('Indicator Data'!AC117&gt;U$195,0,IF('Indicator Data'!AC117&lt;U$194,10,(U$195-'Indicator Data'!AC117)/(U$195-U$194)*10)),1))</f>
        <v>8.4</v>
      </c>
      <c r="V114" s="97">
        <f>IF('Indicator Data'!AD117="No data","x",ROUND(IF('Indicator Data'!AD117&gt;V$195,10,IF('Indicator Data'!AD117&lt;V$194,0,10-(V$195-'Indicator Data'!AD117)/(V$195-V$194)*10)),1))</f>
        <v>0.3</v>
      </c>
      <c r="W114" s="98">
        <f t="shared" si="14"/>
        <v>3.5</v>
      </c>
      <c r="X114" s="99">
        <f t="shared" si="15"/>
        <v>2.5</v>
      </c>
      <c r="Y114" s="184"/>
    </row>
    <row r="115" spans="1:25" s="4" customFormat="1" x14ac:dyDescent="0.25">
      <c r="A115" s="131" t="s">
        <v>211</v>
      </c>
      <c r="B115" s="51" t="s">
        <v>210</v>
      </c>
      <c r="C115" s="97">
        <f>IF('Indicator Data'!AR118="No data","x",ROUND(IF('Indicator Data'!AR118&gt;C$195,0,IF('Indicator Data'!AR118&lt;C$194,10,(C$195-'Indicator Data'!AR118)/(C$195-C$194)*10)),1))</f>
        <v>5.0999999999999996</v>
      </c>
      <c r="D115" s="98">
        <f t="shared" si="8"/>
        <v>5.0999999999999996</v>
      </c>
      <c r="E115" s="97">
        <f>IF('Indicator Data'!AT118="No data","x",ROUND(IF('Indicator Data'!AT118&gt;E$195,0,IF('Indicator Data'!AT118&lt;E$194,10,(E$195-'Indicator Data'!AT118)/(E$195-E$194)*10)),1))</f>
        <v>6.2</v>
      </c>
      <c r="F115" s="97">
        <f>IF('Indicator Data'!AS118="No data","x",ROUND(IF('Indicator Data'!AS118&gt;F$195,0,IF('Indicator Data'!AS118&lt;F$194,10,(F$195-'Indicator Data'!AS118)/(F$195-F$194)*10)),1))</f>
        <v>5.8</v>
      </c>
      <c r="G115" s="98">
        <f t="shared" si="9"/>
        <v>6</v>
      </c>
      <c r="H115" s="99">
        <f t="shared" si="10"/>
        <v>5.6</v>
      </c>
      <c r="I115" s="97">
        <f>IF('Indicator Data'!AV118="No data","x",ROUND(IF('Indicator Data'!AV118^2&gt;I$195,0,IF('Indicator Data'!AV118^2&lt;I$194,10,(I$195-'Indicator Data'!AV118^2)/(I$195-I$194)*10)),1))</f>
        <v>0.4</v>
      </c>
      <c r="J115" s="97">
        <f>IF(OR('Indicator Data'!AU118=0,'Indicator Data'!AU118="No data"),"x",ROUND(IF('Indicator Data'!AU118&gt;J$195,0,IF('Indicator Data'!AU118&lt;J$194,10,(J$195-'Indicator Data'!AU118)/(J$195-J$194)*10)),1))</f>
        <v>1.4</v>
      </c>
      <c r="K115" s="97">
        <f>IF('Indicator Data'!AW118="No data","x",ROUND(IF('Indicator Data'!AW118&gt;K$195,0,IF('Indicator Data'!AW118&lt;K$194,10,(K$195-'Indicator Data'!AW118)/(K$195-K$194)*10)),1))</f>
        <v>7.9</v>
      </c>
      <c r="L115" s="97">
        <f>IF('Indicator Data'!AX118="No data","x",ROUND(IF('Indicator Data'!AX118&gt;L$195,0,IF('Indicator Data'!AX118&lt;L$194,10,(L$195-'Indicator Data'!AX118)/(L$195-L$194)*10)),1))</f>
        <v>4.9000000000000004</v>
      </c>
      <c r="M115" s="98">
        <f t="shared" si="11"/>
        <v>3.7</v>
      </c>
      <c r="N115" s="148">
        <f>IF('Indicator Data'!AY118="No data","x",'Indicator Data'!AY118/'Indicator Data'!BE118*100)</f>
        <v>4.1839388243775586</v>
      </c>
      <c r="O115" s="97">
        <f t="shared" si="12"/>
        <v>9.6999999999999993</v>
      </c>
      <c r="P115" s="97">
        <f>IF('Indicator Data'!AZ118="No data","x",ROUND(IF('Indicator Data'!AZ118&gt;P$195,0,IF('Indicator Data'!AZ118&lt;P$194,10,(P$195-'Indicator Data'!AZ118)/(P$195-P$194)*10)),1))</f>
        <v>4.5</v>
      </c>
      <c r="Q115" s="97">
        <f>IF('Indicator Data'!BA118="No data","x",ROUND(IF('Indicator Data'!BA118&gt;Q$195,0,IF('Indicator Data'!BA118&lt;Q$194,10,(Q$195-'Indicator Data'!BA118)/(Q$195-Q$194)*10)),1))</f>
        <v>7.1</v>
      </c>
      <c r="R115" s="98">
        <f t="shared" si="13"/>
        <v>7.1</v>
      </c>
      <c r="S115" s="97">
        <f>IF('Indicator Data'!Y118="No data","x",ROUND(IF('Indicator Data'!Y118&gt;S$195,0,IF('Indicator Data'!Y118&lt;S$194,10,(S$195-'Indicator Data'!Y118)/(S$195-S$194)*10)),1))</f>
        <v>2.9</v>
      </c>
      <c r="T115" s="97">
        <f>IF('Indicator Data'!Z118="No data","x",ROUND(IF('Indicator Data'!Z118&gt;T$195,0,IF('Indicator Data'!Z118&lt;T$194,10,(T$195-'Indicator Data'!Z118)/(T$195-T$194)*10)),1))</f>
        <v>0.3</v>
      </c>
      <c r="U115" s="97">
        <f>IF('Indicator Data'!AC118="No data","x",ROUND(IF('Indicator Data'!AC118&gt;U$195,0,IF('Indicator Data'!AC118&lt;U$194,10,(U$195-'Indicator Data'!AC118)/(U$195-U$194)*10)),1))</f>
        <v>8.3000000000000007</v>
      </c>
      <c r="V115" s="97">
        <f>IF('Indicator Data'!AD118="No data","x",ROUND(IF('Indicator Data'!AD118&gt;V$195,10,IF('Indicator Data'!AD118&lt;V$194,0,10-(V$195-'Indicator Data'!AD118)/(V$195-V$194)*10)),1))</f>
        <v>0.5</v>
      </c>
      <c r="W115" s="98">
        <f t="shared" si="14"/>
        <v>3</v>
      </c>
      <c r="X115" s="99">
        <f t="shared" si="15"/>
        <v>4.5999999999999996</v>
      </c>
      <c r="Y115" s="184"/>
    </row>
    <row r="116" spans="1:25" s="4" customFormat="1" x14ac:dyDescent="0.25">
      <c r="A116" s="131" t="s">
        <v>213</v>
      </c>
      <c r="B116" s="51" t="s">
        <v>212</v>
      </c>
      <c r="C116" s="97">
        <f>IF('Indicator Data'!AR119="No data","x",ROUND(IF('Indicator Data'!AR119&gt;C$195,0,IF('Indicator Data'!AR119&lt;C$194,10,(C$195-'Indicator Data'!AR119)/(C$195-C$194)*10)),1))</f>
        <v>4</v>
      </c>
      <c r="D116" s="98">
        <f t="shared" si="8"/>
        <v>4</v>
      </c>
      <c r="E116" s="97">
        <f>IF('Indicator Data'!AT119="No data","x",ROUND(IF('Indicator Data'!AT119&gt;E$195,0,IF('Indicator Data'!AT119&lt;E$194,10,(E$195-'Indicator Data'!AT119)/(E$195-E$194)*10)),1))</f>
        <v>5.5</v>
      </c>
      <c r="F116" s="97">
        <f>IF('Indicator Data'!AS119="No data","x",ROUND(IF('Indicator Data'!AS119&gt;F$195,0,IF('Indicator Data'!AS119&lt;F$194,10,(F$195-'Indicator Data'!AS119)/(F$195-F$194)*10)),1))</f>
        <v>4.7</v>
      </c>
      <c r="G116" s="98">
        <f t="shared" si="9"/>
        <v>5.0999999999999996</v>
      </c>
      <c r="H116" s="99">
        <f t="shared" si="10"/>
        <v>4.5999999999999996</v>
      </c>
      <c r="I116" s="97">
        <f>IF('Indicator Data'!AV119="No data","x",ROUND(IF('Indicator Data'!AV119^2&gt;I$195,0,IF('Indicator Data'!AV119^2&lt;I$194,10,(I$195-'Indicator Data'!AV119^2)/(I$195-I$194)*10)),1))</f>
        <v>0.3</v>
      </c>
      <c r="J116" s="97">
        <f>IF(OR('Indicator Data'!AU119=0,'Indicator Data'!AU119="No data"),"x",ROUND(IF('Indicator Data'!AU119&gt;J$195,0,IF('Indicator Data'!AU119&lt;J$194,10,(J$195-'Indicator Data'!AU119)/(J$195-J$194)*10)),1))</f>
        <v>0</v>
      </c>
      <c r="K116" s="97">
        <f>IF('Indicator Data'!AW119="No data","x",ROUND(IF('Indicator Data'!AW119&gt;K$195,0,IF('Indicator Data'!AW119&lt;K$194,10,(K$195-'Indicator Data'!AW119)/(K$195-K$194)*10)),1))</f>
        <v>3.5</v>
      </c>
      <c r="L116" s="97">
        <f>IF('Indicator Data'!AX119="No data","x",ROUND(IF('Indicator Data'!AX119&gt;L$195,0,IF('Indicator Data'!AX119&lt;L$194,10,(L$195-'Indicator Data'!AX119)/(L$195-L$194)*10)),1))</f>
        <v>1.9</v>
      </c>
      <c r="M116" s="98">
        <f t="shared" si="11"/>
        <v>1.4</v>
      </c>
      <c r="N116" s="148">
        <f>IF('Indicator Data'!AY119="No data","x",'Indicator Data'!AY119/'Indicator Data'!BE119*100)</f>
        <v>81.784386617100367</v>
      </c>
      <c r="O116" s="97">
        <f t="shared" si="12"/>
        <v>1.8</v>
      </c>
      <c r="P116" s="97">
        <f>IF('Indicator Data'!AZ119="No data","x",ROUND(IF('Indicator Data'!AZ119&gt;P$195,0,IF('Indicator Data'!AZ119&lt;P$194,10,(P$195-'Indicator Data'!AZ119)/(P$195-P$194)*10)),1))</f>
        <v>0.5</v>
      </c>
      <c r="Q116" s="97">
        <f>IF('Indicator Data'!BA119="No data","x",ROUND(IF('Indicator Data'!BA119&gt;Q$195,0,IF('Indicator Data'!BA119&lt;Q$194,10,(Q$195-'Indicator Data'!BA119)/(Q$195-Q$194)*10)),1))</f>
        <v>0.1</v>
      </c>
      <c r="R116" s="98">
        <f t="shared" si="13"/>
        <v>0.8</v>
      </c>
      <c r="S116" s="97">
        <f>IF('Indicator Data'!Y119="No data","x",ROUND(IF('Indicator Data'!Y119&gt;S$195,0,IF('Indicator Data'!Y119&lt;S$194,10,(S$195-'Indicator Data'!Y119)/(S$195-S$194)*10)),1))</f>
        <v>4.0999999999999996</v>
      </c>
      <c r="T116" s="97">
        <f>IF('Indicator Data'!Z119="No data","x",ROUND(IF('Indicator Data'!Z119&gt;T$195,0,IF('Indicator Data'!Z119&lt;T$194,10,(T$195-'Indicator Data'!Z119)/(T$195-T$194)*10)),1))</f>
        <v>10</v>
      </c>
      <c r="U116" s="97">
        <f>IF('Indicator Data'!AC119="No data","x",ROUND(IF('Indicator Data'!AC119&gt;U$195,0,IF('Indicator Data'!AC119&lt;U$194,10,(U$195-'Indicator Data'!AC119)/(U$195-U$194)*10)),1))</f>
        <v>7.2</v>
      </c>
      <c r="V116" s="97">
        <f>IF('Indicator Data'!AD119="No data","x",ROUND(IF('Indicator Data'!AD119&gt;V$195,10,IF('Indicator Data'!AD119&lt;V$194,0,10-(V$195-'Indicator Data'!AD119)/(V$195-V$194)*10)),1))</f>
        <v>0.1</v>
      </c>
      <c r="W116" s="98">
        <f t="shared" si="14"/>
        <v>5.4</v>
      </c>
      <c r="X116" s="99">
        <f t="shared" si="15"/>
        <v>2.5</v>
      </c>
      <c r="Y116" s="184"/>
    </row>
    <row r="117" spans="1:25" s="4" customFormat="1" x14ac:dyDescent="0.25">
      <c r="A117" s="131" t="s">
        <v>215</v>
      </c>
      <c r="B117" s="51" t="s">
        <v>214</v>
      </c>
      <c r="C117" s="97">
        <f>IF('Indicator Data'!AR120="No data","x",ROUND(IF('Indicator Data'!AR120&gt;C$195,0,IF('Indicator Data'!AR120&lt;C$194,10,(C$195-'Indicator Data'!AR120)/(C$195-C$194)*10)),1))</f>
        <v>5.6</v>
      </c>
      <c r="D117" s="98">
        <f t="shared" si="8"/>
        <v>5.6</v>
      </c>
      <c r="E117" s="97">
        <f>IF('Indicator Data'!AT120="No data","x",ROUND(IF('Indicator Data'!AT120&gt;E$195,0,IF('Indicator Data'!AT120&lt;E$194,10,(E$195-'Indicator Data'!AT120)/(E$195-E$194)*10)),1))</f>
        <v>6.3</v>
      </c>
      <c r="F117" s="97">
        <f>IF('Indicator Data'!AS120="No data","x",ROUND(IF('Indicator Data'!AS120&gt;F$195,0,IF('Indicator Data'!AS120&lt;F$194,10,(F$195-'Indicator Data'!AS120)/(F$195-F$194)*10)),1))</f>
        <v>5.0999999999999996</v>
      </c>
      <c r="G117" s="98">
        <f t="shared" si="9"/>
        <v>5.7</v>
      </c>
      <c r="H117" s="99">
        <f t="shared" si="10"/>
        <v>5.7</v>
      </c>
      <c r="I117" s="97">
        <f>IF('Indicator Data'!AV120="No data","x",ROUND(IF('Indicator Data'!AV120^2&gt;I$195,0,IF('Indicator Data'!AV120^2&lt;I$194,10,(I$195-'Indicator Data'!AV120^2)/(I$195-I$194)*10)),1))</f>
        <v>5.3</v>
      </c>
      <c r="J117" s="97">
        <f>IF(OR('Indicator Data'!AU120=0,'Indicator Data'!AU120="No data"),"x",ROUND(IF('Indicator Data'!AU120&gt;J$195,0,IF('Indicator Data'!AU120&lt;J$194,10,(J$195-'Indicator Data'!AU120)/(J$195-J$194)*10)),1))</f>
        <v>0.8</v>
      </c>
      <c r="K117" s="97">
        <f>IF('Indicator Data'!AW120="No data","x",ROUND(IF('Indicator Data'!AW120&gt;K$195,0,IF('Indicator Data'!AW120&lt;K$194,10,(K$195-'Indicator Data'!AW120)/(K$195-K$194)*10)),1))</f>
        <v>4.3</v>
      </c>
      <c r="L117" s="97">
        <f>IF('Indicator Data'!AX120="No data","x",ROUND(IF('Indicator Data'!AX120&gt;L$195,0,IF('Indicator Data'!AX120&lt;L$194,10,(L$195-'Indicator Data'!AX120)/(L$195-L$194)*10)),1))</f>
        <v>3.8</v>
      </c>
      <c r="M117" s="98">
        <f t="shared" si="11"/>
        <v>3.6</v>
      </c>
      <c r="N117" s="148">
        <f>IF('Indicator Data'!AY120="No data","x",'Indicator Data'!AY120/'Indicator Data'!BE120*100)</f>
        <v>29.128388976025093</v>
      </c>
      <c r="O117" s="97">
        <f t="shared" si="12"/>
        <v>7.2</v>
      </c>
      <c r="P117" s="97">
        <f>IF('Indicator Data'!AZ120="No data","x",ROUND(IF('Indicator Data'!AZ120&gt;P$195,0,IF('Indicator Data'!AZ120&lt;P$194,10,(P$195-'Indicator Data'!AZ120)/(P$195-P$194)*10)),1))</f>
        <v>2.6</v>
      </c>
      <c r="Q117" s="97">
        <f>IF('Indicator Data'!BA120="No data","x",ROUND(IF('Indicator Data'!BA120&gt;Q$195,0,IF('Indicator Data'!BA120&lt;Q$194,10,(Q$195-'Indicator Data'!BA120)/(Q$195-Q$194)*10)),1))</f>
        <v>2.9</v>
      </c>
      <c r="R117" s="98">
        <f t="shared" si="13"/>
        <v>4.2</v>
      </c>
      <c r="S117" s="97">
        <f>IF('Indicator Data'!Y120="No data","x",ROUND(IF('Indicator Data'!Y120&gt;S$195,0,IF('Indicator Data'!Y120&lt;S$194,10,(S$195-'Indicator Data'!Y120)/(S$195-S$194)*10)),1))</f>
        <v>8.4</v>
      </c>
      <c r="T117" s="97">
        <f>IF('Indicator Data'!Z120="No data","x",ROUND(IF('Indicator Data'!Z120&gt;T$195,0,IF('Indicator Data'!Z120&lt;T$194,10,(T$195-'Indicator Data'!Z120)/(T$195-T$194)*10)),1))</f>
        <v>0</v>
      </c>
      <c r="U117" s="97">
        <f>IF('Indicator Data'!AC120="No data","x",ROUND(IF('Indicator Data'!AC120&gt;U$195,0,IF('Indicator Data'!AC120&lt;U$194,10,(U$195-'Indicator Data'!AC120)/(U$195-U$194)*10)),1))</f>
        <v>8.6999999999999993</v>
      </c>
      <c r="V117" s="97">
        <f>IF('Indicator Data'!AD120="No data","x",ROUND(IF('Indicator Data'!AD120&gt;V$195,10,IF('Indicator Data'!AD120&lt;V$194,0,10-(V$195-'Indicator Data'!AD120)/(V$195-V$194)*10)),1))</f>
        <v>1.3</v>
      </c>
      <c r="W117" s="98">
        <f t="shared" si="14"/>
        <v>4.5999999999999996</v>
      </c>
      <c r="X117" s="99">
        <f t="shared" si="15"/>
        <v>4.0999999999999996</v>
      </c>
      <c r="Y117" s="184"/>
    </row>
    <row r="118" spans="1:25" s="4" customFormat="1" x14ac:dyDescent="0.25">
      <c r="A118" s="131" t="s">
        <v>217</v>
      </c>
      <c r="B118" s="51" t="s">
        <v>216</v>
      </c>
      <c r="C118" s="97">
        <f>IF('Indicator Data'!AR121="No data","x",ROUND(IF('Indicator Data'!AR121&gt;C$195,0,IF('Indicator Data'!AR121&lt;C$194,10,(C$195-'Indicator Data'!AR121)/(C$195-C$194)*10)),1))</f>
        <v>2.1</v>
      </c>
      <c r="D118" s="98">
        <f t="shared" si="8"/>
        <v>2.1</v>
      </c>
      <c r="E118" s="97">
        <f>IF('Indicator Data'!AT121="No data","x",ROUND(IF('Indicator Data'!AT121&gt;E$195,0,IF('Indicator Data'!AT121&lt;E$194,10,(E$195-'Indicator Data'!AT121)/(E$195-E$194)*10)),1))</f>
        <v>7.3</v>
      </c>
      <c r="F118" s="97">
        <f>IF('Indicator Data'!AS121="No data","x",ROUND(IF('Indicator Data'!AS121&gt;F$195,0,IF('Indicator Data'!AS121&lt;F$194,10,(F$195-'Indicator Data'!AS121)/(F$195-F$194)*10)),1))</f>
        <v>6.5</v>
      </c>
      <c r="G118" s="98">
        <f t="shared" si="9"/>
        <v>6.9</v>
      </c>
      <c r="H118" s="99">
        <f t="shared" si="10"/>
        <v>4.5</v>
      </c>
      <c r="I118" s="97">
        <f>IF('Indicator Data'!AV121="No data","x",ROUND(IF('Indicator Data'!AV121^2&gt;I$195,0,IF('Indicator Data'!AV121^2&lt;I$194,10,(I$195-'Indicator Data'!AV121^2)/(I$195-I$194)*10)),1))</f>
        <v>7.2</v>
      </c>
      <c r="J118" s="97">
        <f>IF(OR('Indicator Data'!AU121=0,'Indicator Data'!AU121="No data"),"x",ROUND(IF('Indicator Data'!AU121&gt;J$195,0,IF('Indicator Data'!AU121&lt;J$194,10,(J$195-'Indicator Data'!AU121)/(J$195-J$194)*10)),1))</f>
        <v>7.9</v>
      </c>
      <c r="K118" s="97">
        <f>IF('Indicator Data'!AW121="No data","x",ROUND(IF('Indicator Data'!AW121&gt;K$195,0,IF('Indicator Data'!AW121&lt;K$194,10,(K$195-'Indicator Data'!AW121)/(K$195-K$194)*10)),1))</f>
        <v>9.1</v>
      </c>
      <c r="L118" s="97">
        <f>IF('Indicator Data'!AX121="No data","x",ROUND(IF('Indicator Data'!AX121&gt;L$195,0,IF('Indicator Data'!AX121&lt;L$194,10,(L$195-'Indicator Data'!AX121)/(L$195-L$194)*10)),1))</f>
        <v>6.4</v>
      </c>
      <c r="M118" s="98">
        <f t="shared" si="11"/>
        <v>7.7</v>
      </c>
      <c r="N118" s="148">
        <f>IF('Indicator Data'!AY121="No data","x",'Indicator Data'!AY121/'Indicator Data'!BE121*100)</f>
        <v>5.2137643378519289</v>
      </c>
      <c r="O118" s="97">
        <f t="shared" si="12"/>
        <v>9.6</v>
      </c>
      <c r="P118" s="97">
        <f>IF('Indicator Data'!AZ121="No data","x",ROUND(IF('Indicator Data'!AZ121&gt;P$195,0,IF('Indicator Data'!AZ121&lt;P$194,10,(P$195-'Indicator Data'!AZ121)/(P$195-P$194)*10)),1))</f>
        <v>8.8000000000000007</v>
      </c>
      <c r="Q118" s="97">
        <f>IF('Indicator Data'!BA121="No data","x",ROUND(IF('Indicator Data'!BA121&gt;Q$195,0,IF('Indicator Data'!BA121&lt;Q$194,10,(Q$195-'Indicator Data'!BA121)/(Q$195-Q$194)*10)),1))</f>
        <v>9.8000000000000007</v>
      </c>
      <c r="R118" s="98">
        <f t="shared" si="13"/>
        <v>9.4</v>
      </c>
      <c r="S118" s="97">
        <f>IF('Indicator Data'!Y121="No data","x",ROUND(IF('Indicator Data'!Y121&gt;S$195,0,IF('Indicator Data'!Y121&lt;S$194,10,(S$195-'Indicator Data'!Y121)/(S$195-S$194)*10)),1))</f>
        <v>9.9</v>
      </c>
      <c r="T118" s="97">
        <f>IF('Indicator Data'!Z121="No data","x",ROUND(IF('Indicator Data'!Z121&gt;T$195,0,IF('Indicator Data'!Z121&lt;T$194,10,(T$195-'Indicator Data'!Z121)/(T$195-T$194)*10)),1))</f>
        <v>2.1</v>
      </c>
      <c r="U118" s="97">
        <f>IF('Indicator Data'!AC121="No data","x",ROUND(IF('Indicator Data'!AC121&gt;U$195,0,IF('Indicator Data'!AC121&lt;U$194,10,(U$195-'Indicator Data'!AC121)/(U$195-U$194)*10)),1))</f>
        <v>9.9</v>
      </c>
      <c r="V118" s="97">
        <f>IF('Indicator Data'!AD121="No data","x",ROUND(IF('Indicator Data'!AD121&gt;V$195,10,IF('Indicator Data'!AD121&lt;V$194,0,10-(V$195-'Indicator Data'!AD121)/(V$195-V$194)*10)),1))</f>
        <v>5.4</v>
      </c>
      <c r="W118" s="98">
        <f t="shared" si="14"/>
        <v>6.8</v>
      </c>
      <c r="X118" s="99">
        <f t="shared" si="15"/>
        <v>8</v>
      </c>
      <c r="Y118" s="184"/>
    </row>
    <row r="119" spans="1:25" s="4" customFormat="1" x14ac:dyDescent="0.25">
      <c r="A119" s="131" t="s">
        <v>370</v>
      </c>
      <c r="B119" s="51" t="s">
        <v>218</v>
      </c>
      <c r="C119" s="97">
        <f>IF('Indicator Data'!AR122="No data","x",ROUND(IF('Indicator Data'!AR122&gt;C$195,0,IF('Indicator Data'!AR122&lt;C$194,10,(C$195-'Indicator Data'!AR122)/(C$195-C$194)*10)),1))</f>
        <v>7.1</v>
      </c>
      <c r="D119" s="98">
        <f t="shared" si="8"/>
        <v>7.1</v>
      </c>
      <c r="E119" s="97">
        <f>IF('Indicator Data'!AT122="No data","x",ROUND(IF('Indicator Data'!AT122&gt;E$195,0,IF('Indicator Data'!AT122&lt;E$194,10,(E$195-'Indicator Data'!AT122)/(E$195-E$194)*10)),1))</f>
        <v>7.2</v>
      </c>
      <c r="F119" s="97">
        <f>IF('Indicator Data'!AS122="No data","x",ROUND(IF('Indicator Data'!AS122&gt;F$195,0,IF('Indicator Data'!AS122&lt;F$194,10,(F$195-'Indicator Data'!AS122)/(F$195-F$194)*10)),1))</f>
        <v>7.5</v>
      </c>
      <c r="G119" s="98">
        <f t="shared" si="9"/>
        <v>7.4</v>
      </c>
      <c r="H119" s="99">
        <f t="shared" si="10"/>
        <v>7.3</v>
      </c>
      <c r="I119" s="97">
        <f>IF('Indicator Data'!AV122="No data","x",ROUND(IF('Indicator Data'!AV122^2&gt;I$195,0,IF('Indicator Data'!AV122^2&lt;I$194,10,(I$195-'Indicator Data'!AV122^2)/(I$195-I$194)*10)),1))</f>
        <v>1.5</v>
      </c>
      <c r="J119" s="97">
        <f>IF(OR('Indicator Data'!AU122=0,'Indicator Data'!AU122="No data"),"x",ROUND(IF('Indicator Data'!AU122&gt;J$195,0,IF('Indicator Data'!AU122&lt;J$194,10,(J$195-'Indicator Data'!AU122)/(J$195-J$194)*10)),1))</f>
        <v>4.8</v>
      </c>
      <c r="K119" s="97">
        <f>IF('Indicator Data'!AW122="No data","x",ROUND(IF('Indicator Data'!AW122&gt;K$195,0,IF('Indicator Data'!AW122&lt;K$194,10,(K$195-'Indicator Data'!AW122)/(K$195-K$194)*10)),1))</f>
        <v>7.8</v>
      </c>
      <c r="L119" s="97">
        <f>IF('Indicator Data'!AX122="No data","x",ROUND(IF('Indicator Data'!AX122&gt;L$195,0,IF('Indicator Data'!AX122&lt;L$194,10,(L$195-'Indicator Data'!AX122)/(L$195-L$194)*10)),1))</f>
        <v>6.3</v>
      </c>
      <c r="M119" s="98">
        <f t="shared" si="11"/>
        <v>5.0999999999999996</v>
      </c>
      <c r="N119" s="148">
        <f>IF('Indicator Data'!AY122="No data","x",'Indicator Data'!AY122/'Indicator Data'!BE122*100)</f>
        <v>7.1943547276094835</v>
      </c>
      <c r="O119" s="97">
        <f t="shared" si="12"/>
        <v>9.4</v>
      </c>
      <c r="P119" s="97">
        <f>IF('Indicator Data'!AZ122="No data","x",ROUND(IF('Indicator Data'!AZ122&gt;P$195,0,IF('Indicator Data'!AZ122&lt;P$194,10,(P$195-'Indicator Data'!AZ122)/(P$195-P$194)*10)),1))</f>
        <v>2.2999999999999998</v>
      </c>
      <c r="Q119" s="97">
        <f>IF('Indicator Data'!BA122="No data","x",ROUND(IF('Indicator Data'!BA122&gt;Q$195,0,IF('Indicator Data'!BA122&lt;Q$194,10,(Q$195-'Indicator Data'!BA122)/(Q$195-Q$194)*10)),1))</f>
        <v>3.9</v>
      </c>
      <c r="R119" s="98">
        <f t="shared" si="13"/>
        <v>5.2</v>
      </c>
      <c r="S119" s="97">
        <f>IF('Indicator Data'!Y122="No data","x",ROUND(IF('Indicator Data'!Y122&gt;S$195,0,IF('Indicator Data'!Y122&lt;S$194,10,(S$195-'Indicator Data'!Y122)/(S$195-S$194)*10)),1))</f>
        <v>8.5</v>
      </c>
      <c r="T119" s="97">
        <f>IF('Indicator Data'!Z122="No data","x",ROUND(IF('Indicator Data'!Z122&gt;T$195,0,IF('Indicator Data'!Z122&lt;T$194,10,(T$195-'Indicator Data'!Z122)/(T$195-T$194)*10)),1))</f>
        <v>2.1</v>
      </c>
      <c r="U119" s="97">
        <f>IF('Indicator Data'!AC122="No data","x",ROUND(IF('Indicator Data'!AC122&gt;U$195,0,IF('Indicator Data'!AC122&lt;U$194,10,(U$195-'Indicator Data'!AC122)/(U$195-U$194)*10)),1))</f>
        <v>9.8000000000000007</v>
      </c>
      <c r="V119" s="97">
        <f>IF('Indicator Data'!AD122="No data","x",ROUND(IF('Indicator Data'!AD122&gt;V$195,10,IF('Indicator Data'!AD122&lt;V$194,0,10-(V$195-'Indicator Data'!AD122)/(V$195-V$194)*10)),1))</f>
        <v>2</v>
      </c>
      <c r="W119" s="98">
        <f t="shared" si="14"/>
        <v>5.6</v>
      </c>
      <c r="X119" s="99">
        <f t="shared" si="15"/>
        <v>5.3</v>
      </c>
      <c r="Y119" s="184"/>
    </row>
    <row r="120" spans="1:25" s="4" customFormat="1" x14ac:dyDescent="0.25">
      <c r="A120" s="131" t="s">
        <v>220</v>
      </c>
      <c r="B120" s="51" t="s">
        <v>219</v>
      </c>
      <c r="C120" s="97">
        <f>IF('Indicator Data'!AR123="No data","x",ROUND(IF('Indicator Data'!AR123&gt;C$195,0,IF('Indicator Data'!AR123&lt;C$194,10,(C$195-'Indicator Data'!AR123)/(C$195-C$194)*10)),1))</f>
        <v>4.3</v>
      </c>
      <c r="D120" s="98">
        <f t="shared" si="8"/>
        <v>4.3</v>
      </c>
      <c r="E120" s="97">
        <f>IF('Indicator Data'!AT123="No data","x",ROUND(IF('Indicator Data'!AT123&gt;E$195,0,IF('Indicator Data'!AT123&lt;E$194,10,(E$195-'Indicator Data'!AT123)/(E$195-E$194)*10)),1))</f>
        <v>4.8</v>
      </c>
      <c r="F120" s="97">
        <f>IF('Indicator Data'!AS123="No data","x",ROUND(IF('Indicator Data'!AS123&gt;F$195,0,IF('Indicator Data'!AS123&lt;F$194,10,(F$195-'Indicator Data'!AS123)/(F$195-F$194)*10)),1))</f>
        <v>4.5</v>
      </c>
      <c r="G120" s="98">
        <f t="shared" si="9"/>
        <v>4.7</v>
      </c>
      <c r="H120" s="99">
        <f t="shared" si="10"/>
        <v>4.5</v>
      </c>
      <c r="I120" s="97">
        <f>IF('Indicator Data'!AV123="No data","x",ROUND(IF('Indicator Data'!AV123^2&gt;I$195,0,IF('Indicator Data'!AV123^2&lt;I$194,10,(I$195-'Indicator Data'!AV123^2)/(I$195-I$194)*10)),1))</f>
        <v>1.9</v>
      </c>
      <c r="J120" s="97">
        <f>IF(OR('Indicator Data'!AU123=0,'Indicator Data'!AU123="No data"),"x",ROUND(IF('Indicator Data'!AU123&gt;J$195,0,IF('Indicator Data'!AU123&lt;J$194,10,(J$195-'Indicator Data'!AU123)/(J$195-J$194)*10)),1))</f>
        <v>5</v>
      </c>
      <c r="K120" s="97">
        <f>IF('Indicator Data'!AW123="No data","x",ROUND(IF('Indicator Data'!AW123&gt;K$195,0,IF('Indicator Data'!AW123&lt;K$194,10,(K$195-'Indicator Data'!AW123)/(K$195-K$194)*10)),1))</f>
        <v>7.8</v>
      </c>
      <c r="L120" s="97">
        <f>IF('Indicator Data'!AX123="No data","x",ROUND(IF('Indicator Data'!AX123&gt;L$195,0,IF('Indicator Data'!AX123&lt;L$194,10,(L$195-'Indicator Data'!AX123)/(L$195-L$194)*10)),1))</f>
        <v>5</v>
      </c>
      <c r="M120" s="98">
        <f t="shared" si="11"/>
        <v>4.9000000000000004</v>
      </c>
      <c r="N120" s="148">
        <f>IF('Indicator Data'!AY123="No data","x",'Indicator Data'!AY123/'Indicator Data'!BE123*100)</f>
        <v>7.0449051974395411</v>
      </c>
      <c r="O120" s="97">
        <f t="shared" si="12"/>
        <v>9.4</v>
      </c>
      <c r="P120" s="97">
        <f>IF('Indicator Data'!AZ123="No data","x",ROUND(IF('Indicator Data'!AZ123&gt;P$195,0,IF('Indicator Data'!AZ123&lt;P$194,10,(P$195-'Indicator Data'!AZ123)/(P$195-P$194)*10)),1))</f>
        <v>7.3</v>
      </c>
      <c r="Q120" s="97">
        <f>IF('Indicator Data'!BA123="No data","x",ROUND(IF('Indicator Data'!BA123&gt;Q$195,0,IF('Indicator Data'!BA123&lt;Q$194,10,(Q$195-'Indicator Data'!BA123)/(Q$195-Q$194)*10)),1))</f>
        <v>1.8</v>
      </c>
      <c r="R120" s="98">
        <f t="shared" si="13"/>
        <v>6.2</v>
      </c>
      <c r="S120" s="97">
        <f>IF('Indicator Data'!Y123="No data","x",ROUND(IF('Indicator Data'!Y123&gt;S$195,0,IF('Indicator Data'!Y123&lt;S$194,10,(S$195-'Indicator Data'!Y123)/(S$195-S$194)*10)),1))</f>
        <v>9.1</v>
      </c>
      <c r="T120" s="97">
        <f>IF('Indicator Data'!Z123="No data","x",ROUND(IF('Indicator Data'!Z123&gt;T$195,0,IF('Indicator Data'!Z123&lt;T$194,10,(T$195-'Indicator Data'!Z123)/(T$195-T$194)*10)),1))</f>
        <v>3.6</v>
      </c>
      <c r="U120" s="97">
        <f>IF('Indicator Data'!AC123="No data","x",ROUND(IF('Indicator Data'!AC123&gt;U$195,0,IF('Indicator Data'!AC123&lt;U$194,10,(U$195-'Indicator Data'!AC123)/(U$195-U$194)*10)),1))</f>
        <v>7.2</v>
      </c>
      <c r="V120" s="97">
        <f>IF('Indicator Data'!AD123="No data","x",ROUND(IF('Indicator Data'!AD123&gt;V$195,10,IF('Indicator Data'!AD123&lt;V$194,0,10-(V$195-'Indicator Data'!AD123)/(V$195-V$194)*10)),1))</f>
        <v>2.9</v>
      </c>
      <c r="W120" s="98">
        <f t="shared" si="14"/>
        <v>5.7</v>
      </c>
      <c r="X120" s="99">
        <f t="shared" si="15"/>
        <v>5.6</v>
      </c>
      <c r="Y120" s="184"/>
    </row>
    <row r="121" spans="1:25" s="4" customFormat="1" x14ac:dyDescent="0.25">
      <c r="A121" s="131" t="s">
        <v>222</v>
      </c>
      <c r="B121" s="51" t="s">
        <v>221</v>
      </c>
      <c r="C121" s="97">
        <f>IF('Indicator Data'!AR124="No data","x",ROUND(IF('Indicator Data'!AR124&gt;C$195,0,IF('Indicator Data'!AR124&lt;C$194,10,(C$195-'Indicator Data'!AR124)/(C$195-C$194)*10)),1))</f>
        <v>8.1</v>
      </c>
      <c r="D121" s="98">
        <f t="shared" si="8"/>
        <v>8.1</v>
      </c>
      <c r="E121" s="97" t="str">
        <f>IF('Indicator Data'!AT124="No data","x",ROUND(IF('Indicator Data'!AT124&gt;E$195,0,IF('Indicator Data'!AT124&lt;E$194,10,(E$195-'Indicator Data'!AT124)/(E$195-E$194)*10)),1))</f>
        <v>x</v>
      </c>
      <c r="F121" s="97">
        <f>IF('Indicator Data'!AS124="No data","x",ROUND(IF('Indicator Data'!AS124&gt;F$195,0,IF('Indicator Data'!AS124&lt;F$194,10,(F$195-'Indicator Data'!AS124)/(F$195-F$194)*10)),1))</f>
        <v>6.1</v>
      </c>
      <c r="G121" s="98">
        <f t="shared" si="9"/>
        <v>6.1</v>
      </c>
      <c r="H121" s="99">
        <f t="shared" si="10"/>
        <v>7.1</v>
      </c>
      <c r="I121" s="97" t="str">
        <f>IF('Indicator Data'!AV124="No data","x",ROUND(IF('Indicator Data'!AV124^2&gt;I$195,0,IF('Indicator Data'!AV124^2&lt;I$194,10,(I$195-'Indicator Data'!AV124^2)/(I$195-I$194)*10)),1))</f>
        <v>x</v>
      </c>
      <c r="J121" s="97">
        <f>IF(OR('Indicator Data'!AU124=0,'Indicator Data'!AU124="No data"),"x",ROUND(IF('Indicator Data'!AU124&gt;J$195,0,IF('Indicator Data'!AU124&lt;J$194,10,(J$195-'Indicator Data'!AU124)/(J$195-J$194)*10)),1))</f>
        <v>0.1</v>
      </c>
      <c r="K121" s="97">
        <f>IF('Indicator Data'!AW124="No data","x",ROUND(IF('Indicator Data'!AW124&gt;K$195,0,IF('Indicator Data'!AW124&lt;K$194,10,(K$195-'Indicator Data'!AW124)/(K$195-K$194)*10)),1))</f>
        <v>4.5999999999999996</v>
      </c>
      <c r="L121" s="97">
        <f>IF('Indicator Data'!AX124="No data","x",ROUND(IF('Indicator Data'!AX124&gt;L$195,0,IF('Indicator Data'!AX124&lt;L$194,10,(L$195-'Indicator Data'!AX124)/(L$195-L$194)*10)),1))</f>
        <v>6.8</v>
      </c>
      <c r="M121" s="98">
        <f t="shared" si="11"/>
        <v>3.8</v>
      </c>
      <c r="N121" s="148">
        <f>IF('Indicator Data'!AY124="No data","x",'Indicator Data'!AY124/'Indicator Data'!BE124*100)</f>
        <v>219.04761904761907</v>
      </c>
      <c r="O121" s="97">
        <f t="shared" si="12"/>
        <v>0</v>
      </c>
      <c r="P121" s="97">
        <f>IF('Indicator Data'!AZ124="No data","x",ROUND(IF('Indicator Data'!AZ124&gt;P$195,0,IF('Indicator Data'!AZ124&lt;P$194,10,(P$195-'Indicator Data'!AZ124)/(P$195-P$194)*10)),1))</f>
        <v>3.8</v>
      </c>
      <c r="Q121" s="97">
        <f>IF('Indicator Data'!BA124="No data","x",ROUND(IF('Indicator Data'!BA124&gt;Q$195,0,IF('Indicator Data'!BA124&lt;Q$194,10,(Q$195-'Indicator Data'!BA124)/(Q$195-Q$194)*10)),1))</f>
        <v>0.7</v>
      </c>
      <c r="R121" s="98">
        <f t="shared" si="13"/>
        <v>1.5</v>
      </c>
      <c r="S121" s="97">
        <f>IF('Indicator Data'!Y124="No data","x",ROUND(IF('Indicator Data'!Y124&gt;S$195,0,IF('Indicator Data'!Y124&lt;S$194,10,(S$195-'Indicator Data'!Y124)/(S$195-S$194)*10)),1))</f>
        <v>8.1999999999999993</v>
      </c>
      <c r="T121" s="97">
        <f>IF('Indicator Data'!Z124="No data","x",ROUND(IF('Indicator Data'!Z124&gt;T$195,0,IF('Indicator Data'!Z124&lt;T$194,10,(T$195-'Indicator Data'!Z124)/(T$195-T$194)*10)),1))</f>
        <v>0.3</v>
      </c>
      <c r="U121" s="97">
        <f>IF('Indicator Data'!AC124="No data","x",ROUND(IF('Indicator Data'!AC124&gt;U$195,0,IF('Indicator Data'!AC124&lt;U$194,10,(U$195-'Indicator Data'!AC124)/(U$195-U$194)*10)),1))</f>
        <v>8.4</v>
      </c>
      <c r="V121" s="97" t="str">
        <f>IF('Indicator Data'!AD124="No data","x",ROUND(IF('Indicator Data'!AD124&gt;V$195,10,IF('Indicator Data'!AD124&lt;V$194,0,10-(V$195-'Indicator Data'!AD124)/(V$195-V$194)*10)),1))</f>
        <v>x</v>
      </c>
      <c r="W121" s="98">
        <f t="shared" si="14"/>
        <v>5.6</v>
      </c>
      <c r="X121" s="99">
        <f t="shared" si="15"/>
        <v>3.6</v>
      </c>
      <c r="Y121" s="184"/>
    </row>
    <row r="122" spans="1:25" s="4" customFormat="1" x14ac:dyDescent="0.25">
      <c r="A122" s="131" t="s">
        <v>224</v>
      </c>
      <c r="B122" s="51" t="s">
        <v>223</v>
      </c>
      <c r="C122" s="97">
        <f>IF('Indicator Data'!AR125="No data","x",ROUND(IF('Indicator Data'!AR125&gt;C$195,0,IF('Indicator Data'!AR125&lt;C$194,10,(C$195-'Indicator Data'!AR125)/(C$195-C$194)*10)),1))</f>
        <v>5.4</v>
      </c>
      <c r="D122" s="98">
        <f t="shared" si="8"/>
        <v>5.4</v>
      </c>
      <c r="E122" s="97">
        <f>IF('Indicator Data'!AT125="No data","x",ROUND(IF('Indicator Data'!AT125&gt;E$195,0,IF('Indicator Data'!AT125&lt;E$194,10,(E$195-'Indicator Data'!AT125)/(E$195-E$194)*10)),1))</f>
        <v>7.1</v>
      </c>
      <c r="F122" s="97">
        <f>IF('Indicator Data'!AS125="No data","x",ROUND(IF('Indicator Data'!AS125&gt;F$195,0,IF('Indicator Data'!AS125&lt;F$194,10,(F$195-'Indicator Data'!AS125)/(F$195-F$194)*10)),1))</f>
        <v>7.1</v>
      </c>
      <c r="G122" s="98">
        <f t="shared" si="9"/>
        <v>7.1</v>
      </c>
      <c r="H122" s="99">
        <f t="shared" si="10"/>
        <v>6.3</v>
      </c>
      <c r="I122" s="97">
        <f>IF('Indicator Data'!AV125="No data","x",ROUND(IF('Indicator Data'!AV125^2&gt;I$195,0,IF('Indicator Data'!AV125^2&lt;I$194,10,(I$195-'Indicator Data'!AV125^2)/(I$195-I$194)*10)),1))</f>
        <v>6.4</v>
      </c>
      <c r="J122" s="97">
        <f>IF(OR('Indicator Data'!AU125=0,'Indicator Data'!AU125="No data"),"x",ROUND(IF('Indicator Data'!AU125&gt;J$195,0,IF('Indicator Data'!AU125&lt;J$194,10,(J$195-'Indicator Data'!AU125)/(J$195-J$194)*10)),1))</f>
        <v>1.5</v>
      </c>
      <c r="K122" s="97">
        <f>IF('Indicator Data'!AW125="No data","x",ROUND(IF('Indicator Data'!AW125&gt;K$195,0,IF('Indicator Data'!AW125&lt;K$194,10,(K$195-'Indicator Data'!AW125)/(K$195-K$194)*10)),1))</f>
        <v>8.1999999999999993</v>
      </c>
      <c r="L122" s="97">
        <f>IF('Indicator Data'!AX125="No data","x",ROUND(IF('Indicator Data'!AX125&gt;L$195,0,IF('Indicator Data'!AX125&lt;L$194,10,(L$195-'Indicator Data'!AX125)/(L$195-L$194)*10)),1))</f>
        <v>5.3</v>
      </c>
      <c r="M122" s="98">
        <f t="shared" si="11"/>
        <v>5.4</v>
      </c>
      <c r="N122" s="148">
        <f>IF('Indicator Data'!AY125="No data","x",'Indicator Data'!AY125/'Indicator Data'!BE125*100)</f>
        <v>15.347052668294383</v>
      </c>
      <c r="O122" s="97">
        <f t="shared" si="12"/>
        <v>8.6</v>
      </c>
      <c r="P122" s="97">
        <f>IF('Indicator Data'!AZ125="No data","x",ROUND(IF('Indicator Data'!AZ125&gt;P$195,0,IF('Indicator Data'!AZ125&lt;P$194,10,(P$195-'Indicator Data'!AZ125)/(P$195-P$194)*10)),1))</f>
        <v>6</v>
      </c>
      <c r="Q122" s="97">
        <f>IF('Indicator Data'!BA125="No data","x",ROUND(IF('Indicator Data'!BA125&gt;Q$195,0,IF('Indicator Data'!BA125&lt;Q$194,10,(Q$195-'Indicator Data'!BA125)/(Q$195-Q$194)*10)),1))</f>
        <v>1.7</v>
      </c>
      <c r="R122" s="98">
        <f t="shared" si="13"/>
        <v>5.4</v>
      </c>
      <c r="S122" s="97" t="str">
        <f>IF('Indicator Data'!Y125="No data","x",ROUND(IF('Indicator Data'!Y125&gt;S$195,0,IF('Indicator Data'!Y125&lt;S$194,10,(S$195-'Indicator Data'!Y125)/(S$195-S$194)*10)),1))</f>
        <v>x</v>
      </c>
      <c r="T122" s="97">
        <f>IF('Indicator Data'!Z125="No data","x",ROUND(IF('Indicator Data'!Z125&gt;T$195,0,IF('Indicator Data'!Z125&lt;T$194,10,(T$195-'Indicator Data'!Z125)/(T$195-T$194)*10)),1))</f>
        <v>4.0999999999999996</v>
      </c>
      <c r="U122" s="97">
        <f>IF('Indicator Data'!AC125="No data","x",ROUND(IF('Indicator Data'!AC125&gt;U$195,0,IF('Indicator Data'!AC125&lt;U$194,10,(U$195-'Indicator Data'!AC125)/(U$195-U$194)*10)),1))</f>
        <v>9.6999999999999993</v>
      </c>
      <c r="V122" s="97">
        <f>IF('Indicator Data'!AD125="No data","x",ROUND(IF('Indicator Data'!AD125&gt;V$195,10,IF('Indicator Data'!AD125&lt;V$194,0,10-(V$195-'Indicator Data'!AD125)/(V$195-V$194)*10)),1))</f>
        <v>2.9</v>
      </c>
      <c r="W122" s="98">
        <f t="shared" si="14"/>
        <v>5.6</v>
      </c>
      <c r="X122" s="99">
        <f t="shared" si="15"/>
        <v>5.5</v>
      </c>
      <c r="Y122" s="184"/>
    </row>
    <row r="123" spans="1:25" s="4" customFormat="1" x14ac:dyDescent="0.25">
      <c r="A123" s="131" t="s">
        <v>226</v>
      </c>
      <c r="B123" s="51" t="s">
        <v>225</v>
      </c>
      <c r="C123" s="97">
        <f>IF('Indicator Data'!AR126="No data","x",ROUND(IF('Indicator Data'!AR126&gt;C$195,0,IF('Indicator Data'!AR126&lt;C$194,10,(C$195-'Indicator Data'!AR126)/(C$195-C$194)*10)),1))</f>
        <v>1.7</v>
      </c>
      <c r="D123" s="98">
        <f t="shared" si="8"/>
        <v>1.7</v>
      </c>
      <c r="E123" s="97">
        <f>IF('Indicator Data'!AT126="No data","x",ROUND(IF('Indicator Data'!AT126&gt;E$195,0,IF('Indicator Data'!AT126&lt;E$194,10,(E$195-'Indicator Data'!AT126)/(E$195-E$194)*10)),1))</f>
        <v>1.7</v>
      </c>
      <c r="F123" s="97">
        <f>IF('Indicator Data'!AS126="No data","x",ROUND(IF('Indicator Data'!AS126&gt;F$195,0,IF('Indicator Data'!AS126&lt;F$194,10,(F$195-'Indicator Data'!AS126)/(F$195-F$194)*10)),1))</f>
        <v>1.3</v>
      </c>
      <c r="G123" s="98">
        <f t="shared" si="9"/>
        <v>1.5</v>
      </c>
      <c r="H123" s="99">
        <f t="shared" si="10"/>
        <v>1.6</v>
      </c>
      <c r="I123" s="97" t="str">
        <f>IF('Indicator Data'!AV126="No data","x",ROUND(IF('Indicator Data'!AV126^2&gt;I$195,0,IF('Indicator Data'!AV126^2&lt;I$194,10,(I$195-'Indicator Data'!AV126^2)/(I$195-I$194)*10)),1))</f>
        <v>x</v>
      </c>
      <c r="J123" s="97">
        <f>IF(OR('Indicator Data'!AU126=0,'Indicator Data'!AU126="No data"),"x",ROUND(IF('Indicator Data'!AU126&gt;J$195,0,IF('Indicator Data'!AU126&lt;J$194,10,(J$195-'Indicator Data'!AU126)/(J$195-J$194)*10)),1))</f>
        <v>0</v>
      </c>
      <c r="K123" s="97">
        <f>IF('Indicator Data'!AW126="No data","x",ROUND(IF('Indicator Data'!AW126&gt;K$195,0,IF('Indicator Data'!AW126&lt;K$194,10,(K$195-'Indicator Data'!AW126)/(K$195-K$194)*10)),1))</f>
        <v>0.7</v>
      </c>
      <c r="L123" s="97">
        <f>IF('Indicator Data'!AX126="No data","x",ROUND(IF('Indicator Data'!AX126&gt;L$195,0,IF('Indicator Data'!AX126&lt;L$194,10,(L$195-'Indicator Data'!AX126)/(L$195-L$194)*10)),1))</f>
        <v>3.9</v>
      </c>
      <c r="M123" s="98">
        <f t="shared" si="11"/>
        <v>1.5</v>
      </c>
      <c r="N123" s="148">
        <f>IF('Indicator Data'!AY126="No data","x",'Indicator Data'!AY126/'Indicator Data'!BE126*100)</f>
        <v>622.59116513489471</v>
      </c>
      <c r="O123" s="97">
        <f t="shared" si="12"/>
        <v>0</v>
      </c>
      <c r="P123" s="97">
        <f>IF('Indicator Data'!AZ126="No data","x",ROUND(IF('Indicator Data'!AZ126&gt;P$195,0,IF('Indicator Data'!AZ126&lt;P$194,10,(P$195-'Indicator Data'!AZ126)/(P$195-P$194)*10)),1))</f>
        <v>0.3</v>
      </c>
      <c r="Q123" s="97">
        <f>IF('Indicator Data'!BA126="No data","x",ROUND(IF('Indicator Data'!BA126&gt;Q$195,0,IF('Indicator Data'!BA126&lt;Q$194,10,(Q$195-'Indicator Data'!BA126)/(Q$195-Q$194)*10)),1))</f>
        <v>0</v>
      </c>
      <c r="R123" s="98">
        <f t="shared" si="13"/>
        <v>0.1</v>
      </c>
      <c r="S123" s="97">
        <f>IF('Indicator Data'!Y126="No data","x",ROUND(IF('Indicator Data'!Y126&gt;S$195,0,IF('Indicator Data'!Y126&lt;S$194,10,(S$195-'Indicator Data'!Y126)/(S$195-S$194)*10)),1))</f>
        <v>2.9</v>
      </c>
      <c r="T123" s="97">
        <f>IF('Indicator Data'!Z126="No data","x",ROUND(IF('Indicator Data'!Z126&gt;T$195,0,IF('Indicator Data'!Z126&lt;T$194,10,(T$195-'Indicator Data'!Z126)/(T$195-T$194)*10)),1))</f>
        <v>1.3</v>
      </c>
      <c r="U123" s="97">
        <f>IF('Indicator Data'!AC126="No data","x",ROUND(IF('Indicator Data'!AC126&gt;U$195,0,IF('Indicator Data'!AC126&lt;U$194,10,(U$195-'Indicator Data'!AC126)/(U$195-U$194)*10)),1))</f>
        <v>0</v>
      </c>
      <c r="V123" s="97">
        <f>IF('Indicator Data'!AD126="No data","x",ROUND(IF('Indicator Data'!AD126&gt;V$195,10,IF('Indicator Data'!AD126&lt;V$194,0,10-(V$195-'Indicator Data'!AD126)/(V$195-V$194)*10)),1))</f>
        <v>0.1</v>
      </c>
      <c r="W123" s="98">
        <f t="shared" si="14"/>
        <v>1.1000000000000001</v>
      </c>
      <c r="X123" s="99">
        <f t="shared" si="15"/>
        <v>0.9</v>
      </c>
      <c r="Y123" s="184"/>
    </row>
    <row r="124" spans="1:25" s="4" customFormat="1" x14ac:dyDescent="0.25">
      <c r="A124" s="131" t="s">
        <v>228</v>
      </c>
      <c r="B124" s="51" t="s">
        <v>227</v>
      </c>
      <c r="C124" s="97">
        <f>IF('Indicator Data'!AR127="No data","x",ROUND(IF('Indicator Data'!AR127&gt;C$195,0,IF('Indicator Data'!AR127&lt;C$194,10,(C$195-'Indicator Data'!AR127)/(C$195-C$194)*10)),1))</f>
        <v>2.6</v>
      </c>
      <c r="D124" s="98">
        <f t="shared" si="8"/>
        <v>2.6</v>
      </c>
      <c r="E124" s="97">
        <f>IF('Indicator Data'!AT127="No data","x",ROUND(IF('Indicator Data'!AT127&gt;E$195,0,IF('Indicator Data'!AT127&lt;E$194,10,(E$195-'Indicator Data'!AT127)/(E$195-E$194)*10)),1))</f>
        <v>1</v>
      </c>
      <c r="F124" s="97">
        <f>IF('Indicator Data'!AS127="No data","x",ROUND(IF('Indicator Data'!AS127&gt;F$195,0,IF('Indicator Data'!AS127&lt;F$194,10,(F$195-'Indicator Data'!AS127)/(F$195-F$194)*10)),1))</f>
        <v>1.2</v>
      </c>
      <c r="G124" s="98">
        <f t="shared" si="9"/>
        <v>1.1000000000000001</v>
      </c>
      <c r="H124" s="99">
        <f t="shared" si="10"/>
        <v>1.9</v>
      </c>
      <c r="I124" s="97" t="str">
        <f>IF('Indicator Data'!AV127="No data","x",ROUND(IF('Indicator Data'!AV127^2&gt;I$195,0,IF('Indicator Data'!AV127^2&lt;I$194,10,(I$195-'Indicator Data'!AV127^2)/(I$195-I$194)*10)),1))</f>
        <v>x</v>
      </c>
      <c r="J124" s="97">
        <f>IF(OR('Indicator Data'!AU127=0,'Indicator Data'!AU127="No data"),"x",ROUND(IF('Indicator Data'!AU127&gt;J$195,0,IF('Indicator Data'!AU127&lt;J$194,10,(J$195-'Indicator Data'!AU127)/(J$195-J$194)*10)),1))</f>
        <v>0</v>
      </c>
      <c r="K124" s="97">
        <f>IF('Indicator Data'!AW127="No data","x",ROUND(IF('Indicator Data'!AW127&gt;K$195,0,IF('Indicator Data'!AW127&lt;K$194,10,(K$195-'Indicator Data'!AW127)/(K$195-K$194)*10)),1))</f>
        <v>1.2</v>
      </c>
      <c r="L124" s="97">
        <f>IF('Indicator Data'!AX127="No data","x",ROUND(IF('Indicator Data'!AX127&gt;L$195,0,IF('Indicator Data'!AX127&lt;L$194,10,(L$195-'Indicator Data'!AX127)/(L$195-L$194)*10)),1))</f>
        <v>4</v>
      </c>
      <c r="M124" s="98">
        <f t="shared" si="11"/>
        <v>1.7</v>
      </c>
      <c r="N124" s="148">
        <f>IF('Indicator Data'!AY127="No data","x",'Indicator Data'!AY127/'Indicator Data'!BE127*100)</f>
        <v>41.775853556644257</v>
      </c>
      <c r="O124" s="97">
        <f t="shared" si="12"/>
        <v>5.9</v>
      </c>
      <c r="P124" s="97" t="str">
        <f>IF('Indicator Data'!AZ127="No data","x",ROUND(IF('Indicator Data'!AZ127&gt;P$195,0,IF('Indicator Data'!AZ127&lt;P$194,10,(P$195-'Indicator Data'!AZ127)/(P$195-P$194)*10)),1))</f>
        <v>x</v>
      </c>
      <c r="Q124" s="97">
        <f>IF('Indicator Data'!BA127="No data","x",ROUND(IF('Indicator Data'!BA127&gt;Q$195,0,IF('Indicator Data'!BA127&lt;Q$194,10,(Q$195-'Indicator Data'!BA127)/(Q$195-Q$194)*10)),1))</f>
        <v>0</v>
      </c>
      <c r="R124" s="98">
        <f t="shared" si="13"/>
        <v>3</v>
      </c>
      <c r="S124" s="97">
        <f>IF('Indicator Data'!Y127="No data","x",ROUND(IF('Indicator Data'!Y127&gt;S$195,0,IF('Indicator Data'!Y127&lt;S$194,10,(S$195-'Indicator Data'!Y127)/(S$195-S$194)*10)),1))</f>
        <v>3.2</v>
      </c>
      <c r="T124" s="97">
        <f>IF('Indicator Data'!Z127="No data","x",ROUND(IF('Indicator Data'!Z127&gt;T$195,0,IF('Indicator Data'!Z127&lt;T$194,10,(T$195-'Indicator Data'!Z127)/(T$195-T$194)*10)),1))</f>
        <v>1.8</v>
      </c>
      <c r="U124" s="97">
        <f>IF('Indicator Data'!AC127="No data","x",ROUND(IF('Indicator Data'!AC127&gt;U$195,0,IF('Indicator Data'!AC127&lt;U$194,10,(U$195-'Indicator Data'!AC127)/(U$195-U$194)*10)),1))</f>
        <v>0</v>
      </c>
      <c r="V124" s="97">
        <f>IF('Indicator Data'!AD127="No data","x",ROUND(IF('Indicator Data'!AD127&gt;V$195,10,IF('Indicator Data'!AD127&lt;V$194,0,10-(V$195-'Indicator Data'!AD127)/(V$195-V$194)*10)),1))</f>
        <v>0.1</v>
      </c>
      <c r="W124" s="98">
        <f t="shared" si="14"/>
        <v>1.3</v>
      </c>
      <c r="X124" s="99">
        <f t="shared" si="15"/>
        <v>2</v>
      </c>
      <c r="Y124" s="184"/>
    </row>
    <row r="125" spans="1:25" s="4" customFormat="1" x14ac:dyDescent="0.25">
      <c r="A125" s="131" t="s">
        <v>230</v>
      </c>
      <c r="B125" s="51" t="s">
        <v>229</v>
      </c>
      <c r="C125" s="97">
        <f>IF('Indicator Data'!AR128="No data","x",ROUND(IF('Indicator Data'!AR128&gt;C$195,0,IF('Indicator Data'!AR128&lt;C$194,10,(C$195-'Indicator Data'!AR128)/(C$195-C$194)*10)),1))</f>
        <v>4.7</v>
      </c>
      <c r="D125" s="98">
        <f t="shared" si="8"/>
        <v>4.7</v>
      </c>
      <c r="E125" s="97">
        <f>IF('Indicator Data'!AT128="No data","x",ROUND(IF('Indicator Data'!AT128&gt;E$195,0,IF('Indicator Data'!AT128&lt;E$194,10,(E$195-'Indicator Data'!AT128)/(E$195-E$194)*10)),1))</f>
        <v>7.4</v>
      </c>
      <c r="F125" s="97">
        <f>IF('Indicator Data'!AS128="No data","x",ROUND(IF('Indicator Data'!AS128&gt;F$195,0,IF('Indicator Data'!AS128&lt;F$194,10,(F$195-'Indicator Data'!AS128)/(F$195-F$194)*10)),1))</f>
        <v>6.6</v>
      </c>
      <c r="G125" s="98">
        <f t="shared" si="9"/>
        <v>7</v>
      </c>
      <c r="H125" s="99">
        <f t="shared" si="10"/>
        <v>5.9</v>
      </c>
      <c r="I125" s="97">
        <f>IF('Indicator Data'!AV128="No data","x",ROUND(IF('Indicator Data'!AV128^2&gt;I$195,0,IF('Indicator Data'!AV128^2&lt;I$194,10,(I$195-'Indicator Data'!AV128^2)/(I$195-I$194)*10)),1))</f>
        <v>3.5</v>
      </c>
      <c r="J125" s="97">
        <f>IF(OR('Indicator Data'!AU128=0,'Indicator Data'!AU128="No data"),"x",ROUND(IF('Indicator Data'!AU128&gt;J$195,0,IF('Indicator Data'!AU128&lt;J$194,10,(J$195-'Indicator Data'!AU128)/(J$195-J$194)*10)),1))</f>
        <v>1.8</v>
      </c>
      <c r="K125" s="97">
        <f>IF('Indicator Data'!AW128="No data","x",ROUND(IF('Indicator Data'!AW128&gt;K$195,0,IF('Indicator Data'!AW128&lt;K$194,10,(K$195-'Indicator Data'!AW128)/(K$195-K$194)*10)),1))</f>
        <v>8</v>
      </c>
      <c r="L125" s="97">
        <f>IF('Indicator Data'!AX128="No data","x",ROUND(IF('Indicator Data'!AX128&gt;L$195,0,IF('Indicator Data'!AX128&lt;L$194,10,(L$195-'Indicator Data'!AX128)/(L$195-L$194)*10)),1))</f>
        <v>4.3</v>
      </c>
      <c r="M125" s="98">
        <f t="shared" si="11"/>
        <v>4.4000000000000004</v>
      </c>
      <c r="N125" s="148">
        <f>IF('Indicator Data'!AY128="No data","x",'Indicator Data'!AY128/'Indicator Data'!BE128*100)</f>
        <v>14.957620076450059</v>
      </c>
      <c r="O125" s="97">
        <f t="shared" si="12"/>
        <v>8.6</v>
      </c>
      <c r="P125" s="97">
        <f>IF('Indicator Data'!AZ128="No data","x",ROUND(IF('Indicator Data'!AZ128&gt;P$195,0,IF('Indicator Data'!AZ128&lt;P$194,10,(P$195-'Indicator Data'!AZ128)/(P$195-P$194)*10)),1))</f>
        <v>3.6</v>
      </c>
      <c r="Q125" s="97">
        <f>IF('Indicator Data'!BA128="No data","x",ROUND(IF('Indicator Data'!BA128&gt;Q$195,0,IF('Indicator Data'!BA128&lt;Q$194,10,(Q$195-'Indicator Data'!BA128)/(Q$195-Q$194)*10)),1))</f>
        <v>2.6</v>
      </c>
      <c r="R125" s="98">
        <f t="shared" si="13"/>
        <v>4.9000000000000004</v>
      </c>
      <c r="S125" s="97">
        <f>IF('Indicator Data'!Y128="No data","x",ROUND(IF('Indicator Data'!Y128&gt;S$195,0,IF('Indicator Data'!Y128&lt;S$194,10,(S$195-'Indicator Data'!Y128)/(S$195-S$194)*10)),1))</f>
        <v>7.9</v>
      </c>
      <c r="T125" s="97">
        <f>IF('Indicator Data'!Z128="No data","x",ROUND(IF('Indicator Data'!Z128&gt;T$195,0,IF('Indicator Data'!Z128&lt;T$194,10,(T$195-'Indicator Data'!Z128)/(T$195-T$194)*10)),1))</f>
        <v>0</v>
      </c>
      <c r="U125" s="97">
        <f>IF('Indicator Data'!AC128="No data","x",ROUND(IF('Indicator Data'!AC128&gt;U$195,0,IF('Indicator Data'!AC128&lt;U$194,10,(U$195-'Indicator Data'!AC128)/(U$195-U$194)*10)),1))</f>
        <v>8.6999999999999993</v>
      </c>
      <c r="V125" s="97">
        <f>IF('Indicator Data'!AD128="No data","x",ROUND(IF('Indicator Data'!AD128&gt;V$195,10,IF('Indicator Data'!AD128&lt;V$194,0,10-(V$195-'Indicator Data'!AD128)/(V$195-V$194)*10)),1))</f>
        <v>1.7</v>
      </c>
      <c r="W125" s="98">
        <f t="shared" si="14"/>
        <v>4.5999999999999996</v>
      </c>
      <c r="X125" s="99">
        <f t="shared" si="15"/>
        <v>4.5999999999999996</v>
      </c>
      <c r="Y125" s="184"/>
    </row>
    <row r="126" spans="1:25" s="4" customFormat="1" x14ac:dyDescent="0.25">
      <c r="A126" s="131" t="s">
        <v>232</v>
      </c>
      <c r="B126" s="51" t="s">
        <v>231</v>
      </c>
      <c r="C126" s="97">
        <f>IF('Indicator Data'!AR129="No data","x",ROUND(IF('Indicator Data'!AR129&gt;C$195,0,IF('Indicator Data'!AR129&lt;C$194,10,(C$195-'Indicator Data'!AR129)/(C$195-C$194)*10)),1))</f>
        <v>5.3</v>
      </c>
      <c r="D126" s="98">
        <f t="shared" si="8"/>
        <v>5.3</v>
      </c>
      <c r="E126" s="97">
        <f>IF('Indicator Data'!AT129="No data","x",ROUND(IF('Indicator Data'!AT129&gt;E$195,0,IF('Indicator Data'!AT129&lt;E$194,10,(E$195-'Indicator Data'!AT129)/(E$195-E$194)*10)),1))</f>
        <v>6.5</v>
      </c>
      <c r="F126" s="97">
        <f>IF('Indicator Data'!AS129="No data","x",ROUND(IF('Indicator Data'!AS129&gt;F$195,0,IF('Indicator Data'!AS129&lt;F$194,10,(F$195-'Indicator Data'!AS129)/(F$195-F$194)*10)),1))</f>
        <v>6.2</v>
      </c>
      <c r="G126" s="98">
        <f t="shared" si="9"/>
        <v>6.4</v>
      </c>
      <c r="H126" s="99">
        <f t="shared" si="10"/>
        <v>5.9</v>
      </c>
      <c r="I126" s="97">
        <f>IF('Indicator Data'!AV129="No data","x",ROUND(IF('Indicator Data'!AV129^2&gt;I$195,0,IF('Indicator Data'!AV129^2&lt;I$194,10,(I$195-'Indicator Data'!AV129^2)/(I$195-I$194)*10)),1))</f>
        <v>10</v>
      </c>
      <c r="J126" s="97">
        <f>IF(OR('Indicator Data'!AU129=0,'Indicator Data'!AU129="No data"),"x",ROUND(IF('Indicator Data'!AU129&gt;J$195,0,IF('Indicator Data'!AU129&lt;J$194,10,(J$195-'Indicator Data'!AU129)/(J$195-J$194)*10)),1))</f>
        <v>8.6</v>
      </c>
      <c r="K126" s="97">
        <f>IF('Indicator Data'!AW129="No data","x",ROUND(IF('Indicator Data'!AW129&gt;K$195,0,IF('Indicator Data'!AW129&lt;K$194,10,(K$195-'Indicator Data'!AW129)/(K$195-K$194)*10)),1))</f>
        <v>9.8000000000000007</v>
      </c>
      <c r="L126" s="97">
        <f>IF('Indicator Data'!AX129="No data","x",ROUND(IF('Indicator Data'!AX129&gt;L$195,0,IF('Indicator Data'!AX129&lt;L$194,10,(L$195-'Indicator Data'!AX129)/(L$195-L$194)*10)),1))</f>
        <v>7.9</v>
      </c>
      <c r="M126" s="98">
        <f t="shared" si="11"/>
        <v>9.1</v>
      </c>
      <c r="N126" s="148">
        <f>IF('Indicator Data'!AY129="No data","x",'Indicator Data'!AY129/'Indicator Data'!BE129*100)</f>
        <v>3.8683192547564542</v>
      </c>
      <c r="O126" s="97">
        <f t="shared" si="12"/>
        <v>9.6999999999999993</v>
      </c>
      <c r="P126" s="97">
        <f>IF('Indicator Data'!AZ129="No data","x",ROUND(IF('Indicator Data'!AZ129&gt;P$195,0,IF('Indicator Data'!AZ129&lt;P$194,10,(P$195-'Indicator Data'!AZ129)/(P$195-P$194)*10)),1))</f>
        <v>9.9</v>
      </c>
      <c r="Q126" s="97">
        <f>IF('Indicator Data'!BA129="No data","x",ROUND(IF('Indicator Data'!BA129&gt;Q$195,0,IF('Indicator Data'!BA129&lt;Q$194,10,(Q$195-'Indicator Data'!BA129)/(Q$195-Q$194)*10)),1))</f>
        <v>8.4</v>
      </c>
      <c r="R126" s="98">
        <f t="shared" si="13"/>
        <v>9.3000000000000007</v>
      </c>
      <c r="S126" s="97">
        <f>IF('Indicator Data'!Y129="No data","x",ROUND(IF('Indicator Data'!Y129&gt;S$195,0,IF('Indicator Data'!Y129&lt;S$194,10,(S$195-'Indicator Data'!Y129)/(S$195-S$194)*10)),1))</f>
        <v>10</v>
      </c>
      <c r="T126" s="97">
        <f>IF('Indicator Data'!Z129="No data","x",ROUND(IF('Indicator Data'!Z129&gt;T$195,0,IF('Indicator Data'!Z129&lt;T$194,10,(T$195-'Indicator Data'!Z129)/(T$195-T$194)*10)),1))</f>
        <v>6.4</v>
      </c>
      <c r="U126" s="97">
        <f>IF('Indicator Data'!AC129="No data","x",ROUND(IF('Indicator Data'!AC129&gt;U$195,0,IF('Indicator Data'!AC129&lt;U$194,10,(U$195-'Indicator Data'!AC129)/(U$195-U$194)*10)),1))</f>
        <v>10</v>
      </c>
      <c r="V126" s="97">
        <f>IF('Indicator Data'!AD129="No data","x",ROUND(IF('Indicator Data'!AD129&gt;V$195,10,IF('Indicator Data'!AD129&lt;V$194,0,10-(V$195-'Indicator Data'!AD129)/(V$195-V$194)*10)),1))</f>
        <v>6.1</v>
      </c>
      <c r="W126" s="98">
        <f t="shared" si="14"/>
        <v>8.1</v>
      </c>
      <c r="X126" s="99">
        <f t="shared" si="15"/>
        <v>8.8000000000000007</v>
      </c>
      <c r="Y126" s="184"/>
    </row>
    <row r="127" spans="1:25" s="4" customFormat="1" x14ac:dyDescent="0.25">
      <c r="A127" s="131" t="s">
        <v>234</v>
      </c>
      <c r="B127" s="51" t="s">
        <v>233</v>
      </c>
      <c r="C127" s="97">
        <f>IF('Indicator Data'!AR130="No data","x",ROUND(IF('Indicator Data'!AR130&gt;C$195,0,IF('Indicator Data'!AR130&lt;C$194,10,(C$195-'Indicator Data'!AR130)/(C$195-C$194)*10)),1))</f>
        <v>2.8</v>
      </c>
      <c r="D127" s="98">
        <f t="shared" si="8"/>
        <v>2.8</v>
      </c>
      <c r="E127" s="97">
        <f>IF('Indicator Data'!AT130="No data","x",ROUND(IF('Indicator Data'!AT130&gt;E$195,0,IF('Indicator Data'!AT130&lt;E$194,10,(E$195-'Indicator Data'!AT130)/(E$195-E$194)*10)),1))</f>
        <v>7.2</v>
      </c>
      <c r="F127" s="97">
        <f>IF('Indicator Data'!AS130="No data","x",ROUND(IF('Indicator Data'!AS130&gt;F$195,0,IF('Indicator Data'!AS130&lt;F$194,10,(F$195-'Indicator Data'!AS130)/(F$195-F$194)*10)),1))</f>
        <v>6.9</v>
      </c>
      <c r="G127" s="98">
        <f t="shared" si="9"/>
        <v>7.1</v>
      </c>
      <c r="H127" s="99">
        <f t="shared" si="10"/>
        <v>5</v>
      </c>
      <c r="I127" s="97">
        <f>IF('Indicator Data'!AV130="No data","x",ROUND(IF('Indicator Data'!AV130^2&gt;I$195,0,IF('Indicator Data'!AV130^2&lt;I$194,10,(I$195-'Indicator Data'!AV130^2)/(I$195-I$194)*10)),1))</f>
        <v>7.1</v>
      </c>
      <c r="J127" s="97">
        <f>IF(OR('Indicator Data'!AU130=0,'Indicator Data'!AU130="No data"),"x",ROUND(IF('Indicator Data'!AU130&gt;J$195,0,IF('Indicator Data'!AU130&lt;J$194,10,(J$195-'Indicator Data'!AU130)/(J$195-J$194)*10)),1))</f>
        <v>4.2</v>
      </c>
      <c r="K127" s="97">
        <f>IF('Indicator Data'!AW130="No data","x",ROUND(IF('Indicator Data'!AW130&gt;K$195,0,IF('Indicator Data'!AW130&lt;K$194,10,(K$195-'Indicator Data'!AW130)/(K$195-K$194)*10)),1))</f>
        <v>5.3</v>
      </c>
      <c r="L127" s="97">
        <f>IF('Indicator Data'!AX130="No data","x",ROUND(IF('Indicator Data'!AX130&gt;L$195,0,IF('Indicator Data'!AX130&lt;L$194,10,(L$195-'Indicator Data'!AX130)/(L$195-L$194)*10)),1))</f>
        <v>6</v>
      </c>
      <c r="M127" s="98">
        <f t="shared" si="11"/>
        <v>5.7</v>
      </c>
      <c r="N127" s="148">
        <f>IF('Indicator Data'!AY130="No data","x",'Indicator Data'!AY130/'Indicator Data'!BE130*100)</f>
        <v>10.760126047190839</v>
      </c>
      <c r="O127" s="97">
        <f t="shared" si="12"/>
        <v>9</v>
      </c>
      <c r="P127" s="97">
        <f>IF('Indicator Data'!AZ130="No data","x",ROUND(IF('Indicator Data'!AZ130&gt;P$195,0,IF('Indicator Data'!AZ130&lt;P$194,10,(P$195-'Indicator Data'!AZ130)/(P$195-P$194)*10)),1))</f>
        <v>7.9</v>
      </c>
      <c r="Q127" s="97">
        <f>IF('Indicator Data'!BA130="No data","x",ROUND(IF('Indicator Data'!BA130&gt;Q$195,0,IF('Indicator Data'!BA130&lt;Q$194,10,(Q$195-'Indicator Data'!BA130)/(Q$195-Q$194)*10)),1))</f>
        <v>6.3</v>
      </c>
      <c r="R127" s="98">
        <f t="shared" si="13"/>
        <v>7.7</v>
      </c>
      <c r="S127" s="97">
        <f>IF('Indicator Data'!Y130="No data","x",ROUND(IF('Indicator Data'!Y130&gt;S$195,0,IF('Indicator Data'!Y130&lt;S$194,10,(S$195-'Indicator Data'!Y130)/(S$195-S$194)*10)),1))</f>
        <v>9</v>
      </c>
      <c r="T127" s="97">
        <f>IF('Indicator Data'!Z130="No data","x",ROUND(IF('Indicator Data'!Z130&gt;T$195,0,IF('Indicator Data'!Z130&lt;T$194,10,(T$195-'Indicator Data'!Z130)/(T$195-T$194)*10)),1))</f>
        <v>10</v>
      </c>
      <c r="U127" s="97">
        <f>IF('Indicator Data'!AC130="No data","x",ROUND(IF('Indicator Data'!AC130&gt;U$195,0,IF('Indicator Data'!AC130&lt;U$194,10,(U$195-'Indicator Data'!AC130)/(U$195-U$194)*10)),1))</f>
        <v>9.4</v>
      </c>
      <c r="V127" s="97">
        <f>IF('Indicator Data'!AD130="No data","x",ROUND(IF('Indicator Data'!AD130&gt;V$195,10,IF('Indicator Data'!AD130&lt;V$194,0,10-(V$195-'Indicator Data'!AD130)/(V$195-V$194)*10)),1))</f>
        <v>9</v>
      </c>
      <c r="W127" s="98">
        <f t="shared" si="14"/>
        <v>9.4</v>
      </c>
      <c r="X127" s="99">
        <f t="shared" si="15"/>
        <v>7.6</v>
      </c>
      <c r="Y127" s="184"/>
    </row>
    <row r="128" spans="1:25" s="4" customFormat="1" x14ac:dyDescent="0.25">
      <c r="A128" s="131" t="s">
        <v>236</v>
      </c>
      <c r="B128" s="51" t="s">
        <v>235</v>
      </c>
      <c r="C128" s="97">
        <f>IF('Indicator Data'!AR131="No data","x",ROUND(IF('Indicator Data'!AR131&gt;C$195,0,IF('Indicator Data'!AR131&lt;C$194,10,(C$195-'Indicator Data'!AR131)/(C$195-C$194)*10)),1))</f>
        <v>2.2999999999999998</v>
      </c>
      <c r="D128" s="98">
        <f t="shared" si="8"/>
        <v>2.2999999999999998</v>
      </c>
      <c r="E128" s="97">
        <f>IF('Indicator Data'!AT131="No data","x",ROUND(IF('Indicator Data'!AT131&gt;E$195,0,IF('Indicator Data'!AT131&lt;E$194,10,(E$195-'Indicator Data'!AT131)/(E$195-E$194)*10)),1))</f>
        <v>1.5</v>
      </c>
      <c r="F128" s="97">
        <f>IF('Indicator Data'!AS131="No data","x",ROUND(IF('Indicator Data'!AS131&gt;F$195,0,IF('Indicator Data'!AS131&lt;F$194,10,(F$195-'Indicator Data'!AS131)/(F$195-F$194)*10)),1))</f>
        <v>1.3</v>
      </c>
      <c r="G128" s="98">
        <f t="shared" si="9"/>
        <v>1.4</v>
      </c>
      <c r="H128" s="99">
        <f t="shared" si="10"/>
        <v>1.9</v>
      </c>
      <c r="I128" s="97" t="str">
        <f>IF('Indicator Data'!AV131="No data","x",ROUND(IF('Indicator Data'!AV131^2&gt;I$195,0,IF('Indicator Data'!AV131^2&lt;I$194,10,(I$195-'Indicator Data'!AV131^2)/(I$195-I$194)*10)),1))</f>
        <v>x</v>
      </c>
      <c r="J128" s="97">
        <f>IF(OR('Indicator Data'!AU131=0,'Indicator Data'!AU131="No data"),"x",ROUND(IF('Indicator Data'!AU131&gt;J$195,0,IF('Indicator Data'!AU131&lt;J$194,10,(J$195-'Indicator Data'!AU131)/(J$195-J$194)*10)),1))</f>
        <v>0</v>
      </c>
      <c r="K128" s="97">
        <f>IF('Indicator Data'!AW131="No data","x",ROUND(IF('Indicator Data'!AW131&gt;K$195,0,IF('Indicator Data'!AW131&lt;K$194,10,(K$195-'Indicator Data'!AW131)/(K$195-K$194)*10)),1))</f>
        <v>0.3</v>
      </c>
      <c r="L128" s="97">
        <f>IF('Indicator Data'!AX131="No data","x",ROUND(IF('Indicator Data'!AX131&gt;L$195,0,IF('Indicator Data'!AX131&lt;L$194,10,(L$195-'Indicator Data'!AX131)/(L$195-L$194)*10)),1))</f>
        <v>4.4000000000000004</v>
      </c>
      <c r="M128" s="98">
        <f t="shared" si="11"/>
        <v>1.6</v>
      </c>
      <c r="N128" s="148">
        <f>IF('Indicator Data'!AY131="No data","x",'Indicator Data'!AY131/'Indicator Data'!BE131*100)</f>
        <v>46.014790468364829</v>
      </c>
      <c r="O128" s="97">
        <f t="shared" si="12"/>
        <v>5.5</v>
      </c>
      <c r="P128" s="97">
        <f>IF('Indicator Data'!AZ131="No data","x",ROUND(IF('Indicator Data'!AZ131&gt;P$195,0,IF('Indicator Data'!AZ131&lt;P$194,10,(P$195-'Indicator Data'!AZ131)/(P$195-P$194)*10)),1))</f>
        <v>0.2</v>
      </c>
      <c r="Q128" s="97">
        <f>IF('Indicator Data'!BA131="No data","x",ROUND(IF('Indicator Data'!BA131&gt;Q$195,0,IF('Indicator Data'!BA131&lt;Q$194,10,(Q$195-'Indicator Data'!BA131)/(Q$195-Q$194)*10)),1))</f>
        <v>0</v>
      </c>
      <c r="R128" s="98">
        <f t="shared" si="13"/>
        <v>1.9</v>
      </c>
      <c r="S128" s="97">
        <f>IF('Indicator Data'!Y131="No data","x",ROUND(IF('Indicator Data'!Y131&gt;S$195,0,IF('Indicator Data'!Y131&lt;S$194,10,(S$195-'Indicator Data'!Y131)/(S$195-S$194)*10)),1))</f>
        <v>0</v>
      </c>
      <c r="T128" s="97">
        <f>IF('Indicator Data'!Z131="No data","x",ROUND(IF('Indicator Data'!Z131&gt;T$195,0,IF('Indicator Data'!Z131&lt;T$194,10,(T$195-'Indicator Data'!Z131)/(T$195-T$194)*10)),1))</f>
        <v>0.8</v>
      </c>
      <c r="U128" s="97">
        <f>IF('Indicator Data'!AC131="No data","x",ROUND(IF('Indicator Data'!AC131&gt;U$195,0,IF('Indicator Data'!AC131&lt;U$194,10,(U$195-'Indicator Data'!AC131)/(U$195-U$194)*10)),1))</f>
        <v>0</v>
      </c>
      <c r="V128" s="97">
        <f>IF('Indicator Data'!AD131="No data","x",ROUND(IF('Indicator Data'!AD131&gt;V$195,10,IF('Indicator Data'!AD131&lt;V$194,0,10-(V$195-'Indicator Data'!AD131)/(V$195-V$194)*10)),1))</f>
        <v>0.1</v>
      </c>
      <c r="W128" s="98">
        <f t="shared" si="14"/>
        <v>0.2</v>
      </c>
      <c r="X128" s="99">
        <f t="shared" si="15"/>
        <v>1.2</v>
      </c>
      <c r="Y128" s="184"/>
    </row>
    <row r="129" spans="1:25" s="4" customFormat="1" x14ac:dyDescent="0.25">
      <c r="A129" s="131" t="s">
        <v>239</v>
      </c>
      <c r="B129" s="51" t="s">
        <v>238</v>
      </c>
      <c r="C129" s="97" t="str">
        <f>IF('Indicator Data'!AR132="No data","x",ROUND(IF('Indicator Data'!AR132&gt;C$195,0,IF('Indicator Data'!AR132&lt;C$194,10,(C$195-'Indicator Data'!AR132)/(C$195-C$194)*10)),1))</f>
        <v>x</v>
      </c>
      <c r="D129" s="98" t="str">
        <f t="shared" si="8"/>
        <v>x</v>
      </c>
      <c r="E129" s="97">
        <f>IF('Indicator Data'!AT132="No data","x",ROUND(IF('Indicator Data'!AT132&gt;E$195,0,IF('Indicator Data'!AT132&lt;E$194,10,(E$195-'Indicator Data'!AT132)/(E$195-E$194)*10)),1))</f>
        <v>5.5</v>
      </c>
      <c r="F129" s="97">
        <f>IF('Indicator Data'!AS132="No data","x",ROUND(IF('Indicator Data'!AS132&gt;F$195,0,IF('Indicator Data'!AS132&lt;F$194,10,(F$195-'Indicator Data'!AS132)/(F$195-F$194)*10)),1))</f>
        <v>4.8</v>
      </c>
      <c r="G129" s="98">
        <f t="shared" si="9"/>
        <v>5.2</v>
      </c>
      <c r="H129" s="99">
        <f t="shared" si="10"/>
        <v>5.2</v>
      </c>
      <c r="I129" s="97">
        <f>IF('Indicator Data'!AV132="No data","x",ROUND(IF('Indicator Data'!AV132^2&gt;I$195,0,IF('Indicator Data'!AV132^2&lt;I$194,10,(I$195-'Indicator Data'!AV132^2)/(I$195-I$194)*10)),1))</f>
        <v>1.3</v>
      </c>
      <c r="J129" s="97">
        <f>IF(OR('Indicator Data'!AU132=0,'Indicator Data'!AU132="No data"),"x",ROUND(IF('Indicator Data'!AU132&gt;J$195,0,IF('Indicator Data'!AU132&lt;J$194,10,(J$195-'Indicator Data'!AU132)/(J$195-J$194)*10)),1))</f>
        <v>0</v>
      </c>
      <c r="K129" s="97">
        <f>IF('Indicator Data'!AW132="No data","x",ROUND(IF('Indicator Data'!AW132&gt;K$195,0,IF('Indicator Data'!AW132&lt;K$194,10,(K$195-'Indicator Data'!AW132)/(K$195-K$194)*10)),1))</f>
        <v>2.6</v>
      </c>
      <c r="L129" s="97">
        <f>IF('Indicator Data'!AX132="No data","x",ROUND(IF('Indicator Data'!AX132&gt;L$195,0,IF('Indicator Data'!AX132&lt;L$194,10,(L$195-'Indicator Data'!AX132)/(L$195-L$194)*10)),1))</f>
        <v>2.1</v>
      </c>
      <c r="M129" s="98">
        <f t="shared" si="11"/>
        <v>1.5</v>
      </c>
      <c r="N129" s="148">
        <f>IF('Indicator Data'!AY132="No data","x",'Indicator Data'!AY132/'Indicator Data'!BE132*100)</f>
        <v>13.570274636510501</v>
      </c>
      <c r="O129" s="97">
        <f t="shared" si="12"/>
        <v>8.6999999999999993</v>
      </c>
      <c r="P129" s="97">
        <f>IF('Indicator Data'!AZ132="No data","x",ROUND(IF('Indicator Data'!AZ132&gt;P$195,0,IF('Indicator Data'!AZ132&lt;P$194,10,(P$195-'Indicator Data'!AZ132)/(P$195-P$194)*10)),1))</f>
        <v>0.4</v>
      </c>
      <c r="Q129" s="97">
        <f>IF('Indicator Data'!BA132="No data","x",ROUND(IF('Indicator Data'!BA132&gt;Q$195,0,IF('Indicator Data'!BA132&lt;Q$194,10,(Q$195-'Indicator Data'!BA132)/(Q$195-Q$194)*10)),1))</f>
        <v>1.3</v>
      </c>
      <c r="R129" s="98">
        <f t="shared" si="13"/>
        <v>3.5</v>
      </c>
      <c r="S129" s="97">
        <f>IF('Indicator Data'!Y132="No data","x",ROUND(IF('Indicator Data'!Y132&gt;S$195,0,IF('Indicator Data'!Y132&lt;S$194,10,(S$195-'Indicator Data'!Y132)/(S$195-S$194)*10)),1))</f>
        <v>3.9</v>
      </c>
      <c r="T129" s="97">
        <f>IF('Indicator Data'!Z132="No data","x",ROUND(IF('Indicator Data'!Z132&gt;T$195,0,IF('Indicator Data'!Z132&lt;T$194,10,(T$195-'Indicator Data'!Z132)/(T$195-T$194)*10)),1))</f>
        <v>0</v>
      </c>
      <c r="U129" s="97">
        <f>IF('Indicator Data'!AC132="No data","x",ROUND(IF('Indicator Data'!AC132&gt;U$195,0,IF('Indicator Data'!AC132&lt;U$194,10,(U$195-'Indicator Data'!AC132)/(U$195-U$194)*10)),1))</f>
        <v>5.3</v>
      </c>
      <c r="V129" s="97">
        <f>IF('Indicator Data'!AD132="No data","x",ROUND(IF('Indicator Data'!AD132&gt;V$195,10,IF('Indicator Data'!AD132&lt;V$194,0,10-(V$195-'Indicator Data'!AD132)/(V$195-V$194)*10)),1))</f>
        <v>0.2</v>
      </c>
      <c r="W129" s="98">
        <f t="shared" si="14"/>
        <v>2.4</v>
      </c>
      <c r="X129" s="99">
        <f t="shared" si="15"/>
        <v>2.5</v>
      </c>
      <c r="Y129" s="184"/>
    </row>
    <row r="130" spans="1:25" s="4" customFormat="1" x14ac:dyDescent="0.25">
      <c r="A130" s="131" t="s">
        <v>241</v>
      </c>
      <c r="B130" s="51" t="s">
        <v>240</v>
      </c>
      <c r="C130" s="97">
        <f>IF('Indicator Data'!AR133="No data","x",ROUND(IF('Indicator Data'!AR133&gt;C$195,0,IF('Indicator Data'!AR133&lt;C$194,10,(C$195-'Indicator Data'!AR133)/(C$195-C$194)*10)),1))</f>
        <v>4</v>
      </c>
      <c r="D130" s="98">
        <f t="shared" si="8"/>
        <v>4</v>
      </c>
      <c r="E130" s="97">
        <f>IF('Indicator Data'!AT133="No data","x",ROUND(IF('Indicator Data'!AT133&gt;E$195,0,IF('Indicator Data'!AT133&lt;E$194,10,(E$195-'Indicator Data'!AT133)/(E$195-E$194)*10)),1))</f>
        <v>6.8</v>
      </c>
      <c r="F130" s="97">
        <f>IF('Indicator Data'!AS133="No data","x",ROUND(IF('Indicator Data'!AS133&gt;F$195,0,IF('Indicator Data'!AS133&lt;F$194,10,(F$195-'Indicator Data'!AS133)/(F$195-F$194)*10)),1))</f>
        <v>6.3</v>
      </c>
      <c r="G130" s="98">
        <f t="shared" si="9"/>
        <v>6.6</v>
      </c>
      <c r="H130" s="99">
        <f t="shared" si="10"/>
        <v>5.3</v>
      </c>
      <c r="I130" s="97">
        <f>IF('Indicator Data'!AV133="No data","x",ROUND(IF('Indicator Data'!AV133^2&gt;I$195,0,IF('Indicator Data'!AV133^2&lt;I$194,10,(I$195-'Indicator Data'!AV133^2)/(I$195-I$194)*10)),1))</f>
        <v>7.5</v>
      </c>
      <c r="J130" s="97">
        <f>IF(OR('Indicator Data'!AU133=0,'Indicator Data'!AU133="No data"),"x",ROUND(IF('Indicator Data'!AU133&gt;J$195,0,IF('Indicator Data'!AU133&lt;J$194,10,(J$195-'Indicator Data'!AU133)/(J$195-J$194)*10)),1))</f>
        <v>0.2</v>
      </c>
      <c r="K130" s="97">
        <f>IF('Indicator Data'!AW133="No data","x",ROUND(IF('Indicator Data'!AW133&gt;K$195,0,IF('Indicator Data'!AW133&lt;K$194,10,(K$195-'Indicator Data'!AW133)/(K$195-K$194)*10)),1))</f>
        <v>8.1999999999999993</v>
      </c>
      <c r="L130" s="97">
        <f>IF('Indicator Data'!AX133="No data","x",ROUND(IF('Indicator Data'!AX133&gt;L$195,0,IF('Indicator Data'!AX133&lt;L$194,10,(L$195-'Indicator Data'!AX133)/(L$195-L$194)*10)),1))</f>
        <v>6.8</v>
      </c>
      <c r="M130" s="98">
        <f t="shared" si="11"/>
        <v>5.7</v>
      </c>
      <c r="N130" s="148">
        <f>IF('Indicator Data'!AY133="No data","x",'Indicator Data'!AY133/'Indicator Data'!BE133*100)</f>
        <v>12.972187629721876</v>
      </c>
      <c r="O130" s="97">
        <f t="shared" si="12"/>
        <v>8.8000000000000007</v>
      </c>
      <c r="P130" s="97">
        <f>IF('Indicator Data'!AZ133="No data","x",ROUND(IF('Indicator Data'!AZ133&gt;P$195,0,IF('Indicator Data'!AZ133&lt;P$194,10,(P$195-'Indicator Data'!AZ133)/(P$195-P$194)*10)),1))</f>
        <v>4.0999999999999996</v>
      </c>
      <c r="Q130" s="97">
        <f>IF('Indicator Data'!BA133="No data","x",ROUND(IF('Indicator Data'!BA133&gt;Q$195,0,IF('Indicator Data'!BA133&lt;Q$194,10,(Q$195-'Indicator Data'!BA133)/(Q$195-Q$194)*10)),1))</f>
        <v>1.7</v>
      </c>
      <c r="R130" s="98">
        <f t="shared" si="13"/>
        <v>4.9000000000000004</v>
      </c>
      <c r="S130" s="97">
        <f>IF('Indicator Data'!Y133="No data","x",ROUND(IF('Indicator Data'!Y133&gt;S$195,0,IF('Indicator Data'!Y133&lt;S$194,10,(S$195-'Indicator Data'!Y133)/(S$195-S$194)*10)),1))</f>
        <v>7.9</v>
      </c>
      <c r="T130" s="97">
        <f>IF('Indicator Data'!Z133="No data","x",ROUND(IF('Indicator Data'!Z133&gt;T$195,0,IF('Indicator Data'!Z133&lt;T$194,10,(T$195-'Indicator Data'!Z133)/(T$195-T$194)*10)),1))</f>
        <v>9.6999999999999993</v>
      </c>
      <c r="U130" s="97">
        <f>IF('Indicator Data'!AC133="No data","x",ROUND(IF('Indicator Data'!AC133&gt;U$195,0,IF('Indicator Data'!AC133&lt;U$194,10,(U$195-'Indicator Data'!AC133)/(U$195-U$194)*10)),1))</f>
        <v>9.6999999999999993</v>
      </c>
      <c r="V130" s="97">
        <f>IF('Indicator Data'!AD133="No data","x",ROUND(IF('Indicator Data'!AD133&gt;V$195,10,IF('Indicator Data'!AD133&lt;V$194,0,10-(V$195-'Indicator Data'!AD133)/(V$195-V$194)*10)),1))</f>
        <v>2</v>
      </c>
      <c r="W130" s="98">
        <f t="shared" si="14"/>
        <v>7.3</v>
      </c>
      <c r="X130" s="99">
        <f t="shared" si="15"/>
        <v>6</v>
      </c>
      <c r="Y130" s="184"/>
    </row>
    <row r="131" spans="1:25" s="4" customFormat="1" x14ac:dyDescent="0.25">
      <c r="A131" s="131" t="s">
        <v>243</v>
      </c>
      <c r="B131" s="51" t="s">
        <v>242</v>
      </c>
      <c r="C131" s="97">
        <f>IF('Indicator Data'!AR134="No data","x",ROUND(IF('Indicator Data'!AR134&gt;C$195,0,IF('Indicator Data'!AR134&lt;C$194,10,(C$195-'Indicator Data'!AR134)/(C$195-C$194)*10)),1))</f>
        <v>5.9</v>
      </c>
      <c r="D131" s="98">
        <f t="shared" si="8"/>
        <v>5.9</v>
      </c>
      <c r="E131" s="97" t="str">
        <f>IF('Indicator Data'!AT134="No data","x",ROUND(IF('Indicator Data'!AT134&gt;E$195,0,IF('Indicator Data'!AT134&lt;E$194,10,(E$195-'Indicator Data'!AT134)/(E$195-E$194)*10)),1))</f>
        <v>x</v>
      </c>
      <c r="F131" s="97">
        <f>IF('Indicator Data'!AS134="No data","x",ROUND(IF('Indicator Data'!AS134&gt;F$195,0,IF('Indicator Data'!AS134&lt;F$194,10,(F$195-'Indicator Data'!AS134)/(F$195-F$194)*10)),1))</f>
        <v>6.1</v>
      </c>
      <c r="G131" s="98">
        <f t="shared" si="9"/>
        <v>6.1</v>
      </c>
      <c r="H131" s="99">
        <f t="shared" si="10"/>
        <v>6</v>
      </c>
      <c r="I131" s="97">
        <f>IF('Indicator Data'!AV134="No data","x",ROUND(IF('Indicator Data'!AV134^2&gt;I$195,0,IF('Indicator Data'!AV134^2&lt;I$194,10,(I$195-'Indicator Data'!AV134^2)/(I$195-I$194)*10)),1))</f>
        <v>0.1</v>
      </c>
      <c r="J131" s="97">
        <f>IF(OR('Indicator Data'!AU134=0,'Indicator Data'!AU134="No data"),"x",ROUND(IF('Indicator Data'!AU134&gt;J$195,0,IF('Indicator Data'!AU134&lt;J$194,10,(J$195-'Indicator Data'!AU134)/(J$195-J$194)*10)),1))</f>
        <v>0</v>
      </c>
      <c r="K131" s="97" t="str">
        <f>IF('Indicator Data'!AW134="No data","x",ROUND(IF('Indicator Data'!AW134&gt;K$195,0,IF('Indicator Data'!AW134&lt;K$194,10,(K$195-'Indicator Data'!AW134)/(K$195-K$194)*10)),1))</f>
        <v>x</v>
      </c>
      <c r="L131" s="97">
        <f>IF('Indicator Data'!AX134="No data","x",ROUND(IF('Indicator Data'!AX134&gt;L$195,0,IF('Indicator Data'!AX134&lt;L$194,10,(L$195-'Indicator Data'!AX134)/(L$195-L$194)*10)),1))</f>
        <v>4.5</v>
      </c>
      <c r="M131" s="98">
        <f t="shared" si="11"/>
        <v>1.5</v>
      </c>
      <c r="N131" s="148">
        <f>IF('Indicator Data'!AY134="No data","x",'Indicator Data'!AY134/'Indicator Data'!BE134*100)</f>
        <v>60.869565217391312</v>
      </c>
      <c r="O131" s="97">
        <f t="shared" si="12"/>
        <v>4</v>
      </c>
      <c r="P131" s="97">
        <f>IF('Indicator Data'!AZ134="No data","x",ROUND(IF('Indicator Data'!AZ134&gt;P$195,0,IF('Indicator Data'!AZ134&lt;P$194,10,(P$195-'Indicator Data'!AZ134)/(P$195-P$194)*10)),1))</f>
        <v>0</v>
      </c>
      <c r="Q131" s="97">
        <f>IF('Indicator Data'!BA134="No data","x",ROUND(IF('Indicator Data'!BA134&gt;Q$195,0,IF('Indicator Data'!BA134&lt;Q$194,10,(Q$195-'Indicator Data'!BA134)/(Q$195-Q$194)*10)),1))</f>
        <v>0.9</v>
      </c>
      <c r="R131" s="98">
        <f t="shared" si="13"/>
        <v>1.6</v>
      </c>
      <c r="S131" s="97">
        <f>IF('Indicator Data'!Y134="No data","x",ROUND(IF('Indicator Data'!Y134&gt;S$195,0,IF('Indicator Data'!Y134&lt;S$194,10,(S$195-'Indicator Data'!Y134)/(S$195-S$194)*10)),1))</f>
        <v>6.5</v>
      </c>
      <c r="T131" s="97">
        <f>IF('Indicator Data'!Z134="No data","x",ROUND(IF('Indicator Data'!Z134&gt;T$195,0,IF('Indicator Data'!Z134&lt;T$194,10,(T$195-'Indicator Data'!Z134)/(T$195-T$194)*10)),1))</f>
        <v>0.8</v>
      </c>
      <c r="U131" s="97">
        <f>IF('Indicator Data'!AC134="No data","x",ROUND(IF('Indicator Data'!AC134&gt;U$195,0,IF('Indicator Data'!AC134&lt;U$194,10,(U$195-'Indicator Data'!AC134)/(U$195-U$194)*10)),1))</f>
        <v>5.3</v>
      </c>
      <c r="V131" s="97" t="str">
        <f>IF('Indicator Data'!AD134="No data","x",ROUND(IF('Indicator Data'!AD134&gt;V$195,10,IF('Indicator Data'!AD134&lt;V$194,0,10-(V$195-'Indicator Data'!AD134)/(V$195-V$194)*10)),1))</f>
        <v>x</v>
      </c>
      <c r="W131" s="98">
        <f t="shared" si="14"/>
        <v>4.2</v>
      </c>
      <c r="X131" s="99">
        <f t="shared" si="15"/>
        <v>2.4</v>
      </c>
      <c r="Y131" s="184"/>
    </row>
    <row r="132" spans="1:25" s="4" customFormat="1" x14ac:dyDescent="0.25">
      <c r="A132" s="131" t="s">
        <v>393</v>
      </c>
      <c r="B132" s="51" t="s">
        <v>237</v>
      </c>
      <c r="C132" s="97">
        <f>IF('Indicator Data'!AR135="No data","x",ROUND(IF('Indicator Data'!AR135&gt;C$195,0,IF('Indicator Data'!AR135&lt;C$194,10,(C$195-'Indicator Data'!AR135)/(C$195-C$194)*10)),1))</f>
        <v>5.8</v>
      </c>
      <c r="D132" s="98">
        <f t="shared" ref="D132:D193" si="16">IF(C132="x","x",C132)</f>
        <v>5.8</v>
      </c>
      <c r="E132" s="97" t="str">
        <f>IF('Indicator Data'!AT135="No data","x",ROUND(IF('Indicator Data'!AT135&gt;E$195,0,IF('Indicator Data'!AT135&lt;E$194,10,(E$195-'Indicator Data'!AT135)/(E$195-E$194)*10)),1))</f>
        <v>x</v>
      </c>
      <c r="F132" s="97">
        <f>IF('Indicator Data'!AS135="No data","x",ROUND(IF('Indicator Data'!AS135&gt;F$195,0,IF('Indicator Data'!AS135&lt;F$194,10,(F$195-'Indicator Data'!AS135)/(F$195-F$194)*10)),1))</f>
        <v>6</v>
      </c>
      <c r="G132" s="98">
        <f t="shared" ref="G132:G193" si="17">IF(AND(E132="x",F132="x"),"x",ROUND(AVERAGE(E132,F132),1))</f>
        <v>6</v>
      </c>
      <c r="H132" s="99">
        <f t="shared" ref="H132:H193" si="18">ROUND(AVERAGE(D132,G132),1)</f>
        <v>5.9</v>
      </c>
      <c r="I132" s="97">
        <f>IF('Indicator Data'!AV135="No data","x",ROUND(IF('Indicator Data'!AV135^2&gt;I$195,0,IF('Indicator Data'!AV135^2&lt;I$194,10,(I$195-'Indicator Data'!AV135^2)/(I$195-I$194)*10)),1))</f>
        <v>0.7</v>
      </c>
      <c r="J132" s="97">
        <f>IF(OR('Indicator Data'!AU135=0,'Indicator Data'!AU135="No data"),"x",ROUND(IF('Indicator Data'!AU135&gt;J$195,0,IF('Indicator Data'!AU135&lt;J$194,10,(J$195-'Indicator Data'!AU135)/(J$195-J$194)*10)),1))</f>
        <v>0</v>
      </c>
      <c r="K132" s="97">
        <f>IF('Indicator Data'!AW135="No data","x",ROUND(IF('Indicator Data'!AW135&gt;K$195,0,IF('Indicator Data'!AW135&lt;K$194,10,(K$195-'Indicator Data'!AW135)/(K$195-K$194)*10)),1))</f>
        <v>4.3</v>
      </c>
      <c r="L132" s="97">
        <f>IF('Indicator Data'!AX135="No data","x",ROUND(IF('Indicator Data'!AX135&gt;L$195,0,IF('Indicator Data'!AX135&lt;L$194,10,(L$195-'Indicator Data'!AX135)/(L$195-L$194)*10)),1))</f>
        <v>6.3</v>
      </c>
      <c r="M132" s="98">
        <f t="shared" ref="M132:M193" si="19">IF(AND(I132="x",J132="x",K132="x",L132="x"),"x",ROUND(AVERAGE(I132,J132,K132,L132),1))</f>
        <v>2.8</v>
      </c>
      <c r="N132" s="148">
        <f>IF('Indicator Data'!AY135="No data","x",'Indicator Data'!AY135/'Indicator Data'!BE135*100)</f>
        <v>282.39202657807311</v>
      </c>
      <c r="O132" s="97">
        <f t="shared" ref="O132:O193" si="20">IF(N132="x","x",ROUND(IF(N132&gt;O$195,0,IF(N132&lt;O$194,10,(O$195-N132)/(O$195-O$194)*10)),1))</f>
        <v>0</v>
      </c>
      <c r="P132" s="97">
        <f>IF('Indicator Data'!AZ135="No data","x",ROUND(IF('Indicator Data'!AZ135&gt;P$195,0,IF('Indicator Data'!AZ135&lt;P$194,10,(P$195-'Indicator Data'!AZ135)/(P$195-P$194)*10)),1))</f>
        <v>0.9</v>
      </c>
      <c r="Q132" s="97">
        <f>IF('Indicator Data'!BA135="No data","x",ROUND(IF('Indicator Data'!BA135&gt;Q$195,0,IF('Indicator Data'!BA135&lt;Q$194,10,(Q$195-'Indicator Data'!BA135)/(Q$195-Q$194)*10)),1))</f>
        <v>8.3000000000000007</v>
      </c>
      <c r="R132" s="98">
        <f t="shared" ref="R132:R193" si="21">IF(AND(O132="x",P132="x",Q132="x"),"x",ROUND(AVERAGE(O132,Q132,P132),1))</f>
        <v>3.1</v>
      </c>
      <c r="S132" s="97">
        <f>IF('Indicator Data'!Y135="No data","x",ROUND(IF('Indicator Data'!Y135&gt;S$195,0,IF('Indicator Data'!Y135&lt;S$194,10,(S$195-'Indicator Data'!Y135)/(S$195-S$194)*10)),1))</f>
        <v>5</v>
      </c>
      <c r="T132" s="97">
        <f>IF('Indicator Data'!Z135="No data","x",ROUND(IF('Indicator Data'!Z135&gt;T$195,0,IF('Indicator Data'!Z135&lt;T$194,10,(T$195-'Indicator Data'!Z135)/(T$195-T$194)*10)),1))</f>
        <v>0.1</v>
      </c>
      <c r="U132" s="97" t="str">
        <f>IF('Indicator Data'!AC135="No data","x",ROUND(IF('Indicator Data'!AC135&gt;U$195,0,IF('Indicator Data'!AC135&lt;U$194,10,(U$195-'Indicator Data'!AC135)/(U$195-U$194)*10)),1))</f>
        <v>x</v>
      </c>
      <c r="V132" s="97">
        <f>IF('Indicator Data'!AD135="No data","x",ROUND(IF('Indicator Data'!AD135&gt;V$195,10,IF('Indicator Data'!AD135&lt;V$194,0,10-(V$195-'Indicator Data'!AD135)/(V$195-V$194)*10)),1))</f>
        <v>0.5</v>
      </c>
      <c r="W132" s="98">
        <f t="shared" ref="W132:W193" si="22">IF(AND(S132="x",T132="x",U132="x",V132="x"),"x",ROUND(AVERAGE(S132,T132,U132,V132),1))</f>
        <v>1.9</v>
      </c>
      <c r="X132" s="99">
        <f t="shared" ref="X132:X193" si="23">ROUND(AVERAGE(R132,M132,W132),1)</f>
        <v>2.6</v>
      </c>
      <c r="Y132" s="184"/>
    </row>
    <row r="133" spans="1:25" s="4" customFormat="1" x14ac:dyDescent="0.25">
      <c r="A133" s="131" t="s">
        <v>245</v>
      </c>
      <c r="B133" s="51" t="s">
        <v>244</v>
      </c>
      <c r="C133" s="97">
        <f>IF('Indicator Data'!AR136="No data","x",ROUND(IF('Indicator Data'!AR136&gt;C$195,0,IF('Indicator Data'!AR136&lt;C$194,10,(C$195-'Indicator Data'!AR136)/(C$195-C$194)*10)),1))</f>
        <v>4.3</v>
      </c>
      <c r="D133" s="98">
        <f t="shared" si="16"/>
        <v>4.3</v>
      </c>
      <c r="E133" s="97">
        <f>IF('Indicator Data'!AT136="No data","x",ROUND(IF('Indicator Data'!AT136&gt;E$195,0,IF('Indicator Data'!AT136&lt;E$194,10,(E$195-'Indicator Data'!AT136)/(E$195-E$194)*10)),1))</f>
        <v>6.2</v>
      </c>
      <c r="F133" s="97">
        <f>IF('Indicator Data'!AS136="No data","x",ROUND(IF('Indicator Data'!AS136&gt;F$195,0,IF('Indicator Data'!AS136&lt;F$194,10,(F$195-'Indicator Data'!AS136)/(F$195-F$194)*10)),1))</f>
        <v>4.4000000000000004</v>
      </c>
      <c r="G133" s="98">
        <f t="shared" si="17"/>
        <v>5.3</v>
      </c>
      <c r="H133" s="99">
        <f t="shared" si="18"/>
        <v>4.8</v>
      </c>
      <c r="I133" s="97">
        <f>IF('Indicator Data'!AV136="No data","x",ROUND(IF('Indicator Data'!AV136^2&gt;I$195,0,IF('Indicator Data'!AV136^2&lt;I$194,10,(I$195-'Indicator Data'!AV136^2)/(I$195-I$194)*10)),1))</f>
        <v>1.1000000000000001</v>
      </c>
      <c r="J133" s="97">
        <f>IF(OR('Indicator Data'!AU136=0,'Indicator Data'!AU136="No data"),"x",ROUND(IF('Indicator Data'!AU136&gt;J$195,0,IF('Indicator Data'!AU136&lt;J$194,10,(J$195-'Indicator Data'!AU136)/(J$195-J$194)*10)),1))</f>
        <v>0.8</v>
      </c>
      <c r="K133" s="97">
        <f>IF('Indicator Data'!AW136="No data","x",ROUND(IF('Indicator Data'!AW136&gt;K$195,0,IF('Indicator Data'!AW136&lt;K$194,10,(K$195-'Indicator Data'!AW136)/(K$195-K$194)*10)),1))</f>
        <v>4.9000000000000004</v>
      </c>
      <c r="L133" s="97">
        <f>IF('Indicator Data'!AX136="No data","x",ROUND(IF('Indicator Data'!AX136&gt;L$195,0,IF('Indicator Data'!AX136&lt;L$194,10,(L$195-'Indicator Data'!AX136)/(L$195-L$194)*10)),1))</f>
        <v>1.3</v>
      </c>
      <c r="M133" s="98">
        <f t="shared" si="19"/>
        <v>2</v>
      </c>
      <c r="N133" s="148">
        <f>IF('Indicator Data'!AY136="No data","x",'Indicator Data'!AY136/'Indicator Data'!BE136*100)</f>
        <v>16.142050040355123</v>
      </c>
      <c r="O133" s="97">
        <f t="shared" si="20"/>
        <v>8.5</v>
      </c>
      <c r="P133" s="97">
        <f>IF('Indicator Data'!AZ136="No data","x",ROUND(IF('Indicator Data'!AZ136&gt;P$195,0,IF('Indicator Data'!AZ136&lt;P$194,10,(P$195-'Indicator Data'!AZ136)/(P$195-P$194)*10)),1))</f>
        <v>2.8</v>
      </c>
      <c r="Q133" s="97">
        <f>IF('Indicator Data'!BA136="No data","x",ROUND(IF('Indicator Data'!BA136&gt;Q$195,0,IF('Indicator Data'!BA136&lt;Q$194,10,(Q$195-'Indicator Data'!BA136)/(Q$195-Q$194)*10)),1))</f>
        <v>1.1000000000000001</v>
      </c>
      <c r="R133" s="98">
        <f t="shared" si="21"/>
        <v>4.0999999999999996</v>
      </c>
      <c r="S133" s="97">
        <f>IF('Indicator Data'!Y136="No data","x",ROUND(IF('Indicator Data'!Y136&gt;S$195,0,IF('Indicator Data'!Y136&lt;S$194,10,(S$195-'Indicator Data'!Y136)/(S$195-S$194)*10)),1))</f>
        <v>6</v>
      </c>
      <c r="T133" s="97">
        <f>IF('Indicator Data'!Z136="No data","x",ROUND(IF('Indicator Data'!Z136&gt;T$195,0,IF('Indicator Data'!Z136&lt;T$194,10,(T$195-'Indicator Data'!Z136)/(T$195-T$194)*10)),1))</f>
        <v>2.2999999999999998</v>
      </c>
      <c r="U133" s="97">
        <f>IF('Indicator Data'!AC136="No data","x",ROUND(IF('Indicator Data'!AC136&gt;U$195,0,IF('Indicator Data'!AC136&lt;U$194,10,(U$195-'Indicator Data'!AC136)/(U$195-U$194)*10)),1))</f>
        <v>4.5</v>
      </c>
      <c r="V133" s="97">
        <f>IF('Indicator Data'!AD136="No data","x",ROUND(IF('Indicator Data'!AD136&gt;V$195,10,IF('Indicator Data'!AD136&lt;V$194,0,10-(V$195-'Indicator Data'!AD136)/(V$195-V$194)*10)),1))</f>
        <v>1</v>
      </c>
      <c r="W133" s="98">
        <f t="shared" si="22"/>
        <v>3.5</v>
      </c>
      <c r="X133" s="99">
        <f t="shared" si="23"/>
        <v>3.2</v>
      </c>
      <c r="Y133" s="184"/>
    </row>
    <row r="134" spans="1:25" s="4" customFormat="1" x14ac:dyDescent="0.25">
      <c r="A134" s="131" t="s">
        <v>247</v>
      </c>
      <c r="B134" s="51" t="s">
        <v>246</v>
      </c>
      <c r="C134" s="97">
        <f>IF('Indicator Data'!AR137="No data","x",ROUND(IF('Indicator Data'!AR137&gt;C$195,0,IF('Indicator Data'!AR137&lt;C$194,10,(C$195-'Indicator Data'!AR137)/(C$195-C$194)*10)),1))</f>
        <v>6.7</v>
      </c>
      <c r="D134" s="98">
        <f t="shared" si="16"/>
        <v>6.7</v>
      </c>
      <c r="E134" s="97">
        <f>IF('Indicator Data'!AT137="No data","x",ROUND(IF('Indicator Data'!AT137&gt;E$195,0,IF('Indicator Data'!AT137&lt;E$194,10,(E$195-'Indicator Data'!AT137)/(E$195-E$194)*10)),1))</f>
        <v>7.2</v>
      </c>
      <c r="F134" s="97">
        <f>IF('Indicator Data'!AS137="No data","x",ROUND(IF('Indicator Data'!AS137&gt;F$195,0,IF('Indicator Data'!AS137&lt;F$194,10,(F$195-'Indicator Data'!AS137)/(F$195-F$194)*10)),1))</f>
        <v>6.2</v>
      </c>
      <c r="G134" s="98">
        <f t="shared" si="17"/>
        <v>6.7</v>
      </c>
      <c r="H134" s="99">
        <f t="shared" si="18"/>
        <v>6.7</v>
      </c>
      <c r="I134" s="97">
        <f>IF('Indicator Data'!AV137="No data","x",ROUND(IF('Indicator Data'!AV137^2&gt;I$195,0,IF('Indicator Data'!AV137^2&lt;I$194,10,(I$195-'Indicator Data'!AV137^2)/(I$195-I$194)*10)),1))</f>
        <v>6.6</v>
      </c>
      <c r="J134" s="97">
        <f>IF(OR('Indicator Data'!AU137=0,'Indicator Data'!AU137="No data"),"x",ROUND(IF('Indicator Data'!AU137&gt;J$195,0,IF('Indicator Data'!AU137&lt;J$194,10,(J$195-'Indicator Data'!AU137)/(J$195-J$194)*10)),1))</f>
        <v>8</v>
      </c>
      <c r="K134" s="97">
        <f>IF('Indicator Data'!AW137="No data","x",ROUND(IF('Indicator Data'!AW137&gt;K$195,0,IF('Indicator Data'!AW137&lt;K$194,10,(K$195-'Indicator Data'!AW137)/(K$195-K$194)*10)),1))</f>
        <v>9.1999999999999993</v>
      </c>
      <c r="L134" s="97">
        <f>IF('Indicator Data'!AX137="No data","x",ROUND(IF('Indicator Data'!AX137&gt;L$195,0,IF('Indicator Data'!AX137&lt;L$194,10,(L$195-'Indicator Data'!AX137)/(L$195-L$194)*10)),1))</f>
        <v>7.9</v>
      </c>
      <c r="M134" s="98">
        <f t="shared" si="19"/>
        <v>7.9</v>
      </c>
      <c r="N134" s="148">
        <f>IF('Indicator Data'!AY137="No data","x",'Indicator Data'!AY137/'Indicator Data'!BE137*100)</f>
        <v>3.0914631453429315</v>
      </c>
      <c r="O134" s="97">
        <f t="shared" si="20"/>
        <v>9.8000000000000007</v>
      </c>
      <c r="P134" s="97">
        <f>IF('Indicator Data'!AZ137="No data","x",ROUND(IF('Indicator Data'!AZ137&gt;P$195,0,IF('Indicator Data'!AZ137&lt;P$194,10,(P$195-'Indicator Data'!AZ137)/(P$195-P$194)*10)),1))</f>
        <v>9</v>
      </c>
      <c r="Q134" s="97">
        <f>IF('Indicator Data'!BA137="No data","x",ROUND(IF('Indicator Data'!BA137&gt;Q$195,0,IF('Indicator Data'!BA137&lt;Q$194,10,(Q$195-'Indicator Data'!BA137)/(Q$195-Q$194)*10)),1))</f>
        <v>10</v>
      </c>
      <c r="R134" s="98">
        <f t="shared" si="21"/>
        <v>9.6</v>
      </c>
      <c r="S134" s="97">
        <f>IF('Indicator Data'!Y137="No data","x",ROUND(IF('Indicator Data'!Y137&gt;S$195,0,IF('Indicator Data'!Y137&lt;S$194,10,(S$195-'Indicator Data'!Y137)/(S$195-S$194)*10)),1))</f>
        <v>9.9</v>
      </c>
      <c r="T134" s="97">
        <f>IF('Indicator Data'!Z137="No data","x",ROUND(IF('Indicator Data'!Z137&gt;T$195,0,IF('Indicator Data'!Z137&lt;T$194,10,(T$195-'Indicator Data'!Z137)/(T$195-T$194)*10)),1))</f>
        <v>7.4</v>
      </c>
      <c r="U134" s="97">
        <f>IF('Indicator Data'!AC137="No data","x",ROUND(IF('Indicator Data'!AC137&gt;U$195,0,IF('Indicator Data'!AC137&lt;U$194,10,(U$195-'Indicator Data'!AC137)/(U$195-U$194)*10)),1))</f>
        <v>9.8000000000000007</v>
      </c>
      <c r="V134" s="97">
        <f>IF('Indicator Data'!AD137="No data","x",ROUND(IF('Indicator Data'!AD137&gt;V$195,10,IF('Indicator Data'!AD137&lt;V$194,0,10-(V$195-'Indicator Data'!AD137)/(V$195-V$194)*10)),1))</f>
        <v>2.4</v>
      </c>
      <c r="W134" s="98">
        <f t="shared" si="22"/>
        <v>7.4</v>
      </c>
      <c r="X134" s="99">
        <f t="shared" si="23"/>
        <v>8.3000000000000007</v>
      </c>
      <c r="Y134" s="184"/>
    </row>
    <row r="135" spans="1:25" s="4" customFormat="1" x14ac:dyDescent="0.25">
      <c r="A135" s="131" t="s">
        <v>249</v>
      </c>
      <c r="B135" s="51" t="s">
        <v>248</v>
      </c>
      <c r="C135" s="97">
        <f>IF('Indicator Data'!AR138="No data","x",ROUND(IF('Indicator Data'!AR138&gt;C$195,0,IF('Indicator Data'!AR138&lt;C$194,10,(C$195-'Indicator Data'!AR138)/(C$195-C$194)*10)),1))</f>
        <v>3.7</v>
      </c>
      <c r="D135" s="98">
        <f t="shared" si="16"/>
        <v>3.7</v>
      </c>
      <c r="E135" s="97">
        <f>IF('Indicator Data'!AT138="No data","x",ROUND(IF('Indicator Data'!AT138&gt;E$195,0,IF('Indicator Data'!AT138&lt;E$194,10,(E$195-'Indicator Data'!AT138)/(E$195-E$194)*10)),1))</f>
        <v>7</v>
      </c>
      <c r="F135" s="97">
        <f>IF('Indicator Data'!AS138="No data","x",ROUND(IF('Indicator Data'!AS138&gt;F$195,0,IF('Indicator Data'!AS138&lt;F$194,10,(F$195-'Indicator Data'!AS138)/(F$195-F$194)*10)),1))</f>
        <v>6.9</v>
      </c>
      <c r="G135" s="98">
        <f t="shared" si="17"/>
        <v>7</v>
      </c>
      <c r="H135" s="99">
        <f t="shared" si="18"/>
        <v>5.4</v>
      </c>
      <c r="I135" s="97">
        <f>IF('Indicator Data'!AV138="No data","x",ROUND(IF('Indicator Data'!AV138^2&gt;I$195,0,IF('Indicator Data'!AV138^2&lt;I$194,10,(I$195-'Indicator Data'!AV138^2)/(I$195-I$194)*10)),1))</f>
        <v>1</v>
      </c>
      <c r="J135" s="97">
        <f>IF(OR('Indicator Data'!AU138=0,'Indicator Data'!AU138="No data"),"x",ROUND(IF('Indicator Data'!AU138&gt;J$195,0,IF('Indicator Data'!AU138&lt;J$194,10,(J$195-'Indicator Data'!AU138)/(J$195-J$194)*10)),1))</f>
        <v>0.1</v>
      </c>
      <c r="K135" s="97">
        <f>IF('Indicator Data'!AW138="No data","x",ROUND(IF('Indicator Data'!AW138&gt;K$195,0,IF('Indicator Data'!AW138&lt;K$194,10,(K$195-'Indicator Data'!AW138)/(K$195-K$194)*10)),1))</f>
        <v>5.6</v>
      </c>
      <c r="L135" s="97">
        <f>IF('Indicator Data'!AX138="No data","x",ROUND(IF('Indicator Data'!AX138&gt;L$195,0,IF('Indicator Data'!AX138&lt;L$194,10,(L$195-'Indicator Data'!AX138)/(L$195-L$194)*10)),1))</f>
        <v>4.9000000000000004</v>
      </c>
      <c r="M135" s="98">
        <f t="shared" si="19"/>
        <v>2.9</v>
      </c>
      <c r="N135" s="148">
        <f>IF('Indicator Data'!AY138="No data","x",'Indicator Data'!AY138/'Indicator Data'!BE138*100)</f>
        <v>18.625723634533099</v>
      </c>
      <c r="O135" s="97">
        <f t="shared" si="20"/>
        <v>8.1999999999999993</v>
      </c>
      <c r="P135" s="97">
        <f>IF('Indicator Data'!AZ138="No data","x",ROUND(IF('Indicator Data'!AZ138&gt;P$195,0,IF('Indicator Data'!AZ138&lt;P$194,10,(P$195-'Indicator Data'!AZ138)/(P$195-P$194)*10)),1))</f>
        <v>1.3</v>
      </c>
      <c r="Q135" s="97">
        <f>IF('Indicator Data'!BA138="No data","x",ROUND(IF('Indicator Data'!BA138&gt;Q$195,0,IF('Indicator Data'!BA138&lt;Q$194,10,(Q$195-'Indicator Data'!BA138)/(Q$195-Q$194)*10)),1))</f>
        <v>0.4</v>
      </c>
      <c r="R135" s="98">
        <f t="shared" si="21"/>
        <v>3.3</v>
      </c>
      <c r="S135" s="97">
        <f>IF('Indicator Data'!Y138="No data","x",ROUND(IF('Indicator Data'!Y138&gt;S$195,0,IF('Indicator Data'!Y138&lt;S$194,10,(S$195-'Indicator Data'!Y138)/(S$195-S$194)*10)),1))</f>
        <v>6.9</v>
      </c>
      <c r="T135" s="97">
        <f>IF('Indicator Data'!Z138="No data","x",ROUND(IF('Indicator Data'!Z138&gt;T$195,0,IF('Indicator Data'!Z138&lt;T$194,10,(T$195-'Indicator Data'!Z138)/(T$195-T$194)*10)),1))</f>
        <v>0</v>
      </c>
      <c r="U135" s="97">
        <f>IF('Indicator Data'!AC138="No data","x",ROUND(IF('Indicator Data'!AC138&gt;U$195,0,IF('Indicator Data'!AC138&lt;U$194,10,(U$195-'Indicator Data'!AC138)/(U$195-U$194)*10)),1))</f>
        <v>7.2</v>
      </c>
      <c r="V135" s="97">
        <f>IF('Indicator Data'!AD138="No data","x",ROUND(IF('Indicator Data'!AD138&gt;V$195,10,IF('Indicator Data'!AD138&lt;V$194,0,10-(V$195-'Indicator Data'!AD138)/(V$195-V$194)*10)),1))</f>
        <v>1.5</v>
      </c>
      <c r="W135" s="98">
        <f t="shared" si="22"/>
        <v>3.9</v>
      </c>
      <c r="X135" s="99">
        <f t="shared" si="23"/>
        <v>3.4</v>
      </c>
      <c r="Y135" s="184"/>
    </row>
    <row r="136" spans="1:25" s="4" customFormat="1" x14ac:dyDescent="0.25">
      <c r="A136" s="131" t="s">
        <v>251</v>
      </c>
      <c r="B136" s="51" t="s">
        <v>250</v>
      </c>
      <c r="C136" s="97">
        <f>IF('Indicator Data'!AR139="No data","x",ROUND(IF('Indicator Data'!AR139&gt;C$195,0,IF('Indicator Data'!AR139&lt;C$194,10,(C$195-'Indicator Data'!AR139)/(C$195-C$194)*10)),1))</f>
        <v>3.6</v>
      </c>
      <c r="D136" s="98">
        <f t="shared" si="16"/>
        <v>3.6</v>
      </c>
      <c r="E136" s="97">
        <f>IF('Indicator Data'!AT139="No data","x",ROUND(IF('Indicator Data'!AT139&gt;E$195,0,IF('Indicator Data'!AT139&lt;E$194,10,(E$195-'Indicator Data'!AT139)/(E$195-E$194)*10)),1))</f>
        <v>6.5</v>
      </c>
      <c r="F136" s="97">
        <f>IF('Indicator Data'!AS139="No data","x",ROUND(IF('Indicator Data'!AS139&gt;F$195,0,IF('Indicator Data'!AS139&lt;F$194,10,(F$195-'Indicator Data'!AS139)/(F$195-F$194)*10)),1))</f>
        <v>5.6</v>
      </c>
      <c r="G136" s="98">
        <f t="shared" si="17"/>
        <v>6.1</v>
      </c>
      <c r="H136" s="99">
        <f t="shared" si="18"/>
        <v>4.9000000000000004</v>
      </c>
      <c r="I136" s="97">
        <f>IF('Indicator Data'!AV139="No data","x",ROUND(IF('Indicator Data'!AV139^2&gt;I$195,0,IF('Indicator Data'!AV139^2&lt;I$194,10,(I$195-'Indicator Data'!AV139^2)/(I$195-I$194)*10)),1))</f>
        <v>1.2</v>
      </c>
      <c r="J136" s="97">
        <f>IF(OR('Indicator Data'!AU139=0,'Indicator Data'!AU139="No data"),"x",ROUND(IF('Indicator Data'!AU139&gt;J$195,0,IF('Indicator Data'!AU139&lt;J$194,10,(J$195-'Indicator Data'!AU139)/(J$195-J$194)*10)),1))</f>
        <v>0.7</v>
      </c>
      <c r="K136" s="97">
        <f>IF('Indicator Data'!AW139="No data","x",ROUND(IF('Indicator Data'!AW139&gt;K$195,0,IF('Indicator Data'!AW139&lt;K$194,10,(K$195-'Indicator Data'!AW139)/(K$195-K$194)*10)),1))</f>
        <v>5.9</v>
      </c>
      <c r="L136" s="97">
        <f>IF('Indicator Data'!AX139="No data","x",ROUND(IF('Indicator Data'!AX139&gt;L$195,0,IF('Indicator Data'!AX139&lt;L$194,10,(L$195-'Indicator Data'!AX139)/(L$195-L$194)*10)),1))</f>
        <v>4.5999999999999996</v>
      </c>
      <c r="M136" s="98">
        <f t="shared" si="19"/>
        <v>3.1</v>
      </c>
      <c r="N136" s="148">
        <f>IF('Indicator Data'!AY139="No data","x",'Indicator Data'!AY139/'Indicator Data'!BE139*100)</f>
        <v>6.5625</v>
      </c>
      <c r="O136" s="97">
        <f t="shared" si="20"/>
        <v>9.4</v>
      </c>
      <c r="P136" s="97">
        <f>IF('Indicator Data'!AZ139="No data","x",ROUND(IF('Indicator Data'!AZ139&gt;P$195,0,IF('Indicator Data'!AZ139&lt;P$194,10,(P$195-'Indicator Data'!AZ139)/(P$195-P$194)*10)),1))</f>
        <v>2.6</v>
      </c>
      <c r="Q136" s="97">
        <f>IF('Indicator Data'!BA139="No data","x",ROUND(IF('Indicator Data'!BA139&gt;Q$195,0,IF('Indicator Data'!BA139&lt;Q$194,10,(Q$195-'Indicator Data'!BA139)/(Q$195-Q$194)*10)),1))</f>
        <v>2.7</v>
      </c>
      <c r="R136" s="98">
        <f t="shared" si="21"/>
        <v>4.9000000000000004</v>
      </c>
      <c r="S136" s="97">
        <f>IF('Indicator Data'!Y139="No data","x",ROUND(IF('Indicator Data'!Y139&gt;S$195,0,IF('Indicator Data'!Y139&lt;S$194,10,(S$195-'Indicator Data'!Y139)/(S$195-S$194)*10)),1))</f>
        <v>7.2</v>
      </c>
      <c r="T136" s="97">
        <f>IF('Indicator Data'!Z139="No data","x",ROUND(IF('Indicator Data'!Z139&gt;T$195,0,IF('Indicator Data'!Z139&lt;T$194,10,(T$195-'Indicator Data'!Z139)/(T$195-T$194)*10)),1))</f>
        <v>2.8</v>
      </c>
      <c r="U136" s="97">
        <f>IF('Indicator Data'!AC139="No data","x",ROUND(IF('Indicator Data'!AC139&gt;U$195,0,IF('Indicator Data'!AC139&lt;U$194,10,(U$195-'Indicator Data'!AC139)/(U$195-U$194)*10)),1))</f>
        <v>7.9</v>
      </c>
      <c r="V136" s="97">
        <f>IF('Indicator Data'!AD139="No data","x",ROUND(IF('Indicator Data'!AD139&gt;V$195,10,IF('Indicator Data'!AD139&lt;V$194,0,10-(V$195-'Indicator Data'!AD139)/(V$195-V$194)*10)),1))</f>
        <v>0.8</v>
      </c>
      <c r="W136" s="98">
        <f t="shared" si="22"/>
        <v>4.7</v>
      </c>
      <c r="X136" s="99">
        <f t="shared" si="23"/>
        <v>4.2</v>
      </c>
      <c r="Y136" s="184"/>
    </row>
    <row r="137" spans="1:25" s="4" customFormat="1" x14ac:dyDescent="0.25">
      <c r="A137" s="131" t="s">
        <v>253</v>
      </c>
      <c r="B137" s="51" t="s">
        <v>252</v>
      </c>
      <c r="C137" s="97">
        <f>IF('Indicator Data'!AR140="No data","x",ROUND(IF('Indicator Data'!AR140&gt;C$195,0,IF('Indicator Data'!AR140&lt;C$194,10,(C$195-'Indicator Data'!AR140)/(C$195-C$194)*10)),1))</f>
        <v>3.5</v>
      </c>
      <c r="D137" s="98">
        <f t="shared" si="16"/>
        <v>3.5</v>
      </c>
      <c r="E137" s="97">
        <f>IF('Indicator Data'!AT140="No data","x",ROUND(IF('Indicator Data'!AT140&gt;E$195,0,IF('Indicator Data'!AT140&lt;E$194,10,(E$195-'Indicator Data'!AT140)/(E$195-E$194)*10)),1))</f>
        <v>6.5</v>
      </c>
      <c r="F137" s="97">
        <f>IF('Indicator Data'!AS140="No data","x",ROUND(IF('Indicator Data'!AS140&gt;F$195,0,IF('Indicator Data'!AS140&lt;F$194,10,(F$195-'Indicator Data'!AS140)/(F$195-F$194)*10)),1))</f>
        <v>4.8</v>
      </c>
      <c r="G137" s="98">
        <f t="shared" si="17"/>
        <v>5.7</v>
      </c>
      <c r="H137" s="99">
        <f t="shared" si="18"/>
        <v>4.5999999999999996</v>
      </c>
      <c r="I137" s="97">
        <f>IF('Indicator Data'!AV140="No data","x",ROUND(IF('Indicator Data'!AV140^2&gt;I$195,0,IF('Indicator Data'!AV140^2&lt;I$194,10,(I$195-'Indicator Data'!AV140^2)/(I$195-I$194)*10)),1))</f>
        <v>0.7</v>
      </c>
      <c r="J137" s="97">
        <f>IF(OR('Indicator Data'!AU140=0,'Indicator Data'!AU140="No data"),"x",ROUND(IF('Indicator Data'!AU140&gt;J$195,0,IF('Indicator Data'!AU140&lt;J$194,10,(J$195-'Indicator Data'!AU140)/(J$195-J$194)*10)),1))</f>
        <v>1.1000000000000001</v>
      </c>
      <c r="K137" s="97">
        <f>IF('Indicator Data'!AW140="No data","x",ROUND(IF('Indicator Data'!AW140&gt;K$195,0,IF('Indicator Data'!AW140&lt;K$194,10,(K$195-'Indicator Data'!AW140)/(K$195-K$194)*10)),1))</f>
        <v>5.9</v>
      </c>
      <c r="L137" s="97">
        <f>IF('Indicator Data'!AX140="No data","x",ROUND(IF('Indicator Data'!AX140&gt;L$195,0,IF('Indicator Data'!AX140&lt;L$194,10,(L$195-'Indicator Data'!AX140)/(L$195-L$194)*10)),1))</f>
        <v>4.2</v>
      </c>
      <c r="M137" s="98">
        <f t="shared" si="19"/>
        <v>3</v>
      </c>
      <c r="N137" s="148">
        <f>IF('Indicator Data'!AY140="No data","x",'Indicator Data'!AY140/'Indicator Data'!BE140*100)</f>
        <v>50.306871918704097</v>
      </c>
      <c r="O137" s="97">
        <f t="shared" si="20"/>
        <v>5</v>
      </c>
      <c r="P137" s="97">
        <f>IF('Indicator Data'!AZ140="No data","x",ROUND(IF('Indicator Data'!AZ140&gt;P$195,0,IF('Indicator Data'!AZ140&lt;P$194,10,(P$195-'Indicator Data'!AZ140)/(P$195-P$194)*10)),1))</f>
        <v>2.9</v>
      </c>
      <c r="Q137" s="97">
        <f>IF('Indicator Data'!BA140="No data","x",ROUND(IF('Indicator Data'!BA140&gt;Q$195,0,IF('Indicator Data'!BA140&lt;Q$194,10,(Q$195-'Indicator Data'!BA140)/(Q$195-Q$194)*10)),1))</f>
        <v>1.6</v>
      </c>
      <c r="R137" s="98">
        <f t="shared" si="21"/>
        <v>3.2</v>
      </c>
      <c r="S137" s="97" t="str">
        <f>IF('Indicator Data'!Y140="No data","x",ROUND(IF('Indicator Data'!Y140&gt;S$195,0,IF('Indicator Data'!Y140&lt;S$194,10,(S$195-'Indicator Data'!Y140)/(S$195-S$194)*10)),1))</f>
        <v>x</v>
      </c>
      <c r="T137" s="97">
        <f>IF('Indicator Data'!Z140="No data","x",ROUND(IF('Indicator Data'!Z140&gt;T$195,0,IF('Indicator Data'!Z140&lt;T$194,10,(T$195-'Indicator Data'!Z140)/(T$195-T$194)*10)),1))</f>
        <v>4.9000000000000004</v>
      </c>
      <c r="U137" s="97">
        <f>IF('Indicator Data'!AC140="No data","x",ROUND(IF('Indicator Data'!AC140&gt;U$195,0,IF('Indicator Data'!AC140&lt;U$194,10,(U$195-'Indicator Data'!AC140)/(U$195-U$194)*10)),1))</f>
        <v>9.1</v>
      </c>
      <c r="V137" s="97">
        <f>IF('Indicator Data'!AD140="No data","x",ROUND(IF('Indicator Data'!AD140&gt;V$195,10,IF('Indicator Data'!AD140&lt;V$194,0,10-(V$195-'Indicator Data'!AD140)/(V$195-V$194)*10)),1))</f>
        <v>1.3</v>
      </c>
      <c r="W137" s="98">
        <f t="shared" si="22"/>
        <v>5.0999999999999996</v>
      </c>
      <c r="X137" s="99">
        <f t="shared" si="23"/>
        <v>3.8</v>
      </c>
      <c r="Y137" s="184"/>
    </row>
    <row r="138" spans="1:25" s="4" customFormat="1" x14ac:dyDescent="0.25">
      <c r="A138" s="131" t="s">
        <v>255</v>
      </c>
      <c r="B138" s="51" t="s">
        <v>254</v>
      </c>
      <c r="C138" s="97">
        <f>IF('Indicator Data'!AR141="No data","x",ROUND(IF('Indicator Data'!AR141&gt;C$195,0,IF('Indicator Data'!AR141&lt;C$194,10,(C$195-'Indicator Data'!AR141)/(C$195-C$194)*10)),1))</f>
        <v>4.3</v>
      </c>
      <c r="D138" s="98">
        <f t="shared" si="16"/>
        <v>4.3</v>
      </c>
      <c r="E138" s="97">
        <f>IF('Indicator Data'!AT141="No data","x",ROUND(IF('Indicator Data'!AT141&gt;E$195,0,IF('Indicator Data'!AT141&lt;E$194,10,(E$195-'Indicator Data'!AT141)/(E$195-E$194)*10)),1))</f>
        <v>3.8</v>
      </c>
      <c r="F138" s="97">
        <f>IF('Indicator Data'!AS141="No data","x",ROUND(IF('Indicator Data'!AS141&gt;F$195,0,IF('Indicator Data'!AS141&lt;F$194,10,(F$195-'Indicator Data'!AS141)/(F$195-F$194)*10)),1))</f>
        <v>3.4</v>
      </c>
      <c r="G138" s="98">
        <f t="shared" si="17"/>
        <v>3.6</v>
      </c>
      <c r="H138" s="99">
        <f t="shared" si="18"/>
        <v>4</v>
      </c>
      <c r="I138" s="97">
        <f>IF('Indicator Data'!AV141="No data","x",ROUND(IF('Indicator Data'!AV141^2&gt;I$195,0,IF('Indicator Data'!AV141^2&lt;I$194,10,(I$195-'Indicator Data'!AV141^2)/(I$195-I$194)*10)),1))</f>
        <v>0</v>
      </c>
      <c r="J138" s="97">
        <f>IF(OR('Indicator Data'!AU141=0,'Indicator Data'!AU141="No data"),"x",ROUND(IF('Indicator Data'!AU141&gt;J$195,0,IF('Indicator Data'!AU141&lt;J$194,10,(J$195-'Indicator Data'!AU141)/(J$195-J$194)*10)),1))</f>
        <v>0</v>
      </c>
      <c r="K138" s="97">
        <f>IF('Indicator Data'!AW141="No data","x",ROUND(IF('Indicator Data'!AW141&gt;K$195,0,IF('Indicator Data'!AW141&lt;K$194,10,(K$195-'Indicator Data'!AW141)/(K$195-K$194)*10)),1))</f>
        <v>3.2</v>
      </c>
      <c r="L138" s="97">
        <f>IF('Indicator Data'!AX141="No data","x",ROUND(IF('Indicator Data'!AX141&gt;L$195,0,IF('Indicator Data'!AX141&lt;L$194,10,(L$195-'Indicator Data'!AX141)/(L$195-L$194)*10)),1))</f>
        <v>2.6</v>
      </c>
      <c r="M138" s="98">
        <f t="shared" si="19"/>
        <v>1.5</v>
      </c>
      <c r="N138" s="148">
        <f>IF('Indicator Data'!AY141="No data","x",'Indicator Data'!AY141/'Indicator Data'!BE141*100)</f>
        <v>200.55893473614992</v>
      </c>
      <c r="O138" s="97">
        <f t="shared" si="20"/>
        <v>0</v>
      </c>
      <c r="P138" s="97">
        <f>IF('Indicator Data'!AZ141="No data","x",ROUND(IF('Indicator Data'!AZ141&gt;P$195,0,IF('Indicator Data'!AZ141&lt;P$194,10,(P$195-'Indicator Data'!AZ141)/(P$195-P$194)*10)),1))</f>
        <v>0.3</v>
      </c>
      <c r="Q138" s="97">
        <f>IF('Indicator Data'!BA141="No data","x",ROUND(IF('Indicator Data'!BA141&gt;Q$195,0,IF('Indicator Data'!BA141&lt;Q$194,10,(Q$195-'Indicator Data'!BA141)/(Q$195-Q$194)*10)),1))</f>
        <v>0.3</v>
      </c>
      <c r="R138" s="98">
        <f t="shared" si="21"/>
        <v>0.2</v>
      </c>
      <c r="S138" s="97">
        <f>IF('Indicator Data'!Y141="No data","x",ROUND(IF('Indicator Data'!Y141&gt;S$195,0,IF('Indicator Data'!Y141&lt;S$194,10,(S$195-'Indicator Data'!Y141)/(S$195-S$194)*10)),1))</f>
        <v>4.5</v>
      </c>
      <c r="T138" s="97">
        <f>IF('Indicator Data'!Z141="No data","x",ROUND(IF('Indicator Data'!Z141&gt;T$195,0,IF('Indicator Data'!Z141&lt;T$194,10,(T$195-'Indicator Data'!Z141)/(T$195-T$194)*10)),1))</f>
        <v>0.8</v>
      </c>
      <c r="U138" s="97">
        <f>IF('Indicator Data'!AC141="No data","x",ROUND(IF('Indicator Data'!AC141&gt;U$195,0,IF('Indicator Data'!AC141&lt;U$194,10,(U$195-'Indicator Data'!AC141)/(U$195-U$194)*10)),1))</f>
        <v>4.8</v>
      </c>
      <c r="V138" s="97">
        <f>IF('Indicator Data'!AD141="No data","x",ROUND(IF('Indicator Data'!AD141&gt;V$195,10,IF('Indicator Data'!AD141&lt;V$194,0,10-(V$195-'Indicator Data'!AD141)/(V$195-V$194)*10)),1))</f>
        <v>0</v>
      </c>
      <c r="W138" s="98">
        <f t="shared" si="22"/>
        <v>2.5</v>
      </c>
      <c r="X138" s="99">
        <f t="shared" si="23"/>
        <v>1.4</v>
      </c>
      <c r="Y138" s="184"/>
    </row>
    <row r="139" spans="1:25" s="4" customFormat="1" x14ac:dyDescent="0.25">
      <c r="A139" s="131" t="s">
        <v>257</v>
      </c>
      <c r="B139" s="51" t="s">
        <v>256</v>
      </c>
      <c r="C139" s="97">
        <f>IF('Indicator Data'!AR142="No data","x",ROUND(IF('Indicator Data'!AR142&gt;C$195,0,IF('Indicator Data'!AR142&lt;C$194,10,(C$195-'Indicator Data'!AR142)/(C$195-C$194)*10)),1))</f>
        <v>2.6</v>
      </c>
      <c r="D139" s="98">
        <f t="shared" si="16"/>
        <v>2.6</v>
      </c>
      <c r="E139" s="97">
        <f>IF('Indicator Data'!AT142="No data","x",ROUND(IF('Indicator Data'!AT142&gt;E$195,0,IF('Indicator Data'!AT142&lt;E$194,10,(E$195-'Indicator Data'!AT142)/(E$195-E$194)*10)),1))</f>
        <v>3.8</v>
      </c>
      <c r="F139" s="97">
        <f>IF('Indicator Data'!AS142="No data","x",ROUND(IF('Indicator Data'!AS142&gt;F$195,0,IF('Indicator Data'!AS142&lt;F$194,10,(F$195-'Indicator Data'!AS142)/(F$195-F$194)*10)),1))</f>
        <v>2.5</v>
      </c>
      <c r="G139" s="98">
        <f t="shared" si="17"/>
        <v>3.2</v>
      </c>
      <c r="H139" s="99">
        <f t="shared" si="18"/>
        <v>2.9</v>
      </c>
      <c r="I139" s="97">
        <f>IF('Indicator Data'!AV142="No data","x",ROUND(IF('Indicator Data'!AV142^2&gt;I$195,0,IF('Indicator Data'!AV142^2&lt;I$194,10,(I$195-'Indicator Data'!AV142^2)/(I$195-I$194)*10)),1))</f>
        <v>1</v>
      </c>
      <c r="J139" s="97">
        <f>IF(OR('Indicator Data'!AU142=0,'Indicator Data'!AU142="No data"),"x",ROUND(IF('Indicator Data'!AU142&gt;J$195,0,IF('Indicator Data'!AU142&lt;J$194,10,(J$195-'Indicator Data'!AU142)/(J$195-J$194)*10)),1))</f>
        <v>0</v>
      </c>
      <c r="K139" s="97">
        <f>IF('Indicator Data'!AW142="No data","x",ROUND(IF('Indicator Data'!AW142&gt;K$195,0,IF('Indicator Data'!AW142&lt;K$194,10,(K$195-'Indicator Data'!AW142)/(K$195-K$194)*10)),1))</f>
        <v>3.1</v>
      </c>
      <c r="L139" s="97">
        <f>IF('Indicator Data'!AX142="No data","x",ROUND(IF('Indicator Data'!AX142&gt;L$195,0,IF('Indicator Data'!AX142&lt;L$194,10,(L$195-'Indicator Data'!AX142)/(L$195-L$194)*10)),1))</f>
        <v>4.5999999999999996</v>
      </c>
      <c r="M139" s="98">
        <f t="shared" si="19"/>
        <v>2.2000000000000002</v>
      </c>
      <c r="N139" s="148">
        <f>IF('Indicator Data'!AY142="No data","x",'Indicator Data'!AY142/'Indicator Data'!BE142*100)</f>
        <v>174.92073904012244</v>
      </c>
      <c r="O139" s="97">
        <f t="shared" si="20"/>
        <v>0</v>
      </c>
      <c r="P139" s="97">
        <f>IF('Indicator Data'!AZ142="No data","x",ROUND(IF('Indicator Data'!AZ142&gt;P$195,0,IF('Indicator Data'!AZ142&lt;P$194,10,(P$195-'Indicator Data'!AZ142)/(P$195-P$194)*10)),1))</f>
        <v>0</v>
      </c>
      <c r="Q139" s="97">
        <f>IF('Indicator Data'!BA142="No data","x",ROUND(IF('Indicator Data'!BA142&gt;Q$195,0,IF('Indicator Data'!BA142&lt;Q$194,10,(Q$195-'Indicator Data'!BA142)/(Q$195-Q$194)*10)),1))</f>
        <v>0</v>
      </c>
      <c r="R139" s="98">
        <f t="shared" si="21"/>
        <v>0</v>
      </c>
      <c r="S139" s="97">
        <f>IF('Indicator Data'!Y142="No data","x",ROUND(IF('Indicator Data'!Y142&gt;S$195,0,IF('Indicator Data'!Y142&lt;S$194,10,(S$195-'Indicator Data'!Y142)/(S$195-S$194)*10)),1))</f>
        <v>0</v>
      </c>
      <c r="T139" s="97">
        <f>IF('Indicator Data'!Z142="No data","x",ROUND(IF('Indicator Data'!Z142&gt;T$195,0,IF('Indicator Data'!Z142&lt;T$194,10,(T$195-'Indicator Data'!Z142)/(T$195-T$194)*10)),1))</f>
        <v>0.3</v>
      </c>
      <c r="U139" s="97">
        <f>IF('Indicator Data'!AC142="No data","x",ROUND(IF('Indicator Data'!AC142&gt;U$195,0,IF('Indicator Data'!AC142&lt;U$194,10,(U$195-'Indicator Data'!AC142)/(U$195-U$194)*10)),1))</f>
        <v>1.1000000000000001</v>
      </c>
      <c r="V139" s="97">
        <f>IF('Indicator Data'!AD142="No data","x",ROUND(IF('Indicator Data'!AD142&gt;V$195,10,IF('Indicator Data'!AD142&lt;V$194,0,10-(V$195-'Indicator Data'!AD142)/(V$195-V$194)*10)),1))</f>
        <v>0.1</v>
      </c>
      <c r="W139" s="98">
        <f t="shared" si="22"/>
        <v>0.4</v>
      </c>
      <c r="X139" s="99">
        <f t="shared" si="23"/>
        <v>0.9</v>
      </c>
      <c r="Y139" s="184"/>
    </row>
    <row r="140" spans="1:25" s="4" customFormat="1" x14ac:dyDescent="0.25">
      <c r="A140" s="131" t="s">
        <v>259</v>
      </c>
      <c r="B140" s="51" t="s">
        <v>258</v>
      </c>
      <c r="C140" s="97">
        <f>IF('Indicator Data'!AR143="No data","x",ROUND(IF('Indicator Data'!AR143&gt;C$195,0,IF('Indicator Data'!AR143&lt;C$194,10,(C$195-'Indicator Data'!AR143)/(C$195-C$194)*10)),1))</f>
        <v>4.7</v>
      </c>
      <c r="D140" s="98">
        <f t="shared" si="16"/>
        <v>4.7</v>
      </c>
      <c r="E140" s="97">
        <f>IF('Indicator Data'!AT143="No data","x",ROUND(IF('Indicator Data'!AT143&gt;E$195,0,IF('Indicator Data'!AT143&lt;E$194,10,(E$195-'Indicator Data'!AT143)/(E$195-E$194)*10)),1))</f>
        <v>3.9</v>
      </c>
      <c r="F140" s="97">
        <f>IF('Indicator Data'!AS143="No data","x",ROUND(IF('Indicator Data'!AS143&gt;F$195,0,IF('Indicator Data'!AS143&lt;F$194,10,(F$195-'Indicator Data'!AS143)/(F$195-F$194)*10)),1))</f>
        <v>3</v>
      </c>
      <c r="G140" s="98">
        <f t="shared" si="17"/>
        <v>3.5</v>
      </c>
      <c r="H140" s="99">
        <f t="shared" si="18"/>
        <v>4.0999999999999996</v>
      </c>
      <c r="I140" s="97">
        <f>IF('Indicator Data'!AV143="No data","x",ROUND(IF('Indicator Data'!AV143^2&gt;I$195,0,IF('Indicator Data'!AV143^2&lt;I$194,10,(I$195-'Indicator Data'!AV143^2)/(I$195-I$194)*10)),1))</f>
        <v>0.5</v>
      </c>
      <c r="J140" s="97">
        <f>IF(OR('Indicator Data'!AU143=0,'Indicator Data'!AU143="No data"),"x",ROUND(IF('Indicator Data'!AU143&gt;J$195,0,IF('Indicator Data'!AU143&lt;J$194,10,(J$195-'Indicator Data'!AU143)/(J$195-J$194)*10)),1))</f>
        <v>0</v>
      </c>
      <c r="K140" s="97">
        <f>IF('Indicator Data'!AW143="No data","x",ROUND(IF('Indicator Data'!AW143&gt;K$195,0,IF('Indicator Data'!AW143&lt;K$194,10,(K$195-'Indicator Data'!AW143)/(K$195-K$194)*10)),1))</f>
        <v>0.7</v>
      </c>
      <c r="L140" s="97">
        <f>IF('Indicator Data'!AX143="No data","x",ROUND(IF('Indicator Data'!AX143&gt;L$195,0,IF('Indicator Data'!AX143&lt;L$194,10,(L$195-'Indicator Data'!AX143)/(L$195-L$194)*10)),1))</f>
        <v>2.4</v>
      </c>
      <c r="M140" s="98">
        <f t="shared" si="19"/>
        <v>0.9</v>
      </c>
      <c r="N140" s="148">
        <f>IF('Indicator Data'!AY143="No data","x",'Indicator Data'!AY143/'Indicator Data'!BE143*100)</f>
        <v>94.745908699397077</v>
      </c>
      <c r="O140" s="97">
        <f t="shared" si="20"/>
        <v>0.5</v>
      </c>
      <c r="P140" s="97">
        <f>IF('Indicator Data'!AZ143="No data","x",ROUND(IF('Indicator Data'!AZ143&gt;P$195,0,IF('Indicator Data'!AZ143&lt;P$194,10,(P$195-'Indicator Data'!AZ143)/(P$195-P$194)*10)),1))</f>
        <v>0.2</v>
      </c>
      <c r="Q140" s="97">
        <f>IF('Indicator Data'!BA143="No data","x",ROUND(IF('Indicator Data'!BA143&gt;Q$195,0,IF('Indicator Data'!BA143&lt;Q$194,10,(Q$195-'Indicator Data'!BA143)/(Q$195-Q$194)*10)),1))</f>
        <v>0</v>
      </c>
      <c r="R140" s="98">
        <f t="shared" si="21"/>
        <v>0.2</v>
      </c>
      <c r="S140" s="97">
        <f>IF('Indicator Data'!Y143="No data","x",ROUND(IF('Indicator Data'!Y143&gt;S$195,0,IF('Indicator Data'!Y143&lt;S$194,10,(S$195-'Indicator Data'!Y143)/(S$195-S$194)*10)),1))</f>
        <v>0</v>
      </c>
      <c r="T140" s="97">
        <f>IF('Indicator Data'!Z143="No data","x",ROUND(IF('Indicator Data'!Z143&gt;T$195,0,IF('Indicator Data'!Z143&lt;T$194,10,(T$195-'Indicator Data'!Z143)/(T$195-T$194)*10)),1))</f>
        <v>0</v>
      </c>
      <c r="U140" s="97">
        <f>IF('Indicator Data'!AC143="No data","x",ROUND(IF('Indicator Data'!AC143&gt;U$195,0,IF('Indicator Data'!AC143&lt;U$194,10,(U$195-'Indicator Data'!AC143)/(U$195-U$194)*10)),1))</f>
        <v>0</v>
      </c>
      <c r="V140" s="97">
        <f>IF('Indicator Data'!AD143="No data","x",ROUND(IF('Indicator Data'!AD143&gt;V$195,10,IF('Indicator Data'!AD143&lt;V$194,0,10-(V$195-'Indicator Data'!AD143)/(V$195-V$194)*10)),1))</f>
        <v>0.1</v>
      </c>
      <c r="W140" s="98">
        <f t="shared" si="22"/>
        <v>0</v>
      </c>
      <c r="X140" s="99">
        <f t="shared" si="23"/>
        <v>0.4</v>
      </c>
      <c r="Y140" s="184"/>
    </row>
    <row r="141" spans="1:25" s="4" customFormat="1" x14ac:dyDescent="0.25">
      <c r="A141" s="131" t="s">
        <v>261</v>
      </c>
      <c r="B141" s="51" t="s">
        <v>260</v>
      </c>
      <c r="C141" s="97">
        <f>IF('Indicator Data'!AR144="No data","x",ROUND(IF('Indicator Data'!AR144&gt;C$195,0,IF('Indicator Data'!AR144&lt;C$194,10,(C$195-'Indicator Data'!AR144)/(C$195-C$194)*10)),1))</f>
        <v>3.8</v>
      </c>
      <c r="D141" s="98">
        <f t="shared" si="16"/>
        <v>3.8</v>
      </c>
      <c r="E141" s="97">
        <f>IF('Indicator Data'!AT144="No data","x",ROUND(IF('Indicator Data'!AT144&gt;E$195,0,IF('Indicator Data'!AT144&lt;E$194,10,(E$195-'Indicator Data'!AT144)/(E$195-E$194)*10)),1))</f>
        <v>5.2</v>
      </c>
      <c r="F141" s="97">
        <f>IF('Indicator Data'!AS144="No data","x",ROUND(IF('Indicator Data'!AS144&gt;F$195,0,IF('Indicator Data'!AS144&lt;F$194,10,(F$195-'Indicator Data'!AS144)/(F$195-F$194)*10)),1))</f>
        <v>5.0999999999999996</v>
      </c>
      <c r="G141" s="98">
        <f t="shared" si="17"/>
        <v>5.2</v>
      </c>
      <c r="H141" s="99">
        <f t="shared" si="18"/>
        <v>4.5</v>
      </c>
      <c r="I141" s="97">
        <f>IF('Indicator Data'!AV144="No data","x",ROUND(IF('Indicator Data'!AV144^2&gt;I$195,0,IF('Indicator Data'!AV144^2&lt;I$194,10,(I$195-'Indicator Data'!AV144^2)/(I$195-I$194)*10)),1))</f>
        <v>0.3</v>
      </c>
      <c r="J141" s="97">
        <f>IF(OR('Indicator Data'!AU144=0,'Indicator Data'!AU144="No data"),"x",ROUND(IF('Indicator Data'!AU144&gt;J$195,0,IF('Indicator Data'!AU144&lt;J$194,10,(J$195-'Indicator Data'!AU144)/(J$195-J$194)*10)),1))</f>
        <v>0</v>
      </c>
      <c r="K141" s="97">
        <f>IF('Indicator Data'!AW144="No data","x",ROUND(IF('Indicator Data'!AW144&gt;K$195,0,IF('Indicator Data'!AW144&lt;K$194,10,(K$195-'Indicator Data'!AW144)/(K$195-K$194)*10)),1))</f>
        <v>4.4000000000000004</v>
      </c>
      <c r="L141" s="97">
        <f>IF('Indicator Data'!AX144="No data","x",ROUND(IF('Indicator Data'!AX144&gt;L$195,0,IF('Indicator Data'!AX144&lt;L$194,10,(L$195-'Indicator Data'!AX144)/(L$195-L$194)*10)),1))</f>
        <v>4.8</v>
      </c>
      <c r="M141" s="98">
        <f t="shared" si="19"/>
        <v>2.4</v>
      </c>
      <c r="N141" s="148">
        <f>IF('Indicator Data'!AY144="No data","x",'Indicator Data'!AY144/'Indicator Data'!BE144*100)</f>
        <v>86.896072297532157</v>
      </c>
      <c r="O141" s="97">
        <f t="shared" si="20"/>
        <v>1.3</v>
      </c>
      <c r="P141" s="97">
        <f>IF('Indicator Data'!AZ144="No data","x",ROUND(IF('Indicator Data'!AZ144&gt;P$195,0,IF('Indicator Data'!AZ144&lt;P$194,10,(P$195-'Indicator Data'!AZ144)/(P$195-P$194)*10)),1))</f>
        <v>2.2999999999999998</v>
      </c>
      <c r="Q141" s="97">
        <f>IF('Indicator Data'!BA144="No data","x",ROUND(IF('Indicator Data'!BA144&gt;Q$195,0,IF('Indicator Data'!BA144&lt;Q$194,10,(Q$195-'Indicator Data'!BA144)/(Q$195-Q$194)*10)),1))</f>
        <v>0</v>
      </c>
      <c r="R141" s="98">
        <f t="shared" si="21"/>
        <v>1.2</v>
      </c>
      <c r="S141" s="97">
        <f>IF('Indicator Data'!Y144="No data","x",ROUND(IF('Indicator Data'!Y144&gt;S$195,0,IF('Indicator Data'!Y144&lt;S$194,10,(S$195-'Indicator Data'!Y144)/(S$195-S$194)*10)),1))</f>
        <v>3.9</v>
      </c>
      <c r="T141" s="97">
        <f>IF('Indicator Data'!Z144="No data","x",ROUND(IF('Indicator Data'!Z144&gt;T$195,0,IF('Indicator Data'!Z144&lt;T$194,10,(T$195-'Indicator Data'!Z144)/(T$195-T$194)*10)),1))</f>
        <v>3.3</v>
      </c>
      <c r="U141" s="97">
        <f>IF('Indicator Data'!AC144="No data","x",ROUND(IF('Indicator Data'!AC144&gt;U$195,0,IF('Indicator Data'!AC144&lt;U$194,10,(U$195-'Indicator Data'!AC144)/(U$195-U$194)*10)),1))</f>
        <v>6.5</v>
      </c>
      <c r="V141" s="97">
        <f>IF('Indicator Data'!AD144="No data","x",ROUND(IF('Indicator Data'!AD144&gt;V$195,10,IF('Indicator Data'!AD144&lt;V$194,0,10-(V$195-'Indicator Data'!AD144)/(V$195-V$194)*10)),1))</f>
        <v>0.3</v>
      </c>
      <c r="W141" s="98">
        <f t="shared" si="22"/>
        <v>3.5</v>
      </c>
      <c r="X141" s="99">
        <f t="shared" si="23"/>
        <v>2.4</v>
      </c>
      <c r="Y141" s="184"/>
    </row>
    <row r="142" spans="1:25" s="4" customFormat="1" x14ac:dyDescent="0.25">
      <c r="A142" s="131" t="s">
        <v>377</v>
      </c>
      <c r="B142" s="51" t="s">
        <v>262</v>
      </c>
      <c r="C142" s="97" t="str">
        <f>IF('Indicator Data'!AR145="No data","x",ROUND(IF('Indicator Data'!AR145&gt;C$195,0,IF('Indicator Data'!AR145&lt;C$194,10,(C$195-'Indicator Data'!AR145)/(C$195-C$194)*10)),1))</f>
        <v>x</v>
      </c>
      <c r="D142" s="98" t="str">
        <f t="shared" si="16"/>
        <v>x</v>
      </c>
      <c r="E142" s="97">
        <f>IF('Indicator Data'!AT145="No data","x",ROUND(IF('Indicator Data'!AT145&gt;E$195,0,IF('Indicator Data'!AT145&lt;E$194,10,(E$195-'Indicator Data'!AT145)/(E$195-E$194)*10)),1))</f>
        <v>7.1</v>
      </c>
      <c r="F142" s="97">
        <f>IF('Indicator Data'!AS145="No data","x",ROUND(IF('Indicator Data'!AS145&gt;F$195,0,IF('Indicator Data'!AS145&lt;F$194,10,(F$195-'Indicator Data'!AS145)/(F$195-F$194)*10)),1))</f>
        <v>5.4</v>
      </c>
      <c r="G142" s="98">
        <f t="shared" si="17"/>
        <v>6.3</v>
      </c>
      <c r="H142" s="99">
        <f t="shared" si="18"/>
        <v>6.3</v>
      </c>
      <c r="I142" s="97">
        <f>IF('Indicator Data'!AV145="No data","x",ROUND(IF('Indicator Data'!AV145^2&gt;I$195,0,IF('Indicator Data'!AV145^2&lt;I$194,10,(I$195-'Indicator Data'!AV145^2)/(I$195-I$194)*10)),1))</f>
        <v>0.1</v>
      </c>
      <c r="J142" s="97">
        <f>IF(OR('Indicator Data'!AU145=0,'Indicator Data'!AU145="No data"),"x",ROUND(IF('Indicator Data'!AU145&gt;J$195,0,IF('Indicator Data'!AU145&lt;J$194,10,(J$195-'Indicator Data'!AU145)/(J$195-J$194)*10)),1))</f>
        <v>0</v>
      </c>
      <c r="K142" s="97">
        <f>IF('Indicator Data'!AW145="No data","x",ROUND(IF('Indicator Data'!AW145&gt;K$195,0,IF('Indicator Data'!AW145&lt;K$194,10,(K$195-'Indicator Data'!AW145)/(K$195-K$194)*10)),1))</f>
        <v>2.7</v>
      </c>
      <c r="L142" s="97">
        <f>IF('Indicator Data'!AX145="No data","x",ROUND(IF('Indicator Data'!AX145&gt;L$195,0,IF('Indicator Data'!AX145&lt;L$194,10,(L$195-'Indicator Data'!AX145)/(L$195-L$194)*10)),1))</f>
        <v>2.1</v>
      </c>
      <c r="M142" s="98">
        <f t="shared" si="19"/>
        <v>1.2</v>
      </c>
      <c r="N142" s="148">
        <f>IF('Indicator Data'!AY145="No data","x",'Indicator Data'!AY145/'Indicator Data'!BE145*100)</f>
        <v>11.601728535428322</v>
      </c>
      <c r="O142" s="97">
        <f t="shared" si="20"/>
        <v>8.9</v>
      </c>
      <c r="P142" s="97">
        <f>IF('Indicator Data'!AZ145="No data","x",ROUND(IF('Indicator Data'!AZ145&gt;P$195,0,IF('Indicator Data'!AZ145&lt;P$194,10,(P$195-'Indicator Data'!AZ145)/(P$195-P$194)*10)),1))</f>
        <v>3.1</v>
      </c>
      <c r="Q142" s="97">
        <f>IF('Indicator Data'!BA145="No data","x",ROUND(IF('Indicator Data'!BA145&gt;Q$195,0,IF('Indicator Data'!BA145&lt;Q$194,10,(Q$195-'Indicator Data'!BA145)/(Q$195-Q$194)*10)),1))</f>
        <v>0.6</v>
      </c>
      <c r="R142" s="98">
        <f t="shared" si="21"/>
        <v>4.2</v>
      </c>
      <c r="S142" s="97">
        <f>IF('Indicator Data'!Y145="No data","x",ROUND(IF('Indicator Data'!Y145&gt;S$195,0,IF('Indicator Data'!Y145&lt;S$194,10,(S$195-'Indicator Data'!Y145)/(S$195-S$194)*10)),1))</f>
        <v>0</v>
      </c>
      <c r="T142" s="97">
        <f>IF('Indicator Data'!Z145="No data","x",ROUND(IF('Indicator Data'!Z145&gt;T$195,0,IF('Indicator Data'!Z145&lt;T$194,10,(T$195-'Indicator Data'!Z145)/(T$195-T$194)*10)),1))</f>
        <v>0.3</v>
      </c>
      <c r="U142" s="97">
        <f>IF('Indicator Data'!AC145="No data","x",ROUND(IF('Indicator Data'!AC145&gt;U$195,0,IF('Indicator Data'!AC145&lt;U$194,10,(U$195-'Indicator Data'!AC145)/(U$195-U$194)*10)),1))</f>
        <v>3.9</v>
      </c>
      <c r="V142" s="97">
        <f>IF('Indicator Data'!AD145="No data","x",ROUND(IF('Indicator Data'!AD145&gt;V$195,10,IF('Indicator Data'!AD145&lt;V$194,0,10-(V$195-'Indicator Data'!AD145)/(V$195-V$194)*10)),1))</f>
        <v>0.3</v>
      </c>
      <c r="W142" s="98">
        <f t="shared" si="22"/>
        <v>1.1000000000000001</v>
      </c>
      <c r="X142" s="99">
        <f t="shared" si="23"/>
        <v>2.2000000000000002</v>
      </c>
      <c r="Y142" s="184"/>
    </row>
    <row r="143" spans="1:25" s="4" customFormat="1" x14ac:dyDescent="0.25">
      <c r="A143" s="131" t="s">
        <v>264</v>
      </c>
      <c r="B143" s="51" t="s">
        <v>263</v>
      </c>
      <c r="C143" s="97">
        <f>IF('Indicator Data'!AR146="No data","x",ROUND(IF('Indicator Data'!AR146&gt;C$195,0,IF('Indicator Data'!AR146&lt;C$194,10,(C$195-'Indicator Data'!AR146)/(C$195-C$194)*10)),1))</f>
        <v>3</v>
      </c>
      <c r="D143" s="98">
        <f t="shared" si="16"/>
        <v>3</v>
      </c>
      <c r="E143" s="97">
        <f>IF('Indicator Data'!AT146="No data","x",ROUND(IF('Indicator Data'!AT146&gt;E$195,0,IF('Indicator Data'!AT146&lt;E$194,10,(E$195-'Indicator Data'!AT146)/(E$195-E$194)*10)),1))</f>
        <v>4.5999999999999996</v>
      </c>
      <c r="F143" s="97">
        <f>IF('Indicator Data'!AS146="No data","x",ROUND(IF('Indicator Data'!AS146&gt;F$195,0,IF('Indicator Data'!AS146&lt;F$194,10,(F$195-'Indicator Data'!AS146)/(F$195-F$194)*10)),1))</f>
        <v>5.0999999999999996</v>
      </c>
      <c r="G143" s="98">
        <f t="shared" si="17"/>
        <v>4.9000000000000004</v>
      </c>
      <c r="H143" s="99">
        <f t="shared" si="18"/>
        <v>4</v>
      </c>
      <c r="I143" s="97">
        <f>IF('Indicator Data'!AV146="No data","x",ROUND(IF('Indicator Data'!AV146^2&gt;I$195,0,IF('Indicator Data'!AV146^2&lt;I$194,10,(I$195-'Indicator Data'!AV146^2)/(I$195-I$194)*10)),1))</f>
        <v>5.4</v>
      </c>
      <c r="J143" s="97">
        <f>IF(OR('Indicator Data'!AU146=0,'Indicator Data'!AU146="No data"),"x",ROUND(IF('Indicator Data'!AU146&gt;J$195,0,IF('Indicator Data'!AU146&lt;J$194,10,(J$195-'Indicator Data'!AU146)/(J$195-J$194)*10)),1))</f>
        <v>8</v>
      </c>
      <c r="K143" s="97">
        <f>IF('Indicator Data'!AW146="No data","x",ROUND(IF('Indicator Data'!AW146&gt;K$195,0,IF('Indicator Data'!AW146&lt;K$194,10,(K$195-'Indicator Data'!AW146)/(K$195-K$194)*10)),1))</f>
        <v>8.1999999999999993</v>
      </c>
      <c r="L143" s="97">
        <f>IF('Indicator Data'!AX146="No data","x",ROUND(IF('Indicator Data'!AX146&gt;L$195,0,IF('Indicator Data'!AX146&lt;L$194,10,(L$195-'Indicator Data'!AX146)/(L$195-L$194)*10)),1))</f>
        <v>6.6</v>
      </c>
      <c r="M143" s="98">
        <f t="shared" si="19"/>
        <v>7.1</v>
      </c>
      <c r="N143" s="148">
        <f>IF('Indicator Data'!AY146="No data","x",'Indicator Data'!AY146/'Indicator Data'!BE146*100)</f>
        <v>32.833400891771383</v>
      </c>
      <c r="O143" s="97">
        <f t="shared" si="20"/>
        <v>6.8</v>
      </c>
      <c r="P143" s="97">
        <f>IF('Indicator Data'!AZ146="No data","x",ROUND(IF('Indicator Data'!AZ146&gt;P$195,0,IF('Indicator Data'!AZ146&lt;P$194,10,(P$195-'Indicator Data'!AZ146)/(P$195-P$194)*10)),1))</f>
        <v>4.3</v>
      </c>
      <c r="Q143" s="97">
        <f>IF('Indicator Data'!BA146="No data","x",ROUND(IF('Indicator Data'!BA146&gt;Q$195,0,IF('Indicator Data'!BA146&lt;Q$194,10,(Q$195-'Indicator Data'!BA146)/(Q$195-Q$194)*10)),1))</f>
        <v>4.8</v>
      </c>
      <c r="R143" s="98">
        <f t="shared" si="21"/>
        <v>5.3</v>
      </c>
      <c r="S143" s="97">
        <f>IF('Indicator Data'!Y146="No data","x",ROUND(IF('Indicator Data'!Y146&gt;S$195,0,IF('Indicator Data'!Y146&lt;S$194,10,(S$195-'Indicator Data'!Y146)/(S$195-S$194)*10)),1))</f>
        <v>9.9</v>
      </c>
      <c r="T143" s="97">
        <f>IF('Indicator Data'!Z146="No data","x",ROUND(IF('Indicator Data'!Z146&gt;T$195,0,IF('Indicator Data'!Z146&lt;T$194,10,(T$195-'Indicator Data'!Z146)/(T$195-T$194)*10)),1))</f>
        <v>1</v>
      </c>
      <c r="U143" s="97">
        <f>IF('Indicator Data'!AC146="No data","x",ROUND(IF('Indicator Data'!AC146&gt;U$195,0,IF('Indicator Data'!AC146&lt;U$194,10,(U$195-'Indicator Data'!AC146)/(U$195-U$194)*10)),1))</f>
        <v>9.6999999999999993</v>
      </c>
      <c r="V143" s="97">
        <f>IF('Indicator Data'!AD146="No data","x",ROUND(IF('Indicator Data'!AD146&gt;V$195,10,IF('Indicator Data'!AD146&lt;V$194,0,10-(V$195-'Indicator Data'!AD146)/(V$195-V$194)*10)),1))</f>
        <v>3.2</v>
      </c>
      <c r="W143" s="98">
        <f t="shared" si="22"/>
        <v>6</v>
      </c>
      <c r="X143" s="99">
        <f t="shared" si="23"/>
        <v>6.1</v>
      </c>
      <c r="Y143" s="184"/>
    </row>
    <row r="144" spans="1:25" s="4" customFormat="1" x14ac:dyDescent="0.25">
      <c r="A144" s="131" t="s">
        <v>266</v>
      </c>
      <c r="B144" s="51" t="s">
        <v>265</v>
      </c>
      <c r="C144" s="97">
        <f>IF('Indicator Data'!AR147="No data","x",ROUND(IF('Indicator Data'!AR147&gt;C$195,0,IF('Indicator Data'!AR147&lt;C$194,10,(C$195-'Indicator Data'!AR147)/(C$195-C$194)*10)),1))</f>
        <v>4</v>
      </c>
      <c r="D144" s="98">
        <f t="shared" si="16"/>
        <v>4</v>
      </c>
      <c r="E144" s="97" t="str">
        <f>IF('Indicator Data'!AT147="No data","x",ROUND(IF('Indicator Data'!AT147&gt;E$195,0,IF('Indicator Data'!AT147&lt;E$194,10,(E$195-'Indicator Data'!AT147)/(E$195-E$194)*10)),1))</f>
        <v>x</v>
      </c>
      <c r="F144" s="97">
        <f>IF('Indicator Data'!AS147="No data","x",ROUND(IF('Indicator Data'!AS147&gt;F$195,0,IF('Indicator Data'!AS147&lt;F$194,10,(F$195-'Indicator Data'!AS147)/(F$195-F$194)*10)),1))</f>
        <v>4.8</v>
      </c>
      <c r="G144" s="98">
        <f t="shared" si="17"/>
        <v>4.8</v>
      </c>
      <c r="H144" s="99">
        <f t="shared" si="18"/>
        <v>4.4000000000000004</v>
      </c>
      <c r="I144" s="97" t="str">
        <f>IF('Indicator Data'!AV147="No data","x",ROUND(IF('Indicator Data'!AV147^2&gt;I$195,0,IF('Indicator Data'!AV147^2&lt;I$194,10,(I$195-'Indicator Data'!AV147^2)/(I$195-I$194)*10)),1))</f>
        <v>x</v>
      </c>
      <c r="J144" s="97">
        <f>IF(OR('Indicator Data'!AU147=0,'Indicator Data'!AU147="No data"),"x",ROUND(IF('Indicator Data'!AU147&gt;J$195,0,IF('Indicator Data'!AU147&lt;J$194,10,(J$195-'Indicator Data'!AU147)/(J$195-J$194)*10)),1))</f>
        <v>0</v>
      </c>
      <c r="K144" s="97">
        <f>IF('Indicator Data'!AW147="No data","x",ROUND(IF('Indicator Data'!AW147&gt;K$195,0,IF('Indicator Data'!AW147&lt;K$194,10,(K$195-'Indicator Data'!AW147)/(K$195-K$194)*10)),1))</f>
        <v>2.4</v>
      </c>
      <c r="L144" s="97">
        <f>IF('Indicator Data'!AX147="No data","x",ROUND(IF('Indicator Data'!AX147&gt;L$195,0,IF('Indicator Data'!AX147&lt;L$194,10,(L$195-'Indicator Data'!AX147)/(L$195-L$194)*10)),1))</f>
        <v>3.5</v>
      </c>
      <c r="M144" s="98">
        <f t="shared" si="19"/>
        <v>2</v>
      </c>
      <c r="N144" s="148">
        <f>IF('Indicator Data'!AY147="No data","x",'Indicator Data'!AY147/'Indicator Data'!BE147*100)</f>
        <v>165.38461538461539</v>
      </c>
      <c r="O144" s="97">
        <f t="shared" si="20"/>
        <v>0</v>
      </c>
      <c r="P144" s="97">
        <f>IF('Indicator Data'!AZ147="No data","x",ROUND(IF('Indicator Data'!AZ147&gt;P$195,0,IF('Indicator Data'!AZ147&lt;P$194,10,(P$195-'Indicator Data'!AZ147)/(P$195-P$194)*10)),1))</f>
        <v>1.4</v>
      </c>
      <c r="Q144" s="97">
        <f>IF('Indicator Data'!BA147="No data","x",ROUND(IF('Indicator Data'!BA147&gt;Q$195,0,IF('Indicator Data'!BA147&lt;Q$194,10,(Q$195-'Indicator Data'!BA147)/(Q$195-Q$194)*10)),1))</f>
        <v>0.3</v>
      </c>
      <c r="R144" s="98">
        <f t="shared" si="21"/>
        <v>0.6</v>
      </c>
      <c r="S144" s="97" t="str">
        <f>IF('Indicator Data'!Y147="No data","x",ROUND(IF('Indicator Data'!Y147&gt;S$195,0,IF('Indicator Data'!Y147&lt;S$194,10,(S$195-'Indicator Data'!Y147)/(S$195-S$194)*10)),1))</f>
        <v>x</v>
      </c>
      <c r="T144" s="97">
        <f>IF('Indicator Data'!Z147="No data","x",ROUND(IF('Indicator Data'!Z147&gt;T$195,0,IF('Indicator Data'!Z147&lt;T$194,10,(T$195-'Indicator Data'!Z147)/(T$195-T$194)*10)),1))</f>
        <v>0.3</v>
      </c>
      <c r="U144" s="97">
        <f>IF('Indicator Data'!AC147="No data","x",ROUND(IF('Indicator Data'!AC147&gt;U$195,0,IF('Indicator Data'!AC147&lt;U$194,10,(U$195-'Indicator Data'!AC147)/(U$195-U$194)*10)),1))</f>
        <v>6.3</v>
      </c>
      <c r="V144" s="97" t="str">
        <f>IF('Indicator Data'!AD147="No data","x",ROUND(IF('Indicator Data'!AD147&gt;V$195,10,IF('Indicator Data'!AD147&lt;V$194,0,10-(V$195-'Indicator Data'!AD147)/(V$195-V$194)*10)),1))</f>
        <v>x</v>
      </c>
      <c r="W144" s="98">
        <f t="shared" si="22"/>
        <v>3.3</v>
      </c>
      <c r="X144" s="99">
        <f t="shared" si="23"/>
        <v>2</v>
      </c>
      <c r="Y144" s="184"/>
    </row>
    <row r="145" spans="1:25" s="4" customFormat="1" x14ac:dyDescent="0.25">
      <c r="A145" s="131" t="s">
        <v>268</v>
      </c>
      <c r="B145" s="51" t="s">
        <v>267</v>
      </c>
      <c r="C145" s="97">
        <f>IF('Indicator Data'!AR148="No data","x",ROUND(IF('Indicator Data'!AR148&gt;C$195,0,IF('Indicator Data'!AR148&lt;C$194,10,(C$195-'Indicator Data'!AR148)/(C$195-C$194)*10)),1))</f>
        <v>5.2</v>
      </c>
      <c r="D145" s="98">
        <f t="shared" si="16"/>
        <v>5.2</v>
      </c>
      <c r="E145" s="97">
        <f>IF('Indicator Data'!AT148="No data","x",ROUND(IF('Indicator Data'!AT148&gt;E$195,0,IF('Indicator Data'!AT148&lt;E$194,10,(E$195-'Indicator Data'!AT148)/(E$195-E$194)*10)),1))</f>
        <v>4</v>
      </c>
      <c r="F145" s="97">
        <f>IF('Indicator Data'!AS148="No data","x",ROUND(IF('Indicator Data'!AS148&gt;F$195,0,IF('Indicator Data'!AS148&lt;F$194,10,(F$195-'Indicator Data'!AS148)/(F$195-F$194)*10)),1))</f>
        <v>5.2</v>
      </c>
      <c r="G145" s="98">
        <f t="shared" si="17"/>
        <v>4.5999999999999996</v>
      </c>
      <c r="H145" s="99">
        <f t="shared" si="18"/>
        <v>4.9000000000000004</v>
      </c>
      <c r="I145" s="97" t="str">
        <f>IF('Indicator Data'!AV148="No data","x",ROUND(IF('Indicator Data'!AV148^2&gt;I$195,0,IF('Indicator Data'!AV148^2&lt;I$194,10,(I$195-'Indicator Data'!AV148^2)/(I$195-I$194)*10)),1))</f>
        <v>x</v>
      </c>
      <c r="J145" s="97">
        <f>IF(OR('Indicator Data'!AU148=0,'Indicator Data'!AU148="No data"),"x",ROUND(IF('Indicator Data'!AU148&gt;J$195,0,IF('Indicator Data'!AU148&lt;J$194,10,(J$195-'Indicator Data'!AU148)/(J$195-J$194)*10)),1))</f>
        <v>0.2</v>
      </c>
      <c r="K145" s="97">
        <f>IF('Indicator Data'!AW148="No data","x",ROUND(IF('Indicator Data'!AW148&gt;K$195,0,IF('Indicator Data'!AW148&lt;K$194,10,(K$195-'Indicator Data'!AW148)/(K$195-K$194)*10)),1))</f>
        <v>4.8</v>
      </c>
      <c r="L145" s="97">
        <f>IF('Indicator Data'!AX148="No data","x",ROUND(IF('Indicator Data'!AX148&gt;L$195,0,IF('Indicator Data'!AX148&lt;L$194,10,(L$195-'Indicator Data'!AX148)/(L$195-L$194)*10)),1))</f>
        <v>5.0999999999999996</v>
      </c>
      <c r="M145" s="98">
        <f t="shared" si="19"/>
        <v>3.4</v>
      </c>
      <c r="N145" s="148">
        <f>IF('Indicator Data'!AY148="No data","x",'Indicator Data'!AY148/'Indicator Data'!BE148*100)</f>
        <v>113.11475409836065</v>
      </c>
      <c r="O145" s="97">
        <f t="shared" si="20"/>
        <v>0</v>
      </c>
      <c r="P145" s="97">
        <f>IF('Indicator Data'!AZ148="No data","x",ROUND(IF('Indicator Data'!AZ148&gt;P$195,0,IF('Indicator Data'!AZ148&lt;P$194,10,(P$195-'Indicator Data'!AZ148)/(P$195-P$194)*10)),1))</f>
        <v>1.1000000000000001</v>
      </c>
      <c r="Q145" s="97">
        <f>IF('Indicator Data'!BA148="No data","x",ROUND(IF('Indicator Data'!BA148&gt;Q$195,0,IF('Indicator Data'!BA148&lt;Q$194,10,(Q$195-'Indicator Data'!BA148)/(Q$195-Q$194)*10)),1))</f>
        <v>0.7</v>
      </c>
      <c r="R145" s="98">
        <f t="shared" si="21"/>
        <v>0.6</v>
      </c>
      <c r="S145" s="97">
        <f>IF('Indicator Data'!Y148="No data","x",ROUND(IF('Indicator Data'!Y148&gt;S$195,0,IF('Indicator Data'!Y148&lt;S$194,10,(S$195-'Indicator Data'!Y148)/(S$195-S$194)*10)),1))</f>
        <v>6.8</v>
      </c>
      <c r="T145" s="97">
        <f>IF('Indicator Data'!Z148="No data","x",ROUND(IF('Indicator Data'!Z148&gt;T$195,0,IF('Indicator Data'!Z148&lt;T$194,10,(T$195-'Indicator Data'!Z148)/(T$195-T$194)*10)),1))</f>
        <v>0</v>
      </c>
      <c r="U145" s="97">
        <f>IF('Indicator Data'!AC148="No data","x",ROUND(IF('Indicator Data'!AC148&gt;U$195,0,IF('Indicator Data'!AC148&lt;U$194,10,(U$195-'Indicator Data'!AC148)/(U$195-U$194)*10)),1))</f>
        <v>7.8</v>
      </c>
      <c r="V145" s="97">
        <f>IF('Indicator Data'!AD148="No data","x",ROUND(IF('Indicator Data'!AD148&gt;V$195,10,IF('Indicator Data'!AD148&lt;V$194,0,10-(V$195-'Indicator Data'!AD148)/(V$195-V$194)*10)),1))</f>
        <v>0.5</v>
      </c>
      <c r="W145" s="98">
        <f t="shared" si="22"/>
        <v>3.8</v>
      </c>
      <c r="X145" s="99">
        <f t="shared" si="23"/>
        <v>2.6</v>
      </c>
      <c r="Y145" s="184"/>
    </row>
    <row r="146" spans="1:25" s="4" customFormat="1" x14ac:dyDescent="0.25">
      <c r="A146" s="131" t="s">
        <v>270</v>
      </c>
      <c r="B146" s="51" t="s">
        <v>269</v>
      </c>
      <c r="C146" s="97" t="str">
        <f>IF('Indicator Data'!AR149="No data","x",ROUND(IF('Indicator Data'!AR149&gt;C$195,0,IF('Indicator Data'!AR149&lt;C$194,10,(C$195-'Indicator Data'!AR149)/(C$195-C$194)*10)),1))</f>
        <v>x</v>
      </c>
      <c r="D146" s="98" t="str">
        <f t="shared" si="16"/>
        <v>x</v>
      </c>
      <c r="E146" s="97">
        <f>IF('Indicator Data'!AT149="No data","x",ROUND(IF('Indicator Data'!AT149&gt;E$195,0,IF('Indicator Data'!AT149&lt;E$194,10,(E$195-'Indicator Data'!AT149)/(E$195-E$194)*10)),1))</f>
        <v>4</v>
      </c>
      <c r="F146" s="97">
        <f>IF('Indicator Data'!AS149="No data","x",ROUND(IF('Indicator Data'!AS149&gt;F$195,0,IF('Indicator Data'!AS149&lt;F$194,10,(F$195-'Indicator Data'!AS149)/(F$195-F$194)*10)),1))</f>
        <v>5</v>
      </c>
      <c r="G146" s="98">
        <f t="shared" si="17"/>
        <v>4.5</v>
      </c>
      <c r="H146" s="99">
        <f t="shared" si="18"/>
        <v>4.5</v>
      </c>
      <c r="I146" s="97" t="str">
        <f>IF('Indicator Data'!AV149="No data","x",ROUND(IF('Indicator Data'!AV149^2&gt;I$195,0,IF('Indicator Data'!AV149^2&lt;I$194,10,(I$195-'Indicator Data'!AV149^2)/(I$195-I$194)*10)),1))</f>
        <v>x</v>
      </c>
      <c r="J146" s="97">
        <f>IF(OR('Indicator Data'!AU149=0,'Indicator Data'!AU149="No data"),"x",ROUND(IF('Indicator Data'!AU149&gt;J$195,0,IF('Indicator Data'!AU149&lt;J$194,10,(J$195-'Indicator Data'!AU149)/(J$195-J$194)*10)),1))</f>
        <v>0.1</v>
      </c>
      <c r="K146" s="97">
        <f>IF('Indicator Data'!AW149="No data","x",ROUND(IF('Indicator Data'!AW149&gt;K$195,0,IF('Indicator Data'!AW149&lt;K$194,10,(K$195-'Indicator Data'!AW149)/(K$195-K$194)*10)),1))</f>
        <v>4.8</v>
      </c>
      <c r="L146" s="97">
        <f>IF('Indicator Data'!AX149="No data","x",ROUND(IF('Indicator Data'!AX149&gt;L$195,0,IF('Indicator Data'!AX149&lt;L$194,10,(L$195-'Indicator Data'!AX149)/(L$195-L$194)*10)),1))</f>
        <v>4.9000000000000004</v>
      </c>
      <c r="M146" s="98">
        <f t="shared" si="19"/>
        <v>3.3</v>
      </c>
      <c r="N146" s="148">
        <f>IF('Indicator Data'!AY149="No data","x",'Indicator Data'!AY149/'Indicator Data'!BE149*100)</f>
        <v>105.12820512820514</v>
      </c>
      <c r="O146" s="97">
        <f t="shared" si="20"/>
        <v>0</v>
      </c>
      <c r="P146" s="97">
        <f>IF('Indicator Data'!AZ149="No data","x",ROUND(IF('Indicator Data'!AZ149&gt;P$195,0,IF('Indicator Data'!AZ149&lt;P$194,10,(P$195-'Indicator Data'!AZ149)/(P$195-P$194)*10)),1))</f>
        <v>2.7</v>
      </c>
      <c r="Q146" s="97">
        <f>IF('Indicator Data'!BA149="No data","x",ROUND(IF('Indicator Data'!BA149&gt;Q$195,0,IF('Indicator Data'!BA149&lt;Q$194,10,(Q$195-'Indicator Data'!BA149)/(Q$195-Q$194)*10)),1))</f>
        <v>1</v>
      </c>
      <c r="R146" s="98">
        <f t="shared" si="21"/>
        <v>1.2</v>
      </c>
      <c r="S146" s="97">
        <f>IF('Indicator Data'!Y149="No data","x",ROUND(IF('Indicator Data'!Y149&gt;S$195,0,IF('Indicator Data'!Y149&lt;S$194,10,(S$195-'Indicator Data'!Y149)/(S$195-S$194)*10)),1))</f>
        <v>7.6</v>
      </c>
      <c r="T146" s="97">
        <f>IF('Indicator Data'!Z149="No data","x",ROUND(IF('Indicator Data'!Z149&gt;T$195,0,IF('Indicator Data'!Z149&lt;T$194,10,(T$195-'Indicator Data'!Z149)/(T$195-T$194)*10)),1))</f>
        <v>0</v>
      </c>
      <c r="U146" s="97">
        <f>IF('Indicator Data'!AC149="No data","x",ROUND(IF('Indicator Data'!AC149&gt;U$195,0,IF('Indicator Data'!AC149&lt;U$194,10,(U$195-'Indicator Data'!AC149)/(U$195-U$194)*10)),1))</f>
        <v>7.1</v>
      </c>
      <c r="V146" s="97">
        <f>IF('Indicator Data'!AD149="No data","x",ROUND(IF('Indicator Data'!AD149&gt;V$195,10,IF('Indicator Data'!AD149&lt;V$194,0,10-(V$195-'Indicator Data'!AD149)/(V$195-V$194)*10)),1))</f>
        <v>0.5</v>
      </c>
      <c r="W146" s="98">
        <f t="shared" si="22"/>
        <v>3.8</v>
      </c>
      <c r="X146" s="99">
        <f t="shared" si="23"/>
        <v>2.8</v>
      </c>
      <c r="Y146" s="184"/>
    </row>
    <row r="147" spans="1:25" s="4" customFormat="1" x14ac:dyDescent="0.25">
      <c r="A147" s="131" t="s">
        <v>272</v>
      </c>
      <c r="B147" s="51" t="s">
        <v>271</v>
      </c>
      <c r="C147" s="97">
        <f>IF('Indicator Data'!AR150="No data","x",ROUND(IF('Indicator Data'!AR150&gt;C$195,0,IF('Indicator Data'!AR150&lt;C$194,10,(C$195-'Indicator Data'!AR150)/(C$195-C$194)*10)),1))</f>
        <v>4.5999999999999996</v>
      </c>
      <c r="D147" s="98">
        <f t="shared" si="16"/>
        <v>4.5999999999999996</v>
      </c>
      <c r="E147" s="97">
        <f>IF('Indicator Data'!AT150="No data","x",ROUND(IF('Indicator Data'!AT150&gt;E$195,0,IF('Indicator Data'!AT150&lt;E$194,10,(E$195-'Indicator Data'!AT150)/(E$195-E$194)*10)),1))</f>
        <v>4.8</v>
      </c>
      <c r="F147" s="97">
        <f>IF('Indicator Data'!AS150="No data","x",ROUND(IF('Indicator Data'!AS150&gt;F$195,0,IF('Indicator Data'!AS150&lt;F$194,10,(F$195-'Indicator Data'!AS150)/(F$195-F$194)*10)),1))</f>
        <v>4</v>
      </c>
      <c r="G147" s="98">
        <f t="shared" si="17"/>
        <v>4.4000000000000004</v>
      </c>
      <c r="H147" s="99">
        <f t="shared" si="18"/>
        <v>4.5</v>
      </c>
      <c r="I147" s="97">
        <f>IF('Indicator Data'!AV150="No data","x",ROUND(IF('Indicator Data'!AV150^2&gt;I$195,0,IF('Indicator Data'!AV150^2&lt;I$194,10,(I$195-'Indicator Data'!AV150^2)/(I$195-I$194)*10)),1))</f>
        <v>0.2</v>
      </c>
      <c r="J147" s="97">
        <f>IF(OR('Indicator Data'!AU150=0,'Indicator Data'!AU150="No data"),"x",ROUND(IF('Indicator Data'!AU150&gt;J$195,0,IF('Indicator Data'!AU150&lt;J$194,10,(J$195-'Indicator Data'!AU150)/(J$195-J$194)*10)),1))</f>
        <v>0.2</v>
      </c>
      <c r="K147" s="97">
        <f>IF('Indicator Data'!AW150="No data","x",ROUND(IF('Indicator Data'!AW150&gt;K$195,0,IF('Indicator Data'!AW150&lt;K$194,10,(K$195-'Indicator Data'!AW150)/(K$195-K$194)*10)),1))</f>
        <v>7.5</v>
      </c>
      <c r="L147" s="97">
        <f>IF('Indicator Data'!AX150="No data","x",ROUND(IF('Indicator Data'!AX150&gt;L$195,0,IF('Indicator Data'!AX150&lt;L$194,10,(L$195-'Indicator Data'!AX150)/(L$195-L$194)*10)),1))</f>
        <v>7.3</v>
      </c>
      <c r="M147" s="98">
        <f t="shared" si="19"/>
        <v>3.8</v>
      </c>
      <c r="N147" s="148">
        <f>IF('Indicator Data'!AY150="No data","x",'Indicator Data'!AY150/'Indicator Data'!BE150*100)</f>
        <v>56.537102473498237</v>
      </c>
      <c r="O147" s="97">
        <f t="shared" si="20"/>
        <v>4.4000000000000004</v>
      </c>
      <c r="P147" s="97">
        <f>IF('Indicator Data'!AZ150="No data","x",ROUND(IF('Indicator Data'!AZ150&gt;P$195,0,IF('Indicator Data'!AZ150&lt;P$194,10,(P$195-'Indicator Data'!AZ150)/(P$195-P$194)*10)),1))</f>
        <v>0.9</v>
      </c>
      <c r="Q147" s="97">
        <f>IF('Indicator Data'!BA150="No data","x",ROUND(IF('Indicator Data'!BA150&gt;Q$195,0,IF('Indicator Data'!BA150&lt;Q$194,10,(Q$195-'Indicator Data'!BA150)/(Q$195-Q$194)*10)),1))</f>
        <v>0.2</v>
      </c>
      <c r="R147" s="98">
        <f t="shared" si="21"/>
        <v>1.8</v>
      </c>
      <c r="S147" s="97">
        <f>IF('Indicator Data'!Y150="No data","x",ROUND(IF('Indicator Data'!Y150&gt;S$195,0,IF('Indicator Data'!Y150&lt;S$194,10,(S$195-'Indicator Data'!Y150)/(S$195-S$194)*10)),1))</f>
        <v>8.8000000000000007</v>
      </c>
      <c r="T147" s="97">
        <f>IF('Indicator Data'!Z150="No data","x",ROUND(IF('Indicator Data'!Z150&gt;T$195,0,IF('Indicator Data'!Z150&lt;T$194,10,(T$195-'Indicator Data'!Z150)/(T$195-T$194)*10)),1))</f>
        <v>7.9</v>
      </c>
      <c r="U147" s="97">
        <f>IF('Indicator Data'!AC150="No data","x",ROUND(IF('Indicator Data'!AC150&gt;U$195,0,IF('Indicator Data'!AC150&lt;U$194,10,(U$195-'Indicator Data'!AC150)/(U$195-U$194)*10)),1))</f>
        <v>8.8000000000000007</v>
      </c>
      <c r="V147" s="97">
        <f>IF('Indicator Data'!AD150="No data","x",ROUND(IF('Indicator Data'!AD150&gt;V$195,10,IF('Indicator Data'!AD150&lt;V$194,0,10-(V$195-'Indicator Data'!AD150)/(V$195-V$194)*10)),1))</f>
        <v>0.6</v>
      </c>
      <c r="W147" s="98">
        <f t="shared" si="22"/>
        <v>6.5</v>
      </c>
      <c r="X147" s="99">
        <f t="shared" si="23"/>
        <v>4</v>
      </c>
      <c r="Y147" s="184"/>
    </row>
    <row r="148" spans="1:25" s="4" customFormat="1" x14ac:dyDescent="0.25">
      <c r="A148" s="131" t="s">
        <v>274</v>
      </c>
      <c r="B148" s="51" t="s">
        <v>273</v>
      </c>
      <c r="C148" s="97" t="str">
        <f>IF('Indicator Data'!AR151="No data","x",ROUND(IF('Indicator Data'!AR151&gt;C$195,0,IF('Indicator Data'!AR151&lt;C$194,10,(C$195-'Indicator Data'!AR151)/(C$195-C$194)*10)),1))</f>
        <v>x</v>
      </c>
      <c r="D148" s="98" t="str">
        <f t="shared" si="16"/>
        <v>x</v>
      </c>
      <c r="E148" s="97">
        <f>IF('Indicator Data'!AT151="No data","x",ROUND(IF('Indicator Data'!AT151&gt;E$195,0,IF('Indicator Data'!AT151&lt;E$194,10,(E$195-'Indicator Data'!AT151)/(E$195-E$194)*10)),1))</f>
        <v>5.4</v>
      </c>
      <c r="F148" s="97">
        <f>IF('Indicator Data'!AS151="No data","x",ROUND(IF('Indicator Data'!AS151&gt;F$195,0,IF('Indicator Data'!AS151&lt;F$194,10,(F$195-'Indicator Data'!AS151)/(F$195-F$194)*10)),1))</f>
        <v>6.5</v>
      </c>
      <c r="G148" s="98">
        <f t="shared" si="17"/>
        <v>6</v>
      </c>
      <c r="H148" s="99">
        <f t="shared" si="18"/>
        <v>6</v>
      </c>
      <c r="I148" s="97">
        <f>IF('Indicator Data'!AV151="No data","x",ROUND(IF('Indicator Data'!AV151^2&gt;I$195,0,IF('Indicator Data'!AV151^2&lt;I$194,10,(I$195-'Indicator Data'!AV151^2)/(I$195-I$194)*10)),1))</f>
        <v>1.7</v>
      </c>
      <c r="J148" s="97">
        <f>IF(OR('Indicator Data'!AU151=0,'Indicator Data'!AU151="No data"),"x",ROUND(IF('Indicator Data'!AU151&gt;J$195,0,IF('Indicator Data'!AU151&lt;J$194,10,(J$195-'Indicator Data'!AU151)/(J$195-J$194)*10)),1))</f>
        <v>3.1</v>
      </c>
      <c r="K148" s="97">
        <f>IF('Indicator Data'!AW151="No data","x",ROUND(IF('Indicator Data'!AW151&gt;K$195,0,IF('Indicator Data'!AW151&lt;K$194,10,(K$195-'Indicator Data'!AW151)/(K$195-K$194)*10)),1))</f>
        <v>7.4</v>
      </c>
      <c r="L148" s="97">
        <f>IF('Indicator Data'!AX151="No data","x",ROUND(IF('Indicator Data'!AX151&gt;L$195,0,IF('Indicator Data'!AX151&lt;L$194,10,(L$195-'Indicator Data'!AX151)/(L$195-L$194)*10)),1))</f>
        <v>6.9</v>
      </c>
      <c r="M148" s="98">
        <f t="shared" si="19"/>
        <v>4.8</v>
      </c>
      <c r="N148" s="148">
        <f>IF('Indicator Data'!AY151="No data","x",'Indicator Data'!AY151/'Indicator Data'!BE151*100)</f>
        <v>66.666666666666657</v>
      </c>
      <c r="O148" s="97">
        <f t="shared" si="20"/>
        <v>3.4</v>
      </c>
      <c r="P148" s="97">
        <f>IF('Indicator Data'!AZ151="No data","x",ROUND(IF('Indicator Data'!AZ151&gt;P$195,0,IF('Indicator Data'!AZ151&lt;P$194,10,(P$195-'Indicator Data'!AZ151)/(P$195-P$194)*10)),1))</f>
        <v>7.3</v>
      </c>
      <c r="Q148" s="97">
        <f>IF('Indicator Data'!BA151="No data","x",ROUND(IF('Indicator Data'!BA151&gt;Q$195,0,IF('Indicator Data'!BA151&lt;Q$194,10,(Q$195-'Indicator Data'!BA151)/(Q$195-Q$194)*10)),1))</f>
        <v>0.6</v>
      </c>
      <c r="R148" s="98">
        <f t="shared" si="21"/>
        <v>3.8</v>
      </c>
      <c r="S148" s="97" t="str">
        <f>IF('Indicator Data'!Y151="No data","x",ROUND(IF('Indicator Data'!Y151&gt;S$195,0,IF('Indicator Data'!Y151&lt;S$194,10,(S$195-'Indicator Data'!Y151)/(S$195-S$194)*10)),1))</f>
        <v>x</v>
      </c>
      <c r="T148" s="97">
        <f>IF('Indicator Data'!Z151="No data","x",ROUND(IF('Indicator Data'!Z151&gt;T$195,0,IF('Indicator Data'!Z151&lt;T$194,10,(T$195-'Indicator Data'!Z151)/(T$195-T$194)*10)),1))</f>
        <v>1.5</v>
      </c>
      <c r="U148" s="97">
        <f>IF('Indicator Data'!AC151="No data","x",ROUND(IF('Indicator Data'!AC151&gt;U$195,0,IF('Indicator Data'!AC151&lt;U$194,10,(U$195-'Indicator Data'!AC151)/(U$195-U$194)*10)),1))</f>
        <v>9.1999999999999993</v>
      </c>
      <c r="V148" s="97">
        <f>IF('Indicator Data'!AD151="No data","x",ROUND(IF('Indicator Data'!AD151&gt;V$195,10,IF('Indicator Data'!AD151&lt;V$194,0,10-(V$195-'Indicator Data'!AD151)/(V$195-V$194)*10)),1))</f>
        <v>1.7</v>
      </c>
      <c r="W148" s="98">
        <f t="shared" si="22"/>
        <v>4.0999999999999996</v>
      </c>
      <c r="X148" s="99">
        <f t="shared" si="23"/>
        <v>4.2</v>
      </c>
      <c r="Y148" s="184"/>
    </row>
    <row r="149" spans="1:25" s="4" customFormat="1" x14ac:dyDescent="0.25">
      <c r="A149" s="131" t="s">
        <v>276</v>
      </c>
      <c r="B149" s="51" t="s">
        <v>275</v>
      </c>
      <c r="C149" s="97" t="str">
        <f>IF('Indicator Data'!AR152="No data","x",ROUND(IF('Indicator Data'!AR152&gt;C$195,0,IF('Indicator Data'!AR152&lt;C$194,10,(C$195-'Indicator Data'!AR152)/(C$195-C$194)*10)),1))</f>
        <v>x</v>
      </c>
      <c r="D149" s="98" t="str">
        <f t="shared" si="16"/>
        <v>x</v>
      </c>
      <c r="E149" s="97">
        <f>IF('Indicator Data'!AT152="No data","x",ROUND(IF('Indicator Data'!AT152&gt;E$195,0,IF('Indicator Data'!AT152&lt;E$194,10,(E$195-'Indicator Data'!AT152)/(E$195-E$194)*10)),1))</f>
        <v>5.4</v>
      </c>
      <c r="F149" s="97">
        <f>IF('Indicator Data'!AS152="No data","x",ROUND(IF('Indicator Data'!AS152&gt;F$195,0,IF('Indicator Data'!AS152&lt;F$194,10,(F$195-'Indicator Data'!AS152)/(F$195-F$194)*10)),1))</f>
        <v>4.5999999999999996</v>
      </c>
      <c r="G149" s="98">
        <f t="shared" si="17"/>
        <v>5</v>
      </c>
      <c r="H149" s="99">
        <f t="shared" si="18"/>
        <v>5</v>
      </c>
      <c r="I149" s="97">
        <f>IF('Indicator Data'!AV152="No data","x",ROUND(IF('Indicator Data'!AV152^2&gt;I$195,0,IF('Indicator Data'!AV152^2&lt;I$194,10,(I$195-'Indicator Data'!AV152^2)/(I$195-I$194)*10)),1))</f>
        <v>1.1000000000000001</v>
      </c>
      <c r="J149" s="97">
        <f>IF(OR('Indicator Data'!AU152=0,'Indicator Data'!AU152="No data"),"x",ROUND(IF('Indicator Data'!AU152&gt;J$195,0,IF('Indicator Data'!AU152&lt;J$194,10,(J$195-'Indicator Data'!AU152)/(J$195-J$194)*10)),1))</f>
        <v>0</v>
      </c>
      <c r="K149" s="97">
        <f>IF('Indicator Data'!AW152="No data","x",ROUND(IF('Indicator Data'!AW152&gt;K$195,0,IF('Indicator Data'!AW152&lt;K$194,10,(K$195-'Indicator Data'!AW152)/(K$195-K$194)*10)),1))</f>
        <v>3</v>
      </c>
      <c r="L149" s="97">
        <f>IF('Indicator Data'!AX152="No data","x",ROUND(IF('Indicator Data'!AX152&gt;L$195,0,IF('Indicator Data'!AX152&lt;L$194,10,(L$195-'Indicator Data'!AX152)/(L$195-L$194)*10)),1))</f>
        <v>1.2</v>
      </c>
      <c r="M149" s="98">
        <f t="shared" si="19"/>
        <v>1.3</v>
      </c>
      <c r="N149" s="148">
        <f>IF('Indicator Data'!AY152="No data","x",'Indicator Data'!AY152/'Indicator Data'!BE152*100)</f>
        <v>6.047383576236574</v>
      </c>
      <c r="O149" s="97">
        <f t="shared" si="20"/>
        <v>9.5</v>
      </c>
      <c r="P149" s="97">
        <f>IF('Indicator Data'!AZ152="No data","x",ROUND(IF('Indicator Data'!AZ152&gt;P$195,0,IF('Indicator Data'!AZ152&lt;P$194,10,(P$195-'Indicator Data'!AZ152)/(P$195-P$194)*10)),1))</f>
        <v>0</v>
      </c>
      <c r="Q149" s="97">
        <f>IF('Indicator Data'!BA152="No data","x",ROUND(IF('Indicator Data'!BA152&gt;Q$195,0,IF('Indicator Data'!BA152&lt;Q$194,10,(Q$195-'Indicator Data'!BA152)/(Q$195-Q$194)*10)),1))</f>
        <v>0.6</v>
      </c>
      <c r="R149" s="98">
        <f t="shared" si="21"/>
        <v>3.4</v>
      </c>
      <c r="S149" s="97">
        <f>IF('Indicator Data'!Y152="No data","x",ROUND(IF('Indicator Data'!Y152&gt;S$195,0,IF('Indicator Data'!Y152&lt;S$194,10,(S$195-'Indicator Data'!Y152)/(S$195-S$194)*10)),1))</f>
        <v>3.8</v>
      </c>
      <c r="T149" s="97">
        <f>IF('Indicator Data'!Z152="No data","x",ROUND(IF('Indicator Data'!Z152&gt;T$195,0,IF('Indicator Data'!Z152&lt;T$194,10,(T$195-'Indicator Data'!Z152)/(T$195-T$194)*10)),1))</f>
        <v>0.3</v>
      </c>
      <c r="U149" s="97">
        <f>IF('Indicator Data'!AC152="No data","x",ROUND(IF('Indicator Data'!AC152&gt;U$195,0,IF('Indicator Data'!AC152&lt;U$194,10,(U$195-'Indicator Data'!AC152)/(U$195-U$194)*10)),1))</f>
        <v>1.8</v>
      </c>
      <c r="V149" s="97">
        <f>IF('Indicator Data'!AD152="No data","x",ROUND(IF('Indicator Data'!AD152&gt;V$195,10,IF('Indicator Data'!AD152&lt;V$194,0,10-(V$195-'Indicator Data'!AD152)/(V$195-V$194)*10)),1))</f>
        <v>0.1</v>
      </c>
      <c r="W149" s="98">
        <f t="shared" si="22"/>
        <v>1.5</v>
      </c>
      <c r="X149" s="99">
        <f t="shared" si="23"/>
        <v>2.1</v>
      </c>
      <c r="Y149" s="184"/>
    </row>
    <row r="150" spans="1:25" s="4" customFormat="1" x14ac:dyDescent="0.25">
      <c r="A150" s="131" t="s">
        <v>278</v>
      </c>
      <c r="B150" s="51" t="s">
        <v>277</v>
      </c>
      <c r="C150" s="97">
        <f>IF('Indicator Data'!AR153="No data","x",ROUND(IF('Indicator Data'!AR153&gt;C$195,0,IF('Indicator Data'!AR153&lt;C$194,10,(C$195-'Indicator Data'!AR153)/(C$195-C$194)*10)),1))</f>
        <v>4.7</v>
      </c>
      <c r="D150" s="98">
        <f t="shared" si="16"/>
        <v>4.7</v>
      </c>
      <c r="E150" s="97">
        <f>IF('Indicator Data'!AT153="No data","x",ROUND(IF('Indicator Data'!AT153&gt;E$195,0,IF('Indicator Data'!AT153&lt;E$194,10,(E$195-'Indicator Data'!AT153)/(E$195-E$194)*10)),1))</f>
        <v>5.5</v>
      </c>
      <c r="F150" s="97">
        <f>IF('Indicator Data'!AS153="No data","x",ROUND(IF('Indicator Data'!AS153&gt;F$195,0,IF('Indicator Data'!AS153&lt;F$194,10,(F$195-'Indicator Data'!AS153)/(F$195-F$194)*10)),1))</f>
        <v>5.9</v>
      </c>
      <c r="G150" s="98">
        <f t="shared" si="17"/>
        <v>5.7</v>
      </c>
      <c r="H150" s="99">
        <f t="shared" si="18"/>
        <v>5.2</v>
      </c>
      <c r="I150" s="97">
        <f>IF('Indicator Data'!AV153="No data","x",ROUND(IF('Indicator Data'!AV153^2&gt;I$195,0,IF('Indicator Data'!AV153^2&lt;I$194,10,(I$195-'Indicator Data'!AV153^2)/(I$195-I$194)*10)),1))</f>
        <v>7.6</v>
      </c>
      <c r="J150" s="97">
        <f>IF(OR('Indicator Data'!AU153=0,'Indicator Data'!AU153="No data"),"x",ROUND(IF('Indicator Data'!AU153&gt;J$195,0,IF('Indicator Data'!AU153&lt;J$194,10,(J$195-'Indicator Data'!AU153)/(J$195-J$194)*10)),1))</f>
        <v>3.9</v>
      </c>
      <c r="K150" s="97">
        <f>IF('Indicator Data'!AW153="No data","x",ROUND(IF('Indicator Data'!AW153&gt;K$195,0,IF('Indicator Data'!AW153&lt;K$194,10,(K$195-'Indicator Data'!AW153)/(K$195-K$194)*10)),1))</f>
        <v>7.8</v>
      </c>
      <c r="L150" s="97">
        <f>IF('Indicator Data'!AX153="No data","x",ROUND(IF('Indicator Data'!AX153&gt;L$195,0,IF('Indicator Data'!AX153&lt;L$194,10,(L$195-'Indicator Data'!AX153)/(L$195-L$194)*10)),1))</f>
        <v>5.0999999999999996</v>
      </c>
      <c r="M150" s="98">
        <f t="shared" si="19"/>
        <v>6.1</v>
      </c>
      <c r="N150" s="148">
        <f>IF('Indicator Data'!AY153="No data","x",'Indicator Data'!AY153/'Indicator Data'!BE153*100)</f>
        <v>11.946190204124033</v>
      </c>
      <c r="O150" s="97">
        <f t="shared" si="20"/>
        <v>8.9</v>
      </c>
      <c r="P150" s="97">
        <f>IF('Indicator Data'!AZ153="No data","x",ROUND(IF('Indicator Data'!AZ153&gt;P$195,0,IF('Indicator Data'!AZ153&lt;P$194,10,(P$195-'Indicator Data'!AZ153)/(P$195-P$194)*10)),1))</f>
        <v>5.8</v>
      </c>
      <c r="Q150" s="97">
        <f>IF('Indicator Data'!BA153="No data","x",ROUND(IF('Indicator Data'!BA153&gt;Q$195,0,IF('Indicator Data'!BA153&lt;Q$194,10,(Q$195-'Indicator Data'!BA153)/(Q$195-Q$194)*10)),1))</f>
        <v>4.3</v>
      </c>
      <c r="R150" s="98">
        <f t="shared" si="21"/>
        <v>6.3</v>
      </c>
      <c r="S150" s="97">
        <f>IF('Indicator Data'!Y153="No data","x",ROUND(IF('Indicator Data'!Y153&gt;S$195,0,IF('Indicator Data'!Y153&lt;S$194,10,(S$195-'Indicator Data'!Y153)/(S$195-S$194)*10)),1))</f>
        <v>9.9</v>
      </c>
      <c r="T150" s="97">
        <f>IF('Indicator Data'!Z153="No data","x",ROUND(IF('Indicator Data'!Z153&gt;T$195,0,IF('Indicator Data'!Z153&lt;T$194,10,(T$195-'Indicator Data'!Z153)/(T$195-T$194)*10)),1))</f>
        <v>1.5</v>
      </c>
      <c r="U150" s="97">
        <f>IF('Indicator Data'!AC153="No data","x",ROUND(IF('Indicator Data'!AC153&gt;U$195,0,IF('Indicator Data'!AC153&lt;U$194,10,(U$195-'Indicator Data'!AC153)/(U$195-U$194)*10)),1))</f>
        <v>9.8000000000000007</v>
      </c>
      <c r="V150" s="97">
        <f>IF('Indicator Data'!AD153="No data","x",ROUND(IF('Indicator Data'!AD153&gt;V$195,10,IF('Indicator Data'!AD153&lt;V$194,0,10-(V$195-'Indicator Data'!AD153)/(V$195-V$194)*10)),1))</f>
        <v>3.5</v>
      </c>
      <c r="W150" s="98">
        <f t="shared" si="22"/>
        <v>6.2</v>
      </c>
      <c r="X150" s="99">
        <f t="shared" si="23"/>
        <v>6.2</v>
      </c>
      <c r="Y150" s="184"/>
    </row>
    <row r="151" spans="1:25" s="4" customFormat="1" x14ac:dyDescent="0.25">
      <c r="A151" s="131" t="s">
        <v>280</v>
      </c>
      <c r="B151" s="51" t="s">
        <v>279</v>
      </c>
      <c r="C151" s="97">
        <f>IF('Indicator Data'!AR154="No data","x",ROUND(IF('Indicator Data'!AR154&gt;C$195,0,IF('Indicator Data'!AR154&lt;C$194,10,(C$195-'Indicator Data'!AR154)/(C$195-C$194)*10)),1))</f>
        <v>4.9000000000000004</v>
      </c>
      <c r="D151" s="98">
        <f t="shared" si="16"/>
        <v>4.9000000000000004</v>
      </c>
      <c r="E151" s="97">
        <f>IF('Indicator Data'!AT154="No data","x",ROUND(IF('Indicator Data'!AT154&gt;E$195,0,IF('Indicator Data'!AT154&lt;E$194,10,(E$195-'Indicator Data'!AT154)/(E$195-E$194)*10)),1))</f>
        <v>5.8</v>
      </c>
      <c r="F151" s="97">
        <f>IF('Indicator Data'!AS154="No data","x",ROUND(IF('Indicator Data'!AS154&gt;F$195,0,IF('Indicator Data'!AS154&lt;F$194,10,(F$195-'Indicator Data'!AS154)/(F$195-F$194)*10)),1))</f>
        <v>4.8</v>
      </c>
      <c r="G151" s="98">
        <f t="shared" si="17"/>
        <v>5.3</v>
      </c>
      <c r="H151" s="99">
        <f t="shared" si="18"/>
        <v>5.0999999999999996</v>
      </c>
      <c r="I151" s="97">
        <f>IF('Indicator Data'!AV154="No data","x",ROUND(IF('Indicator Data'!AV154^2&gt;I$195,0,IF('Indicator Data'!AV154^2&lt;I$194,10,(I$195-'Indicator Data'!AV154^2)/(I$195-I$194)*10)),1))</f>
        <v>0.4</v>
      </c>
      <c r="J151" s="97">
        <f>IF(OR('Indicator Data'!AU154=0,'Indicator Data'!AU154="No data"),"x",ROUND(IF('Indicator Data'!AU154&gt;J$195,0,IF('Indicator Data'!AU154&lt;J$194,10,(J$195-'Indicator Data'!AU154)/(J$195-J$194)*10)),1))</f>
        <v>0</v>
      </c>
      <c r="K151" s="97">
        <f>IF('Indicator Data'!AW154="No data","x",ROUND(IF('Indicator Data'!AW154&gt;K$195,0,IF('Indicator Data'!AW154&lt;K$194,10,(K$195-'Indicator Data'!AW154)/(K$195-K$194)*10)),1))</f>
        <v>3.5</v>
      </c>
      <c r="L151" s="97">
        <f>IF('Indicator Data'!AX154="No data","x",ROUND(IF('Indicator Data'!AX154&gt;L$195,0,IF('Indicator Data'!AX154&lt;L$194,10,(L$195-'Indicator Data'!AX154)/(L$195-L$194)*10)),1))</f>
        <v>4.0999999999999996</v>
      </c>
      <c r="M151" s="98">
        <f t="shared" si="19"/>
        <v>2</v>
      </c>
      <c r="N151" s="148">
        <f>IF('Indicator Data'!AY154="No data","x",'Indicator Data'!AY154/'Indicator Data'!BE154*100)</f>
        <v>75.463068831465819</v>
      </c>
      <c r="O151" s="97">
        <f t="shared" si="20"/>
        <v>2.5</v>
      </c>
      <c r="P151" s="97">
        <f>IF('Indicator Data'!AZ154="No data","x",ROUND(IF('Indicator Data'!AZ154&gt;P$195,0,IF('Indicator Data'!AZ154&lt;P$194,10,(P$195-'Indicator Data'!AZ154)/(P$195-P$194)*10)),1))</f>
        <v>0.4</v>
      </c>
      <c r="Q151" s="97">
        <f>IF('Indicator Data'!BA154="No data","x",ROUND(IF('Indicator Data'!BA154&gt;Q$195,0,IF('Indicator Data'!BA154&lt;Q$194,10,(Q$195-'Indicator Data'!BA154)/(Q$195-Q$194)*10)),1))</f>
        <v>0.2</v>
      </c>
      <c r="R151" s="98">
        <f t="shared" si="21"/>
        <v>1</v>
      </c>
      <c r="S151" s="97">
        <f>IF('Indicator Data'!Y154="No data","x",ROUND(IF('Indicator Data'!Y154&gt;S$195,0,IF('Indicator Data'!Y154&lt;S$194,10,(S$195-'Indicator Data'!Y154)/(S$195-S$194)*10)),1))</f>
        <v>4.7</v>
      </c>
      <c r="T151" s="97">
        <f>IF('Indicator Data'!Z154="No data","x",ROUND(IF('Indicator Data'!Z154&gt;T$195,0,IF('Indicator Data'!Z154&lt;T$194,10,(T$195-'Indicator Data'!Z154)/(T$195-T$194)*10)),1))</f>
        <v>4.4000000000000004</v>
      </c>
      <c r="U151" s="97">
        <f>IF('Indicator Data'!AC154="No data","x",ROUND(IF('Indicator Data'!AC154&gt;U$195,0,IF('Indicator Data'!AC154&lt;U$194,10,(U$195-'Indicator Data'!AC154)/(U$195-U$194)*10)),1))</f>
        <v>5.7</v>
      </c>
      <c r="V151" s="97">
        <f>IF('Indicator Data'!AD154="No data","x",ROUND(IF('Indicator Data'!AD154&gt;V$195,10,IF('Indicator Data'!AD154&lt;V$194,0,10-(V$195-'Indicator Data'!AD154)/(V$195-V$194)*10)),1))</f>
        <v>0.2</v>
      </c>
      <c r="W151" s="98">
        <f t="shared" si="22"/>
        <v>3.8</v>
      </c>
      <c r="X151" s="99">
        <f t="shared" si="23"/>
        <v>2.2999999999999998</v>
      </c>
      <c r="Y151" s="184"/>
    </row>
    <row r="152" spans="1:25" s="4" customFormat="1" x14ac:dyDescent="0.25">
      <c r="A152" s="131" t="s">
        <v>282</v>
      </c>
      <c r="B152" s="51" t="s">
        <v>281</v>
      </c>
      <c r="C152" s="97">
        <f>IF('Indicator Data'!AR155="No data","x",ROUND(IF('Indicator Data'!AR155&gt;C$195,0,IF('Indicator Data'!AR155&lt;C$194,10,(C$195-'Indicator Data'!AR155)/(C$195-C$194)*10)),1))</f>
        <v>4.3</v>
      </c>
      <c r="D152" s="98">
        <f t="shared" si="16"/>
        <v>4.3</v>
      </c>
      <c r="E152" s="97">
        <f>IF('Indicator Data'!AT155="No data","x",ROUND(IF('Indicator Data'!AT155&gt;E$195,0,IF('Indicator Data'!AT155&lt;E$194,10,(E$195-'Indicator Data'!AT155)/(E$195-E$194)*10)),1))</f>
        <v>4.5</v>
      </c>
      <c r="F152" s="97">
        <f>IF('Indicator Data'!AS155="No data","x",ROUND(IF('Indicator Data'!AS155&gt;F$195,0,IF('Indicator Data'!AS155&lt;F$194,10,(F$195-'Indicator Data'!AS155)/(F$195-F$194)*10)),1))</f>
        <v>4.0999999999999996</v>
      </c>
      <c r="G152" s="98">
        <f t="shared" si="17"/>
        <v>4.3</v>
      </c>
      <c r="H152" s="99">
        <f t="shared" si="18"/>
        <v>4.3</v>
      </c>
      <c r="I152" s="97">
        <f>IF('Indicator Data'!AV155="No data","x",ROUND(IF('Indicator Data'!AV155^2&gt;I$195,0,IF('Indicator Data'!AV155^2&lt;I$194,10,(I$195-'Indicator Data'!AV155^2)/(I$195-I$194)*10)),1))</f>
        <v>1</v>
      </c>
      <c r="J152" s="97">
        <f>IF(OR('Indicator Data'!AU155=0,'Indicator Data'!AU155="No data"),"x",ROUND(IF('Indicator Data'!AU155&gt;J$195,0,IF('Indicator Data'!AU155&lt;J$194,10,(J$195-'Indicator Data'!AU155)/(J$195-J$194)*10)),1))</f>
        <v>0</v>
      </c>
      <c r="K152" s="97">
        <f>IF('Indicator Data'!AW155="No data","x",ROUND(IF('Indicator Data'!AW155&gt;K$195,0,IF('Indicator Data'!AW155&lt;K$194,10,(K$195-'Indicator Data'!AW155)/(K$195-K$194)*10)),1))</f>
        <v>4.2</v>
      </c>
      <c r="L152" s="97">
        <f>IF('Indicator Data'!AX155="No data","x",ROUND(IF('Indicator Data'!AX155&gt;L$195,0,IF('Indicator Data'!AX155&lt;L$194,10,(L$195-'Indicator Data'!AX155)/(L$195-L$194)*10)),1))</f>
        <v>2.1</v>
      </c>
      <c r="M152" s="98">
        <f t="shared" si="19"/>
        <v>1.8</v>
      </c>
      <c r="N152" s="148">
        <f>IF('Indicator Data'!AY155="No data","x",'Indicator Data'!AY155/'Indicator Data'!BE155*100)</f>
        <v>82.608695652173907</v>
      </c>
      <c r="O152" s="97">
        <f t="shared" si="20"/>
        <v>1.8</v>
      </c>
      <c r="P152" s="97">
        <f>IF('Indicator Data'!AZ155="No data","x",ROUND(IF('Indicator Data'!AZ155&gt;P$195,0,IF('Indicator Data'!AZ155&lt;P$194,10,(P$195-'Indicator Data'!AZ155)/(P$195-P$194)*10)),1))</f>
        <v>0.2</v>
      </c>
      <c r="Q152" s="97">
        <f>IF('Indicator Data'!BA155="No data","x",ROUND(IF('Indicator Data'!BA155&gt;Q$195,0,IF('Indicator Data'!BA155&lt;Q$194,10,(Q$195-'Indicator Data'!BA155)/(Q$195-Q$194)*10)),1))</f>
        <v>0.9</v>
      </c>
      <c r="R152" s="98">
        <f t="shared" si="21"/>
        <v>1</v>
      </c>
      <c r="S152" s="97">
        <f>IF('Indicator Data'!Y155="No data","x",ROUND(IF('Indicator Data'!Y155&gt;S$195,0,IF('Indicator Data'!Y155&lt;S$194,10,(S$195-'Indicator Data'!Y155)/(S$195-S$194)*10)),1))</f>
        <v>7.3</v>
      </c>
      <c r="T152" s="97">
        <f>IF('Indicator Data'!Z155="No data","x",ROUND(IF('Indicator Data'!Z155&gt;T$195,0,IF('Indicator Data'!Z155&lt;T$194,10,(T$195-'Indicator Data'!Z155)/(T$195-T$194)*10)),1))</f>
        <v>0.5</v>
      </c>
      <c r="U152" s="97">
        <f>IF('Indicator Data'!AC155="No data","x",ROUND(IF('Indicator Data'!AC155&gt;U$195,0,IF('Indicator Data'!AC155&lt;U$194,10,(U$195-'Indicator Data'!AC155)/(U$195-U$194)*10)),1))</f>
        <v>7.3</v>
      </c>
      <c r="V152" s="97" t="str">
        <f>IF('Indicator Data'!AD155="No data","x",ROUND(IF('Indicator Data'!AD155&gt;V$195,10,IF('Indicator Data'!AD155&lt;V$194,0,10-(V$195-'Indicator Data'!AD155)/(V$195-V$194)*10)),1))</f>
        <v>x</v>
      </c>
      <c r="W152" s="98">
        <f t="shared" si="22"/>
        <v>5</v>
      </c>
      <c r="X152" s="99">
        <f t="shared" si="23"/>
        <v>2.6</v>
      </c>
      <c r="Y152" s="184"/>
    </row>
    <row r="153" spans="1:25" s="4" customFormat="1" x14ac:dyDescent="0.25">
      <c r="A153" s="131" t="s">
        <v>284</v>
      </c>
      <c r="B153" s="51" t="s">
        <v>283</v>
      </c>
      <c r="C153" s="97">
        <f>IF('Indicator Data'!AR156="No data","x",ROUND(IF('Indicator Data'!AR156&gt;C$195,0,IF('Indicator Data'!AR156&lt;C$194,10,(C$195-'Indicator Data'!AR156)/(C$195-C$194)*10)),1))</f>
        <v>3.5</v>
      </c>
      <c r="D153" s="98">
        <f t="shared" si="16"/>
        <v>3.5</v>
      </c>
      <c r="E153" s="97">
        <f>IF('Indicator Data'!AT156="No data","x",ROUND(IF('Indicator Data'!AT156&gt;E$195,0,IF('Indicator Data'!AT156&lt;E$194,10,(E$195-'Indicator Data'!AT156)/(E$195-E$194)*10)),1))</f>
        <v>7</v>
      </c>
      <c r="F153" s="97">
        <f>IF('Indicator Data'!AS156="No data","x",ROUND(IF('Indicator Data'!AS156&gt;F$195,0,IF('Indicator Data'!AS156&lt;F$194,10,(F$195-'Indicator Data'!AS156)/(F$195-F$194)*10)),1))</f>
        <v>7.5</v>
      </c>
      <c r="G153" s="98">
        <f t="shared" si="17"/>
        <v>7.3</v>
      </c>
      <c r="H153" s="99">
        <f t="shared" si="18"/>
        <v>5.4</v>
      </c>
      <c r="I153" s="97">
        <f>IF('Indicator Data'!AV156="No data","x",ROUND(IF('Indicator Data'!AV156^2&gt;I$195,0,IF('Indicator Data'!AV156^2&lt;I$194,10,(I$195-'Indicator Data'!AV156^2)/(I$195-I$194)*10)),1))</f>
        <v>8.4</v>
      </c>
      <c r="J153" s="97">
        <f>IF(OR('Indicator Data'!AU156=0,'Indicator Data'!AU156="No data"),"x",ROUND(IF('Indicator Data'!AU156&gt;J$195,0,IF('Indicator Data'!AU156&lt;J$194,10,(J$195-'Indicator Data'!AU156)/(J$195-J$194)*10)),1))</f>
        <v>8.6999999999999993</v>
      </c>
      <c r="K153" s="97">
        <f>IF('Indicator Data'!AW156="No data","x",ROUND(IF('Indicator Data'!AW156&gt;K$195,0,IF('Indicator Data'!AW156&lt;K$194,10,(K$195-'Indicator Data'!AW156)/(K$195-K$194)*10)),1))</f>
        <v>9.8000000000000007</v>
      </c>
      <c r="L153" s="97">
        <f>IF('Indicator Data'!AX156="No data","x",ROUND(IF('Indicator Data'!AX156&gt;L$195,0,IF('Indicator Data'!AX156&lt;L$194,10,(L$195-'Indicator Data'!AX156)/(L$195-L$194)*10)),1))</f>
        <v>5.7</v>
      </c>
      <c r="M153" s="98">
        <f t="shared" si="19"/>
        <v>8.1999999999999993</v>
      </c>
      <c r="N153" s="148">
        <f>IF('Indicator Data'!AY156="No data","x",'Indicator Data'!AY156/'Indicator Data'!BE156*100)</f>
        <v>20.943870427254957</v>
      </c>
      <c r="O153" s="97">
        <f t="shared" si="20"/>
        <v>8</v>
      </c>
      <c r="P153" s="97">
        <f>IF('Indicator Data'!AZ156="No data","x",ROUND(IF('Indicator Data'!AZ156&gt;P$195,0,IF('Indicator Data'!AZ156&lt;P$194,10,(P$195-'Indicator Data'!AZ156)/(P$195-P$194)*10)),1))</f>
        <v>9.6</v>
      </c>
      <c r="Q153" s="97">
        <f>IF('Indicator Data'!BA156="No data","x",ROUND(IF('Indicator Data'!BA156&gt;Q$195,0,IF('Indicator Data'!BA156&lt;Q$194,10,(Q$195-'Indicator Data'!BA156)/(Q$195-Q$194)*10)),1))</f>
        <v>7.5</v>
      </c>
      <c r="R153" s="98">
        <f t="shared" si="21"/>
        <v>8.4</v>
      </c>
      <c r="S153" s="97">
        <f>IF('Indicator Data'!Y156="No data","x",ROUND(IF('Indicator Data'!Y156&gt;S$195,0,IF('Indicator Data'!Y156&lt;S$194,10,(S$195-'Indicator Data'!Y156)/(S$195-S$194)*10)),1))</f>
        <v>9.9</v>
      </c>
      <c r="T153" s="97">
        <f>IF('Indicator Data'!Z156="No data","x",ROUND(IF('Indicator Data'!Z156&gt;T$195,0,IF('Indicator Data'!Z156&lt;T$194,10,(T$195-'Indicator Data'!Z156)/(T$195-T$194)*10)),1))</f>
        <v>4.0999999999999996</v>
      </c>
      <c r="U153" s="97">
        <f>IF('Indicator Data'!AC156="No data","x",ROUND(IF('Indicator Data'!AC156&gt;U$195,0,IF('Indicator Data'!AC156&lt;U$194,10,(U$195-'Indicator Data'!AC156)/(U$195-U$194)*10)),1))</f>
        <v>9.4</v>
      </c>
      <c r="V153" s="97">
        <f>IF('Indicator Data'!AD156="No data","x",ROUND(IF('Indicator Data'!AD156&gt;V$195,10,IF('Indicator Data'!AD156&lt;V$194,0,10-(V$195-'Indicator Data'!AD156)/(V$195-V$194)*10)),1))</f>
        <v>10</v>
      </c>
      <c r="W153" s="98">
        <f t="shared" si="22"/>
        <v>8.4</v>
      </c>
      <c r="X153" s="99">
        <f t="shared" si="23"/>
        <v>8.3000000000000007</v>
      </c>
      <c r="Y153" s="184"/>
    </row>
    <row r="154" spans="1:25" s="4" customFormat="1" x14ac:dyDescent="0.25">
      <c r="A154" s="131" t="s">
        <v>286</v>
      </c>
      <c r="B154" s="51" t="s">
        <v>285</v>
      </c>
      <c r="C154" s="97">
        <f>IF('Indicator Data'!AR157="No data","x",ROUND(IF('Indicator Data'!AR157&gt;C$195,0,IF('Indicator Data'!AR157&lt;C$194,10,(C$195-'Indicator Data'!AR157)/(C$195-C$194)*10)),1))</f>
        <v>1.2</v>
      </c>
      <c r="D154" s="98">
        <f t="shared" si="16"/>
        <v>1.2</v>
      </c>
      <c r="E154" s="97">
        <f>IF('Indicator Data'!AT157="No data","x",ROUND(IF('Indicator Data'!AT157&gt;E$195,0,IF('Indicator Data'!AT157&lt;E$194,10,(E$195-'Indicator Data'!AT157)/(E$195-E$194)*10)),1))</f>
        <v>1.6</v>
      </c>
      <c r="F154" s="97">
        <f>IF('Indicator Data'!AS157="No data","x",ROUND(IF('Indicator Data'!AS157&gt;F$195,0,IF('Indicator Data'!AS157&lt;F$194,10,(F$195-'Indicator Data'!AS157)/(F$195-F$194)*10)),1))</f>
        <v>0.5</v>
      </c>
      <c r="G154" s="98">
        <f t="shared" si="17"/>
        <v>1.1000000000000001</v>
      </c>
      <c r="H154" s="99">
        <f t="shared" si="18"/>
        <v>1.2</v>
      </c>
      <c r="I154" s="97">
        <f>IF('Indicator Data'!AV157="No data","x",ROUND(IF('Indicator Data'!AV157^2&gt;I$195,0,IF('Indicator Data'!AV157^2&lt;I$194,10,(I$195-'Indicator Data'!AV157^2)/(I$195-I$194)*10)),1))</f>
        <v>0.7</v>
      </c>
      <c r="J154" s="97">
        <f>IF(OR('Indicator Data'!AU157=0,'Indicator Data'!AU157="No data"),"x",ROUND(IF('Indicator Data'!AU157&gt;J$195,0,IF('Indicator Data'!AU157&lt;J$194,10,(J$195-'Indicator Data'!AU157)/(J$195-J$194)*10)),1))</f>
        <v>0</v>
      </c>
      <c r="K154" s="97">
        <f>IF('Indicator Data'!AW157="No data","x",ROUND(IF('Indicator Data'!AW157&gt;K$195,0,IF('Indicator Data'!AW157&lt;K$194,10,(K$195-'Indicator Data'!AW157)/(K$195-K$194)*10)),1))</f>
        <v>1.8</v>
      </c>
      <c r="L154" s="97">
        <f>IF('Indicator Data'!AX157="No data","x",ROUND(IF('Indicator Data'!AX157&gt;L$195,0,IF('Indicator Data'!AX157&lt;L$194,10,(L$195-'Indicator Data'!AX157)/(L$195-L$194)*10)),1))</f>
        <v>2.8</v>
      </c>
      <c r="M154" s="98">
        <f t="shared" si="19"/>
        <v>1.3</v>
      </c>
      <c r="N154" s="148">
        <f>IF('Indicator Data'!AY157="No data","x",'Indicator Data'!AY157/'Indicator Data'!BE157*100)</f>
        <v>800</v>
      </c>
      <c r="O154" s="97">
        <f t="shared" si="20"/>
        <v>0</v>
      </c>
      <c r="P154" s="97">
        <f>IF('Indicator Data'!AZ157="No data","x",ROUND(IF('Indicator Data'!AZ157&gt;P$195,0,IF('Indicator Data'!AZ157&lt;P$194,10,(P$195-'Indicator Data'!AZ157)/(P$195-P$194)*10)),1))</f>
        <v>0</v>
      </c>
      <c r="Q154" s="97">
        <f>IF('Indicator Data'!BA157="No data","x",ROUND(IF('Indicator Data'!BA157&gt;Q$195,0,IF('Indicator Data'!BA157&lt;Q$194,10,(Q$195-'Indicator Data'!BA157)/(Q$195-Q$194)*10)),1))</f>
        <v>0</v>
      </c>
      <c r="R154" s="98">
        <f t="shared" si="21"/>
        <v>0</v>
      </c>
      <c r="S154" s="97">
        <f>IF('Indicator Data'!Y157="No data","x",ROUND(IF('Indicator Data'!Y157&gt;S$195,0,IF('Indicator Data'!Y157&lt;S$194,10,(S$195-'Indicator Data'!Y157)/(S$195-S$194)*10)),1))</f>
        <v>5.0999999999999996</v>
      </c>
      <c r="T154" s="97">
        <f>IF('Indicator Data'!Z157="No data","x",ROUND(IF('Indicator Data'!Z157&gt;T$195,0,IF('Indicator Data'!Z157&lt;T$194,10,(T$195-'Indicator Data'!Z157)/(T$195-T$194)*10)),1))</f>
        <v>1</v>
      </c>
      <c r="U154" s="97">
        <f>IF('Indicator Data'!AC157="No data","x",ROUND(IF('Indicator Data'!AC157&gt;U$195,0,IF('Indicator Data'!AC157&lt;U$194,10,(U$195-'Indicator Data'!AC157)/(U$195-U$194)*10)),1))</f>
        <v>0</v>
      </c>
      <c r="V154" s="97">
        <f>IF('Indicator Data'!AD157="No data","x",ROUND(IF('Indicator Data'!AD157&gt;V$195,10,IF('Indicator Data'!AD157&lt;V$194,0,10-(V$195-'Indicator Data'!AD157)/(V$195-V$194)*10)),1))</f>
        <v>0.1</v>
      </c>
      <c r="W154" s="98">
        <f t="shared" si="22"/>
        <v>1.6</v>
      </c>
      <c r="X154" s="99">
        <f t="shared" si="23"/>
        <v>1</v>
      </c>
      <c r="Y154" s="184"/>
    </row>
    <row r="155" spans="1:25" s="4" customFormat="1" x14ac:dyDescent="0.25">
      <c r="A155" s="131" t="s">
        <v>288</v>
      </c>
      <c r="B155" s="51" t="s">
        <v>287</v>
      </c>
      <c r="C155" s="97">
        <f>IF('Indicator Data'!AR158="No data","x",ROUND(IF('Indicator Data'!AR158&gt;C$195,0,IF('Indicator Data'!AR158&lt;C$194,10,(C$195-'Indicator Data'!AR158)/(C$195-C$194)*10)),1))</f>
        <v>3.4</v>
      </c>
      <c r="D155" s="98">
        <f t="shared" si="16"/>
        <v>3.4</v>
      </c>
      <c r="E155" s="97">
        <f>IF('Indicator Data'!AT158="No data","x",ROUND(IF('Indicator Data'!AT158&gt;E$195,0,IF('Indicator Data'!AT158&lt;E$194,10,(E$195-'Indicator Data'!AT158)/(E$195-E$194)*10)),1))</f>
        <v>4.9000000000000004</v>
      </c>
      <c r="F155" s="97">
        <f>IF('Indicator Data'!AS158="No data","x",ROUND(IF('Indicator Data'!AS158&gt;F$195,0,IF('Indicator Data'!AS158&lt;F$194,10,(F$195-'Indicator Data'!AS158)/(F$195-F$194)*10)),1))</f>
        <v>3.3</v>
      </c>
      <c r="G155" s="98">
        <f t="shared" si="17"/>
        <v>4.0999999999999996</v>
      </c>
      <c r="H155" s="99">
        <f t="shared" si="18"/>
        <v>3.8</v>
      </c>
      <c r="I155" s="97" t="str">
        <f>IF('Indicator Data'!AV158="No data","x",ROUND(IF('Indicator Data'!AV158^2&gt;I$195,0,IF('Indicator Data'!AV158^2&lt;I$194,10,(I$195-'Indicator Data'!AV158^2)/(I$195-I$194)*10)),1))</f>
        <v>x</v>
      </c>
      <c r="J155" s="97">
        <f>IF(OR('Indicator Data'!AU158=0,'Indicator Data'!AU158="No data"),"x",ROUND(IF('Indicator Data'!AU158&gt;J$195,0,IF('Indicator Data'!AU158&lt;J$194,10,(J$195-'Indicator Data'!AU158)/(J$195-J$194)*10)),1))</f>
        <v>0</v>
      </c>
      <c r="K155" s="97">
        <f>IF('Indicator Data'!AW158="No data","x",ROUND(IF('Indicator Data'!AW158&gt;K$195,0,IF('Indicator Data'!AW158&lt;K$194,10,(K$195-'Indicator Data'!AW158)/(K$195-K$194)*10)),1))</f>
        <v>1.5</v>
      </c>
      <c r="L155" s="97">
        <f>IF('Indicator Data'!AX158="No data","x",ROUND(IF('Indicator Data'!AX158&gt;L$195,0,IF('Indicator Data'!AX158&lt;L$194,10,(L$195-'Indicator Data'!AX158)/(L$195-L$194)*10)),1))</f>
        <v>4</v>
      </c>
      <c r="M155" s="98">
        <f t="shared" si="19"/>
        <v>1.8</v>
      </c>
      <c r="N155" s="148">
        <f>IF('Indicator Data'!AY158="No data","x",'Indicator Data'!AY158/'Indicator Data'!BE158*100)</f>
        <v>174.67975378472801</v>
      </c>
      <c r="O155" s="97">
        <f t="shared" si="20"/>
        <v>0</v>
      </c>
      <c r="P155" s="97">
        <f>IF('Indicator Data'!AZ158="No data","x",ROUND(IF('Indicator Data'!AZ158&gt;P$195,0,IF('Indicator Data'!AZ158&lt;P$194,10,(P$195-'Indicator Data'!AZ158)/(P$195-P$194)*10)),1))</f>
        <v>0.1</v>
      </c>
      <c r="Q155" s="97">
        <f>IF('Indicator Data'!BA158="No data","x",ROUND(IF('Indicator Data'!BA158&gt;Q$195,0,IF('Indicator Data'!BA158&lt;Q$194,10,(Q$195-'Indicator Data'!BA158)/(Q$195-Q$194)*10)),1))</f>
        <v>0</v>
      </c>
      <c r="R155" s="98">
        <f t="shared" si="21"/>
        <v>0</v>
      </c>
      <c r="S155" s="97">
        <f>IF('Indicator Data'!Y158="No data","x",ROUND(IF('Indicator Data'!Y158&gt;S$195,0,IF('Indicator Data'!Y158&lt;S$194,10,(S$195-'Indicator Data'!Y158)/(S$195-S$194)*10)),1))</f>
        <v>1.7</v>
      </c>
      <c r="T155" s="97">
        <f>IF('Indicator Data'!Z158="No data","x",ROUND(IF('Indicator Data'!Z158&gt;T$195,0,IF('Indicator Data'!Z158&lt;T$194,10,(T$195-'Indicator Data'!Z158)/(T$195-T$194)*10)),1))</f>
        <v>1</v>
      </c>
      <c r="U155" s="97">
        <f>IF('Indicator Data'!AC158="No data","x",ROUND(IF('Indicator Data'!AC158&gt;U$195,0,IF('Indicator Data'!AC158&lt;U$194,10,(U$195-'Indicator Data'!AC158)/(U$195-U$194)*10)),1))</f>
        <v>2.8</v>
      </c>
      <c r="V155" s="97">
        <f>IF('Indicator Data'!AD158="No data","x",ROUND(IF('Indicator Data'!AD158&gt;V$195,10,IF('Indicator Data'!AD158&lt;V$194,0,10-(V$195-'Indicator Data'!AD158)/(V$195-V$194)*10)),1))</f>
        <v>0.1</v>
      </c>
      <c r="W155" s="98">
        <f t="shared" si="22"/>
        <v>1.4</v>
      </c>
      <c r="X155" s="99">
        <f t="shared" si="23"/>
        <v>1.1000000000000001</v>
      </c>
      <c r="Y155" s="184"/>
    </row>
    <row r="156" spans="1:25" s="4" customFormat="1" x14ac:dyDescent="0.25">
      <c r="A156" s="131" t="s">
        <v>290</v>
      </c>
      <c r="B156" s="51" t="s">
        <v>289</v>
      </c>
      <c r="C156" s="97">
        <f>IF('Indicator Data'!AR159="No data","x",ROUND(IF('Indicator Data'!AR159&gt;C$195,0,IF('Indicator Data'!AR159&lt;C$194,10,(C$195-'Indicator Data'!AR159)/(C$195-C$194)*10)),1))</f>
        <v>0.9</v>
      </c>
      <c r="D156" s="98">
        <f t="shared" si="16"/>
        <v>0.9</v>
      </c>
      <c r="E156" s="97">
        <f>IF('Indicator Data'!AT159="No data","x",ROUND(IF('Indicator Data'!AT159&gt;E$195,0,IF('Indicator Data'!AT159&lt;E$194,10,(E$195-'Indicator Data'!AT159)/(E$195-E$194)*10)),1))</f>
        <v>3.9</v>
      </c>
      <c r="F156" s="97">
        <f>IF('Indicator Data'!AS159="No data","x",ROUND(IF('Indicator Data'!AS159&gt;F$195,0,IF('Indicator Data'!AS159&lt;F$194,10,(F$195-'Indicator Data'!AS159)/(F$195-F$194)*10)),1))</f>
        <v>3.1</v>
      </c>
      <c r="G156" s="98">
        <f t="shared" si="17"/>
        <v>3.5</v>
      </c>
      <c r="H156" s="99">
        <f t="shared" si="18"/>
        <v>2.2000000000000002</v>
      </c>
      <c r="I156" s="97">
        <f>IF('Indicator Data'!AV159="No data","x",ROUND(IF('Indicator Data'!AV159^2&gt;I$195,0,IF('Indicator Data'!AV159^2&lt;I$194,10,(I$195-'Indicator Data'!AV159^2)/(I$195-I$194)*10)),1))</f>
        <v>0.1</v>
      </c>
      <c r="J156" s="97">
        <f>IF(OR('Indicator Data'!AU159=0,'Indicator Data'!AU159="No data"),"x",ROUND(IF('Indicator Data'!AU159&gt;J$195,0,IF('Indicator Data'!AU159&lt;J$194,10,(J$195-'Indicator Data'!AU159)/(J$195-J$194)*10)),1))</f>
        <v>0</v>
      </c>
      <c r="K156" s="97">
        <f>IF('Indicator Data'!AW159="No data","x",ROUND(IF('Indicator Data'!AW159&gt;K$195,0,IF('Indicator Data'!AW159&lt;K$194,10,(K$195-'Indicator Data'!AW159)/(K$195-K$194)*10)),1))</f>
        <v>2.7</v>
      </c>
      <c r="L156" s="97">
        <f>IF('Indicator Data'!AX159="No data","x",ROUND(IF('Indicator Data'!AX159&gt;L$195,0,IF('Indicator Data'!AX159&lt;L$194,10,(L$195-'Indicator Data'!AX159)/(L$195-L$194)*10)),1))</f>
        <v>4.5</v>
      </c>
      <c r="M156" s="98">
        <f t="shared" si="19"/>
        <v>1.8</v>
      </c>
      <c r="N156" s="148">
        <f>IF('Indicator Data'!AY159="No data","x",'Indicator Data'!AY159/'Indicator Data'!BE159*100)</f>
        <v>178.74875868917576</v>
      </c>
      <c r="O156" s="97">
        <f t="shared" si="20"/>
        <v>0</v>
      </c>
      <c r="P156" s="97">
        <f>IF('Indicator Data'!AZ159="No data","x",ROUND(IF('Indicator Data'!AZ159&gt;P$195,0,IF('Indicator Data'!AZ159&lt;P$194,10,(P$195-'Indicator Data'!AZ159)/(P$195-P$194)*10)),1))</f>
        <v>0.1</v>
      </c>
      <c r="Q156" s="97">
        <f>IF('Indicator Data'!BA159="No data","x",ROUND(IF('Indicator Data'!BA159&gt;Q$195,0,IF('Indicator Data'!BA159&lt;Q$194,10,(Q$195-'Indicator Data'!BA159)/(Q$195-Q$194)*10)),1))</f>
        <v>0.1</v>
      </c>
      <c r="R156" s="98">
        <f t="shared" si="21"/>
        <v>0.1</v>
      </c>
      <c r="S156" s="97">
        <f>IF('Indicator Data'!Y159="No data","x",ROUND(IF('Indicator Data'!Y159&gt;S$195,0,IF('Indicator Data'!Y159&lt;S$194,10,(S$195-'Indicator Data'!Y159)/(S$195-S$194)*10)),1))</f>
        <v>3.7</v>
      </c>
      <c r="T156" s="97">
        <f>IF('Indicator Data'!Z159="No data","x",ROUND(IF('Indicator Data'!Z159&gt;T$195,0,IF('Indicator Data'!Z159&lt;T$194,10,(T$195-'Indicator Data'!Z159)/(T$195-T$194)*10)),1))</f>
        <v>1.8</v>
      </c>
      <c r="U156" s="97">
        <f>IF('Indicator Data'!AC159="No data","x",ROUND(IF('Indicator Data'!AC159&gt;U$195,0,IF('Indicator Data'!AC159&lt;U$194,10,(U$195-'Indicator Data'!AC159)/(U$195-U$194)*10)),1))</f>
        <v>1</v>
      </c>
      <c r="V156" s="97">
        <f>IF('Indicator Data'!AD159="No data","x",ROUND(IF('Indicator Data'!AD159&gt;V$195,10,IF('Indicator Data'!AD159&lt;V$194,0,10-(V$195-'Indicator Data'!AD159)/(V$195-V$194)*10)),1))</f>
        <v>0.1</v>
      </c>
      <c r="W156" s="98">
        <f t="shared" si="22"/>
        <v>1.7</v>
      </c>
      <c r="X156" s="99">
        <f t="shared" si="23"/>
        <v>1.2</v>
      </c>
      <c r="Y156" s="184"/>
    </row>
    <row r="157" spans="1:25" s="4" customFormat="1" x14ac:dyDescent="0.25">
      <c r="A157" s="131" t="s">
        <v>292</v>
      </c>
      <c r="B157" s="51" t="s">
        <v>291</v>
      </c>
      <c r="C157" s="97">
        <f>IF('Indicator Data'!AR160="No data","x",ROUND(IF('Indicator Data'!AR160&gt;C$195,0,IF('Indicator Data'!AR160&lt;C$194,10,(C$195-'Indicator Data'!AR160)/(C$195-C$194)*10)),1))</f>
        <v>6.6</v>
      </c>
      <c r="D157" s="98">
        <f t="shared" si="16"/>
        <v>6.6</v>
      </c>
      <c r="E157" s="97">
        <f>IF('Indicator Data'!AT160="No data","x",ROUND(IF('Indicator Data'!AT160&gt;E$195,0,IF('Indicator Data'!AT160&lt;E$194,10,(E$195-'Indicator Data'!AT160)/(E$195-E$194)*10)),1))</f>
        <v>5.8</v>
      </c>
      <c r="F157" s="97">
        <f>IF('Indicator Data'!AS160="No data","x",ROUND(IF('Indicator Data'!AS160&gt;F$195,0,IF('Indicator Data'!AS160&lt;F$194,10,(F$195-'Indicator Data'!AS160)/(F$195-F$194)*10)),1))</f>
        <v>7.1</v>
      </c>
      <c r="G157" s="98">
        <f t="shared" si="17"/>
        <v>6.5</v>
      </c>
      <c r="H157" s="99">
        <f t="shared" si="18"/>
        <v>6.6</v>
      </c>
      <c r="I157" s="97" t="str">
        <f>IF('Indicator Data'!AV160="No data","x",ROUND(IF('Indicator Data'!AV160^2&gt;I$195,0,IF('Indicator Data'!AV160^2&lt;I$194,10,(I$195-'Indicator Data'!AV160^2)/(I$195-I$194)*10)),1))</f>
        <v>x</v>
      </c>
      <c r="J157" s="97">
        <f>IF(OR('Indicator Data'!AU160=0,'Indicator Data'!AU160="No data"),"x",ROUND(IF('Indicator Data'!AU160&gt;J$195,0,IF('Indicator Data'!AU160&lt;J$194,10,(J$195-'Indicator Data'!AU160)/(J$195-J$194)*10)),1))</f>
        <v>6.5</v>
      </c>
      <c r="K157" s="97">
        <f>IF('Indicator Data'!AW160="No data","x",ROUND(IF('Indicator Data'!AW160&gt;K$195,0,IF('Indicator Data'!AW160&lt;K$194,10,(K$195-'Indicator Data'!AW160)/(K$195-K$194)*10)),1))</f>
        <v>9</v>
      </c>
      <c r="L157" s="97">
        <f>IF('Indicator Data'!AX160="No data","x",ROUND(IF('Indicator Data'!AX160&gt;L$195,0,IF('Indicator Data'!AX160&lt;L$194,10,(L$195-'Indicator Data'!AX160)/(L$195-L$194)*10)),1))</f>
        <v>6.5</v>
      </c>
      <c r="M157" s="98">
        <f t="shared" si="19"/>
        <v>7.3</v>
      </c>
      <c r="N157" s="148">
        <f>IF('Indicator Data'!AY160="No data","x",'Indicator Data'!AY160/'Indicator Data'!BE160*100)</f>
        <v>3.5727045373347623</v>
      </c>
      <c r="O157" s="97">
        <f t="shared" si="20"/>
        <v>9.6999999999999993</v>
      </c>
      <c r="P157" s="97">
        <f>IF('Indicator Data'!AZ160="No data","x",ROUND(IF('Indicator Data'!AZ160&gt;P$195,0,IF('Indicator Data'!AZ160&lt;P$194,10,(P$195-'Indicator Data'!AZ160)/(P$195-P$194)*10)),1))</f>
        <v>7.8</v>
      </c>
      <c r="Q157" s="97">
        <f>IF('Indicator Data'!BA160="No data","x",ROUND(IF('Indicator Data'!BA160&gt;Q$195,0,IF('Indicator Data'!BA160&lt;Q$194,10,(Q$195-'Indicator Data'!BA160)/(Q$195-Q$194)*10)),1))</f>
        <v>3.8</v>
      </c>
      <c r="R157" s="98">
        <f t="shared" si="21"/>
        <v>7.1</v>
      </c>
      <c r="S157" s="97">
        <f>IF('Indicator Data'!Y160="No data","x",ROUND(IF('Indicator Data'!Y160&gt;S$195,0,IF('Indicator Data'!Y160&lt;S$194,10,(S$195-'Indicator Data'!Y160)/(S$195-S$194)*10)),1))</f>
        <v>9.4</v>
      </c>
      <c r="T157" s="97">
        <f>IF('Indicator Data'!Z160="No data","x",ROUND(IF('Indicator Data'!Z160&gt;T$195,0,IF('Indicator Data'!Z160&lt;T$194,10,(T$195-'Indicator Data'!Z160)/(T$195-T$194)*10)),1))</f>
        <v>0</v>
      </c>
      <c r="U157" s="97">
        <f>IF('Indicator Data'!AC160="No data","x",ROUND(IF('Indicator Data'!AC160&gt;U$195,0,IF('Indicator Data'!AC160&lt;U$194,10,(U$195-'Indicator Data'!AC160)/(U$195-U$194)*10)),1))</f>
        <v>9.8000000000000007</v>
      </c>
      <c r="V157" s="97">
        <f>IF('Indicator Data'!AD160="No data","x",ROUND(IF('Indicator Data'!AD160&gt;V$195,10,IF('Indicator Data'!AD160&lt;V$194,0,10-(V$195-'Indicator Data'!AD160)/(V$195-V$194)*10)),1))</f>
        <v>1.3</v>
      </c>
      <c r="W157" s="98">
        <f t="shared" si="22"/>
        <v>5.0999999999999996</v>
      </c>
      <c r="X157" s="99">
        <f t="shared" si="23"/>
        <v>6.5</v>
      </c>
      <c r="Y157" s="184"/>
    </row>
    <row r="158" spans="1:25" s="4" customFormat="1" x14ac:dyDescent="0.25">
      <c r="A158" s="131" t="s">
        <v>294</v>
      </c>
      <c r="B158" s="51" t="s">
        <v>293</v>
      </c>
      <c r="C158" s="97" t="str">
        <f>IF('Indicator Data'!AR161="No data","x",ROUND(IF('Indicator Data'!AR161&gt;C$195,0,IF('Indicator Data'!AR161&lt;C$194,10,(C$195-'Indicator Data'!AR161)/(C$195-C$194)*10)),1))</f>
        <v>x</v>
      </c>
      <c r="D158" s="98" t="str">
        <f t="shared" si="16"/>
        <v>x</v>
      </c>
      <c r="E158" s="97">
        <f>IF('Indicator Data'!AT161="No data","x",ROUND(IF('Indicator Data'!AT161&gt;E$195,0,IF('Indicator Data'!AT161&lt;E$194,10,(E$195-'Indicator Data'!AT161)/(E$195-E$194)*10)),1))</f>
        <v>9</v>
      </c>
      <c r="F158" s="97">
        <f>IF('Indicator Data'!AS161="No data","x",ROUND(IF('Indicator Data'!AS161&gt;F$195,0,IF('Indicator Data'!AS161&lt;F$194,10,(F$195-'Indicator Data'!AS161)/(F$195-F$194)*10)),1))</f>
        <v>9.4</v>
      </c>
      <c r="G158" s="98">
        <f t="shared" si="17"/>
        <v>9.1999999999999993</v>
      </c>
      <c r="H158" s="99">
        <f t="shared" si="18"/>
        <v>9.1999999999999993</v>
      </c>
      <c r="I158" s="97" t="str">
        <f>IF('Indicator Data'!AV161="No data","x",ROUND(IF('Indicator Data'!AV161^2&gt;I$195,0,IF('Indicator Data'!AV161^2&lt;I$194,10,(I$195-'Indicator Data'!AV161^2)/(I$195-I$194)*10)),1))</f>
        <v>x</v>
      </c>
      <c r="J158" s="97">
        <f>IF(OR('Indicator Data'!AU161=0,'Indicator Data'!AU161="No data"),"x",ROUND(IF('Indicator Data'!AU161&gt;J$195,0,IF('Indicator Data'!AU161&lt;J$194,10,(J$195-'Indicator Data'!AU161)/(J$195-J$194)*10)),1))</f>
        <v>8.1</v>
      </c>
      <c r="K158" s="97">
        <f>IF('Indicator Data'!AW161="No data","x",ROUND(IF('Indicator Data'!AW161&gt;K$195,0,IF('Indicator Data'!AW161&lt;K$194,10,(K$195-'Indicator Data'!AW161)/(K$195-K$194)*10)),1))</f>
        <v>9.8000000000000007</v>
      </c>
      <c r="L158" s="97">
        <f>IF('Indicator Data'!AX161="No data","x",ROUND(IF('Indicator Data'!AX161&gt;L$195,0,IF('Indicator Data'!AX161&lt;L$194,10,(L$195-'Indicator Data'!AX161)/(L$195-L$194)*10)),1))</f>
        <v>7.6</v>
      </c>
      <c r="M158" s="98">
        <f t="shared" si="19"/>
        <v>8.5</v>
      </c>
      <c r="N158" s="148">
        <f>IF('Indicator Data'!AY161="No data","x",'Indicator Data'!AY161/'Indicator Data'!BE161*100)</f>
        <v>30.28660694360315</v>
      </c>
      <c r="O158" s="97">
        <f t="shared" si="20"/>
        <v>7</v>
      </c>
      <c r="P158" s="97">
        <f>IF('Indicator Data'!AZ161="No data","x",ROUND(IF('Indicator Data'!AZ161&gt;P$195,0,IF('Indicator Data'!AZ161&lt;P$194,10,(P$195-'Indicator Data'!AZ161)/(P$195-P$194)*10)),1))</f>
        <v>8.5</v>
      </c>
      <c r="Q158" s="97">
        <f>IF('Indicator Data'!BA161="No data","x",ROUND(IF('Indicator Data'!BA161&gt;Q$195,0,IF('Indicator Data'!BA161&lt;Q$194,10,(Q$195-'Indicator Data'!BA161)/(Q$195-Q$194)*10)),1))</f>
        <v>10</v>
      </c>
      <c r="R158" s="98">
        <f t="shared" si="21"/>
        <v>8.5</v>
      </c>
      <c r="S158" s="97">
        <f>IF('Indicator Data'!Y161="No data","x",ROUND(IF('Indicator Data'!Y161&gt;S$195,0,IF('Indicator Data'!Y161&lt;S$194,10,(S$195-'Indicator Data'!Y161)/(S$195-S$194)*10)),1))</f>
        <v>9.9</v>
      </c>
      <c r="T158" s="97">
        <f>IF('Indicator Data'!Z161="No data","x",ROUND(IF('Indicator Data'!Z161&gt;T$195,0,IF('Indicator Data'!Z161&lt;T$194,10,(T$195-'Indicator Data'!Z161)/(T$195-T$194)*10)),1))</f>
        <v>10</v>
      </c>
      <c r="U158" s="97" t="str">
        <f>IF('Indicator Data'!AC161="No data","x",ROUND(IF('Indicator Data'!AC161&gt;U$195,0,IF('Indicator Data'!AC161&lt;U$194,10,(U$195-'Indicator Data'!AC161)/(U$195-U$194)*10)),1))</f>
        <v>x</v>
      </c>
      <c r="V158" s="97">
        <f>IF('Indicator Data'!AD161="No data","x",ROUND(IF('Indicator Data'!AD161&gt;V$195,10,IF('Indicator Data'!AD161&lt;V$194,0,10-(V$195-'Indicator Data'!AD161)/(V$195-V$194)*10)),1))</f>
        <v>8.1</v>
      </c>
      <c r="W158" s="98">
        <f t="shared" si="22"/>
        <v>9.3000000000000007</v>
      </c>
      <c r="X158" s="99">
        <f t="shared" si="23"/>
        <v>8.8000000000000007</v>
      </c>
      <c r="Y158" s="184"/>
    </row>
    <row r="159" spans="1:25" s="4" customFormat="1" x14ac:dyDescent="0.25">
      <c r="A159" s="131" t="s">
        <v>296</v>
      </c>
      <c r="B159" s="51" t="s">
        <v>295</v>
      </c>
      <c r="C159" s="97">
        <f>IF('Indicator Data'!AR162="No data","x",ROUND(IF('Indicator Data'!AR162&gt;C$195,0,IF('Indicator Data'!AR162&lt;C$194,10,(C$195-'Indicator Data'!AR162)/(C$195-C$194)*10)),1))</f>
        <v>3.9</v>
      </c>
      <c r="D159" s="98">
        <f t="shared" si="16"/>
        <v>3.9</v>
      </c>
      <c r="E159" s="97">
        <f>IF('Indicator Data'!AT162="No data","x",ROUND(IF('Indicator Data'!AT162&gt;E$195,0,IF('Indicator Data'!AT162&lt;E$194,10,(E$195-'Indicator Data'!AT162)/(E$195-E$194)*10)),1))</f>
        <v>5.5</v>
      </c>
      <c r="F159" s="97">
        <f>IF('Indicator Data'!AS162="No data","x",ROUND(IF('Indicator Data'!AS162&gt;F$195,0,IF('Indicator Data'!AS162&lt;F$194,10,(F$195-'Indicator Data'!AS162)/(F$195-F$194)*10)),1))</f>
        <v>4.5</v>
      </c>
      <c r="G159" s="98">
        <f t="shared" si="17"/>
        <v>5</v>
      </c>
      <c r="H159" s="99">
        <f t="shared" si="18"/>
        <v>4.5</v>
      </c>
      <c r="I159" s="97">
        <f>IF('Indicator Data'!AV162="No data","x",ROUND(IF('Indicator Data'!AV162^2&gt;I$195,0,IF('Indicator Data'!AV162^2&lt;I$194,10,(I$195-'Indicator Data'!AV162^2)/(I$195-I$194)*10)),1))</f>
        <v>1.2</v>
      </c>
      <c r="J159" s="97">
        <f>IF(OR('Indicator Data'!AU162=0,'Indicator Data'!AU162="No data"),"x",ROUND(IF('Indicator Data'!AU162&gt;J$195,0,IF('Indicator Data'!AU162&lt;J$194,10,(J$195-'Indicator Data'!AU162)/(J$195-J$194)*10)),1))</f>
        <v>1.4</v>
      </c>
      <c r="K159" s="97">
        <f>IF('Indicator Data'!AW162="No data","x",ROUND(IF('Indicator Data'!AW162&gt;K$195,0,IF('Indicator Data'!AW162&lt;K$194,10,(K$195-'Indicator Data'!AW162)/(K$195-K$194)*10)),1))</f>
        <v>4.8</v>
      </c>
      <c r="L159" s="97">
        <f>IF('Indicator Data'!AX162="No data","x",ROUND(IF('Indicator Data'!AX162&gt;L$195,0,IF('Indicator Data'!AX162&lt;L$194,10,(L$195-'Indicator Data'!AX162)/(L$195-L$194)*10)),1))</f>
        <v>2.1</v>
      </c>
      <c r="M159" s="98">
        <f t="shared" si="19"/>
        <v>2.4</v>
      </c>
      <c r="N159" s="148">
        <f>IF('Indicator Data'!AY162="No data","x",'Indicator Data'!AY162/'Indicator Data'!BE162*100)</f>
        <v>24.73023436018762</v>
      </c>
      <c r="O159" s="97">
        <f t="shared" si="20"/>
        <v>7.6</v>
      </c>
      <c r="P159" s="97">
        <f>IF('Indicator Data'!AZ162="No data","x",ROUND(IF('Indicator Data'!AZ162&gt;P$195,0,IF('Indicator Data'!AZ162&lt;P$194,10,(P$195-'Indicator Data'!AZ162)/(P$195-P$194)*10)),1))</f>
        <v>3.7</v>
      </c>
      <c r="Q159" s="97">
        <f>IF('Indicator Data'!BA162="No data","x",ROUND(IF('Indicator Data'!BA162&gt;Q$195,0,IF('Indicator Data'!BA162&lt;Q$194,10,(Q$195-'Indicator Data'!BA162)/(Q$195-Q$194)*10)),1))</f>
        <v>1.4</v>
      </c>
      <c r="R159" s="98">
        <f t="shared" si="21"/>
        <v>4.2</v>
      </c>
      <c r="S159" s="97">
        <f>IF('Indicator Data'!Y162="No data","x",ROUND(IF('Indicator Data'!Y162&gt;S$195,0,IF('Indicator Data'!Y162&lt;S$194,10,(S$195-'Indicator Data'!Y162)/(S$195-S$194)*10)),1))</f>
        <v>8.1</v>
      </c>
      <c r="T159" s="97">
        <f>IF('Indicator Data'!Z162="No data","x",ROUND(IF('Indicator Data'!Z162&gt;T$195,0,IF('Indicator Data'!Z162&lt;T$194,10,(T$195-'Indicator Data'!Z162)/(T$195-T$194)*10)),1))</f>
        <v>6.2</v>
      </c>
      <c r="U159" s="97">
        <f>IF('Indicator Data'!AC162="No data","x",ROUND(IF('Indicator Data'!AC162&gt;U$195,0,IF('Indicator Data'!AC162&lt;U$194,10,(U$195-'Indicator Data'!AC162)/(U$195-U$194)*10)),1))</f>
        <v>6.3</v>
      </c>
      <c r="V159" s="97">
        <f>IF('Indicator Data'!AD162="No data","x",ROUND(IF('Indicator Data'!AD162&gt;V$195,10,IF('Indicator Data'!AD162&lt;V$194,0,10-(V$195-'Indicator Data'!AD162)/(V$195-V$194)*10)),1))</f>
        <v>1.5</v>
      </c>
      <c r="W159" s="98">
        <f t="shared" si="22"/>
        <v>5.5</v>
      </c>
      <c r="X159" s="99">
        <f t="shared" si="23"/>
        <v>4</v>
      </c>
      <c r="Y159" s="184"/>
    </row>
    <row r="160" spans="1:25" s="4" customFormat="1" x14ac:dyDescent="0.25">
      <c r="A160" s="131" t="s">
        <v>299</v>
      </c>
      <c r="B160" s="51" t="s">
        <v>298</v>
      </c>
      <c r="C160" s="97" t="str">
        <f>IF('Indicator Data'!AR163="No data","x",ROUND(IF('Indicator Data'!AR163&gt;C$195,0,IF('Indicator Data'!AR163&lt;C$194,10,(C$195-'Indicator Data'!AR163)/(C$195-C$194)*10)),1))</f>
        <v>x</v>
      </c>
      <c r="D160" s="98" t="str">
        <f t="shared" si="16"/>
        <v>x</v>
      </c>
      <c r="E160" s="97">
        <f>IF('Indicator Data'!AT163="No data","x",ROUND(IF('Indicator Data'!AT163&gt;E$195,0,IF('Indicator Data'!AT163&lt;E$194,10,(E$195-'Indicator Data'!AT163)/(E$195-E$194)*10)),1))</f>
        <v>8.9</v>
      </c>
      <c r="F160" s="97">
        <f>IF('Indicator Data'!AS163="No data","x",ROUND(IF('Indicator Data'!AS163&gt;F$195,0,IF('Indicator Data'!AS163&lt;F$194,10,(F$195-'Indicator Data'!AS163)/(F$195-F$194)*10)),1))</f>
        <v>9.3000000000000007</v>
      </c>
      <c r="G160" s="98">
        <f t="shared" si="17"/>
        <v>9.1</v>
      </c>
      <c r="H160" s="99">
        <f t="shared" si="18"/>
        <v>9.1</v>
      </c>
      <c r="I160" s="97">
        <f>IF('Indicator Data'!AV163="No data","x",ROUND(IF('Indicator Data'!AV163^2&gt;I$195,0,IF('Indicator Data'!AV163^2&lt;I$194,10,(I$195-'Indicator Data'!AV163^2)/(I$195-I$194)*10)),1))</f>
        <v>9.9</v>
      </c>
      <c r="J160" s="97">
        <f>IF(OR('Indicator Data'!AU163=0,'Indicator Data'!AU163="No data"),"x",ROUND(IF('Indicator Data'!AU163&gt;J$195,0,IF('Indicator Data'!AU163&lt;J$194,10,(J$195-'Indicator Data'!AU163)/(J$195-J$194)*10)),1))</f>
        <v>9.5</v>
      </c>
      <c r="K160" s="97">
        <f>IF('Indicator Data'!AW163="No data","x",ROUND(IF('Indicator Data'!AW163&gt;K$195,0,IF('Indicator Data'!AW163&lt;K$194,10,(K$195-'Indicator Data'!AW163)/(K$195-K$194)*10)),1))</f>
        <v>8.1999999999999993</v>
      </c>
      <c r="L160" s="97">
        <f>IF('Indicator Data'!AX163="No data","x",ROUND(IF('Indicator Data'!AX163&gt;L$195,0,IF('Indicator Data'!AX163&lt;L$194,10,(L$195-'Indicator Data'!AX163)/(L$195-L$194)*10)),1))</f>
        <v>9</v>
      </c>
      <c r="M160" s="98">
        <f t="shared" si="19"/>
        <v>9.1999999999999993</v>
      </c>
      <c r="N160" s="148">
        <f>IF('Indicator Data'!AY163="No data","x",'Indicator Data'!AY163/'Indicator Data'!BE163*100)</f>
        <v>6.052808425509328</v>
      </c>
      <c r="O160" s="97">
        <f t="shared" si="20"/>
        <v>9.5</v>
      </c>
      <c r="P160" s="97">
        <f>IF('Indicator Data'!AZ163="No data","x",ROUND(IF('Indicator Data'!AZ163&gt;P$195,0,IF('Indicator Data'!AZ163&lt;P$194,10,(P$195-'Indicator Data'!AZ163)/(P$195-P$194)*10)),1))</f>
        <v>10</v>
      </c>
      <c r="Q160" s="97">
        <f>IF('Indicator Data'!BA163="No data","x",ROUND(IF('Indicator Data'!BA163&gt;Q$195,0,IF('Indicator Data'!BA163&lt;Q$194,10,(Q$195-'Indicator Data'!BA163)/(Q$195-Q$194)*10)),1))</f>
        <v>8.3000000000000007</v>
      </c>
      <c r="R160" s="98">
        <f t="shared" si="21"/>
        <v>9.3000000000000007</v>
      </c>
      <c r="S160" s="97" t="str">
        <f>IF('Indicator Data'!Y163="No data","x",ROUND(IF('Indicator Data'!Y163&gt;S$195,0,IF('Indicator Data'!Y163&lt;S$194,10,(S$195-'Indicator Data'!Y163)/(S$195-S$194)*10)),1))</f>
        <v>x</v>
      </c>
      <c r="T160" s="97">
        <f>IF('Indicator Data'!Z163="No data","x",ROUND(IF('Indicator Data'!Z163&gt;T$195,0,IF('Indicator Data'!Z163&lt;T$194,10,(T$195-'Indicator Data'!Z163)/(T$195-T$194)*10)),1))</f>
        <v>10</v>
      </c>
      <c r="U160" s="97">
        <f>IF('Indicator Data'!AC163="No data","x",ROUND(IF('Indicator Data'!AC163&gt;U$195,0,IF('Indicator Data'!AC163&lt;U$194,10,(U$195-'Indicator Data'!AC163)/(U$195-U$194)*10)),1))</f>
        <v>9.9</v>
      </c>
      <c r="V160" s="97">
        <f>IF('Indicator Data'!AD163="No data","x",ROUND(IF('Indicator Data'!AD163&gt;V$195,10,IF('Indicator Data'!AD163&lt;V$194,0,10-(V$195-'Indicator Data'!AD163)/(V$195-V$194)*10)),1))</f>
        <v>8.8000000000000007</v>
      </c>
      <c r="W160" s="98">
        <f t="shared" si="22"/>
        <v>9.6</v>
      </c>
      <c r="X160" s="99">
        <f t="shared" si="23"/>
        <v>9.4</v>
      </c>
      <c r="Y160" s="184"/>
    </row>
    <row r="161" spans="1:25" s="4" customFormat="1" x14ac:dyDescent="0.25">
      <c r="A161" s="131" t="s">
        <v>301</v>
      </c>
      <c r="B161" s="51" t="s">
        <v>300</v>
      </c>
      <c r="C161" s="97">
        <f>IF('Indicator Data'!AR164="No data","x",ROUND(IF('Indicator Data'!AR164&gt;C$195,0,IF('Indicator Data'!AR164&lt;C$194,10,(C$195-'Indicator Data'!AR164)/(C$195-C$194)*10)),1))</f>
        <v>2.2000000000000002</v>
      </c>
      <c r="D161" s="98">
        <f t="shared" si="16"/>
        <v>2.2000000000000002</v>
      </c>
      <c r="E161" s="97">
        <f>IF('Indicator Data'!AT164="No data","x",ROUND(IF('Indicator Data'!AT164&gt;E$195,0,IF('Indicator Data'!AT164&lt;E$194,10,(E$195-'Indicator Data'!AT164)/(E$195-E$194)*10)),1))</f>
        <v>4.2</v>
      </c>
      <c r="F161" s="97">
        <f>IF('Indicator Data'!AS164="No data","x",ROUND(IF('Indicator Data'!AS164&gt;F$195,0,IF('Indicator Data'!AS164&lt;F$194,10,(F$195-'Indicator Data'!AS164)/(F$195-F$194)*10)),1))</f>
        <v>2.6</v>
      </c>
      <c r="G161" s="98">
        <f t="shared" si="17"/>
        <v>3.4</v>
      </c>
      <c r="H161" s="99">
        <f t="shared" si="18"/>
        <v>2.8</v>
      </c>
      <c r="I161" s="97">
        <f>IF('Indicator Data'!AV164="No data","x",ROUND(IF('Indicator Data'!AV164^2&gt;I$195,0,IF('Indicator Data'!AV164^2&lt;I$194,10,(I$195-'Indicator Data'!AV164^2)/(I$195-I$194)*10)),1))</f>
        <v>0.4</v>
      </c>
      <c r="J161" s="97">
        <f>IF(OR('Indicator Data'!AU164=0,'Indicator Data'!AU164="No data"),"x",ROUND(IF('Indicator Data'!AU164&gt;J$195,0,IF('Indicator Data'!AU164&lt;J$194,10,(J$195-'Indicator Data'!AU164)/(J$195-J$194)*10)),1))</f>
        <v>0</v>
      </c>
      <c r="K161" s="97">
        <f>IF('Indicator Data'!AW164="No data","x",ROUND(IF('Indicator Data'!AW164&gt;K$195,0,IF('Indicator Data'!AW164&lt;K$194,10,(K$195-'Indicator Data'!AW164)/(K$195-K$194)*10)),1))</f>
        <v>2.1</v>
      </c>
      <c r="L161" s="97">
        <f>IF('Indicator Data'!AX164="No data","x",ROUND(IF('Indicator Data'!AX164&gt;L$195,0,IF('Indicator Data'!AX164&lt;L$194,10,(L$195-'Indicator Data'!AX164)/(L$195-L$194)*10)),1))</f>
        <v>4.7</v>
      </c>
      <c r="M161" s="98">
        <f t="shared" si="19"/>
        <v>1.8</v>
      </c>
      <c r="N161" s="148">
        <f>IF('Indicator Data'!AY164="No data","x",'Indicator Data'!AY164/'Indicator Data'!BE164*100)</f>
        <v>144.34643143544508</v>
      </c>
      <c r="O161" s="97">
        <f t="shared" si="20"/>
        <v>0</v>
      </c>
      <c r="P161" s="97">
        <f>IF('Indicator Data'!AZ164="No data","x",ROUND(IF('Indicator Data'!AZ164&gt;P$195,0,IF('Indicator Data'!AZ164&lt;P$194,10,(P$195-'Indicator Data'!AZ164)/(P$195-P$194)*10)),1))</f>
        <v>0</v>
      </c>
      <c r="Q161" s="97">
        <f>IF('Indicator Data'!BA164="No data","x",ROUND(IF('Indicator Data'!BA164&gt;Q$195,0,IF('Indicator Data'!BA164&lt;Q$194,10,(Q$195-'Indicator Data'!BA164)/(Q$195-Q$194)*10)),1))</f>
        <v>0</v>
      </c>
      <c r="R161" s="98">
        <f t="shared" si="21"/>
        <v>0</v>
      </c>
      <c r="S161" s="97">
        <f>IF('Indicator Data'!Y164="No data","x",ROUND(IF('Indicator Data'!Y164&gt;S$195,0,IF('Indicator Data'!Y164&lt;S$194,10,(S$195-'Indicator Data'!Y164)/(S$195-S$194)*10)),1))</f>
        <v>0</v>
      </c>
      <c r="T161" s="97">
        <f>IF('Indicator Data'!Z164="No data","x",ROUND(IF('Indicator Data'!Z164&gt;T$195,0,IF('Indicator Data'!Z164&lt;T$194,10,(T$195-'Indicator Data'!Z164)/(T$195-T$194)*10)),1))</f>
        <v>0.5</v>
      </c>
      <c r="U161" s="97">
        <f>IF('Indicator Data'!AC164="No data","x",ROUND(IF('Indicator Data'!AC164&gt;U$195,0,IF('Indicator Data'!AC164&lt;U$194,10,(U$195-'Indicator Data'!AC164)/(U$195-U$194)*10)),1))</f>
        <v>0.1</v>
      </c>
      <c r="V161" s="97">
        <f>IF('Indicator Data'!AD164="No data","x",ROUND(IF('Indicator Data'!AD164&gt;V$195,10,IF('Indicator Data'!AD164&lt;V$194,0,10-(V$195-'Indicator Data'!AD164)/(V$195-V$194)*10)),1))</f>
        <v>0.1</v>
      </c>
      <c r="W161" s="98">
        <f t="shared" si="22"/>
        <v>0.2</v>
      </c>
      <c r="X161" s="99">
        <f t="shared" si="23"/>
        <v>0.7</v>
      </c>
      <c r="Y161" s="184"/>
    </row>
    <row r="162" spans="1:25" s="4" customFormat="1" x14ac:dyDescent="0.25">
      <c r="A162" s="131" t="s">
        <v>303</v>
      </c>
      <c r="B162" s="51" t="s">
        <v>302</v>
      </c>
      <c r="C162" s="97">
        <f>IF('Indicator Data'!AR165="No data","x",ROUND(IF('Indicator Data'!AR165&gt;C$195,0,IF('Indicator Data'!AR165&lt;C$194,10,(C$195-'Indicator Data'!AR165)/(C$195-C$194)*10)),1))</f>
        <v>3.6</v>
      </c>
      <c r="D162" s="98">
        <f t="shared" si="16"/>
        <v>3.6</v>
      </c>
      <c r="E162" s="97">
        <f>IF('Indicator Data'!AT165="No data","x",ROUND(IF('Indicator Data'!AT165&gt;E$195,0,IF('Indicator Data'!AT165&lt;E$194,10,(E$195-'Indicator Data'!AT165)/(E$195-E$194)*10)),1))</f>
        <v>6.4</v>
      </c>
      <c r="F162" s="97">
        <f>IF('Indicator Data'!AS165="No data","x",ROUND(IF('Indicator Data'!AS165&gt;F$195,0,IF('Indicator Data'!AS165&lt;F$194,10,(F$195-'Indicator Data'!AS165)/(F$195-F$194)*10)),1))</f>
        <v>5</v>
      </c>
      <c r="G162" s="98">
        <f t="shared" si="17"/>
        <v>5.7</v>
      </c>
      <c r="H162" s="99">
        <f t="shared" si="18"/>
        <v>4.7</v>
      </c>
      <c r="I162" s="97">
        <f>IF('Indicator Data'!AV165="No data","x",ROUND(IF('Indicator Data'!AV165^2&gt;I$195,0,IF('Indicator Data'!AV165^2&lt;I$194,10,(I$195-'Indicator Data'!AV165^2)/(I$195-I$194)*10)),1))</f>
        <v>1.6</v>
      </c>
      <c r="J162" s="97">
        <f>IF(OR('Indicator Data'!AU165=0,'Indicator Data'!AU165="No data"),"x",ROUND(IF('Indicator Data'!AU165&gt;J$195,0,IF('Indicator Data'!AU165&lt;J$194,10,(J$195-'Indicator Data'!AU165)/(J$195-J$194)*10)),1))</f>
        <v>0.8</v>
      </c>
      <c r="K162" s="97">
        <f>IF('Indicator Data'!AW165="No data","x",ROUND(IF('Indicator Data'!AW165&gt;K$195,0,IF('Indicator Data'!AW165&lt;K$194,10,(K$195-'Indicator Data'!AW165)/(K$195-K$194)*10)),1))</f>
        <v>7</v>
      </c>
      <c r="L162" s="97">
        <f>IF('Indicator Data'!AX165="No data","x",ROUND(IF('Indicator Data'!AX165&gt;L$195,0,IF('Indicator Data'!AX165&lt;L$194,10,(L$195-'Indicator Data'!AX165)/(L$195-L$194)*10)),1))</f>
        <v>4.5</v>
      </c>
      <c r="M162" s="98">
        <f t="shared" si="19"/>
        <v>3.5</v>
      </c>
      <c r="N162" s="148">
        <f>IF('Indicator Data'!AY165="No data","x",'Indicator Data'!AY165/'Indicator Data'!BE165*100)</f>
        <v>41.460692074629243</v>
      </c>
      <c r="O162" s="97">
        <f t="shared" si="20"/>
        <v>5.9</v>
      </c>
      <c r="P162" s="97">
        <f>IF('Indicator Data'!AZ165="No data","x",ROUND(IF('Indicator Data'!AZ165&gt;P$195,0,IF('Indicator Data'!AZ165&lt;P$194,10,(P$195-'Indicator Data'!AZ165)/(P$195-P$194)*10)),1))</f>
        <v>0.5</v>
      </c>
      <c r="Q162" s="97">
        <f>IF('Indicator Data'!BA165="No data","x",ROUND(IF('Indicator Data'!BA165&gt;Q$195,0,IF('Indicator Data'!BA165&lt;Q$194,10,(Q$195-'Indicator Data'!BA165)/(Q$195-Q$194)*10)),1))</f>
        <v>0.9</v>
      </c>
      <c r="R162" s="98">
        <f t="shared" si="21"/>
        <v>2.4</v>
      </c>
      <c r="S162" s="97">
        <f>IF('Indicator Data'!Y165="No data","x",ROUND(IF('Indicator Data'!Y165&gt;S$195,0,IF('Indicator Data'!Y165&lt;S$194,10,(S$195-'Indicator Data'!Y165)/(S$195-S$194)*10)),1))</f>
        <v>8.3000000000000007</v>
      </c>
      <c r="T162" s="97">
        <f>IF('Indicator Data'!Z165="No data","x",ROUND(IF('Indicator Data'!Z165&gt;T$195,0,IF('Indicator Data'!Z165&lt;T$194,10,(T$195-'Indicator Data'!Z165)/(T$195-T$194)*10)),1))</f>
        <v>0</v>
      </c>
      <c r="U162" s="97">
        <f>IF('Indicator Data'!AC165="No data","x",ROUND(IF('Indicator Data'!AC165&gt;U$195,0,IF('Indicator Data'!AC165&lt;U$194,10,(U$195-'Indicator Data'!AC165)/(U$195-U$194)*10)),1))</f>
        <v>8.9</v>
      </c>
      <c r="V162" s="97">
        <f>IF('Indicator Data'!AD165="No data","x",ROUND(IF('Indicator Data'!AD165&gt;V$195,10,IF('Indicator Data'!AD165&lt;V$194,0,10-(V$195-'Indicator Data'!AD165)/(V$195-V$194)*10)),1))</f>
        <v>0.3</v>
      </c>
      <c r="W162" s="98">
        <f t="shared" si="22"/>
        <v>4.4000000000000004</v>
      </c>
      <c r="X162" s="99">
        <f t="shared" si="23"/>
        <v>3.4</v>
      </c>
      <c r="Y162" s="184"/>
    </row>
    <row r="163" spans="1:25" s="4" customFormat="1" x14ac:dyDescent="0.25">
      <c r="A163" s="131" t="s">
        <v>305</v>
      </c>
      <c r="B163" s="51" t="s">
        <v>304</v>
      </c>
      <c r="C163" s="97">
        <f>IF('Indicator Data'!AR166="No data","x",ROUND(IF('Indicator Data'!AR166&gt;C$195,0,IF('Indicator Data'!AR166&lt;C$194,10,(C$195-'Indicator Data'!AR166)/(C$195-C$194)*10)),1))</f>
        <v>4.9000000000000004</v>
      </c>
      <c r="D163" s="98">
        <f t="shared" si="16"/>
        <v>4.9000000000000004</v>
      </c>
      <c r="E163" s="97">
        <f>IF('Indicator Data'!AT166="No data","x",ROUND(IF('Indicator Data'!AT166&gt;E$195,0,IF('Indicator Data'!AT166&lt;E$194,10,(E$195-'Indicator Data'!AT166)/(E$195-E$194)*10)),1))</f>
        <v>8.6</v>
      </c>
      <c r="F163" s="97">
        <f>IF('Indicator Data'!AS166="No data","x",ROUND(IF('Indicator Data'!AS166&gt;F$195,0,IF('Indicator Data'!AS166&lt;F$194,10,(F$195-'Indicator Data'!AS166)/(F$195-F$194)*10)),1))</f>
        <v>8</v>
      </c>
      <c r="G163" s="98">
        <f t="shared" si="17"/>
        <v>8.3000000000000007</v>
      </c>
      <c r="H163" s="99">
        <f t="shared" si="18"/>
        <v>6.6</v>
      </c>
      <c r="I163" s="97">
        <f>IF('Indicator Data'!AV166="No data","x",ROUND(IF('Indicator Data'!AV166^2&gt;I$195,0,IF('Indicator Data'!AV166^2&lt;I$194,10,(I$195-'Indicator Data'!AV166^2)/(I$195-I$194)*10)),1))</f>
        <v>7.2</v>
      </c>
      <c r="J163" s="97">
        <f>IF(OR('Indicator Data'!AU166=0,'Indicator Data'!AU166="No data"),"x",ROUND(IF('Indicator Data'!AU166&gt;J$195,0,IF('Indicator Data'!AU166&lt;J$194,10,(J$195-'Indicator Data'!AU166)/(J$195-J$194)*10)),1))</f>
        <v>5.5</v>
      </c>
      <c r="K163" s="97">
        <f>IF('Indicator Data'!AW166="No data","x",ROUND(IF('Indicator Data'!AW166&gt;K$195,0,IF('Indicator Data'!AW166&lt;K$194,10,(K$195-'Indicator Data'!AW166)/(K$195-K$194)*10)),1))</f>
        <v>7.3</v>
      </c>
      <c r="L163" s="97">
        <f>IF('Indicator Data'!AX166="No data","x",ROUND(IF('Indicator Data'!AX166&gt;L$195,0,IF('Indicator Data'!AX166&lt;L$194,10,(L$195-'Indicator Data'!AX166)/(L$195-L$194)*10)),1))</f>
        <v>6.6</v>
      </c>
      <c r="M163" s="98">
        <f t="shared" si="19"/>
        <v>6.7</v>
      </c>
      <c r="N163" s="148">
        <f>IF('Indicator Data'!AY166="No data","x",'Indicator Data'!AY166/'Indicator Data'!BE166*100)</f>
        <v>2.1043771043771047</v>
      </c>
      <c r="O163" s="97">
        <f t="shared" si="20"/>
        <v>9.9</v>
      </c>
      <c r="P163" s="97">
        <f>IF('Indicator Data'!AZ166="No data","x",ROUND(IF('Indicator Data'!AZ166&gt;P$195,0,IF('Indicator Data'!AZ166&lt;P$194,10,(P$195-'Indicator Data'!AZ166)/(P$195-P$194)*10)),1))</f>
        <v>8.5</v>
      </c>
      <c r="Q163" s="97">
        <f>IF('Indicator Data'!BA166="No data","x",ROUND(IF('Indicator Data'!BA166&gt;Q$195,0,IF('Indicator Data'!BA166&lt;Q$194,10,(Q$195-'Indicator Data'!BA166)/(Q$195-Q$194)*10)),1))</f>
        <v>8.9</v>
      </c>
      <c r="R163" s="98">
        <f t="shared" si="21"/>
        <v>9.1</v>
      </c>
      <c r="S163" s="97">
        <f>IF('Indicator Data'!Y166="No data","x",ROUND(IF('Indicator Data'!Y166&gt;S$195,0,IF('Indicator Data'!Y166&lt;S$194,10,(S$195-'Indicator Data'!Y166)/(S$195-S$194)*10)),1))</f>
        <v>9.3000000000000007</v>
      </c>
      <c r="T163" s="97">
        <f>IF('Indicator Data'!Z166="No data","x",ROUND(IF('Indicator Data'!Z166&gt;T$195,0,IF('Indicator Data'!Z166&lt;T$194,10,(T$195-'Indicator Data'!Z166)/(T$195-T$194)*10)),1))</f>
        <v>3.3</v>
      </c>
      <c r="U163" s="97">
        <f>IF('Indicator Data'!AC166="No data","x",ROUND(IF('Indicator Data'!AC166&gt;U$195,0,IF('Indicator Data'!AC166&lt;U$194,10,(U$195-'Indicator Data'!AC166)/(U$195-U$194)*10)),1))</f>
        <v>9.1999999999999993</v>
      </c>
      <c r="V163" s="97">
        <f>IF('Indicator Data'!AD166="No data","x",ROUND(IF('Indicator Data'!AD166&gt;V$195,10,IF('Indicator Data'!AD166&lt;V$194,0,10-(V$195-'Indicator Data'!AD166)/(V$195-V$194)*10)),1))</f>
        <v>3.5</v>
      </c>
      <c r="W163" s="98">
        <f t="shared" si="22"/>
        <v>6.3</v>
      </c>
      <c r="X163" s="99">
        <f t="shared" si="23"/>
        <v>7.4</v>
      </c>
      <c r="Y163" s="184"/>
    </row>
    <row r="164" spans="1:25" s="4" customFormat="1" x14ac:dyDescent="0.25">
      <c r="A164" s="131" t="s">
        <v>307</v>
      </c>
      <c r="B164" s="51" t="s">
        <v>306</v>
      </c>
      <c r="C164" s="97" t="str">
        <f>IF('Indicator Data'!AR167="No data","x",ROUND(IF('Indicator Data'!AR167&gt;C$195,0,IF('Indicator Data'!AR167&lt;C$194,10,(C$195-'Indicator Data'!AR167)/(C$195-C$194)*10)),1))</f>
        <v>x</v>
      </c>
      <c r="D164" s="98" t="str">
        <f t="shared" si="16"/>
        <v>x</v>
      </c>
      <c r="E164" s="97">
        <f>IF('Indicator Data'!AT167="No data","x",ROUND(IF('Indicator Data'!AT167&gt;E$195,0,IF('Indicator Data'!AT167&lt;E$194,10,(E$195-'Indicator Data'!AT167)/(E$195-E$194)*10)),1))</f>
        <v>5.5</v>
      </c>
      <c r="F164" s="97">
        <f>IF('Indicator Data'!AS167="No data","x",ROUND(IF('Indicator Data'!AS167&gt;F$195,0,IF('Indicator Data'!AS167&lt;F$194,10,(F$195-'Indicator Data'!AS167)/(F$195-F$194)*10)),1))</f>
        <v>5.7</v>
      </c>
      <c r="G164" s="98">
        <f t="shared" si="17"/>
        <v>5.6</v>
      </c>
      <c r="H164" s="99">
        <f t="shared" si="18"/>
        <v>5.6</v>
      </c>
      <c r="I164" s="97">
        <f>IF('Indicator Data'!AV167="No data","x",ROUND(IF('Indicator Data'!AV167^2&gt;I$195,0,IF('Indicator Data'!AV167^2&lt;I$194,10,(I$195-'Indicator Data'!AV167^2)/(I$195-I$194)*10)),1))</f>
        <v>1</v>
      </c>
      <c r="J164" s="97">
        <f>IF(OR('Indicator Data'!AU167=0,'Indicator Data'!AU167="No data"),"x",ROUND(IF('Indicator Data'!AU167&gt;J$195,0,IF('Indicator Data'!AU167&lt;J$194,10,(J$195-'Indicator Data'!AU167)/(J$195-J$194)*10)),1))</f>
        <v>0</v>
      </c>
      <c r="K164" s="97">
        <f>IF('Indicator Data'!AW167="No data","x",ROUND(IF('Indicator Data'!AW167&gt;K$195,0,IF('Indicator Data'!AW167&lt;K$194,10,(K$195-'Indicator Data'!AW167)/(K$195-K$194)*10)),1))</f>
        <v>5.7</v>
      </c>
      <c r="L164" s="97">
        <f>IF('Indicator Data'!AX167="No data","x",ROUND(IF('Indicator Data'!AX167&gt;L$195,0,IF('Indicator Data'!AX167&lt;L$194,10,(L$195-'Indicator Data'!AX167)/(L$195-L$194)*10)),1))</f>
        <v>1</v>
      </c>
      <c r="M164" s="98">
        <f t="shared" si="19"/>
        <v>1.9</v>
      </c>
      <c r="N164" s="148">
        <f>IF('Indicator Data'!AY167="No data","x",'Indicator Data'!AY167/'Indicator Data'!BE167*100)</f>
        <v>4.3589743589743586</v>
      </c>
      <c r="O164" s="97">
        <f t="shared" si="20"/>
        <v>9.6999999999999993</v>
      </c>
      <c r="P164" s="97">
        <f>IF('Indicator Data'!AZ167="No data","x",ROUND(IF('Indicator Data'!AZ167&gt;P$195,0,IF('Indicator Data'!AZ167&lt;P$194,10,(P$195-'Indicator Data'!AZ167)/(P$195-P$194)*10)),1))</f>
        <v>2.2999999999999998</v>
      </c>
      <c r="Q164" s="97">
        <f>IF('Indicator Data'!BA167="No data","x",ROUND(IF('Indicator Data'!BA167&gt;Q$195,0,IF('Indicator Data'!BA167&lt;Q$194,10,(Q$195-'Indicator Data'!BA167)/(Q$195-Q$194)*10)),1))</f>
        <v>1</v>
      </c>
      <c r="R164" s="98">
        <f t="shared" si="21"/>
        <v>4.3</v>
      </c>
      <c r="S164" s="97">
        <f>IF('Indicator Data'!Y167="No data","x",ROUND(IF('Indicator Data'!Y167&gt;S$195,0,IF('Indicator Data'!Y167&lt;S$194,10,(S$195-'Indicator Data'!Y167)/(S$195-S$194)*10)),1))</f>
        <v>7.4</v>
      </c>
      <c r="T164" s="97">
        <f>IF('Indicator Data'!Z167="No data","x",ROUND(IF('Indicator Data'!Z167&gt;T$195,0,IF('Indicator Data'!Z167&lt;T$194,10,(T$195-'Indicator Data'!Z167)/(T$195-T$194)*10)),1))</f>
        <v>0.5</v>
      </c>
      <c r="U164" s="97">
        <f>IF('Indicator Data'!AC167="No data","x",ROUND(IF('Indicator Data'!AC167&gt;U$195,0,IF('Indicator Data'!AC167&lt;U$194,10,(U$195-'Indicator Data'!AC167)/(U$195-U$194)*10)),1))</f>
        <v>6.9</v>
      </c>
      <c r="V164" s="97">
        <f>IF('Indicator Data'!AD167="No data","x",ROUND(IF('Indicator Data'!AD167&gt;V$195,10,IF('Indicator Data'!AD167&lt;V$194,0,10-(V$195-'Indicator Data'!AD167)/(V$195-V$194)*10)),1))</f>
        <v>1.7</v>
      </c>
      <c r="W164" s="98">
        <f t="shared" si="22"/>
        <v>4.0999999999999996</v>
      </c>
      <c r="X164" s="99">
        <f t="shared" si="23"/>
        <v>3.4</v>
      </c>
      <c r="Y164" s="184"/>
    </row>
    <row r="165" spans="1:25" s="4" customFormat="1" x14ac:dyDescent="0.25">
      <c r="A165" s="131" t="s">
        <v>309</v>
      </c>
      <c r="B165" s="51" t="s">
        <v>308</v>
      </c>
      <c r="C165" s="97">
        <f>IF('Indicator Data'!AR168="No data","x",ROUND(IF('Indicator Data'!AR168&gt;C$195,0,IF('Indicator Data'!AR168&lt;C$194,10,(C$195-'Indicator Data'!AR168)/(C$195-C$194)*10)),1))</f>
        <v>4.4000000000000004</v>
      </c>
      <c r="D165" s="98">
        <f t="shared" si="16"/>
        <v>4.4000000000000004</v>
      </c>
      <c r="E165" s="97">
        <f>IF('Indicator Data'!AT168="No data","x",ROUND(IF('Indicator Data'!AT168&gt;E$195,0,IF('Indicator Data'!AT168&lt;E$194,10,(E$195-'Indicator Data'!AT168)/(E$195-E$194)*10)),1))</f>
        <v>5.7</v>
      </c>
      <c r="F165" s="97">
        <f>IF('Indicator Data'!AS168="No data","x",ROUND(IF('Indicator Data'!AS168&gt;F$195,0,IF('Indicator Data'!AS168&lt;F$194,10,(F$195-'Indicator Data'!AS168)/(F$195-F$194)*10)),1))</f>
        <v>6.1</v>
      </c>
      <c r="G165" s="98">
        <f t="shared" si="17"/>
        <v>5.9</v>
      </c>
      <c r="H165" s="99">
        <f t="shared" si="18"/>
        <v>5.2</v>
      </c>
      <c r="I165" s="97">
        <f>IF('Indicator Data'!AV168="No data","x",ROUND(IF('Indicator Data'!AV168^2&gt;I$195,0,IF('Indicator Data'!AV168^2&lt;I$194,10,(I$195-'Indicator Data'!AV168^2)/(I$195-I$194)*10)),1))</f>
        <v>2.6</v>
      </c>
      <c r="J165" s="97">
        <f>IF(OR('Indicator Data'!AU168=0,'Indicator Data'!AU168="No data"),"x",ROUND(IF('Indicator Data'!AU168&gt;J$195,0,IF('Indicator Data'!AU168&lt;J$194,10,(J$195-'Indicator Data'!AU168)/(J$195-J$194)*10)),1))</f>
        <v>3.5</v>
      </c>
      <c r="K165" s="97">
        <f>IF('Indicator Data'!AW168="No data","x",ROUND(IF('Indicator Data'!AW168&gt;K$195,0,IF('Indicator Data'!AW168&lt;K$194,10,(K$195-'Indicator Data'!AW168)/(K$195-K$194)*10)),1))</f>
        <v>7</v>
      </c>
      <c r="L165" s="97">
        <f>IF('Indicator Data'!AX168="No data","x",ROUND(IF('Indicator Data'!AX168&gt;L$195,0,IF('Indicator Data'!AX168&lt;L$194,10,(L$195-'Indicator Data'!AX168)/(L$195-L$194)*10)),1))</f>
        <v>6.5</v>
      </c>
      <c r="M165" s="98">
        <f t="shared" si="19"/>
        <v>4.9000000000000004</v>
      </c>
      <c r="N165" s="148">
        <f>IF('Indicator Data'!AY168="No data","x",'Indicator Data'!AY168/'Indicator Data'!BE168*100)</f>
        <v>41.860465116279073</v>
      </c>
      <c r="O165" s="97">
        <f t="shared" si="20"/>
        <v>5.9</v>
      </c>
      <c r="P165" s="97">
        <f>IF('Indicator Data'!AZ168="No data","x",ROUND(IF('Indicator Data'!AZ168&gt;P$195,0,IF('Indicator Data'!AZ168&lt;P$194,10,(P$195-'Indicator Data'!AZ168)/(P$195-P$194)*10)),1))</f>
        <v>4.7</v>
      </c>
      <c r="Q165" s="97">
        <f>IF('Indicator Data'!BA168="No data","x",ROUND(IF('Indicator Data'!BA168&gt;Q$195,0,IF('Indicator Data'!BA168&lt;Q$194,10,(Q$195-'Indicator Data'!BA168)/(Q$195-Q$194)*10)),1))</f>
        <v>5.2</v>
      </c>
      <c r="R165" s="98">
        <f t="shared" si="21"/>
        <v>5.3</v>
      </c>
      <c r="S165" s="97">
        <f>IF('Indicator Data'!Y168="No data","x",ROUND(IF('Indicator Data'!Y168&gt;S$195,0,IF('Indicator Data'!Y168&lt;S$194,10,(S$195-'Indicator Data'!Y168)/(S$195-S$194)*10)),1))</f>
        <v>9.6</v>
      </c>
      <c r="T165" s="97">
        <f>IF('Indicator Data'!Z168="No data","x",ROUND(IF('Indicator Data'!Z168&gt;T$195,0,IF('Indicator Data'!Z168&lt;T$194,10,(T$195-'Indicator Data'!Z168)/(T$195-T$194)*10)),1))</f>
        <v>2.6</v>
      </c>
      <c r="U165" s="97">
        <f>IF('Indicator Data'!AC168="No data","x",ROUND(IF('Indicator Data'!AC168&gt;U$195,0,IF('Indicator Data'!AC168&lt;U$194,10,(U$195-'Indicator Data'!AC168)/(U$195-U$194)*10)),1))</f>
        <v>8.1999999999999993</v>
      </c>
      <c r="V165" s="97">
        <f>IF('Indicator Data'!AD168="No data","x",ROUND(IF('Indicator Data'!AD168&gt;V$195,10,IF('Indicator Data'!AD168&lt;V$194,0,10-(V$195-'Indicator Data'!AD168)/(V$195-V$194)*10)),1))</f>
        <v>4.3</v>
      </c>
      <c r="W165" s="98">
        <f t="shared" si="22"/>
        <v>6.2</v>
      </c>
      <c r="X165" s="99">
        <f t="shared" si="23"/>
        <v>5.5</v>
      </c>
      <c r="Y165" s="184"/>
    </row>
    <row r="166" spans="1:25" s="4" customFormat="1" x14ac:dyDescent="0.25">
      <c r="A166" s="131" t="s">
        <v>311</v>
      </c>
      <c r="B166" s="51" t="s">
        <v>310</v>
      </c>
      <c r="C166" s="97">
        <f>IF('Indicator Data'!AR169="No data","x",ROUND(IF('Indicator Data'!AR169&gt;C$195,0,IF('Indicator Data'!AR169&lt;C$194,10,(C$195-'Indicator Data'!AR169)/(C$195-C$194)*10)),1))</f>
        <v>2.5</v>
      </c>
      <c r="D166" s="98">
        <f t="shared" si="16"/>
        <v>2.5</v>
      </c>
      <c r="E166" s="97">
        <f>IF('Indicator Data'!AT169="No data","x",ROUND(IF('Indicator Data'!AT169&gt;E$195,0,IF('Indicator Data'!AT169&lt;E$194,10,(E$195-'Indicator Data'!AT169)/(E$195-E$194)*10)),1))</f>
        <v>1.2</v>
      </c>
      <c r="F166" s="97">
        <f>IF('Indicator Data'!AS169="No data","x",ROUND(IF('Indicator Data'!AS169&gt;F$195,0,IF('Indicator Data'!AS169&lt;F$194,10,(F$195-'Indicator Data'!AS169)/(F$195-F$194)*10)),1))</f>
        <v>1.4</v>
      </c>
      <c r="G166" s="98">
        <f t="shared" si="17"/>
        <v>1.3</v>
      </c>
      <c r="H166" s="99">
        <f t="shared" si="18"/>
        <v>1.9</v>
      </c>
      <c r="I166" s="97" t="str">
        <f>IF('Indicator Data'!AV169="No data","x",ROUND(IF('Indicator Data'!AV169^2&gt;I$195,0,IF('Indicator Data'!AV169^2&lt;I$194,10,(I$195-'Indicator Data'!AV169^2)/(I$195-I$194)*10)),1))</f>
        <v>x</v>
      </c>
      <c r="J166" s="97">
        <f>IF(OR('Indicator Data'!AU169=0,'Indicator Data'!AU169="No data"),"x",ROUND(IF('Indicator Data'!AU169&gt;J$195,0,IF('Indicator Data'!AU169&lt;J$194,10,(J$195-'Indicator Data'!AU169)/(J$195-J$194)*10)),1))</f>
        <v>0</v>
      </c>
      <c r="K166" s="97">
        <f>IF('Indicator Data'!AW169="No data","x",ROUND(IF('Indicator Data'!AW169&gt;K$195,0,IF('Indicator Data'!AW169&lt;K$194,10,(K$195-'Indicator Data'!AW169)/(K$195-K$194)*10)),1))</f>
        <v>0.9</v>
      </c>
      <c r="L166" s="97">
        <f>IF('Indicator Data'!AX169="No data","x",ROUND(IF('Indicator Data'!AX169&gt;L$195,0,IF('Indicator Data'!AX169&lt;L$194,10,(L$195-'Indicator Data'!AX169)/(L$195-L$194)*10)),1))</f>
        <v>3.6</v>
      </c>
      <c r="M166" s="98">
        <f t="shared" si="19"/>
        <v>1.5</v>
      </c>
      <c r="N166" s="148">
        <f>IF('Indicator Data'!AY169="No data","x",'Indicator Data'!AY169/'Indicator Data'!BE169*100)</f>
        <v>73.110103816347419</v>
      </c>
      <c r="O166" s="97">
        <f t="shared" si="20"/>
        <v>2.7</v>
      </c>
      <c r="P166" s="97">
        <f>IF('Indicator Data'!AZ169="No data","x",ROUND(IF('Indicator Data'!AZ169&gt;P$195,0,IF('Indicator Data'!AZ169&lt;P$194,10,(P$195-'Indicator Data'!AZ169)/(P$195-P$194)*10)),1))</f>
        <v>0.1</v>
      </c>
      <c r="Q166" s="97">
        <f>IF('Indicator Data'!BA169="No data","x",ROUND(IF('Indicator Data'!BA169&gt;Q$195,0,IF('Indicator Data'!BA169&lt;Q$194,10,(Q$195-'Indicator Data'!BA169)/(Q$195-Q$194)*10)),1))</f>
        <v>0</v>
      </c>
      <c r="R166" s="98">
        <f t="shared" si="21"/>
        <v>0.9</v>
      </c>
      <c r="S166" s="97">
        <f>IF('Indicator Data'!Y169="No data","x",ROUND(IF('Indicator Data'!Y169&gt;S$195,0,IF('Indicator Data'!Y169&lt;S$194,10,(S$195-'Indicator Data'!Y169)/(S$195-S$194)*10)),1))</f>
        <v>0.2</v>
      </c>
      <c r="T166" s="97">
        <f>IF('Indicator Data'!Z169="No data","x",ROUND(IF('Indicator Data'!Z169&gt;T$195,0,IF('Indicator Data'!Z169&lt;T$194,10,(T$195-'Indicator Data'!Z169)/(T$195-T$194)*10)),1))</f>
        <v>0.5</v>
      </c>
      <c r="U166" s="97">
        <f>IF('Indicator Data'!AC169="No data","x",ROUND(IF('Indicator Data'!AC169&gt;U$195,0,IF('Indicator Data'!AC169&lt;U$194,10,(U$195-'Indicator Data'!AC169)/(U$195-U$194)*10)),1))</f>
        <v>0</v>
      </c>
      <c r="V166" s="97">
        <f>IF('Indicator Data'!AD169="No data","x",ROUND(IF('Indicator Data'!AD169&gt;V$195,10,IF('Indicator Data'!AD169&lt;V$194,0,10-(V$195-'Indicator Data'!AD169)/(V$195-V$194)*10)),1))</f>
        <v>0</v>
      </c>
      <c r="W166" s="98">
        <f t="shared" si="22"/>
        <v>0.2</v>
      </c>
      <c r="X166" s="99">
        <f t="shared" si="23"/>
        <v>0.9</v>
      </c>
      <c r="Y166" s="184"/>
    </row>
    <row r="167" spans="1:25" s="4" customFormat="1" x14ac:dyDescent="0.25">
      <c r="A167" s="131" t="s">
        <v>313</v>
      </c>
      <c r="B167" s="51" t="s">
        <v>312</v>
      </c>
      <c r="C167" s="97">
        <f>IF('Indicator Data'!AR170="No data","x",ROUND(IF('Indicator Data'!AR170&gt;C$195,0,IF('Indicator Data'!AR170&lt;C$194,10,(C$195-'Indicator Data'!AR170)/(C$195-C$194)*10)),1))</f>
        <v>0.9</v>
      </c>
      <c r="D167" s="98">
        <f t="shared" si="16"/>
        <v>0.9</v>
      </c>
      <c r="E167" s="97">
        <f>IF('Indicator Data'!AT170="No data","x",ROUND(IF('Indicator Data'!AT170&gt;E$195,0,IF('Indicator Data'!AT170&lt;E$194,10,(E$195-'Indicator Data'!AT170)/(E$195-E$194)*10)),1))</f>
        <v>1.4</v>
      </c>
      <c r="F167" s="97">
        <f>IF('Indicator Data'!AS170="No data","x",ROUND(IF('Indicator Data'!AS170&gt;F$195,0,IF('Indicator Data'!AS170&lt;F$194,10,(F$195-'Indicator Data'!AS170)/(F$195-F$194)*10)),1))</f>
        <v>1</v>
      </c>
      <c r="G167" s="98">
        <f t="shared" si="17"/>
        <v>1.2</v>
      </c>
      <c r="H167" s="99">
        <f t="shared" si="18"/>
        <v>1.1000000000000001</v>
      </c>
      <c r="I167" s="97" t="str">
        <f>IF('Indicator Data'!AV170="No data","x",ROUND(IF('Indicator Data'!AV170^2&gt;I$195,0,IF('Indicator Data'!AV170^2&lt;I$194,10,(I$195-'Indicator Data'!AV170^2)/(I$195-I$194)*10)),1))</f>
        <v>x</v>
      </c>
      <c r="J167" s="97">
        <f>IF(OR('Indicator Data'!AU170=0,'Indicator Data'!AU170="No data"),"x",ROUND(IF('Indicator Data'!AU170&gt;J$195,0,IF('Indicator Data'!AU170&lt;J$194,10,(J$195-'Indicator Data'!AU170)/(J$195-J$194)*10)),1))</f>
        <v>0</v>
      </c>
      <c r="K167" s="97">
        <f>IF('Indicator Data'!AW170="No data","x",ROUND(IF('Indicator Data'!AW170&gt;K$195,0,IF('Indicator Data'!AW170&lt;K$194,10,(K$195-'Indicator Data'!AW170)/(K$195-K$194)*10)),1))</f>
        <v>1.2</v>
      </c>
      <c r="L167" s="97">
        <f>IF('Indicator Data'!AX170="No data","x",ROUND(IF('Indicator Data'!AX170&gt;L$195,0,IF('Indicator Data'!AX170&lt;L$194,10,(L$195-'Indicator Data'!AX170)/(L$195-L$194)*10)),1))</f>
        <v>3</v>
      </c>
      <c r="M167" s="98">
        <f t="shared" si="19"/>
        <v>1.4</v>
      </c>
      <c r="N167" s="148">
        <f>IF('Indicator Data'!AY170="No data","x",'Indicator Data'!AY170/'Indicator Data'!BE170*100)</f>
        <v>400</v>
      </c>
      <c r="O167" s="97">
        <f t="shared" si="20"/>
        <v>0</v>
      </c>
      <c r="P167" s="97">
        <f>IF('Indicator Data'!AZ170="No data","x",ROUND(IF('Indicator Data'!AZ170&gt;P$195,0,IF('Indicator Data'!AZ170&lt;P$194,10,(P$195-'Indicator Data'!AZ170)/(P$195-P$194)*10)),1))</f>
        <v>0</v>
      </c>
      <c r="Q167" s="97">
        <f>IF('Indicator Data'!BA170="No data","x",ROUND(IF('Indicator Data'!BA170&gt;Q$195,0,IF('Indicator Data'!BA170&lt;Q$194,10,(Q$195-'Indicator Data'!BA170)/(Q$195-Q$194)*10)),1))</f>
        <v>0</v>
      </c>
      <c r="R167" s="98">
        <f t="shared" si="21"/>
        <v>0</v>
      </c>
      <c r="S167" s="97">
        <f>IF('Indicator Data'!Y170="No data","x",ROUND(IF('Indicator Data'!Y170&gt;S$195,0,IF('Indicator Data'!Y170&lt;S$194,10,(S$195-'Indicator Data'!Y170)/(S$195-S$194)*10)),1))</f>
        <v>0</v>
      </c>
      <c r="T167" s="97">
        <f>IF('Indicator Data'!Z170="No data","x",ROUND(IF('Indicator Data'!Z170&gt;T$195,0,IF('Indicator Data'!Z170&lt;T$194,10,(T$195-'Indicator Data'!Z170)/(T$195-T$194)*10)),1))</f>
        <v>1.3</v>
      </c>
      <c r="U167" s="97">
        <f>IF('Indicator Data'!AC170="No data","x",ROUND(IF('Indicator Data'!AC170&gt;U$195,0,IF('Indicator Data'!AC170&lt;U$194,10,(U$195-'Indicator Data'!AC170)/(U$195-U$194)*10)),1))</f>
        <v>0</v>
      </c>
      <c r="V167" s="97">
        <f>IF('Indicator Data'!AD170="No data","x",ROUND(IF('Indicator Data'!AD170&gt;V$195,10,IF('Indicator Data'!AD170&lt;V$194,0,10-(V$195-'Indicator Data'!AD170)/(V$195-V$194)*10)),1))</f>
        <v>0.1</v>
      </c>
      <c r="W167" s="98">
        <f t="shared" si="22"/>
        <v>0.4</v>
      </c>
      <c r="X167" s="99">
        <f t="shared" si="23"/>
        <v>0.6</v>
      </c>
      <c r="Y167" s="184"/>
    </row>
    <row r="168" spans="1:25" s="4" customFormat="1" x14ac:dyDescent="0.25">
      <c r="A168" s="131" t="s">
        <v>851</v>
      </c>
      <c r="B168" s="51" t="s">
        <v>314</v>
      </c>
      <c r="C168" s="97">
        <f>IF('Indicator Data'!AR171="No data","x",ROUND(IF('Indicator Data'!AR171&gt;C$195,0,IF('Indicator Data'!AR171&lt;C$194,10,(C$195-'Indicator Data'!AR171)/(C$195-C$194)*10)),1))</f>
        <v>4.5999999999999996</v>
      </c>
      <c r="D168" s="98">
        <f t="shared" si="16"/>
        <v>4.5999999999999996</v>
      </c>
      <c r="E168" s="97">
        <f>IF('Indicator Data'!AT171="No data","x",ROUND(IF('Indicator Data'!AT171&gt;E$195,0,IF('Indicator Data'!AT171&lt;E$194,10,(E$195-'Indicator Data'!AT171)/(E$195-E$194)*10)),1))</f>
        <v>8.6999999999999993</v>
      </c>
      <c r="F168" s="97">
        <f>IF('Indicator Data'!AS171="No data","x",ROUND(IF('Indicator Data'!AS171&gt;F$195,0,IF('Indicator Data'!AS171&lt;F$194,10,(F$195-'Indicator Data'!AS171)/(F$195-F$194)*10)),1))</f>
        <v>8.3000000000000007</v>
      </c>
      <c r="G168" s="98">
        <f t="shared" si="17"/>
        <v>8.5</v>
      </c>
      <c r="H168" s="99">
        <f t="shared" si="18"/>
        <v>6.6</v>
      </c>
      <c r="I168" s="97">
        <f>IF('Indicator Data'!AV171="No data","x",ROUND(IF('Indicator Data'!AV171^2&gt;I$195,0,IF('Indicator Data'!AV171^2&lt;I$194,10,(I$195-'Indicator Data'!AV171^2)/(I$195-I$194)*10)),1))</f>
        <v>2.8</v>
      </c>
      <c r="J168" s="97">
        <f>IF(OR('Indicator Data'!AU171=0,'Indicator Data'!AU171="No data"),"x",ROUND(IF('Indicator Data'!AU171&gt;J$195,0,IF('Indicator Data'!AU171&lt;J$194,10,(J$195-'Indicator Data'!AU171)/(J$195-J$194)*10)),1))</f>
        <v>0.4</v>
      </c>
      <c r="K168" s="97">
        <f>IF('Indicator Data'!AW171="No data","x",ROUND(IF('Indicator Data'!AW171&gt;K$195,0,IF('Indicator Data'!AW171&lt;K$194,10,(K$195-'Indicator Data'!AW171)/(K$195-K$194)*10)),1))</f>
        <v>7</v>
      </c>
      <c r="L168" s="97">
        <f>IF('Indicator Data'!AX171="No data","x",ROUND(IF('Indicator Data'!AX171&gt;L$195,0,IF('Indicator Data'!AX171&lt;L$194,10,(L$195-'Indicator Data'!AX171)/(L$195-L$194)*10)),1))</f>
        <v>7.1</v>
      </c>
      <c r="M168" s="98">
        <f t="shared" si="19"/>
        <v>4.3</v>
      </c>
      <c r="N168" s="148">
        <f>IF('Indicator Data'!AY171="No data","x",'Indicator Data'!AY171/'Indicator Data'!BE171*100)</f>
        <v>35.397266241899473</v>
      </c>
      <c r="O168" s="97">
        <f t="shared" si="20"/>
        <v>6.5</v>
      </c>
      <c r="P168" s="97">
        <f>IF('Indicator Data'!AZ171="No data","x",ROUND(IF('Indicator Data'!AZ171&gt;P$195,0,IF('Indicator Data'!AZ171&lt;P$194,10,(P$195-'Indicator Data'!AZ171)/(P$195-P$194)*10)),1))</f>
        <v>0.5</v>
      </c>
      <c r="Q168" s="97">
        <f>IF('Indicator Data'!BA171="No data","x",ROUND(IF('Indicator Data'!BA171&gt;Q$195,0,IF('Indicator Data'!BA171&lt;Q$194,10,(Q$195-'Indicator Data'!BA171)/(Q$195-Q$194)*10)),1))</f>
        <v>2</v>
      </c>
      <c r="R168" s="98">
        <f t="shared" si="21"/>
        <v>3</v>
      </c>
      <c r="S168" s="97">
        <f>IF('Indicator Data'!Y171="No data","x",ROUND(IF('Indicator Data'!Y171&gt;S$195,0,IF('Indicator Data'!Y171&lt;S$194,10,(S$195-'Indicator Data'!Y171)/(S$195-S$194)*10)),1))</f>
        <v>6.4</v>
      </c>
      <c r="T168" s="97">
        <f>IF('Indicator Data'!Z171="No data","x",ROUND(IF('Indicator Data'!Z171&gt;T$195,0,IF('Indicator Data'!Z171&lt;T$194,10,(T$195-'Indicator Data'!Z171)/(T$195-T$194)*10)),1))</f>
        <v>9.5</v>
      </c>
      <c r="U168" s="97">
        <f>IF('Indicator Data'!AC171="No data","x",ROUND(IF('Indicator Data'!AC171&gt;U$195,0,IF('Indicator Data'!AC171&lt;U$194,10,(U$195-'Indicator Data'!AC171)/(U$195-U$194)*10)),1))</f>
        <v>8.9</v>
      </c>
      <c r="V168" s="97">
        <f>IF('Indicator Data'!AD171="No data","x",ROUND(IF('Indicator Data'!AD171&gt;V$195,10,IF('Indicator Data'!AD171&lt;V$194,0,10-(V$195-'Indicator Data'!AD171)/(V$195-V$194)*10)),1))</f>
        <v>0.8</v>
      </c>
      <c r="W168" s="98">
        <f t="shared" si="22"/>
        <v>6.4</v>
      </c>
      <c r="X168" s="99">
        <f t="shared" si="23"/>
        <v>4.5999999999999996</v>
      </c>
      <c r="Y168" s="184"/>
    </row>
    <row r="169" spans="1:25" s="4" customFormat="1" x14ac:dyDescent="0.25">
      <c r="A169" s="131" t="s">
        <v>317</v>
      </c>
      <c r="B169" s="51" t="s">
        <v>316</v>
      </c>
      <c r="C169" s="97">
        <f>IF('Indicator Data'!AR172="No data","x",ROUND(IF('Indicator Data'!AR172&gt;C$195,0,IF('Indicator Data'!AR172&lt;C$194,10,(C$195-'Indicator Data'!AR172)/(C$195-C$194)*10)),1))</f>
        <v>4.5999999999999996</v>
      </c>
      <c r="D169" s="98">
        <f t="shared" si="16"/>
        <v>4.5999999999999996</v>
      </c>
      <c r="E169" s="97">
        <f>IF('Indicator Data'!AT172="No data","x",ROUND(IF('Indicator Data'!AT172&gt;E$195,0,IF('Indicator Data'!AT172&lt;E$194,10,(E$195-'Indicator Data'!AT172)/(E$195-E$194)*10)),1))</f>
        <v>7.5</v>
      </c>
      <c r="F169" s="97">
        <f>IF('Indicator Data'!AS172="No data","x",ROUND(IF('Indicator Data'!AS172&gt;F$195,0,IF('Indicator Data'!AS172&lt;F$194,10,(F$195-'Indicator Data'!AS172)/(F$195-F$194)*10)),1))</f>
        <v>6.6</v>
      </c>
      <c r="G169" s="98">
        <f t="shared" si="17"/>
        <v>7.1</v>
      </c>
      <c r="H169" s="99">
        <f t="shared" si="18"/>
        <v>5.9</v>
      </c>
      <c r="I169" s="97">
        <f>IF('Indicator Data'!AV172="No data","x",ROUND(IF('Indicator Data'!AV172^2&gt;I$195,0,IF('Indicator Data'!AV172^2&lt;I$194,10,(I$195-'Indicator Data'!AV172^2)/(I$195-I$194)*10)),1))</f>
        <v>0</v>
      </c>
      <c r="J169" s="97">
        <f>IF(OR('Indicator Data'!AU172=0,'Indicator Data'!AU172="No data"),"x",ROUND(IF('Indicator Data'!AU172&gt;J$195,0,IF('Indicator Data'!AU172&lt;J$194,10,(J$195-'Indicator Data'!AU172)/(J$195-J$194)*10)),1))</f>
        <v>0</v>
      </c>
      <c r="K169" s="97">
        <f>IF('Indicator Data'!AW172="No data","x",ROUND(IF('Indicator Data'!AW172&gt;K$195,0,IF('Indicator Data'!AW172&lt;K$194,10,(K$195-'Indicator Data'!AW172)/(K$195-K$194)*10)),1))</f>
        <v>8.1</v>
      </c>
      <c r="L169" s="97">
        <f>IF('Indicator Data'!AX172="No data","x",ROUND(IF('Indicator Data'!AX172&gt;L$195,0,IF('Indicator Data'!AX172&lt;L$194,10,(L$195-'Indicator Data'!AX172)/(L$195-L$194)*10)),1))</f>
        <v>5.2</v>
      </c>
      <c r="M169" s="98">
        <f t="shared" si="19"/>
        <v>3.3</v>
      </c>
      <c r="N169" s="148">
        <f>IF('Indicator Data'!AY172="No data","x",'Indicator Data'!AY172/'Indicator Data'!BE172*100)</f>
        <v>10.002857959416977</v>
      </c>
      <c r="O169" s="97">
        <f t="shared" si="20"/>
        <v>9.1</v>
      </c>
      <c r="P169" s="97">
        <f>IF('Indicator Data'!AZ172="No data","x",ROUND(IF('Indicator Data'!AZ172&gt;P$195,0,IF('Indicator Data'!AZ172&lt;P$194,10,(P$195-'Indicator Data'!AZ172)/(P$195-P$194)*10)),1))</f>
        <v>0.6</v>
      </c>
      <c r="Q169" s="97">
        <f>IF('Indicator Data'!BA172="No data","x",ROUND(IF('Indicator Data'!BA172&gt;Q$195,0,IF('Indicator Data'!BA172&lt;Q$194,10,(Q$195-'Indicator Data'!BA172)/(Q$195-Q$194)*10)),1))</f>
        <v>5.2</v>
      </c>
      <c r="R169" s="98">
        <f t="shared" si="21"/>
        <v>5</v>
      </c>
      <c r="S169" s="97">
        <f>IF('Indicator Data'!Y172="No data","x",ROUND(IF('Indicator Data'!Y172&gt;S$195,0,IF('Indicator Data'!Y172&lt;S$194,10,(S$195-'Indicator Data'!Y172)/(S$195-S$194)*10)),1))</f>
        <v>5.2</v>
      </c>
      <c r="T169" s="97">
        <f>IF('Indicator Data'!Z172="No data","x",ROUND(IF('Indicator Data'!Z172&gt;T$195,0,IF('Indicator Data'!Z172&lt;T$194,10,(T$195-'Indicator Data'!Z172)/(T$195-T$194)*10)),1))</f>
        <v>0.5</v>
      </c>
      <c r="U169" s="97">
        <f>IF('Indicator Data'!AC172="No data","x",ROUND(IF('Indicator Data'!AC172&gt;U$195,0,IF('Indicator Data'!AC172&lt;U$194,10,(U$195-'Indicator Data'!AC172)/(U$195-U$194)*10)),1))</f>
        <v>9.5</v>
      </c>
      <c r="V169" s="97">
        <f>IF('Indicator Data'!AD172="No data","x",ROUND(IF('Indicator Data'!AD172&gt;V$195,10,IF('Indicator Data'!AD172&lt;V$194,0,10-(V$195-'Indicator Data'!AD172)/(V$195-V$194)*10)),1))</f>
        <v>0.4</v>
      </c>
      <c r="W169" s="98">
        <f t="shared" si="22"/>
        <v>3.9</v>
      </c>
      <c r="X169" s="99">
        <f t="shared" si="23"/>
        <v>4.0999999999999996</v>
      </c>
      <c r="Y169" s="184"/>
    </row>
    <row r="170" spans="1:25" s="4" customFormat="1" x14ac:dyDescent="0.25">
      <c r="A170" s="131" t="s">
        <v>852</v>
      </c>
      <c r="B170" s="51" t="s">
        <v>318</v>
      </c>
      <c r="C170" s="97">
        <f>IF('Indicator Data'!AR173="No data","x",ROUND(IF('Indicator Data'!AR173&gt;C$195,0,IF('Indicator Data'!AR173&lt;C$194,10,(C$195-'Indicator Data'!AR173)/(C$195-C$194)*10)),1))</f>
        <v>3.5</v>
      </c>
      <c r="D170" s="98">
        <f t="shared" si="16"/>
        <v>3.5</v>
      </c>
      <c r="E170" s="97">
        <f>IF('Indicator Data'!AT173="No data","x",ROUND(IF('Indicator Data'!AT173&gt;E$195,0,IF('Indicator Data'!AT173&lt;E$194,10,(E$195-'Indicator Data'!AT173)/(E$195-E$194)*10)),1))</f>
        <v>6.8</v>
      </c>
      <c r="F170" s="97">
        <f>IF('Indicator Data'!AS173="No data","x",ROUND(IF('Indicator Data'!AS173&gt;F$195,0,IF('Indicator Data'!AS173&lt;F$194,10,(F$195-'Indicator Data'!AS173)/(F$195-F$194)*10)),1))</f>
        <v>6.2</v>
      </c>
      <c r="G170" s="98">
        <f t="shared" si="17"/>
        <v>6.5</v>
      </c>
      <c r="H170" s="99">
        <f t="shared" si="18"/>
        <v>5</v>
      </c>
      <c r="I170" s="97">
        <f>IF('Indicator Data'!AV173="No data","x",ROUND(IF('Indicator Data'!AV173^2&gt;I$195,0,IF('Indicator Data'!AV173^2&lt;I$194,10,(I$195-'Indicator Data'!AV173^2)/(I$195-I$194)*10)),1))</f>
        <v>3.9</v>
      </c>
      <c r="J170" s="97">
        <f>IF(OR('Indicator Data'!AU173=0,'Indicator Data'!AU173="No data"),"x",ROUND(IF('Indicator Data'!AU173&gt;J$195,0,IF('Indicator Data'!AU173&lt;J$194,10,(J$195-'Indicator Data'!AU173)/(J$195-J$194)*10)),1))</f>
        <v>8.4</v>
      </c>
      <c r="K170" s="97">
        <f>IF('Indicator Data'!AW173="No data","x",ROUND(IF('Indicator Data'!AW173&gt;K$195,0,IF('Indicator Data'!AW173&lt;K$194,10,(K$195-'Indicator Data'!AW173)/(K$195-K$194)*10)),1))</f>
        <v>9.5</v>
      </c>
      <c r="L170" s="97">
        <f>IF('Indicator Data'!AX173="No data","x",ROUND(IF('Indicator Data'!AX173&gt;L$195,0,IF('Indicator Data'!AX173&lt;L$194,10,(L$195-'Indicator Data'!AX173)/(L$195-L$194)*10)),1))</f>
        <v>6.4</v>
      </c>
      <c r="M170" s="98">
        <f t="shared" si="19"/>
        <v>7.1</v>
      </c>
      <c r="N170" s="148">
        <f>IF('Indicator Data'!AY173="No data","x",'Indicator Data'!AY173/'Indicator Data'!BE173*100)</f>
        <v>8.1282456536464203</v>
      </c>
      <c r="O170" s="97">
        <f t="shared" si="20"/>
        <v>9.3000000000000007</v>
      </c>
      <c r="P170" s="97">
        <f>IF('Indicator Data'!AZ173="No data","x",ROUND(IF('Indicator Data'!AZ173&gt;P$195,0,IF('Indicator Data'!AZ173&lt;P$194,10,(P$195-'Indicator Data'!AZ173)/(P$195-P$194)*10)),1))</f>
        <v>9.4</v>
      </c>
      <c r="Q170" s="97">
        <f>IF('Indicator Data'!BA173="No data","x",ROUND(IF('Indicator Data'!BA173&gt;Q$195,0,IF('Indicator Data'!BA173&lt;Q$194,10,(Q$195-'Indicator Data'!BA173)/(Q$195-Q$194)*10)),1))</f>
        <v>8.9</v>
      </c>
      <c r="R170" s="98">
        <f t="shared" si="21"/>
        <v>9.1999999999999993</v>
      </c>
      <c r="S170" s="97">
        <f>IF('Indicator Data'!Y173="No data","x",ROUND(IF('Indicator Data'!Y173&gt;S$195,0,IF('Indicator Data'!Y173&lt;S$194,10,(S$195-'Indicator Data'!Y173)/(S$195-S$194)*10)),1))</f>
        <v>9.9</v>
      </c>
      <c r="T170" s="97">
        <f>IF('Indicator Data'!Z173="No data","x",ROUND(IF('Indicator Data'!Z173&gt;T$195,0,IF('Indicator Data'!Z173&lt;T$194,10,(T$195-'Indicator Data'!Z173)/(T$195-T$194)*10)),1))</f>
        <v>2.2999999999999998</v>
      </c>
      <c r="U170" s="97">
        <f>IF('Indicator Data'!AC173="No data","x",ROUND(IF('Indicator Data'!AC173&gt;U$195,0,IF('Indicator Data'!AC173&lt;U$194,10,(U$195-'Indicator Data'!AC173)/(U$195-U$194)*10)),1))</f>
        <v>9.6999999999999993</v>
      </c>
      <c r="V170" s="97">
        <f>IF('Indicator Data'!AD173="No data","x",ROUND(IF('Indicator Data'!AD173&gt;V$195,10,IF('Indicator Data'!AD173&lt;V$194,0,10-(V$195-'Indicator Data'!AD173)/(V$195-V$194)*10)),1))</f>
        <v>4.4000000000000004</v>
      </c>
      <c r="W170" s="98">
        <f t="shared" si="22"/>
        <v>6.6</v>
      </c>
      <c r="X170" s="99">
        <f t="shared" si="23"/>
        <v>7.6</v>
      </c>
      <c r="Y170" s="184"/>
    </row>
    <row r="171" spans="1:25" s="4" customFormat="1" x14ac:dyDescent="0.25">
      <c r="A171" s="131" t="s">
        <v>320</v>
      </c>
      <c r="B171" s="51" t="s">
        <v>319</v>
      </c>
      <c r="C171" s="97">
        <f>IF('Indicator Data'!AR174="No data","x",ROUND(IF('Indicator Data'!AR174&gt;C$195,0,IF('Indicator Data'!AR174&lt;C$194,10,(C$195-'Indicator Data'!AR174)/(C$195-C$194)*10)),1))</f>
        <v>4.7</v>
      </c>
      <c r="D171" s="98">
        <f t="shared" si="16"/>
        <v>4.7</v>
      </c>
      <c r="E171" s="97">
        <f>IF('Indicator Data'!AT174="No data","x",ROUND(IF('Indicator Data'!AT174&gt;E$195,0,IF('Indicator Data'!AT174&lt;E$194,10,(E$195-'Indicator Data'!AT174)/(E$195-E$194)*10)),1))</f>
        <v>6.5</v>
      </c>
      <c r="F171" s="97">
        <f>IF('Indicator Data'!AS174="No data","x",ROUND(IF('Indicator Data'!AS174&gt;F$195,0,IF('Indicator Data'!AS174&lt;F$194,10,(F$195-'Indicator Data'!AS174)/(F$195-F$194)*10)),1))</f>
        <v>4.3</v>
      </c>
      <c r="G171" s="98">
        <f t="shared" si="17"/>
        <v>5.4</v>
      </c>
      <c r="H171" s="99">
        <f t="shared" si="18"/>
        <v>5.0999999999999996</v>
      </c>
      <c r="I171" s="97">
        <f>IF('Indicator Data'!AV174="No data","x",ROUND(IF('Indicator Data'!AV174^2&gt;I$195,0,IF('Indicator Data'!AV174^2&lt;I$194,10,(I$195-'Indicator Data'!AV174^2)/(I$195-I$194)*10)),1))</f>
        <v>1.3</v>
      </c>
      <c r="J171" s="97">
        <f>IF(OR('Indicator Data'!AU174=0,'Indicator Data'!AU174="No data"),"x",ROUND(IF('Indicator Data'!AU174&gt;J$195,0,IF('Indicator Data'!AU174&lt;J$194,10,(J$195-'Indicator Data'!AU174)/(J$195-J$194)*10)),1))</f>
        <v>0</v>
      </c>
      <c r="K171" s="97">
        <f>IF('Indicator Data'!AW174="No data","x",ROUND(IF('Indicator Data'!AW174&gt;K$195,0,IF('Indicator Data'!AW174&lt;K$194,10,(K$195-'Indicator Data'!AW174)/(K$195-K$194)*10)),1))</f>
        <v>6.1</v>
      </c>
      <c r="L171" s="97">
        <f>IF('Indicator Data'!AX174="No data","x",ROUND(IF('Indicator Data'!AX174&gt;L$195,0,IF('Indicator Data'!AX174&lt;L$194,10,(L$195-'Indicator Data'!AX174)/(L$195-L$194)*10)),1))</f>
        <v>3.8</v>
      </c>
      <c r="M171" s="98">
        <f t="shared" si="19"/>
        <v>2.8</v>
      </c>
      <c r="N171" s="148">
        <f>IF('Indicator Data'!AY174="No data","x",'Indicator Data'!AY174/'Indicator Data'!BE174*100)</f>
        <v>45.01947581671201</v>
      </c>
      <c r="O171" s="97">
        <f t="shared" si="20"/>
        <v>5.6</v>
      </c>
      <c r="P171" s="97">
        <f>IF('Indicator Data'!AZ174="No data","x",ROUND(IF('Indicator Data'!AZ174&gt;P$195,0,IF('Indicator Data'!AZ174&lt;P$194,10,(P$195-'Indicator Data'!AZ174)/(P$195-P$194)*10)),1))</f>
        <v>0.8</v>
      </c>
      <c r="Q171" s="97">
        <f>IF('Indicator Data'!BA174="No data","x",ROUND(IF('Indicator Data'!BA174&gt;Q$195,0,IF('Indicator Data'!BA174&lt;Q$194,10,(Q$195-'Indicator Data'!BA174)/(Q$195-Q$194)*10)),1))</f>
        <v>0.4</v>
      </c>
      <c r="R171" s="98">
        <f t="shared" si="21"/>
        <v>2.2999999999999998</v>
      </c>
      <c r="S171" s="97">
        <f>IF('Indicator Data'!Y174="No data","x",ROUND(IF('Indicator Data'!Y174&gt;S$195,0,IF('Indicator Data'!Y174&lt;S$194,10,(S$195-'Indicator Data'!Y174)/(S$195-S$194)*10)),1))</f>
        <v>9</v>
      </c>
      <c r="T171" s="97">
        <f>IF('Indicator Data'!Z174="No data","x",ROUND(IF('Indicator Data'!Z174&gt;T$195,0,IF('Indicator Data'!Z174&lt;T$194,10,(T$195-'Indicator Data'!Z174)/(T$195-T$194)*10)),1))</f>
        <v>0</v>
      </c>
      <c r="U171" s="97">
        <f>IF('Indicator Data'!AC174="No data","x",ROUND(IF('Indicator Data'!AC174&gt;U$195,0,IF('Indicator Data'!AC174&lt;U$194,10,(U$195-'Indicator Data'!AC174)/(U$195-U$194)*10)),1))</f>
        <v>6.9</v>
      </c>
      <c r="V171" s="97">
        <f>IF('Indicator Data'!AD174="No data","x",ROUND(IF('Indicator Data'!AD174&gt;V$195,10,IF('Indicator Data'!AD174&lt;V$194,0,10-(V$195-'Indicator Data'!AD174)/(V$195-V$194)*10)),1))</f>
        <v>0.2</v>
      </c>
      <c r="W171" s="98">
        <f t="shared" si="22"/>
        <v>4</v>
      </c>
      <c r="X171" s="99">
        <f t="shared" si="23"/>
        <v>3</v>
      </c>
      <c r="Y171" s="184"/>
    </row>
    <row r="172" spans="1:25" s="4" customFormat="1" x14ac:dyDescent="0.25">
      <c r="A172" s="131" t="s">
        <v>946</v>
      </c>
      <c r="B172" s="51" t="s">
        <v>187</v>
      </c>
      <c r="C172" s="97">
        <f>IF('Indicator Data'!AR175="No data","x",ROUND(IF('Indicator Data'!AR175&gt;C$195,0,IF('Indicator Data'!AR175&lt;C$194,10,(C$195-'Indicator Data'!AR175)/(C$195-C$194)*10)),1))</f>
        <v>3.8</v>
      </c>
      <c r="D172" s="98">
        <f t="shared" si="16"/>
        <v>3.8</v>
      </c>
      <c r="E172" s="97">
        <f>IF('Indicator Data'!AT175="No data","x",ROUND(IF('Indicator Data'!AT175&gt;E$195,0,IF('Indicator Data'!AT175&lt;E$194,10,(E$195-'Indicator Data'!AT175)/(E$195-E$194)*10)),1))</f>
        <v>6.3</v>
      </c>
      <c r="F172" s="97">
        <f>IF('Indicator Data'!AS175="No data","x",ROUND(IF('Indicator Data'!AS175&gt;F$195,0,IF('Indicator Data'!AS175&lt;F$194,10,(F$195-'Indicator Data'!AS175)/(F$195-F$194)*10)),1))</f>
        <v>4.7</v>
      </c>
      <c r="G172" s="98">
        <f t="shared" si="17"/>
        <v>5.5</v>
      </c>
      <c r="H172" s="99">
        <f t="shared" si="18"/>
        <v>4.7</v>
      </c>
      <c r="I172" s="97">
        <f>IF('Indicator Data'!AV175="No data","x",ROUND(IF('Indicator Data'!AV175^2&gt;I$195,0,IF('Indicator Data'!AV175^2&lt;I$194,10,(I$195-'Indicator Data'!AV175^2)/(I$195-I$194)*10)),1))</f>
        <v>0.5</v>
      </c>
      <c r="J172" s="97">
        <f>IF(OR('Indicator Data'!AU175=0,'Indicator Data'!AU175="No data"),"x",ROUND(IF('Indicator Data'!AU175&gt;J$195,0,IF('Indicator Data'!AU175&lt;J$194,10,(J$195-'Indicator Data'!AU175)/(J$195-J$194)*10)),1))</f>
        <v>0</v>
      </c>
      <c r="K172" s="97">
        <f>IF('Indicator Data'!AW175="No data","x",ROUND(IF('Indicator Data'!AW175&gt;K$195,0,IF('Indicator Data'!AW175&lt;K$194,10,(K$195-'Indicator Data'!AW175)/(K$195-K$194)*10)),1))</f>
        <v>3</v>
      </c>
      <c r="L172" s="97">
        <f>IF('Indicator Data'!AX175="No data","x",ROUND(IF('Indicator Data'!AX175&gt;L$195,0,IF('Indicator Data'!AX175&lt;L$194,10,(L$195-'Indicator Data'!AX175)/(L$195-L$194)*10)),1))</f>
        <v>4.9000000000000004</v>
      </c>
      <c r="M172" s="98">
        <f t="shared" si="19"/>
        <v>2.1</v>
      </c>
      <c r="N172" s="148">
        <f>IF('Indicator Data'!AY175="No data","x",'Indicator Data'!AY175/'Indicator Data'!BE175*100)</f>
        <v>55.511498810467884</v>
      </c>
      <c r="O172" s="97">
        <f t="shared" si="20"/>
        <v>4.5</v>
      </c>
      <c r="P172" s="97">
        <f>IF('Indicator Data'!AZ175="No data","x",ROUND(IF('Indicator Data'!AZ175&gt;P$195,0,IF('Indicator Data'!AZ175&lt;P$194,10,(P$195-'Indicator Data'!AZ175)/(P$195-P$194)*10)),1))</f>
        <v>1</v>
      </c>
      <c r="Q172" s="97">
        <f>IF('Indicator Data'!BA175="No data","x",ROUND(IF('Indicator Data'!BA175&gt;Q$195,0,IF('Indicator Data'!BA175&lt;Q$194,10,(Q$195-'Indicator Data'!BA175)/(Q$195-Q$194)*10)),1))</f>
        <v>0.1</v>
      </c>
      <c r="R172" s="98">
        <f t="shared" si="21"/>
        <v>1.9</v>
      </c>
      <c r="S172" s="97">
        <f>IF('Indicator Data'!Y175="No data","x",ROUND(IF('Indicator Data'!Y175&gt;S$195,0,IF('Indicator Data'!Y175&lt;S$194,10,(S$195-'Indicator Data'!Y175)/(S$195-S$194)*10)),1))</f>
        <v>3.4</v>
      </c>
      <c r="T172" s="97">
        <f>IF('Indicator Data'!Z175="No data","x",ROUND(IF('Indicator Data'!Z175&gt;T$195,0,IF('Indicator Data'!Z175&lt;T$194,10,(T$195-'Indicator Data'!Z175)/(T$195-T$194)*10)),1))</f>
        <v>4.4000000000000004</v>
      </c>
      <c r="U172" s="97">
        <f>IF('Indicator Data'!AC175="No data","x",ROUND(IF('Indicator Data'!AC175&gt;U$195,0,IF('Indicator Data'!AC175&lt;U$194,10,(U$195-'Indicator Data'!AC175)/(U$195-U$194)*10)),1))</f>
        <v>7.3</v>
      </c>
      <c r="V172" s="97">
        <f>IF('Indicator Data'!AD175="No data","x",ROUND(IF('Indicator Data'!AD175&gt;V$195,10,IF('Indicator Data'!AD175&lt;V$194,0,10-(V$195-'Indicator Data'!AD175)/(V$195-V$194)*10)),1))</f>
        <v>0.1</v>
      </c>
      <c r="W172" s="98">
        <f t="shared" si="22"/>
        <v>3.8</v>
      </c>
      <c r="X172" s="99">
        <f t="shared" si="23"/>
        <v>2.6</v>
      </c>
      <c r="Y172" s="184"/>
    </row>
    <row r="173" spans="1:25" s="4" customFormat="1" x14ac:dyDescent="0.25">
      <c r="A173" s="131" t="s">
        <v>373</v>
      </c>
      <c r="B173" s="51" t="s">
        <v>91</v>
      </c>
      <c r="C173" s="97">
        <f>IF('Indicator Data'!AR176="No data","x",ROUND(IF('Indicator Data'!AR176&gt;C$195,0,IF('Indicator Data'!AR176&lt;C$194,10,(C$195-'Indicator Data'!AR176)/(C$195-C$194)*10)),1))</f>
        <v>6.3</v>
      </c>
      <c r="D173" s="98">
        <f t="shared" si="16"/>
        <v>6.3</v>
      </c>
      <c r="E173" s="97">
        <f>IF('Indicator Data'!AT176="No data","x",ROUND(IF('Indicator Data'!AT176&gt;E$195,0,IF('Indicator Data'!AT176&lt;E$194,10,(E$195-'Indicator Data'!AT176)/(E$195-E$194)*10)),1))</f>
        <v>6.5</v>
      </c>
      <c r="F173" s="97">
        <f>IF('Indicator Data'!AS176="No data","x",ROUND(IF('Indicator Data'!AS176&gt;F$195,0,IF('Indicator Data'!AS176&lt;F$194,10,(F$195-'Indicator Data'!AS176)/(F$195-F$194)*10)),1))</f>
        <v>7.1</v>
      </c>
      <c r="G173" s="98">
        <f t="shared" si="17"/>
        <v>6.8</v>
      </c>
      <c r="H173" s="99">
        <f t="shared" si="18"/>
        <v>6.6</v>
      </c>
      <c r="I173" s="97">
        <f>IF('Indicator Data'!AV176="No data","x",ROUND(IF('Indicator Data'!AV176^2&gt;I$195,0,IF('Indicator Data'!AV176^2&lt;I$194,10,(I$195-'Indicator Data'!AV176^2)/(I$195-I$194)*10)),1))</f>
        <v>6.5</v>
      </c>
      <c r="J173" s="97">
        <f>IF(OR('Indicator Data'!AU176=0,'Indicator Data'!AU176="No data"),"x",ROUND(IF('Indicator Data'!AU176&gt;J$195,0,IF('Indicator Data'!AU176&lt;J$194,10,(J$195-'Indicator Data'!AU176)/(J$195-J$194)*10)),1))</f>
        <v>5.5</v>
      </c>
      <c r="K173" s="97">
        <f>IF('Indicator Data'!AW176="No data","x",ROUND(IF('Indicator Data'!AW176&gt;K$195,0,IF('Indicator Data'!AW176&lt;K$194,10,(K$195-'Indicator Data'!AW176)/(K$195-K$194)*10)),1))</f>
        <v>8.6999999999999993</v>
      </c>
      <c r="L173" s="97">
        <f>IF('Indicator Data'!AX176="No data","x",ROUND(IF('Indicator Data'!AX176&gt;L$195,0,IF('Indicator Data'!AX176&lt;L$194,10,(L$195-'Indicator Data'!AX176)/(L$195-L$194)*10)),1))</f>
        <v>4.2</v>
      </c>
      <c r="M173" s="98">
        <f t="shared" si="19"/>
        <v>6.2</v>
      </c>
      <c r="N173" s="148">
        <f>IF('Indicator Data'!AY176="No data","x",'Indicator Data'!AY176/'Indicator Data'!BE176*100)</f>
        <v>19.502353732347007</v>
      </c>
      <c r="O173" s="97">
        <f t="shared" si="20"/>
        <v>8.1</v>
      </c>
      <c r="P173" s="97">
        <f>IF('Indicator Data'!AZ176="No data","x",ROUND(IF('Indicator Data'!AZ176&gt;P$195,0,IF('Indicator Data'!AZ176&lt;P$194,10,(P$195-'Indicator Data'!AZ176)/(P$195-P$194)*10)),1))</f>
        <v>6.6</v>
      </c>
      <c r="Q173" s="97">
        <f>IF('Indicator Data'!BA176="No data","x",ROUND(IF('Indicator Data'!BA176&gt;Q$195,0,IF('Indicator Data'!BA176&lt;Q$194,10,(Q$195-'Indicator Data'!BA176)/(Q$195-Q$194)*10)),1))</f>
        <v>5.6</v>
      </c>
      <c r="R173" s="98">
        <f t="shared" si="21"/>
        <v>6.8</v>
      </c>
      <c r="S173" s="97">
        <f>IF('Indicator Data'!Y176="No data","x",ROUND(IF('Indicator Data'!Y176&gt;S$195,0,IF('Indicator Data'!Y176&lt;S$194,10,(S$195-'Indicator Data'!Y176)/(S$195-S$194)*10)),1))</f>
        <v>9.8000000000000007</v>
      </c>
      <c r="T173" s="97">
        <f>IF('Indicator Data'!Z176="No data","x",ROUND(IF('Indicator Data'!Z176&gt;T$195,0,IF('Indicator Data'!Z176&lt;T$194,10,(T$195-'Indicator Data'!Z176)/(T$195-T$194)*10)),1))</f>
        <v>5.4</v>
      </c>
      <c r="U173" s="97">
        <f>IF('Indicator Data'!AC176="No data","x",ROUND(IF('Indicator Data'!AC176&gt;U$195,0,IF('Indicator Data'!AC176&lt;U$194,10,(U$195-'Indicator Data'!AC176)/(U$195-U$194)*10)),1))</f>
        <v>9.8000000000000007</v>
      </c>
      <c r="V173" s="97">
        <f>IF('Indicator Data'!AD176="No data","x",ROUND(IF('Indicator Data'!AD176&gt;V$195,10,IF('Indicator Data'!AD176&lt;V$194,0,10-(V$195-'Indicator Data'!AD176)/(V$195-V$194)*10)),1))</f>
        <v>2.4</v>
      </c>
      <c r="W173" s="98">
        <f t="shared" si="22"/>
        <v>6.9</v>
      </c>
      <c r="X173" s="99">
        <f t="shared" si="23"/>
        <v>6.6</v>
      </c>
      <c r="Y173" s="184"/>
    </row>
    <row r="174" spans="1:25" s="4" customFormat="1" x14ac:dyDescent="0.25">
      <c r="A174" s="131" t="s">
        <v>322</v>
      </c>
      <c r="B174" s="51" t="s">
        <v>321</v>
      </c>
      <c r="C174" s="97">
        <f>IF('Indicator Data'!AR177="No data","x",ROUND(IF('Indicator Data'!AR177&gt;C$195,0,IF('Indicator Data'!AR177&lt;C$194,10,(C$195-'Indicator Data'!AR177)/(C$195-C$194)*10)),1))</f>
        <v>9.1999999999999993</v>
      </c>
      <c r="D174" s="98">
        <f t="shared" si="16"/>
        <v>9.1999999999999993</v>
      </c>
      <c r="E174" s="97">
        <f>IF('Indicator Data'!AT177="No data","x",ROUND(IF('Indicator Data'!AT177&gt;E$195,0,IF('Indicator Data'!AT177&lt;E$194,10,(E$195-'Indicator Data'!AT177)/(E$195-E$194)*10)),1))</f>
        <v>6.8</v>
      </c>
      <c r="F174" s="97">
        <f>IF('Indicator Data'!AS177="No data","x",ROUND(IF('Indicator Data'!AS177&gt;F$195,0,IF('Indicator Data'!AS177&lt;F$194,10,(F$195-'Indicator Data'!AS177)/(F$195-F$194)*10)),1))</f>
        <v>7.4</v>
      </c>
      <c r="G174" s="98">
        <f t="shared" si="17"/>
        <v>7.1</v>
      </c>
      <c r="H174" s="99">
        <f t="shared" si="18"/>
        <v>8.1999999999999993</v>
      </c>
      <c r="I174" s="97">
        <f>IF('Indicator Data'!AV177="No data","x",ROUND(IF('Indicator Data'!AV177^2&gt;I$195,0,IF('Indicator Data'!AV177^2&lt;I$194,10,(I$195-'Indicator Data'!AV177^2)/(I$195-I$194)*10)),1))</f>
        <v>6.1</v>
      </c>
      <c r="J174" s="97">
        <f>IF(OR('Indicator Data'!AU177=0,'Indicator Data'!AU177="No data"),"x",ROUND(IF('Indicator Data'!AU177&gt;J$195,0,IF('Indicator Data'!AU177&lt;J$194,10,(J$195-'Indicator Data'!AU177)/(J$195-J$194)*10)),1))</f>
        <v>5.4</v>
      </c>
      <c r="K174" s="97">
        <f>IF('Indicator Data'!AW177="No data","x",ROUND(IF('Indicator Data'!AW177&gt;K$195,0,IF('Indicator Data'!AW177&lt;K$194,10,(K$195-'Indicator Data'!AW177)/(K$195-K$194)*10)),1))</f>
        <v>9.3000000000000007</v>
      </c>
      <c r="L174" s="97">
        <f>IF('Indicator Data'!AX177="No data","x",ROUND(IF('Indicator Data'!AX177&gt;L$195,0,IF('Indicator Data'!AX177&lt;L$194,10,(L$195-'Indicator Data'!AX177)/(L$195-L$194)*10)),1))</f>
        <v>6.9</v>
      </c>
      <c r="M174" s="98">
        <f t="shared" si="19"/>
        <v>6.9</v>
      </c>
      <c r="N174" s="148">
        <f>IF('Indicator Data'!AY177="No data","x",'Indicator Data'!AY177/'Indicator Data'!BE177*100)</f>
        <v>23.901452472881044</v>
      </c>
      <c r="O174" s="97">
        <f t="shared" si="20"/>
        <v>7.7</v>
      </c>
      <c r="P174" s="97">
        <f>IF('Indicator Data'!AZ177="No data","x",ROUND(IF('Indicator Data'!AZ177&gt;P$195,0,IF('Indicator Data'!AZ177&lt;P$194,10,(P$195-'Indicator Data'!AZ177)/(P$195-P$194)*10)),1))</f>
        <v>9.8000000000000007</v>
      </c>
      <c r="Q174" s="97">
        <f>IF('Indicator Data'!BA177="No data","x",ROUND(IF('Indicator Data'!BA177&gt;Q$195,0,IF('Indicator Data'!BA177&lt;Q$194,10,(Q$195-'Indicator Data'!BA177)/(Q$195-Q$194)*10)),1))</f>
        <v>7.4</v>
      </c>
      <c r="R174" s="98">
        <f t="shared" si="21"/>
        <v>8.3000000000000007</v>
      </c>
      <c r="S174" s="97">
        <f>IF('Indicator Data'!Y177="No data","x",ROUND(IF('Indicator Data'!Y177&gt;S$195,0,IF('Indicator Data'!Y177&lt;S$194,10,(S$195-'Indicator Data'!Y177)/(S$195-S$194)*10)),1))</f>
        <v>9.9</v>
      </c>
      <c r="T174" s="97">
        <f>IF('Indicator Data'!Z177="No data","x",ROUND(IF('Indicator Data'!Z177&gt;T$195,0,IF('Indicator Data'!Z177&lt;T$194,10,(T$195-'Indicator Data'!Z177)/(T$195-T$194)*10)),1))</f>
        <v>3.1</v>
      </c>
      <c r="U174" s="97">
        <f>IF('Indicator Data'!AC177="No data","x",ROUND(IF('Indicator Data'!AC177&gt;U$195,0,IF('Indicator Data'!AC177&lt;U$194,10,(U$195-'Indicator Data'!AC177)/(U$195-U$194)*10)),1))</f>
        <v>9.9</v>
      </c>
      <c r="V174" s="97">
        <f>IF('Indicator Data'!AD177="No data","x",ROUND(IF('Indicator Data'!AD177&gt;V$195,10,IF('Indicator Data'!AD177&lt;V$194,0,10-(V$195-'Indicator Data'!AD177)/(V$195-V$194)*10)),1))</f>
        <v>4.0999999999999996</v>
      </c>
      <c r="W174" s="98">
        <f t="shared" si="22"/>
        <v>6.8</v>
      </c>
      <c r="X174" s="99">
        <f t="shared" si="23"/>
        <v>7.3</v>
      </c>
      <c r="Y174" s="184"/>
    </row>
    <row r="175" spans="1:25" s="4" customFormat="1" x14ac:dyDescent="0.25">
      <c r="A175" s="131" t="s">
        <v>324</v>
      </c>
      <c r="B175" s="51" t="s">
        <v>323</v>
      </c>
      <c r="C175" s="97">
        <f>IF('Indicator Data'!AR178="No data","x",ROUND(IF('Indicator Data'!AR178&gt;C$195,0,IF('Indicator Data'!AR178&lt;C$194,10,(C$195-'Indicator Data'!AR178)/(C$195-C$194)*10)),1))</f>
        <v>5.8</v>
      </c>
      <c r="D175" s="98">
        <f t="shared" si="16"/>
        <v>5.8</v>
      </c>
      <c r="E175" s="97" t="str">
        <f>IF('Indicator Data'!AT178="No data","x",ROUND(IF('Indicator Data'!AT178&gt;E$195,0,IF('Indicator Data'!AT178&lt;E$194,10,(E$195-'Indicator Data'!AT178)/(E$195-E$194)*10)),1))</f>
        <v>x</v>
      </c>
      <c r="F175" s="97">
        <f>IF('Indicator Data'!AS178="No data","x",ROUND(IF('Indicator Data'!AS178&gt;F$195,0,IF('Indicator Data'!AS178&lt;F$194,10,(F$195-'Indicator Data'!AS178)/(F$195-F$194)*10)),1))</f>
        <v>5.7</v>
      </c>
      <c r="G175" s="98">
        <f t="shared" si="17"/>
        <v>5.7</v>
      </c>
      <c r="H175" s="99">
        <f t="shared" si="18"/>
        <v>5.8</v>
      </c>
      <c r="I175" s="97">
        <f>IF('Indicator Data'!AV178="No data","x",ROUND(IF('Indicator Data'!AV178^2&gt;I$195,0,IF('Indicator Data'!AV178^2&lt;I$194,10,(I$195-'Indicator Data'!AV178^2)/(I$195-I$194)*10)),1))</f>
        <v>0.1</v>
      </c>
      <c r="J175" s="97">
        <f>IF(OR('Indicator Data'!AU178=0,'Indicator Data'!AU178="No data"),"x",ROUND(IF('Indicator Data'!AU178&gt;J$195,0,IF('Indicator Data'!AU178&lt;J$194,10,(J$195-'Indicator Data'!AU178)/(J$195-J$194)*10)),1))</f>
        <v>0.5</v>
      </c>
      <c r="K175" s="97">
        <f>IF('Indicator Data'!AW178="No data","x",ROUND(IF('Indicator Data'!AW178&gt;K$195,0,IF('Indicator Data'!AW178&lt;K$194,10,(K$195-'Indicator Data'!AW178)/(K$195-K$194)*10)),1))</f>
        <v>5.5</v>
      </c>
      <c r="L175" s="97">
        <f>IF('Indicator Data'!AX178="No data","x",ROUND(IF('Indicator Data'!AX178&gt;L$195,0,IF('Indicator Data'!AX178&lt;L$194,10,(L$195-'Indicator Data'!AX178)/(L$195-L$194)*10)),1))</f>
        <v>6.9</v>
      </c>
      <c r="M175" s="98">
        <f t="shared" si="19"/>
        <v>3.3</v>
      </c>
      <c r="N175" s="148">
        <f>IF('Indicator Data'!AY178="No data","x",'Indicator Data'!AY178/'Indicator Data'!BE178*100)</f>
        <v>100</v>
      </c>
      <c r="O175" s="97">
        <f t="shared" si="20"/>
        <v>0</v>
      </c>
      <c r="P175" s="97">
        <f>IF('Indicator Data'!AZ178="No data","x",ROUND(IF('Indicator Data'!AZ178&gt;P$195,0,IF('Indicator Data'!AZ178&lt;P$194,10,(P$195-'Indicator Data'!AZ178)/(P$195-P$194)*10)),1))</f>
        <v>1</v>
      </c>
      <c r="Q175" s="97">
        <f>IF('Indicator Data'!BA178="No data","x",ROUND(IF('Indicator Data'!BA178&gt;Q$195,0,IF('Indicator Data'!BA178&lt;Q$194,10,(Q$195-'Indicator Data'!BA178)/(Q$195-Q$194)*10)),1))</f>
        <v>0.1</v>
      </c>
      <c r="R175" s="98">
        <f t="shared" si="21"/>
        <v>0.4</v>
      </c>
      <c r="S175" s="97">
        <f>IF('Indicator Data'!Y178="No data","x",ROUND(IF('Indicator Data'!Y178&gt;S$195,0,IF('Indicator Data'!Y178&lt;S$194,10,(S$195-'Indicator Data'!Y178)/(S$195-S$194)*10)),1))</f>
        <v>8.6</v>
      </c>
      <c r="T175" s="97">
        <f>IF('Indicator Data'!Z178="No data","x",ROUND(IF('Indicator Data'!Z178&gt;T$195,0,IF('Indicator Data'!Z178&lt;T$194,10,(T$195-'Indicator Data'!Z178)/(T$195-T$194)*10)),1))</f>
        <v>3.8</v>
      </c>
      <c r="U175" s="97">
        <f>IF('Indicator Data'!AC178="No data","x",ROUND(IF('Indicator Data'!AC178&gt;U$195,0,IF('Indicator Data'!AC178&lt;U$194,10,(U$195-'Indicator Data'!AC178)/(U$195-U$194)*10)),1))</f>
        <v>9.3000000000000007</v>
      </c>
      <c r="V175" s="97">
        <f>IF('Indicator Data'!AD178="No data","x",ROUND(IF('Indicator Data'!AD178&gt;V$195,10,IF('Indicator Data'!AD178&lt;V$194,0,10-(V$195-'Indicator Data'!AD178)/(V$195-V$194)*10)),1))</f>
        <v>1.4</v>
      </c>
      <c r="W175" s="98">
        <f t="shared" si="22"/>
        <v>5.8</v>
      </c>
      <c r="X175" s="99">
        <f t="shared" si="23"/>
        <v>3.2</v>
      </c>
      <c r="Y175" s="184"/>
    </row>
    <row r="176" spans="1:25" s="4" customFormat="1" x14ac:dyDescent="0.25">
      <c r="A176" s="131" t="s">
        <v>326</v>
      </c>
      <c r="B176" s="51" t="s">
        <v>325</v>
      </c>
      <c r="C176" s="97">
        <f>IF('Indicator Data'!AR179="No data","x",ROUND(IF('Indicator Data'!AR179&gt;C$195,0,IF('Indicator Data'!AR179&lt;C$194,10,(C$195-'Indicator Data'!AR179)/(C$195-C$194)*10)),1))</f>
        <v>4.4000000000000004</v>
      </c>
      <c r="D176" s="98">
        <f t="shared" si="16"/>
        <v>4.4000000000000004</v>
      </c>
      <c r="E176" s="97">
        <f>IF('Indicator Data'!AT179="No data","x",ROUND(IF('Indicator Data'!AT179&gt;E$195,0,IF('Indicator Data'!AT179&lt;E$194,10,(E$195-'Indicator Data'!AT179)/(E$195-E$194)*10)),1))</f>
        <v>6.5</v>
      </c>
      <c r="F176" s="97">
        <f>IF('Indicator Data'!AS179="No data","x",ROUND(IF('Indicator Data'!AS179&gt;F$195,0,IF('Indicator Data'!AS179&lt;F$194,10,(F$195-'Indicator Data'!AS179)/(F$195-F$194)*10)),1))</f>
        <v>4.5</v>
      </c>
      <c r="G176" s="98">
        <f t="shared" si="17"/>
        <v>5.5</v>
      </c>
      <c r="H176" s="99">
        <f t="shared" si="18"/>
        <v>5</v>
      </c>
      <c r="I176" s="97">
        <f>IF('Indicator Data'!AV179="No data","x",ROUND(IF('Indicator Data'!AV179^2&gt;I$195,0,IF('Indicator Data'!AV179^2&lt;I$194,10,(I$195-'Indicator Data'!AV179^2)/(I$195-I$194)*10)),1))</f>
        <v>0.2</v>
      </c>
      <c r="J176" s="97">
        <f>IF(OR('Indicator Data'!AU179=0,'Indicator Data'!AU179="No data"),"x",ROUND(IF('Indicator Data'!AU179&gt;J$195,0,IF('Indicator Data'!AU179&lt;J$194,10,(J$195-'Indicator Data'!AU179)/(J$195-J$194)*10)),1))</f>
        <v>0</v>
      </c>
      <c r="K176" s="97">
        <f>IF('Indicator Data'!AW179="No data","x",ROUND(IF('Indicator Data'!AW179&gt;K$195,0,IF('Indicator Data'!AW179&lt;K$194,10,(K$195-'Indicator Data'!AW179)/(K$195-K$194)*10)),1))</f>
        <v>3.1</v>
      </c>
      <c r="L176" s="97">
        <f>IF('Indicator Data'!AX179="No data","x",ROUND(IF('Indicator Data'!AX179&gt;L$195,0,IF('Indicator Data'!AX179&lt;L$194,10,(L$195-'Indicator Data'!AX179)/(L$195-L$194)*10)),1))</f>
        <v>2.2000000000000002</v>
      </c>
      <c r="M176" s="98">
        <f t="shared" si="19"/>
        <v>1.4</v>
      </c>
      <c r="N176" s="148">
        <f>IF('Indicator Data'!AY179="No data","x",'Indicator Data'!AY179/'Indicator Data'!BE179*100)</f>
        <v>173.48927875243666</v>
      </c>
      <c r="O176" s="97">
        <f t="shared" si="20"/>
        <v>0</v>
      </c>
      <c r="P176" s="97">
        <f>IF('Indicator Data'!AZ179="No data","x",ROUND(IF('Indicator Data'!AZ179&gt;P$195,0,IF('Indicator Data'!AZ179&lt;P$194,10,(P$195-'Indicator Data'!AZ179)/(P$195-P$194)*10)),1))</f>
        <v>0.9</v>
      </c>
      <c r="Q176" s="97">
        <f>IF('Indicator Data'!BA179="No data","x",ROUND(IF('Indicator Data'!BA179&gt;Q$195,0,IF('Indicator Data'!BA179&lt;Q$194,10,(Q$195-'Indicator Data'!BA179)/(Q$195-Q$194)*10)),1))</f>
        <v>1</v>
      </c>
      <c r="R176" s="98">
        <f t="shared" si="21"/>
        <v>0.6</v>
      </c>
      <c r="S176" s="97">
        <f>IF('Indicator Data'!Y179="No data","x",ROUND(IF('Indicator Data'!Y179&gt;S$195,0,IF('Indicator Data'!Y179&lt;S$194,10,(S$195-'Indicator Data'!Y179)/(S$195-S$194)*10)),1))</f>
        <v>7.1</v>
      </c>
      <c r="T176" s="97">
        <f>IF('Indicator Data'!Z179="No data","x",ROUND(IF('Indicator Data'!Z179&gt;T$195,0,IF('Indicator Data'!Z179&lt;T$194,10,(T$195-'Indicator Data'!Z179)/(T$195-T$194)*10)),1))</f>
        <v>3.3</v>
      </c>
      <c r="U176" s="97">
        <f>IF('Indicator Data'!AC179="No data","x",ROUND(IF('Indicator Data'!AC179&gt;U$195,0,IF('Indicator Data'!AC179&lt;U$194,10,(U$195-'Indicator Data'!AC179)/(U$195-U$194)*10)),1))</f>
        <v>4</v>
      </c>
      <c r="V176" s="97">
        <f>IF('Indicator Data'!AD179="No data","x",ROUND(IF('Indicator Data'!AD179&gt;V$195,10,IF('Indicator Data'!AD179&lt;V$194,0,10-(V$195-'Indicator Data'!AD179)/(V$195-V$194)*10)),1))</f>
        <v>0.7</v>
      </c>
      <c r="W176" s="98">
        <f t="shared" si="22"/>
        <v>3.8</v>
      </c>
      <c r="X176" s="99">
        <f t="shared" si="23"/>
        <v>1.9</v>
      </c>
      <c r="Y176" s="184"/>
    </row>
    <row r="177" spans="1:25" s="4" customFormat="1" x14ac:dyDescent="0.25">
      <c r="A177" s="131" t="s">
        <v>328</v>
      </c>
      <c r="B177" s="51" t="s">
        <v>327</v>
      </c>
      <c r="C177" s="97">
        <f>IF('Indicator Data'!AR180="No data","x",ROUND(IF('Indicator Data'!AR180&gt;C$195,0,IF('Indicator Data'!AR180&lt;C$194,10,(C$195-'Indicator Data'!AR180)/(C$195-C$194)*10)),1))</f>
        <v>6.4</v>
      </c>
      <c r="D177" s="98">
        <f t="shared" si="16"/>
        <v>6.4</v>
      </c>
      <c r="E177" s="97">
        <f>IF('Indicator Data'!AT180="No data","x",ROUND(IF('Indicator Data'!AT180&gt;E$195,0,IF('Indicator Data'!AT180&lt;E$194,10,(E$195-'Indicator Data'!AT180)/(E$195-E$194)*10)),1))</f>
        <v>5.9</v>
      </c>
      <c r="F177" s="97">
        <f>IF('Indicator Data'!AS180="No data","x",ROUND(IF('Indicator Data'!AS180&gt;F$195,0,IF('Indicator Data'!AS180&lt;F$194,10,(F$195-'Indicator Data'!AS180)/(F$195-F$194)*10)),1))</f>
        <v>5.2</v>
      </c>
      <c r="G177" s="98">
        <f t="shared" si="17"/>
        <v>5.6</v>
      </c>
      <c r="H177" s="99">
        <f t="shared" si="18"/>
        <v>6</v>
      </c>
      <c r="I177" s="97">
        <f>IF('Indicator Data'!AV180="No data","x",ROUND(IF('Indicator Data'!AV180^2&gt;I$195,0,IF('Indicator Data'!AV180^2&lt;I$194,10,(I$195-'Indicator Data'!AV180^2)/(I$195-I$194)*10)),1))</f>
        <v>3.8</v>
      </c>
      <c r="J177" s="97">
        <f>IF(OR('Indicator Data'!AU180=0,'Indicator Data'!AU180="No data"),"x",ROUND(IF('Indicator Data'!AU180&gt;J$195,0,IF('Indicator Data'!AU180&lt;J$194,10,(J$195-'Indicator Data'!AU180)/(J$195-J$194)*10)),1))</f>
        <v>0</v>
      </c>
      <c r="K177" s="97">
        <f>IF('Indicator Data'!AW180="No data","x",ROUND(IF('Indicator Data'!AW180&gt;K$195,0,IF('Indicator Data'!AW180&lt;K$194,10,(K$195-'Indicator Data'!AW180)/(K$195-K$194)*10)),1))</f>
        <v>5.0999999999999996</v>
      </c>
      <c r="L177" s="97">
        <f>IF('Indicator Data'!AX180="No data","x",ROUND(IF('Indicator Data'!AX180&gt;L$195,0,IF('Indicator Data'!AX180&lt;L$194,10,(L$195-'Indicator Data'!AX180)/(L$195-L$194)*10)),1))</f>
        <v>3.6</v>
      </c>
      <c r="M177" s="98">
        <f t="shared" si="19"/>
        <v>3.1</v>
      </c>
      <c r="N177" s="148">
        <f>IF('Indicator Data'!AY180="No data","x",'Indicator Data'!AY180/'Indicator Data'!BE180*100)</f>
        <v>35.401647785787851</v>
      </c>
      <c r="O177" s="97">
        <f t="shared" si="20"/>
        <v>6.5</v>
      </c>
      <c r="P177" s="97">
        <f>IF('Indicator Data'!AZ180="No data","x",ROUND(IF('Indicator Data'!AZ180&gt;P$195,0,IF('Indicator Data'!AZ180&lt;P$194,10,(P$195-'Indicator Data'!AZ180)/(P$195-P$194)*10)),1))</f>
        <v>0.9</v>
      </c>
      <c r="Q177" s="97">
        <f>IF('Indicator Data'!BA180="No data","x",ROUND(IF('Indicator Data'!BA180&gt;Q$195,0,IF('Indicator Data'!BA180&lt;Q$194,10,(Q$195-'Indicator Data'!BA180)/(Q$195-Q$194)*10)),1))</f>
        <v>0.5</v>
      </c>
      <c r="R177" s="98">
        <f t="shared" si="21"/>
        <v>2.6</v>
      </c>
      <c r="S177" s="97">
        <f>IF('Indicator Data'!Y180="No data","x",ROUND(IF('Indicator Data'!Y180&gt;S$195,0,IF('Indicator Data'!Y180&lt;S$194,10,(S$195-'Indicator Data'!Y180)/(S$195-S$194)*10)),1))</f>
        <v>6.9</v>
      </c>
      <c r="T177" s="97">
        <f>IF('Indicator Data'!Z180="No data","x",ROUND(IF('Indicator Data'!Z180&gt;T$195,0,IF('Indicator Data'!Z180&lt;T$194,10,(T$195-'Indicator Data'!Z180)/(T$195-T$194)*10)),1))</f>
        <v>0.8</v>
      </c>
      <c r="U177" s="97">
        <f>IF('Indicator Data'!AC180="No data","x",ROUND(IF('Indicator Data'!AC180&gt;U$195,0,IF('Indicator Data'!AC180&lt;U$194,10,(U$195-'Indicator Data'!AC180)/(U$195-U$194)*10)),1))</f>
        <v>7.5</v>
      </c>
      <c r="V177" s="97">
        <f>IF('Indicator Data'!AD180="No data","x",ROUND(IF('Indicator Data'!AD180&gt;V$195,10,IF('Indicator Data'!AD180&lt;V$194,0,10-(V$195-'Indicator Data'!AD180)/(V$195-V$194)*10)),1))</f>
        <v>0.7</v>
      </c>
      <c r="W177" s="98">
        <f t="shared" si="22"/>
        <v>4</v>
      </c>
      <c r="X177" s="99">
        <f t="shared" si="23"/>
        <v>3.2</v>
      </c>
      <c r="Y177" s="184"/>
    </row>
    <row r="178" spans="1:25" s="4" customFormat="1" x14ac:dyDescent="0.25">
      <c r="A178" s="131" t="s">
        <v>330</v>
      </c>
      <c r="B178" s="51" t="s">
        <v>329</v>
      </c>
      <c r="C178" s="97">
        <f>IF('Indicator Data'!AR181="No data","x",ROUND(IF('Indicator Data'!AR181&gt;C$195,0,IF('Indicator Data'!AR181&lt;C$194,10,(C$195-'Indicator Data'!AR181)/(C$195-C$194)*10)),1))</f>
        <v>2.1</v>
      </c>
      <c r="D178" s="98">
        <f t="shared" si="16"/>
        <v>2.1</v>
      </c>
      <c r="E178" s="97">
        <f>IF('Indicator Data'!AT181="No data","x",ROUND(IF('Indicator Data'!AT181&gt;E$195,0,IF('Indicator Data'!AT181&lt;E$194,10,(E$195-'Indicator Data'!AT181)/(E$195-E$194)*10)),1))</f>
        <v>5.9</v>
      </c>
      <c r="F178" s="97">
        <f>IF('Indicator Data'!AS181="No data","x",ROUND(IF('Indicator Data'!AS181&gt;F$195,0,IF('Indicator Data'!AS181&lt;F$194,10,(F$195-'Indicator Data'!AS181)/(F$195-F$194)*10)),1))</f>
        <v>4.5</v>
      </c>
      <c r="G178" s="98">
        <f t="shared" si="17"/>
        <v>5.2</v>
      </c>
      <c r="H178" s="99">
        <f t="shared" si="18"/>
        <v>3.7</v>
      </c>
      <c r="I178" s="97">
        <f>IF('Indicator Data'!AV181="No data","x",ROUND(IF('Indicator Data'!AV181^2&gt;I$195,0,IF('Indicator Data'!AV181^2&lt;I$194,10,(I$195-'Indicator Data'!AV181^2)/(I$195-I$194)*10)),1))</f>
        <v>0.9</v>
      </c>
      <c r="J178" s="97">
        <f>IF(OR('Indicator Data'!AU181=0,'Indicator Data'!AU181="No data"),"x",ROUND(IF('Indicator Data'!AU181&gt;J$195,0,IF('Indicator Data'!AU181&lt;J$194,10,(J$195-'Indicator Data'!AU181)/(J$195-J$194)*10)),1))</f>
        <v>0</v>
      </c>
      <c r="K178" s="97">
        <f>IF('Indicator Data'!AW181="No data","x",ROUND(IF('Indicator Data'!AW181&gt;K$195,0,IF('Indicator Data'!AW181&lt;K$194,10,(K$195-'Indicator Data'!AW181)/(K$195-K$194)*10)),1))</f>
        <v>4.5999999999999996</v>
      </c>
      <c r="L178" s="97">
        <f>IF('Indicator Data'!AX181="No data","x",ROUND(IF('Indicator Data'!AX181&gt;L$195,0,IF('Indicator Data'!AX181&lt;L$194,10,(L$195-'Indicator Data'!AX181)/(L$195-L$194)*10)),1))</f>
        <v>5.3</v>
      </c>
      <c r="M178" s="98">
        <f t="shared" si="19"/>
        <v>2.7</v>
      </c>
      <c r="N178" s="148">
        <f>IF('Indicator Data'!AY181="No data","x",'Indicator Data'!AY181/'Indicator Data'!BE181*100)</f>
        <v>51.973025999506262</v>
      </c>
      <c r="O178" s="97">
        <f t="shared" si="20"/>
        <v>4.9000000000000004</v>
      </c>
      <c r="P178" s="97">
        <f>IF('Indicator Data'!AZ181="No data","x",ROUND(IF('Indicator Data'!AZ181&gt;P$195,0,IF('Indicator Data'!AZ181&lt;P$194,10,(P$195-'Indicator Data'!AZ181)/(P$195-P$194)*10)),1))</f>
        <v>0.6</v>
      </c>
      <c r="Q178" s="97">
        <f>IF('Indicator Data'!BA181="No data","x",ROUND(IF('Indicator Data'!BA181&gt;Q$195,0,IF('Indicator Data'!BA181&lt;Q$194,10,(Q$195-'Indicator Data'!BA181)/(Q$195-Q$194)*10)),1))</f>
        <v>0</v>
      </c>
      <c r="R178" s="98">
        <f t="shared" si="21"/>
        <v>1.8</v>
      </c>
      <c r="S178" s="97">
        <f>IF('Indicator Data'!Y181="No data","x",ROUND(IF('Indicator Data'!Y181&gt;S$195,0,IF('Indicator Data'!Y181&lt;S$194,10,(S$195-'Indicator Data'!Y181)/(S$195-S$194)*10)),1))</f>
        <v>5.7</v>
      </c>
      <c r="T178" s="97">
        <f>IF('Indicator Data'!Z181="No data","x",ROUND(IF('Indicator Data'!Z181&gt;T$195,0,IF('Indicator Data'!Z181&lt;T$194,10,(T$195-'Indicator Data'!Z181)/(T$195-T$194)*10)),1))</f>
        <v>0.3</v>
      </c>
      <c r="U178" s="97">
        <f>IF('Indicator Data'!AC181="No data","x",ROUND(IF('Indicator Data'!AC181&gt;U$195,0,IF('Indicator Data'!AC181&lt;U$194,10,(U$195-'Indicator Data'!AC181)/(U$195-U$194)*10)),1))</f>
        <v>6.7</v>
      </c>
      <c r="V178" s="97">
        <f>IF('Indicator Data'!AD181="No data","x",ROUND(IF('Indicator Data'!AD181&gt;V$195,10,IF('Indicator Data'!AD181&lt;V$194,0,10-(V$195-'Indicator Data'!AD181)/(V$195-V$194)*10)),1))</f>
        <v>0.2</v>
      </c>
      <c r="W178" s="98">
        <f t="shared" si="22"/>
        <v>3.2</v>
      </c>
      <c r="X178" s="99">
        <f t="shared" si="23"/>
        <v>2.6</v>
      </c>
      <c r="Y178" s="184"/>
    </row>
    <row r="179" spans="1:25" s="4" customFormat="1" x14ac:dyDescent="0.25">
      <c r="A179" s="131" t="s">
        <v>332</v>
      </c>
      <c r="B179" s="51" t="s">
        <v>331</v>
      </c>
      <c r="C179" s="97" t="str">
        <f>IF('Indicator Data'!AR182="No data","x",ROUND(IF('Indicator Data'!AR182&gt;C$195,0,IF('Indicator Data'!AR182&lt;C$194,10,(C$195-'Indicator Data'!AR182)/(C$195-C$194)*10)),1))</f>
        <v>x</v>
      </c>
      <c r="D179" s="98" t="str">
        <f t="shared" si="16"/>
        <v>x</v>
      </c>
      <c r="E179" s="97">
        <f>IF('Indicator Data'!AT182="No data","x",ROUND(IF('Indicator Data'!AT182&gt;E$195,0,IF('Indicator Data'!AT182&lt;E$194,10,(E$195-'Indicator Data'!AT182)/(E$195-E$194)*10)),1))</f>
        <v>7.8</v>
      </c>
      <c r="F179" s="97">
        <f>IF('Indicator Data'!AS182="No data","x",ROUND(IF('Indicator Data'!AS182&gt;F$195,0,IF('Indicator Data'!AS182&lt;F$194,10,(F$195-'Indicator Data'!AS182)/(F$195-F$194)*10)),1))</f>
        <v>6.7</v>
      </c>
      <c r="G179" s="98">
        <f t="shared" si="17"/>
        <v>7.3</v>
      </c>
      <c r="H179" s="99">
        <f t="shared" si="18"/>
        <v>7.3</v>
      </c>
      <c r="I179" s="97">
        <f>IF('Indicator Data'!AV182="No data","x",ROUND(IF('Indicator Data'!AV182^2&gt;I$195,0,IF('Indicator Data'!AV182^2&lt;I$194,10,(I$195-'Indicator Data'!AV182^2)/(I$195-I$194)*10)),1))</f>
        <v>0.1</v>
      </c>
      <c r="J179" s="97">
        <f>IF(OR('Indicator Data'!AU182=0,'Indicator Data'!AU182="No data"),"x",ROUND(IF('Indicator Data'!AU182&gt;J$195,0,IF('Indicator Data'!AU182&lt;J$194,10,(J$195-'Indicator Data'!AU182)/(J$195-J$194)*10)),1))</f>
        <v>0</v>
      </c>
      <c r="K179" s="97">
        <f>IF('Indicator Data'!AW182="No data","x",ROUND(IF('Indicator Data'!AW182&gt;K$195,0,IF('Indicator Data'!AW182&lt;K$194,10,(K$195-'Indicator Data'!AW182)/(K$195-K$194)*10)),1))</f>
        <v>8.5</v>
      </c>
      <c r="L179" s="97">
        <f>IF('Indicator Data'!AX182="No data","x",ROUND(IF('Indicator Data'!AX182&gt;L$195,0,IF('Indicator Data'!AX182&lt;L$194,10,(L$195-'Indicator Data'!AX182)/(L$195-L$194)*10)),1))</f>
        <v>2.8</v>
      </c>
      <c r="M179" s="98">
        <f t="shared" si="19"/>
        <v>2.9</v>
      </c>
      <c r="N179" s="148">
        <f>IF('Indicator Data'!AY182="No data","x",'Indicator Data'!AY182/'Indicator Data'!BE182*100)</f>
        <v>4.2559530142787221</v>
      </c>
      <c r="O179" s="97">
        <f t="shared" si="20"/>
        <v>9.6999999999999993</v>
      </c>
      <c r="P179" s="97">
        <f>IF('Indicator Data'!AZ182="No data","x",ROUND(IF('Indicator Data'!AZ182&gt;P$195,0,IF('Indicator Data'!AZ182&lt;P$194,10,(P$195-'Indicator Data'!AZ182)/(P$195-P$194)*10)),1))</f>
        <v>4.0999999999999996</v>
      </c>
      <c r="Q179" s="97">
        <f>IF('Indicator Data'!BA182="No data","x",ROUND(IF('Indicator Data'!BA182&gt;Q$195,0,IF('Indicator Data'!BA182&lt;Q$194,10,(Q$195-'Indicator Data'!BA182)/(Q$195-Q$194)*10)),1))</f>
        <v>7.9</v>
      </c>
      <c r="R179" s="98">
        <f t="shared" si="21"/>
        <v>7.2</v>
      </c>
      <c r="S179" s="97">
        <f>IF('Indicator Data'!Y182="No data","x",ROUND(IF('Indicator Data'!Y182&gt;S$195,0,IF('Indicator Data'!Y182&lt;S$194,10,(S$195-'Indicator Data'!Y182)/(S$195-S$194)*10)),1))</f>
        <v>4</v>
      </c>
      <c r="T179" s="97">
        <f>IF('Indicator Data'!Z182="No data","x",ROUND(IF('Indicator Data'!Z182&gt;T$195,0,IF('Indicator Data'!Z182&lt;T$194,10,(T$195-'Indicator Data'!Z182)/(T$195-T$194)*10)),1))</f>
        <v>0</v>
      </c>
      <c r="U179" s="97">
        <f>IF('Indicator Data'!AC182="No data","x",ROUND(IF('Indicator Data'!AC182&gt;U$195,0,IF('Indicator Data'!AC182&lt;U$194,10,(U$195-'Indicator Data'!AC182)/(U$195-U$194)*10)),1))</f>
        <v>9.1</v>
      </c>
      <c r="V179" s="97">
        <f>IF('Indicator Data'!AD182="No data","x",ROUND(IF('Indicator Data'!AD182&gt;V$195,10,IF('Indicator Data'!AD182&lt;V$194,0,10-(V$195-'Indicator Data'!AD182)/(V$195-V$194)*10)),1))</f>
        <v>0.5</v>
      </c>
      <c r="W179" s="98">
        <f t="shared" si="22"/>
        <v>3.4</v>
      </c>
      <c r="X179" s="99">
        <f t="shared" si="23"/>
        <v>4.5</v>
      </c>
      <c r="Y179" s="184"/>
    </row>
    <row r="180" spans="1:25" s="4" customFormat="1" x14ac:dyDescent="0.25">
      <c r="A180" s="131" t="s">
        <v>334</v>
      </c>
      <c r="B180" s="51" t="s">
        <v>333</v>
      </c>
      <c r="C180" s="97" t="str">
        <f>IF('Indicator Data'!AR183="No data","x",ROUND(IF('Indicator Data'!AR183&gt;C$195,0,IF('Indicator Data'!AR183&lt;C$194,10,(C$195-'Indicator Data'!AR183)/(C$195-C$194)*10)),1))</f>
        <v>x</v>
      </c>
      <c r="D180" s="98" t="str">
        <f t="shared" si="16"/>
        <v>x</v>
      </c>
      <c r="E180" s="97" t="str">
        <f>IF('Indicator Data'!AT183="No data","x",ROUND(IF('Indicator Data'!AT183&gt;E$195,0,IF('Indicator Data'!AT183&lt;E$194,10,(E$195-'Indicator Data'!AT183)/(E$195-E$194)*10)),1))</f>
        <v>x</v>
      </c>
      <c r="F180" s="97">
        <f>IF('Indicator Data'!AS183="No data","x",ROUND(IF('Indicator Data'!AS183&gt;F$195,0,IF('Indicator Data'!AS183&lt;F$194,10,(F$195-'Indicator Data'!AS183)/(F$195-F$194)*10)),1))</f>
        <v>6.9</v>
      </c>
      <c r="G180" s="98">
        <f t="shared" si="17"/>
        <v>6.9</v>
      </c>
      <c r="H180" s="99">
        <f t="shared" si="18"/>
        <v>6.9</v>
      </c>
      <c r="I180" s="97" t="str">
        <f>IF('Indicator Data'!AV183="No data","x",ROUND(IF('Indicator Data'!AV183^2&gt;I$195,0,IF('Indicator Data'!AV183^2&lt;I$194,10,(I$195-'Indicator Data'!AV183^2)/(I$195-I$194)*10)),1))</f>
        <v>x</v>
      </c>
      <c r="J180" s="97">
        <f>IF(OR('Indicator Data'!AU183=0,'Indicator Data'!AU183="No data"),"x",ROUND(IF('Indicator Data'!AU183&gt;J$195,0,IF('Indicator Data'!AU183&lt;J$194,10,(J$195-'Indicator Data'!AU183)/(J$195-J$194)*10)),1))</f>
        <v>0.1</v>
      </c>
      <c r="K180" s="97">
        <f>IF('Indicator Data'!AW183="No data","x",ROUND(IF('Indicator Data'!AW183&gt;K$195,0,IF('Indicator Data'!AW183&lt;K$194,10,(K$195-'Indicator Data'!AW183)/(K$195-K$194)*10)),1))</f>
        <v>5.7</v>
      </c>
      <c r="L180" s="97">
        <f>IF('Indicator Data'!AX183="No data","x",ROUND(IF('Indicator Data'!AX183&gt;L$195,0,IF('Indicator Data'!AX183&lt;L$194,10,(L$195-'Indicator Data'!AX183)/(L$195-L$194)*10)),1))</f>
        <v>8.1999999999999993</v>
      </c>
      <c r="M180" s="98">
        <f t="shared" si="19"/>
        <v>4.7</v>
      </c>
      <c r="N180" s="148">
        <f>IF('Indicator Data'!AY183="No data","x",'Indicator Data'!AY183/'Indicator Data'!BE183*100)</f>
        <v>156.66666666666666</v>
      </c>
      <c r="O180" s="97">
        <f t="shared" si="20"/>
        <v>0</v>
      </c>
      <c r="P180" s="97">
        <f>IF('Indicator Data'!AZ183="No data","x",ROUND(IF('Indicator Data'!AZ183&gt;P$195,0,IF('Indicator Data'!AZ183&lt;P$194,10,(P$195-'Indicator Data'!AZ183)/(P$195-P$194)*10)),1))</f>
        <v>1.9</v>
      </c>
      <c r="Q180" s="97">
        <f>IF('Indicator Data'!BA183="No data","x",ROUND(IF('Indicator Data'!BA183&gt;Q$195,0,IF('Indicator Data'!BA183&lt;Q$194,10,(Q$195-'Indicator Data'!BA183)/(Q$195-Q$194)*10)),1))</f>
        <v>0.5</v>
      </c>
      <c r="R180" s="98">
        <f t="shared" si="21"/>
        <v>0.8</v>
      </c>
      <c r="S180" s="97">
        <f>IF('Indicator Data'!Y183="No data","x",ROUND(IF('Indicator Data'!Y183&gt;S$195,0,IF('Indicator Data'!Y183&lt;S$194,10,(S$195-'Indicator Data'!Y183)/(S$195-S$194)*10)),1))</f>
        <v>7.3</v>
      </c>
      <c r="T180" s="97">
        <f>IF('Indicator Data'!Z183="No data","x",ROUND(IF('Indicator Data'!Z183&gt;T$195,0,IF('Indicator Data'!Z183&lt;T$194,10,(T$195-'Indicator Data'!Z183)/(T$195-T$194)*10)),1))</f>
        <v>0.8</v>
      </c>
      <c r="U180" s="97">
        <f>IF('Indicator Data'!AC183="No data","x",ROUND(IF('Indicator Data'!AC183&gt;U$195,0,IF('Indicator Data'!AC183&lt;U$194,10,(U$195-'Indicator Data'!AC183)/(U$195-U$194)*10)),1))</f>
        <v>8.1999999999999993</v>
      </c>
      <c r="V180" s="97" t="str">
        <f>IF('Indicator Data'!AD183="No data","x",ROUND(IF('Indicator Data'!AD183&gt;V$195,10,IF('Indicator Data'!AD183&lt;V$194,0,10-(V$195-'Indicator Data'!AD183)/(V$195-V$194)*10)),1))</f>
        <v>x</v>
      </c>
      <c r="W180" s="98">
        <f t="shared" si="22"/>
        <v>5.4</v>
      </c>
      <c r="X180" s="99">
        <f t="shared" si="23"/>
        <v>3.6</v>
      </c>
      <c r="Y180" s="184"/>
    </row>
    <row r="181" spans="1:25" s="4" customFormat="1" x14ac:dyDescent="0.25">
      <c r="A181" s="131" t="s">
        <v>336</v>
      </c>
      <c r="B181" s="51" t="s">
        <v>335</v>
      </c>
      <c r="C181" s="97" t="str">
        <f>IF('Indicator Data'!AR184="No data","x",ROUND(IF('Indicator Data'!AR184&gt;C$195,0,IF('Indicator Data'!AR184&lt;C$194,10,(C$195-'Indicator Data'!AR184)/(C$195-C$194)*10)),1))</f>
        <v>x</v>
      </c>
      <c r="D181" s="98" t="str">
        <f t="shared" si="16"/>
        <v>x</v>
      </c>
      <c r="E181" s="97">
        <f>IF('Indicator Data'!AT184="No data","x",ROUND(IF('Indicator Data'!AT184&gt;E$195,0,IF('Indicator Data'!AT184&lt;E$194,10,(E$195-'Indicator Data'!AT184)/(E$195-E$194)*10)),1))</f>
        <v>7.5</v>
      </c>
      <c r="F181" s="97">
        <f>IF('Indicator Data'!AS184="No data","x",ROUND(IF('Indicator Data'!AS184&gt;F$195,0,IF('Indicator Data'!AS184&lt;F$194,10,(F$195-'Indicator Data'!AS184)/(F$195-F$194)*10)),1))</f>
        <v>6</v>
      </c>
      <c r="G181" s="98">
        <f t="shared" si="17"/>
        <v>6.8</v>
      </c>
      <c r="H181" s="99">
        <f t="shared" si="18"/>
        <v>6.8</v>
      </c>
      <c r="I181" s="97">
        <f>IF('Indicator Data'!AV184="No data","x",ROUND(IF('Indicator Data'!AV184^2&gt;I$195,0,IF('Indicator Data'!AV184^2&lt;I$194,10,(I$195-'Indicator Data'!AV184^2)/(I$195-I$194)*10)),1))</f>
        <v>5</v>
      </c>
      <c r="J181" s="97">
        <f>IF(OR('Indicator Data'!AU184=0,'Indicator Data'!AU184="No data"),"x",ROUND(IF('Indicator Data'!AU184&gt;J$195,0,IF('Indicator Data'!AU184&lt;J$194,10,(J$195-'Indicator Data'!AU184)/(J$195-J$194)*10)),1))</f>
        <v>8</v>
      </c>
      <c r="K181" s="97">
        <f>IF('Indicator Data'!AW184="No data","x",ROUND(IF('Indicator Data'!AW184&gt;K$195,0,IF('Indicator Data'!AW184&lt;K$194,10,(K$195-'Indicator Data'!AW184)/(K$195-K$194)*10)),1))</f>
        <v>8.1</v>
      </c>
      <c r="L181" s="97">
        <f>IF('Indicator Data'!AX184="No data","x",ROUND(IF('Indicator Data'!AX184&gt;L$195,0,IF('Indicator Data'!AX184&lt;L$194,10,(L$195-'Indicator Data'!AX184)/(L$195-L$194)*10)),1))</f>
        <v>7.7</v>
      </c>
      <c r="M181" s="98">
        <f t="shared" si="19"/>
        <v>7.2</v>
      </c>
      <c r="N181" s="148">
        <f>IF('Indicator Data'!AY184="No data","x",'Indicator Data'!AY184/'Indicator Data'!BE184*100)</f>
        <v>23.021870777238377</v>
      </c>
      <c r="O181" s="97">
        <f t="shared" si="20"/>
        <v>7.8</v>
      </c>
      <c r="P181" s="97">
        <f>IF('Indicator Data'!AZ184="No data","x",ROUND(IF('Indicator Data'!AZ184&gt;P$195,0,IF('Indicator Data'!AZ184&lt;P$194,10,(P$195-'Indicator Data'!AZ184)/(P$195-P$194)*10)),1))</f>
        <v>9</v>
      </c>
      <c r="Q181" s="97">
        <f>IF('Indicator Data'!BA184="No data","x",ROUND(IF('Indicator Data'!BA184&gt;Q$195,0,IF('Indicator Data'!BA184&lt;Q$194,10,(Q$195-'Indicator Data'!BA184)/(Q$195-Q$194)*10)),1))</f>
        <v>4.2</v>
      </c>
      <c r="R181" s="98">
        <f t="shared" si="21"/>
        <v>7</v>
      </c>
      <c r="S181" s="97">
        <f>IF('Indicator Data'!Y184="No data","x",ROUND(IF('Indicator Data'!Y184&gt;S$195,0,IF('Indicator Data'!Y184&lt;S$194,10,(S$195-'Indicator Data'!Y184)/(S$195-S$194)*10)),1))</f>
        <v>9.6999999999999993</v>
      </c>
      <c r="T181" s="97">
        <f>IF('Indicator Data'!Z184="No data","x",ROUND(IF('Indicator Data'!Z184&gt;T$195,0,IF('Indicator Data'!Z184&lt;T$194,10,(T$195-'Indicator Data'!Z184)/(T$195-T$194)*10)),1))</f>
        <v>4.4000000000000004</v>
      </c>
      <c r="U181" s="97">
        <f>IF('Indicator Data'!AC184="No data","x",ROUND(IF('Indicator Data'!AC184&gt;U$195,0,IF('Indicator Data'!AC184&lt;U$194,10,(U$195-'Indicator Data'!AC184)/(U$195-U$194)*10)),1))</f>
        <v>9.6999999999999993</v>
      </c>
      <c r="V181" s="97">
        <f>IF('Indicator Data'!AD184="No data","x",ROUND(IF('Indicator Data'!AD184&gt;V$195,10,IF('Indicator Data'!AD184&lt;V$194,0,10-(V$195-'Indicator Data'!AD184)/(V$195-V$194)*10)),1))</f>
        <v>3.8</v>
      </c>
      <c r="W181" s="98">
        <f t="shared" si="22"/>
        <v>6.9</v>
      </c>
      <c r="X181" s="99">
        <f t="shared" si="23"/>
        <v>7</v>
      </c>
      <c r="Y181" s="184"/>
    </row>
    <row r="182" spans="1:25" s="4" customFormat="1" x14ac:dyDescent="0.25">
      <c r="A182" s="131" t="s">
        <v>338</v>
      </c>
      <c r="B182" s="51" t="s">
        <v>337</v>
      </c>
      <c r="C182" s="97" t="str">
        <f>IF('Indicator Data'!AR185="No data","x",ROUND(IF('Indicator Data'!AR185&gt;C$195,0,IF('Indicator Data'!AR185&lt;C$194,10,(C$195-'Indicator Data'!AR185)/(C$195-C$194)*10)),1))</f>
        <v>x</v>
      </c>
      <c r="D182" s="98" t="str">
        <f t="shared" si="16"/>
        <v>x</v>
      </c>
      <c r="E182" s="97">
        <f>IF('Indicator Data'!AT185="No data","x",ROUND(IF('Indicator Data'!AT185&gt;E$195,0,IF('Indicator Data'!AT185&lt;E$194,10,(E$195-'Indicator Data'!AT185)/(E$195-E$194)*10)),1))</f>
        <v>7.1</v>
      </c>
      <c r="F182" s="97">
        <f>IF('Indicator Data'!AS185="No data","x",ROUND(IF('Indicator Data'!AS185&gt;F$195,0,IF('Indicator Data'!AS185&lt;F$194,10,(F$195-'Indicator Data'!AS185)/(F$195-F$194)*10)),1))</f>
        <v>6</v>
      </c>
      <c r="G182" s="98">
        <f t="shared" si="17"/>
        <v>6.6</v>
      </c>
      <c r="H182" s="99">
        <f t="shared" si="18"/>
        <v>6.6</v>
      </c>
      <c r="I182" s="97">
        <f>IF('Indicator Data'!AV185="No data","x",ROUND(IF('Indicator Data'!AV185^2&gt;I$195,0,IF('Indicator Data'!AV185^2&lt;I$194,10,(I$195-'Indicator Data'!AV185^2)/(I$195-I$194)*10)),1))</f>
        <v>0.1</v>
      </c>
      <c r="J182" s="97">
        <f>IF(OR('Indicator Data'!AU185=0,'Indicator Data'!AU185="No data"),"x",ROUND(IF('Indicator Data'!AU185&gt;J$195,0,IF('Indicator Data'!AU185&lt;J$194,10,(J$195-'Indicator Data'!AU185)/(J$195-J$194)*10)),1))</f>
        <v>0</v>
      </c>
      <c r="K182" s="97">
        <f>IF('Indicator Data'!AW185="No data","x",ROUND(IF('Indicator Data'!AW185&gt;K$195,0,IF('Indicator Data'!AW185&lt;K$194,10,(K$195-'Indicator Data'!AW185)/(K$195-K$194)*10)),1))</f>
        <v>5.0999999999999996</v>
      </c>
      <c r="L182" s="97">
        <f>IF('Indicator Data'!AX185="No data","x",ROUND(IF('Indicator Data'!AX185&gt;L$195,0,IF('Indicator Data'!AX185&lt;L$194,10,(L$195-'Indicator Data'!AX185)/(L$195-L$194)*10)),1))</f>
        <v>2.9</v>
      </c>
      <c r="M182" s="98">
        <f t="shared" si="19"/>
        <v>2</v>
      </c>
      <c r="N182" s="148">
        <f>IF('Indicator Data'!AY185="No data","x",'Indicator Data'!AY185/'Indicator Data'!BE185*100)</f>
        <v>74.224953393633925</v>
      </c>
      <c r="O182" s="97">
        <f t="shared" si="20"/>
        <v>2.6</v>
      </c>
      <c r="P182" s="97">
        <f>IF('Indicator Data'!AZ185="No data","x",ROUND(IF('Indicator Data'!AZ185&gt;P$195,0,IF('Indicator Data'!AZ185&lt;P$194,10,(P$195-'Indicator Data'!AZ185)/(P$195-P$194)*10)),1))</f>
        <v>0.5</v>
      </c>
      <c r="Q182" s="97">
        <f>IF('Indicator Data'!BA185="No data","x",ROUND(IF('Indicator Data'!BA185&gt;Q$195,0,IF('Indicator Data'!BA185&lt;Q$194,10,(Q$195-'Indicator Data'!BA185)/(Q$195-Q$194)*10)),1))</f>
        <v>0.8</v>
      </c>
      <c r="R182" s="98">
        <f t="shared" si="21"/>
        <v>1.3</v>
      </c>
      <c r="S182" s="97">
        <f>IF('Indicator Data'!Y185="No data","x",ROUND(IF('Indicator Data'!Y185&gt;S$195,0,IF('Indicator Data'!Y185&lt;S$194,10,(S$195-'Indicator Data'!Y185)/(S$195-S$194)*10)),1))</f>
        <v>1.1000000000000001</v>
      </c>
      <c r="T182" s="97">
        <f>IF('Indicator Data'!Z185="No data","x",ROUND(IF('Indicator Data'!Z185&gt;T$195,0,IF('Indicator Data'!Z185&lt;T$194,10,(T$195-'Indicator Data'!Z185)/(T$195-T$194)*10)),1))</f>
        <v>10</v>
      </c>
      <c r="U182" s="97">
        <f>IF('Indicator Data'!AC185="No data","x",ROUND(IF('Indicator Data'!AC185&gt;U$195,0,IF('Indicator Data'!AC185&lt;U$194,10,(U$195-'Indicator Data'!AC185)/(U$195-U$194)*10)),1))</f>
        <v>8.1999999999999993</v>
      </c>
      <c r="V182" s="97">
        <f>IF('Indicator Data'!AD185="No data","x",ROUND(IF('Indicator Data'!AD185&gt;V$195,10,IF('Indicator Data'!AD185&lt;V$194,0,10-(V$195-'Indicator Data'!AD185)/(V$195-V$194)*10)),1))</f>
        <v>0.3</v>
      </c>
      <c r="W182" s="98">
        <f t="shared" si="22"/>
        <v>4.9000000000000004</v>
      </c>
      <c r="X182" s="99">
        <f t="shared" si="23"/>
        <v>2.7</v>
      </c>
      <c r="Y182" s="184"/>
    </row>
    <row r="183" spans="1:25" s="4" customFormat="1" x14ac:dyDescent="0.25">
      <c r="A183" s="131" t="s">
        <v>340</v>
      </c>
      <c r="B183" s="51" t="s">
        <v>339</v>
      </c>
      <c r="C183" s="97">
        <f>IF('Indicator Data'!AR186="No data","x",ROUND(IF('Indicator Data'!AR186&gt;C$195,0,IF('Indicator Data'!AR186&lt;C$194,10,(C$195-'Indicator Data'!AR186)/(C$195-C$194)*10)),1))</f>
        <v>2.1</v>
      </c>
      <c r="D183" s="98">
        <f t="shared" si="16"/>
        <v>2.1</v>
      </c>
      <c r="E183" s="97">
        <f>IF('Indicator Data'!AT186="No data","x",ROUND(IF('Indicator Data'!AT186&gt;E$195,0,IF('Indicator Data'!AT186&lt;E$194,10,(E$195-'Indicator Data'!AT186)/(E$195-E$194)*10)),1))</f>
        <v>3.4</v>
      </c>
      <c r="F183" s="97">
        <f>IF('Indicator Data'!AS186="No data","x",ROUND(IF('Indicator Data'!AS186&gt;F$195,0,IF('Indicator Data'!AS186&lt;F$194,10,(F$195-'Indicator Data'!AS186)/(F$195-F$194)*10)),1))</f>
        <v>1.9</v>
      </c>
      <c r="G183" s="98">
        <f t="shared" si="17"/>
        <v>2.7</v>
      </c>
      <c r="H183" s="99">
        <f t="shared" si="18"/>
        <v>2.4</v>
      </c>
      <c r="I183" s="97">
        <f>IF('Indicator Data'!AV186="No data","x",ROUND(IF('Indicator Data'!AV186^2&gt;I$195,0,IF('Indicator Data'!AV186^2&lt;I$194,10,(I$195-'Indicator Data'!AV186^2)/(I$195-I$194)*10)),1))</f>
        <v>1.5</v>
      </c>
      <c r="J183" s="97">
        <f>IF(OR('Indicator Data'!AU186=0,'Indicator Data'!AU186="No data"),"x",ROUND(IF('Indicator Data'!AU186&gt;J$195,0,IF('Indicator Data'!AU186&lt;J$194,10,(J$195-'Indicator Data'!AU186)/(J$195-J$194)*10)),1))</f>
        <v>0</v>
      </c>
      <c r="K183" s="97">
        <f>IF('Indicator Data'!AW186="No data","x",ROUND(IF('Indicator Data'!AW186&gt;K$195,0,IF('Indicator Data'!AW186&lt;K$194,10,(K$195-'Indicator Data'!AW186)/(K$195-K$194)*10)),1))</f>
        <v>0.9</v>
      </c>
      <c r="L183" s="97">
        <f>IF('Indicator Data'!AX186="No data","x",ROUND(IF('Indicator Data'!AX186&gt;L$195,0,IF('Indicator Data'!AX186&lt;L$194,10,(L$195-'Indicator Data'!AX186)/(L$195-L$194)*10)),1))</f>
        <v>0.6</v>
      </c>
      <c r="M183" s="98">
        <f t="shared" si="19"/>
        <v>0.8</v>
      </c>
      <c r="N183" s="148">
        <f>IF('Indicator Data'!AY186="No data","x",'Indicator Data'!AY186/'Indicator Data'!BE186*100)</f>
        <v>47.846889952153113</v>
      </c>
      <c r="O183" s="97">
        <f t="shared" si="20"/>
        <v>5.3</v>
      </c>
      <c r="P183" s="97">
        <f>IF('Indicator Data'!AZ186="No data","x",ROUND(IF('Indicator Data'!AZ186&gt;P$195,0,IF('Indicator Data'!AZ186&lt;P$194,10,(P$195-'Indicator Data'!AZ186)/(P$195-P$194)*10)),1))</f>
        <v>0.3</v>
      </c>
      <c r="Q183" s="97">
        <f>IF('Indicator Data'!BA186="No data","x",ROUND(IF('Indicator Data'!BA186&gt;Q$195,0,IF('Indicator Data'!BA186&lt;Q$194,10,(Q$195-'Indicator Data'!BA186)/(Q$195-Q$194)*10)),1))</f>
        <v>0.1</v>
      </c>
      <c r="R183" s="98">
        <f t="shared" si="21"/>
        <v>1.9</v>
      </c>
      <c r="S183" s="97">
        <f>IF('Indicator Data'!Y186="No data","x",ROUND(IF('Indicator Data'!Y186&gt;S$195,0,IF('Indicator Data'!Y186&lt;S$194,10,(S$195-'Indicator Data'!Y186)/(S$195-S$194)*10)),1))</f>
        <v>3.7</v>
      </c>
      <c r="T183" s="97">
        <f>IF('Indicator Data'!Z186="No data","x",ROUND(IF('Indicator Data'!Z186&gt;T$195,0,IF('Indicator Data'!Z186&lt;T$194,10,(T$195-'Indicator Data'!Z186)/(T$195-T$194)*10)),1))</f>
        <v>0</v>
      </c>
      <c r="U183" s="97">
        <f>IF('Indicator Data'!AC186="No data","x",ROUND(IF('Indicator Data'!AC186&gt;U$195,0,IF('Indicator Data'!AC186&lt;U$194,10,(U$195-'Indicator Data'!AC186)/(U$195-U$194)*10)),1))</f>
        <v>2</v>
      </c>
      <c r="V183" s="97">
        <f>IF('Indicator Data'!AD186="No data","x",ROUND(IF('Indicator Data'!AD186&gt;V$195,10,IF('Indicator Data'!AD186&lt;V$194,0,10-(V$195-'Indicator Data'!AD186)/(V$195-V$194)*10)),1))</f>
        <v>0.1</v>
      </c>
      <c r="W183" s="98">
        <f t="shared" si="22"/>
        <v>1.5</v>
      </c>
      <c r="X183" s="99">
        <f t="shared" si="23"/>
        <v>1.4</v>
      </c>
      <c r="Y183" s="184"/>
    </row>
    <row r="184" spans="1:25" s="4" customFormat="1" x14ac:dyDescent="0.25">
      <c r="A184" s="131" t="s">
        <v>853</v>
      </c>
      <c r="B184" s="51" t="s">
        <v>341</v>
      </c>
      <c r="C184" s="97">
        <f>IF('Indicator Data'!AR187="No data","x",ROUND(IF('Indicator Data'!AR187&gt;C$195,0,IF('Indicator Data'!AR187&lt;C$194,10,(C$195-'Indicator Data'!AR187)/(C$195-C$194)*10)),1))</f>
        <v>2.1</v>
      </c>
      <c r="D184" s="98">
        <f t="shared" si="16"/>
        <v>2.1</v>
      </c>
      <c r="E184" s="97">
        <f>IF('Indicator Data'!AT187="No data","x",ROUND(IF('Indicator Data'!AT187&gt;E$195,0,IF('Indicator Data'!AT187&lt;E$194,10,(E$195-'Indicator Data'!AT187)/(E$195-E$194)*10)),1))</f>
        <v>1.9</v>
      </c>
      <c r="F184" s="97">
        <f>IF('Indicator Data'!AS187="No data","x",ROUND(IF('Indicator Data'!AS187&gt;F$195,0,IF('Indicator Data'!AS187&lt;F$194,10,(F$195-'Indicator Data'!AS187)/(F$195-F$194)*10)),1))</f>
        <v>1.5</v>
      </c>
      <c r="G184" s="98">
        <f t="shared" si="17"/>
        <v>1.7</v>
      </c>
      <c r="H184" s="99">
        <f t="shared" si="18"/>
        <v>1.9</v>
      </c>
      <c r="I184" s="97" t="str">
        <f>IF('Indicator Data'!AV187="No data","x",ROUND(IF('Indicator Data'!AV187^2&gt;I$195,0,IF('Indicator Data'!AV187^2&lt;I$194,10,(I$195-'Indicator Data'!AV187^2)/(I$195-I$194)*10)),1))</f>
        <v>x</v>
      </c>
      <c r="J184" s="97">
        <f>IF(OR('Indicator Data'!AU187=0,'Indicator Data'!AU187="No data"),"x",ROUND(IF('Indicator Data'!AU187&gt;J$195,0,IF('Indicator Data'!AU187&lt;J$194,10,(J$195-'Indicator Data'!AU187)/(J$195-J$194)*10)),1))</f>
        <v>0</v>
      </c>
      <c r="K184" s="97">
        <f>IF('Indicator Data'!AW187="No data","x",ROUND(IF('Indicator Data'!AW187&gt;K$195,0,IF('Indicator Data'!AW187&lt;K$194,10,(K$195-'Indicator Data'!AW187)/(K$195-K$194)*10)),1))</f>
        <v>0.8</v>
      </c>
      <c r="L184" s="97">
        <f>IF('Indicator Data'!AX187="No data","x",ROUND(IF('Indicator Data'!AX187&gt;L$195,0,IF('Indicator Data'!AX187&lt;L$194,10,(L$195-'Indicator Data'!AX187)/(L$195-L$194)*10)),1))</f>
        <v>3.8</v>
      </c>
      <c r="M184" s="98">
        <f t="shared" si="19"/>
        <v>1.5</v>
      </c>
      <c r="N184" s="148">
        <f>IF('Indicator Data'!AY187="No data","x",'Indicator Data'!AY187/'Indicator Data'!BE187*100)</f>
        <v>268.67275658248258</v>
      </c>
      <c r="O184" s="97">
        <f t="shared" si="20"/>
        <v>0</v>
      </c>
      <c r="P184" s="97">
        <f>IF('Indicator Data'!AZ187="No data","x",ROUND(IF('Indicator Data'!AZ187&gt;P$195,0,IF('Indicator Data'!AZ187&lt;P$194,10,(P$195-'Indicator Data'!AZ187)/(P$195-P$194)*10)),1))</f>
        <v>0.1</v>
      </c>
      <c r="Q184" s="97">
        <f>IF('Indicator Data'!BA187="No data","x",ROUND(IF('Indicator Data'!BA187&gt;Q$195,0,IF('Indicator Data'!BA187&lt;Q$194,10,(Q$195-'Indicator Data'!BA187)/(Q$195-Q$194)*10)),1))</f>
        <v>0</v>
      </c>
      <c r="R184" s="98">
        <f t="shared" si="21"/>
        <v>0</v>
      </c>
      <c r="S184" s="97">
        <f>IF('Indicator Data'!Y187="No data","x",ROUND(IF('Indicator Data'!Y187&gt;S$195,0,IF('Indicator Data'!Y187&lt;S$194,10,(S$195-'Indicator Data'!Y187)/(S$195-S$194)*10)),1))</f>
        <v>3</v>
      </c>
      <c r="T184" s="97">
        <f>IF('Indicator Data'!Z187="No data","x",ROUND(IF('Indicator Data'!Z187&gt;T$195,0,IF('Indicator Data'!Z187&lt;T$194,10,(T$195-'Indicator Data'!Z187)/(T$195-T$194)*10)),1))</f>
        <v>1.8</v>
      </c>
      <c r="U184" s="97">
        <f>IF('Indicator Data'!AC187="No data","x",ROUND(IF('Indicator Data'!AC187&gt;U$195,0,IF('Indicator Data'!AC187&lt;U$194,10,(U$195-'Indicator Data'!AC187)/(U$195-U$194)*10)),1))</f>
        <v>0</v>
      </c>
      <c r="V184" s="97">
        <f>IF('Indicator Data'!AD187="No data","x",ROUND(IF('Indicator Data'!AD187&gt;V$195,10,IF('Indicator Data'!AD187&lt;V$194,0,10-(V$195-'Indicator Data'!AD187)/(V$195-V$194)*10)),1))</f>
        <v>0.1</v>
      </c>
      <c r="W184" s="98">
        <f t="shared" si="22"/>
        <v>1.2</v>
      </c>
      <c r="X184" s="99">
        <f t="shared" si="23"/>
        <v>0.9</v>
      </c>
      <c r="Y184" s="184"/>
    </row>
    <row r="185" spans="1:25" s="4" customFormat="1" x14ac:dyDescent="0.25">
      <c r="A185" s="131" t="s">
        <v>343</v>
      </c>
      <c r="B185" s="51" t="s">
        <v>342</v>
      </c>
      <c r="C185" s="97">
        <f>IF('Indicator Data'!AR188="No data","x",ROUND(IF('Indicator Data'!AR188&gt;C$195,0,IF('Indicator Data'!AR188&lt;C$194,10,(C$195-'Indicator Data'!AR188)/(C$195-C$194)*10)),1))</f>
        <v>3</v>
      </c>
      <c r="D185" s="98">
        <f t="shared" si="16"/>
        <v>3</v>
      </c>
      <c r="E185" s="97">
        <f>IF('Indicator Data'!AT188="No data","x",ROUND(IF('Indicator Data'!AT188&gt;E$195,0,IF('Indicator Data'!AT188&lt;E$194,10,(E$195-'Indicator Data'!AT188)/(E$195-E$194)*10)),1))</f>
        <v>2.6</v>
      </c>
      <c r="F185" s="97">
        <f>IF('Indicator Data'!AS188="No data","x",ROUND(IF('Indicator Data'!AS188&gt;F$195,0,IF('Indicator Data'!AS188&lt;F$194,10,(F$195-'Indicator Data'!AS188)/(F$195-F$194)*10)),1))</f>
        <v>2.1</v>
      </c>
      <c r="G185" s="98">
        <f t="shared" si="17"/>
        <v>2.4</v>
      </c>
      <c r="H185" s="99">
        <f t="shared" si="18"/>
        <v>2.7</v>
      </c>
      <c r="I185" s="97" t="str">
        <f>IF('Indicator Data'!AV188="No data","x",ROUND(IF('Indicator Data'!AV188^2&gt;I$195,0,IF('Indicator Data'!AV188^2&lt;I$194,10,(I$195-'Indicator Data'!AV188^2)/(I$195-I$194)*10)),1))</f>
        <v>x</v>
      </c>
      <c r="J185" s="97">
        <f>IF(OR('Indicator Data'!AU188=0,'Indicator Data'!AU188="No data"),"x",ROUND(IF('Indicator Data'!AU188&gt;J$195,0,IF('Indicator Data'!AU188&lt;J$194,10,(J$195-'Indicator Data'!AU188)/(J$195-J$194)*10)),1))</f>
        <v>0</v>
      </c>
      <c r="K185" s="97">
        <f>IF('Indicator Data'!AW188="No data","x",ROUND(IF('Indicator Data'!AW188&gt;K$195,0,IF('Indicator Data'!AW188&lt;K$194,10,(K$195-'Indicator Data'!AW188)/(K$195-K$194)*10)),1))</f>
        <v>2.5</v>
      </c>
      <c r="L185" s="97">
        <f>IF('Indicator Data'!AX188="No data","x",ROUND(IF('Indicator Data'!AX188&gt;L$195,0,IF('Indicator Data'!AX188&lt;L$194,10,(L$195-'Indicator Data'!AX188)/(L$195-L$194)*10)),1))</f>
        <v>4.2</v>
      </c>
      <c r="M185" s="98">
        <f t="shared" si="19"/>
        <v>2.2000000000000002</v>
      </c>
      <c r="N185" s="148">
        <f>IF('Indicator Data'!AY188="No data","x",'Indicator Data'!AY188/'Indicator Data'!BE188*100)</f>
        <v>72.151491896075612</v>
      </c>
      <c r="O185" s="97">
        <f t="shared" si="20"/>
        <v>2.8</v>
      </c>
      <c r="P185" s="97">
        <f>IF('Indicator Data'!AZ188="No data","x",ROUND(IF('Indicator Data'!AZ188&gt;P$195,0,IF('Indicator Data'!AZ188&lt;P$194,10,(P$195-'Indicator Data'!AZ188)/(P$195-P$194)*10)),1))</f>
        <v>0</v>
      </c>
      <c r="Q185" s="97">
        <f>IF('Indicator Data'!BA188="No data","x",ROUND(IF('Indicator Data'!BA188&gt;Q$195,0,IF('Indicator Data'!BA188&lt;Q$194,10,(Q$195-'Indicator Data'!BA188)/(Q$195-Q$194)*10)),1))</f>
        <v>0.2</v>
      </c>
      <c r="R185" s="98">
        <f t="shared" si="21"/>
        <v>1</v>
      </c>
      <c r="S185" s="97">
        <f>IF('Indicator Data'!Y188="No data","x",ROUND(IF('Indicator Data'!Y188&gt;S$195,0,IF('Indicator Data'!Y188&lt;S$194,10,(S$195-'Indicator Data'!Y188)/(S$195-S$194)*10)),1))</f>
        <v>3.9</v>
      </c>
      <c r="T185" s="97">
        <f>IF('Indicator Data'!Z188="No data","x",ROUND(IF('Indicator Data'!Z188&gt;T$195,0,IF('Indicator Data'!Z188&lt;T$194,10,(T$195-'Indicator Data'!Z188)/(T$195-T$194)*10)),1))</f>
        <v>1.8</v>
      </c>
      <c r="U185" s="97">
        <f>IF('Indicator Data'!AC188="No data","x",ROUND(IF('Indicator Data'!AC188&gt;U$195,0,IF('Indicator Data'!AC188&lt;U$194,10,(U$195-'Indicator Data'!AC188)/(U$195-U$194)*10)),1))</f>
        <v>0</v>
      </c>
      <c r="V185" s="97">
        <f>IF('Indicator Data'!AD188="No data","x",ROUND(IF('Indicator Data'!AD188&gt;V$195,10,IF('Indicator Data'!AD188&lt;V$194,0,10-(V$195-'Indicator Data'!AD188)/(V$195-V$194)*10)),1))</f>
        <v>0.2</v>
      </c>
      <c r="W185" s="98">
        <f t="shared" si="22"/>
        <v>1.5</v>
      </c>
      <c r="X185" s="99">
        <f t="shared" si="23"/>
        <v>1.6</v>
      </c>
      <c r="Y185" s="184"/>
    </row>
    <row r="186" spans="1:25" s="4" customFormat="1" x14ac:dyDescent="0.25">
      <c r="A186" s="131" t="s">
        <v>345</v>
      </c>
      <c r="B186" s="51" t="s">
        <v>344</v>
      </c>
      <c r="C186" s="97">
        <f>IF('Indicator Data'!AR189="No data","x",ROUND(IF('Indicator Data'!AR189&gt;C$195,0,IF('Indicator Data'!AR189&lt;C$194,10,(C$195-'Indicator Data'!AR189)/(C$195-C$194)*10)),1))</f>
        <v>4</v>
      </c>
      <c r="D186" s="98">
        <f t="shared" si="16"/>
        <v>4</v>
      </c>
      <c r="E186" s="97">
        <f>IF('Indicator Data'!AT189="No data","x",ROUND(IF('Indicator Data'!AT189&gt;E$195,0,IF('Indicator Data'!AT189&lt;E$194,10,(E$195-'Indicator Data'!AT189)/(E$195-E$194)*10)),1))</f>
        <v>2.9</v>
      </c>
      <c r="F186" s="97">
        <f>IF('Indicator Data'!AS189="No data","x",ROUND(IF('Indicator Data'!AS189&gt;F$195,0,IF('Indicator Data'!AS189&lt;F$194,10,(F$195-'Indicator Data'!AS189)/(F$195-F$194)*10)),1))</f>
        <v>3.9</v>
      </c>
      <c r="G186" s="98">
        <f t="shared" si="17"/>
        <v>3.4</v>
      </c>
      <c r="H186" s="99">
        <f t="shared" si="18"/>
        <v>3.7</v>
      </c>
      <c r="I186" s="97">
        <f>IF('Indicator Data'!AV189="No data","x",ROUND(IF('Indicator Data'!AV189^2&gt;I$195,0,IF('Indicator Data'!AV189^2&lt;I$194,10,(I$195-'Indicator Data'!AV189^2)/(I$195-I$194)*10)),1))</f>
        <v>0.3</v>
      </c>
      <c r="J186" s="97">
        <f>IF(OR('Indicator Data'!AU189=0,'Indicator Data'!AU189="No data"),"x",ROUND(IF('Indicator Data'!AU189&gt;J$195,0,IF('Indicator Data'!AU189&lt;J$194,10,(J$195-'Indicator Data'!AU189)/(J$195-J$194)*10)),1))</f>
        <v>0</v>
      </c>
      <c r="K186" s="97">
        <f>IF('Indicator Data'!AW189="No data","x",ROUND(IF('Indicator Data'!AW189&gt;K$195,0,IF('Indicator Data'!AW189&lt;K$194,10,(K$195-'Indicator Data'!AW189)/(K$195-K$194)*10)),1))</f>
        <v>3.5</v>
      </c>
      <c r="L186" s="97">
        <f>IF('Indicator Data'!AX189="No data","x",ROUND(IF('Indicator Data'!AX189&gt;L$195,0,IF('Indicator Data'!AX189&lt;L$194,10,(L$195-'Indicator Data'!AX189)/(L$195-L$194)*10)),1))</f>
        <v>2</v>
      </c>
      <c r="M186" s="98">
        <f t="shared" si="19"/>
        <v>1.5</v>
      </c>
      <c r="N186" s="148">
        <f>IF('Indicator Data'!AY189="No data","x",'Indicator Data'!AY189/'Indicator Data'!BE189*100)</f>
        <v>33.139069820591935</v>
      </c>
      <c r="O186" s="97">
        <f t="shared" si="20"/>
        <v>6.8</v>
      </c>
      <c r="P186" s="97">
        <f>IF('Indicator Data'!AZ189="No data","x",ROUND(IF('Indicator Data'!AZ189&gt;P$195,0,IF('Indicator Data'!AZ189&lt;P$194,10,(P$195-'Indicator Data'!AZ189)/(P$195-P$194)*10)),1))</f>
        <v>0.4</v>
      </c>
      <c r="Q186" s="97">
        <f>IF('Indicator Data'!BA189="No data","x",ROUND(IF('Indicator Data'!BA189&gt;Q$195,0,IF('Indicator Data'!BA189&lt;Q$194,10,(Q$195-'Indicator Data'!BA189)/(Q$195-Q$194)*10)),1))</f>
        <v>0.1</v>
      </c>
      <c r="R186" s="98">
        <f t="shared" si="21"/>
        <v>2.4</v>
      </c>
      <c r="S186" s="97">
        <f>IF('Indicator Data'!Y189="No data","x",ROUND(IF('Indicator Data'!Y189&gt;S$195,0,IF('Indicator Data'!Y189&lt;S$194,10,(S$195-'Indicator Data'!Y189)/(S$195-S$194)*10)),1))</f>
        <v>0.7</v>
      </c>
      <c r="T186" s="97">
        <f>IF('Indicator Data'!Z189="No data","x",ROUND(IF('Indicator Data'!Z189&gt;T$195,0,IF('Indicator Data'!Z189&lt;T$194,10,(T$195-'Indicator Data'!Z189)/(T$195-T$194)*10)),1))</f>
        <v>1</v>
      </c>
      <c r="U186" s="97">
        <f>IF('Indicator Data'!AC189="No data","x",ROUND(IF('Indicator Data'!AC189&gt;U$195,0,IF('Indicator Data'!AC189&lt;U$194,10,(U$195-'Indicator Data'!AC189)/(U$195-U$194)*10)),1))</f>
        <v>4.0999999999999996</v>
      </c>
      <c r="V186" s="97">
        <f>IF('Indicator Data'!AD189="No data","x",ROUND(IF('Indicator Data'!AD189&gt;V$195,10,IF('Indicator Data'!AD189&lt;V$194,0,10-(V$195-'Indicator Data'!AD189)/(V$195-V$194)*10)),1))</f>
        <v>0.2</v>
      </c>
      <c r="W186" s="98">
        <f t="shared" si="22"/>
        <v>1.5</v>
      </c>
      <c r="X186" s="99">
        <f t="shared" si="23"/>
        <v>1.8</v>
      </c>
      <c r="Y186" s="184"/>
    </row>
    <row r="187" spans="1:25" s="4" customFormat="1" x14ac:dyDescent="0.25">
      <c r="A187" s="131" t="s">
        <v>347</v>
      </c>
      <c r="B187" s="51" t="s">
        <v>346</v>
      </c>
      <c r="C187" s="97">
        <f>IF('Indicator Data'!AR190="No data","x",ROUND(IF('Indicator Data'!AR190&gt;C$195,0,IF('Indicator Data'!AR190&lt;C$194,10,(C$195-'Indicator Data'!AR190)/(C$195-C$194)*10)),1))</f>
        <v>2.6</v>
      </c>
      <c r="D187" s="98">
        <f t="shared" si="16"/>
        <v>2.6</v>
      </c>
      <c r="E187" s="97">
        <f>IF('Indicator Data'!AT190="No data","x",ROUND(IF('Indicator Data'!AT190&gt;E$195,0,IF('Indicator Data'!AT190&lt;E$194,10,(E$195-'Indicator Data'!AT190)/(E$195-E$194)*10)),1))</f>
        <v>7.9</v>
      </c>
      <c r="F187" s="97">
        <f>IF('Indicator Data'!AS190="No data","x",ROUND(IF('Indicator Data'!AS190&gt;F$195,0,IF('Indicator Data'!AS190&lt;F$194,10,(F$195-'Indicator Data'!AS190)/(F$195-F$194)*10)),1))</f>
        <v>6.4</v>
      </c>
      <c r="G187" s="98">
        <f t="shared" si="17"/>
        <v>7.2</v>
      </c>
      <c r="H187" s="99">
        <f t="shared" si="18"/>
        <v>4.9000000000000004</v>
      </c>
      <c r="I187" s="97">
        <f>IF('Indicator Data'!AV190="No data","x",ROUND(IF('Indicator Data'!AV190^2&gt;I$195,0,IF('Indicator Data'!AV190^2&lt;I$194,10,(I$195-'Indicator Data'!AV190^2)/(I$195-I$194)*10)),1))</f>
        <v>0</v>
      </c>
      <c r="J187" s="97">
        <f>IF(OR('Indicator Data'!AU190=0,'Indicator Data'!AU190="No data"),"x",ROUND(IF('Indicator Data'!AU190&gt;J$195,0,IF('Indicator Data'!AU190&lt;J$194,10,(J$195-'Indicator Data'!AU190)/(J$195-J$194)*10)),1))</f>
        <v>0</v>
      </c>
      <c r="K187" s="97">
        <f>IF('Indicator Data'!AW190="No data","x",ROUND(IF('Indicator Data'!AW190&gt;K$195,0,IF('Indicator Data'!AW190&lt;K$194,10,(K$195-'Indicator Data'!AW190)/(K$195-K$194)*10)),1))</f>
        <v>5.7</v>
      </c>
      <c r="L187" s="97">
        <f>IF('Indicator Data'!AX190="No data","x",ROUND(IF('Indicator Data'!AX190&gt;L$195,0,IF('Indicator Data'!AX190&lt;L$194,10,(L$195-'Indicator Data'!AX190)/(L$195-L$194)*10)),1))</f>
        <v>6.5</v>
      </c>
      <c r="M187" s="98">
        <f t="shared" si="19"/>
        <v>3.1</v>
      </c>
      <c r="N187" s="148">
        <f>IF('Indicator Data'!AY190="No data","x",'Indicator Data'!AY190/'Indicator Data'!BE190*100)</f>
        <v>19.040902679830747</v>
      </c>
      <c r="O187" s="97">
        <f t="shared" si="20"/>
        <v>8.1999999999999993</v>
      </c>
      <c r="P187" s="97">
        <f>IF('Indicator Data'!AZ190="No data","x",ROUND(IF('Indicator Data'!AZ190&gt;P$195,0,IF('Indicator Data'!AZ190&lt;P$194,10,(P$195-'Indicator Data'!AZ190)/(P$195-P$194)*10)),1))</f>
        <v>0</v>
      </c>
      <c r="Q187" s="97">
        <f>IF('Indicator Data'!BA190="No data","x",ROUND(IF('Indicator Data'!BA190&gt;Q$195,0,IF('Indicator Data'!BA190&lt;Q$194,10,(Q$195-'Indicator Data'!BA190)/(Q$195-Q$194)*10)),1))</f>
        <v>2.5</v>
      </c>
      <c r="R187" s="98">
        <f t="shared" si="21"/>
        <v>3.6</v>
      </c>
      <c r="S187" s="97">
        <f>IF('Indicator Data'!Y190="No data","x",ROUND(IF('Indicator Data'!Y190&gt;S$195,0,IF('Indicator Data'!Y190&lt;S$194,10,(S$195-'Indicator Data'!Y190)/(S$195-S$194)*10)),1))</f>
        <v>3.7</v>
      </c>
      <c r="T187" s="97">
        <f>IF('Indicator Data'!Z190="No data","x",ROUND(IF('Indicator Data'!Z190&gt;T$195,0,IF('Indicator Data'!Z190&lt;T$194,10,(T$195-'Indicator Data'!Z190)/(T$195-T$194)*10)),1))</f>
        <v>0</v>
      </c>
      <c r="U187" s="97">
        <f>IF('Indicator Data'!AC190="No data","x",ROUND(IF('Indicator Data'!AC190&gt;U$195,0,IF('Indicator Data'!AC190&lt;U$194,10,(U$195-'Indicator Data'!AC190)/(U$195-U$194)*10)),1))</f>
        <v>9</v>
      </c>
      <c r="V187" s="97">
        <f>IF('Indicator Data'!AD190="No data","x",ROUND(IF('Indicator Data'!AD190&gt;V$195,10,IF('Indicator Data'!AD190&lt;V$194,0,10-(V$195-'Indicator Data'!AD190)/(V$195-V$194)*10)),1))</f>
        <v>0.4</v>
      </c>
      <c r="W187" s="98">
        <f t="shared" si="22"/>
        <v>3.3</v>
      </c>
      <c r="X187" s="99">
        <f t="shared" si="23"/>
        <v>3.3</v>
      </c>
      <c r="Y187" s="184"/>
    </row>
    <row r="188" spans="1:25" s="4" customFormat="1" x14ac:dyDescent="0.25">
      <c r="A188" s="131" t="s">
        <v>349</v>
      </c>
      <c r="B188" s="51" t="s">
        <v>348</v>
      </c>
      <c r="C188" s="97">
        <f>IF('Indicator Data'!AR191="No data","x",ROUND(IF('Indicator Data'!AR191&gt;C$195,0,IF('Indicator Data'!AR191&lt;C$194,10,(C$195-'Indicator Data'!AR191)/(C$195-C$194)*10)),1))</f>
        <v>5.4</v>
      </c>
      <c r="D188" s="98">
        <f t="shared" si="16"/>
        <v>5.4</v>
      </c>
      <c r="E188" s="97" t="str">
        <f>IF('Indicator Data'!AT191="No data","x",ROUND(IF('Indicator Data'!AT191&gt;E$195,0,IF('Indicator Data'!AT191&lt;E$194,10,(E$195-'Indicator Data'!AT191)/(E$195-E$194)*10)),1))</f>
        <v>x</v>
      </c>
      <c r="F188" s="97">
        <f>IF('Indicator Data'!AS191="No data","x",ROUND(IF('Indicator Data'!AS191&gt;F$195,0,IF('Indicator Data'!AS191&lt;F$194,10,(F$195-'Indicator Data'!AS191)/(F$195-F$194)*10)),1))</f>
        <v>6.6</v>
      </c>
      <c r="G188" s="98">
        <f t="shared" si="17"/>
        <v>6.6</v>
      </c>
      <c r="H188" s="99">
        <f t="shared" si="18"/>
        <v>6</v>
      </c>
      <c r="I188" s="97">
        <f>IF('Indicator Data'!AV191="No data","x",ROUND(IF('Indicator Data'!AV191^2&gt;I$195,0,IF('Indicator Data'!AV191^2&lt;I$194,10,(I$195-'Indicator Data'!AV191^2)/(I$195-I$194)*10)),1))</f>
        <v>3</v>
      </c>
      <c r="J188" s="97">
        <f>IF(OR('Indicator Data'!AU191=0,'Indicator Data'!AU191="No data"),"x",ROUND(IF('Indicator Data'!AU191&gt;J$195,0,IF('Indicator Data'!AU191&lt;J$194,10,(J$195-'Indicator Data'!AU191)/(J$195-J$194)*10)),1))</f>
        <v>6.6</v>
      </c>
      <c r="K188" s="97">
        <f>IF('Indicator Data'!AW191="No data","x",ROUND(IF('Indicator Data'!AW191&gt;K$195,0,IF('Indicator Data'!AW191&lt;K$194,10,(K$195-'Indicator Data'!AW191)/(K$195-K$194)*10)),1))</f>
        <v>7.8</v>
      </c>
      <c r="L188" s="97">
        <f>IF('Indicator Data'!AX191="No data","x",ROUND(IF('Indicator Data'!AX191&gt;L$195,0,IF('Indicator Data'!AX191&lt;L$194,10,(L$195-'Indicator Data'!AX191)/(L$195-L$194)*10)),1))</f>
        <v>6.9</v>
      </c>
      <c r="M188" s="98">
        <f t="shared" si="19"/>
        <v>6.1</v>
      </c>
      <c r="N188" s="148">
        <f>IF('Indicator Data'!AY191="No data","x",'Indicator Data'!AY191/'Indicator Data'!BE191*100)</f>
        <v>8.2034454470877769</v>
      </c>
      <c r="O188" s="97">
        <f t="shared" si="20"/>
        <v>9.3000000000000007</v>
      </c>
      <c r="P188" s="97">
        <f>IF('Indicator Data'!AZ191="No data","x",ROUND(IF('Indicator Data'!AZ191&gt;P$195,0,IF('Indicator Data'!AZ191&lt;P$194,10,(P$195-'Indicator Data'!AZ191)/(P$195-P$194)*10)),1))</f>
        <v>4.7</v>
      </c>
      <c r="Q188" s="97">
        <f>IF('Indicator Data'!BA191="No data","x",ROUND(IF('Indicator Data'!BA191&gt;Q$195,0,IF('Indicator Data'!BA191&lt;Q$194,10,(Q$195-'Indicator Data'!BA191)/(Q$195-Q$194)*10)),1))</f>
        <v>1.1000000000000001</v>
      </c>
      <c r="R188" s="98">
        <f t="shared" si="21"/>
        <v>5</v>
      </c>
      <c r="S188" s="97">
        <f>IF('Indicator Data'!Y191="No data","x",ROUND(IF('Indicator Data'!Y191&gt;S$195,0,IF('Indicator Data'!Y191&lt;S$194,10,(S$195-'Indicator Data'!Y191)/(S$195-S$194)*10)),1))</f>
        <v>9.6999999999999993</v>
      </c>
      <c r="T188" s="97">
        <f>IF('Indicator Data'!Z191="No data","x",ROUND(IF('Indicator Data'!Z191&gt;T$195,0,IF('Indicator Data'!Z191&lt;T$194,10,(T$195-'Indicator Data'!Z191)/(T$195-T$194)*10)),1))</f>
        <v>10</v>
      </c>
      <c r="U188" s="97">
        <f>IF('Indicator Data'!AC191="No data","x",ROUND(IF('Indicator Data'!AC191&gt;U$195,0,IF('Indicator Data'!AC191&lt;U$194,10,(U$195-'Indicator Data'!AC191)/(U$195-U$194)*10)),1))</f>
        <v>9.6999999999999993</v>
      </c>
      <c r="V188" s="97">
        <f>IF('Indicator Data'!AD191="No data","x",ROUND(IF('Indicator Data'!AD191&gt;V$195,10,IF('Indicator Data'!AD191&lt;V$194,0,10-(V$195-'Indicator Data'!AD191)/(V$195-V$194)*10)),1))</f>
        <v>0.9</v>
      </c>
      <c r="W188" s="98">
        <f t="shared" si="22"/>
        <v>7.6</v>
      </c>
      <c r="X188" s="99">
        <f t="shared" si="23"/>
        <v>6.2</v>
      </c>
      <c r="Y188" s="184"/>
    </row>
    <row r="189" spans="1:25" s="4" customFormat="1" x14ac:dyDescent="0.25">
      <c r="A189" s="131" t="s">
        <v>854</v>
      </c>
      <c r="B189" s="51" t="s">
        <v>350</v>
      </c>
      <c r="C189" s="97">
        <f>IF('Indicator Data'!AR192="No data","x",ROUND(IF('Indicator Data'!AR192&gt;C$195,0,IF('Indicator Data'!AR192&lt;C$194,10,(C$195-'Indicator Data'!AR192)/(C$195-C$194)*10)),1))</f>
        <v>2.5</v>
      </c>
      <c r="D189" s="98">
        <f t="shared" si="16"/>
        <v>2.5</v>
      </c>
      <c r="E189" s="97">
        <f>IF('Indicator Data'!AT192="No data","x",ROUND(IF('Indicator Data'!AT192&gt;E$195,0,IF('Indicator Data'!AT192&lt;E$194,10,(E$195-'Indicator Data'!AT192)/(E$195-E$194)*10)),1))</f>
        <v>8.3000000000000007</v>
      </c>
      <c r="F189" s="97">
        <f>IF('Indicator Data'!AS192="No data","x",ROUND(IF('Indicator Data'!AS192&gt;F$195,0,IF('Indicator Data'!AS192&lt;F$194,10,(F$195-'Indicator Data'!AS192)/(F$195-F$194)*10)),1))</f>
        <v>7.4</v>
      </c>
      <c r="G189" s="98">
        <f t="shared" si="17"/>
        <v>7.9</v>
      </c>
      <c r="H189" s="99">
        <f t="shared" si="18"/>
        <v>5.2</v>
      </c>
      <c r="I189" s="97">
        <f>IF('Indicator Data'!AV192="No data","x",ROUND(IF('Indicator Data'!AV192^2&gt;I$195,0,IF('Indicator Data'!AV192^2&lt;I$194,10,(I$195-'Indicator Data'!AV192^2)/(I$195-I$194)*10)),1))</f>
        <v>1</v>
      </c>
      <c r="J189" s="97">
        <f>IF(OR('Indicator Data'!AU192=0,'Indicator Data'!AU192="No data"),"x",ROUND(IF('Indicator Data'!AU192&gt;J$195,0,IF('Indicator Data'!AU192&lt;J$194,10,(J$195-'Indicator Data'!AU192)/(J$195-J$194)*10)),1))</f>
        <v>0.1</v>
      </c>
      <c r="K189" s="97">
        <f>IF('Indicator Data'!AW192="No data","x",ROUND(IF('Indicator Data'!AW192&gt;K$195,0,IF('Indicator Data'!AW192&lt;K$194,10,(K$195-'Indicator Data'!AW192)/(K$195-K$194)*10)),1))</f>
        <v>3.8</v>
      </c>
      <c r="L189" s="97">
        <f>IF('Indicator Data'!AX192="No data","x",ROUND(IF('Indicator Data'!AX192&gt;L$195,0,IF('Indicator Data'!AX192&lt;L$194,10,(L$195-'Indicator Data'!AX192)/(L$195-L$194)*10)),1))</f>
        <v>5.5</v>
      </c>
      <c r="M189" s="98">
        <f t="shared" si="19"/>
        <v>2.6</v>
      </c>
      <c r="N189" s="148">
        <f>IF('Indicator Data'!AY192="No data","x",'Indicator Data'!AY192/'Indicator Data'!BE192*100)</f>
        <v>7.9360580465959982</v>
      </c>
      <c r="O189" s="97">
        <f t="shared" si="20"/>
        <v>9.3000000000000007</v>
      </c>
      <c r="P189" s="97">
        <f>IF('Indicator Data'!AZ192="No data","x",ROUND(IF('Indicator Data'!AZ192&gt;P$195,0,IF('Indicator Data'!AZ192&lt;P$194,10,(P$195-'Indicator Data'!AZ192)/(P$195-P$194)*10)),1))</f>
        <v>0.6</v>
      </c>
      <c r="Q189" s="97">
        <f>IF('Indicator Data'!BA192="No data","x",ROUND(IF('Indicator Data'!BA192&gt;Q$195,0,IF('Indicator Data'!BA192&lt;Q$194,10,(Q$195-'Indicator Data'!BA192)/(Q$195-Q$194)*10)),1))</f>
        <v>1.4</v>
      </c>
      <c r="R189" s="98">
        <f t="shared" si="21"/>
        <v>3.8</v>
      </c>
      <c r="S189" s="97" t="str">
        <f>IF('Indicator Data'!Y192="No data","x",ROUND(IF('Indicator Data'!Y192&gt;S$195,0,IF('Indicator Data'!Y192&lt;S$194,10,(S$195-'Indicator Data'!Y192)/(S$195-S$194)*10)),1))</f>
        <v>x</v>
      </c>
      <c r="T189" s="97">
        <f>IF('Indicator Data'!Z192="No data","x",ROUND(IF('Indicator Data'!Z192&gt;T$195,0,IF('Indicator Data'!Z192&lt;T$194,10,(T$195-'Indicator Data'!Z192)/(T$195-T$194)*10)),1))</f>
        <v>2.8</v>
      </c>
      <c r="U189" s="97">
        <f>IF('Indicator Data'!AC192="No data","x",ROUND(IF('Indicator Data'!AC192&gt;U$195,0,IF('Indicator Data'!AC192&lt;U$194,10,(U$195-'Indicator Data'!AC192)/(U$195-U$194)*10)),1))</f>
        <v>7</v>
      </c>
      <c r="V189" s="97">
        <f>IF('Indicator Data'!AD192="No data","x",ROUND(IF('Indicator Data'!AD192&gt;V$195,10,IF('Indicator Data'!AD192&lt;V$194,0,10-(V$195-'Indicator Data'!AD192)/(V$195-V$194)*10)),1))</f>
        <v>1.1000000000000001</v>
      </c>
      <c r="W189" s="98">
        <f t="shared" si="22"/>
        <v>3.6</v>
      </c>
      <c r="X189" s="99">
        <f t="shared" si="23"/>
        <v>3.3</v>
      </c>
      <c r="Y189" s="184"/>
    </row>
    <row r="190" spans="1:25" s="4" customFormat="1" x14ac:dyDescent="0.25">
      <c r="A190" s="131" t="s">
        <v>375</v>
      </c>
      <c r="B190" s="51" t="s">
        <v>351</v>
      </c>
      <c r="C190" s="97">
        <f>IF('Indicator Data'!AR193="No data","x",ROUND(IF('Indicator Data'!AR193&gt;C$195,0,IF('Indicator Data'!AR193&lt;C$194,10,(C$195-'Indicator Data'!AR193)/(C$195-C$194)*10)),1))</f>
        <v>4.2</v>
      </c>
      <c r="D190" s="98">
        <f t="shared" si="16"/>
        <v>4.2</v>
      </c>
      <c r="E190" s="97">
        <f>IF('Indicator Data'!AT193="No data","x",ROUND(IF('Indicator Data'!AT193&gt;E$195,0,IF('Indicator Data'!AT193&lt;E$194,10,(E$195-'Indicator Data'!AT193)/(E$195-E$194)*10)),1))</f>
        <v>6.7</v>
      </c>
      <c r="F190" s="97">
        <f>IF('Indicator Data'!AS193="No data","x",ROUND(IF('Indicator Data'!AS193&gt;F$195,0,IF('Indicator Data'!AS193&lt;F$194,10,(F$195-'Indicator Data'!AS193)/(F$195-F$194)*10)),1))</f>
        <v>4.8</v>
      </c>
      <c r="G190" s="98">
        <f t="shared" si="17"/>
        <v>5.8</v>
      </c>
      <c r="H190" s="99">
        <f t="shared" si="18"/>
        <v>5</v>
      </c>
      <c r="I190" s="97">
        <f>IF('Indicator Data'!AV193="No data","x",ROUND(IF('Indicator Data'!AV193^2&gt;I$195,0,IF('Indicator Data'!AV193^2&lt;I$194,10,(I$195-'Indicator Data'!AV193^2)/(I$195-I$194)*10)),1))</f>
        <v>1.2</v>
      </c>
      <c r="J190" s="97">
        <f>IF(OR('Indicator Data'!AU193=0,'Indicator Data'!AU193="No data"),"x",ROUND(IF('Indicator Data'!AU193&gt;J$195,0,IF('Indicator Data'!AU193&lt;J$194,10,(J$195-'Indicator Data'!AU193)/(J$195-J$194)*10)),1))</f>
        <v>0.1</v>
      </c>
      <c r="K190" s="97">
        <f>IF('Indicator Data'!AW193="No data","x",ROUND(IF('Indicator Data'!AW193&gt;K$195,0,IF('Indicator Data'!AW193&lt;K$194,10,(K$195-'Indicator Data'!AW193)/(K$195-K$194)*10)),1))</f>
        <v>4.7</v>
      </c>
      <c r="L190" s="97">
        <f>IF('Indicator Data'!AX193="No data","x",ROUND(IF('Indicator Data'!AX193&gt;L$195,0,IF('Indicator Data'!AX193&lt;L$194,10,(L$195-'Indicator Data'!AX193)/(L$195-L$194)*10)),1))</f>
        <v>3.6</v>
      </c>
      <c r="M190" s="98">
        <f t="shared" si="19"/>
        <v>2.4</v>
      </c>
      <c r="N190" s="148">
        <f>IF('Indicator Data'!AY193="No data","x",'Indicator Data'!AY193/'Indicator Data'!BE193*100)</f>
        <v>24.833102202728416</v>
      </c>
      <c r="O190" s="97">
        <f t="shared" si="20"/>
        <v>7.6</v>
      </c>
      <c r="P190" s="97">
        <f>IF('Indicator Data'!AZ193="No data","x",ROUND(IF('Indicator Data'!AZ193&gt;P$195,0,IF('Indicator Data'!AZ193&lt;P$194,10,(P$195-'Indicator Data'!AZ193)/(P$195-P$194)*10)),1))</f>
        <v>2.4</v>
      </c>
      <c r="Q190" s="97">
        <f>IF('Indicator Data'!BA193="No data","x",ROUND(IF('Indicator Data'!BA193&gt;Q$195,0,IF('Indicator Data'!BA193&lt;Q$194,10,(Q$195-'Indicator Data'!BA193)/(Q$195-Q$194)*10)),1))</f>
        <v>0.5</v>
      </c>
      <c r="R190" s="98">
        <f t="shared" si="21"/>
        <v>3.5</v>
      </c>
      <c r="S190" s="97">
        <f>IF('Indicator Data'!Y193="No data","x",ROUND(IF('Indicator Data'!Y193&gt;S$195,0,IF('Indicator Data'!Y193&lt;S$194,10,(S$195-'Indicator Data'!Y193)/(S$195-S$194)*10)),1))</f>
        <v>7</v>
      </c>
      <c r="T190" s="97">
        <f>IF('Indicator Data'!Z193="No data","x",ROUND(IF('Indicator Data'!Z193&gt;T$195,0,IF('Indicator Data'!Z193&lt;T$194,10,(T$195-'Indicator Data'!Z193)/(T$195-T$194)*10)),1))</f>
        <v>0</v>
      </c>
      <c r="U190" s="97">
        <f>IF('Indicator Data'!AC193="No data","x",ROUND(IF('Indicator Data'!AC193&gt;U$195,0,IF('Indicator Data'!AC193&lt;U$194,10,(U$195-'Indicator Data'!AC193)/(U$195-U$194)*10)),1))</f>
        <v>8.8000000000000007</v>
      </c>
      <c r="V190" s="97">
        <f>IF('Indicator Data'!AD193="No data","x",ROUND(IF('Indicator Data'!AD193&gt;V$195,10,IF('Indicator Data'!AD193&lt;V$194,0,10-(V$195-'Indicator Data'!AD193)/(V$195-V$194)*10)),1))</f>
        <v>0.6</v>
      </c>
      <c r="W190" s="98">
        <f t="shared" si="22"/>
        <v>4.0999999999999996</v>
      </c>
      <c r="X190" s="99">
        <f t="shared" si="23"/>
        <v>3.3</v>
      </c>
      <c r="Y190" s="184"/>
    </row>
    <row r="191" spans="1:25" s="4" customFormat="1" x14ac:dyDescent="0.25">
      <c r="A191" s="131" t="s">
        <v>353</v>
      </c>
      <c r="B191" s="51" t="s">
        <v>352</v>
      </c>
      <c r="C191" s="97">
        <f>IF('Indicator Data'!AR194="No data","x",ROUND(IF('Indicator Data'!AR194&gt;C$195,0,IF('Indicator Data'!AR194&lt;C$194,10,(C$195-'Indicator Data'!AR194)/(C$195-C$194)*10)),1))</f>
        <v>8.5</v>
      </c>
      <c r="D191" s="98">
        <f t="shared" si="16"/>
        <v>8.5</v>
      </c>
      <c r="E191" s="97">
        <f>IF('Indicator Data'!AT194="No data","x",ROUND(IF('Indicator Data'!AT194&gt;E$195,0,IF('Indicator Data'!AT194&lt;E$194,10,(E$195-'Indicator Data'!AT194)/(E$195-E$194)*10)),1))</f>
        <v>8.6</v>
      </c>
      <c r="F191" s="97">
        <f>IF('Indicator Data'!AS194="No data","x",ROUND(IF('Indicator Data'!AS194&gt;F$195,0,IF('Indicator Data'!AS194&lt;F$194,10,(F$195-'Indicator Data'!AS194)/(F$195-F$194)*10)),1))</f>
        <v>8.3000000000000007</v>
      </c>
      <c r="G191" s="98">
        <f t="shared" si="17"/>
        <v>8.5</v>
      </c>
      <c r="H191" s="99">
        <f t="shared" si="18"/>
        <v>8.5</v>
      </c>
      <c r="I191" s="97">
        <f>IF('Indicator Data'!AV194="No data","x",ROUND(IF('Indicator Data'!AV194^2&gt;I$195,0,IF('Indicator Data'!AV194^2&lt;I$194,10,(I$195-'Indicator Data'!AV194^2)/(I$195-I$194)*10)),1))</f>
        <v>5.6</v>
      </c>
      <c r="J191" s="97">
        <f>IF(OR('Indicator Data'!AU194=0,'Indicator Data'!AU194="No data"),"x",ROUND(IF('Indicator Data'!AU194&gt;J$195,0,IF('Indicator Data'!AU194&lt;J$194,10,(J$195-'Indicator Data'!AU194)/(J$195-J$194)*10)),1))</f>
        <v>2.8</v>
      </c>
      <c r="K191" s="97">
        <f>IF('Indicator Data'!AW194="No data","x",ROUND(IF('Indicator Data'!AW194&gt;K$195,0,IF('Indicator Data'!AW194&lt;K$194,10,(K$195-'Indicator Data'!AW194)/(K$195-K$194)*10)),1))</f>
        <v>7.5</v>
      </c>
      <c r="L191" s="97">
        <f>IF('Indicator Data'!AX194="No data","x",ROUND(IF('Indicator Data'!AX194&gt;L$195,0,IF('Indicator Data'!AX194&lt;L$194,10,(L$195-'Indicator Data'!AX194)/(L$195-L$194)*10)),1))</f>
        <v>6.8</v>
      </c>
      <c r="M191" s="98">
        <f t="shared" si="19"/>
        <v>5.7</v>
      </c>
      <c r="N191" s="148">
        <f>IF('Indicator Data'!AY194="No data","x",'Indicator Data'!AY194/'Indicator Data'!BE194*100)</f>
        <v>4.1669034225429478</v>
      </c>
      <c r="O191" s="97">
        <f t="shared" si="20"/>
        <v>9.6999999999999993</v>
      </c>
      <c r="P191" s="97">
        <f>IF('Indicator Data'!AZ194="No data","x",ROUND(IF('Indicator Data'!AZ194&gt;P$195,0,IF('Indicator Data'!AZ194&lt;P$194,10,(P$195-'Indicator Data'!AZ194)/(P$195-P$194)*10)),1))</f>
        <v>5.2</v>
      </c>
      <c r="Q191" s="97">
        <f>IF('Indicator Data'!BA194="No data","x",ROUND(IF('Indicator Data'!BA194&gt;Q$195,0,IF('Indicator Data'!BA194&lt;Q$194,10,(Q$195-'Indicator Data'!BA194)/(Q$195-Q$194)*10)),1))</f>
        <v>9</v>
      </c>
      <c r="R191" s="98">
        <f t="shared" si="21"/>
        <v>8</v>
      </c>
      <c r="S191" s="97">
        <f>IF('Indicator Data'!Y194="No data","x",ROUND(IF('Indicator Data'!Y194&gt;S$195,0,IF('Indicator Data'!Y194&lt;S$194,10,(S$195-'Indicator Data'!Y194)/(S$195-S$194)*10)),1))</f>
        <v>9.5</v>
      </c>
      <c r="T191" s="97">
        <f>IF('Indicator Data'!Z194="No data","x",ROUND(IF('Indicator Data'!Z194&gt;T$195,0,IF('Indicator Data'!Z194&lt;T$194,10,(T$195-'Indicator Data'!Z194)/(T$195-T$194)*10)),1))</f>
        <v>7.4</v>
      </c>
      <c r="U191" s="97">
        <f>IF('Indicator Data'!AC194="No data","x",ROUND(IF('Indicator Data'!AC194&gt;U$195,0,IF('Indicator Data'!AC194&lt;U$194,10,(U$195-'Indicator Data'!AC194)/(U$195-U$194)*10)),1))</f>
        <v>9.5</v>
      </c>
      <c r="V191" s="97">
        <f>IF('Indicator Data'!AD194="No data","x",ROUND(IF('Indicator Data'!AD194&gt;V$195,10,IF('Indicator Data'!AD194&lt;V$194,0,10-(V$195-'Indicator Data'!AD194)/(V$195-V$194)*10)),1))</f>
        <v>4.3</v>
      </c>
      <c r="W191" s="98">
        <f t="shared" si="22"/>
        <v>7.7</v>
      </c>
      <c r="X191" s="99">
        <f t="shared" si="23"/>
        <v>7.1</v>
      </c>
      <c r="Y191" s="184"/>
    </row>
    <row r="192" spans="1:25" s="4" customFormat="1" x14ac:dyDescent="0.25">
      <c r="A192" s="131" t="s">
        <v>355</v>
      </c>
      <c r="B192" s="51" t="s">
        <v>354</v>
      </c>
      <c r="C192" s="97">
        <f>IF('Indicator Data'!AR195="No data","x",ROUND(IF('Indicator Data'!AR195&gt;C$195,0,IF('Indicator Data'!AR195&lt;C$194,10,(C$195-'Indicator Data'!AR195)/(C$195-C$194)*10)),1))</f>
        <v>3.5</v>
      </c>
      <c r="D192" s="98">
        <f t="shared" si="16"/>
        <v>3.5</v>
      </c>
      <c r="E192" s="97">
        <f>IF('Indicator Data'!AT195="No data","x",ROUND(IF('Indicator Data'!AT195&gt;E$195,0,IF('Indicator Data'!AT195&lt;E$194,10,(E$195-'Indicator Data'!AT195)/(E$195-E$194)*10)),1))</f>
        <v>6.2</v>
      </c>
      <c r="F192" s="97">
        <f>IF('Indicator Data'!AS195="No data","x",ROUND(IF('Indicator Data'!AS195&gt;F$195,0,IF('Indicator Data'!AS195&lt;F$194,10,(F$195-'Indicator Data'!AS195)/(F$195-F$194)*10)),1))</f>
        <v>6.1</v>
      </c>
      <c r="G192" s="98">
        <f t="shared" si="17"/>
        <v>6.2</v>
      </c>
      <c r="H192" s="99">
        <f t="shared" si="18"/>
        <v>4.9000000000000004</v>
      </c>
      <c r="I192" s="97">
        <f>IF('Indicator Data'!AV195="No data","x",ROUND(IF('Indicator Data'!AV195^2&gt;I$195,0,IF('Indicator Data'!AV195^2&lt;I$194,10,(I$195-'Indicator Data'!AV195^2)/(I$195-I$194)*10)),1))</f>
        <v>3</v>
      </c>
      <c r="J192" s="97">
        <f>IF(OR('Indicator Data'!AU195=0,'Indicator Data'!AU195="No data"),"x",ROUND(IF('Indicator Data'!AU195&gt;J$195,0,IF('Indicator Data'!AU195&lt;J$194,10,(J$195-'Indicator Data'!AU195)/(J$195-J$194)*10)),1))</f>
        <v>7.2</v>
      </c>
      <c r="K192" s="97">
        <f>IF('Indicator Data'!AW195="No data","x",ROUND(IF('Indicator Data'!AW195&gt;K$195,0,IF('Indicator Data'!AW195&lt;K$194,10,(K$195-'Indicator Data'!AW195)/(K$195-K$194)*10)),1))</f>
        <v>7.9</v>
      </c>
      <c r="L192" s="97">
        <f>IF('Indicator Data'!AX195="No data","x",ROUND(IF('Indicator Data'!AX195&gt;L$195,0,IF('Indicator Data'!AX195&lt;L$194,10,(L$195-'Indicator Data'!AX195)/(L$195-L$194)*10)),1))</f>
        <v>6.4</v>
      </c>
      <c r="M192" s="98">
        <f t="shared" si="19"/>
        <v>6.1</v>
      </c>
      <c r="N192" s="148">
        <f>IF('Indicator Data'!AY195="No data","x",'Indicator Data'!AY195/'Indicator Data'!BE195*100)</f>
        <v>4.1700856885349546</v>
      </c>
      <c r="O192" s="97">
        <f t="shared" si="20"/>
        <v>9.6999999999999993</v>
      </c>
      <c r="P192" s="97">
        <f>IF('Indicator Data'!AZ195="No data","x",ROUND(IF('Indicator Data'!AZ195&gt;P$195,0,IF('Indicator Data'!AZ195&lt;P$194,10,(P$195-'Indicator Data'!AZ195)/(P$195-P$194)*10)),1))</f>
        <v>6.2</v>
      </c>
      <c r="Q192" s="97">
        <f>IF('Indicator Data'!BA195="No data","x",ROUND(IF('Indicator Data'!BA195&gt;Q$195,0,IF('Indicator Data'!BA195&lt;Q$194,10,(Q$195-'Indicator Data'!BA195)/(Q$195-Q$194)*10)),1))</f>
        <v>6.9</v>
      </c>
      <c r="R192" s="98">
        <f t="shared" si="21"/>
        <v>7.6</v>
      </c>
      <c r="S192" s="97">
        <f>IF('Indicator Data'!Y195="No data","x",ROUND(IF('Indicator Data'!Y195&gt;S$195,0,IF('Indicator Data'!Y195&lt;S$194,10,(S$195-'Indicator Data'!Y195)/(S$195-S$194)*10)),1))</f>
        <v>9.6</v>
      </c>
      <c r="T192" s="97">
        <f>IF('Indicator Data'!Z195="No data","x",ROUND(IF('Indicator Data'!Z195&gt;T$195,0,IF('Indicator Data'!Z195&lt;T$194,10,(T$195-'Indicator Data'!Z195)/(T$195-T$194)*10)),1))</f>
        <v>1.5</v>
      </c>
      <c r="U192" s="97">
        <f>IF('Indicator Data'!AC195="No data","x",ROUND(IF('Indicator Data'!AC195&gt;U$195,0,IF('Indicator Data'!AC195&lt;U$194,10,(U$195-'Indicator Data'!AC195)/(U$195-U$194)*10)),1))</f>
        <v>9.5</v>
      </c>
      <c r="V192" s="97">
        <f>IF('Indicator Data'!AD195="No data","x",ROUND(IF('Indicator Data'!AD195&gt;V$195,10,IF('Indicator Data'!AD195&lt;V$194,0,10-(V$195-'Indicator Data'!AD195)/(V$195-V$194)*10)),1))</f>
        <v>2.5</v>
      </c>
      <c r="W192" s="98">
        <f t="shared" si="22"/>
        <v>5.8</v>
      </c>
      <c r="X192" s="99">
        <f t="shared" si="23"/>
        <v>6.5</v>
      </c>
      <c r="Y192" s="184"/>
    </row>
    <row r="193" spans="1:25" s="4" customFormat="1" x14ac:dyDescent="0.25">
      <c r="A193" s="131" t="s">
        <v>357</v>
      </c>
      <c r="B193" s="51" t="s">
        <v>356</v>
      </c>
      <c r="C193" s="97">
        <f>IF('Indicator Data'!AR196="No data","x",ROUND(IF('Indicator Data'!AR196&gt;C$195,0,IF('Indicator Data'!AR196&lt;C$194,10,(C$195-'Indicator Data'!AR196)/(C$195-C$194)*10)),1))</f>
        <v>2.6</v>
      </c>
      <c r="D193" s="98">
        <f t="shared" si="16"/>
        <v>2.6</v>
      </c>
      <c r="E193" s="97">
        <f>IF('Indicator Data'!AT196="No data","x",ROUND(IF('Indicator Data'!AT196&gt;E$195,0,IF('Indicator Data'!AT196&lt;E$194,10,(E$195-'Indicator Data'!AT196)/(E$195-E$194)*10)),1))</f>
        <v>7.8</v>
      </c>
      <c r="F193" s="97">
        <f>IF('Indicator Data'!AS196="No data","x",ROUND(IF('Indicator Data'!AS196&gt;F$195,0,IF('Indicator Data'!AS196&lt;F$194,10,(F$195-'Indicator Data'!AS196)/(F$195-F$194)*10)),1))</f>
        <v>7.3</v>
      </c>
      <c r="G193" s="98">
        <f t="shared" si="17"/>
        <v>7.6</v>
      </c>
      <c r="H193" s="99">
        <f t="shared" si="18"/>
        <v>5.0999999999999996</v>
      </c>
      <c r="I193" s="97">
        <f>IF('Indicator Data'!AV196="No data","x",ROUND(IF('Indicator Data'!AV196^2&gt;I$195,0,IF('Indicator Data'!AV196^2&lt;I$194,10,(I$195-'Indicator Data'!AV196^2)/(I$195-I$194)*10)),1))</f>
        <v>2.7</v>
      </c>
      <c r="J193" s="97">
        <f>IF(OR('Indicator Data'!AU196=0,'Indicator Data'!AU196="No data"),"x",ROUND(IF('Indicator Data'!AU196&gt;J$195,0,IF('Indicator Data'!AU196&lt;J$194,10,(J$195-'Indicator Data'!AU196)/(J$195-J$194)*10)),1))</f>
        <v>6.8</v>
      </c>
      <c r="K193" s="97">
        <f>IF('Indicator Data'!AW196="No data","x",ROUND(IF('Indicator Data'!AW196&gt;K$195,0,IF('Indicator Data'!AW196&lt;K$194,10,(K$195-'Indicator Data'!AW196)/(K$195-K$194)*10)),1))</f>
        <v>8.4</v>
      </c>
      <c r="L193" s="97">
        <f>IF('Indicator Data'!AX196="No data","x",ROUND(IF('Indicator Data'!AX196&gt;L$195,0,IF('Indicator Data'!AX196&lt;L$194,10,(L$195-'Indicator Data'!AX196)/(L$195-L$194)*10)),1))</f>
        <v>5.9</v>
      </c>
      <c r="M193" s="98">
        <f t="shared" si="19"/>
        <v>6</v>
      </c>
      <c r="N193" s="148">
        <f>IF('Indicator Data'!AY196="No data","x",'Indicator Data'!AY196/'Indicator Data'!BE196*100)</f>
        <v>12.666408168540777</v>
      </c>
      <c r="O193" s="97">
        <f t="shared" si="20"/>
        <v>8.8000000000000007</v>
      </c>
      <c r="P193" s="97">
        <f>IF('Indicator Data'!AZ196="No data","x",ROUND(IF('Indicator Data'!AZ196&gt;P$195,0,IF('Indicator Data'!AZ196&lt;P$194,10,(P$195-'Indicator Data'!AZ196)/(P$195-P$194)*10)),1))</f>
        <v>7</v>
      </c>
      <c r="Q193" s="97">
        <f>IF('Indicator Data'!BA196="No data","x",ROUND(IF('Indicator Data'!BA196&gt;Q$195,0,IF('Indicator Data'!BA196&lt;Q$194,10,(Q$195-'Indicator Data'!BA196)/(Q$195-Q$194)*10)),1))</f>
        <v>4.5999999999999996</v>
      </c>
      <c r="R193" s="98">
        <f t="shared" si="21"/>
        <v>6.8</v>
      </c>
      <c r="S193" s="97">
        <f>IF('Indicator Data'!Y196="No data","x",ROUND(IF('Indicator Data'!Y196&gt;S$195,0,IF('Indicator Data'!Y196&lt;S$194,10,(S$195-'Indicator Data'!Y196)/(S$195-S$194)*10)),1))</f>
        <v>9.8000000000000007</v>
      </c>
      <c r="T193" s="97">
        <f>IF('Indicator Data'!Z196="No data","x",ROUND(IF('Indicator Data'!Z196&gt;T$195,0,IF('Indicator Data'!Z196&lt;T$194,10,(T$195-'Indicator Data'!Z196)/(T$195-T$194)*10)),1))</f>
        <v>1</v>
      </c>
      <c r="U193" s="97">
        <f>IF('Indicator Data'!AC196="No data","x",ROUND(IF('Indicator Data'!AC196&gt;U$195,0,IF('Indicator Data'!AC196&lt;U$194,10,(U$195-'Indicator Data'!AC196)/(U$195-U$194)*10)),1))</f>
        <v>9.8000000000000007</v>
      </c>
      <c r="V193" s="97">
        <f>IF('Indicator Data'!AD196="No data","x",ROUND(IF('Indicator Data'!AD196&gt;V$195,10,IF('Indicator Data'!AD196&lt;V$194,0,10-(V$195-'Indicator Data'!AD196)/(V$195-V$194)*10)),1))</f>
        <v>4.9000000000000004</v>
      </c>
      <c r="W193" s="98">
        <f t="shared" si="22"/>
        <v>6.4</v>
      </c>
      <c r="X193" s="99">
        <f t="shared" si="23"/>
        <v>6.4</v>
      </c>
      <c r="Y193" s="184"/>
    </row>
    <row r="194" spans="1:25" s="4" customFormat="1" x14ac:dyDescent="0.25">
      <c r="A194" s="100"/>
      <c r="B194" s="101" t="s">
        <v>390</v>
      </c>
      <c r="C194" s="102">
        <v>1</v>
      </c>
      <c r="D194" s="103"/>
      <c r="E194" s="102">
        <v>0</v>
      </c>
      <c r="F194" s="104">
        <v>-2.5</v>
      </c>
      <c r="G194" s="105"/>
      <c r="H194" s="105"/>
      <c r="I194" s="102">
        <v>900</v>
      </c>
      <c r="J194" s="102">
        <v>0</v>
      </c>
      <c r="K194" s="102">
        <v>0</v>
      </c>
      <c r="L194" s="102">
        <v>5</v>
      </c>
      <c r="M194" s="105"/>
      <c r="N194" s="105"/>
      <c r="O194" s="102">
        <v>1</v>
      </c>
      <c r="P194" s="102">
        <v>10</v>
      </c>
      <c r="Q194" s="102">
        <v>50</v>
      </c>
      <c r="R194" s="105"/>
      <c r="S194" s="102">
        <v>0</v>
      </c>
      <c r="T194" s="102">
        <v>60</v>
      </c>
      <c r="U194" s="102">
        <v>50</v>
      </c>
      <c r="V194" s="102">
        <v>0</v>
      </c>
      <c r="W194" s="106"/>
      <c r="X194" s="105"/>
      <c r="Y194" s="184"/>
    </row>
    <row r="195" spans="1:25" s="4" customFormat="1" x14ac:dyDescent="0.25">
      <c r="A195" s="100"/>
      <c r="B195" s="101" t="s">
        <v>391</v>
      </c>
      <c r="C195" s="102">
        <v>5</v>
      </c>
      <c r="D195" s="103"/>
      <c r="E195" s="102">
        <v>100</v>
      </c>
      <c r="F195" s="104">
        <v>2.5</v>
      </c>
      <c r="G195" s="105"/>
      <c r="H195" s="105"/>
      <c r="I195" s="102">
        <v>10000</v>
      </c>
      <c r="J195" s="102">
        <v>100</v>
      </c>
      <c r="K195" s="102">
        <v>100</v>
      </c>
      <c r="L195" s="102">
        <v>200</v>
      </c>
      <c r="M195" s="105"/>
      <c r="N195" s="105"/>
      <c r="O195" s="102">
        <v>100</v>
      </c>
      <c r="P195" s="102">
        <v>100</v>
      </c>
      <c r="Q195" s="102">
        <v>100</v>
      </c>
      <c r="R195" s="105"/>
      <c r="S195" s="107">
        <v>4</v>
      </c>
      <c r="T195" s="107">
        <v>99</v>
      </c>
      <c r="U195" s="107">
        <v>3000</v>
      </c>
      <c r="V195" s="107">
        <v>900</v>
      </c>
      <c r="W195" s="107"/>
      <c r="X195" s="105"/>
      <c r="Y195" s="184"/>
    </row>
  </sheetData>
  <sortState ref="A3:W193">
    <sortCondition ref="A3:A193"/>
  </sortState>
  <mergeCells count="1">
    <mergeCell ref="A1:X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499984740745262"/>
  </sheetPr>
  <dimension ref="A1:BF196"/>
  <sheetViews>
    <sheetView showGridLines="0" workbookViewId="0">
      <pane xSplit="2" ySplit="5" topLeftCell="AF81" activePane="bottomRight" state="frozen"/>
      <selection pane="topRight" activeCell="C1" sqref="C1"/>
      <selection pane="bottomLeft" activeCell="A5" sqref="A5"/>
      <selection pane="bottomRight" activeCell="AL89" sqref="AL89"/>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row>
    <row r="2" spans="1:58" s="17" customFormat="1" ht="121.5" customHeight="1" x14ac:dyDescent="0.2">
      <c r="A2" s="146" t="s">
        <v>380</v>
      </c>
      <c r="B2" s="147" t="s">
        <v>358</v>
      </c>
      <c r="C2" s="143" t="s">
        <v>437</v>
      </c>
      <c r="D2" s="143" t="s">
        <v>438</v>
      </c>
      <c r="E2" s="143" t="s">
        <v>873</v>
      </c>
      <c r="F2" s="143" t="s">
        <v>874</v>
      </c>
      <c r="G2" s="143" t="s">
        <v>875</v>
      </c>
      <c r="H2" s="143" t="s">
        <v>876</v>
      </c>
      <c r="I2" s="143" t="s">
        <v>882</v>
      </c>
      <c r="J2" s="143" t="s">
        <v>813</v>
      </c>
      <c r="K2" s="143" t="s">
        <v>814</v>
      </c>
      <c r="L2" s="143" t="s">
        <v>812</v>
      </c>
      <c r="M2" s="143" t="s">
        <v>793</v>
      </c>
      <c r="N2" s="143" t="s">
        <v>838</v>
      </c>
      <c r="O2" s="143" t="s">
        <v>949</v>
      </c>
      <c r="P2" s="143" t="s">
        <v>950</v>
      </c>
      <c r="Q2" s="143" t="s">
        <v>386</v>
      </c>
      <c r="R2" s="143" t="s">
        <v>387</v>
      </c>
      <c r="S2" s="143" t="s">
        <v>489</v>
      </c>
      <c r="T2" s="143" t="s">
        <v>490</v>
      </c>
      <c r="U2" s="143" t="s">
        <v>490</v>
      </c>
      <c r="V2" s="143" t="s">
        <v>395</v>
      </c>
      <c r="W2" s="143" t="s">
        <v>482</v>
      </c>
      <c r="X2" s="143" t="s">
        <v>394</v>
      </c>
      <c r="Y2" s="143" t="s">
        <v>907</v>
      </c>
      <c r="Z2" s="143" t="s">
        <v>480</v>
      </c>
      <c r="AA2" s="143" t="s">
        <v>914</v>
      </c>
      <c r="AB2" s="143" t="s">
        <v>405</v>
      </c>
      <c r="AC2" s="143" t="s">
        <v>481</v>
      </c>
      <c r="AD2" s="143" t="s">
        <v>1007</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361</v>
      </c>
      <c r="AW2" s="143" t="s">
        <v>363</v>
      </c>
      <c r="AX2" s="143" t="s">
        <v>364</v>
      </c>
      <c r="AY2" s="143" t="s">
        <v>879</v>
      </c>
      <c r="AZ2" s="143" t="s">
        <v>389</v>
      </c>
      <c r="BA2" s="143" t="s">
        <v>388</v>
      </c>
      <c r="BB2" s="143" t="s">
        <v>909</v>
      </c>
      <c r="BC2" s="143" t="s">
        <v>930</v>
      </c>
      <c r="BD2" s="143" t="s">
        <v>952</v>
      </c>
      <c r="BE2" s="143" t="s">
        <v>789</v>
      </c>
    </row>
    <row r="3" spans="1:58" x14ac:dyDescent="0.25">
      <c r="A3" s="191" t="s">
        <v>488</v>
      </c>
      <c r="B3" s="147"/>
      <c r="C3" s="162">
        <v>2014</v>
      </c>
      <c r="D3" s="162">
        <v>2014</v>
      </c>
      <c r="E3" s="162">
        <v>2014</v>
      </c>
      <c r="F3" s="162">
        <v>2014</v>
      </c>
      <c r="G3" s="162">
        <v>2014</v>
      </c>
      <c r="H3" s="162">
        <v>2014</v>
      </c>
      <c r="I3" s="162">
        <v>2014</v>
      </c>
      <c r="J3" s="162" t="s">
        <v>1122</v>
      </c>
      <c r="K3" s="162" t="s">
        <v>1122</v>
      </c>
      <c r="L3" s="162" t="s">
        <v>1122</v>
      </c>
      <c r="M3" s="162">
        <v>2017</v>
      </c>
      <c r="N3" s="162">
        <v>2017</v>
      </c>
      <c r="O3" s="162">
        <v>2016</v>
      </c>
      <c r="P3" s="162">
        <v>2016</v>
      </c>
      <c r="Q3" s="162">
        <v>2015</v>
      </c>
      <c r="R3" s="162" t="s">
        <v>1098</v>
      </c>
      <c r="S3" s="162" t="s">
        <v>1097</v>
      </c>
      <c r="T3" s="162">
        <v>2014</v>
      </c>
      <c r="U3" s="162">
        <v>2015</v>
      </c>
      <c r="V3" s="162">
        <v>2015</v>
      </c>
      <c r="W3" s="162">
        <v>2015</v>
      </c>
      <c r="X3" s="162" t="s">
        <v>1098</v>
      </c>
      <c r="Y3" s="162" t="s">
        <v>1099</v>
      </c>
      <c r="Z3" s="162">
        <v>2016</v>
      </c>
      <c r="AA3" s="162">
        <v>2015</v>
      </c>
      <c r="AB3" s="162">
        <v>2015</v>
      </c>
      <c r="AC3" s="162">
        <v>2014</v>
      </c>
      <c r="AD3" s="162">
        <v>2015</v>
      </c>
      <c r="AE3" s="162">
        <v>2012</v>
      </c>
      <c r="AF3" s="162">
        <v>2015</v>
      </c>
      <c r="AG3" s="162" t="s">
        <v>1128</v>
      </c>
      <c r="AH3" s="162">
        <v>2015</v>
      </c>
      <c r="AI3" s="162">
        <v>2016</v>
      </c>
      <c r="AJ3" s="162">
        <v>2017</v>
      </c>
      <c r="AK3" s="162">
        <v>2017</v>
      </c>
      <c r="AL3" s="162">
        <v>2017</v>
      </c>
      <c r="AM3" s="162">
        <v>2016</v>
      </c>
      <c r="AN3" s="162" t="s">
        <v>908</v>
      </c>
      <c r="AO3" s="162" t="s">
        <v>908</v>
      </c>
      <c r="AP3" s="162" t="s">
        <v>1068</v>
      </c>
      <c r="AQ3" s="162" t="s">
        <v>1069</v>
      </c>
      <c r="AR3" s="162" t="s">
        <v>948</v>
      </c>
      <c r="AS3" s="162">
        <v>2015</v>
      </c>
      <c r="AT3" s="162">
        <v>2016</v>
      </c>
      <c r="AU3" s="162">
        <v>2014</v>
      </c>
      <c r="AV3" s="162" t="s">
        <v>948</v>
      </c>
      <c r="AW3" s="162">
        <v>2015</v>
      </c>
      <c r="AX3" s="162">
        <v>2015</v>
      </c>
      <c r="AY3" s="162">
        <v>2014</v>
      </c>
      <c r="AZ3" s="162">
        <v>2015</v>
      </c>
      <c r="BA3" s="162">
        <v>2015</v>
      </c>
      <c r="BB3" s="162">
        <v>2016</v>
      </c>
      <c r="BC3" s="162">
        <v>2016</v>
      </c>
      <c r="BD3" s="162">
        <v>2014</v>
      </c>
      <c r="BE3" s="162">
        <v>2014</v>
      </c>
    </row>
    <row r="4" spans="1:58" x14ac:dyDescent="0.25">
      <c r="A4" s="191" t="s">
        <v>1127</v>
      </c>
      <c r="B4" s="147"/>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c r="AZ4" s="162"/>
      <c r="BA4" s="162"/>
      <c r="BB4" s="162"/>
      <c r="BC4" s="162"/>
      <c r="BD4" s="162"/>
      <c r="BE4" s="162"/>
    </row>
    <row r="5" spans="1:58" ht="38.25" x14ac:dyDescent="0.25">
      <c r="A5" s="135" t="s">
        <v>439</v>
      </c>
      <c r="B5" s="111"/>
      <c r="C5" s="112" t="s">
        <v>868</v>
      </c>
      <c r="D5" s="112" t="s">
        <v>868</v>
      </c>
      <c r="E5" s="112" t="s">
        <v>868</v>
      </c>
      <c r="F5" s="112" t="s">
        <v>868</v>
      </c>
      <c r="G5" s="112" t="s">
        <v>868</v>
      </c>
      <c r="H5" s="112" t="s">
        <v>868</v>
      </c>
      <c r="I5" s="112" t="s">
        <v>868</v>
      </c>
      <c r="J5" s="112" t="s">
        <v>868</v>
      </c>
      <c r="K5" s="112" t="s">
        <v>472</v>
      </c>
      <c r="L5" s="112" t="s">
        <v>472</v>
      </c>
      <c r="M5" s="112" t="s">
        <v>472</v>
      </c>
      <c r="N5" s="112" t="s">
        <v>472</v>
      </c>
      <c r="O5" s="112" t="s">
        <v>441</v>
      </c>
      <c r="P5" s="112" t="s">
        <v>441</v>
      </c>
      <c r="Q5" s="112" t="s">
        <v>441</v>
      </c>
      <c r="R5" s="112" t="s">
        <v>441</v>
      </c>
      <c r="S5" s="112" t="s">
        <v>470</v>
      </c>
      <c r="T5" s="112" t="s">
        <v>758</v>
      </c>
      <c r="U5" s="112" t="s">
        <v>758</v>
      </c>
      <c r="V5" s="112" t="s">
        <v>471</v>
      </c>
      <c r="W5" s="112" t="s">
        <v>474</v>
      </c>
      <c r="X5" s="112" t="s">
        <v>472</v>
      </c>
      <c r="Y5" s="112" t="s">
        <v>913</v>
      </c>
      <c r="Z5" s="112" t="s">
        <v>472</v>
      </c>
      <c r="AA5" s="112" t="s">
        <v>473</v>
      </c>
      <c r="AB5" s="112" t="s">
        <v>472</v>
      </c>
      <c r="AC5" s="112" t="s">
        <v>955</v>
      </c>
      <c r="AD5" s="112" t="s">
        <v>1006</v>
      </c>
      <c r="AE5" s="112" t="s">
        <v>473</v>
      </c>
      <c r="AF5" s="112" t="s">
        <v>441</v>
      </c>
      <c r="AG5" s="112" t="s">
        <v>441</v>
      </c>
      <c r="AH5" s="112" t="s">
        <v>440</v>
      </c>
      <c r="AI5" s="112" t="s">
        <v>440</v>
      </c>
      <c r="AJ5" s="112" t="s">
        <v>440</v>
      </c>
      <c r="AK5" s="112" t="s">
        <v>440</v>
      </c>
      <c r="AL5" s="112" t="s">
        <v>440</v>
      </c>
      <c r="AM5" s="112" t="s">
        <v>440</v>
      </c>
      <c r="AN5" s="112" t="s">
        <v>472</v>
      </c>
      <c r="AO5" s="112" t="s">
        <v>472</v>
      </c>
      <c r="AP5" s="112" t="s">
        <v>441</v>
      </c>
      <c r="AQ5" s="112" t="s">
        <v>441</v>
      </c>
      <c r="AR5" s="112" t="s">
        <v>441</v>
      </c>
      <c r="AS5" s="112" t="s">
        <v>441</v>
      </c>
      <c r="AT5" s="112" t="s">
        <v>441</v>
      </c>
      <c r="AU5" s="112" t="s">
        <v>472</v>
      </c>
      <c r="AV5" s="112" t="s">
        <v>472</v>
      </c>
      <c r="AW5" s="112" t="s">
        <v>472</v>
      </c>
      <c r="AX5" s="112" t="s">
        <v>869</v>
      </c>
      <c r="AY5" s="112" t="s">
        <v>880</v>
      </c>
      <c r="AZ5" s="112" t="s">
        <v>472</v>
      </c>
      <c r="BA5" s="112" t="s">
        <v>472</v>
      </c>
      <c r="BB5" s="112" t="s">
        <v>487</v>
      </c>
      <c r="BC5" s="112" t="s">
        <v>440</v>
      </c>
      <c r="BD5" s="112" t="s">
        <v>440</v>
      </c>
      <c r="BE5" s="112" t="s">
        <v>790</v>
      </c>
    </row>
    <row r="6" spans="1:58" x14ac:dyDescent="0.25">
      <c r="A6" s="133" t="s">
        <v>1</v>
      </c>
      <c r="B6" s="111" t="s">
        <v>0</v>
      </c>
      <c r="C6" s="108">
        <v>63433.223190105258</v>
      </c>
      <c r="D6" s="108">
        <v>15595.223730000002</v>
      </c>
      <c r="E6" s="108">
        <v>240176.86950000003</v>
      </c>
      <c r="F6" s="108">
        <v>0</v>
      </c>
      <c r="G6" s="108">
        <v>0</v>
      </c>
      <c r="H6" s="108">
        <v>0</v>
      </c>
      <c r="I6" s="108">
        <v>0</v>
      </c>
      <c r="J6" s="108">
        <v>197272</v>
      </c>
      <c r="K6" s="109">
        <v>0.121</v>
      </c>
      <c r="L6" s="109">
        <v>0.27272727272727298</v>
      </c>
      <c r="M6" s="109">
        <v>0.995</v>
      </c>
      <c r="N6" s="109">
        <v>0.98899999999999999</v>
      </c>
      <c r="O6" s="108">
        <v>5</v>
      </c>
      <c r="P6" s="108">
        <v>0</v>
      </c>
      <c r="Q6" s="109">
        <v>0.47899999999999998</v>
      </c>
      <c r="R6" s="109">
        <v>0.29342590000000002</v>
      </c>
      <c r="S6" s="108">
        <v>1197319456</v>
      </c>
      <c r="T6" s="108">
        <v>4945.13</v>
      </c>
      <c r="U6" s="108">
        <v>4239.18</v>
      </c>
      <c r="V6" s="109">
        <v>21.323429107666001</v>
      </c>
      <c r="W6" s="110">
        <v>91.1</v>
      </c>
      <c r="X6" s="110" t="s">
        <v>443</v>
      </c>
      <c r="Y6" s="109">
        <v>0.26600000262260398</v>
      </c>
      <c r="Z6" s="108">
        <v>62</v>
      </c>
      <c r="AA6" s="108">
        <v>189</v>
      </c>
      <c r="AB6" s="110">
        <v>0.10000000149011599</v>
      </c>
      <c r="AC6" s="109">
        <v>166.51672658000001</v>
      </c>
      <c r="AD6" s="109">
        <v>396</v>
      </c>
      <c r="AE6" s="110">
        <v>0</v>
      </c>
      <c r="AF6" s="109">
        <v>0.66666407501560399</v>
      </c>
      <c r="AG6" s="109">
        <v>27.819999694824201</v>
      </c>
      <c r="AH6" s="108">
        <v>126767</v>
      </c>
      <c r="AI6" s="108">
        <v>3010</v>
      </c>
      <c r="AJ6" s="108">
        <v>9418</v>
      </c>
      <c r="AK6" s="108">
        <v>1496889</v>
      </c>
      <c r="AL6" s="108">
        <v>59771</v>
      </c>
      <c r="AM6" s="108">
        <v>383951</v>
      </c>
      <c r="AN6" s="108">
        <v>99</v>
      </c>
      <c r="AO6" s="110">
        <v>26.8</v>
      </c>
      <c r="AP6" s="110" t="s">
        <v>443</v>
      </c>
      <c r="AQ6" s="110" t="s">
        <v>443</v>
      </c>
      <c r="AR6" s="109">
        <v>2.4666666666666668</v>
      </c>
      <c r="AS6" s="109">
        <v>-1.33560407161713</v>
      </c>
      <c r="AT6" s="108">
        <v>15</v>
      </c>
      <c r="AU6" s="110">
        <v>89.5</v>
      </c>
      <c r="AV6" s="109">
        <v>38.168041229247997</v>
      </c>
      <c r="AW6" s="109">
        <v>8.2600002288818395</v>
      </c>
      <c r="AX6" s="109">
        <v>61.5776176452637</v>
      </c>
      <c r="AY6" s="108">
        <v>72000</v>
      </c>
      <c r="AZ6" s="110">
        <v>31.852952599999998</v>
      </c>
      <c r="BA6" s="110">
        <v>55.3006162</v>
      </c>
      <c r="BB6" s="108">
        <v>1876.54467773438</v>
      </c>
      <c r="BC6" s="108">
        <v>34656032</v>
      </c>
      <c r="BD6" s="108">
        <v>32175507</v>
      </c>
      <c r="BE6" s="108">
        <v>652230</v>
      </c>
      <c r="BF6" s="108"/>
    </row>
    <row r="7" spans="1:58" x14ac:dyDescent="0.25">
      <c r="A7" s="133" t="s">
        <v>3</v>
      </c>
      <c r="B7" s="111" t="s">
        <v>2</v>
      </c>
      <c r="C7" s="108">
        <v>5856.5912578526313</v>
      </c>
      <c r="D7" s="108">
        <v>0</v>
      </c>
      <c r="E7" s="108">
        <v>18115.739000000001</v>
      </c>
      <c r="F7" s="108">
        <v>48.451999999999998</v>
      </c>
      <c r="G7" s="108">
        <v>0</v>
      </c>
      <c r="H7" s="108">
        <v>0</v>
      </c>
      <c r="I7" s="108">
        <v>0</v>
      </c>
      <c r="J7" s="108">
        <v>96969</v>
      </c>
      <c r="K7" s="109">
        <v>0.03</v>
      </c>
      <c r="L7" s="109">
        <v>0.24242424242424199</v>
      </c>
      <c r="M7" s="109">
        <v>3.2000000000000001E-2</v>
      </c>
      <c r="N7" s="109">
        <v>4.0000000000000001E-3</v>
      </c>
      <c r="O7" s="108">
        <v>0</v>
      </c>
      <c r="P7" s="108">
        <v>0</v>
      </c>
      <c r="Q7" s="109">
        <v>0.76400000000000001</v>
      </c>
      <c r="R7" s="109">
        <v>4.6061000000000001E-3</v>
      </c>
      <c r="S7" s="108">
        <v>585499</v>
      </c>
      <c r="T7" s="108">
        <v>281.18</v>
      </c>
      <c r="U7" s="108">
        <v>334.27</v>
      </c>
      <c r="V7" s="109">
        <v>2.96316719055176</v>
      </c>
      <c r="W7" s="110">
        <v>14</v>
      </c>
      <c r="X7" s="110">
        <v>6.3000001907348597</v>
      </c>
      <c r="Y7" s="109">
        <v>1.1449999809265099</v>
      </c>
      <c r="Z7" s="108">
        <v>96</v>
      </c>
      <c r="AA7" s="108">
        <v>19</v>
      </c>
      <c r="AB7" s="110">
        <v>0.10000000149011599</v>
      </c>
      <c r="AC7" s="109">
        <v>614.53594606000001</v>
      </c>
      <c r="AD7" s="109">
        <v>29</v>
      </c>
      <c r="AE7" s="110" t="s">
        <v>443</v>
      </c>
      <c r="AF7" s="109">
        <v>0.267266160487246</v>
      </c>
      <c r="AG7" s="109">
        <v>28.959999084472699</v>
      </c>
      <c r="AH7" s="108">
        <v>42300</v>
      </c>
      <c r="AI7" s="108">
        <v>4500</v>
      </c>
      <c r="AJ7" s="108">
        <v>0</v>
      </c>
      <c r="AK7" s="108">
        <v>0</v>
      </c>
      <c r="AL7" s="108">
        <v>138</v>
      </c>
      <c r="AM7" s="108">
        <v>0</v>
      </c>
      <c r="AN7" s="108">
        <v>121</v>
      </c>
      <c r="AO7" s="110">
        <v>4.9000000000000004</v>
      </c>
      <c r="AP7" s="110">
        <v>6.43</v>
      </c>
      <c r="AQ7" s="110">
        <v>10.3</v>
      </c>
      <c r="AR7" s="109" t="s">
        <v>443</v>
      </c>
      <c r="AS7" s="109">
        <v>2.78296433389187E-2</v>
      </c>
      <c r="AT7" s="108">
        <v>39</v>
      </c>
      <c r="AU7" s="110">
        <v>100</v>
      </c>
      <c r="AV7" s="109">
        <v>97.553901672363295</v>
      </c>
      <c r="AW7" s="109">
        <v>63.252933502197301</v>
      </c>
      <c r="AX7" s="109">
        <v>106.38020324707</v>
      </c>
      <c r="AY7" s="108">
        <v>19000</v>
      </c>
      <c r="AZ7" s="110">
        <v>93.233710200000004</v>
      </c>
      <c r="BA7" s="110">
        <v>95.069379499999997</v>
      </c>
      <c r="BB7" s="108">
        <v>11928.5361328125</v>
      </c>
      <c r="BC7" s="108">
        <v>2876101</v>
      </c>
      <c r="BD7" s="108">
        <v>2878105</v>
      </c>
      <c r="BE7" s="108">
        <v>27400</v>
      </c>
      <c r="BF7" s="108"/>
    </row>
    <row r="8" spans="1:58" x14ac:dyDescent="0.25">
      <c r="A8" s="133" t="s">
        <v>5</v>
      </c>
      <c r="B8" s="111" t="s">
        <v>4</v>
      </c>
      <c r="C8" s="108">
        <v>53431.618217894735</v>
      </c>
      <c r="D8" s="108">
        <v>0</v>
      </c>
      <c r="E8" s="108">
        <v>106912.27100000001</v>
      </c>
      <c r="F8" s="108">
        <v>2.1859999999999999</v>
      </c>
      <c r="G8" s="108">
        <v>0</v>
      </c>
      <c r="H8" s="108">
        <v>0</v>
      </c>
      <c r="I8" s="108">
        <v>0</v>
      </c>
      <c r="J8" s="108">
        <v>0</v>
      </c>
      <c r="K8" s="109">
        <v>0</v>
      </c>
      <c r="L8" s="109">
        <v>0.24242424242424199</v>
      </c>
      <c r="M8" s="109">
        <v>0.84799999999999998</v>
      </c>
      <c r="N8" s="109">
        <v>0.40899999999999997</v>
      </c>
      <c r="O8" s="108">
        <v>0</v>
      </c>
      <c r="P8" s="108">
        <v>0</v>
      </c>
      <c r="Q8" s="109">
        <v>0.745</v>
      </c>
      <c r="R8" s="109" t="s">
        <v>443</v>
      </c>
      <c r="S8" s="108">
        <v>78946782</v>
      </c>
      <c r="T8" s="108">
        <v>160.72</v>
      </c>
      <c r="U8" s="108">
        <v>88.25</v>
      </c>
      <c r="V8" s="109">
        <v>5.4995678365230602E-2</v>
      </c>
      <c r="W8" s="110">
        <v>25.5</v>
      </c>
      <c r="X8" s="110">
        <v>3</v>
      </c>
      <c r="Y8" s="109">
        <v>1.2070000171661399</v>
      </c>
      <c r="Z8" s="108">
        <v>94</v>
      </c>
      <c r="AA8" s="108">
        <v>75</v>
      </c>
      <c r="AB8" s="110">
        <v>0.10000000149011599</v>
      </c>
      <c r="AC8" s="109">
        <v>932.10028378000004</v>
      </c>
      <c r="AD8" s="109">
        <v>140</v>
      </c>
      <c r="AE8" s="110">
        <v>0</v>
      </c>
      <c r="AF8" s="109">
        <v>0.42908975331066801</v>
      </c>
      <c r="AG8" s="109" t="s">
        <v>443</v>
      </c>
      <c r="AH8" s="108">
        <v>35000</v>
      </c>
      <c r="AI8" s="108">
        <v>0</v>
      </c>
      <c r="AJ8" s="108">
        <v>125000</v>
      </c>
      <c r="AK8" s="108">
        <v>2540</v>
      </c>
      <c r="AL8" s="108">
        <v>94232</v>
      </c>
      <c r="AM8" s="108">
        <v>5</v>
      </c>
      <c r="AN8" s="108">
        <v>144</v>
      </c>
      <c r="AO8" s="110">
        <v>4.9000000000000004</v>
      </c>
      <c r="AP8" s="110">
        <v>5.1100000000000003</v>
      </c>
      <c r="AQ8" s="110">
        <v>5.5</v>
      </c>
      <c r="AR8" s="109">
        <v>3.5833333333333335</v>
      </c>
      <c r="AS8" s="109">
        <v>-0.50621795654296897</v>
      </c>
      <c r="AT8" s="108">
        <v>34</v>
      </c>
      <c r="AU8" s="110">
        <v>100</v>
      </c>
      <c r="AV8" s="109">
        <v>79.6083984375</v>
      </c>
      <c r="AW8" s="109">
        <v>38.200000762939503</v>
      </c>
      <c r="AX8" s="109">
        <v>113.03109741210901</v>
      </c>
      <c r="AY8" s="108">
        <v>110000</v>
      </c>
      <c r="AZ8" s="110">
        <v>87.595800299999993</v>
      </c>
      <c r="BA8" s="110">
        <v>83.571376000000001</v>
      </c>
      <c r="BB8" s="108">
        <v>15074.9248046875</v>
      </c>
      <c r="BC8" s="108">
        <v>40606052</v>
      </c>
      <c r="BD8" s="108">
        <v>39484583</v>
      </c>
      <c r="BE8" s="108">
        <v>2381740</v>
      </c>
      <c r="BF8" s="108"/>
    </row>
    <row r="9" spans="1:58" x14ac:dyDescent="0.25">
      <c r="A9" s="133" t="s">
        <v>7</v>
      </c>
      <c r="B9" s="111" t="s">
        <v>6</v>
      </c>
      <c r="C9" s="108">
        <v>0</v>
      </c>
      <c r="D9" s="108">
        <v>0</v>
      </c>
      <c r="E9" s="108">
        <v>66248.297999999995</v>
      </c>
      <c r="F9" s="108">
        <v>0</v>
      </c>
      <c r="G9" s="108">
        <v>0</v>
      </c>
      <c r="H9" s="108">
        <v>0</v>
      </c>
      <c r="I9" s="108">
        <v>0</v>
      </c>
      <c r="J9" s="108">
        <v>132239</v>
      </c>
      <c r="K9" s="109">
        <v>0.182</v>
      </c>
      <c r="L9" s="109">
        <v>3.03030303030303E-2</v>
      </c>
      <c r="M9" s="109">
        <v>0.91600000000000004</v>
      </c>
      <c r="N9" s="109">
        <v>0.25900000000000001</v>
      </c>
      <c r="O9" s="108">
        <v>0</v>
      </c>
      <c r="P9" s="108">
        <v>0</v>
      </c>
      <c r="Q9" s="109">
        <v>0.53300000000000003</v>
      </c>
      <c r="R9" s="109" t="s">
        <v>443</v>
      </c>
      <c r="S9" s="108">
        <v>26459414</v>
      </c>
      <c r="T9" s="108">
        <v>235.39</v>
      </c>
      <c r="U9" s="108">
        <v>380.09</v>
      </c>
      <c r="V9" s="109">
        <v>0.38855016231536899</v>
      </c>
      <c r="W9" s="110">
        <v>156.89999389648401</v>
      </c>
      <c r="X9" s="110">
        <v>15.6000003814697</v>
      </c>
      <c r="Y9" s="109">
        <v>0.16599999368190799</v>
      </c>
      <c r="Z9" s="108">
        <v>49</v>
      </c>
      <c r="AA9" s="108">
        <v>370</v>
      </c>
      <c r="AB9" s="110">
        <v>2.2000000476837198</v>
      </c>
      <c r="AC9" s="109">
        <v>239.01023293</v>
      </c>
      <c r="AD9" s="109">
        <v>477</v>
      </c>
      <c r="AE9" s="110">
        <v>101</v>
      </c>
      <c r="AF9" s="109" t="s">
        <v>443</v>
      </c>
      <c r="AG9" s="109">
        <v>42.720001220703097</v>
      </c>
      <c r="AH9" s="108">
        <v>5490</v>
      </c>
      <c r="AI9" s="108">
        <v>9899</v>
      </c>
      <c r="AJ9" s="108">
        <v>0</v>
      </c>
      <c r="AK9" s="108">
        <v>0</v>
      </c>
      <c r="AL9" s="108">
        <v>49187</v>
      </c>
      <c r="AM9" s="108">
        <v>0</v>
      </c>
      <c r="AN9" s="108">
        <v>122</v>
      </c>
      <c r="AO9" s="110">
        <v>14.2</v>
      </c>
      <c r="AP9" s="110">
        <v>7.22</v>
      </c>
      <c r="AQ9" s="110">
        <v>13.7</v>
      </c>
      <c r="AR9" s="109">
        <v>2.9</v>
      </c>
      <c r="AS9" s="109">
        <v>-1.01203572750092</v>
      </c>
      <c r="AT9" s="108">
        <v>18</v>
      </c>
      <c r="AU9" s="110">
        <v>32</v>
      </c>
      <c r="AV9" s="109">
        <v>71.164161682128906</v>
      </c>
      <c r="AW9" s="109">
        <v>12.3999996185303</v>
      </c>
      <c r="AX9" s="109">
        <v>60.843894958496101</v>
      </c>
      <c r="AY9" s="108">
        <v>51000</v>
      </c>
      <c r="AZ9" s="110">
        <v>51.593703699999999</v>
      </c>
      <c r="BA9" s="110">
        <v>48.963239399999999</v>
      </c>
      <c r="BB9" s="108">
        <v>6499.06689453125</v>
      </c>
      <c r="BC9" s="108">
        <v>28813464</v>
      </c>
      <c r="BD9" s="108">
        <v>24975505</v>
      </c>
      <c r="BE9" s="108">
        <v>1246700</v>
      </c>
      <c r="BF9" s="108"/>
    </row>
    <row r="10" spans="1:58" x14ac:dyDescent="0.25">
      <c r="A10" s="133" t="s">
        <v>9</v>
      </c>
      <c r="B10" s="111" t="s">
        <v>8</v>
      </c>
      <c r="C10" s="108">
        <v>9.0355415866315791</v>
      </c>
      <c r="D10" s="108">
        <v>9.0355415866315791</v>
      </c>
      <c r="E10" s="108" t="s">
        <v>443</v>
      </c>
      <c r="F10" s="108">
        <v>0</v>
      </c>
      <c r="G10" s="108">
        <v>1682.1010327076001</v>
      </c>
      <c r="H10" s="108">
        <v>531.18979980239999</v>
      </c>
      <c r="I10" s="108">
        <v>864.1350000000001</v>
      </c>
      <c r="J10" s="108">
        <v>0</v>
      </c>
      <c r="K10" s="109">
        <v>0</v>
      </c>
      <c r="L10" s="109">
        <v>6.0606060606060601E-2</v>
      </c>
      <c r="M10" s="109">
        <v>4.0000000000000001E-3</v>
      </c>
      <c r="N10" s="109">
        <v>4.5999999999999999E-2</v>
      </c>
      <c r="O10" s="108">
        <v>0</v>
      </c>
      <c r="P10" s="108">
        <v>0</v>
      </c>
      <c r="Q10" s="109">
        <v>0.78600000000000003</v>
      </c>
      <c r="R10" s="109" t="s">
        <v>443</v>
      </c>
      <c r="S10" s="108">
        <v>1231263</v>
      </c>
      <c r="T10" s="108">
        <v>2.5499999999999998</v>
      </c>
      <c r="U10" s="108">
        <v>1.49</v>
      </c>
      <c r="V10" s="109">
        <v>0.112504720687866</v>
      </c>
      <c r="W10" s="110">
        <v>8.1000003814697301</v>
      </c>
      <c r="X10" s="110" t="s">
        <v>443</v>
      </c>
      <c r="Y10" s="109" t="s">
        <v>443</v>
      </c>
      <c r="Z10" s="108">
        <v>98</v>
      </c>
      <c r="AA10" s="108">
        <v>7.5</v>
      </c>
      <c r="AB10" s="110" t="s">
        <v>443</v>
      </c>
      <c r="AC10" s="109">
        <v>1208.07584636</v>
      </c>
      <c r="AD10" s="109" t="s">
        <v>443</v>
      </c>
      <c r="AE10" s="110" t="s">
        <v>443</v>
      </c>
      <c r="AF10" s="109" t="s">
        <v>443</v>
      </c>
      <c r="AG10" s="109" t="s">
        <v>443</v>
      </c>
      <c r="AH10" s="108">
        <v>0</v>
      </c>
      <c r="AI10" s="108">
        <v>0</v>
      </c>
      <c r="AJ10" s="108">
        <v>0</v>
      </c>
      <c r="AK10" s="108">
        <v>0</v>
      </c>
      <c r="AL10" s="108">
        <v>4</v>
      </c>
      <c r="AM10" s="108">
        <v>0</v>
      </c>
      <c r="AN10" s="108">
        <v>115</v>
      </c>
      <c r="AO10" s="110">
        <v>6.2</v>
      </c>
      <c r="AP10" s="110">
        <v>2.63</v>
      </c>
      <c r="AQ10" s="110" t="s">
        <v>443</v>
      </c>
      <c r="AR10" s="109">
        <v>2.833333333333333</v>
      </c>
      <c r="AS10" s="109">
        <v>0.210274502635002</v>
      </c>
      <c r="AT10" s="108" t="s">
        <v>443</v>
      </c>
      <c r="AU10" s="110">
        <v>96.442985534667997</v>
      </c>
      <c r="AV10" s="109">
        <v>98.949996948242202</v>
      </c>
      <c r="AW10" s="109">
        <v>65.199996948242202</v>
      </c>
      <c r="AX10" s="109">
        <v>137.22201538085901</v>
      </c>
      <c r="AY10" s="108">
        <v>980</v>
      </c>
      <c r="AZ10" s="110">
        <v>91.4</v>
      </c>
      <c r="BA10" s="110">
        <v>97.866524400000003</v>
      </c>
      <c r="BB10" s="108">
        <v>22413.484375</v>
      </c>
      <c r="BC10" s="108">
        <v>100963</v>
      </c>
      <c r="BD10" s="108">
        <v>91182</v>
      </c>
      <c r="BE10" s="108">
        <v>440</v>
      </c>
      <c r="BF10" s="108"/>
    </row>
    <row r="11" spans="1:58" x14ac:dyDescent="0.25">
      <c r="A11" s="133" t="s">
        <v>11</v>
      </c>
      <c r="B11" s="111" t="s">
        <v>10</v>
      </c>
      <c r="C11" s="108">
        <v>18977.851375789473</v>
      </c>
      <c r="D11" s="108">
        <v>902.03388417894735</v>
      </c>
      <c r="E11" s="108">
        <v>226996.04800000001</v>
      </c>
      <c r="F11" s="108">
        <v>0</v>
      </c>
      <c r="G11" s="108">
        <v>0</v>
      </c>
      <c r="H11" s="108">
        <v>0</v>
      </c>
      <c r="I11" s="108">
        <v>0</v>
      </c>
      <c r="J11" s="108">
        <v>0</v>
      </c>
      <c r="K11" s="109">
        <v>6.0999999999999999E-2</v>
      </c>
      <c r="L11" s="109">
        <v>0.15151515151515199</v>
      </c>
      <c r="M11" s="109">
        <v>0.112</v>
      </c>
      <c r="N11" s="109">
        <v>0.04</v>
      </c>
      <c r="O11" s="108">
        <v>0</v>
      </c>
      <c r="P11" s="108">
        <v>0</v>
      </c>
      <c r="Q11" s="109">
        <v>0.82699999999999996</v>
      </c>
      <c r="R11" s="109">
        <v>1.4565099999999999E-2</v>
      </c>
      <c r="S11" s="108">
        <v>1430102</v>
      </c>
      <c r="T11" s="108">
        <v>48.79</v>
      </c>
      <c r="U11" s="108">
        <v>-23.29</v>
      </c>
      <c r="V11" s="109">
        <v>-4.0607838891446599E-3</v>
      </c>
      <c r="W11" s="110">
        <v>12.5</v>
      </c>
      <c r="X11" s="110">
        <v>2.2999999523162802</v>
      </c>
      <c r="Y11" s="109">
        <v>3.8589999675750701</v>
      </c>
      <c r="Z11" s="108">
        <v>90</v>
      </c>
      <c r="AA11" s="108">
        <v>25</v>
      </c>
      <c r="AB11" s="110">
        <v>0.40000000596046398</v>
      </c>
      <c r="AC11" s="109">
        <v>1137.2434228899999</v>
      </c>
      <c r="AD11" s="109">
        <v>52</v>
      </c>
      <c r="AE11" s="110" t="s">
        <v>443</v>
      </c>
      <c r="AF11" s="109">
        <v>0.36181526035093903</v>
      </c>
      <c r="AG11" s="109">
        <v>42.669998168945298</v>
      </c>
      <c r="AH11" s="108">
        <v>145633</v>
      </c>
      <c r="AI11" s="108">
        <v>85769</v>
      </c>
      <c r="AJ11" s="108">
        <v>51443</v>
      </c>
      <c r="AK11" s="108">
        <v>0</v>
      </c>
      <c r="AL11" s="108">
        <v>3293</v>
      </c>
      <c r="AM11" s="108">
        <v>0</v>
      </c>
      <c r="AN11" s="108">
        <v>151</v>
      </c>
      <c r="AO11" s="110">
        <v>4.9000000000000004</v>
      </c>
      <c r="AP11" s="110" t="s">
        <v>443</v>
      </c>
      <c r="AQ11" s="110" t="s">
        <v>443</v>
      </c>
      <c r="AR11" s="109">
        <v>3.5</v>
      </c>
      <c r="AS11" s="109">
        <v>-8.7074145674705505E-2</v>
      </c>
      <c r="AT11" s="108">
        <v>36</v>
      </c>
      <c r="AU11" s="110">
        <v>100</v>
      </c>
      <c r="AV11" s="109">
        <v>98.089973449707003</v>
      </c>
      <c r="AW11" s="109">
        <v>69.400924682617202</v>
      </c>
      <c r="AX11" s="109">
        <v>143.907791137695</v>
      </c>
      <c r="AY11" s="108">
        <v>520000</v>
      </c>
      <c r="AZ11" s="110">
        <v>96.355067899999995</v>
      </c>
      <c r="BA11" s="110">
        <v>99.074060500000002</v>
      </c>
      <c r="BB11" s="108">
        <v>19934.373046875</v>
      </c>
      <c r="BC11" s="108">
        <v>43847432</v>
      </c>
      <c r="BD11" s="108">
        <v>43234600</v>
      </c>
      <c r="BE11" s="108">
        <v>2736690</v>
      </c>
      <c r="BF11" s="108"/>
    </row>
    <row r="12" spans="1:58" x14ac:dyDescent="0.25">
      <c r="A12" s="133" t="s">
        <v>13</v>
      </c>
      <c r="B12" s="111" t="s">
        <v>12</v>
      </c>
      <c r="C12" s="108">
        <v>6347.6716138315787</v>
      </c>
      <c r="D12" s="108">
        <v>1715.4723300799999</v>
      </c>
      <c r="E12" s="108">
        <v>16671.0435</v>
      </c>
      <c r="F12" s="108">
        <v>0</v>
      </c>
      <c r="G12" s="108">
        <v>0</v>
      </c>
      <c r="H12" s="108">
        <v>0</v>
      </c>
      <c r="I12" s="108">
        <v>0</v>
      </c>
      <c r="J12" s="108">
        <v>9000</v>
      </c>
      <c r="K12" s="109">
        <v>0.03</v>
      </c>
      <c r="L12" s="109">
        <v>0.18181818181818199</v>
      </c>
      <c r="M12" s="109">
        <v>0.14000000000000001</v>
      </c>
      <c r="N12" s="109">
        <v>8.1000000000000003E-2</v>
      </c>
      <c r="O12" s="108">
        <v>0</v>
      </c>
      <c r="P12" s="108">
        <v>0</v>
      </c>
      <c r="Q12" s="109">
        <v>0.74299999999999999</v>
      </c>
      <c r="R12" s="109">
        <v>2.2295000000000001E-3</v>
      </c>
      <c r="S12" s="108">
        <v>5366304</v>
      </c>
      <c r="T12" s="108">
        <v>267.70999999999998</v>
      </c>
      <c r="U12" s="108">
        <v>347.64</v>
      </c>
      <c r="V12" s="109">
        <v>3.1705794334411599</v>
      </c>
      <c r="W12" s="110">
        <v>14.1000003814697</v>
      </c>
      <c r="X12" s="110">
        <v>5.3000001907348597</v>
      </c>
      <c r="Y12" s="109">
        <v>2.6979999542236301</v>
      </c>
      <c r="Z12" s="108">
        <v>97</v>
      </c>
      <c r="AA12" s="108">
        <v>41</v>
      </c>
      <c r="AB12" s="110">
        <v>0.20000000298023199</v>
      </c>
      <c r="AC12" s="109">
        <v>362.12527877000002</v>
      </c>
      <c r="AD12" s="109">
        <v>25</v>
      </c>
      <c r="AE12" s="110" t="s">
        <v>443</v>
      </c>
      <c r="AF12" s="109">
        <v>0.29313461009981301</v>
      </c>
      <c r="AG12" s="109">
        <v>31.4799995422363</v>
      </c>
      <c r="AH12" s="108">
        <v>0</v>
      </c>
      <c r="AI12" s="108">
        <v>750</v>
      </c>
      <c r="AJ12" s="108">
        <v>0</v>
      </c>
      <c r="AK12" s="108">
        <v>8400</v>
      </c>
      <c r="AL12" s="108">
        <v>17886</v>
      </c>
      <c r="AM12" s="108">
        <v>0</v>
      </c>
      <c r="AN12" s="108">
        <v>120</v>
      </c>
      <c r="AO12" s="110">
        <v>5.8</v>
      </c>
      <c r="AP12" s="110">
        <v>8.8699999999999992</v>
      </c>
      <c r="AQ12" s="110">
        <v>11.9</v>
      </c>
      <c r="AR12" s="109">
        <v>2</v>
      </c>
      <c r="AS12" s="109">
        <v>-0.135414749383926</v>
      </c>
      <c r="AT12" s="108">
        <v>33</v>
      </c>
      <c r="AU12" s="110">
        <v>100</v>
      </c>
      <c r="AV12" s="109">
        <v>99.768417358398395</v>
      </c>
      <c r="AW12" s="109">
        <v>58.249332427978501</v>
      </c>
      <c r="AX12" s="109">
        <v>115.1455078125</v>
      </c>
      <c r="AY12" s="108">
        <v>20000</v>
      </c>
      <c r="AZ12" s="110">
        <v>89.495083899999997</v>
      </c>
      <c r="BA12" s="110">
        <v>100</v>
      </c>
      <c r="BB12" s="108">
        <v>8817.9541015625</v>
      </c>
      <c r="BC12" s="108">
        <v>2924816</v>
      </c>
      <c r="BD12" s="108">
        <v>3005184</v>
      </c>
      <c r="BE12" s="108">
        <v>28480</v>
      </c>
      <c r="BF12" s="108"/>
    </row>
    <row r="13" spans="1:58" x14ac:dyDescent="0.25">
      <c r="A13" s="133" t="s">
        <v>15</v>
      </c>
      <c r="B13" s="111" t="s">
        <v>14</v>
      </c>
      <c r="C13" s="108">
        <v>18687.576429621051</v>
      </c>
      <c r="D13" s="108">
        <v>0</v>
      </c>
      <c r="E13" s="108">
        <v>83053.057000000001</v>
      </c>
      <c r="F13" s="108">
        <v>81.55</v>
      </c>
      <c r="G13" s="108">
        <v>35042.611632726999</v>
      </c>
      <c r="H13" s="108">
        <v>2205.1219882074001</v>
      </c>
      <c r="I13" s="108">
        <v>35993.643000000004</v>
      </c>
      <c r="J13" s="108">
        <v>212121</v>
      </c>
      <c r="K13" s="109">
        <v>0.121</v>
      </c>
      <c r="L13" s="109">
        <v>0.21212121212121199</v>
      </c>
      <c r="M13" s="109">
        <v>1.2999999999999999E-2</v>
      </c>
      <c r="N13" s="109">
        <v>3.0000000000000001E-3</v>
      </c>
      <c r="O13" s="108">
        <v>0</v>
      </c>
      <c r="P13" s="108">
        <v>0</v>
      </c>
      <c r="Q13" s="109">
        <v>0.93899999999999995</v>
      </c>
      <c r="R13" s="109" t="s">
        <v>443</v>
      </c>
      <c r="S13" s="108">
        <v>0</v>
      </c>
      <c r="T13" s="108">
        <v>0</v>
      </c>
      <c r="U13" s="108">
        <v>0</v>
      </c>
      <c r="V13" s="109" t="s">
        <v>443</v>
      </c>
      <c r="W13" s="110">
        <v>3.7999999523162802</v>
      </c>
      <c r="X13" s="110">
        <v>0.20000000298023199</v>
      </c>
      <c r="Y13" s="109">
        <v>3.27300000190735</v>
      </c>
      <c r="Z13" s="108">
        <v>95</v>
      </c>
      <c r="AA13" s="108">
        <v>6</v>
      </c>
      <c r="AB13" s="110">
        <v>0.20000000298023199</v>
      </c>
      <c r="AC13" s="109">
        <v>4357.26078332</v>
      </c>
      <c r="AD13" s="109">
        <v>6</v>
      </c>
      <c r="AE13" s="110" t="s">
        <v>443</v>
      </c>
      <c r="AF13" s="109">
        <v>0.11972686082581201</v>
      </c>
      <c r="AG13" s="109">
        <v>34.939998626708999</v>
      </c>
      <c r="AH13" s="108">
        <v>8655</v>
      </c>
      <c r="AI13" s="108">
        <v>2836</v>
      </c>
      <c r="AJ13" s="108">
        <v>143</v>
      </c>
      <c r="AK13" s="108">
        <v>0</v>
      </c>
      <c r="AL13" s="108">
        <v>42188</v>
      </c>
      <c r="AM13" s="108">
        <v>0</v>
      </c>
      <c r="AN13" s="108">
        <v>133</v>
      </c>
      <c r="AO13" s="110">
        <v>4.9000000000000004</v>
      </c>
      <c r="AP13" s="110">
        <v>1.36</v>
      </c>
      <c r="AQ13" s="110" t="s">
        <v>443</v>
      </c>
      <c r="AR13" s="109">
        <v>4.05</v>
      </c>
      <c r="AS13" s="109">
        <v>1.5582971572876001</v>
      </c>
      <c r="AT13" s="108">
        <v>79</v>
      </c>
      <c r="AU13" s="110">
        <v>100</v>
      </c>
      <c r="AV13" s="109" t="s">
        <v>443</v>
      </c>
      <c r="AW13" s="109">
        <v>84.560516357421903</v>
      </c>
      <c r="AX13" s="109">
        <v>132.80050659179699</v>
      </c>
      <c r="AY13" s="108">
        <v>770000</v>
      </c>
      <c r="AZ13" s="110">
        <v>100</v>
      </c>
      <c r="BA13" s="110">
        <v>100</v>
      </c>
      <c r="BB13" s="108">
        <v>46789.92578125</v>
      </c>
      <c r="BC13" s="108">
        <v>24127160</v>
      </c>
      <c r="BD13" s="108">
        <v>23696832</v>
      </c>
      <c r="BE13" s="108">
        <v>7682300</v>
      </c>
      <c r="BF13" s="108"/>
    </row>
    <row r="14" spans="1:58" x14ac:dyDescent="0.25">
      <c r="A14" s="133" t="s">
        <v>17</v>
      </c>
      <c r="B14" s="111" t="s">
        <v>16</v>
      </c>
      <c r="C14" s="108">
        <v>9243.1881159368404</v>
      </c>
      <c r="D14" s="108">
        <v>0</v>
      </c>
      <c r="E14" s="108">
        <v>50722.720499999996</v>
      </c>
      <c r="F14" s="108">
        <v>0</v>
      </c>
      <c r="G14" s="108">
        <v>0</v>
      </c>
      <c r="H14" s="108">
        <v>0</v>
      </c>
      <c r="I14" s="108">
        <v>0</v>
      </c>
      <c r="J14" s="108">
        <v>0</v>
      </c>
      <c r="K14" s="109">
        <v>0</v>
      </c>
      <c r="L14" s="109">
        <v>3.03030303030303E-2</v>
      </c>
      <c r="M14" s="109">
        <v>4.0000000000000001E-3</v>
      </c>
      <c r="N14" s="109">
        <v>4.0000000000000001E-3</v>
      </c>
      <c r="O14" s="108">
        <v>0</v>
      </c>
      <c r="P14" s="108">
        <v>0</v>
      </c>
      <c r="Q14" s="109">
        <v>0.89300000000000002</v>
      </c>
      <c r="R14" s="109" t="s">
        <v>443</v>
      </c>
      <c r="S14" s="108">
        <v>3699998</v>
      </c>
      <c r="T14" s="108">
        <v>0</v>
      </c>
      <c r="U14" s="108">
        <v>0</v>
      </c>
      <c r="V14" s="109" t="s">
        <v>443</v>
      </c>
      <c r="W14" s="110">
        <v>3.5</v>
      </c>
      <c r="X14" s="110" t="s">
        <v>443</v>
      </c>
      <c r="Y14" s="109">
        <v>5.1500000953674299</v>
      </c>
      <c r="Z14" s="108">
        <v>95</v>
      </c>
      <c r="AA14" s="108">
        <v>7.5999999046325701</v>
      </c>
      <c r="AB14" s="110" t="s">
        <v>443</v>
      </c>
      <c r="AC14" s="109">
        <v>5038.8816446000001</v>
      </c>
      <c r="AD14" s="109">
        <v>4</v>
      </c>
      <c r="AE14" s="110" t="s">
        <v>443</v>
      </c>
      <c r="AF14" s="109">
        <v>7.8390284111125794E-2</v>
      </c>
      <c r="AG14" s="109">
        <v>30.4799995422363</v>
      </c>
      <c r="AH14" s="108">
        <v>0</v>
      </c>
      <c r="AI14" s="108">
        <v>0</v>
      </c>
      <c r="AJ14" s="108">
        <v>0</v>
      </c>
      <c r="AK14" s="108">
        <v>0</v>
      </c>
      <c r="AL14" s="108">
        <v>0</v>
      </c>
      <c r="AM14" s="108">
        <v>0</v>
      </c>
      <c r="AN14" s="108">
        <v>151</v>
      </c>
      <c r="AO14" s="110">
        <v>4.9000000000000004</v>
      </c>
      <c r="AP14" s="110">
        <v>1.43</v>
      </c>
      <c r="AQ14" s="110">
        <v>5.9</v>
      </c>
      <c r="AR14" s="109">
        <v>4.1833333333333336</v>
      </c>
      <c r="AS14" s="109">
        <v>1.4736092090606701</v>
      </c>
      <c r="AT14" s="108">
        <v>75</v>
      </c>
      <c r="AU14" s="110">
        <v>100</v>
      </c>
      <c r="AV14" s="109" t="s">
        <v>443</v>
      </c>
      <c r="AW14" s="109">
        <v>83.926300048828097</v>
      </c>
      <c r="AX14" s="109">
        <v>157.40826416015599</v>
      </c>
      <c r="AY14" s="108">
        <v>290000</v>
      </c>
      <c r="AZ14" s="110">
        <v>100</v>
      </c>
      <c r="BA14" s="110">
        <v>100</v>
      </c>
      <c r="BB14" s="108">
        <v>50077.83203125</v>
      </c>
      <c r="BC14" s="108">
        <v>8747358</v>
      </c>
      <c r="BD14" s="108">
        <v>8443801</v>
      </c>
      <c r="BE14" s="108">
        <v>82409</v>
      </c>
      <c r="BF14" s="108"/>
    </row>
    <row r="15" spans="1:58" x14ac:dyDescent="0.25">
      <c r="A15" s="133" t="s">
        <v>19</v>
      </c>
      <c r="B15" s="111" t="s">
        <v>18</v>
      </c>
      <c r="C15" s="108">
        <v>18006.645804926313</v>
      </c>
      <c r="D15" s="108">
        <v>5036.2823540842101</v>
      </c>
      <c r="E15" s="108">
        <v>40465.3845</v>
      </c>
      <c r="F15" s="108">
        <v>0</v>
      </c>
      <c r="G15" s="108">
        <v>0</v>
      </c>
      <c r="H15" s="108">
        <v>0</v>
      </c>
      <c r="I15" s="108">
        <v>0</v>
      </c>
      <c r="J15" s="108">
        <v>0</v>
      </c>
      <c r="K15" s="109">
        <v>0.03</v>
      </c>
      <c r="L15" s="109">
        <v>0.30303030303030298</v>
      </c>
      <c r="M15" s="109">
        <v>0.82299999999999995</v>
      </c>
      <c r="N15" s="109">
        <v>0.18</v>
      </c>
      <c r="O15" s="108">
        <v>0</v>
      </c>
      <c r="P15" s="108">
        <v>0</v>
      </c>
      <c r="Q15" s="109">
        <v>0.75900000000000001</v>
      </c>
      <c r="R15" s="109">
        <v>9.2669999999999992E-3</v>
      </c>
      <c r="S15" s="108">
        <v>2814608</v>
      </c>
      <c r="T15" s="108">
        <v>216.77</v>
      </c>
      <c r="U15" s="108">
        <v>69.7</v>
      </c>
      <c r="V15" s="109">
        <v>0.13654202222824099</v>
      </c>
      <c r="W15" s="110">
        <v>31.700000762939499</v>
      </c>
      <c r="X15" s="110">
        <v>4.9000000953674299</v>
      </c>
      <c r="Y15" s="109">
        <v>3.40199995040894</v>
      </c>
      <c r="Z15" s="108">
        <v>98</v>
      </c>
      <c r="AA15" s="108">
        <v>69</v>
      </c>
      <c r="AB15" s="110">
        <v>0.20000000298023199</v>
      </c>
      <c r="AC15" s="109">
        <v>1047.3005977600001</v>
      </c>
      <c r="AD15" s="109">
        <v>25</v>
      </c>
      <c r="AE15" s="110">
        <v>0</v>
      </c>
      <c r="AF15" s="109">
        <v>0.32552041635446299</v>
      </c>
      <c r="AG15" s="109">
        <v>16.639999389648398</v>
      </c>
      <c r="AH15" s="108">
        <v>0</v>
      </c>
      <c r="AI15" s="108">
        <v>0</v>
      </c>
      <c r="AJ15" s="108">
        <v>0</v>
      </c>
      <c r="AK15" s="108">
        <v>582307</v>
      </c>
      <c r="AL15" s="108">
        <v>1193</v>
      </c>
      <c r="AM15" s="108">
        <v>0</v>
      </c>
      <c r="AN15" s="108">
        <v>127</v>
      </c>
      <c r="AO15" s="110">
        <v>4.9000000000000004</v>
      </c>
      <c r="AP15" s="110" t="s">
        <v>443</v>
      </c>
      <c r="AQ15" s="110" t="s">
        <v>443</v>
      </c>
      <c r="AR15" s="109" t="s">
        <v>443</v>
      </c>
      <c r="AS15" s="109">
        <v>-0.23323146998882299</v>
      </c>
      <c r="AT15" s="108">
        <v>30</v>
      </c>
      <c r="AU15" s="110">
        <v>100</v>
      </c>
      <c r="AV15" s="109">
        <v>99.805259704589801</v>
      </c>
      <c r="AW15" s="109">
        <v>77</v>
      </c>
      <c r="AX15" s="109">
        <v>111.28263092041</v>
      </c>
      <c r="AY15" s="108">
        <v>26000</v>
      </c>
      <c r="AZ15" s="110">
        <v>89.349071699999996</v>
      </c>
      <c r="BA15" s="110">
        <v>86.997767499999995</v>
      </c>
      <c r="BB15" s="108">
        <v>17253.255859375</v>
      </c>
      <c r="BC15" s="108">
        <v>9762274</v>
      </c>
      <c r="BD15" s="108">
        <v>9703086</v>
      </c>
      <c r="BE15" s="108">
        <v>82658</v>
      </c>
      <c r="BF15" s="108"/>
    </row>
    <row r="16" spans="1:58" x14ac:dyDescent="0.25">
      <c r="A16" s="133" t="s">
        <v>21</v>
      </c>
      <c r="B16" s="111" t="s">
        <v>20</v>
      </c>
      <c r="C16" s="108">
        <v>0</v>
      </c>
      <c r="D16" s="108">
        <v>0</v>
      </c>
      <c r="E16" s="108" t="s">
        <v>443</v>
      </c>
      <c r="F16" s="108">
        <v>0</v>
      </c>
      <c r="G16" s="108">
        <v>7155.7897526809993</v>
      </c>
      <c r="H16" s="108">
        <v>2259.7230797940001</v>
      </c>
      <c r="I16" s="108">
        <v>19256.883000000002</v>
      </c>
      <c r="J16" s="108">
        <v>0</v>
      </c>
      <c r="K16" s="109">
        <v>0</v>
      </c>
      <c r="L16" s="109">
        <v>0.15151515151515199</v>
      </c>
      <c r="M16" s="109">
        <v>4.0000000000000001E-3</v>
      </c>
      <c r="N16" s="109">
        <v>2.8000000000000001E-2</v>
      </c>
      <c r="O16" s="108">
        <v>0</v>
      </c>
      <c r="P16" s="108">
        <v>0</v>
      </c>
      <c r="Q16" s="109">
        <v>0.79200000000000004</v>
      </c>
      <c r="R16" s="109" t="s">
        <v>443</v>
      </c>
      <c r="S16" s="108">
        <v>722864</v>
      </c>
      <c r="T16" s="108">
        <v>0</v>
      </c>
      <c r="U16" s="108">
        <v>0</v>
      </c>
      <c r="V16" s="109" t="s">
        <v>443</v>
      </c>
      <c r="W16" s="110">
        <v>12.1000003814697</v>
      </c>
      <c r="X16" s="110" t="s">
        <v>443</v>
      </c>
      <c r="Y16" s="109">
        <v>2.8180000782012899</v>
      </c>
      <c r="Z16" s="108">
        <v>89</v>
      </c>
      <c r="AA16" s="108">
        <v>18</v>
      </c>
      <c r="AB16" s="110">
        <v>3.2000000476837198</v>
      </c>
      <c r="AC16" s="109">
        <v>1818.7684929</v>
      </c>
      <c r="AD16" s="109">
        <v>80</v>
      </c>
      <c r="AE16" s="110" t="s">
        <v>443</v>
      </c>
      <c r="AF16" s="109">
        <v>0.36186787743541199</v>
      </c>
      <c r="AG16" s="109" t="s">
        <v>443</v>
      </c>
      <c r="AH16" s="108">
        <v>6710</v>
      </c>
      <c r="AI16" s="108">
        <v>0</v>
      </c>
      <c r="AJ16" s="108">
        <v>0</v>
      </c>
      <c r="AK16" s="108">
        <v>0</v>
      </c>
      <c r="AL16" s="108">
        <v>13</v>
      </c>
      <c r="AM16" s="108">
        <v>0</v>
      </c>
      <c r="AN16" s="108">
        <v>115</v>
      </c>
      <c r="AO16" s="110">
        <v>4.9000000000000004</v>
      </c>
      <c r="AP16" s="110">
        <v>1.62</v>
      </c>
      <c r="AQ16" s="110">
        <v>5.4</v>
      </c>
      <c r="AR16" s="109" t="s">
        <v>443</v>
      </c>
      <c r="AS16" s="109">
        <v>0.70510399341583296</v>
      </c>
      <c r="AT16" s="108">
        <v>66</v>
      </c>
      <c r="AU16" s="110">
        <v>100</v>
      </c>
      <c r="AV16" s="109" t="s">
        <v>443</v>
      </c>
      <c r="AW16" s="109">
        <v>78</v>
      </c>
      <c r="AX16" s="109">
        <v>80.293075561523395</v>
      </c>
      <c r="AY16" s="108">
        <v>4800</v>
      </c>
      <c r="AZ16" s="110">
        <v>92.011074699999995</v>
      </c>
      <c r="BA16" s="110">
        <v>98.353756599999997</v>
      </c>
      <c r="BB16" s="108">
        <v>23173.033203125</v>
      </c>
      <c r="BC16" s="108">
        <v>391232</v>
      </c>
      <c r="BD16" s="108">
        <v>385415</v>
      </c>
      <c r="BE16" s="108">
        <v>10010</v>
      </c>
      <c r="BF16" s="108"/>
    </row>
    <row r="17" spans="1:58" x14ac:dyDescent="0.25">
      <c r="A17" s="133" t="s">
        <v>23</v>
      </c>
      <c r="B17" s="111" t="s">
        <v>22</v>
      </c>
      <c r="C17" s="108">
        <v>0</v>
      </c>
      <c r="D17" s="108">
        <v>0</v>
      </c>
      <c r="E17" s="108" t="s">
        <v>443</v>
      </c>
      <c r="F17" s="108">
        <v>0</v>
      </c>
      <c r="G17" s="108">
        <v>0</v>
      </c>
      <c r="H17" s="108">
        <v>0</v>
      </c>
      <c r="I17" s="108">
        <v>0</v>
      </c>
      <c r="J17" s="108">
        <v>0</v>
      </c>
      <c r="K17" s="109">
        <v>0</v>
      </c>
      <c r="L17" s="109">
        <v>0.45454545454545497</v>
      </c>
      <c r="M17" s="109">
        <v>4.4999999999999998E-2</v>
      </c>
      <c r="N17" s="109">
        <v>5.0000000000000001E-3</v>
      </c>
      <c r="O17" s="108">
        <v>0</v>
      </c>
      <c r="P17" s="108">
        <v>0</v>
      </c>
      <c r="Q17" s="109">
        <v>0.82399999999999995</v>
      </c>
      <c r="R17" s="109" t="s">
        <v>443</v>
      </c>
      <c r="S17" s="108">
        <v>0</v>
      </c>
      <c r="T17" s="108">
        <v>0</v>
      </c>
      <c r="U17" s="108">
        <v>0</v>
      </c>
      <c r="V17" s="109" t="s">
        <v>443</v>
      </c>
      <c r="W17" s="110">
        <v>6.1999998092651403</v>
      </c>
      <c r="X17" s="110" t="s">
        <v>443</v>
      </c>
      <c r="Y17" s="109">
        <v>0.91500002145767201</v>
      </c>
      <c r="Z17" s="108">
        <v>99</v>
      </c>
      <c r="AA17" s="108">
        <v>18</v>
      </c>
      <c r="AB17" s="110" t="s">
        <v>443</v>
      </c>
      <c r="AC17" s="109">
        <v>2272.8959049499999</v>
      </c>
      <c r="AD17" s="109">
        <v>15</v>
      </c>
      <c r="AE17" s="110" t="s">
        <v>443</v>
      </c>
      <c r="AF17" s="109">
        <v>0.233452607607681</v>
      </c>
      <c r="AG17" s="109" t="s">
        <v>443</v>
      </c>
      <c r="AH17" s="108">
        <v>0</v>
      </c>
      <c r="AI17" s="108">
        <v>0</v>
      </c>
      <c r="AJ17" s="108">
        <v>0</v>
      </c>
      <c r="AK17" s="108">
        <v>0</v>
      </c>
      <c r="AL17" s="108">
        <v>271</v>
      </c>
      <c r="AM17" s="108">
        <v>0</v>
      </c>
      <c r="AN17" s="108">
        <v>135</v>
      </c>
      <c r="AO17" s="110">
        <v>4.9000000000000004</v>
      </c>
      <c r="AP17" s="110">
        <v>2.2400000000000002</v>
      </c>
      <c r="AQ17" s="110">
        <v>18.5</v>
      </c>
      <c r="AR17" s="109">
        <v>3.4833333333333329</v>
      </c>
      <c r="AS17" s="109">
        <v>0.57386380434036299</v>
      </c>
      <c r="AT17" s="108">
        <v>43</v>
      </c>
      <c r="AU17" s="110">
        <v>100</v>
      </c>
      <c r="AV17" s="109">
        <v>95.717262268066406</v>
      </c>
      <c r="AW17" s="109">
        <v>93.478302001953097</v>
      </c>
      <c r="AX17" s="109">
        <v>185.261962890625</v>
      </c>
      <c r="AY17" s="108">
        <v>3400</v>
      </c>
      <c r="AZ17" s="110">
        <v>99.197632499999997</v>
      </c>
      <c r="BA17" s="110">
        <v>100</v>
      </c>
      <c r="BB17" s="108">
        <v>47333.84765625</v>
      </c>
      <c r="BC17" s="108">
        <v>1425171</v>
      </c>
      <c r="BD17" s="108">
        <v>2751796</v>
      </c>
      <c r="BE17" s="108">
        <v>760</v>
      </c>
      <c r="BF17" s="108"/>
    </row>
    <row r="18" spans="1:58" x14ac:dyDescent="0.25">
      <c r="A18" s="133" t="s">
        <v>25</v>
      </c>
      <c r="B18" s="111" t="s">
        <v>24</v>
      </c>
      <c r="C18" s="108">
        <v>266067.19812842103</v>
      </c>
      <c r="D18" s="108">
        <v>25241.569003368419</v>
      </c>
      <c r="E18" s="108">
        <v>3479568.0005000001</v>
      </c>
      <c r="F18" s="108">
        <v>2110.3020000000001</v>
      </c>
      <c r="G18" s="108">
        <v>670447.31607736007</v>
      </c>
      <c r="H18" s="108">
        <v>21869.650454728999</v>
      </c>
      <c r="I18" s="108">
        <v>360723.98400000005</v>
      </c>
      <c r="J18" s="108">
        <v>151515</v>
      </c>
      <c r="K18" s="109">
        <v>6.0999999999999999E-2</v>
      </c>
      <c r="L18" s="109">
        <v>0.15151515151515199</v>
      </c>
      <c r="M18" s="109">
        <v>0.9</v>
      </c>
      <c r="N18" s="109">
        <v>0.61599999999999999</v>
      </c>
      <c r="O18" s="108">
        <v>0</v>
      </c>
      <c r="P18" s="108">
        <v>0</v>
      </c>
      <c r="Q18" s="109">
        <v>0.57899999999999996</v>
      </c>
      <c r="R18" s="109">
        <v>0.1884286</v>
      </c>
      <c r="S18" s="108">
        <v>107906925</v>
      </c>
      <c r="T18" s="108">
        <v>2422.64</v>
      </c>
      <c r="U18" s="108">
        <v>2570.2399999999998</v>
      </c>
      <c r="V18" s="109">
        <v>1.2372235059738199</v>
      </c>
      <c r="W18" s="110">
        <v>37.599998474121101</v>
      </c>
      <c r="X18" s="110">
        <v>32.599998474121101</v>
      </c>
      <c r="Y18" s="109">
        <v>0.356000006198883</v>
      </c>
      <c r="Z18" s="108">
        <v>94</v>
      </c>
      <c r="AA18" s="108">
        <v>225</v>
      </c>
      <c r="AB18" s="110">
        <v>0.10000000149011599</v>
      </c>
      <c r="AC18" s="109">
        <v>88.075857429999999</v>
      </c>
      <c r="AD18" s="109">
        <v>176</v>
      </c>
      <c r="AE18" s="110">
        <v>14</v>
      </c>
      <c r="AF18" s="109">
        <v>0.52027552111682795</v>
      </c>
      <c r="AG18" s="109">
        <v>31.9799995422363</v>
      </c>
      <c r="AH18" s="108">
        <v>4033104</v>
      </c>
      <c r="AI18" s="108">
        <v>3103625</v>
      </c>
      <c r="AJ18" s="108">
        <v>3300000</v>
      </c>
      <c r="AK18" s="108">
        <v>426438</v>
      </c>
      <c r="AL18" s="108">
        <v>276207</v>
      </c>
      <c r="AM18" s="108">
        <v>0</v>
      </c>
      <c r="AN18" s="108">
        <v>108</v>
      </c>
      <c r="AO18" s="110">
        <v>16.399999999999999</v>
      </c>
      <c r="AP18" s="110">
        <v>7.99</v>
      </c>
      <c r="AQ18" s="110">
        <v>4.5</v>
      </c>
      <c r="AR18" s="109">
        <v>3.7833333333333328</v>
      </c>
      <c r="AS18" s="109">
        <v>-0.72782224416732799</v>
      </c>
      <c r="AT18" s="108">
        <v>26</v>
      </c>
      <c r="AU18" s="110">
        <v>62.400001525878899</v>
      </c>
      <c r="AV18" s="109">
        <v>61.493831634521499</v>
      </c>
      <c r="AW18" s="109">
        <v>14.3999996185303</v>
      </c>
      <c r="AX18" s="109">
        <v>83.360992431640597</v>
      </c>
      <c r="AY18" s="108">
        <v>24000</v>
      </c>
      <c r="AZ18" s="110">
        <v>60.558993000000001</v>
      </c>
      <c r="BA18" s="110">
        <v>86.853716199999994</v>
      </c>
      <c r="BB18" s="108">
        <v>3580.69409179688</v>
      </c>
      <c r="BC18" s="108">
        <v>162951552</v>
      </c>
      <c r="BD18" s="108">
        <v>160921198</v>
      </c>
      <c r="BE18" s="108">
        <v>130170</v>
      </c>
      <c r="BF18" s="108"/>
    </row>
    <row r="19" spans="1:58" x14ac:dyDescent="0.25">
      <c r="A19" s="133" t="s">
        <v>27</v>
      </c>
      <c r="B19" s="111" t="s">
        <v>26</v>
      </c>
      <c r="C19" s="108">
        <v>0</v>
      </c>
      <c r="D19" s="108">
        <v>0</v>
      </c>
      <c r="E19" s="108" t="s">
        <v>443</v>
      </c>
      <c r="F19" s="108">
        <v>1.706</v>
      </c>
      <c r="G19" s="108">
        <v>3777.3426187699997</v>
      </c>
      <c r="H19" s="108">
        <v>539.62037410999994</v>
      </c>
      <c r="I19" s="108">
        <v>307.77600000000001</v>
      </c>
      <c r="J19" s="108">
        <v>0</v>
      </c>
      <c r="K19" s="109">
        <v>0.03</v>
      </c>
      <c r="L19" s="109" t="s">
        <v>443</v>
      </c>
      <c r="M19" s="109">
        <v>2E-3</v>
      </c>
      <c r="N19" s="109">
        <v>3.0000000000000001E-3</v>
      </c>
      <c r="O19" s="108">
        <v>0</v>
      </c>
      <c r="P19" s="108">
        <v>0</v>
      </c>
      <c r="Q19" s="109">
        <v>0.79500000000000004</v>
      </c>
      <c r="R19" s="109">
        <v>4.1340999999999999E-3</v>
      </c>
      <c r="S19" s="108">
        <v>1374860</v>
      </c>
      <c r="T19" s="108">
        <v>0</v>
      </c>
      <c r="U19" s="108">
        <v>0</v>
      </c>
      <c r="V19" s="109" t="s">
        <v>443</v>
      </c>
      <c r="W19" s="110">
        <v>13</v>
      </c>
      <c r="X19" s="110">
        <v>3.5</v>
      </c>
      <c r="Y19" s="109">
        <v>1.8109999895095801</v>
      </c>
      <c r="Z19" s="108">
        <v>92</v>
      </c>
      <c r="AA19" s="108">
        <v>0</v>
      </c>
      <c r="AB19" s="110">
        <v>1.6000000238418599</v>
      </c>
      <c r="AC19" s="109">
        <v>1013.96688192</v>
      </c>
      <c r="AD19" s="109">
        <v>27</v>
      </c>
      <c r="AE19" s="110" t="s">
        <v>443</v>
      </c>
      <c r="AF19" s="109">
        <v>0.29140957811373502</v>
      </c>
      <c r="AG19" s="109" t="s">
        <v>443</v>
      </c>
      <c r="AH19" s="108">
        <v>0</v>
      </c>
      <c r="AI19" s="108">
        <v>0</v>
      </c>
      <c r="AJ19" s="108">
        <v>0</v>
      </c>
      <c r="AK19" s="108">
        <v>0</v>
      </c>
      <c r="AL19" s="108">
        <v>0</v>
      </c>
      <c r="AM19" s="108">
        <v>0</v>
      </c>
      <c r="AN19" s="108">
        <v>125</v>
      </c>
      <c r="AO19" s="110">
        <v>4.9000000000000004</v>
      </c>
      <c r="AP19" s="110">
        <v>2.39</v>
      </c>
      <c r="AQ19" s="110">
        <v>5.4</v>
      </c>
      <c r="AR19" s="109">
        <v>3.9</v>
      </c>
      <c r="AS19" s="109">
        <v>1.00253105163574</v>
      </c>
      <c r="AT19" s="108">
        <v>61</v>
      </c>
      <c r="AU19" s="110">
        <v>100</v>
      </c>
      <c r="AV19" s="109" t="s">
        <v>443</v>
      </c>
      <c r="AW19" s="109">
        <v>76.110000610351605</v>
      </c>
      <c r="AX19" s="109">
        <v>116.456680297852</v>
      </c>
      <c r="AY19" s="108">
        <v>1800</v>
      </c>
      <c r="AZ19" s="110">
        <v>96.209153999999998</v>
      </c>
      <c r="BA19" s="110">
        <v>99.742940399999995</v>
      </c>
      <c r="BB19" s="108">
        <v>16815.5703125</v>
      </c>
      <c r="BC19" s="108">
        <v>284996</v>
      </c>
      <c r="BD19" s="108">
        <v>282399</v>
      </c>
      <c r="BE19" s="108">
        <v>430</v>
      </c>
      <c r="BF19" s="108"/>
    </row>
    <row r="20" spans="1:58" x14ac:dyDescent="0.25">
      <c r="A20" s="133" t="s">
        <v>29</v>
      </c>
      <c r="B20" s="111" t="s">
        <v>28</v>
      </c>
      <c r="C20" s="108">
        <v>0</v>
      </c>
      <c r="D20" s="108">
        <v>0</v>
      </c>
      <c r="E20" s="108">
        <v>69544.152499999997</v>
      </c>
      <c r="F20" s="108">
        <v>0</v>
      </c>
      <c r="G20" s="108">
        <v>0</v>
      </c>
      <c r="H20" s="108">
        <v>0</v>
      </c>
      <c r="I20" s="108">
        <v>0</v>
      </c>
      <c r="J20" s="108">
        <v>0</v>
      </c>
      <c r="K20" s="109">
        <v>0</v>
      </c>
      <c r="L20" s="109">
        <v>0.18181818181818199</v>
      </c>
      <c r="M20" s="109">
        <v>6.8000000000000005E-2</v>
      </c>
      <c r="N20" s="109">
        <v>5.1999999999999998E-2</v>
      </c>
      <c r="O20" s="108">
        <v>0</v>
      </c>
      <c r="P20" s="108">
        <v>0</v>
      </c>
      <c r="Q20" s="109">
        <v>0.79600000000000004</v>
      </c>
      <c r="R20" s="109">
        <v>1.4621E-3</v>
      </c>
      <c r="S20" s="108">
        <v>691448</v>
      </c>
      <c r="T20" s="108">
        <v>120.92</v>
      </c>
      <c r="U20" s="108">
        <v>104.59</v>
      </c>
      <c r="V20" s="109">
        <v>0.19370172917842901</v>
      </c>
      <c r="W20" s="110">
        <v>4.5999999046325701</v>
      </c>
      <c r="X20" s="110">
        <v>1.29999995231628</v>
      </c>
      <c r="Y20" s="109">
        <v>3.9249999523162802</v>
      </c>
      <c r="Z20" s="108">
        <v>98</v>
      </c>
      <c r="AA20" s="108">
        <v>55</v>
      </c>
      <c r="AB20" s="110">
        <v>0.60000002384185802</v>
      </c>
      <c r="AC20" s="109">
        <v>1030.9924107899999</v>
      </c>
      <c r="AD20" s="109">
        <v>4</v>
      </c>
      <c r="AE20" s="110" t="s">
        <v>443</v>
      </c>
      <c r="AF20" s="109">
        <v>0.14357342086226099</v>
      </c>
      <c r="AG20" s="109">
        <v>27.180000305175799</v>
      </c>
      <c r="AH20" s="108">
        <v>0</v>
      </c>
      <c r="AI20" s="108">
        <v>0</v>
      </c>
      <c r="AJ20" s="108">
        <v>50539</v>
      </c>
      <c r="AK20" s="108">
        <v>0</v>
      </c>
      <c r="AL20" s="108">
        <v>1650</v>
      </c>
      <c r="AM20" s="108">
        <v>0</v>
      </c>
      <c r="AN20" s="108">
        <v>132</v>
      </c>
      <c r="AO20" s="110">
        <v>4.9000000000000004</v>
      </c>
      <c r="AP20" s="110">
        <v>5.29</v>
      </c>
      <c r="AQ20" s="110" t="s">
        <v>443</v>
      </c>
      <c r="AR20" s="109">
        <v>3.8833333333333329</v>
      </c>
      <c r="AS20" s="109">
        <v>-0.476236432790756</v>
      </c>
      <c r="AT20" s="108">
        <v>40</v>
      </c>
      <c r="AU20" s="110">
        <v>100</v>
      </c>
      <c r="AV20" s="109">
        <v>99.722038269042997</v>
      </c>
      <c r="AW20" s="109">
        <v>62.230361938476598</v>
      </c>
      <c r="AX20" s="109">
        <v>123.63600158691401</v>
      </c>
      <c r="AY20" s="108">
        <v>200000</v>
      </c>
      <c r="AZ20" s="110">
        <v>94.323844899999997</v>
      </c>
      <c r="BA20" s="110">
        <v>99.718261999999996</v>
      </c>
      <c r="BB20" s="108">
        <v>18060.412109375</v>
      </c>
      <c r="BC20" s="108">
        <v>9507120</v>
      </c>
      <c r="BD20" s="108">
        <v>9460886</v>
      </c>
      <c r="BE20" s="108">
        <v>202910</v>
      </c>
      <c r="BF20" s="108"/>
    </row>
    <row r="21" spans="1:58" x14ac:dyDescent="0.25">
      <c r="A21" s="133" t="s">
        <v>31</v>
      </c>
      <c r="B21" s="111" t="s">
        <v>30</v>
      </c>
      <c r="C21" s="108">
        <v>4649.6166472000004</v>
      </c>
      <c r="D21" s="108">
        <v>0</v>
      </c>
      <c r="E21" s="108">
        <v>22396.712499999998</v>
      </c>
      <c r="F21" s="108">
        <v>0</v>
      </c>
      <c r="G21" s="108">
        <v>0</v>
      </c>
      <c r="H21" s="108">
        <v>0</v>
      </c>
      <c r="I21" s="108">
        <v>0</v>
      </c>
      <c r="J21" s="108">
        <v>0</v>
      </c>
      <c r="K21" s="109">
        <v>0</v>
      </c>
      <c r="L21" s="109">
        <v>3.03030303030303E-2</v>
      </c>
      <c r="M21" s="109">
        <v>0.623</v>
      </c>
      <c r="N21" s="109">
        <v>0.34399999999999997</v>
      </c>
      <c r="O21" s="108">
        <v>0</v>
      </c>
      <c r="P21" s="108">
        <v>0</v>
      </c>
      <c r="Q21" s="109">
        <v>0.89600000000000002</v>
      </c>
      <c r="R21" s="109" t="s">
        <v>443</v>
      </c>
      <c r="S21" s="108">
        <v>1416493</v>
      </c>
      <c r="T21" s="108">
        <v>0</v>
      </c>
      <c r="U21" s="108">
        <v>0</v>
      </c>
      <c r="V21" s="109" t="s">
        <v>443</v>
      </c>
      <c r="W21" s="110">
        <v>4.0999999046325701</v>
      </c>
      <c r="X21" s="110" t="s">
        <v>443</v>
      </c>
      <c r="Y21" s="109">
        <v>4.8870000839233398</v>
      </c>
      <c r="Z21" s="108">
        <v>96</v>
      </c>
      <c r="AA21" s="108">
        <v>9.3999996185302699</v>
      </c>
      <c r="AB21" s="110" t="s">
        <v>443</v>
      </c>
      <c r="AC21" s="109">
        <v>4391.5951443100003</v>
      </c>
      <c r="AD21" s="109">
        <v>7</v>
      </c>
      <c r="AE21" s="110" t="s">
        <v>443</v>
      </c>
      <c r="AF21" s="109">
        <v>7.3095263815169606E-2</v>
      </c>
      <c r="AG21" s="109">
        <v>27.590000152587901</v>
      </c>
      <c r="AH21" s="108">
        <v>0</v>
      </c>
      <c r="AI21" s="108">
        <v>0</v>
      </c>
      <c r="AJ21" s="108">
        <v>0</v>
      </c>
      <c r="AK21" s="108">
        <v>0</v>
      </c>
      <c r="AL21" s="108">
        <v>42168</v>
      </c>
      <c r="AM21" s="108">
        <v>0</v>
      </c>
      <c r="AN21" s="108">
        <v>151</v>
      </c>
      <c r="AO21" s="110">
        <v>4.9000000000000004</v>
      </c>
      <c r="AP21" s="110">
        <v>1.68</v>
      </c>
      <c r="AQ21" s="110">
        <v>6</v>
      </c>
      <c r="AR21" s="109" t="s">
        <v>443</v>
      </c>
      <c r="AS21" s="109">
        <v>1.4413592815399201</v>
      </c>
      <c r="AT21" s="108">
        <v>77</v>
      </c>
      <c r="AU21" s="110">
        <v>100</v>
      </c>
      <c r="AV21" s="109" t="s">
        <v>443</v>
      </c>
      <c r="AW21" s="109">
        <v>85.052902221679702</v>
      </c>
      <c r="AX21" s="109">
        <v>115.690788269043</v>
      </c>
      <c r="AY21" s="108">
        <v>150000</v>
      </c>
      <c r="AZ21" s="110">
        <v>99.4847994</v>
      </c>
      <c r="BA21" s="110">
        <v>100</v>
      </c>
      <c r="BB21" s="108">
        <v>46383.23828125</v>
      </c>
      <c r="BC21" s="108">
        <v>11348159</v>
      </c>
      <c r="BD21" s="108">
        <v>11191791</v>
      </c>
      <c r="BE21" s="108">
        <v>30280</v>
      </c>
      <c r="BF21" s="108"/>
    </row>
    <row r="22" spans="1:58" x14ac:dyDescent="0.25">
      <c r="A22" s="133" t="s">
        <v>33</v>
      </c>
      <c r="B22" s="111" t="s">
        <v>32</v>
      </c>
      <c r="C22" s="108">
        <v>307.61849235368419</v>
      </c>
      <c r="D22" s="108">
        <v>0</v>
      </c>
      <c r="E22" s="108">
        <v>5856.2685000000001</v>
      </c>
      <c r="F22" s="108">
        <v>0.104</v>
      </c>
      <c r="G22" s="108">
        <v>3838.0136829420007</v>
      </c>
      <c r="H22" s="108">
        <v>472.48844382000004</v>
      </c>
      <c r="I22" s="108">
        <v>4723.5309999999999</v>
      </c>
      <c r="J22" s="108">
        <v>0</v>
      </c>
      <c r="K22" s="109">
        <v>0</v>
      </c>
      <c r="L22" s="109">
        <v>6.0606060606060601E-2</v>
      </c>
      <c r="M22" s="109">
        <v>3.4000000000000002E-2</v>
      </c>
      <c r="N22" s="109">
        <v>1.7999999999999999E-2</v>
      </c>
      <c r="O22" s="108">
        <v>0</v>
      </c>
      <c r="P22" s="108">
        <v>0</v>
      </c>
      <c r="Q22" s="109">
        <v>0.70599999999999996</v>
      </c>
      <c r="R22" s="109">
        <v>3.0412999999999999E-2</v>
      </c>
      <c r="S22" s="108">
        <v>80000</v>
      </c>
      <c r="T22" s="108">
        <v>37.56</v>
      </c>
      <c r="U22" s="108">
        <v>27.29</v>
      </c>
      <c r="V22" s="109">
        <v>1.65687155723572</v>
      </c>
      <c r="W22" s="110">
        <v>16.5</v>
      </c>
      <c r="X22" s="110">
        <v>6.1999998092651403</v>
      </c>
      <c r="Y22" s="109">
        <v>0.82800000905990601</v>
      </c>
      <c r="Z22" s="108">
        <v>95</v>
      </c>
      <c r="AA22" s="108">
        <v>25</v>
      </c>
      <c r="AB22" s="110">
        <v>1.5</v>
      </c>
      <c r="AC22" s="109">
        <v>488.73545494000001</v>
      </c>
      <c r="AD22" s="109">
        <v>28</v>
      </c>
      <c r="AE22" s="110">
        <v>0</v>
      </c>
      <c r="AF22" s="109">
        <v>0.37523759269691298</v>
      </c>
      <c r="AG22" s="109" t="s">
        <v>443</v>
      </c>
      <c r="AH22" s="108">
        <v>20000</v>
      </c>
      <c r="AI22" s="108">
        <v>10355</v>
      </c>
      <c r="AJ22" s="108">
        <v>0</v>
      </c>
      <c r="AK22" s="108">
        <v>0</v>
      </c>
      <c r="AL22" s="108">
        <v>0</v>
      </c>
      <c r="AM22" s="108">
        <v>0</v>
      </c>
      <c r="AN22" s="108">
        <v>124</v>
      </c>
      <c r="AO22" s="110">
        <v>6.2</v>
      </c>
      <c r="AP22" s="110">
        <v>3.03</v>
      </c>
      <c r="AQ22" s="110">
        <v>27.9</v>
      </c>
      <c r="AR22" s="109" t="s">
        <v>443</v>
      </c>
      <c r="AS22" s="109">
        <v>-0.69650912284851096</v>
      </c>
      <c r="AT22" s="108" t="s">
        <v>443</v>
      </c>
      <c r="AU22" s="110">
        <v>92.451248168945298</v>
      </c>
      <c r="AV22" s="109">
        <v>82.776817321777301</v>
      </c>
      <c r="AW22" s="109">
        <v>41.590000152587898</v>
      </c>
      <c r="AX22" s="109">
        <v>48.907070159912102</v>
      </c>
      <c r="AY22" s="108">
        <v>6000</v>
      </c>
      <c r="AZ22" s="110">
        <v>90.539646399999995</v>
      </c>
      <c r="BA22" s="110">
        <v>99.504312499999997</v>
      </c>
      <c r="BB22" s="108">
        <v>8448.04296875</v>
      </c>
      <c r="BC22" s="108">
        <v>366954</v>
      </c>
      <c r="BD22" s="108">
        <v>357547</v>
      </c>
      <c r="BE22" s="108">
        <v>22810</v>
      </c>
      <c r="BF22" s="108"/>
    </row>
    <row r="23" spans="1:58" x14ac:dyDescent="0.25">
      <c r="A23" s="133" t="s">
        <v>35</v>
      </c>
      <c r="B23" s="111" t="s">
        <v>34</v>
      </c>
      <c r="C23" s="108">
        <v>0</v>
      </c>
      <c r="D23" s="108">
        <v>0</v>
      </c>
      <c r="E23" s="108">
        <v>59820.669000000009</v>
      </c>
      <c r="F23" s="108">
        <v>0</v>
      </c>
      <c r="G23" s="108">
        <v>0</v>
      </c>
      <c r="H23" s="108">
        <v>0</v>
      </c>
      <c r="I23" s="108">
        <v>0</v>
      </c>
      <c r="J23" s="108">
        <v>0</v>
      </c>
      <c r="K23" s="109">
        <v>0</v>
      </c>
      <c r="L23" s="109">
        <v>3.03030303030303E-2</v>
      </c>
      <c r="M23" s="109">
        <v>0.33800000000000002</v>
      </c>
      <c r="N23" s="109">
        <v>0.13600000000000001</v>
      </c>
      <c r="O23" s="108">
        <v>0</v>
      </c>
      <c r="P23" s="108">
        <v>0</v>
      </c>
      <c r="Q23" s="109">
        <v>0.48499999999999999</v>
      </c>
      <c r="R23" s="109">
        <v>0.3425127</v>
      </c>
      <c r="S23" s="108">
        <v>3384474</v>
      </c>
      <c r="T23" s="108">
        <v>599.32000000000005</v>
      </c>
      <c r="U23" s="108">
        <v>430.22</v>
      </c>
      <c r="V23" s="109">
        <v>5.2059817314147896</v>
      </c>
      <c r="W23" s="110">
        <v>99.5</v>
      </c>
      <c r="X23" s="110">
        <v>18</v>
      </c>
      <c r="Y23" s="109">
        <v>5.9000000357627903E-2</v>
      </c>
      <c r="Z23" s="108">
        <v>74</v>
      </c>
      <c r="AA23" s="108">
        <v>60</v>
      </c>
      <c r="AB23" s="110">
        <v>1.1000000238418599</v>
      </c>
      <c r="AC23" s="109">
        <v>85.608360750000003</v>
      </c>
      <c r="AD23" s="109">
        <v>405</v>
      </c>
      <c r="AE23" s="110">
        <v>80</v>
      </c>
      <c r="AF23" s="109">
        <v>0.61268894779622496</v>
      </c>
      <c r="AG23" s="109">
        <v>43.439998626708999</v>
      </c>
      <c r="AH23" s="108">
        <v>0</v>
      </c>
      <c r="AI23" s="108">
        <v>281</v>
      </c>
      <c r="AJ23" s="108">
        <v>0</v>
      </c>
      <c r="AK23" s="108">
        <v>0</v>
      </c>
      <c r="AL23" s="108">
        <v>809</v>
      </c>
      <c r="AM23" s="108">
        <v>0</v>
      </c>
      <c r="AN23" s="108">
        <v>127</v>
      </c>
      <c r="AO23" s="110">
        <v>7.5</v>
      </c>
      <c r="AP23" s="110">
        <v>8.07</v>
      </c>
      <c r="AQ23" s="110">
        <v>21.8</v>
      </c>
      <c r="AR23" s="109">
        <v>2.7833333333333332</v>
      </c>
      <c r="AS23" s="109">
        <v>-0.617992043495178</v>
      </c>
      <c r="AT23" s="108">
        <v>36</v>
      </c>
      <c r="AU23" s="110">
        <v>34.099998474121101</v>
      </c>
      <c r="AV23" s="109">
        <v>38.447139739990199</v>
      </c>
      <c r="AW23" s="109">
        <v>6.7877030372619602</v>
      </c>
      <c r="AX23" s="109">
        <v>85.644325256347699</v>
      </c>
      <c r="AY23" s="108">
        <v>13000</v>
      </c>
      <c r="AZ23" s="110">
        <v>19.718905500000002</v>
      </c>
      <c r="BA23" s="110">
        <v>77.904522</v>
      </c>
      <c r="BB23" s="108">
        <v>2168.21044921875</v>
      </c>
      <c r="BC23" s="108">
        <v>10872298</v>
      </c>
      <c r="BD23" s="108">
        <v>10845967</v>
      </c>
      <c r="BE23" s="108">
        <v>112760</v>
      </c>
      <c r="BF23" s="108"/>
    </row>
    <row r="24" spans="1:58" x14ac:dyDescent="0.25">
      <c r="A24" s="133" t="s">
        <v>37</v>
      </c>
      <c r="B24" s="111" t="s">
        <v>36</v>
      </c>
      <c r="C24" s="108">
        <v>1549.1391132000001</v>
      </c>
      <c r="D24" s="108">
        <v>361.03700043368423</v>
      </c>
      <c r="E24" s="108">
        <v>5560.6304999999993</v>
      </c>
      <c r="F24" s="108">
        <v>0</v>
      </c>
      <c r="G24" s="108">
        <v>0</v>
      </c>
      <c r="H24" s="108">
        <v>0</v>
      </c>
      <c r="I24" s="108">
        <v>0</v>
      </c>
      <c r="J24" s="108">
        <v>0</v>
      </c>
      <c r="K24" s="109">
        <v>0</v>
      </c>
      <c r="L24" s="109">
        <v>0</v>
      </c>
      <c r="M24" s="109">
        <v>5.3999999999999999E-2</v>
      </c>
      <c r="N24" s="109">
        <v>3.0000000000000001E-3</v>
      </c>
      <c r="O24" s="108">
        <v>0</v>
      </c>
      <c r="P24" s="108">
        <v>0</v>
      </c>
      <c r="Q24" s="109">
        <v>0.60699999999999998</v>
      </c>
      <c r="R24" s="109">
        <v>0.12796350000000001</v>
      </c>
      <c r="S24" s="108">
        <v>1514322</v>
      </c>
      <c r="T24" s="108">
        <v>130.63999999999999</v>
      </c>
      <c r="U24" s="108">
        <v>97.28</v>
      </c>
      <c r="V24" s="109">
        <v>5.1866865158081099</v>
      </c>
      <c r="W24" s="110">
        <v>32.900001525878899</v>
      </c>
      <c r="X24" s="110">
        <v>12.800000190734901</v>
      </c>
      <c r="Y24" s="109">
        <v>0.25900000333786</v>
      </c>
      <c r="Z24" s="108">
        <v>97</v>
      </c>
      <c r="AA24" s="108">
        <v>155</v>
      </c>
      <c r="AB24" s="110">
        <v>0.10000000149011599</v>
      </c>
      <c r="AC24" s="109">
        <v>281.09634273</v>
      </c>
      <c r="AD24" s="109">
        <v>148</v>
      </c>
      <c r="AE24" s="110">
        <v>0</v>
      </c>
      <c r="AF24" s="109">
        <v>0.47728728842290302</v>
      </c>
      <c r="AG24" s="109">
        <v>38.650001525878899</v>
      </c>
      <c r="AH24" s="108">
        <v>0</v>
      </c>
      <c r="AI24" s="108">
        <v>0</v>
      </c>
      <c r="AJ24" s="108">
        <v>0</v>
      </c>
      <c r="AK24" s="108">
        <v>0</v>
      </c>
      <c r="AL24" s="108">
        <v>0</v>
      </c>
      <c r="AM24" s="108">
        <v>0</v>
      </c>
      <c r="AN24" s="108">
        <v>110</v>
      </c>
      <c r="AO24" s="110">
        <v>15.7</v>
      </c>
      <c r="AP24" s="110">
        <v>5.07</v>
      </c>
      <c r="AQ24" s="110">
        <v>6.4</v>
      </c>
      <c r="AR24" s="109">
        <v>3.2166666666666672</v>
      </c>
      <c r="AS24" s="109">
        <v>0.40628629922866799</v>
      </c>
      <c r="AT24" s="108">
        <v>65</v>
      </c>
      <c r="AU24" s="110">
        <v>100</v>
      </c>
      <c r="AV24" s="109">
        <v>63.906818389892599</v>
      </c>
      <c r="AW24" s="109">
        <v>39.799999237060497</v>
      </c>
      <c r="AX24" s="109">
        <v>87.119377136230497</v>
      </c>
      <c r="AY24" s="108">
        <v>1600</v>
      </c>
      <c r="AZ24" s="110">
        <v>50.400342100000003</v>
      </c>
      <c r="BA24" s="110">
        <v>99.998840900000005</v>
      </c>
      <c r="BB24" s="108">
        <v>8743.9853515625</v>
      </c>
      <c r="BC24" s="108">
        <v>797765</v>
      </c>
      <c r="BD24" s="108">
        <v>624581</v>
      </c>
      <c r="BE24" s="108">
        <v>38394</v>
      </c>
      <c r="BF24" s="108"/>
    </row>
    <row r="25" spans="1:58" x14ac:dyDescent="0.25">
      <c r="A25" s="133" t="s">
        <v>843</v>
      </c>
      <c r="B25" s="111" t="s">
        <v>38</v>
      </c>
      <c r="C25" s="108">
        <v>20353.464557010528</v>
      </c>
      <c r="D25" s="108">
        <v>0</v>
      </c>
      <c r="E25" s="108">
        <v>74179.915499999988</v>
      </c>
      <c r="F25" s="108">
        <v>0</v>
      </c>
      <c r="G25" s="108">
        <v>0</v>
      </c>
      <c r="H25" s="108">
        <v>0</v>
      </c>
      <c r="I25" s="108">
        <v>0</v>
      </c>
      <c r="J25" s="108">
        <v>47111</v>
      </c>
      <c r="K25" s="109">
        <v>0.30299999999999999</v>
      </c>
      <c r="L25" s="109">
        <v>0</v>
      </c>
      <c r="M25" s="109">
        <v>0.76600000000000001</v>
      </c>
      <c r="N25" s="109">
        <v>5.7000000000000002E-2</v>
      </c>
      <c r="O25" s="108">
        <v>0</v>
      </c>
      <c r="P25" s="108">
        <v>0</v>
      </c>
      <c r="Q25" s="109">
        <v>0.67400000000000004</v>
      </c>
      <c r="R25" s="109">
        <v>9.6584000000000003E-2</v>
      </c>
      <c r="S25" s="108">
        <v>17141959</v>
      </c>
      <c r="T25" s="108">
        <v>674.57</v>
      </c>
      <c r="U25" s="108">
        <v>786.74</v>
      </c>
      <c r="V25" s="109">
        <v>2.4683434963226301</v>
      </c>
      <c r="W25" s="110">
        <v>38.400001525878899</v>
      </c>
      <c r="X25" s="110">
        <v>4.5</v>
      </c>
      <c r="Y25" s="109">
        <v>0.42</v>
      </c>
      <c r="Z25" s="108">
        <v>99</v>
      </c>
      <c r="AA25" s="108">
        <v>117</v>
      </c>
      <c r="AB25" s="110">
        <v>0.30000001192092901</v>
      </c>
      <c r="AC25" s="109">
        <v>427.41129647999998</v>
      </c>
      <c r="AD25" s="109">
        <v>206</v>
      </c>
      <c r="AE25" s="110">
        <v>0</v>
      </c>
      <c r="AF25" s="109">
        <v>0.44558403443998101</v>
      </c>
      <c r="AG25" s="109">
        <v>48.400001525878899</v>
      </c>
      <c r="AH25" s="108">
        <v>96890</v>
      </c>
      <c r="AI25" s="108">
        <v>670420</v>
      </c>
      <c r="AJ25" s="108">
        <v>0</v>
      </c>
      <c r="AK25" s="108">
        <v>0</v>
      </c>
      <c r="AL25" s="108">
        <v>786</v>
      </c>
      <c r="AM25" s="108">
        <v>0</v>
      </c>
      <c r="AN25" s="108">
        <v>103</v>
      </c>
      <c r="AO25" s="110">
        <v>15.9</v>
      </c>
      <c r="AP25" s="110">
        <v>5.85</v>
      </c>
      <c r="AQ25" s="110">
        <v>12.2</v>
      </c>
      <c r="AR25" s="109">
        <v>2.7666666666666666</v>
      </c>
      <c r="AS25" s="109">
        <v>-0.657609462738037</v>
      </c>
      <c r="AT25" s="108">
        <v>33</v>
      </c>
      <c r="AU25" s="110">
        <v>90.038726806640597</v>
      </c>
      <c r="AV25" s="109">
        <v>95.141921997070298</v>
      </c>
      <c r="AW25" s="109">
        <v>45.099998474121101</v>
      </c>
      <c r="AX25" s="109">
        <v>92.183853149414105</v>
      </c>
      <c r="AY25" s="108">
        <v>95000</v>
      </c>
      <c r="AZ25" s="110">
        <v>50.329057400000003</v>
      </c>
      <c r="BA25" s="110">
        <v>90.036293599999993</v>
      </c>
      <c r="BB25" s="108">
        <v>7236.08935546875</v>
      </c>
      <c r="BC25" s="108">
        <v>10887882</v>
      </c>
      <c r="BD25" s="108">
        <v>10640463</v>
      </c>
      <c r="BE25" s="108">
        <v>1083300</v>
      </c>
      <c r="BF25" s="108"/>
    </row>
    <row r="26" spans="1:58" x14ac:dyDescent="0.25">
      <c r="A26" s="133" t="s">
        <v>40</v>
      </c>
      <c r="B26" s="111" t="s">
        <v>39</v>
      </c>
      <c r="C26" s="108">
        <v>8016.1379882526317</v>
      </c>
      <c r="D26" s="108">
        <v>0</v>
      </c>
      <c r="E26" s="108">
        <v>44692.930500000002</v>
      </c>
      <c r="F26" s="108">
        <v>4.5999999999999999E-2</v>
      </c>
      <c r="G26" s="108">
        <v>0</v>
      </c>
      <c r="H26" s="108">
        <v>0</v>
      </c>
      <c r="I26" s="108">
        <v>0</v>
      </c>
      <c r="J26" s="108">
        <v>1896</v>
      </c>
      <c r="K26" s="109">
        <v>6.0999999999999999E-2</v>
      </c>
      <c r="L26" s="109">
        <v>0.12121212121212099</v>
      </c>
      <c r="M26" s="109">
        <v>8.1000000000000003E-2</v>
      </c>
      <c r="N26" s="109">
        <v>8.8999999999999996E-2</v>
      </c>
      <c r="O26" s="108">
        <v>0</v>
      </c>
      <c r="P26" s="108">
        <v>0</v>
      </c>
      <c r="Q26" s="109">
        <v>0.75</v>
      </c>
      <c r="R26" s="109">
        <v>6.3216000000000001E-3</v>
      </c>
      <c r="S26" s="108">
        <v>6088075</v>
      </c>
      <c r="T26" s="108">
        <v>629.91</v>
      </c>
      <c r="U26" s="108">
        <v>355.05</v>
      </c>
      <c r="V26" s="109">
        <v>2.1847610473632799</v>
      </c>
      <c r="W26" s="110">
        <v>5.4000000953674299</v>
      </c>
      <c r="X26" s="110">
        <v>1.5</v>
      </c>
      <c r="Y26" s="109">
        <v>1.9299999475479099</v>
      </c>
      <c r="Z26" s="108">
        <v>83</v>
      </c>
      <c r="AA26" s="108">
        <v>37</v>
      </c>
      <c r="AB26" s="110" t="s">
        <v>443</v>
      </c>
      <c r="AC26" s="109">
        <v>957.39697910999996</v>
      </c>
      <c r="AD26" s="109">
        <v>11</v>
      </c>
      <c r="AE26" s="110" t="s">
        <v>443</v>
      </c>
      <c r="AF26" s="109">
        <v>0.15834531834483101</v>
      </c>
      <c r="AG26" s="109">
        <v>33.040000915527301</v>
      </c>
      <c r="AH26" s="108">
        <v>0</v>
      </c>
      <c r="AI26" s="108">
        <v>0</v>
      </c>
      <c r="AJ26" s="108">
        <v>0</v>
      </c>
      <c r="AK26" s="108">
        <v>98300</v>
      </c>
      <c r="AL26" s="108">
        <v>5271</v>
      </c>
      <c r="AM26" s="108">
        <v>5</v>
      </c>
      <c r="AN26" s="108">
        <v>127</v>
      </c>
      <c r="AO26" s="110">
        <v>4.9000000000000004</v>
      </c>
      <c r="AP26" s="110">
        <v>4.82</v>
      </c>
      <c r="AQ26" s="110">
        <v>6.3</v>
      </c>
      <c r="AR26" s="109" t="s">
        <v>443</v>
      </c>
      <c r="AS26" s="109">
        <v>-0.54428517818450906</v>
      </c>
      <c r="AT26" s="108">
        <v>39</v>
      </c>
      <c r="AU26" s="110">
        <v>100</v>
      </c>
      <c r="AV26" s="109">
        <v>98.485763549804702</v>
      </c>
      <c r="AW26" s="109">
        <v>65.065505981445298</v>
      </c>
      <c r="AX26" s="109">
        <v>90.151962280273395</v>
      </c>
      <c r="AY26" s="108">
        <v>38000</v>
      </c>
      <c r="AZ26" s="110">
        <v>94.782081399999996</v>
      </c>
      <c r="BA26" s="110">
        <v>99.874047200000007</v>
      </c>
      <c r="BB26" s="108">
        <v>12074.751953125</v>
      </c>
      <c r="BC26" s="108">
        <v>3516816</v>
      </c>
      <c r="BD26" s="108">
        <v>3793205</v>
      </c>
      <c r="BE26" s="108">
        <v>51000</v>
      </c>
      <c r="BF26" s="108"/>
    </row>
    <row r="27" spans="1:58" x14ac:dyDescent="0.25">
      <c r="A27" s="133" t="s">
        <v>42</v>
      </c>
      <c r="B27" s="111" t="s">
        <v>41</v>
      </c>
      <c r="C27" s="108">
        <v>0</v>
      </c>
      <c r="D27" s="108">
        <v>0</v>
      </c>
      <c r="E27" s="108">
        <v>12026.559000000001</v>
      </c>
      <c r="F27" s="108">
        <v>0</v>
      </c>
      <c r="G27" s="108">
        <v>0</v>
      </c>
      <c r="H27" s="108">
        <v>0</v>
      </c>
      <c r="I27" s="108">
        <v>0</v>
      </c>
      <c r="J27" s="108">
        <v>3030</v>
      </c>
      <c r="K27" s="109">
        <v>6.0999999999999999E-2</v>
      </c>
      <c r="L27" s="109">
        <v>0.60606060606060597</v>
      </c>
      <c r="M27" s="109">
        <v>3.3000000000000002E-2</v>
      </c>
      <c r="N27" s="109">
        <v>1.2E-2</v>
      </c>
      <c r="O27" s="108">
        <v>0</v>
      </c>
      <c r="P27" s="108">
        <v>0</v>
      </c>
      <c r="Q27" s="109">
        <v>0.69799999999999995</v>
      </c>
      <c r="R27" s="109" t="s">
        <v>443</v>
      </c>
      <c r="S27" s="108">
        <v>0</v>
      </c>
      <c r="T27" s="108">
        <v>99.37</v>
      </c>
      <c r="U27" s="108">
        <v>65.58</v>
      </c>
      <c r="V27" s="109">
        <v>0.46418219804763799</v>
      </c>
      <c r="W27" s="110">
        <v>43.599998474121101</v>
      </c>
      <c r="X27" s="110">
        <v>11.199999809265099</v>
      </c>
      <c r="Y27" s="109">
        <v>0.335999995470047</v>
      </c>
      <c r="Z27" s="108">
        <v>97</v>
      </c>
      <c r="AA27" s="108">
        <v>356</v>
      </c>
      <c r="AB27" s="110">
        <v>22.200000762939499</v>
      </c>
      <c r="AC27" s="109">
        <v>870.83699002000003</v>
      </c>
      <c r="AD27" s="109">
        <v>129</v>
      </c>
      <c r="AE27" s="110">
        <v>0</v>
      </c>
      <c r="AF27" s="109">
        <v>0.43541451802318198</v>
      </c>
      <c r="AG27" s="109">
        <v>60.459999084472699</v>
      </c>
      <c r="AH27" s="108">
        <v>0</v>
      </c>
      <c r="AI27" s="108">
        <v>0</v>
      </c>
      <c r="AJ27" s="108">
        <v>3250</v>
      </c>
      <c r="AK27" s="108">
        <v>0</v>
      </c>
      <c r="AL27" s="108">
        <v>2093</v>
      </c>
      <c r="AM27" s="108">
        <v>0</v>
      </c>
      <c r="AN27" s="108">
        <v>100</v>
      </c>
      <c r="AO27" s="110">
        <v>24.1</v>
      </c>
      <c r="AP27" s="110">
        <v>2.93</v>
      </c>
      <c r="AQ27" s="110">
        <v>3.6</v>
      </c>
      <c r="AR27" s="109">
        <v>2.75</v>
      </c>
      <c r="AS27" s="109">
        <v>0.51328819990158103</v>
      </c>
      <c r="AT27" s="108">
        <v>60</v>
      </c>
      <c r="AU27" s="110">
        <v>56.482303619384801</v>
      </c>
      <c r="AV27" s="109">
        <v>88.224411010742202</v>
      </c>
      <c r="AW27" s="109">
        <v>27.5</v>
      </c>
      <c r="AX27" s="109">
        <v>169.003005981445</v>
      </c>
      <c r="AY27" s="108">
        <v>40000</v>
      </c>
      <c r="AZ27" s="110">
        <v>63.432747999999997</v>
      </c>
      <c r="BA27" s="110">
        <v>96.229326400000005</v>
      </c>
      <c r="BB27" s="108">
        <v>16734.8515625</v>
      </c>
      <c r="BC27" s="108">
        <v>2250260</v>
      </c>
      <c r="BD27" s="108">
        <v>2244915</v>
      </c>
      <c r="BE27" s="108">
        <v>566730</v>
      </c>
      <c r="BF27" s="108"/>
    </row>
    <row r="28" spans="1:58" x14ac:dyDescent="0.25">
      <c r="A28" s="133" t="s">
        <v>44</v>
      </c>
      <c r="B28" s="111" t="s">
        <v>43</v>
      </c>
      <c r="C28" s="108">
        <v>5251.2992859368414</v>
      </c>
      <c r="D28" s="108">
        <v>0</v>
      </c>
      <c r="E28" s="108">
        <v>952132.97450000001</v>
      </c>
      <c r="F28" s="108">
        <v>0</v>
      </c>
      <c r="G28" s="108">
        <v>0</v>
      </c>
      <c r="H28" s="108">
        <v>0</v>
      </c>
      <c r="I28" s="108">
        <v>0</v>
      </c>
      <c r="J28" s="108">
        <v>1327636</v>
      </c>
      <c r="K28" s="109">
        <v>0.39400000000000002</v>
      </c>
      <c r="L28" s="109">
        <v>0</v>
      </c>
      <c r="M28" s="109">
        <v>0.78900000000000003</v>
      </c>
      <c r="N28" s="109">
        <v>0.49099999999999999</v>
      </c>
      <c r="O28" s="108">
        <v>0</v>
      </c>
      <c r="P28" s="108">
        <v>4</v>
      </c>
      <c r="Q28" s="109">
        <v>0.754</v>
      </c>
      <c r="R28" s="109">
        <v>9.6871000000000006E-3</v>
      </c>
      <c r="S28" s="108">
        <v>1355990</v>
      </c>
      <c r="T28" s="108">
        <v>914.15</v>
      </c>
      <c r="U28" s="108">
        <v>998.71</v>
      </c>
      <c r="V28" s="109">
        <v>5.6592322885990101E-2</v>
      </c>
      <c r="W28" s="110">
        <v>16.399999618530298</v>
      </c>
      <c r="X28" s="110">
        <v>2.2000000476837198</v>
      </c>
      <c r="Y28" s="109">
        <v>1.8910000324249301</v>
      </c>
      <c r="Z28" s="108">
        <v>96</v>
      </c>
      <c r="AA28" s="108">
        <v>41</v>
      </c>
      <c r="AB28" s="110">
        <v>0.60000002384185802</v>
      </c>
      <c r="AC28" s="109">
        <v>1318.1720803400001</v>
      </c>
      <c r="AD28" s="109">
        <v>44</v>
      </c>
      <c r="AE28" s="110">
        <v>1</v>
      </c>
      <c r="AF28" s="109">
        <v>0.41445600997491</v>
      </c>
      <c r="AG28" s="109">
        <v>51.4799995422363</v>
      </c>
      <c r="AH28" s="108">
        <v>308547</v>
      </c>
      <c r="AI28" s="108">
        <v>51292</v>
      </c>
      <c r="AJ28" s="108">
        <v>104140</v>
      </c>
      <c r="AK28" s="108">
        <v>0</v>
      </c>
      <c r="AL28" s="108">
        <v>9689</v>
      </c>
      <c r="AM28" s="108">
        <v>0</v>
      </c>
      <c r="AN28" s="108">
        <v>135</v>
      </c>
      <c r="AO28" s="110">
        <v>4.9000000000000004</v>
      </c>
      <c r="AP28" s="110">
        <v>2.61</v>
      </c>
      <c r="AQ28" s="110">
        <v>4.4000000000000004</v>
      </c>
      <c r="AR28" s="109">
        <v>3.2833333333333328</v>
      </c>
      <c r="AS28" s="109">
        <v>-0.18901371955871599</v>
      </c>
      <c r="AT28" s="108">
        <v>40</v>
      </c>
      <c r="AU28" s="110">
        <v>99.650245666503906</v>
      </c>
      <c r="AV28" s="109">
        <v>92.586807250976605</v>
      </c>
      <c r="AW28" s="109">
        <v>59.079479217529297</v>
      </c>
      <c r="AX28" s="109">
        <v>126.59226226806599</v>
      </c>
      <c r="AY28" s="108">
        <v>900000</v>
      </c>
      <c r="AZ28" s="110">
        <v>82.775672900000004</v>
      </c>
      <c r="BA28" s="110">
        <v>98.124383100000003</v>
      </c>
      <c r="BB28" s="108">
        <v>15127.810546875</v>
      </c>
      <c r="BC28" s="108">
        <v>207652864</v>
      </c>
      <c r="BD28" s="108">
        <v>200217866</v>
      </c>
      <c r="BE28" s="108">
        <v>8459420</v>
      </c>
      <c r="BF28" s="108"/>
    </row>
    <row r="29" spans="1:58" x14ac:dyDescent="0.25">
      <c r="A29" s="133" t="s">
        <v>379</v>
      </c>
      <c r="B29" s="111" t="s">
        <v>45</v>
      </c>
      <c r="C29" s="108">
        <v>0</v>
      </c>
      <c r="D29" s="108">
        <v>0</v>
      </c>
      <c r="E29" s="108">
        <v>922.37900000000013</v>
      </c>
      <c r="F29" s="108">
        <v>0.45200000000000001</v>
      </c>
      <c r="G29" s="108">
        <v>193.00756376149999</v>
      </c>
      <c r="H29" s="108">
        <v>0</v>
      </c>
      <c r="I29" s="108">
        <v>515.65300000000002</v>
      </c>
      <c r="J29" s="108">
        <v>0</v>
      </c>
      <c r="K29" s="109">
        <v>0</v>
      </c>
      <c r="L29" s="109">
        <v>0.12121212121212099</v>
      </c>
      <c r="M29" s="109">
        <v>1E-3</v>
      </c>
      <c r="N29" s="109">
        <v>0.111</v>
      </c>
      <c r="O29" s="108">
        <v>0</v>
      </c>
      <c r="P29" s="108">
        <v>0</v>
      </c>
      <c r="Q29" s="109">
        <v>0.86499999999999999</v>
      </c>
      <c r="R29" s="109" t="s">
        <v>443</v>
      </c>
      <c r="S29" s="108">
        <v>0</v>
      </c>
      <c r="T29" s="108">
        <v>0</v>
      </c>
      <c r="U29" s="108">
        <v>0</v>
      </c>
      <c r="V29" s="109" t="s">
        <v>443</v>
      </c>
      <c r="W29" s="110">
        <v>10.199999809265099</v>
      </c>
      <c r="X29" s="110">
        <v>9.6000003814697301</v>
      </c>
      <c r="Y29" s="109">
        <v>1.442999958992</v>
      </c>
      <c r="Z29" s="108">
        <v>98</v>
      </c>
      <c r="AA29" s="108">
        <v>58</v>
      </c>
      <c r="AB29" s="110" t="s">
        <v>443</v>
      </c>
      <c r="AC29" s="109">
        <v>1777.75860876</v>
      </c>
      <c r="AD29" s="109">
        <v>23</v>
      </c>
      <c r="AE29" s="110" t="s">
        <v>443</v>
      </c>
      <c r="AF29" s="109" t="s">
        <v>443</v>
      </c>
      <c r="AG29" s="109" t="s">
        <v>443</v>
      </c>
      <c r="AH29" s="108">
        <v>0</v>
      </c>
      <c r="AI29" s="108">
        <v>0</v>
      </c>
      <c r="AJ29" s="108">
        <v>0</v>
      </c>
      <c r="AK29" s="108">
        <v>0</v>
      </c>
      <c r="AL29" s="108">
        <v>0</v>
      </c>
      <c r="AM29" s="108">
        <v>0</v>
      </c>
      <c r="AN29" s="108">
        <v>130</v>
      </c>
      <c r="AO29" s="110">
        <v>4.9000000000000004</v>
      </c>
      <c r="AP29" s="110">
        <v>2.95</v>
      </c>
      <c r="AQ29" s="110">
        <v>4.7</v>
      </c>
      <c r="AR29" s="109">
        <v>2.6166666666666667</v>
      </c>
      <c r="AS29" s="109">
        <v>1.05256199836731</v>
      </c>
      <c r="AT29" s="108">
        <v>58</v>
      </c>
      <c r="AU29" s="110">
        <v>100</v>
      </c>
      <c r="AV29" s="109">
        <v>96.656532287597699</v>
      </c>
      <c r="AW29" s="109">
        <v>71.199996948242202</v>
      </c>
      <c r="AX29" s="109">
        <v>108.13111877441401</v>
      </c>
      <c r="AY29" s="108">
        <v>1500</v>
      </c>
      <c r="AZ29" s="110" t="s">
        <v>443</v>
      </c>
      <c r="BA29" s="110" t="s">
        <v>443</v>
      </c>
      <c r="BB29" s="108">
        <v>77440.8828125</v>
      </c>
      <c r="BC29" s="108">
        <v>423196</v>
      </c>
      <c r="BD29" s="108">
        <v>419238</v>
      </c>
      <c r="BE29" s="108">
        <v>5270</v>
      </c>
      <c r="BF29" s="108"/>
    </row>
    <row r="30" spans="1:58" x14ac:dyDescent="0.25">
      <c r="A30" s="133" t="s">
        <v>47</v>
      </c>
      <c r="B30" s="111" t="s">
        <v>46</v>
      </c>
      <c r="C30" s="108">
        <v>14115.311557368421</v>
      </c>
      <c r="D30" s="108">
        <v>29.624522673684211</v>
      </c>
      <c r="E30" s="108">
        <v>33065.781000000003</v>
      </c>
      <c r="F30" s="108">
        <v>0</v>
      </c>
      <c r="G30" s="108">
        <v>0</v>
      </c>
      <c r="H30" s="108">
        <v>0</v>
      </c>
      <c r="I30" s="108">
        <v>0</v>
      </c>
      <c r="J30" s="108">
        <v>0</v>
      </c>
      <c r="K30" s="109">
        <v>0.03</v>
      </c>
      <c r="L30" s="109">
        <v>0.15151515151515199</v>
      </c>
      <c r="M30" s="109">
        <v>6.9000000000000006E-2</v>
      </c>
      <c r="N30" s="109">
        <v>4.2999999999999997E-2</v>
      </c>
      <c r="O30" s="108">
        <v>0</v>
      </c>
      <c r="P30" s="108">
        <v>0</v>
      </c>
      <c r="Q30" s="109">
        <v>0.79400000000000004</v>
      </c>
      <c r="R30" s="109" t="s">
        <v>443</v>
      </c>
      <c r="S30" s="108">
        <v>28351</v>
      </c>
      <c r="T30" s="108">
        <v>0</v>
      </c>
      <c r="U30" s="108">
        <v>0</v>
      </c>
      <c r="V30" s="109" t="s">
        <v>443</v>
      </c>
      <c r="W30" s="110">
        <v>10.3999996185303</v>
      </c>
      <c r="X30" s="110" t="s">
        <v>443</v>
      </c>
      <c r="Y30" s="109">
        <v>3.8659999370575</v>
      </c>
      <c r="Z30" s="108">
        <v>92</v>
      </c>
      <c r="AA30" s="108">
        <v>24</v>
      </c>
      <c r="AB30" s="110" t="s">
        <v>443</v>
      </c>
      <c r="AC30" s="109">
        <v>1398.87848798</v>
      </c>
      <c r="AD30" s="109">
        <v>11</v>
      </c>
      <c r="AE30" s="110" t="s">
        <v>443</v>
      </c>
      <c r="AF30" s="109">
        <v>0.22270121152588801</v>
      </c>
      <c r="AG30" s="109">
        <v>36.009998321533203</v>
      </c>
      <c r="AH30" s="108">
        <v>0</v>
      </c>
      <c r="AI30" s="108">
        <v>0</v>
      </c>
      <c r="AJ30" s="108">
        <v>0</v>
      </c>
      <c r="AK30" s="108">
        <v>0</v>
      </c>
      <c r="AL30" s="108">
        <v>17814</v>
      </c>
      <c r="AM30" s="108">
        <v>0</v>
      </c>
      <c r="AN30" s="108">
        <v>116</v>
      </c>
      <c r="AO30" s="110">
        <v>4.9000000000000004</v>
      </c>
      <c r="AP30" s="110">
        <v>3.19</v>
      </c>
      <c r="AQ30" s="110">
        <v>5.9</v>
      </c>
      <c r="AR30" s="109">
        <v>3.7166666666666672</v>
      </c>
      <c r="AS30" s="109">
        <v>0.216149657964706</v>
      </c>
      <c r="AT30" s="108">
        <v>41</v>
      </c>
      <c r="AU30" s="110">
        <v>100</v>
      </c>
      <c r="AV30" s="109">
        <v>98.388580322265597</v>
      </c>
      <c r="AW30" s="109">
        <v>56.656299591064503</v>
      </c>
      <c r="AX30" s="109">
        <v>129.27171325683599</v>
      </c>
      <c r="AY30" s="108">
        <v>84000</v>
      </c>
      <c r="AZ30" s="110">
        <v>85.982070500000006</v>
      </c>
      <c r="BA30" s="110">
        <v>99.446211300000002</v>
      </c>
      <c r="BB30" s="108">
        <v>19199.0703125</v>
      </c>
      <c r="BC30" s="108">
        <v>7127822</v>
      </c>
      <c r="BD30" s="108">
        <v>7096172</v>
      </c>
      <c r="BE30" s="108">
        <v>108560</v>
      </c>
      <c r="BF30" s="108"/>
    </row>
    <row r="31" spans="1:58" x14ac:dyDescent="0.25">
      <c r="A31" s="133" t="s">
        <v>49</v>
      </c>
      <c r="B31" s="111" t="s">
        <v>48</v>
      </c>
      <c r="C31" s="108">
        <v>0</v>
      </c>
      <c r="D31" s="108">
        <v>0</v>
      </c>
      <c r="E31" s="108">
        <v>51106.802499999998</v>
      </c>
      <c r="F31" s="108">
        <v>0</v>
      </c>
      <c r="G31" s="108">
        <v>0</v>
      </c>
      <c r="H31" s="108">
        <v>0</v>
      </c>
      <c r="I31" s="108">
        <v>0</v>
      </c>
      <c r="J31" s="108">
        <v>295342</v>
      </c>
      <c r="K31" s="109">
        <v>0.21199999999999999</v>
      </c>
      <c r="L31" s="109">
        <v>0.12121212121212099</v>
      </c>
      <c r="M31" s="109">
        <v>0.74</v>
      </c>
      <c r="N31" s="109">
        <v>0.33100000000000002</v>
      </c>
      <c r="O31" s="108">
        <v>0</v>
      </c>
      <c r="P31" s="108">
        <v>0</v>
      </c>
      <c r="Q31" s="109">
        <v>0.40200000000000002</v>
      </c>
      <c r="R31" s="109">
        <v>0.50783230000000001</v>
      </c>
      <c r="S31" s="108">
        <v>157414632</v>
      </c>
      <c r="T31" s="108">
        <v>1123.51</v>
      </c>
      <c r="U31" s="108">
        <v>997.05</v>
      </c>
      <c r="V31" s="109">
        <v>9.2220983505249006</v>
      </c>
      <c r="W31" s="110">
        <v>88.599998474121094</v>
      </c>
      <c r="X31" s="110">
        <v>26.200000762939499</v>
      </c>
      <c r="Y31" s="109">
        <v>4.6999998390674598E-2</v>
      </c>
      <c r="Z31" s="108">
        <v>88</v>
      </c>
      <c r="AA31" s="108">
        <v>52</v>
      </c>
      <c r="AB31" s="110">
        <v>0.80000001192092896</v>
      </c>
      <c r="AC31" s="109">
        <v>82.305376879999997</v>
      </c>
      <c r="AD31" s="109">
        <v>371</v>
      </c>
      <c r="AE31" s="110">
        <v>103</v>
      </c>
      <c r="AF31" s="109">
        <v>0.61514177014085103</v>
      </c>
      <c r="AG31" s="109">
        <v>35.299999237060497</v>
      </c>
      <c r="AH31" s="108">
        <v>28925</v>
      </c>
      <c r="AI31" s="108">
        <v>34893</v>
      </c>
      <c r="AJ31" s="108">
        <v>0</v>
      </c>
      <c r="AK31" s="108">
        <v>1898</v>
      </c>
      <c r="AL31" s="108">
        <v>34036</v>
      </c>
      <c r="AM31" s="108">
        <v>0</v>
      </c>
      <c r="AN31" s="108">
        <v>123</v>
      </c>
      <c r="AO31" s="110">
        <v>20.7</v>
      </c>
      <c r="AP31" s="110">
        <v>8.3699999999999992</v>
      </c>
      <c r="AQ31" s="110">
        <v>11.8</v>
      </c>
      <c r="AR31" s="109">
        <v>3.7166666666666672</v>
      </c>
      <c r="AS31" s="109">
        <v>-0.586434006690979</v>
      </c>
      <c r="AT31" s="108">
        <v>42</v>
      </c>
      <c r="AU31" s="110">
        <v>19.200000762939499</v>
      </c>
      <c r="AV31" s="109">
        <v>37.746700286865199</v>
      </c>
      <c r="AW31" s="109">
        <v>11.387645721435501</v>
      </c>
      <c r="AX31" s="109">
        <v>80.643035888671903</v>
      </c>
      <c r="AY31" s="108">
        <v>41000</v>
      </c>
      <c r="AZ31" s="110">
        <v>19.7318113</v>
      </c>
      <c r="BA31" s="110">
        <v>82.289224599999997</v>
      </c>
      <c r="BB31" s="108">
        <v>1720.12158203125</v>
      </c>
      <c r="BC31" s="108">
        <v>18646432</v>
      </c>
      <c r="BD31" s="108">
        <v>17934216</v>
      </c>
      <c r="BE31" s="108">
        <v>273600</v>
      </c>
      <c r="BF31" s="108"/>
    </row>
    <row r="32" spans="1:58" x14ac:dyDescent="0.25">
      <c r="A32" s="133" t="s">
        <v>51</v>
      </c>
      <c r="B32" s="111" t="s">
        <v>50</v>
      </c>
      <c r="C32" s="108">
        <v>11311.446048315789</v>
      </c>
      <c r="D32" s="108">
        <v>0</v>
      </c>
      <c r="E32" s="108">
        <v>32187.953000000005</v>
      </c>
      <c r="F32" s="108">
        <v>0</v>
      </c>
      <c r="G32" s="108">
        <v>0</v>
      </c>
      <c r="H32" s="108">
        <v>0</v>
      </c>
      <c r="I32" s="108">
        <v>0</v>
      </c>
      <c r="J32" s="108">
        <v>92803</v>
      </c>
      <c r="K32" s="109">
        <v>0.182</v>
      </c>
      <c r="L32" s="109">
        <v>9.0909090909090898E-2</v>
      </c>
      <c r="M32" s="109">
        <v>0.79900000000000004</v>
      </c>
      <c r="N32" s="109">
        <v>0.61799999999999999</v>
      </c>
      <c r="O32" s="108">
        <v>0</v>
      </c>
      <c r="P32" s="108">
        <v>0</v>
      </c>
      <c r="Q32" s="109">
        <v>0.40400000000000003</v>
      </c>
      <c r="R32" s="109">
        <v>0.44169619999999998</v>
      </c>
      <c r="S32" s="108">
        <v>139672009</v>
      </c>
      <c r="T32" s="108">
        <v>515.4</v>
      </c>
      <c r="U32" s="108">
        <v>366.54</v>
      </c>
      <c r="V32" s="109">
        <v>11.8617658615112</v>
      </c>
      <c r="W32" s="110">
        <v>81.699996948242202</v>
      </c>
      <c r="X32" s="110">
        <v>29.100000381469702</v>
      </c>
      <c r="Y32" s="109" t="s">
        <v>443</v>
      </c>
      <c r="Z32" s="108">
        <v>93</v>
      </c>
      <c r="AA32" s="108">
        <v>122</v>
      </c>
      <c r="AB32" s="110">
        <v>1</v>
      </c>
      <c r="AC32" s="109">
        <v>58.018619450000003</v>
      </c>
      <c r="AD32" s="109">
        <v>712</v>
      </c>
      <c r="AE32" s="110">
        <v>64</v>
      </c>
      <c r="AF32" s="109">
        <v>0.473951831172848</v>
      </c>
      <c r="AG32" s="109">
        <v>33.360000610351598</v>
      </c>
      <c r="AH32" s="108">
        <v>2870</v>
      </c>
      <c r="AI32" s="108">
        <v>193</v>
      </c>
      <c r="AJ32" s="108">
        <v>0</v>
      </c>
      <c r="AK32" s="108">
        <v>64500</v>
      </c>
      <c r="AL32" s="108">
        <v>61841</v>
      </c>
      <c r="AM32" s="108">
        <v>4117</v>
      </c>
      <c r="AN32" s="108">
        <v>101</v>
      </c>
      <c r="AO32" s="110">
        <v>31.6</v>
      </c>
      <c r="AP32" s="110">
        <v>7.04</v>
      </c>
      <c r="AQ32" s="110">
        <v>8.3000000000000007</v>
      </c>
      <c r="AR32" s="109">
        <v>3.15</v>
      </c>
      <c r="AS32" s="109">
        <v>-1.1451013088226301</v>
      </c>
      <c r="AT32" s="108">
        <v>20</v>
      </c>
      <c r="AU32" s="110">
        <v>7</v>
      </c>
      <c r="AV32" s="109">
        <v>85.49609375</v>
      </c>
      <c r="AW32" s="109">
        <v>4.8662242889404297</v>
      </c>
      <c r="AX32" s="109">
        <v>46.220958709716797</v>
      </c>
      <c r="AY32" s="108">
        <v>6000</v>
      </c>
      <c r="AZ32" s="110">
        <v>48.012909700000002</v>
      </c>
      <c r="BA32" s="110">
        <v>75.861657600000001</v>
      </c>
      <c r="BB32" s="108">
        <v>777.95648193359398</v>
      </c>
      <c r="BC32" s="108">
        <v>10524117</v>
      </c>
      <c r="BD32" s="108">
        <v>11163398</v>
      </c>
      <c r="BE32" s="108">
        <v>25680</v>
      </c>
      <c r="BF32" s="108"/>
    </row>
    <row r="33" spans="1:58" x14ac:dyDescent="0.25">
      <c r="A33" s="133" t="s">
        <v>844</v>
      </c>
      <c r="B33" s="111" t="s">
        <v>58</v>
      </c>
      <c r="C33" s="108">
        <v>0</v>
      </c>
      <c r="D33" s="108">
        <v>0</v>
      </c>
      <c r="E33" s="108" t="s">
        <v>443</v>
      </c>
      <c r="F33" s="108">
        <v>0</v>
      </c>
      <c r="G33" s="108">
        <v>0</v>
      </c>
      <c r="H33" s="108">
        <v>0</v>
      </c>
      <c r="I33" s="108">
        <v>0</v>
      </c>
      <c r="J33" s="108">
        <v>1212</v>
      </c>
      <c r="K33" s="109">
        <v>9.0999999999999998E-2</v>
      </c>
      <c r="L33" s="109">
        <v>0.42424242424242398</v>
      </c>
      <c r="M33" s="109">
        <v>4.0000000000000001E-3</v>
      </c>
      <c r="N33" s="109">
        <v>1.9E-2</v>
      </c>
      <c r="O33" s="108">
        <v>0</v>
      </c>
      <c r="P33" s="108">
        <v>0</v>
      </c>
      <c r="Q33" s="109">
        <v>0.64800000000000002</v>
      </c>
      <c r="R33" s="109" t="s">
        <v>443</v>
      </c>
      <c r="S33" s="108">
        <v>1097425</v>
      </c>
      <c r="T33" s="108">
        <v>231.39</v>
      </c>
      <c r="U33" s="108">
        <v>152.57</v>
      </c>
      <c r="V33" s="109">
        <v>10.0610456466675</v>
      </c>
      <c r="W33" s="110">
        <v>24.5</v>
      </c>
      <c r="X33" s="110" t="s">
        <v>443</v>
      </c>
      <c r="Y33" s="109">
        <v>0.30599999427795399</v>
      </c>
      <c r="Z33" s="108">
        <v>92</v>
      </c>
      <c r="AA33" s="108">
        <v>139</v>
      </c>
      <c r="AB33" s="110">
        <v>1</v>
      </c>
      <c r="AC33" s="109">
        <v>310.12388300999999</v>
      </c>
      <c r="AD33" s="109">
        <v>42</v>
      </c>
      <c r="AE33" s="110">
        <v>0</v>
      </c>
      <c r="AF33" s="109" t="s">
        <v>443</v>
      </c>
      <c r="AG33" s="109">
        <v>47.189998626708999</v>
      </c>
      <c r="AH33" s="108">
        <v>0</v>
      </c>
      <c r="AI33" s="108">
        <v>0</v>
      </c>
      <c r="AJ33" s="108">
        <v>0</v>
      </c>
      <c r="AK33" s="108">
        <v>0</v>
      </c>
      <c r="AL33" s="108">
        <v>0</v>
      </c>
      <c r="AM33" s="108">
        <v>0</v>
      </c>
      <c r="AN33" s="108">
        <v>118</v>
      </c>
      <c r="AO33" s="110">
        <v>9.4</v>
      </c>
      <c r="AP33" s="110">
        <v>5.7</v>
      </c>
      <c r="AQ33" s="110">
        <v>5.4</v>
      </c>
      <c r="AR33" s="109">
        <v>3.65</v>
      </c>
      <c r="AS33" s="109">
        <v>0.15073855221271501</v>
      </c>
      <c r="AT33" s="108">
        <v>59</v>
      </c>
      <c r="AU33" s="110">
        <v>90.187973022460895</v>
      </c>
      <c r="AV33" s="109">
        <v>88.465423583984403</v>
      </c>
      <c r="AW33" s="109">
        <v>43.019626617431598</v>
      </c>
      <c r="AX33" s="109">
        <v>127.15225982666</v>
      </c>
      <c r="AY33" s="108">
        <v>2400</v>
      </c>
      <c r="AZ33" s="110">
        <v>72.221948999999995</v>
      </c>
      <c r="BA33" s="110">
        <v>91.712029000000001</v>
      </c>
      <c r="BB33" s="108">
        <v>6553.0341796875</v>
      </c>
      <c r="BC33" s="108">
        <v>539560</v>
      </c>
      <c r="BD33" s="108">
        <v>519770</v>
      </c>
      <c r="BE33" s="108">
        <v>4030</v>
      </c>
      <c r="BF33" s="108"/>
    </row>
    <row r="34" spans="1:58" x14ac:dyDescent="0.25">
      <c r="A34" s="133" t="s">
        <v>53</v>
      </c>
      <c r="B34" s="111" t="s">
        <v>52</v>
      </c>
      <c r="C34" s="108">
        <v>0</v>
      </c>
      <c r="D34" s="108">
        <v>0</v>
      </c>
      <c r="E34" s="108">
        <v>297690.14350000001</v>
      </c>
      <c r="F34" s="108">
        <v>4.6340000000000003</v>
      </c>
      <c r="G34" s="108">
        <v>32965.222320033368</v>
      </c>
      <c r="H34" s="108">
        <v>542.84513377050007</v>
      </c>
      <c r="I34" s="108">
        <v>9206.139000000001</v>
      </c>
      <c r="J34" s="108">
        <v>274242</v>
      </c>
      <c r="K34" s="109">
        <v>0.182</v>
      </c>
      <c r="L34" s="109">
        <v>6.0606060606060601E-2</v>
      </c>
      <c r="M34" s="109">
        <v>0.54600000000000004</v>
      </c>
      <c r="N34" s="109">
        <v>0.127</v>
      </c>
      <c r="O34" s="108">
        <v>0</v>
      </c>
      <c r="P34" s="108">
        <v>0</v>
      </c>
      <c r="Q34" s="109">
        <v>0.56299999999999994</v>
      </c>
      <c r="R34" s="109">
        <v>0.14972650000000001</v>
      </c>
      <c r="S34" s="108">
        <v>15168959</v>
      </c>
      <c r="T34" s="108">
        <v>802.68</v>
      </c>
      <c r="U34" s="108">
        <v>677.06</v>
      </c>
      <c r="V34" s="109">
        <v>3.9956891536712602</v>
      </c>
      <c r="W34" s="110">
        <v>28.700000762939499</v>
      </c>
      <c r="X34" s="110">
        <v>23.899999618530298</v>
      </c>
      <c r="Y34" s="109">
        <v>0.168999999761581</v>
      </c>
      <c r="Z34" s="108">
        <v>81</v>
      </c>
      <c r="AA34" s="108">
        <v>380</v>
      </c>
      <c r="AB34" s="110">
        <v>0.60000002384185802</v>
      </c>
      <c r="AC34" s="109">
        <v>183.23122805</v>
      </c>
      <c r="AD34" s="109">
        <v>161</v>
      </c>
      <c r="AE34" s="110">
        <v>4</v>
      </c>
      <c r="AF34" s="109">
        <v>0.47893624751069502</v>
      </c>
      <c r="AG34" s="109">
        <v>30.7600002288818</v>
      </c>
      <c r="AH34" s="108">
        <v>0</v>
      </c>
      <c r="AI34" s="108">
        <v>2500000</v>
      </c>
      <c r="AJ34" s="108">
        <v>0</v>
      </c>
      <c r="AK34" s="108">
        <v>0</v>
      </c>
      <c r="AL34" s="108">
        <v>66</v>
      </c>
      <c r="AM34" s="108">
        <v>0</v>
      </c>
      <c r="AN34" s="108">
        <v>113</v>
      </c>
      <c r="AO34" s="110">
        <v>14.2</v>
      </c>
      <c r="AP34" s="110">
        <v>7.78</v>
      </c>
      <c r="AQ34" s="110">
        <v>4.7</v>
      </c>
      <c r="AR34" s="109">
        <v>2.2999999999999998</v>
      </c>
      <c r="AS34" s="109">
        <v>-0.68981808423996005</v>
      </c>
      <c r="AT34" s="108">
        <v>21</v>
      </c>
      <c r="AU34" s="110">
        <v>56.099998474121101</v>
      </c>
      <c r="AV34" s="109">
        <v>78.345939636230497</v>
      </c>
      <c r="AW34" s="109">
        <v>19</v>
      </c>
      <c r="AX34" s="109">
        <v>133.00035095214801</v>
      </c>
      <c r="AY34" s="108">
        <v>33000</v>
      </c>
      <c r="AZ34" s="110">
        <v>42.428946699999997</v>
      </c>
      <c r="BA34" s="110">
        <v>75.543033899999998</v>
      </c>
      <c r="BB34" s="108">
        <v>3735.478515625</v>
      </c>
      <c r="BC34" s="108">
        <v>15762370</v>
      </c>
      <c r="BD34" s="108">
        <v>15124204</v>
      </c>
      <c r="BE34" s="108">
        <v>176520</v>
      </c>
      <c r="BF34" s="108"/>
    </row>
    <row r="35" spans="1:58" x14ac:dyDescent="0.25">
      <c r="A35" s="133" t="s">
        <v>55</v>
      </c>
      <c r="B35" s="111" t="s">
        <v>54</v>
      </c>
      <c r="C35" s="108">
        <v>127.20157323284211</v>
      </c>
      <c r="D35" s="108">
        <v>0</v>
      </c>
      <c r="E35" s="108">
        <v>122705.54950000001</v>
      </c>
      <c r="F35" s="108">
        <v>0</v>
      </c>
      <c r="G35" s="108">
        <v>0</v>
      </c>
      <c r="H35" s="108">
        <v>0</v>
      </c>
      <c r="I35" s="108">
        <v>0</v>
      </c>
      <c r="J35" s="108">
        <v>6027</v>
      </c>
      <c r="K35" s="109">
        <v>0.121</v>
      </c>
      <c r="L35" s="109">
        <v>6.0606060606060601E-2</v>
      </c>
      <c r="M35" s="109">
        <v>0.91100000000000003</v>
      </c>
      <c r="N35" s="109">
        <v>0.70799999999999996</v>
      </c>
      <c r="O35" s="108">
        <v>0</v>
      </c>
      <c r="P35" s="108">
        <v>5</v>
      </c>
      <c r="Q35" s="109">
        <v>0.51800000000000002</v>
      </c>
      <c r="R35" s="109">
        <v>0.26031300000000002</v>
      </c>
      <c r="S35" s="108">
        <v>471972618</v>
      </c>
      <c r="T35" s="108">
        <v>856.17</v>
      </c>
      <c r="U35" s="108">
        <v>663.62</v>
      </c>
      <c r="V35" s="109">
        <v>2.3718309402465798</v>
      </c>
      <c r="W35" s="110">
        <v>87.900001525878906</v>
      </c>
      <c r="X35" s="110">
        <v>15.1000003814697</v>
      </c>
      <c r="Y35" s="109">
        <v>7.69999995827675E-2</v>
      </c>
      <c r="Z35" s="108">
        <v>78</v>
      </c>
      <c r="AA35" s="108">
        <v>212</v>
      </c>
      <c r="AB35" s="110">
        <v>4.5</v>
      </c>
      <c r="AC35" s="109">
        <v>121.92341860000001</v>
      </c>
      <c r="AD35" s="109">
        <v>596</v>
      </c>
      <c r="AE35" s="110">
        <v>65</v>
      </c>
      <c r="AF35" s="109">
        <v>0.56791286987937695</v>
      </c>
      <c r="AG35" s="109">
        <v>46.540000915527301</v>
      </c>
      <c r="AH35" s="108">
        <v>30858</v>
      </c>
      <c r="AI35" s="108">
        <v>0</v>
      </c>
      <c r="AJ35" s="108">
        <v>0</v>
      </c>
      <c r="AK35" s="108">
        <v>219305</v>
      </c>
      <c r="AL35" s="108">
        <v>328106</v>
      </c>
      <c r="AM35" s="108">
        <v>134</v>
      </c>
      <c r="AN35" s="108">
        <v>118</v>
      </c>
      <c r="AO35" s="110">
        <v>9.9</v>
      </c>
      <c r="AP35" s="110">
        <v>7.81</v>
      </c>
      <c r="AQ35" s="110">
        <v>10</v>
      </c>
      <c r="AR35" s="109">
        <v>3.9666666666666663</v>
      </c>
      <c r="AS35" s="109">
        <v>-0.763527691364288</v>
      </c>
      <c r="AT35" s="108">
        <v>26</v>
      </c>
      <c r="AU35" s="110">
        <v>56.799999237060497</v>
      </c>
      <c r="AV35" s="109">
        <v>74.985580444335895</v>
      </c>
      <c r="AW35" s="109">
        <v>20.680147171020501</v>
      </c>
      <c r="AX35" s="109">
        <v>71.845428466796903</v>
      </c>
      <c r="AY35" s="108">
        <v>37000</v>
      </c>
      <c r="AZ35" s="110">
        <v>45.801611200000004</v>
      </c>
      <c r="BA35" s="110">
        <v>75.596047900000002</v>
      </c>
      <c r="BB35" s="108">
        <v>3285.73168945313</v>
      </c>
      <c r="BC35" s="108">
        <v>23439188</v>
      </c>
      <c r="BD35" s="108">
        <v>23282630</v>
      </c>
      <c r="BE35" s="108">
        <v>472710</v>
      </c>
      <c r="BF35" s="108"/>
    </row>
    <row r="36" spans="1:58" x14ac:dyDescent="0.25">
      <c r="A36" s="133" t="s">
        <v>57</v>
      </c>
      <c r="B36" s="111" t="s">
        <v>56</v>
      </c>
      <c r="C36" s="108">
        <v>25768.280707157894</v>
      </c>
      <c r="D36" s="108">
        <v>104.42246970968421</v>
      </c>
      <c r="E36" s="108">
        <v>90877.627999999997</v>
      </c>
      <c r="F36" s="108">
        <v>63.758000000000003</v>
      </c>
      <c r="G36" s="108">
        <v>23078.510261771</v>
      </c>
      <c r="H36" s="108">
        <v>699.99702672000001</v>
      </c>
      <c r="I36" s="108">
        <v>49.056000000000004</v>
      </c>
      <c r="J36" s="108">
        <v>909</v>
      </c>
      <c r="K36" s="109">
        <v>6.0999999999999999E-2</v>
      </c>
      <c r="L36" s="109">
        <v>0.21212121212121199</v>
      </c>
      <c r="M36" s="109">
        <v>3.3000000000000002E-2</v>
      </c>
      <c r="N36" s="109">
        <v>1.7000000000000001E-2</v>
      </c>
      <c r="O36" s="108">
        <v>0</v>
      </c>
      <c r="P36" s="108">
        <v>0</v>
      </c>
      <c r="Q36" s="109">
        <v>0.92</v>
      </c>
      <c r="R36" s="109" t="s">
        <v>443</v>
      </c>
      <c r="S36" s="108">
        <v>100000</v>
      </c>
      <c r="T36" s="108">
        <v>0</v>
      </c>
      <c r="U36" s="108">
        <v>0</v>
      </c>
      <c r="V36" s="109" t="s">
        <v>443</v>
      </c>
      <c r="W36" s="110">
        <v>4.9000000953674299</v>
      </c>
      <c r="X36" s="110" t="s">
        <v>443</v>
      </c>
      <c r="Y36" s="109">
        <v>2.0680000782012899</v>
      </c>
      <c r="Z36" s="108">
        <v>90</v>
      </c>
      <c r="AA36" s="108">
        <v>5.0999999046325701</v>
      </c>
      <c r="AB36" s="110" t="s">
        <v>443</v>
      </c>
      <c r="AC36" s="109">
        <v>4640.9464967100002</v>
      </c>
      <c r="AD36" s="109">
        <v>7</v>
      </c>
      <c r="AE36" s="110" t="s">
        <v>443</v>
      </c>
      <c r="AF36" s="109">
        <v>9.7908733048228794E-2</v>
      </c>
      <c r="AG36" s="109">
        <v>33.680000305175803</v>
      </c>
      <c r="AH36" s="108">
        <v>13036</v>
      </c>
      <c r="AI36" s="108">
        <v>88300</v>
      </c>
      <c r="AJ36" s="108">
        <v>15600</v>
      </c>
      <c r="AK36" s="108">
        <v>0</v>
      </c>
      <c r="AL36" s="108">
        <v>97332</v>
      </c>
      <c r="AM36" s="108">
        <v>0</v>
      </c>
      <c r="AN36" s="108">
        <v>145</v>
      </c>
      <c r="AO36" s="110">
        <v>4.9000000000000004</v>
      </c>
      <c r="AP36" s="110">
        <v>1.25</v>
      </c>
      <c r="AQ36" s="110">
        <v>7.1</v>
      </c>
      <c r="AR36" s="109">
        <v>3.8666666666666671</v>
      </c>
      <c r="AS36" s="109">
        <v>1.7651273012161299</v>
      </c>
      <c r="AT36" s="108">
        <v>82</v>
      </c>
      <c r="AU36" s="110">
        <v>100</v>
      </c>
      <c r="AV36" s="109" t="s">
        <v>443</v>
      </c>
      <c r="AW36" s="109">
        <v>88.470001220703097</v>
      </c>
      <c r="AX36" s="109">
        <v>81.930587768554702</v>
      </c>
      <c r="AY36" s="108">
        <v>1200000</v>
      </c>
      <c r="AZ36" s="110">
        <v>99.818275200000002</v>
      </c>
      <c r="BA36" s="110">
        <v>99.818275200000002</v>
      </c>
      <c r="BB36" s="108">
        <v>44025.18359375</v>
      </c>
      <c r="BC36" s="108">
        <v>36286424</v>
      </c>
      <c r="BD36" s="108">
        <v>34738817</v>
      </c>
      <c r="BE36" s="108">
        <v>9093510</v>
      </c>
      <c r="BF36" s="108"/>
    </row>
    <row r="37" spans="1:58" x14ac:dyDescent="0.25">
      <c r="A37" s="133" t="s">
        <v>60</v>
      </c>
      <c r="B37" s="111" t="s">
        <v>59</v>
      </c>
      <c r="C37" s="108">
        <v>48.138118985684208</v>
      </c>
      <c r="D37" s="108">
        <v>0</v>
      </c>
      <c r="E37" s="108">
        <v>34996.575499999999</v>
      </c>
      <c r="F37" s="108">
        <v>0</v>
      </c>
      <c r="G37" s="108">
        <v>0</v>
      </c>
      <c r="H37" s="108">
        <v>0</v>
      </c>
      <c r="I37" s="108">
        <v>0</v>
      </c>
      <c r="J37" s="108">
        <v>0</v>
      </c>
      <c r="K37" s="109">
        <v>0</v>
      </c>
      <c r="L37" s="109">
        <v>3.03030303030303E-2</v>
      </c>
      <c r="M37" s="109">
        <v>0.96299999999999997</v>
      </c>
      <c r="N37" s="109">
        <v>0.79500000000000004</v>
      </c>
      <c r="O37" s="108">
        <v>4</v>
      </c>
      <c r="P37" s="108">
        <v>0</v>
      </c>
      <c r="Q37" s="109">
        <v>0.35199999999999998</v>
      </c>
      <c r="R37" s="109">
        <v>0.42433470000000001</v>
      </c>
      <c r="S37" s="108">
        <v>833368735</v>
      </c>
      <c r="T37" s="108">
        <v>611.01</v>
      </c>
      <c r="U37" s="108">
        <v>486.94</v>
      </c>
      <c r="V37" s="109">
        <v>30.610803604126001</v>
      </c>
      <c r="W37" s="110">
        <v>130.10000610351599</v>
      </c>
      <c r="X37" s="110">
        <v>23.5</v>
      </c>
      <c r="Y37" s="109">
        <v>4.80000004172325E-2</v>
      </c>
      <c r="Z37" s="108">
        <v>49</v>
      </c>
      <c r="AA37" s="108">
        <v>391</v>
      </c>
      <c r="AB37" s="110">
        <v>3.7000000476837198</v>
      </c>
      <c r="AC37" s="109">
        <v>24.95621963</v>
      </c>
      <c r="AD37" s="109">
        <v>882</v>
      </c>
      <c r="AE37" s="110">
        <v>115</v>
      </c>
      <c r="AF37" s="109">
        <v>0.64828953571663295</v>
      </c>
      <c r="AG37" s="109">
        <v>56.240001678466797</v>
      </c>
      <c r="AH37" s="108">
        <v>1116</v>
      </c>
      <c r="AI37" s="108">
        <v>266</v>
      </c>
      <c r="AJ37" s="108">
        <v>0</v>
      </c>
      <c r="AK37" s="108">
        <v>534000</v>
      </c>
      <c r="AL37" s="108">
        <v>11517</v>
      </c>
      <c r="AM37" s="108">
        <v>34403</v>
      </c>
      <c r="AN37" s="108">
        <v>87</v>
      </c>
      <c r="AO37" s="110">
        <v>47.7</v>
      </c>
      <c r="AP37" s="110" t="s">
        <v>443</v>
      </c>
      <c r="AQ37" s="110" t="s">
        <v>443</v>
      </c>
      <c r="AR37" s="109" t="s">
        <v>443</v>
      </c>
      <c r="AS37" s="109">
        <v>-1.7916058301925699</v>
      </c>
      <c r="AT37" s="108">
        <v>20</v>
      </c>
      <c r="AU37" s="110">
        <v>12.329725265502899</v>
      </c>
      <c r="AV37" s="109">
        <v>36.752609252929702</v>
      </c>
      <c r="AW37" s="109">
        <v>4.5632643699645996</v>
      </c>
      <c r="AX37" s="109">
        <v>20.445205688476602</v>
      </c>
      <c r="AY37" s="108">
        <v>30000</v>
      </c>
      <c r="AZ37" s="110">
        <v>21.792090999999999</v>
      </c>
      <c r="BA37" s="110">
        <v>68.455441699999994</v>
      </c>
      <c r="BB37" s="108">
        <v>698.88958740234398</v>
      </c>
      <c r="BC37" s="108">
        <v>4594621</v>
      </c>
      <c r="BD37" s="108">
        <v>4876551</v>
      </c>
      <c r="BE37" s="108">
        <v>622980</v>
      </c>
      <c r="BF37" s="108"/>
    </row>
    <row r="38" spans="1:58" x14ac:dyDescent="0.25">
      <c r="A38" s="133" t="s">
        <v>62</v>
      </c>
      <c r="B38" s="111" t="s">
        <v>61</v>
      </c>
      <c r="C38" s="108">
        <v>0</v>
      </c>
      <c r="D38" s="108">
        <v>0</v>
      </c>
      <c r="E38" s="108">
        <v>181717.02249999999</v>
      </c>
      <c r="F38" s="108">
        <v>0</v>
      </c>
      <c r="G38" s="108">
        <v>0</v>
      </c>
      <c r="H38" s="108">
        <v>0</v>
      </c>
      <c r="I38" s="108">
        <v>0</v>
      </c>
      <c r="J38" s="108">
        <v>165333</v>
      </c>
      <c r="K38" s="109">
        <v>0.152</v>
      </c>
      <c r="L38" s="109">
        <v>0.12121212121212099</v>
      </c>
      <c r="M38" s="109">
        <v>0.97799999999999998</v>
      </c>
      <c r="N38" s="109">
        <v>0.96599999999999997</v>
      </c>
      <c r="O38" s="108">
        <v>0</v>
      </c>
      <c r="P38" s="108">
        <v>5</v>
      </c>
      <c r="Q38" s="109">
        <v>0.39600000000000002</v>
      </c>
      <c r="R38" s="109">
        <v>0.54485649999999997</v>
      </c>
      <c r="S38" s="108">
        <v>784432603</v>
      </c>
      <c r="T38" s="108">
        <v>391.93</v>
      </c>
      <c r="U38" s="108">
        <v>606.66999999999996</v>
      </c>
      <c r="V38" s="109">
        <v>5.74660444259644</v>
      </c>
      <c r="W38" s="110">
        <v>138.69999694824199</v>
      </c>
      <c r="X38" s="110">
        <v>28.799999237060501</v>
      </c>
      <c r="Y38" s="109" t="s">
        <v>443</v>
      </c>
      <c r="Z38" s="108">
        <v>58</v>
      </c>
      <c r="AA38" s="108">
        <v>152</v>
      </c>
      <c r="AB38" s="110">
        <v>2</v>
      </c>
      <c r="AC38" s="109">
        <v>79.015386730000003</v>
      </c>
      <c r="AD38" s="109">
        <v>856</v>
      </c>
      <c r="AE38" s="110">
        <v>153</v>
      </c>
      <c r="AF38" s="109">
        <v>0.69462731754444595</v>
      </c>
      <c r="AG38" s="109">
        <v>43.319999694824197</v>
      </c>
      <c r="AH38" s="108">
        <v>0</v>
      </c>
      <c r="AI38" s="108">
        <v>0</v>
      </c>
      <c r="AJ38" s="108">
        <v>0</v>
      </c>
      <c r="AK38" s="108">
        <v>103670</v>
      </c>
      <c r="AL38" s="108">
        <v>380438</v>
      </c>
      <c r="AM38" s="108">
        <v>28</v>
      </c>
      <c r="AN38" s="108">
        <v>103</v>
      </c>
      <c r="AO38" s="110">
        <v>34.4</v>
      </c>
      <c r="AP38" s="110">
        <v>8.0299999999999994</v>
      </c>
      <c r="AQ38" s="110" t="s">
        <v>443</v>
      </c>
      <c r="AR38" s="109" t="s">
        <v>443</v>
      </c>
      <c r="AS38" s="109">
        <v>-1.4503635168075599</v>
      </c>
      <c r="AT38" s="108">
        <v>20</v>
      </c>
      <c r="AU38" s="110">
        <v>8.0176258087158203</v>
      </c>
      <c r="AV38" s="109">
        <v>40.018241882324197</v>
      </c>
      <c r="AW38" s="109">
        <v>2.7000000476837198</v>
      </c>
      <c r="AX38" s="109">
        <v>40.173069000244098</v>
      </c>
      <c r="AY38" s="108">
        <v>31000</v>
      </c>
      <c r="AZ38" s="110">
        <v>12.0801433</v>
      </c>
      <c r="BA38" s="110">
        <v>50.828925499999997</v>
      </c>
      <c r="BB38" s="108">
        <v>1991.24792480469</v>
      </c>
      <c r="BC38" s="108">
        <v>14452543</v>
      </c>
      <c r="BD38" s="108">
        <v>14026469</v>
      </c>
      <c r="BE38" s="108">
        <v>1259200</v>
      </c>
      <c r="BF38" s="108"/>
    </row>
    <row r="39" spans="1:58" x14ac:dyDescent="0.25">
      <c r="A39" s="133" t="s">
        <v>64</v>
      </c>
      <c r="B39" s="111" t="s">
        <v>63</v>
      </c>
      <c r="C39" s="108">
        <v>35471.232721684217</v>
      </c>
      <c r="D39" s="108">
        <v>27828.605857684212</v>
      </c>
      <c r="E39" s="108">
        <v>87129.7405</v>
      </c>
      <c r="F39" s="108">
        <v>951.66800000000001</v>
      </c>
      <c r="G39" s="108">
        <v>0</v>
      </c>
      <c r="H39" s="108">
        <v>0</v>
      </c>
      <c r="I39" s="108">
        <v>0</v>
      </c>
      <c r="J39" s="108">
        <v>0</v>
      </c>
      <c r="K39" s="109">
        <v>0.03</v>
      </c>
      <c r="L39" s="109">
        <v>0</v>
      </c>
      <c r="M39" s="109">
        <v>8.6999999999999994E-2</v>
      </c>
      <c r="N39" s="109">
        <v>5.5E-2</v>
      </c>
      <c r="O39" s="108">
        <v>0</v>
      </c>
      <c r="P39" s="108">
        <v>0</v>
      </c>
      <c r="Q39" s="109">
        <v>0.84699999999999998</v>
      </c>
      <c r="R39" s="109" t="s">
        <v>443</v>
      </c>
      <c r="S39" s="108">
        <v>7562464</v>
      </c>
      <c r="T39" s="108">
        <v>245.58</v>
      </c>
      <c r="U39" s="108">
        <v>50.25</v>
      </c>
      <c r="V39" s="109">
        <v>2.1293379366397899E-2</v>
      </c>
      <c r="W39" s="110">
        <v>8.1000003814697301</v>
      </c>
      <c r="X39" s="110">
        <v>0.5</v>
      </c>
      <c r="Y39" s="109">
        <v>1.02600002288818</v>
      </c>
      <c r="Z39" s="108">
        <v>93</v>
      </c>
      <c r="AA39" s="108">
        <v>16</v>
      </c>
      <c r="AB39" s="110">
        <v>0.30000001192092901</v>
      </c>
      <c r="AC39" s="109">
        <v>1749.3632408200001</v>
      </c>
      <c r="AD39" s="109">
        <v>22</v>
      </c>
      <c r="AE39" s="110" t="s">
        <v>443</v>
      </c>
      <c r="AF39" s="109">
        <v>0.32226891578762701</v>
      </c>
      <c r="AG39" s="109">
        <v>50.450000762939503</v>
      </c>
      <c r="AH39" s="108">
        <v>884066</v>
      </c>
      <c r="AI39" s="108">
        <v>100</v>
      </c>
      <c r="AJ39" s="108">
        <v>469</v>
      </c>
      <c r="AK39" s="108">
        <v>0</v>
      </c>
      <c r="AL39" s="108">
        <v>1737</v>
      </c>
      <c r="AM39" s="108">
        <v>0</v>
      </c>
      <c r="AN39" s="108">
        <v>127</v>
      </c>
      <c r="AO39" s="110">
        <v>4.9000000000000004</v>
      </c>
      <c r="AP39" s="110">
        <v>2.62</v>
      </c>
      <c r="AQ39" s="110">
        <v>7.4</v>
      </c>
      <c r="AR39" s="109">
        <v>3.7166666666666672</v>
      </c>
      <c r="AS39" s="109">
        <v>1.08178102970123</v>
      </c>
      <c r="AT39" s="108">
        <v>66</v>
      </c>
      <c r="AU39" s="110">
        <v>100</v>
      </c>
      <c r="AV39" s="109">
        <v>96.627548217773395</v>
      </c>
      <c r="AW39" s="109">
        <v>64.289001464843807</v>
      </c>
      <c r="AX39" s="109">
        <v>129.47038269043</v>
      </c>
      <c r="AY39" s="108">
        <v>150000</v>
      </c>
      <c r="AZ39" s="110">
        <v>99.050801100000001</v>
      </c>
      <c r="BA39" s="110">
        <v>98.996890300000004</v>
      </c>
      <c r="BB39" s="108">
        <v>23960.26953125</v>
      </c>
      <c r="BC39" s="108">
        <v>17909754</v>
      </c>
      <c r="BD39" s="108">
        <v>17878199</v>
      </c>
      <c r="BE39" s="108">
        <v>743532</v>
      </c>
      <c r="BF39" s="108"/>
    </row>
    <row r="40" spans="1:58" x14ac:dyDescent="0.25">
      <c r="A40" s="133" t="s">
        <v>376</v>
      </c>
      <c r="B40" s="111" t="s">
        <v>65</v>
      </c>
      <c r="C40" s="108">
        <v>861794.35137747379</v>
      </c>
      <c r="D40" s="108">
        <v>162729.91843136842</v>
      </c>
      <c r="E40" s="108">
        <v>9310662.0774999987</v>
      </c>
      <c r="F40" s="108">
        <v>15124.604000000001</v>
      </c>
      <c r="G40" s="108">
        <v>10094027.156582102</v>
      </c>
      <c r="H40" s="108">
        <v>2952616.5562319998</v>
      </c>
      <c r="I40" s="108">
        <v>2276166.727</v>
      </c>
      <c r="J40" s="108">
        <v>15212121</v>
      </c>
      <c r="K40" s="109">
        <v>0.97</v>
      </c>
      <c r="L40" s="109">
        <v>0</v>
      </c>
      <c r="M40" s="109">
        <v>0.67200000000000004</v>
      </c>
      <c r="N40" s="109">
        <v>0.55800000000000005</v>
      </c>
      <c r="O40" s="108">
        <v>0</v>
      </c>
      <c r="P40" s="108">
        <v>0</v>
      </c>
      <c r="Q40" s="109">
        <v>0.73799999999999999</v>
      </c>
      <c r="R40" s="109">
        <v>2.2642599999999999E-2</v>
      </c>
      <c r="S40" s="108">
        <v>3612238</v>
      </c>
      <c r="T40" s="108">
        <v>-946.83</v>
      </c>
      <c r="U40" s="108">
        <v>-331.81</v>
      </c>
      <c r="V40" s="109">
        <v>-3.0113705433905099E-3</v>
      </c>
      <c r="W40" s="110">
        <v>10.699999809265099</v>
      </c>
      <c r="X40" s="110">
        <v>3.4000000953674299</v>
      </c>
      <c r="Y40" s="109">
        <v>1.9400000572204601</v>
      </c>
      <c r="Z40" s="108">
        <v>99</v>
      </c>
      <c r="AA40" s="108">
        <v>67</v>
      </c>
      <c r="AB40" s="110">
        <v>0.1</v>
      </c>
      <c r="AC40" s="109">
        <v>730.51780313999996</v>
      </c>
      <c r="AD40" s="109">
        <v>27</v>
      </c>
      <c r="AE40" s="110">
        <v>0</v>
      </c>
      <c r="AF40" s="109">
        <v>0.16369865630208999</v>
      </c>
      <c r="AG40" s="109">
        <v>42.060001373291001</v>
      </c>
      <c r="AH40" s="108">
        <v>3777910</v>
      </c>
      <c r="AI40" s="108">
        <v>72387822</v>
      </c>
      <c r="AJ40" s="108">
        <v>4583</v>
      </c>
      <c r="AK40" s="108">
        <v>0</v>
      </c>
      <c r="AL40" s="108">
        <v>317255</v>
      </c>
      <c r="AM40" s="108">
        <v>0</v>
      </c>
      <c r="AN40" s="108">
        <v>129</v>
      </c>
      <c r="AO40" s="110">
        <v>9.3000000000000007</v>
      </c>
      <c r="AP40" s="110">
        <v>3.25</v>
      </c>
      <c r="AQ40" s="110">
        <v>8.1</v>
      </c>
      <c r="AR40" s="109">
        <v>4</v>
      </c>
      <c r="AS40" s="109">
        <v>0.42424780130386402</v>
      </c>
      <c r="AT40" s="108">
        <v>40</v>
      </c>
      <c r="AU40" s="110">
        <v>100</v>
      </c>
      <c r="AV40" s="109">
        <v>96.357452392578097</v>
      </c>
      <c r="AW40" s="109">
        <v>50.299999237060497</v>
      </c>
      <c r="AX40" s="109">
        <v>93.161422729492202</v>
      </c>
      <c r="AY40" s="108">
        <v>1000000</v>
      </c>
      <c r="AZ40" s="110">
        <v>76.465871500000006</v>
      </c>
      <c r="BA40" s="110">
        <v>95.493212299999996</v>
      </c>
      <c r="BB40" s="108">
        <v>15534.7021484375</v>
      </c>
      <c r="BC40" s="108">
        <v>1378664960</v>
      </c>
      <c r="BD40" s="108">
        <v>1366940269</v>
      </c>
      <c r="BE40" s="108">
        <v>9327489.9000000004</v>
      </c>
      <c r="BF40" s="108"/>
    </row>
    <row r="41" spans="1:58" x14ac:dyDescent="0.25">
      <c r="A41" s="133" t="s">
        <v>67</v>
      </c>
      <c r="B41" s="111" t="s">
        <v>66</v>
      </c>
      <c r="C41" s="108">
        <v>99742.089977684212</v>
      </c>
      <c r="D41" s="108">
        <v>3149.5532985894733</v>
      </c>
      <c r="E41" s="108">
        <v>285820.09299999999</v>
      </c>
      <c r="F41" s="108">
        <v>542.92399999999998</v>
      </c>
      <c r="G41" s="108">
        <v>16059.675125236281</v>
      </c>
      <c r="H41" s="108">
        <v>85.372197619740007</v>
      </c>
      <c r="I41" s="108">
        <v>53773.754000000001</v>
      </c>
      <c r="J41" s="108">
        <v>3030</v>
      </c>
      <c r="K41" s="109">
        <v>6.0999999999999999E-2</v>
      </c>
      <c r="L41" s="109">
        <v>3.03030303030303E-2</v>
      </c>
      <c r="M41" s="109">
        <v>0.92500000000000004</v>
      </c>
      <c r="N41" s="109">
        <v>0.42099999999999999</v>
      </c>
      <c r="O41" s="108">
        <v>0</v>
      </c>
      <c r="P41" s="108">
        <v>4</v>
      </c>
      <c r="Q41" s="109">
        <v>0.72699999999999998</v>
      </c>
      <c r="R41" s="109">
        <v>3.2123899999999997E-2</v>
      </c>
      <c r="S41" s="108">
        <v>139518953</v>
      </c>
      <c r="T41" s="108">
        <v>1224.22</v>
      </c>
      <c r="U41" s="108">
        <v>1347.45</v>
      </c>
      <c r="V41" s="109">
        <v>0.47116160392761203</v>
      </c>
      <c r="W41" s="110">
        <v>15.8999996185303</v>
      </c>
      <c r="X41" s="110">
        <v>3.4000000953674299</v>
      </c>
      <c r="Y41" s="109">
        <v>1.4709999561309799</v>
      </c>
      <c r="Z41" s="108">
        <v>93</v>
      </c>
      <c r="AA41" s="108">
        <v>31</v>
      </c>
      <c r="AB41" s="110">
        <v>0.5</v>
      </c>
      <c r="AC41" s="109">
        <v>961.88797029</v>
      </c>
      <c r="AD41" s="109">
        <v>64</v>
      </c>
      <c r="AE41" s="110">
        <v>1</v>
      </c>
      <c r="AF41" s="109">
        <v>0.392622537649294</v>
      </c>
      <c r="AG41" s="109">
        <v>53.5</v>
      </c>
      <c r="AH41" s="108">
        <v>859</v>
      </c>
      <c r="AI41" s="108">
        <v>2284</v>
      </c>
      <c r="AJ41" s="108">
        <v>45774</v>
      </c>
      <c r="AK41" s="108">
        <v>7245689</v>
      </c>
      <c r="AL41" s="108">
        <v>258</v>
      </c>
      <c r="AM41" s="108">
        <v>204</v>
      </c>
      <c r="AN41" s="108">
        <v>122</v>
      </c>
      <c r="AO41" s="110">
        <v>8.8000000000000007</v>
      </c>
      <c r="AP41" s="110">
        <v>2.74</v>
      </c>
      <c r="AQ41" s="110">
        <v>4.5</v>
      </c>
      <c r="AR41" s="109">
        <v>3.7833333333333328</v>
      </c>
      <c r="AS41" s="109">
        <v>-3.4857705235481297E-2</v>
      </c>
      <c r="AT41" s="108">
        <v>37</v>
      </c>
      <c r="AU41" s="110">
        <v>97.790939331054702</v>
      </c>
      <c r="AV41" s="109">
        <v>94.577056884765597</v>
      </c>
      <c r="AW41" s="109">
        <v>55.904972076416001</v>
      </c>
      <c r="AX41" s="109">
        <v>115.74477386474599</v>
      </c>
      <c r="AY41" s="108">
        <v>120000</v>
      </c>
      <c r="AZ41" s="110">
        <v>81.0978463</v>
      </c>
      <c r="BA41" s="110">
        <v>91.404130699999996</v>
      </c>
      <c r="BB41" s="108">
        <v>14157.6337890625</v>
      </c>
      <c r="BC41" s="108">
        <v>48653420</v>
      </c>
      <c r="BD41" s="108">
        <v>48084714</v>
      </c>
      <c r="BE41" s="108">
        <v>1109500</v>
      </c>
      <c r="BF41" s="108"/>
    </row>
    <row r="42" spans="1:58" x14ac:dyDescent="0.25">
      <c r="A42" s="133" t="s">
        <v>69</v>
      </c>
      <c r="B42" s="111" t="s">
        <v>68</v>
      </c>
      <c r="C42" s="108">
        <v>0</v>
      </c>
      <c r="D42" s="108">
        <v>0</v>
      </c>
      <c r="E42" s="108" t="s">
        <v>443</v>
      </c>
      <c r="F42" s="108">
        <v>8.266</v>
      </c>
      <c r="G42" s="108">
        <v>6789.3823375579996</v>
      </c>
      <c r="H42" s="108">
        <v>820.25777750499992</v>
      </c>
      <c r="I42" s="108">
        <v>0</v>
      </c>
      <c r="J42" s="108">
        <v>0</v>
      </c>
      <c r="K42" s="109">
        <v>0</v>
      </c>
      <c r="L42" s="109">
        <v>6.0606060606060601E-2</v>
      </c>
      <c r="M42" s="109">
        <v>0.111</v>
      </c>
      <c r="N42" s="109">
        <v>8.0000000000000002E-3</v>
      </c>
      <c r="O42" s="108">
        <v>0</v>
      </c>
      <c r="P42" s="108">
        <v>0</v>
      </c>
      <c r="Q42" s="109">
        <v>0.498</v>
      </c>
      <c r="R42" s="109">
        <v>0.16520580000000001</v>
      </c>
      <c r="S42" s="108">
        <v>800655</v>
      </c>
      <c r="T42" s="108">
        <v>74.95</v>
      </c>
      <c r="U42" s="108">
        <v>65.78</v>
      </c>
      <c r="V42" s="109">
        <v>11.5496673583984</v>
      </c>
      <c r="W42" s="110">
        <v>73.5</v>
      </c>
      <c r="X42" s="110">
        <v>16.899999618530298</v>
      </c>
      <c r="Y42" s="109" t="s">
        <v>443</v>
      </c>
      <c r="Z42" s="108">
        <v>99</v>
      </c>
      <c r="AA42" s="108">
        <v>35</v>
      </c>
      <c r="AB42" s="110" t="s">
        <v>443</v>
      </c>
      <c r="AC42" s="109">
        <v>100.81611783</v>
      </c>
      <c r="AD42" s="109">
        <v>335</v>
      </c>
      <c r="AE42" s="110">
        <v>70</v>
      </c>
      <c r="AF42" s="109" t="s">
        <v>443</v>
      </c>
      <c r="AG42" s="109">
        <v>55.930000305175803</v>
      </c>
      <c r="AH42" s="108">
        <v>0</v>
      </c>
      <c r="AI42" s="108">
        <v>0</v>
      </c>
      <c r="AJ42" s="108">
        <v>0</v>
      </c>
      <c r="AK42" s="108">
        <v>0</v>
      </c>
      <c r="AL42" s="108">
        <v>0</v>
      </c>
      <c r="AM42" s="108">
        <v>0</v>
      </c>
      <c r="AN42" s="108">
        <v>101</v>
      </c>
      <c r="AO42" s="110">
        <v>31.5</v>
      </c>
      <c r="AP42" s="110" t="s">
        <v>443</v>
      </c>
      <c r="AQ42" s="110" t="s">
        <v>443</v>
      </c>
      <c r="AR42" s="109">
        <v>1.9</v>
      </c>
      <c r="AS42" s="109">
        <v>-1.5220094919204701</v>
      </c>
      <c r="AT42" s="108">
        <v>24</v>
      </c>
      <c r="AU42" s="110">
        <v>73.764320373535199</v>
      </c>
      <c r="AV42" s="109">
        <v>78.137390136718807</v>
      </c>
      <c r="AW42" s="109">
        <v>7.4591612815856898</v>
      </c>
      <c r="AX42" s="109">
        <v>54.801067352294901</v>
      </c>
      <c r="AY42" s="108">
        <v>690</v>
      </c>
      <c r="AZ42" s="110">
        <v>35.818730500000001</v>
      </c>
      <c r="BA42" s="110">
        <v>90.116848300000001</v>
      </c>
      <c r="BB42" s="108">
        <v>1522.25573730469</v>
      </c>
      <c r="BC42" s="108">
        <v>795601</v>
      </c>
      <c r="BD42" s="108">
        <v>787224</v>
      </c>
      <c r="BE42" s="108">
        <v>1861</v>
      </c>
      <c r="BF42" s="108"/>
    </row>
    <row r="43" spans="1:58" x14ac:dyDescent="0.25">
      <c r="A43" s="133" t="s">
        <v>374</v>
      </c>
      <c r="B43" s="111" t="s">
        <v>71</v>
      </c>
      <c r="C43" s="108">
        <v>613.38449544000002</v>
      </c>
      <c r="D43" s="108">
        <v>0</v>
      </c>
      <c r="E43" s="108">
        <v>51776.5245</v>
      </c>
      <c r="F43" s="108">
        <v>0</v>
      </c>
      <c r="G43" s="108">
        <v>0</v>
      </c>
      <c r="H43" s="108">
        <v>0</v>
      </c>
      <c r="I43" s="108">
        <v>0</v>
      </c>
      <c r="J43" s="108">
        <v>0</v>
      </c>
      <c r="K43" s="109">
        <v>0</v>
      </c>
      <c r="L43" s="109">
        <v>3.03030303030303E-2</v>
      </c>
      <c r="M43" s="109">
        <v>0.55300000000000005</v>
      </c>
      <c r="N43" s="109">
        <v>0.248</v>
      </c>
      <c r="O43" s="108">
        <v>0</v>
      </c>
      <c r="P43" s="108">
        <v>0</v>
      </c>
      <c r="Q43" s="109">
        <v>0.59199999999999997</v>
      </c>
      <c r="R43" s="109">
        <v>0.19247069999999999</v>
      </c>
      <c r="S43" s="108">
        <v>834106</v>
      </c>
      <c r="T43" s="108">
        <v>106.21</v>
      </c>
      <c r="U43" s="108">
        <v>88.92</v>
      </c>
      <c r="V43" s="109">
        <v>1.0503566265106199</v>
      </c>
      <c r="W43" s="110">
        <v>45</v>
      </c>
      <c r="X43" s="110">
        <v>12.300000190734901</v>
      </c>
      <c r="Y43" s="109">
        <v>9.4999998807907104E-2</v>
      </c>
      <c r="Z43" s="108">
        <v>80</v>
      </c>
      <c r="AA43" s="108">
        <v>379</v>
      </c>
      <c r="AB43" s="110">
        <v>2.7999999523162802</v>
      </c>
      <c r="AC43" s="109">
        <v>322.63336555000001</v>
      </c>
      <c r="AD43" s="109">
        <v>442</v>
      </c>
      <c r="AE43" s="110">
        <v>104</v>
      </c>
      <c r="AF43" s="109">
        <v>0.59171851251813901</v>
      </c>
      <c r="AG43" s="109">
        <v>48.939998626708999</v>
      </c>
      <c r="AH43" s="108">
        <v>0</v>
      </c>
      <c r="AI43" s="108">
        <v>0</v>
      </c>
      <c r="AJ43" s="108">
        <v>0</v>
      </c>
      <c r="AK43" s="108">
        <v>81000</v>
      </c>
      <c r="AL43" s="108">
        <v>53284</v>
      </c>
      <c r="AM43" s="108">
        <v>11</v>
      </c>
      <c r="AN43" s="108">
        <v>97</v>
      </c>
      <c r="AO43" s="110">
        <v>30.5</v>
      </c>
      <c r="AP43" s="110">
        <v>6.29</v>
      </c>
      <c r="AQ43" s="110">
        <v>18.8</v>
      </c>
      <c r="AR43" s="109" t="s">
        <v>443</v>
      </c>
      <c r="AS43" s="109">
        <v>-1.0227140188217201</v>
      </c>
      <c r="AT43" s="108">
        <v>20</v>
      </c>
      <c r="AU43" s="110">
        <v>43.160961151122997</v>
      </c>
      <c r="AV43" s="109">
        <v>79.311172485351605</v>
      </c>
      <c r="AW43" s="109">
        <v>7.6159744262695304</v>
      </c>
      <c r="AX43" s="109">
        <v>111.664344787598</v>
      </c>
      <c r="AY43" s="108">
        <v>5900</v>
      </c>
      <c r="AZ43" s="110">
        <v>15.0092847</v>
      </c>
      <c r="BA43" s="110">
        <v>76.495919000000001</v>
      </c>
      <c r="BB43" s="108">
        <v>5718.7890625</v>
      </c>
      <c r="BC43" s="108">
        <v>5125821</v>
      </c>
      <c r="BD43" s="108">
        <v>4597247</v>
      </c>
      <c r="BE43" s="108">
        <v>341500</v>
      </c>
      <c r="BF43" s="108"/>
    </row>
    <row r="44" spans="1:58" x14ac:dyDescent="0.25">
      <c r="A44" s="133" t="s">
        <v>846</v>
      </c>
      <c r="B44" s="111" t="s">
        <v>70</v>
      </c>
      <c r="C44" s="108">
        <v>33041.237318736843</v>
      </c>
      <c r="D44" s="108">
        <v>0</v>
      </c>
      <c r="E44" s="108">
        <v>462443.98000000004</v>
      </c>
      <c r="F44" s="108">
        <v>0</v>
      </c>
      <c r="G44" s="108">
        <v>0</v>
      </c>
      <c r="H44" s="108">
        <v>0</v>
      </c>
      <c r="I44" s="108">
        <v>0</v>
      </c>
      <c r="J44" s="108">
        <v>9090</v>
      </c>
      <c r="K44" s="109">
        <v>0.03</v>
      </c>
      <c r="L44" s="109">
        <v>3.03030303030303E-2</v>
      </c>
      <c r="M44" s="109">
        <v>0.97699999999999998</v>
      </c>
      <c r="N44" s="109">
        <v>0.94299999999999995</v>
      </c>
      <c r="O44" s="108">
        <v>4</v>
      </c>
      <c r="P44" s="108">
        <v>4</v>
      </c>
      <c r="Q44" s="109">
        <v>0.435</v>
      </c>
      <c r="R44" s="109">
        <v>0.36861189999999999</v>
      </c>
      <c r="S44" s="108">
        <v>360889405</v>
      </c>
      <c r="T44" s="108">
        <v>2400.12</v>
      </c>
      <c r="U44" s="108">
        <v>2599.2399999999998</v>
      </c>
      <c r="V44" s="109">
        <v>7.7827167510986301</v>
      </c>
      <c r="W44" s="110">
        <v>98.300003051757798</v>
      </c>
      <c r="X44" s="110">
        <v>23.399999618530298</v>
      </c>
      <c r="Y44" s="109" t="s">
        <v>443</v>
      </c>
      <c r="Z44" s="108">
        <v>77</v>
      </c>
      <c r="AA44" s="108">
        <v>324</v>
      </c>
      <c r="AB44" s="110">
        <v>0.80000001192092896</v>
      </c>
      <c r="AC44" s="109">
        <v>32.280431610000001</v>
      </c>
      <c r="AD44" s="109">
        <v>693</v>
      </c>
      <c r="AE44" s="110">
        <v>107</v>
      </c>
      <c r="AF44" s="109">
        <v>0.66296001418365202</v>
      </c>
      <c r="AG44" s="109">
        <v>42.099998474121101</v>
      </c>
      <c r="AH44" s="108">
        <v>247563</v>
      </c>
      <c r="AI44" s="108">
        <v>15273</v>
      </c>
      <c r="AJ44" s="108">
        <v>0</v>
      </c>
      <c r="AK44" s="108">
        <v>3750000</v>
      </c>
      <c r="AL44" s="108">
        <v>469656</v>
      </c>
      <c r="AM44" s="108">
        <v>13223</v>
      </c>
      <c r="AN44" s="108">
        <v>87</v>
      </c>
      <c r="AO44" s="110">
        <v>47.7</v>
      </c>
      <c r="AP44" s="110" t="s">
        <v>443</v>
      </c>
      <c r="AQ44" s="110" t="s">
        <v>443</v>
      </c>
      <c r="AR44" s="109">
        <v>2</v>
      </c>
      <c r="AS44" s="109">
        <v>-1.6254584789276101</v>
      </c>
      <c r="AT44" s="108">
        <v>21</v>
      </c>
      <c r="AU44" s="110">
        <v>13.5</v>
      </c>
      <c r="AV44" s="109">
        <v>77.221672058105497</v>
      </c>
      <c r="AW44" s="109">
        <v>3.79999947547913</v>
      </c>
      <c r="AX44" s="109">
        <v>52.989070892333999</v>
      </c>
      <c r="AY44" s="108">
        <v>180000</v>
      </c>
      <c r="AZ44" s="110">
        <v>28.651403999999999</v>
      </c>
      <c r="BA44" s="110">
        <v>52.409114799999998</v>
      </c>
      <c r="BB44" s="108">
        <v>800.75158691406295</v>
      </c>
      <c r="BC44" s="108">
        <v>78736152</v>
      </c>
      <c r="BD44" s="108">
        <v>77048729</v>
      </c>
      <c r="BE44" s="108">
        <v>2267050</v>
      </c>
      <c r="BF44" s="108"/>
    </row>
    <row r="45" spans="1:58" x14ac:dyDescent="0.25">
      <c r="A45" s="133" t="s">
        <v>73</v>
      </c>
      <c r="B45" s="111" t="s">
        <v>72</v>
      </c>
      <c r="C45" s="108">
        <v>9742.7750558947355</v>
      </c>
      <c r="D45" s="108">
        <v>9702.0602722105268</v>
      </c>
      <c r="E45" s="108">
        <v>10937.747000000001</v>
      </c>
      <c r="F45" s="108">
        <v>282.08600000000001</v>
      </c>
      <c r="G45" s="108">
        <v>2302.4094721307997</v>
      </c>
      <c r="H45" s="108">
        <v>0</v>
      </c>
      <c r="I45" s="108">
        <v>1920.8980000000001</v>
      </c>
      <c r="J45" s="108">
        <v>0</v>
      </c>
      <c r="K45" s="109">
        <v>9.0999999999999998E-2</v>
      </c>
      <c r="L45" s="109">
        <v>0</v>
      </c>
      <c r="M45" s="109">
        <v>8.0000000000000002E-3</v>
      </c>
      <c r="N45" s="109">
        <v>5.0000000000000001E-3</v>
      </c>
      <c r="O45" s="108">
        <v>0</v>
      </c>
      <c r="P45" s="108">
        <v>0</v>
      </c>
      <c r="Q45" s="109">
        <v>0.77600000000000002</v>
      </c>
      <c r="R45" s="109" t="s">
        <v>443</v>
      </c>
      <c r="S45" s="108">
        <v>12414397</v>
      </c>
      <c r="T45" s="108">
        <v>54.55</v>
      </c>
      <c r="U45" s="108">
        <v>108.74</v>
      </c>
      <c r="V45" s="109">
        <v>0.207405045628548</v>
      </c>
      <c r="W45" s="110">
        <v>9.6999998092651403</v>
      </c>
      <c r="X45" s="110">
        <v>1.1000000238418599</v>
      </c>
      <c r="Y45" s="109">
        <v>1.1130000352859499</v>
      </c>
      <c r="Z45" s="108">
        <v>93</v>
      </c>
      <c r="AA45" s="108">
        <v>11</v>
      </c>
      <c r="AB45" s="110">
        <v>0.30000001192092901</v>
      </c>
      <c r="AC45" s="109">
        <v>1389.33691785</v>
      </c>
      <c r="AD45" s="109">
        <v>25</v>
      </c>
      <c r="AE45" s="110">
        <v>0</v>
      </c>
      <c r="AF45" s="109">
        <v>0.30802674243285999</v>
      </c>
      <c r="AG45" s="109">
        <v>48.529998779296903</v>
      </c>
      <c r="AH45" s="108">
        <v>28116</v>
      </c>
      <c r="AI45" s="108">
        <v>50000</v>
      </c>
      <c r="AJ45" s="108">
        <v>0</v>
      </c>
      <c r="AK45" s="108">
        <v>0</v>
      </c>
      <c r="AL45" s="108">
        <v>4180</v>
      </c>
      <c r="AM45" s="108">
        <v>0</v>
      </c>
      <c r="AN45" s="108">
        <v>121</v>
      </c>
      <c r="AO45" s="110">
        <v>4.9000000000000004</v>
      </c>
      <c r="AP45" s="110">
        <v>3.24</v>
      </c>
      <c r="AQ45" s="110">
        <v>7.6</v>
      </c>
      <c r="AR45" s="109">
        <v>4.4166666666666661</v>
      </c>
      <c r="AS45" s="109">
        <v>0.378883987665176</v>
      </c>
      <c r="AT45" s="108">
        <v>58</v>
      </c>
      <c r="AU45" s="110">
        <v>99.359291076660199</v>
      </c>
      <c r="AV45" s="109">
        <v>97.647247314453097</v>
      </c>
      <c r="AW45" s="109">
        <v>59.762950897216797</v>
      </c>
      <c r="AX45" s="109">
        <v>150.66204833984401</v>
      </c>
      <c r="AY45" s="108">
        <v>23000</v>
      </c>
      <c r="AZ45" s="110">
        <v>94.522395299999999</v>
      </c>
      <c r="BA45" s="110">
        <v>97.780635500000002</v>
      </c>
      <c r="BB45" s="108">
        <v>16614.087890625</v>
      </c>
      <c r="BC45" s="108">
        <v>4857274</v>
      </c>
      <c r="BD45" s="108">
        <v>4778659</v>
      </c>
      <c r="BE45" s="108">
        <v>51060</v>
      </c>
      <c r="BF45" s="108"/>
    </row>
    <row r="46" spans="1:58" x14ac:dyDescent="0.25">
      <c r="A46" s="133" t="s">
        <v>371</v>
      </c>
      <c r="B46" s="111" t="s">
        <v>74</v>
      </c>
      <c r="C46" s="108">
        <v>0</v>
      </c>
      <c r="D46" s="108">
        <v>0</v>
      </c>
      <c r="E46" s="108">
        <v>103081.22100000001</v>
      </c>
      <c r="F46" s="108">
        <v>0.16200000000000001</v>
      </c>
      <c r="G46" s="108">
        <v>0</v>
      </c>
      <c r="H46" s="108">
        <v>0</v>
      </c>
      <c r="I46" s="108">
        <v>0</v>
      </c>
      <c r="J46" s="108">
        <v>0</v>
      </c>
      <c r="K46" s="109">
        <v>0</v>
      </c>
      <c r="L46" s="109">
        <v>6.0606060606060601E-2</v>
      </c>
      <c r="M46" s="109">
        <v>0.68200000000000005</v>
      </c>
      <c r="N46" s="109">
        <v>0.39300000000000002</v>
      </c>
      <c r="O46" s="108">
        <v>0</v>
      </c>
      <c r="P46" s="108">
        <v>0</v>
      </c>
      <c r="Q46" s="109">
        <v>0.47399999999999998</v>
      </c>
      <c r="R46" s="109">
        <v>0.30691449999999998</v>
      </c>
      <c r="S46" s="108">
        <v>1092896</v>
      </c>
      <c r="T46" s="108">
        <v>925.13</v>
      </c>
      <c r="U46" s="108">
        <v>653.4</v>
      </c>
      <c r="V46" s="109">
        <v>2.05334520339966</v>
      </c>
      <c r="W46" s="110">
        <v>92.599998474121094</v>
      </c>
      <c r="X46" s="110">
        <v>15.699999809265099</v>
      </c>
      <c r="Y46" s="109">
        <v>0.143999993801117</v>
      </c>
      <c r="Z46" s="108">
        <v>77</v>
      </c>
      <c r="AA46" s="108">
        <v>159</v>
      </c>
      <c r="AB46" s="110">
        <v>3.2000000476837198</v>
      </c>
      <c r="AC46" s="109">
        <v>187.01992050000001</v>
      </c>
      <c r="AD46" s="109">
        <v>645</v>
      </c>
      <c r="AE46" s="110">
        <v>71</v>
      </c>
      <c r="AF46" s="109">
        <v>0.67203021077101199</v>
      </c>
      <c r="AG46" s="109">
        <v>43.180000305175803</v>
      </c>
      <c r="AH46" s="108">
        <v>0</v>
      </c>
      <c r="AI46" s="108">
        <v>0</v>
      </c>
      <c r="AJ46" s="108">
        <v>225</v>
      </c>
      <c r="AK46" s="108">
        <v>300889</v>
      </c>
      <c r="AL46" s="108">
        <v>1399</v>
      </c>
      <c r="AM46" s="108">
        <v>19552</v>
      </c>
      <c r="AN46" s="108">
        <v>131</v>
      </c>
      <c r="AO46" s="110">
        <v>13.3</v>
      </c>
      <c r="AP46" s="110">
        <v>6.72</v>
      </c>
      <c r="AQ46" s="110">
        <v>8.8000000000000007</v>
      </c>
      <c r="AR46" s="109">
        <v>1.8666666666666665</v>
      </c>
      <c r="AS46" s="109">
        <v>-0.65096318721771196</v>
      </c>
      <c r="AT46" s="108">
        <v>34</v>
      </c>
      <c r="AU46" s="110">
        <v>61.900001525878899</v>
      </c>
      <c r="AV46" s="109">
        <v>43.2653198242188</v>
      </c>
      <c r="AW46" s="109">
        <v>21</v>
      </c>
      <c r="AX46" s="109">
        <v>119.31097412109401</v>
      </c>
      <c r="AY46" s="108">
        <v>32000</v>
      </c>
      <c r="AZ46" s="110">
        <v>22.489561500000001</v>
      </c>
      <c r="BA46" s="110">
        <v>81.946528599999994</v>
      </c>
      <c r="BB46" s="108">
        <v>3719.62451171875</v>
      </c>
      <c r="BC46" s="108">
        <v>23695920</v>
      </c>
      <c r="BD46" s="108">
        <v>22593976</v>
      </c>
      <c r="BE46" s="108">
        <v>318000</v>
      </c>
      <c r="BF46" s="108"/>
    </row>
    <row r="47" spans="1:58" x14ac:dyDescent="0.25">
      <c r="A47" s="133" t="s">
        <v>76</v>
      </c>
      <c r="B47" s="111" t="s">
        <v>75</v>
      </c>
      <c r="C47" s="108">
        <v>6778.3380683789474</v>
      </c>
      <c r="D47" s="108">
        <v>508.46838421263158</v>
      </c>
      <c r="E47" s="108">
        <v>42168.2575</v>
      </c>
      <c r="F47" s="108">
        <v>30.423999999999999</v>
      </c>
      <c r="G47" s="108">
        <v>0</v>
      </c>
      <c r="H47" s="108">
        <v>0</v>
      </c>
      <c r="I47" s="108">
        <v>0</v>
      </c>
      <c r="J47" s="108">
        <v>0</v>
      </c>
      <c r="K47" s="109">
        <v>0.03</v>
      </c>
      <c r="L47" s="109">
        <v>0.18181818181818199</v>
      </c>
      <c r="M47" s="109">
        <v>2.1000000000000001E-2</v>
      </c>
      <c r="N47" s="109">
        <v>2.1000000000000001E-2</v>
      </c>
      <c r="O47" s="108">
        <v>0</v>
      </c>
      <c r="P47" s="108">
        <v>0</v>
      </c>
      <c r="Q47" s="109">
        <v>0.82699999999999996</v>
      </c>
      <c r="R47" s="109" t="s">
        <v>443</v>
      </c>
      <c r="S47" s="108">
        <v>1278777</v>
      </c>
      <c r="T47" s="108">
        <v>0</v>
      </c>
      <c r="U47" s="108">
        <v>0</v>
      </c>
      <c r="V47" s="109" t="s">
        <v>443</v>
      </c>
      <c r="W47" s="110">
        <v>4.3000001907348597</v>
      </c>
      <c r="X47" s="110" t="s">
        <v>443</v>
      </c>
      <c r="Y47" s="109">
        <v>3</v>
      </c>
      <c r="Z47" s="108">
        <v>90</v>
      </c>
      <c r="AA47" s="108">
        <v>13</v>
      </c>
      <c r="AB47" s="110" t="s">
        <v>443</v>
      </c>
      <c r="AC47" s="109">
        <v>1652.12229359</v>
      </c>
      <c r="AD47" s="109">
        <v>8</v>
      </c>
      <c r="AE47" s="110" t="s">
        <v>443</v>
      </c>
      <c r="AF47" s="109">
        <v>0.14128755832533199</v>
      </c>
      <c r="AG47" s="109">
        <v>31.9799995422363</v>
      </c>
      <c r="AH47" s="108">
        <v>1200</v>
      </c>
      <c r="AI47" s="108">
        <v>0</v>
      </c>
      <c r="AJ47" s="108">
        <v>0</v>
      </c>
      <c r="AK47" s="108">
        <v>0</v>
      </c>
      <c r="AL47" s="108">
        <v>304</v>
      </c>
      <c r="AM47" s="108">
        <v>44</v>
      </c>
      <c r="AN47" s="108">
        <v>121</v>
      </c>
      <c r="AO47" s="110">
        <v>4.9000000000000004</v>
      </c>
      <c r="AP47" s="110">
        <v>3.16</v>
      </c>
      <c r="AQ47" s="110">
        <v>2.7</v>
      </c>
      <c r="AR47" s="109">
        <v>3.25</v>
      </c>
      <c r="AS47" s="109">
        <v>0.50924670696258501</v>
      </c>
      <c r="AT47" s="108">
        <v>49</v>
      </c>
      <c r="AU47" s="110">
        <v>100</v>
      </c>
      <c r="AV47" s="109">
        <v>99.272590637207003</v>
      </c>
      <c r="AW47" s="109">
        <v>69.8031005859375</v>
      </c>
      <c r="AX47" s="109">
        <v>103.76667022705099</v>
      </c>
      <c r="AY47" s="108">
        <v>83000</v>
      </c>
      <c r="AZ47" s="110">
        <v>96.976693499999996</v>
      </c>
      <c r="BA47" s="110">
        <v>99.637117700000005</v>
      </c>
      <c r="BB47" s="108">
        <v>23596.244140625</v>
      </c>
      <c r="BC47" s="108">
        <v>4170600</v>
      </c>
      <c r="BD47" s="108">
        <v>4199640</v>
      </c>
      <c r="BE47" s="108">
        <v>55960</v>
      </c>
      <c r="BF47" s="108"/>
    </row>
    <row r="48" spans="1:58" x14ac:dyDescent="0.25">
      <c r="A48" s="133" t="s">
        <v>78</v>
      </c>
      <c r="B48" s="111" t="s">
        <v>77</v>
      </c>
      <c r="C48" s="108">
        <v>8353.1450113894734</v>
      </c>
      <c r="D48" s="108">
        <v>994.7895488800001</v>
      </c>
      <c r="E48" s="108">
        <v>19454.631999999998</v>
      </c>
      <c r="F48" s="108">
        <v>3.956</v>
      </c>
      <c r="G48" s="108">
        <v>213380.91307180002</v>
      </c>
      <c r="H48" s="108">
        <v>57919.865529399991</v>
      </c>
      <c r="I48" s="108">
        <v>27897.712000000003</v>
      </c>
      <c r="J48" s="108">
        <v>27878</v>
      </c>
      <c r="K48" s="109">
        <v>0.182</v>
      </c>
      <c r="L48" s="109">
        <v>0.12121212121212099</v>
      </c>
      <c r="M48" s="109">
        <v>8.0000000000000002E-3</v>
      </c>
      <c r="N48" s="109">
        <v>2.1000000000000001E-2</v>
      </c>
      <c r="O48" s="108">
        <v>0</v>
      </c>
      <c r="P48" s="108">
        <v>0</v>
      </c>
      <c r="Q48" s="109">
        <v>0.77500000000000002</v>
      </c>
      <c r="R48" s="109" t="s">
        <v>443</v>
      </c>
      <c r="S48" s="108">
        <v>10780946</v>
      </c>
      <c r="T48" s="108">
        <v>261.97000000000003</v>
      </c>
      <c r="U48" s="108">
        <v>552.95000000000005</v>
      </c>
      <c r="V48" s="109" t="s">
        <v>443</v>
      </c>
      <c r="W48" s="110">
        <v>5.5</v>
      </c>
      <c r="X48" s="110" t="s">
        <v>443</v>
      </c>
      <c r="Y48" s="109">
        <v>6.72300004959106</v>
      </c>
      <c r="Z48" s="108">
        <v>99</v>
      </c>
      <c r="AA48" s="108">
        <v>7</v>
      </c>
      <c r="AB48" s="110">
        <v>0.30000001192092901</v>
      </c>
      <c r="AC48" s="109">
        <v>2474.6167785100001</v>
      </c>
      <c r="AD48" s="109">
        <v>39</v>
      </c>
      <c r="AE48" s="110" t="s">
        <v>443</v>
      </c>
      <c r="AF48" s="109">
        <v>0.30437905782514901</v>
      </c>
      <c r="AG48" s="109" t="s">
        <v>443</v>
      </c>
      <c r="AH48" s="108">
        <v>100000</v>
      </c>
      <c r="AI48" s="108">
        <v>190000</v>
      </c>
      <c r="AJ48" s="108">
        <v>0</v>
      </c>
      <c r="AK48" s="108">
        <v>0</v>
      </c>
      <c r="AL48" s="108">
        <v>316</v>
      </c>
      <c r="AM48" s="108">
        <v>0</v>
      </c>
      <c r="AN48" s="108">
        <v>143</v>
      </c>
      <c r="AO48" s="110">
        <v>4.9000000000000004</v>
      </c>
      <c r="AP48" s="110" t="s">
        <v>443</v>
      </c>
      <c r="AQ48" s="110" t="s">
        <v>443</v>
      </c>
      <c r="AR48" s="109">
        <v>4</v>
      </c>
      <c r="AS48" s="109">
        <v>1.3740357011556599E-2</v>
      </c>
      <c r="AT48" s="108">
        <v>47</v>
      </c>
      <c r="AU48" s="110">
        <v>100</v>
      </c>
      <c r="AV48" s="109">
        <v>99.710716247558594</v>
      </c>
      <c r="AW48" s="109">
        <v>31.107969284057599</v>
      </c>
      <c r="AX48" s="109">
        <v>29.650728225708001</v>
      </c>
      <c r="AY48" s="108">
        <v>67000</v>
      </c>
      <c r="AZ48" s="110">
        <v>93.158904399999997</v>
      </c>
      <c r="BA48" s="110">
        <v>94.886602400000001</v>
      </c>
      <c r="BB48" s="108">
        <v>20648.974609375</v>
      </c>
      <c r="BC48" s="108">
        <v>11475982</v>
      </c>
      <c r="BD48" s="108">
        <v>11360092</v>
      </c>
      <c r="BE48" s="108">
        <v>106440</v>
      </c>
      <c r="BF48" s="108"/>
    </row>
    <row r="49" spans="1:58" x14ac:dyDescent="0.25">
      <c r="A49" s="133" t="s">
        <v>80</v>
      </c>
      <c r="B49" s="111" t="s">
        <v>79</v>
      </c>
      <c r="C49" s="108">
        <v>1723.5381026757896</v>
      </c>
      <c r="D49" s="108">
        <v>148.57172744336842</v>
      </c>
      <c r="E49" s="108">
        <v>72.686499999999995</v>
      </c>
      <c r="F49" s="108">
        <v>4.0199999999999996</v>
      </c>
      <c r="G49" s="108">
        <v>0</v>
      </c>
      <c r="H49" s="108">
        <v>0</v>
      </c>
      <c r="I49" s="108">
        <v>0</v>
      </c>
      <c r="J49" s="108">
        <v>0</v>
      </c>
      <c r="K49" s="109">
        <v>6.0999999999999999E-2</v>
      </c>
      <c r="L49" s="109">
        <v>0.15151515151515199</v>
      </c>
      <c r="M49" s="109">
        <v>3.3000000000000002E-2</v>
      </c>
      <c r="N49" s="109">
        <v>0.02</v>
      </c>
      <c r="O49" s="108">
        <v>0</v>
      </c>
      <c r="P49" s="108">
        <v>0</v>
      </c>
      <c r="Q49" s="109">
        <v>0.85599999999999998</v>
      </c>
      <c r="R49" s="109" t="s">
        <v>443</v>
      </c>
      <c r="S49" s="108">
        <v>0</v>
      </c>
      <c r="T49" s="108">
        <v>0</v>
      </c>
      <c r="U49" s="108">
        <v>0</v>
      </c>
      <c r="V49" s="109" t="s">
        <v>443</v>
      </c>
      <c r="W49" s="110">
        <v>2.7000000476837198</v>
      </c>
      <c r="X49" s="110" t="s">
        <v>443</v>
      </c>
      <c r="Y49" s="109">
        <v>2.3289999961853001</v>
      </c>
      <c r="Z49" s="108">
        <v>90</v>
      </c>
      <c r="AA49" s="108">
        <v>6.1999998092651403</v>
      </c>
      <c r="AB49" s="110">
        <v>0.10000000149011599</v>
      </c>
      <c r="AC49" s="109">
        <v>2062.3740575699999</v>
      </c>
      <c r="AD49" s="109">
        <v>7</v>
      </c>
      <c r="AE49" s="110" t="s">
        <v>443</v>
      </c>
      <c r="AF49" s="109">
        <v>0.11637838272378299</v>
      </c>
      <c r="AG49" s="109">
        <v>34.310001373291001</v>
      </c>
      <c r="AH49" s="108">
        <v>0</v>
      </c>
      <c r="AI49" s="108">
        <v>0</v>
      </c>
      <c r="AJ49" s="108">
        <v>0</v>
      </c>
      <c r="AK49" s="108">
        <v>272000</v>
      </c>
      <c r="AL49" s="108">
        <v>8484</v>
      </c>
      <c r="AM49" s="108">
        <v>0</v>
      </c>
      <c r="AN49" s="108">
        <v>104</v>
      </c>
      <c r="AO49" s="110">
        <v>4.9000000000000004</v>
      </c>
      <c r="AP49" s="110">
        <v>2</v>
      </c>
      <c r="AQ49" s="110">
        <v>12.7</v>
      </c>
      <c r="AR49" s="109" t="s">
        <v>443</v>
      </c>
      <c r="AS49" s="109">
        <v>1.03617107868195</v>
      </c>
      <c r="AT49" s="108">
        <v>55</v>
      </c>
      <c r="AU49" s="110">
        <v>100</v>
      </c>
      <c r="AV49" s="109">
        <v>99.059776306152301</v>
      </c>
      <c r="AW49" s="109">
        <v>71.715896606445298</v>
      </c>
      <c r="AX49" s="109">
        <v>95.400337219238295</v>
      </c>
      <c r="AY49" s="108">
        <v>19000</v>
      </c>
      <c r="AZ49" s="110">
        <v>100</v>
      </c>
      <c r="BA49" s="110">
        <v>100</v>
      </c>
      <c r="BB49" s="108">
        <v>32580.3515625</v>
      </c>
      <c r="BC49" s="108">
        <v>1170125</v>
      </c>
      <c r="BD49" s="108">
        <v>1156094</v>
      </c>
      <c r="BE49" s="108">
        <v>9240</v>
      </c>
      <c r="BF49" s="108"/>
    </row>
    <row r="50" spans="1:58" x14ac:dyDescent="0.25">
      <c r="A50" s="133" t="s">
        <v>82</v>
      </c>
      <c r="B50" s="111" t="s">
        <v>81</v>
      </c>
      <c r="C50" s="108">
        <v>2453.4790422105266</v>
      </c>
      <c r="D50" s="108">
        <v>0</v>
      </c>
      <c r="E50" s="108">
        <v>55039.35</v>
      </c>
      <c r="F50" s="108">
        <v>0</v>
      </c>
      <c r="G50" s="108">
        <v>0</v>
      </c>
      <c r="H50" s="108">
        <v>0</v>
      </c>
      <c r="I50" s="108">
        <v>0</v>
      </c>
      <c r="J50" s="108">
        <v>0</v>
      </c>
      <c r="K50" s="109">
        <v>0</v>
      </c>
      <c r="L50" s="109">
        <v>9.0909090909090898E-2</v>
      </c>
      <c r="M50" s="109">
        <v>2.3E-2</v>
      </c>
      <c r="N50" s="109">
        <v>6.0000000000000001E-3</v>
      </c>
      <c r="O50" s="108">
        <v>0</v>
      </c>
      <c r="P50" s="108">
        <v>0</v>
      </c>
      <c r="Q50" s="109">
        <v>0.878</v>
      </c>
      <c r="R50" s="109" t="s">
        <v>443</v>
      </c>
      <c r="S50" s="108">
        <v>0</v>
      </c>
      <c r="T50" s="108">
        <v>0</v>
      </c>
      <c r="U50" s="108">
        <v>0</v>
      </c>
      <c r="V50" s="109" t="s">
        <v>443</v>
      </c>
      <c r="W50" s="110">
        <v>3.4000000953674299</v>
      </c>
      <c r="X50" s="110" t="s">
        <v>443</v>
      </c>
      <c r="Y50" s="109">
        <v>3.6240000724792498</v>
      </c>
      <c r="Z50" s="108">
        <v>98</v>
      </c>
      <c r="AA50" s="108">
        <v>5.1999998092651403</v>
      </c>
      <c r="AB50" s="110">
        <v>0.10000000149011599</v>
      </c>
      <c r="AC50" s="109">
        <v>2146.32088342</v>
      </c>
      <c r="AD50" s="109">
        <v>4</v>
      </c>
      <c r="AE50" s="110" t="s">
        <v>443</v>
      </c>
      <c r="AF50" s="109">
        <v>0.12915975544365299</v>
      </c>
      <c r="AG50" s="109">
        <v>26.129999160766602</v>
      </c>
      <c r="AH50" s="108">
        <v>0</v>
      </c>
      <c r="AI50" s="108">
        <v>0</v>
      </c>
      <c r="AJ50" s="108">
        <v>0</v>
      </c>
      <c r="AK50" s="108">
        <v>0</v>
      </c>
      <c r="AL50" s="108">
        <v>3644</v>
      </c>
      <c r="AM50" s="108">
        <v>0</v>
      </c>
      <c r="AN50" s="108">
        <v>131</v>
      </c>
      <c r="AO50" s="110">
        <v>4.9000000000000004</v>
      </c>
      <c r="AP50" s="110">
        <v>2.27</v>
      </c>
      <c r="AQ50" s="110">
        <v>10.7</v>
      </c>
      <c r="AR50" s="109">
        <v>4.0166666666666675</v>
      </c>
      <c r="AS50" s="109">
        <v>1.0514956712722801</v>
      </c>
      <c r="AT50" s="108">
        <v>55</v>
      </c>
      <c r="AU50" s="110">
        <v>100</v>
      </c>
      <c r="AV50" s="109" t="s">
        <v>443</v>
      </c>
      <c r="AW50" s="109">
        <v>81.298599243164105</v>
      </c>
      <c r="AX50" s="109">
        <v>129.21057128906301</v>
      </c>
      <c r="AY50" s="108">
        <v>210000</v>
      </c>
      <c r="AZ50" s="110">
        <v>99.114684299999993</v>
      </c>
      <c r="BA50" s="110">
        <v>100</v>
      </c>
      <c r="BB50" s="108">
        <v>34711.28125</v>
      </c>
      <c r="BC50" s="108">
        <v>10561633</v>
      </c>
      <c r="BD50" s="108">
        <v>10451327</v>
      </c>
      <c r="BE50" s="108">
        <v>77240</v>
      </c>
      <c r="BF50" s="108"/>
    </row>
    <row r="51" spans="1:58" x14ac:dyDescent="0.25">
      <c r="A51" s="133" t="s">
        <v>84</v>
      </c>
      <c r="B51" s="111" t="s">
        <v>83</v>
      </c>
      <c r="C51" s="108">
        <v>0</v>
      </c>
      <c r="D51" s="108">
        <v>0</v>
      </c>
      <c r="E51" s="108">
        <v>3660.9134999999997</v>
      </c>
      <c r="F51" s="108">
        <v>0</v>
      </c>
      <c r="G51" s="108">
        <v>0</v>
      </c>
      <c r="H51" s="108">
        <v>0</v>
      </c>
      <c r="I51" s="108">
        <v>0</v>
      </c>
      <c r="J51" s="108">
        <v>0</v>
      </c>
      <c r="K51" s="109">
        <v>0.03</v>
      </c>
      <c r="L51" s="109">
        <v>0.12121212121212099</v>
      </c>
      <c r="M51" s="109">
        <v>2E-3</v>
      </c>
      <c r="N51" s="109">
        <v>2E-3</v>
      </c>
      <c r="O51" s="108">
        <v>0</v>
      </c>
      <c r="P51" s="108">
        <v>0</v>
      </c>
      <c r="Q51" s="109">
        <v>0.92500000000000004</v>
      </c>
      <c r="R51" s="109" t="s">
        <v>443</v>
      </c>
      <c r="S51" s="108">
        <v>10000000</v>
      </c>
      <c r="T51" s="108">
        <v>0</v>
      </c>
      <c r="U51" s="108">
        <v>0</v>
      </c>
      <c r="V51" s="109" t="s">
        <v>443</v>
      </c>
      <c r="W51" s="110">
        <v>3.5</v>
      </c>
      <c r="X51" s="110" t="s">
        <v>443</v>
      </c>
      <c r="Y51" s="109">
        <v>3.4849998950958301</v>
      </c>
      <c r="Z51" s="108">
        <v>94</v>
      </c>
      <c r="AA51" s="108">
        <v>6</v>
      </c>
      <c r="AB51" s="110">
        <v>0.20000000298023199</v>
      </c>
      <c r="AC51" s="109">
        <v>4782.0595139099996</v>
      </c>
      <c r="AD51" s="109">
        <v>6</v>
      </c>
      <c r="AE51" s="110" t="s">
        <v>443</v>
      </c>
      <c r="AF51" s="109">
        <v>4.1487210092322903E-2</v>
      </c>
      <c r="AG51" s="109">
        <v>29.079999923706101</v>
      </c>
      <c r="AH51" s="108">
        <v>0</v>
      </c>
      <c r="AI51" s="108">
        <v>0</v>
      </c>
      <c r="AJ51" s="108">
        <v>0</v>
      </c>
      <c r="AK51" s="108">
        <v>0</v>
      </c>
      <c r="AL51" s="108">
        <v>33507</v>
      </c>
      <c r="AM51" s="108">
        <v>0</v>
      </c>
      <c r="AN51" s="108">
        <v>132</v>
      </c>
      <c r="AO51" s="110">
        <v>4.9000000000000004</v>
      </c>
      <c r="AP51" s="110">
        <v>1.31</v>
      </c>
      <c r="AQ51" s="110">
        <v>6</v>
      </c>
      <c r="AR51" s="109">
        <v>3.9333333333333336</v>
      </c>
      <c r="AS51" s="109">
        <v>1.8493310213089</v>
      </c>
      <c r="AT51" s="108">
        <v>90</v>
      </c>
      <c r="AU51" s="110">
        <v>100</v>
      </c>
      <c r="AV51" s="109" t="s">
        <v>443</v>
      </c>
      <c r="AW51" s="109">
        <v>96.330497741699205</v>
      </c>
      <c r="AX51" s="109">
        <v>128.34193420410199</v>
      </c>
      <c r="AY51" s="108">
        <v>150000</v>
      </c>
      <c r="AZ51" s="110">
        <v>99.597225100000003</v>
      </c>
      <c r="BA51" s="110">
        <v>100</v>
      </c>
      <c r="BB51" s="108">
        <v>49695.96875</v>
      </c>
      <c r="BC51" s="108">
        <v>5731118</v>
      </c>
      <c r="BD51" s="108">
        <v>5607763</v>
      </c>
      <c r="BE51" s="108">
        <v>42430</v>
      </c>
      <c r="BF51" s="108"/>
    </row>
    <row r="52" spans="1:58" x14ac:dyDescent="0.25">
      <c r="A52" s="133" t="s">
        <v>86</v>
      </c>
      <c r="B52" s="111" t="s">
        <v>85</v>
      </c>
      <c r="C52" s="108">
        <v>1613.3141311705263</v>
      </c>
      <c r="D52" s="108">
        <v>0</v>
      </c>
      <c r="E52" s="108">
        <v>166.9975</v>
      </c>
      <c r="F52" s="108">
        <v>0.60599999999999998</v>
      </c>
      <c r="G52" s="108">
        <v>0</v>
      </c>
      <c r="H52" s="108">
        <v>0</v>
      </c>
      <c r="I52" s="108">
        <v>0</v>
      </c>
      <c r="J52" s="108">
        <v>29182</v>
      </c>
      <c r="K52" s="109">
        <v>0.21199999999999999</v>
      </c>
      <c r="L52" s="109">
        <v>0.87878787878787901</v>
      </c>
      <c r="M52" s="109">
        <v>0.33300000000000002</v>
      </c>
      <c r="N52" s="109">
        <v>4.1000000000000002E-2</v>
      </c>
      <c r="O52" s="108">
        <v>0</v>
      </c>
      <c r="P52" s="108">
        <v>0</v>
      </c>
      <c r="Q52" s="109">
        <v>0.47299999999999998</v>
      </c>
      <c r="R52" s="109">
        <v>0.12749469999999999</v>
      </c>
      <c r="S52" s="108">
        <v>72640391</v>
      </c>
      <c r="T52" s="108">
        <v>164.73</v>
      </c>
      <c r="U52" s="108">
        <v>169.56</v>
      </c>
      <c r="V52" s="109" t="s">
        <v>443</v>
      </c>
      <c r="W52" s="110">
        <v>65.300003051757798</v>
      </c>
      <c r="X52" s="110">
        <v>29.799999237060501</v>
      </c>
      <c r="Y52" s="109">
        <v>0.22900000214576699</v>
      </c>
      <c r="Z52" s="108">
        <v>75</v>
      </c>
      <c r="AA52" s="108">
        <v>378</v>
      </c>
      <c r="AB52" s="110">
        <v>1.6000000238418599</v>
      </c>
      <c r="AC52" s="109">
        <v>337.95886137999997</v>
      </c>
      <c r="AD52" s="109">
        <v>229</v>
      </c>
      <c r="AE52" s="110">
        <v>28</v>
      </c>
      <c r="AF52" s="109" t="s">
        <v>443</v>
      </c>
      <c r="AG52" s="109">
        <v>45.130001068115199</v>
      </c>
      <c r="AH52" s="108">
        <v>0</v>
      </c>
      <c r="AI52" s="108">
        <v>0</v>
      </c>
      <c r="AJ52" s="108">
        <v>0</v>
      </c>
      <c r="AK52" s="108">
        <v>0</v>
      </c>
      <c r="AL52" s="108">
        <v>51390</v>
      </c>
      <c r="AM52" s="108">
        <v>0</v>
      </c>
      <c r="AN52" s="108">
        <v>115</v>
      </c>
      <c r="AO52" s="110">
        <v>15.9</v>
      </c>
      <c r="AP52" s="110" t="s">
        <v>443</v>
      </c>
      <c r="AQ52" s="110" t="s">
        <v>443</v>
      </c>
      <c r="AR52" s="109">
        <v>2.8</v>
      </c>
      <c r="AS52" s="109">
        <v>-0.956454157829285</v>
      </c>
      <c r="AT52" s="108">
        <v>30</v>
      </c>
      <c r="AU52" s="110">
        <v>46.7273979187012</v>
      </c>
      <c r="AV52" s="109" t="s">
        <v>443</v>
      </c>
      <c r="AW52" s="109">
        <v>11.9224309921265</v>
      </c>
      <c r="AX52" s="109">
        <v>34.679843902587898</v>
      </c>
      <c r="AY52" s="108">
        <v>2600</v>
      </c>
      <c r="AZ52" s="110">
        <v>47.433913799999999</v>
      </c>
      <c r="BA52" s="110">
        <v>90.000867</v>
      </c>
      <c r="BB52" s="108">
        <v>3342.47729492188</v>
      </c>
      <c r="BC52" s="108">
        <v>942333</v>
      </c>
      <c r="BD52" s="108">
        <v>886748</v>
      </c>
      <c r="BE52" s="108">
        <v>23180</v>
      </c>
      <c r="BF52" s="108"/>
    </row>
    <row r="53" spans="1:58" x14ac:dyDescent="0.25">
      <c r="A53" s="133" t="s">
        <v>88</v>
      </c>
      <c r="B53" s="111" t="s">
        <v>87</v>
      </c>
      <c r="C53" s="108">
        <v>43.363478350315795</v>
      </c>
      <c r="D53" s="108">
        <v>0</v>
      </c>
      <c r="E53" s="108" t="s">
        <v>443</v>
      </c>
      <c r="F53" s="108">
        <v>3.59</v>
      </c>
      <c r="G53" s="108">
        <v>1171.3419931796002</v>
      </c>
      <c r="H53" s="108">
        <v>123.29915717680001</v>
      </c>
      <c r="I53" s="108">
        <v>417.23400000000004</v>
      </c>
      <c r="J53" s="108">
        <v>0</v>
      </c>
      <c r="K53" s="109">
        <v>0</v>
      </c>
      <c r="L53" s="109">
        <v>0.12121212121212099</v>
      </c>
      <c r="M53" s="109">
        <v>5.0000000000000001E-3</v>
      </c>
      <c r="N53" s="109">
        <v>2E-3</v>
      </c>
      <c r="O53" s="108">
        <v>0</v>
      </c>
      <c r="P53" s="108">
        <v>0</v>
      </c>
      <c r="Q53" s="109">
        <v>0.72599999999999998</v>
      </c>
      <c r="R53" s="109" t="s">
        <v>443</v>
      </c>
      <c r="S53" s="108">
        <v>1226526</v>
      </c>
      <c r="T53" s="108">
        <v>16.29</v>
      </c>
      <c r="U53" s="108">
        <v>11.42</v>
      </c>
      <c r="V53" s="109">
        <v>2.2849647998809801</v>
      </c>
      <c r="W53" s="110">
        <v>21.200000762939499</v>
      </c>
      <c r="X53" s="110" t="s">
        <v>443</v>
      </c>
      <c r="Y53" s="109">
        <v>1.77</v>
      </c>
      <c r="Z53" s="108">
        <v>96</v>
      </c>
      <c r="AA53" s="108">
        <v>11</v>
      </c>
      <c r="AB53" s="110" t="s">
        <v>443</v>
      </c>
      <c r="AC53" s="109">
        <v>586.90191344000004</v>
      </c>
      <c r="AD53" s="109" t="s">
        <v>443</v>
      </c>
      <c r="AE53" s="110" t="s">
        <v>443</v>
      </c>
      <c r="AF53" s="109" t="s">
        <v>443</v>
      </c>
      <c r="AG53" s="109" t="s">
        <v>443</v>
      </c>
      <c r="AH53" s="108">
        <v>28594</v>
      </c>
      <c r="AI53" s="108">
        <v>0</v>
      </c>
      <c r="AJ53" s="108">
        <v>0</v>
      </c>
      <c r="AK53" s="108">
        <v>0</v>
      </c>
      <c r="AL53" s="108">
        <v>0</v>
      </c>
      <c r="AM53" s="108">
        <v>0</v>
      </c>
      <c r="AN53" s="108">
        <v>115</v>
      </c>
      <c r="AO53" s="110">
        <v>6.2</v>
      </c>
      <c r="AP53" s="110" t="s">
        <v>443</v>
      </c>
      <c r="AQ53" s="110" t="s">
        <v>443</v>
      </c>
      <c r="AR53" s="109" t="s">
        <v>443</v>
      </c>
      <c r="AS53" s="109">
        <v>0.106443174183369</v>
      </c>
      <c r="AT53" s="108">
        <v>59</v>
      </c>
      <c r="AU53" s="110">
        <v>100</v>
      </c>
      <c r="AV53" s="109" t="s">
        <v>443</v>
      </c>
      <c r="AW53" s="109">
        <v>67.599998474121094</v>
      </c>
      <c r="AX53" s="109">
        <v>106.293342590332</v>
      </c>
      <c r="AY53" s="108">
        <v>1000</v>
      </c>
      <c r="AZ53" s="110">
        <v>81.099999999999994</v>
      </c>
      <c r="BA53" s="110">
        <v>94.4</v>
      </c>
      <c r="BB53" s="108">
        <v>10975.064453125</v>
      </c>
      <c r="BC53" s="108">
        <v>73543</v>
      </c>
      <c r="BD53" s="108">
        <v>72395</v>
      </c>
      <c r="BE53" s="108">
        <v>750</v>
      </c>
      <c r="BF53" s="108"/>
    </row>
    <row r="54" spans="1:58" x14ac:dyDescent="0.25">
      <c r="A54" s="133" t="s">
        <v>90</v>
      </c>
      <c r="B54" s="111" t="s">
        <v>89</v>
      </c>
      <c r="C54" s="108">
        <v>12508.716542589475</v>
      </c>
      <c r="D54" s="108">
        <v>5067.9717353263159</v>
      </c>
      <c r="E54" s="108">
        <v>36834.059000000001</v>
      </c>
      <c r="F54" s="108">
        <v>10.426</v>
      </c>
      <c r="G54" s="108">
        <v>196947.0497259</v>
      </c>
      <c r="H54" s="108">
        <v>55592.346710639998</v>
      </c>
      <c r="I54" s="108">
        <v>14875.011</v>
      </c>
      <c r="J54" s="108">
        <v>0</v>
      </c>
      <c r="K54" s="109">
        <v>0</v>
      </c>
      <c r="L54" s="109">
        <v>6.0606060606060601E-2</v>
      </c>
      <c r="M54" s="109">
        <v>0.23</v>
      </c>
      <c r="N54" s="109">
        <v>0.13700000000000001</v>
      </c>
      <c r="O54" s="108">
        <v>0</v>
      </c>
      <c r="P54" s="108">
        <v>0</v>
      </c>
      <c r="Q54" s="109">
        <v>0.72199999999999998</v>
      </c>
      <c r="R54" s="109">
        <v>2.4819399999999998E-2</v>
      </c>
      <c r="S54" s="108">
        <v>8195371</v>
      </c>
      <c r="T54" s="108">
        <v>166.22</v>
      </c>
      <c r="U54" s="108">
        <v>277.68</v>
      </c>
      <c r="V54" s="109">
        <v>0.42670425772666898</v>
      </c>
      <c r="W54" s="110">
        <v>30.899999618530298</v>
      </c>
      <c r="X54" s="110">
        <v>4</v>
      </c>
      <c r="Y54" s="109">
        <v>1.53</v>
      </c>
      <c r="Z54" s="108">
        <v>85</v>
      </c>
      <c r="AA54" s="108">
        <v>60</v>
      </c>
      <c r="AB54" s="110">
        <v>1</v>
      </c>
      <c r="AC54" s="109">
        <v>580.32840811999995</v>
      </c>
      <c r="AD54" s="109">
        <v>92</v>
      </c>
      <c r="AE54" s="110">
        <v>0</v>
      </c>
      <c r="AF54" s="109">
        <v>0.469747594574764</v>
      </c>
      <c r="AG54" s="109">
        <v>47.069999694824197</v>
      </c>
      <c r="AH54" s="108">
        <v>23333</v>
      </c>
      <c r="AI54" s="108">
        <v>1795400</v>
      </c>
      <c r="AJ54" s="108">
        <v>0</v>
      </c>
      <c r="AK54" s="108">
        <v>0</v>
      </c>
      <c r="AL54" s="108">
        <v>592</v>
      </c>
      <c r="AM54" s="108">
        <v>0</v>
      </c>
      <c r="AN54" s="108">
        <v>111</v>
      </c>
      <c r="AO54" s="110">
        <v>12.3</v>
      </c>
      <c r="AP54" s="110">
        <v>4.09</v>
      </c>
      <c r="AQ54" s="110">
        <v>5.2</v>
      </c>
      <c r="AR54" s="109">
        <v>3.166666666666667</v>
      </c>
      <c r="AS54" s="109">
        <v>-0.34423929452896102</v>
      </c>
      <c r="AT54" s="108">
        <v>31</v>
      </c>
      <c r="AU54" s="110">
        <v>98.470977783203097</v>
      </c>
      <c r="AV54" s="109">
        <v>92.465423583984403</v>
      </c>
      <c r="AW54" s="109">
        <v>51.930233001708999</v>
      </c>
      <c r="AX54" s="109">
        <v>82.586700439453097</v>
      </c>
      <c r="AY54" s="108">
        <v>29000</v>
      </c>
      <c r="AZ54" s="110">
        <v>83.986149299999994</v>
      </c>
      <c r="BA54" s="110">
        <v>84.700428599999995</v>
      </c>
      <c r="BB54" s="108">
        <v>15208.9140625</v>
      </c>
      <c r="BC54" s="108">
        <v>10648791</v>
      </c>
      <c r="BD54" s="108">
        <v>10502883</v>
      </c>
      <c r="BE54" s="108">
        <v>48320</v>
      </c>
      <c r="BF54" s="108"/>
    </row>
    <row r="55" spans="1:58" x14ac:dyDescent="0.25">
      <c r="A55" s="133" t="s">
        <v>93</v>
      </c>
      <c r="B55" s="111" t="s">
        <v>92</v>
      </c>
      <c r="C55" s="108">
        <v>33014.565069052631</v>
      </c>
      <c r="D55" s="108">
        <v>12481.364975999999</v>
      </c>
      <c r="E55" s="108">
        <v>128314.489</v>
      </c>
      <c r="F55" s="108">
        <v>930.976</v>
      </c>
      <c r="G55" s="108">
        <v>0</v>
      </c>
      <c r="H55" s="108">
        <v>0</v>
      </c>
      <c r="I55" s="108">
        <v>0</v>
      </c>
      <c r="J55" s="108">
        <v>4383</v>
      </c>
      <c r="K55" s="109">
        <v>9.0999999999999998E-2</v>
      </c>
      <c r="L55" s="109">
        <v>6.0606060606060601E-2</v>
      </c>
      <c r="M55" s="109">
        <v>0.34300000000000003</v>
      </c>
      <c r="N55" s="109">
        <v>3.5999999999999997E-2</v>
      </c>
      <c r="O55" s="108">
        <v>0</v>
      </c>
      <c r="P55" s="108">
        <v>0</v>
      </c>
      <c r="Q55" s="109">
        <v>0.73899999999999999</v>
      </c>
      <c r="R55" s="109">
        <v>1.4546399999999999E-2</v>
      </c>
      <c r="S55" s="108">
        <v>57526265</v>
      </c>
      <c r="T55" s="108">
        <v>163.09</v>
      </c>
      <c r="U55" s="108">
        <v>311.11</v>
      </c>
      <c r="V55" s="109">
        <v>0.316040009260178</v>
      </c>
      <c r="W55" s="110">
        <v>21.600000381469702</v>
      </c>
      <c r="X55" s="110">
        <v>6.4000000953674299</v>
      </c>
      <c r="Y55" s="109">
        <v>1.72399997711182</v>
      </c>
      <c r="Z55" s="108">
        <v>86</v>
      </c>
      <c r="AA55" s="108">
        <v>52</v>
      </c>
      <c r="AB55" s="110">
        <v>0.30000001192092901</v>
      </c>
      <c r="AC55" s="109">
        <v>1039.75658557</v>
      </c>
      <c r="AD55" s="109">
        <v>64</v>
      </c>
      <c r="AE55" s="110">
        <v>0</v>
      </c>
      <c r="AF55" s="109">
        <v>0.39053970441142699</v>
      </c>
      <c r="AG55" s="109">
        <v>45.380001068115199</v>
      </c>
      <c r="AH55" s="108">
        <v>931227</v>
      </c>
      <c r="AI55" s="108">
        <v>423466</v>
      </c>
      <c r="AJ55" s="108">
        <v>0</v>
      </c>
      <c r="AK55" s="108">
        <v>0</v>
      </c>
      <c r="AL55" s="108">
        <v>102848</v>
      </c>
      <c r="AM55" s="108">
        <v>0</v>
      </c>
      <c r="AN55" s="108">
        <v>112</v>
      </c>
      <c r="AO55" s="110">
        <v>10.9</v>
      </c>
      <c r="AP55" s="110">
        <v>3.39</v>
      </c>
      <c r="AQ55" s="110">
        <v>5.7</v>
      </c>
      <c r="AR55" s="109">
        <v>3.8166666666666673</v>
      </c>
      <c r="AS55" s="109">
        <v>-0.43587645888328602</v>
      </c>
      <c r="AT55" s="108">
        <v>31</v>
      </c>
      <c r="AU55" s="110">
        <v>98.976066589355497</v>
      </c>
      <c r="AV55" s="109">
        <v>94.515472412109403</v>
      </c>
      <c r="AW55" s="109">
        <v>48.940433502197301</v>
      </c>
      <c r="AX55" s="109">
        <v>79.429267883300795</v>
      </c>
      <c r="AY55" s="108">
        <v>62000</v>
      </c>
      <c r="AZ55" s="110">
        <v>84.688627400000001</v>
      </c>
      <c r="BA55" s="110">
        <v>86.935071100000002</v>
      </c>
      <c r="BB55" s="108">
        <v>11286.173828125</v>
      </c>
      <c r="BC55" s="108">
        <v>16385068</v>
      </c>
      <c r="BD55" s="108">
        <v>15888205</v>
      </c>
      <c r="BE55" s="108">
        <v>248360</v>
      </c>
      <c r="BF55" s="108"/>
    </row>
    <row r="56" spans="1:58" x14ac:dyDescent="0.25">
      <c r="A56" s="133" t="s">
        <v>95</v>
      </c>
      <c r="B56" s="111" t="s">
        <v>94</v>
      </c>
      <c r="C56" s="108">
        <v>112872.73492989474</v>
      </c>
      <c r="D56" s="108">
        <v>0</v>
      </c>
      <c r="E56" s="108">
        <v>708457.06300000008</v>
      </c>
      <c r="F56" s="108">
        <v>196.71199999999999</v>
      </c>
      <c r="G56" s="108">
        <v>0</v>
      </c>
      <c r="H56" s="108">
        <v>0</v>
      </c>
      <c r="I56" s="108">
        <v>0</v>
      </c>
      <c r="J56" s="108">
        <v>0</v>
      </c>
      <c r="K56" s="109">
        <v>0</v>
      </c>
      <c r="L56" s="109">
        <v>0.18181818181818199</v>
      </c>
      <c r="M56" s="109">
        <v>0.81399999999999995</v>
      </c>
      <c r="N56" s="109">
        <v>0.36399999999999999</v>
      </c>
      <c r="O56" s="108">
        <v>0</v>
      </c>
      <c r="P56" s="108">
        <v>4</v>
      </c>
      <c r="Q56" s="109">
        <v>0.69099999999999995</v>
      </c>
      <c r="R56" s="109">
        <v>1.56572E-2</v>
      </c>
      <c r="S56" s="108">
        <v>174861349</v>
      </c>
      <c r="T56" s="108">
        <v>3537.6</v>
      </c>
      <c r="U56" s="108">
        <v>2487.6999999999998</v>
      </c>
      <c r="V56" s="109">
        <v>0.74948340654373202</v>
      </c>
      <c r="W56" s="110">
        <v>24</v>
      </c>
      <c r="X56" s="110">
        <v>7</v>
      </c>
      <c r="Y56" s="109">
        <v>2.8299999237060498</v>
      </c>
      <c r="Z56" s="108">
        <v>95</v>
      </c>
      <c r="AA56" s="108">
        <v>15</v>
      </c>
      <c r="AB56" s="110">
        <v>0.10000000149011599</v>
      </c>
      <c r="AC56" s="109">
        <v>594.11025158999996</v>
      </c>
      <c r="AD56" s="109">
        <v>33</v>
      </c>
      <c r="AE56" s="110" t="s">
        <v>443</v>
      </c>
      <c r="AF56" s="109">
        <v>0.56540010028193</v>
      </c>
      <c r="AG56" s="109">
        <v>30.75</v>
      </c>
      <c r="AH56" s="108">
        <v>201</v>
      </c>
      <c r="AI56" s="108">
        <v>32572.000000000004</v>
      </c>
      <c r="AJ56" s="108">
        <v>0</v>
      </c>
      <c r="AK56" s="108">
        <v>78000</v>
      </c>
      <c r="AL56" s="108">
        <v>219720</v>
      </c>
      <c r="AM56" s="108">
        <v>0</v>
      </c>
      <c r="AN56" s="108">
        <v>152</v>
      </c>
      <c r="AO56" s="110">
        <v>4.9000000000000004</v>
      </c>
      <c r="AP56" s="110">
        <v>7.47</v>
      </c>
      <c r="AQ56" s="110">
        <v>9.8000000000000007</v>
      </c>
      <c r="AR56" s="109">
        <v>3.3166666666666673</v>
      </c>
      <c r="AS56" s="109">
        <v>-0.76189482212066695</v>
      </c>
      <c r="AT56" s="108">
        <v>34</v>
      </c>
      <c r="AU56" s="110">
        <v>99.800003051757798</v>
      </c>
      <c r="AV56" s="109">
        <v>75.842620849609403</v>
      </c>
      <c r="AW56" s="109">
        <v>35.900001525878899</v>
      </c>
      <c r="AX56" s="109">
        <v>110.99155426025401</v>
      </c>
      <c r="AY56" s="108">
        <v>83000</v>
      </c>
      <c r="AZ56" s="110">
        <v>94.720670499999997</v>
      </c>
      <c r="BA56" s="110">
        <v>99.4255663</v>
      </c>
      <c r="BB56" s="108">
        <v>11131.716796875</v>
      </c>
      <c r="BC56" s="108">
        <v>95688680</v>
      </c>
      <c r="BD56" s="108">
        <v>91359209</v>
      </c>
      <c r="BE56" s="108">
        <v>995450</v>
      </c>
      <c r="BF56" s="108"/>
    </row>
    <row r="57" spans="1:58" x14ac:dyDescent="0.25">
      <c r="A57" s="133" t="s">
        <v>97</v>
      </c>
      <c r="B57" s="111" t="s">
        <v>96</v>
      </c>
      <c r="C57" s="108">
        <v>11723.797996315789</v>
      </c>
      <c r="D57" s="108">
        <v>4938.5811359368417</v>
      </c>
      <c r="E57" s="108">
        <v>10776.512000000001</v>
      </c>
      <c r="F57" s="108">
        <v>214.078</v>
      </c>
      <c r="G57" s="108">
        <v>36552.951113499999</v>
      </c>
      <c r="H57" s="108">
        <v>869.42780487499999</v>
      </c>
      <c r="I57" s="108">
        <v>1798.94</v>
      </c>
      <c r="J57" s="108">
        <v>33333</v>
      </c>
      <c r="K57" s="109">
        <v>0.152</v>
      </c>
      <c r="L57" s="109">
        <v>3.03030303030303E-2</v>
      </c>
      <c r="M57" s="109">
        <v>0.67</v>
      </c>
      <c r="N57" s="109">
        <v>0.45</v>
      </c>
      <c r="O57" s="108">
        <v>0</v>
      </c>
      <c r="P57" s="108">
        <v>4</v>
      </c>
      <c r="Q57" s="109">
        <v>0.68</v>
      </c>
      <c r="R57" s="109" t="s">
        <v>443</v>
      </c>
      <c r="S57" s="108">
        <v>8363041</v>
      </c>
      <c r="T57" s="108">
        <v>98.08</v>
      </c>
      <c r="U57" s="108">
        <v>88.21</v>
      </c>
      <c r="V57" s="109">
        <v>0.35338264703750599</v>
      </c>
      <c r="W57" s="110">
        <v>16.799999237060501</v>
      </c>
      <c r="X57" s="110">
        <v>6.5999999046325701</v>
      </c>
      <c r="Y57" s="109">
        <v>1.5959999561309799</v>
      </c>
      <c r="Z57" s="108">
        <v>90</v>
      </c>
      <c r="AA57" s="108">
        <v>43</v>
      </c>
      <c r="AB57" s="110">
        <v>0.5</v>
      </c>
      <c r="AC57" s="109">
        <v>564.88546102999999</v>
      </c>
      <c r="AD57" s="109">
        <v>54</v>
      </c>
      <c r="AE57" s="110">
        <v>0</v>
      </c>
      <c r="AF57" s="109">
        <v>0.38439429725146401</v>
      </c>
      <c r="AG57" s="109">
        <v>41.840000152587898</v>
      </c>
      <c r="AH57" s="108">
        <v>520000</v>
      </c>
      <c r="AI57" s="108">
        <v>0</v>
      </c>
      <c r="AJ57" s="108">
        <v>0</v>
      </c>
      <c r="AK57" s="108">
        <v>0</v>
      </c>
      <c r="AL57" s="108">
        <v>45</v>
      </c>
      <c r="AM57" s="108">
        <v>0</v>
      </c>
      <c r="AN57" s="108">
        <v>114</v>
      </c>
      <c r="AO57" s="110">
        <v>12.4</v>
      </c>
      <c r="AP57" s="110">
        <v>4.28</v>
      </c>
      <c r="AQ57" s="110">
        <v>3</v>
      </c>
      <c r="AR57" s="109">
        <v>2.9333333333333331</v>
      </c>
      <c r="AS57" s="109">
        <v>-0.24252985417842901</v>
      </c>
      <c r="AT57" s="108">
        <v>36</v>
      </c>
      <c r="AU57" s="110">
        <v>95.125419616699205</v>
      </c>
      <c r="AV57" s="109">
        <v>87.648216247558594</v>
      </c>
      <c r="AW57" s="109">
        <v>26.915075302123999</v>
      </c>
      <c r="AX57" s="109">
        <v>145.25566101074199</v>
      </c>
      <c r="AY57" s="108">
        <v>11000</v>
      </c>
      <c r="AZ57" s="110">
        <v>74.992242500000003</v>
      </c>
      <c r="BA57" s="110">
        <v>93.847496500000005</v>
      </c>
      <c r="BB57" s="108">
        <v>8619.068359375</v>
      </c>
      <c r="BC57" s="108">
        <v>6344722</v>
      </c>
      <c r="BD57" s="108">
        <v>6112501</v>
      </c>
      <c r="BE57" s="108">
        <v>20720</v>
      </c>
      <c r="BF57" s="108"/>
    </row>
    <row r="58" spans="1:58" x14ac:dyDescent="0.25">
      <c r="A58" s="133" t="s">
        <v>99</v>
      </c>
      <c r="B58" s="111" t="s">
        <v>98</v>
      </c>
      <c r="C58" s="108">
        <v>0.40598229558947369</v>
      </c>
      <c r="D58" s="108">
        <v>0</v>
      </c>
      <c r="E58" s="108">
        <v>2548.9459999999999</v>
      </c>
      <c r="F58" s="108">
        <v>0</v>
      </c>
      <c r="G58" s="108">
        <v>0</v>
      </c>
      <c r="H58" s="108">
        <v>0</v>
      </c>
      <c r="I58" s="108">
        <v>0</v>
      </c>
      <c r="J58" s="108">
        <v>0</v>
      </c>
      <c r="K58" s="109">
        <v>0</v>
      </c>
      <c r="L58" s="109">
        <v>0.21212121212121199</v>
      </c>
      <c r="M58" s="109">
        <v>0.35399999999999998</v>
      </c>
      <c r="N58" s="109">
        <v>0.28399999999999997</v>
      </c>
      <c r="O58" s="108">
        <v>0</v>
      </c>
      <c r="P58" s="108">
        <v>0</v>
      </c>
      <c r="Q58" s="109">
        <v>0.59199999999999997</v>
      </c>
      <c r="R58" s="109" t="s">
        <v>443</v>
      </c>
      <c r="S58" s="108">
        <v>0</v>
      </c>
      <c r="T58" s="108">
        <v>0.52</v>
      </c>
      <c r="U58" s="108">
        <v>7.51</v>
      </c>
      <c r="V58" s="109">
        <v>9.2133000493049594E-2</v>
      </c>
      <c r="W58" s="110">
        <v>94.099998474121094</v>
      </c>
      <c r="X58" s="110">
        <v>5.5999999046325701</v>
      </c>
      <c r="Y58" s="109" t="s">
        <v>443</v>
      </c>
      <c r="Z58" s="108">
        <v>30</v>
      </c>
      <c r="AA58" s="108">
        <v>172</v>
      </c>
      <c r="AB58" s="110">
        <v>4.9000000953674299</v>
      </c>
      <c r="AC58" s="109">
        <v>1163.41614673</v>
      </c>
      <c r="AD58" s="109">
        <v>342</v>
      </c>
      <c r="AE58" s="110">
        <v>69</v>
      </c>
      <c r="AF58" s="109" t="s">
        <v>443</v>
      </c>
      <c r="AG58" s="109" t="s">
        <v>443</v>
      </c>
      <c r="AH58" s="108">
        <v>0</v>
      </c>
      <c r="AI58" s="108">
        <v>0</v>
      </c>
      <c r="AJ58" s="108">
        <v>0</v>
      </c>
      <c r="AK58" s="108">
        <v>0</v>
      </c>
      <c r="AL58" s="108">
        <v>0</v>
      </c>
      <c r="AM58" s="108">
        <v>0</v>
      </c>
      <c r="AN58" s="108">
        <v>125</v>
      </c>
      <c r="AO58" s="110">
        <v>4.9000000000000004</v>
      </c>
      <c r="AP58" s="110" t="s">
        <v>443</v>
      </c>
      <c r="AQ58" s="110" t="s">
        <v>443</v>
      </c>
      <c r="AR58" s="109" t="s">
        <v>443</v>
      </c>
      <c r="AS58" s="109">
        <v>-1.42254650592804</v>
      </c>
      <c r="AT58" s="108">
        <v>19</v>
      </c>
      <c r="AU58" s="110">
        <v>67.561370849609403</v>
      </c>
      <c r="AV58" s="109">
        <v>95.195663452148395</v>
      </c>
      <c r="AW58" s="109">
        <v>21.319999694824201</v>
      </c>
      <c r="AX58" s="109">
        <v>66.719375610351605</v>
      </c>
      <c r="AY58" s="108">
        <v>3200</v>
      </c>
      <c r="AZ58" s="110">
        <v>74.5378872</v>
      </c>
      <c r="BA58" s="110">
        <v>47.868201499999998</v>
      </c>
      <c r="BB58" s="108">
        <v>25535.10546875</v>
      </c>
      <c r="BC58" s="108">
        <v>1221490</v>
      </c>
      <c r="BD58" s="108">
        <v>835912</v>
      </c>
      <c r="BE58" s="108">
        <v>28050</v>
      </c>
      <c r="BF58" s="108"/>
    </row>
    <row r="59" spans="1:58" x14ac:dyDescent="0.25">
      <c r="A59" s="133" t="s">
        <v>101</v>
      </c>
      <c r="B59" s="111" t="s">
        <v>100</v>
      </c>
      <c r="C59" s="108">
        <v>2885.7836779999998</v>
      </c>
      <c r="D59" s="108">
        <v>0</v>
      </c>
      <c r="E59" s="108">
        <v>32695.924499999997</v>
      </c>
      <c r="F59" s="108">
        <v>0</v>
      </c>
      <c r="G59" s="108">
        <v>0</v>
      </c>
      <c r="H59" s="108">
        <v>0</v>
      </c>
      <c r="I59" s="108">
        <v>0</v>
      </c>
      <c r="J59" s="108">
        <v>169696</v>
      </c>
      <c r="K59" s="109">
        <v>9.0999999999999998E-2</v>
      </c>
      <c r="L59" s="109">
        <v>0.54545454545454497</v>
      </c>
      <c r="M59" s="109">
        <v>0.621</v>
      </c>
      <c r="N59" s="109">
        <v>0.26300000000000001</v>
      </c>
      <c r="O59" s="108">
        <v>0</v>
      </c>
      <c r="P59" s="108">
        <v>0</v>
      </c>
      <c r="Q59" s="109">
        <v>0.42</v>
      </c>
      <c r="R59" s="109" t="s">
        <v>443</v>
      </c>
      <c r="S59" s="108">
        <v>16714058</v>
      </c>
      <c r="T59" s="108">
        <v>82.07</v>
      </c>
      <c r="U59" s="108">
        <v>92.11</v>
      </c>
      <c r="V59" s="109" t="s">
        <v>443</v>
      </c>
      <c r="W59" s="110">
        <v>46.5</v>
      </c>
      <c r="X59" s="110">
        <v>38.799999237060497</v>
      </c>
      <c r="Y59" s="109" t="s">
        <v>443</v>
      </c>
      <c r="Z59" s="108">
        <v>93</v>
      </c>
      <c r="AA59" s="108">
        <v>65</v>
      </c>
      <c r="AB59" s="110">
        <v>0.60000002384185802</v>
      </c>
      <c r="AC59" s="109">
        <v>51.0405941</v>
      </c>
      <c r="AD59" s="109">
        <v>501</v>
      </c>
      <c r="AE59" s="110">
        <v>4</v>
      </c>
      <c r="AF59" s="109" t="s">
        <v>443</v>
      </c>
      <c r="AG59" s="109" t="s">
        <v>443</v>
      </c>
      <c r="AH59" s="108">
        <v>0</v>
      </c>
      <c r="AI59" s="108">
        <v>0</v>
      </c>
      <c r="AJ59" s="108">
        <v>0</v>
      </c>
      <c r="AK59" s="108">
        <v>0</v>
      </c>
      <c r="AL59" s="108">
        <v>2342</v>
      </c>
      <c r="AM59" s="108">
        <v>1</v>
      </c>
      <c r="AN59" s="108">
        <v>99</v>
      </c>
      <c r="AO59" s="110">
        <v>32</v>
      </c>
      <c r="AP59" s="110" t="s">
        <v>443</v>
      </c>
      <c r="AQ59" s="110" t="s">
        <v>443</v>
      </c>
      <c r="AR59" s="109" t="s">
        <v>443</v>
      </c>
      <c r="AS59" s="109">
        <v>-1.5996221303939799</v>
      </c>
      <c r="AT59" s="108">
        <v>18</v>
      </c>
      <c r="AU59" s="110">
        <v>45.833419799804702</v>
      </c>
      <c r="AV59" s="109">
        <v>73.845252990722699</v>
      </c>
      <c r="AW59" s="109">
        <v>1.0837330818176301</v>
      </c>
      <c r="AX59" s="109">
        <v>7.0499525070190403</v>
      </c>
      <c r="AY59" s="108">
        <v>4700</v>
      </c>
      <c r="AZ59" s="110">
        <v>15.7297057</v>
      </c>
      <c r="BA59" s="110">
        <v>57.780045600000001</v>
      </c>
      <c r="BB59" s="108">
        <v>1411.15759277344</v>
      </c>
      <c r="BC59" s="108">
        <v>5110444</v>
      </c>
      <c r="BD59" s="108">
        <v>5217210</v>
      </c>
      <c r="BE59" s="108">
        <v>101000</v>
      </c>
      <c r="BF59" s="108"/>
    </row>
    <row r="60" spans="1:58" x14ac:dyDescent="0.25">
      <c r="A60" s="133" t="s">
        <v>103</v>
      </c>
      <c r="B60" s="111" t="s">
        <v>102</v>
      </c>
      <c r="C60" s="108">
        <v>0</v>
      </c>
      <c r="D60" s="108">
        <v>0</v>
      </c>
      <c r="E60" s="108">
        <v>5461.6695</v>
      </c>
      <c r="F60" s="108">
        <v>0</v>
      </c>
      <c r="G60" s="108">
        <v>0</v>
      </c>
      <c r="H60" s="108">
        <v>0</v>
      </c>
      <c r="I60" s="108">
        <v>0</v>
      </c>
      <c r="J60" s="108">
        <v>0</v>
      </c>
      <c r="K60" s="109">
        <v>0</v>
      </c>
      <c r="L60" s="109">
        <v>0</v>
      </c>
      <c r="M60" s="109">
        <v>5.0000000000000001E-3</v>
      </c>
      <c r="N60" s="109">
        <v>1E-3</v>
      </c>
      <c r="O60" s="108">
        <v>0</v>
      </c>
      <c r="P60" s="108">
        <v>0</v>
      </c>
      <c r="Q60" s="109">
        <v>0.86499999999999999</v>
      </c>
      <c r="R60" s="109" t="s">
        <v>443</v>
      </c>
      <c r="S60" s="108">
        <v>0</v>
      </c>
      <c r="T60" s="108">
        <v>0</v>
      </c>
      <c r="U60" s="108">
        <v>0</v>
      </c>
      <c r="V60" s="109" t="s">
        <v>443</v>
      </c>
      <c r="W60" s="110">
        <v>2.9000000953674299</v>
      </c>
      <c r="X60" s="110" t="s">
        <v>443</v>
      </c>
      <c r="Y60" s="109">
        <v>3.2420001029968302</v>
      </c>
      <c r="Z60" s="108">
        <v>93</v>
      </c>
      <c r="AA60" s="108">
        <v>18</v>
      </c>
      <c r="AB60" s="110">
        <v>1.29999995231628</v>
      </c>
      <c r="AC60" s="109">
        <v>1668.3134666799999</v>
      </c>
      <c r="AD60" s="109">
        <v>9</v>
      </c>
      <c r="AE60" s="110" t="s">
        <v>443</v>
      </c>
      <c r="AF60" s="109">
        <v>0.13086458675219301</v>
      </c>
      <c r="AG60" s="109">
        <v>33.150001525878899</v>
      </c>
      <c r="AH60" s="108">
        <v>0</v>
      </c>
      <c r="AI60" s="108">
        <v>0</v>
      </c>
      <c r="AJ60" s="108">
        <v>0</v>
      </c>
      <c r="AK60" s="108">
        <v>0</v>
      </c>
      <c r="AL60" s="108">
        <v>322</v>
      </c>
      <c r="AM60" s="108">
        <v>0</v>
      </c>
      <c r="AN60" s="108">
        <v>132</v>
      </c>
      <c r="AO60" s="110">
        <v>4.9000000000000004</v>
      </c>
      <c r="AP60" s="110">
        <v>2.76</v>
      </c>
      <c r="AQ60" s="110">
        <v>7.4</v>
      </c>
      <c r="AR60" s="109" t="s">
        <v>443</v>
      </c>
      <c r="AS60" s="109">
        <v>1.0913043022155799</v>
      </c>
      <c r="AT60" s="108">
        <v>70</v>
      </c>
      <c r="AU60" s="110">
        <v>100</v>
      </c>
      <c r="AV60" s="109">
        <v>99.823509216308594</v>
      </c>
      <c r="AW60" s="109">
        <v>88.406600952148395</v>
      </c>
      <c r="AX60" s="109">
        <v>148.68807983398401</v>
      </c>
      <c r="AY60" s="108">
        <v>53000</v>
      </c>
      <c r="AZ60" s="110">
        <v>97.232365799999997</v>
      </c>
      <c r="BA60" s="110">
        <v>99.641001200000005</v>
      </c>
      <c r="BB60" s="108">
        <v>29364.720703125</v>
      </c>
      <c r="BC60" s="108">
        <v>1316481</v>
      </c>
      <c r="BD60" s="108">
        <v>1234643</v>
      </c>
      <c r="BE60" s="108">
        <v>42390</v>
      </c>
      <c r="BF60" s="108"/>
    </row>
    <row r="61" spans="1:58" x14ac:dyDescent="0.25">
      <c r="A61" s="133" t="s">
        <v>105</v>
      </c>
      <c r="B61" s="111" t="s">
        <v>104</v>
      </c>
      <c r="C61" s="108">
        <v>89933.031834105263</v>
      </c>
      <c r="D61" s="108">
        <v>0</v>
      </c>
      <c r="E61" s="108">
        <v>330075.00300000003</v>
      </c>
      <c r="F61" s="108">
        <v>0</v>
      </c>
      <c r="G61" s="108">
        <v>0</v>
      </c>
      <c r="H61" s="108">
        <v>0</v>
      </c>
      <c r="I61" s="108">
        <v>0</v>
      </c>
      <c r="J61" s="108">
        <v>1914905</v>
      </c>
      <c r="K61" s="109">
        <v>0.36399999999999999</v>
      </c>
      <c r="L61" s="109">
        <v>6.0606060606060601E-2</v>
      </c>
      <c r="M61" s="109">
        <v>0.91500000000000004</v>
      </c>
      <c r="N61" s="109">
        <v>0.76600000000000001</v>
      </c>
      <c r="O61" s="108">
        <v>0</v>
      </c>
      <c r="P61" s="108">
        <v>0</v>
      </c>
      <c r="Q61" s="109">
        <v>0.44800000000000001</v>
      </c>
      <c r="R61" s="109">
        <v>0.53713129999999998</v>
      </c>
      <c r="S61" s="108">
        <v>2242604338</v>
      </c>
      <c r="T61" s="108">
        <v>3584.72</v>
      </c>
      <c r="U61" s="108">
        <v>3233.99</v>
      </c>
      <c r="V61" s="109">
        <v>5.0371770858764604</v>
      </c>
      <c r="W61" s="110">
        <v>59.200000762939503</v>
      </c>
      <c r="X61" s="110">
        <v>25.200000762939499</v>
      </c>
      <c r="Y61" s="109">
        <v>2.19999998807907E-2</v>
      </c>
      <c r="Z61" s="108">
        <v>70</v>
      </c>
      <c r="AA61" s="108">
        <v>192</v>
      </c>
      <c r="AB61" s="110">
        <v>1.20000004768372</v>
      </c>
      <c r="AC61" s="109">
        <v>72.964352149999996</v>
      </c>
      <c r="AD61" s="109">
        <v>353</v>
      </c>
      <c r="AE61" s="110">
        <v>48</v>
      </c>
      <c r="AF61" s="109">
        <v>0.49862666375901499</v>
      </c>
      <c r="AG61" s="109">
        <v>33.169998168945298</v>
      </c>
      <c r="AH61" s="108">
        <v>10410600</v>
      </c>
      <c r="AI61" s="108">
        <v>493080</v>
      </c>
      <c r="AJ61" s="108">
        <v>0</v>
      </c>
      <c r="AK61" s="108">
        <v>588531</v>
      </c>
      <c r="AL61" s="108">
        <v>854278</v>
      </c>
      <c r="AM61" s="108">
        <v>1</v>
      </c>
      <c r="AN61" s="108">
        <v>99</v>
      </c>
      <c r="AO61" s="110">
        <v>32</v>
      </c>
      <c r="AP61" s="110">
        <v>6.25</v>
      </c>
      <c r="AQ61" s="110">
        <v>9</v>
      </c>
      <c r="AR61" s="109">
        <v>3.85</v>
      </c>
      <c r="AS61" s="109">
        <v>-0.64066952466964699</v>
      </c>
      <c r="AT61" s="108">
        <v>34</v>
      </c>
      <c r="AU61" s="110">
        <v>27.200000762939499</v>
      </c>
      <c r="AV61" s="109">
        <v>49.031520843505902</v>
      </c>
      <c r="AW61" s="109">
        <v>11.6000003814697</v>
      </c>
      <c r="AX61" s="109">
        <v>42.764030456542997</v>
      </c>
      <c r="AY61" s="108">
        <v>84000</v>
      </c>
      <c r="AZ61" s="110">
        <v>28.021381600000002</v>
      </c>
      <c r="BA61" s="110">
        <v>57.297217099999997</v>
      </c>
      <c r="BB61" s="108">
        <v>1734.91821289063</v>
      </c>
      <c r="BC61" s="108">
        <v>102403200</v>
      </c>
      <c r="BD61" s="108">
        <v>99265871</v>
      </c>
      <c r="BE61" s="108">
        <v>1000000</v>
      </c>
      <c r="BF61" s="108"/>
    </row>
    <row r="62" spans="1:58" x14ac:dyDescent="0.25">
      <c r="A62" s="133" t="s">
        <v>107</v>
      </c>
      <c r="B62" s="111" t="s">
        <v>106</v>
      </c>
      <c r="C62" s="108">
        <v>943.01447462105261</v>
      </c>
      <c r="D62" s="108">
        <v>0</v>
      </c>
      <c r="E62" s="108" t="s">
        <v>443</v>
      </c>
      <c r="F62" s="108">
        <v>23.646000000000001</v>
      </c>
      <c r="G62" s="108">
        <v>11026.515596470999</v>
      </c>
      <c r="H62" s="108">
        <v>428.04974970635999</v>
      </c>
      <c r="I62" s="108">
        <v>0</v>
      </c>
      <c r="J62" s="108">
        <v>10013</v>
      </c>
      <c r="K62" s="109">
        <v>6.0999999999999999E-2</v>
      </c>
      <c r="L62" s="109">
        <v>3.03030303030303E-2</v>
      </c>
      <c r="M62" s="109">
        <v>3.5000000000000003E-2</v>
      </c>
      <c r="N62" s="109">
        <v>2.1999999999999999E-2</v>
      </c>
      <c r="O62" s="108">
        <v>0</v>
      </c>
      <c r="P62" s="108">
        <v>0</v>
      </c>
      <c r="Q62" s="109">
        <v>0.73599999999999999</v>
      </c>
      <c r="R62" s="109" t="s">
        <v>443</v>
      </c>
      <c r="S62" s="108">
        <v>45388712</v>
      </c>
      <c r="T62" s="108">
        <v>94.24</v>
      </c>
      <c r="U62" s="108">
        <v>102.48</v>
      </c>
      <c r="V62" s="109">
        <v>2.4575774669647199</v>
      </c>
      <c r="W62" s="110">
        <v>22.399999618530298</v>
      </c>
      <c r="X62" s="110" t="s">
        <v>443</v>
      </c>
      <c r="Y62" s="109">
        <v>0.42599999904632602</v>
      </c>
      <c r="Z62" s="108">
        <v>94</v>
      </c>
      <c r="AA62" s="108">
        <v>51</v>
      </c>
      <c r="AB62" s="110">
        <v>0.10000000149011599</v>
      </c>
      <c r="AC62" s="109">
        <v>364.05091815999998</v>
      </c>
      <c r="AD62" s="109">
        <v>30</v>
      </c>
      <c r="AE62" s="110" t="s">
        <v>443</v>
      </c>
      <c r="AF62" s="109">
        <v>0.35801132922360401</v>
      </c>
      <c r="AG62" s="109">
        <v>42.779998779296903</v>
      </c>
      <c r="AH62" s="108">
        <v>67000</v>
      </c>
      <c r="AI62" s="108">
        <v>355000</v>
      </c>
      <c r="AJ62" s="108">
        <v>0</v>
      </c>
      <c r="AK62" s="108">
        <v>0</v>
      </c>
      <c r="AL62" s="108">
        <v>12</v>
      </c>
      <c r="AM62" s="108">
        <v>0</v>
      </c>
      <c r="AN62" s="108">
        <v>124</v>
      </c>
      <c r="AO62" s="110">
        <v>4.9000000000000004</v>
      </c>
      <c r="AP62" s="110">
        <v>5.13</v>
      </c>
      <c r="AQ62" s="110">
        <v>8.3000000000000007</v>
      </c>
      <c r="AR62" s="109">
        <v>4.95</v>
      </c>
      <c r="AS62" s="109">
        <v>-0.29235106706619302</v>
      </c>
      <c r="AT62" s="108" t="s">
        <v>443</v>
      </c>
      <c r="AU62" s="110">
        <v>100</v>
      </c>
      <c r="AV62" s="109" t="s">
        <v>443</v>
      </c>
      <c r="AW62" s="109">
        <v>46.328727722167997</v>
      </c>
      <c r="AX62" s="109">
        <v>108.20217132568401</v>
      </c>
      <c r="AY62" s="108">
        <v>3400</v>
      </c>
      <c r="AZ62" s="110">
        <v>91.120577699999998</v>
      </c>
      <c r="BA62" s="110">
        <v>95.691067899999993</v>
      </c>
      <c r="BB62" s="108">
        <v>9560.525390625</v>
      </c>
      <c r="BC62" s="108">
        <v>898760</v>
      </c>
      <c r="BD62" s="108">
        <v>802376</v>
      </c>
      <c r="BE62" s="108">
        <v>18270</v>
      </c>
      <c r="BF62" s="108"/>
    </row>
    <row r="63" spans="1:58" x14ac:dyDescent="0.25">
      <c r="A63" s="133" t="s">
        <v>109</v>
      </c>
      <c r="B63" s="111" t="s">
        <v>108</v>
      </c>
      <c r="C63" s="108">
        <v>0</v>
      </c>
      <c r="D63" s="108">
        <v>0</v>
      </c>
      <c r="E63" s="108" t="s">
        <v>443</v>
      </c>
      <c r="F63" s="108">
        <v>0</v>
      </c>
      <c r="G63" s="108">
        <v>0</v>
      </c>
      <c r="H63" s="108">
        <v>0</v>
      </c>
      <c r="I63" s="108">
        <v>0</v>
      </c>
      <c r="J63" s="108">
        <v>0</v>
      </c>
      <c r="K63" s="109">
        <v>0</v>
      </c>
      <c r="L63" s="109">
        <v>0</v>
      </c>
      <c r="M63" s="109">
        <v>3.0000000000000001E-3</v>
      </c>
      <c r="N63" s="109">
        <v>6.0000000000000001E-3</v>
      </c>
      <c r="O63" s="108">
        <v>0</v>
      </c>
      <c r="P63" s="108">
        <v>0</v>
      </c>
      <c r="Q63" s="109">
        <v>0.89500000000000002</v>
      </c>
      <c r="R63" s="109" t="s">
        <v>443</v>
      </c>
      <c r="S63" s="108">
        <v>0</v>
      </c>
      <c r="T63" s="108">
        <v>0</v>
      </c>
      <c r="U63" s="108">
        <v>0</v>
      </c>
      <c r="V63" s="109" t="s">
        <v>443</v>
      </c>
      <c r="W63" s="110">
        <v>2.2999999523162802</v>
      </c>
      <c r="X63" s="110" t="s">
        <v>443</v>
      </c>
      <c r="Y63" s="109">
        <v>2.9049999713897701</v>
      </c>
      <c r="Z63" s="108">
        <v>94</v>
      </c>
      <c r="AA63" s="108">
        <v>5.5999999046325701</v>
      </c>
      <c r="AB63" s="110" t="s">
        <v>443</v>
      </c>
      <c r="AC63" s="109">
        <v>3701.1411273399999</v>
      </c>
      <c r="AD63" s="109">
        <v>3</v>
      </c>
      <c r="AE63" s="110" t="s">
        <v>443</v>
      </c>
      <c r="AF63" s="109">
        <v>5.6446134054791999E-2</v>
      </c>
      <c r="AG63" s="109">
        <v>27.120000839233398</v>
      </c>
      <c r="AH63" s="108">
        <v>0</v>
      </c>
      <c r="AI63" s="108">
        <v>0</v>
      </c>
      <c r="AJ63" s="108">
        <v>0</v>
      </c>
      <c r="AK63" s="108">
        <v>0</v>
      </c>
      <c r="AL63" s="108">
        <v>18401</v>
      </c>
      <c r="AM63" s="108">
        <v>0</v>
      </c>
      <c r="AN63" s="108">
        <v>131</v>
      </c>
      <c r="AO63" s="110">
        <v>4.9000000000000004</v>
      </c>
      <c r="AP63" s="110">
        <v>1.6</v>
      </c>
      <c r="AQ63" s="110">
        <v>6.2</v>
      </c>
      <c r="AR63" s="109">
        <v>4.1166666666666663</v>
      </c>
      <c r="AS63" s="109">
        <v>1.8225005865096999</v>
      </c>
      <c r="AT63" s="108">
        <v>89</v>
      </c>
      <c r="AU63" s="110">
        <v>100</v>
      </c>
      <c r="AV63" s="109" t="s">
        <v>443</v>
      </c>
      <c r="AW63" s="109">
        <v>92.651298522949205</v>
      </c>
      <c r="AX63" s="109">
        <v>135.49995422363301</v>
      </c>
      <c r="AY63" s="108">
        <v>260000</v>
      </c>
      <c r="AZ63" s="110">
        <v>97.6456582</v>
      </c>
      <c r="BA63" s="110">
        <v>100</v>
      </c>
      <c r="BB63" s="108">
        <v>43052.7265625</v>
      </c>
      <c r="BC63" s="108">
        <v>5495096</v>
      </c>
      <c r="BD63" s="108">
        <v>5438029</v>
      </c>
      <c r="BE63" s="108">
        <v>303890</v>
      </c>
      <c r="BF63" s="108"/>
    </row>
    <row r="64" spans="1:58" x14ac:dyDescent="0.25">
      <c r="A64" s="133" t="s">
        <v>111</v>
      </c>
      <c r="B64" s="111" t="s">
        <v>110</v>
      </c>
      <c r="C64" s="108">
        <v>10661.446504252632</v>
      </c>
      <c r="D64" s="108">
        <v>0</v>
      </c>
      <c r="E64" s="108">
        <v>266263.75450000004</v>
      </c>
      <c r="F64" s="108">
        <v>21.106000000000002</v>
      </c>
      <c r="G64" s="108">
        <v>0</v>
      </c>
      <c r="H64" s="108">
        <v>0</v>
      </c>
      <c r="I64" s="108">
        <v>0</v>
      </c>
      <c r="J64" s="108">
        <v>0</v>
      </c>
      <c r="K64" s="109">
        <v>9.0999999999999998E-2</v>
      </c>
      <c r="L64" s="109">
        <v>9.0909090909090898E-2</v>
      </c>
      <c r="M64" s="109">
        <v>0.13100000000000001</v>
      </c>
      <c r="N64" s="109">
        <v>0.217</v>
      </c>
      <c r="O64" s="108">
        <v>0</v>
      </c>
      <c r="P64" s="108">
        <v>0</v>
      </c>
      <c r="Q64" s="109">
        <v>0.89700000000000002</v>
      </c>
      <c r="R64" s="109" t="s">
        <v>443</v>
      </c>
      <c r="S64" s="108">
        <v>0</v>
      </c>
      <c r="T64" s="108">
        <v>0</v>
      </c>
      <c r="U64" s="108">
        <v>0</v>
      </c>
      <c r="V64" s="109" t="s">
        <v>443</v>
      </c>
      <c r="W64" s="110">
        <v>4.3000001907348597</v>
      </c>
      <c r="X64" s="110" t="s">
        <v>443</v>
      </c>
      <c r="Y64" s="109">
        <v>3.22699999809265</v>
      </c>
      <c r="Z64" s="108">
        <v>90</v>
      </c>
      <c r="AA64" s="108">
        <v>8.1999998092651403</v>
      </c>
      <c r="AB64" s="110" t="s">
        <v>443</v>
      </c>
      <c r="AC64" s="109">
        <v>4508.1345659299996</v>
      </c>
      <c r="AD64" s="109">
        <v>8</v>
      </c>
      <c r="AE64" s="110" t="s">
        <v>443</v>
      </c>
      <c r="AF64" s="109">
        <v>0.10210938326897601</v>
      </c>
      <c r="AG64" s="109">
        <v>33.099998474121101</v>
      </c>
      <c r="AH64" s="108">
        <v>0</v>
      </c>
      <c r="AI64" s="108">
        <v>24</v>
      </c>
      <c r="AJ64" s="108">
        <v>0</v>
      </c>
      <c r="AK64" s="108">
        <v>0</v>
      </c>
      <c r="AL64" s="108">
        <v>304546</v>
      </c>
      <c r="AM64" s="108">
        <v>0</v>
      </c>
      <c r="AN64" s="108">
        <v>141</v>
      </c>
      <c r="AO64" s="110">
        <v>4.9000000000000004</v>
      </c>
      <c r="AP64" s="110">
        <v>1.7</v>
      </c>
      <c r="AQ64" s="110">
        <v>4.8</v>
      </c>
      <c r="AR64" s="109">
        <v>3.833333333333333</v>
      </c>
      <c r="AS64" s="109">
        <v>1.44315981864929</v>
      </c>
      <c r="AT64" s="108">
        <v>69</v>
      </c>
      <c r="AU64" s="110">
        <v>100</v>
      </c>
      <c r="AV64" s="109" t="s">
        <v>443</v>
      </c>
      <c r="AW64" s="109">
        <v>84.694503784179702</v>
      </c>
      <c r="AX64" s="109">
        <v>102.613159179688</v>
      </c>
      <c r="AY64" s="108">
        <v>1400000</v>
      </c>
      <c r="AZ64" s="110">
        <v>98.652003699999995</v>
      </c>
      <c r="BA64" s="110">
        <v>100</v>
      </c>
      <c r="BB64" s="108">
        <v>41466.265625</v>
      </c>
      <c r="BC64" s="108">
        <v>66896108</v>
      </c>
      <c r="BD64" s="108">
        <v>63690783</v>
      </c>
      <c r="BE64" s="108">
        <v>547660</v>
      </c>
      <c r="BF64" s="108"/>
    </row>
    <row r="65" spans="1:58" x14ac:dyDescent="0.25">
      <c r="A65" s="133" t="s">
        <v>113</v>
      </c>
      <c r="B65" s="111" t="s">
        <v>112</v>
      </c>
      <c r="C65" s="108">
        <v>591.11730870315796</v>
      </c>
      <c r="D65" s="108">
        <v>0</v>
      </c>
      <c r="E65" s="108">
        <v>10717.710500000001</v>
      </c>
      <c r="F65" s="108">
        <v>0</v>
      </c>
      <c r="G65" s="108">
        <v>0</v>
      </c>
      <c r="H65" s="108">
        <v>0</v>
      </c>
      <c r="I65" s="108">
        <v>0</v>
      </c>
      <c r="J65" s="108">
        <v>0</v>
      </c>
      <c r="K65" s="109">
        <v>0</v>
      </c>
      <c r="L65" s="109">
        <v>9.0909090909090898E-2</v>
      </c>
      <c r="M65" s="109">
        <v>0.88800000000000001</v>
      </c>
      <c r="N65" s="109">
        <v>0.26400000000000001</v>
      </c>
      <c r="O65" s="108">
        <v>0</v>
      </c>
      <c r="P65" s="108">
        <v>0</v>
      </c>
      <c r="Q65" s="109">
        <v>0.69699999999999995</v>
      </c>
      <c r="R65" s="109">
        <v>7.2532899999999997E-2</v>
      </c>
      <c r="S65" s="108">
        <v>0</v>
      </c>
      <c r="T65" s="108">
        <v>111.27</v>
      </c>
      <c r="U65" s="108">
        <v>98.77</v>
      </c>
      <c r="V65" s="109">
        <v>0.75580859184265103</v>
      </c>
      <c r="W65" s="110">
        <v>50.799999237060497</v>
      </c>
      <c r="X65" s="110">
        <v>6.5</v>
      </c>
      <c r="Y65" s="109" t="s">
        <v>443</v>
      </c>
      <c r="Z65" s="108">
        <v>64</v>
      </c>
      <c r="AA65" s="108">
        <v>465</v>
      </c>
      <c r="AB65" s="110">
        <v>3.7999999523162802</v>
      </c>
      <c r="AC65" s="109">
        <v>599.26416401999995</v>
      </c>
      <c r="AD65" s="109">
        <v>291</v>
      </c>
      <c r="AE65" s="110">
        <v>67</v>
      </c>
      <c r="AF65" s="109">
        <v>0.54195481025749903</v>
      </c>
      <c r="AG65" s="109">
        <v>42.180000305175803</v>
      </c>
      <c r="AH65" s="108">
        <v>0</v>
      </c>
      <c r="AI65" s="108">
        <v>0</v>
      </c>
      <c r="AJ65" s="108">
        <v>0</v>
      </c>
      <c r="AK65" s="108">
        <v>0</v>
      </c>
      <c r="AL65" s="108">
        <v>931</v>
      </c>
      <c r="AM65" s="108">
        <v>1</v>
      </c>
      <c r="AN65" s="108">
        <v>125</v>
      </c>
      <c r="AO65" s="110">
        <v>4.9000000000000004</v>
      </c>
      <c r="AP65" s="110">
        <v>5.22</v>
      </c>
      <c r="AQ65" s="110">
        <v>21</v>
      </c>
      <c r="AR65" s="109">
        <v>2.3166666666666669</v>
      </c>
      <c r="AS65" s="109">
        <v>-0.73222154378891002</v>
      </c>
      <c r="AT65" s="108">
        <v>35</v>
      </c>
      <c r="AU65" s="110">
        <v>89.494194030761705</v>
      </c>
      <c r="AV65" s="109">
        <v>83.237876892089801</v>
      </c>
      <c r="AW65" s="109">
        <v>23.5</v>
      </c>
      <c r="AX65" s="109">
        <v>168.91752624511699</v>
      </c>
      <c r="AY65" s="108">
        <v>4500</v>
      </c>
      <c r="AZ65" s="110">
        <v>41.858578000000001</v>
      </c>
      <c r="BA65" s="110">
        <v>93.246170199999995</v>
      </c>
      <c r="BB65" s="108">
        <v>18107.599609375</v>
      </c>
      <c r="BC65" s="108">
        <v>1979786</v>
      </c>
      <c r="BD65" s="108">
        <v>1712861</v>
      </c>
      <c r="BE65" s="108">
        <v>257670</v>
      </c>
      <c r="BF65" s="108"/>
    </row>
    <row r="66" spans="1:58" x14ac:dyDescent="0.25">
      <c r="A66" s="133" t="s">
        <v>115</v>
      </c>
      <c r="B66" s="111" t="s">
        <v>114</v>
      </c>
      <c r="C66" s="108">
        <v>0</v>
      </c>
      <c r="D66" s="108">
        <v>0</v>
      </c>
      <c r="E66" s="108">
        <v>6006.9930000000004</v>
      </c>
      <c r="F66" s="108">
        <v>0.51400000000000001</v>
      </c>
      <c r="G66" s="108">
        <v>0</v>
      </c>
      <c r="H66" s="108">
        <v>0</v>
      </c>
      <c r="I66" s="108">
        <v>0</v>
      </c>
      <c r="J66" s="108">
        <v>14881</v>
      </c>
      <c r="K66" s="109">
        <v>9.0999999999999998E-2</v>
      </c>
      <c r="L66" s="109">
        <v>6.0606060606060601E-2</v>
      </c>
      <c r="M66" s="109">
        <v>0.20300000000000001</v>
      </c>
      <c r="N66" s="109">
        <v>0.128</v>
      </c>
      <c r="O66" s="108">
        <v>0</v>
      </c>
      <c r="P66" s="108">
        <v>0</v>
      </c>
      <c r="Q66" s="109">
        <v>0.45200000000000001</v>
      </c>
      <c r="R66" s="109">
        <v>0.28910259999999999</v>
      </c>
      <c r="S66" s="108">
        <v>4468549</v>
      </c>
      <c r="T66" s="108">
        <v>101.53</v>
      </c>
      <c r="U66" s="108">
        <v>107.85</v>
      </c>
      <c r="V66" s="109">
        <v>11.852054595947299</v>
      </c>
      <c r="W66" s="110">
        <v>68.900001525878906</v>
      </c>
      <c r="X66" s="110">
        <v>16.399999618530298</v>
      </c>
      <c r="Y66" s="109">
        <v>3.7999998778104803E-2</v>
      </c>
      <c r="Z66" s="108">
        <v>97</v>
      </c>
      <c r="AA66" s="108">
        <v>174</v>
      </c>
      <c r="AB66" s="110">
        <v>1.79999995231628</v>
      </c>
      <c r="AC66" s="109">
        <v>118.42800642</v>
      </c>
      <c r="AD66" s="109">
        <v>706</v>
      </c>
      <c r="AE66" s="110">
        <v>84</v>
      </c>
      <c r="AF66" s="109">
        <v>0.64068563005290602</v>
      </c>
      <c r="AG66" s="109">
        <v>47.330001831054702</v>
      </c>
      <c r="AH66" s="108">
        <v>0</v>
      </c>
      <c r="AI66" s="108">
        <v>0</v>
      </c>
      <c r="AJ66" s="108">
        <v>0</v>
      </c>
      <c r="AK66" s="108">
        <v>0</v>
      </c>
      <c r="AL66" s="108">
        <v>7940</v>
      </c>
      <c r="AM66" s="108">
        <v>0</v>
      </c>
      <c r="AN66" s="108">
        <v>132</v>
      </c>
      <c r="AO66" s="110">
        <v>5.3</v>
      </c>
      <c r="AP66" s="110">
        <v>7.25</v>
      </c>
      <c r="AQ66" s="110">
        <v>2.7</v>
      </c>
      <c r="AR66" s="109">
        <v>3.8166666666666673</v>
      </c>
      <c r="AS66" s="109">
        <v>-0.89269345998764005</v>
      </c>
      <c r="AT66" s="108">
        <v>26</v>
      </c>
      <c r="AU66" s="110">
        <v>47.210514068603501</v>
      </c>
      <c r="AV66" s="109">
        <v>55.572761535644503</v>
      </c>
      <c r="AW66" s="109">
        <v>17.119819641113299</v>
      </c>
      <c r="AX66" s="109">
        <v>131.26322937011699</v>
      </c>
      <c r="AY66" s="108">
        <v>4200</v>
      </c>
      <c r="AZ66" s="110">
        <v>58.875447299999998</v>
      </c>
      <c r="BA66" s="110">
        <v>90.247253799999996</v>
      </c>
      <c r="BB66" s="108">
        <v>1689.07556152344</v>
      </c>
      <c r="BC66" s="108">
        <v>2038501</v>
      </c>
      <c r="BD66" s="108">
        <v>1985865</v>
      </c>
      <c r="BE66" s="108">
        <v>10120</v>
      </c>
      <c r="BF66" s="108"/>
    </row>
    <row r="67" spans="1:58" x14ac:dyDescent="0.25">
      <c r="A67" s="133" t="s">
        <v>117</v>
      </c>
      <c r="B67" s="111" t="s">
        <v>116</v>
      </c>
      <c r="C67" s="108">
        <v>8026.2196853894739</v>
      </c>
      <c r="D67" s="108">
        <v>1486.6884176736842</v>
      </c>
      <c r="E67" s="108">
        <v>31174.593500000003</v>
      </c>
      <c r="F67" s="108">
        <v>0</v>
      </c>
      <c r="G67" s="108">
        <v>0</v>
      </c>
      <c r="H67" s="108">
        <v>0</v>
      </c>
      <c r="I67" s="108">
        <v>0</v>
      </c>
      <c r="J67" s="108">
        <v>21090</v>
      </c>
      <c r="K67" s="109">
        <v>0.03</v>
      </c>
      <c r="L67" s="109">
        <v>0.21212121212121199</v>
      </c>
      <c r="M67" s="109">
        <v>0.28799999999999998</v>
      </c>
      <c r="N67" s="109">
        <v>0.126</v>
      </c>
      <c r="O67" s="108">
        <v>0</v>
      </c>
      <c r="P67" s="108">
        <v>0</v>
      </c>
      <c r="Q67" s="109">
        <v>0.76900000000000002</v>
      </c>
      <c r="R67" s="109">
        <v>8.2771000000000008E-3</v>
      </c>
      <c r="S67" s="108">
        <v>1907939</v>
      </c>
      <c r="T67" s="108">
        <v>562.45000000000005</v>
      </c>
      <c r="U67" s="108">
        <v>447.67</v>
      </c>
      <c r="V67" s="109">
        <v>3.2893087863922101</v>
      </c>
      <c r="W67" s="110">
        <v>11.8999996185303</v>
      </c>
      <c r="X67" s="110">
        <v>1.1000000238418599</v>
      </c>
      <c r="Y67" s="109">
        <v>4.2719998359680202</v>
      </c>
      <c r="Z67" s="108">
        <v>93</v>
      </c>
      <c r="AA67" s="108">
        <v>99</v>
      </c>
      <c r="AB67" s="110">
        <v>0.40000000596046398</v>
      </c>
      <c r="AC67" s="109">
        <v>627.74076410999999</v>
      </c>
      <c r="AD67" s="109">
        <v>36</v>
      </c>
      <c r="AE67" s="110">
        <v>0</v>
      </c>
      <c r="AF67" s="109">
        <v>0.36077963702690002</v>
      </c>
      <c r="AG67" s="109">
        <v>40.090000152587898</v>
      </c>
      <c r="AH67" s="108">
        <v>10320</v>
      </c>
      <c r="AI67" s="108">
        <v>0</v>
      </c>
      <c r="AJ67" s="108">
        <v>0</v>
      </c>
      <c r="AK67" s="108">
        <v>207765</v>
      </c>
      <c r="AL67" s="108">
        <v>2125</v>
      </c>
      <c r="AM67" s="108">
        <v>0</v>
      </c>
      <c r="AN67" s="108">
        <v>116</v>
      </c>
      <c r="AO67" s="110">
        <v>7.4</v>
      </c>
      <c r="AP67" s="110" t="s">
        <v>443</v>
      </c>
      <c r="AQ67" s="110" t="s">
        <v>443</v>
      </c>
      <c r="AR67" s="109">
        <v>3.1333333333333333</v>
      </c>
      <c r="AS67" s="109">
        <v>0.40131881833076499</v>
      </c>
      <c r="AT67" s="108">
        <v>57</v>
      </c>
      <c r="AU67" s="110">
        <v>100</v>
      </c>
      <c r="AV67" s="109">
        <v>99.759620666503906</v>
      </c>
      <c r="AW67" s="109">
        <v>45.158374786377003</v>
      </c>
      <c r="AX67" s="109">
        <v>128.95059204101599</v>
      </c>
      <c r="AY67" s="108">
        <v>57000</v>
      </c>
      <c r="AZ67" s="110">
        <v>86.256185299999999</v>
      </c>
      <c r="BA67" s="110">
        <v>100</v>
      </c>
      <c r="BB67" s="108">
        <v>9996.935546875</v>
      </c>
      <c r="BC67" s="108">
        <v>3719300</v>
      </c>
      <c r="BD67" s="108">
        <v>3964013</v>
      </c>
      <c r="BE67" s="108">
        <v>69490</v>
      </c>
      <c r="BF67" s="108"/>
    </row>
    <row r="68" spans="1:58" x14ac:dyDescent="0.25">
      <c r="A68" s="133" t="s">
        <v>119</v>
      </c>
      <c r="B68" s="111" t="s">
        <v>118</v>
      </c>
      <c r="C68" s="108">
        <v>8364.3543173684211</v>
      </c>
      <c r="D68" s="108">
        <v>0</v>
      </c>
      <c r="E68" s="108">
        <v>222081.5655</v>
      </c>
      <c r="F68" s="108">
        <v>0</v>
      </c>
      <c r="G68" s="108">
        <v>0</v>
      </c>
      <c r="H68" s="108">
        <v>0</v>
      </c>
      <c r="I68" s="108">
        <v>0</v>
      </c>
      <c r="J68" s="108">
        <v>0</v>
      </c>
      <c r="K68" s="109">
        <v>0</v>
      </c>
      <c r="L68" s="109">
        <v>3.03030303030303E-2</v>
      </c>
      <c r="M68" s="109">
        <v>3.2000000000000001E-2</v>
      </c>
      <c r="N68" s="109">
        <v>4.9000000000000002E-2</v>
      </c>
      <c r="O68" s="108">
        <v>0</v>
      </c>
      <c r="P68" s="108">
        <v>0</v>
      </c>
      <c r="Q68" s="109">
        <v>0.92600000000000005</v>
      </c>
      <c r="R68" s="109" t="s">
        <v>443</v>
      </c>
      <c r="S68" s="108">
        <v>2754123</v>
      </c>
      <c r="T68" s="108">
        <v>0</v>
      </c>
      <c r="U68" s="108">
        <v>0</v>
      </c>
      <c r="V68" s="109" t="s">
        <v>443</v>
      </c>
      <c r="W68" s="110">
        <v>3.7000000476837198</v>
      </c>
      <c r="X68" s="110">
        <v>1.1000000238418599</v>
      </c>
      <c r="Y68" s="109">
        <v>3.8889999389648402</v>
      </c>
      <c r="Z68" s="108">
        <v>97</v>
      </c>
      <c r="AA68" s="108">
        <v>8.1000003814697301</v>
      </c>
      <c r="AB68" s="110" t="s">
        <v>443</v>
      </c>
      <c r="AC68" s="109">
        <v>5182.1140491799997</v>
      </c>
      <c r="AD68" s="109">
        <v>6</v>
      </c>
      <c r="AE68" s="110" t="s">
        <v>443</v>
      </c>
      <c r="AF68" s="109">
        <v>6.6459848010946301E-2</v>
      </c>
      <c r="AG68" s="109">
        <v>30.129999160766602</v>
      </c>
      <c r="AH68" s="108">
        <v>0</v>
      </c>
      <c r="AI68" s="108">
        <v>0</v>
      </c>
      <c r="AJ68" s="108">
        <v>0</v>
      </c>
      <c r="AK68" s="108">
        <v>0</v>
      </c>
      <c r="AL68" s="108">
        <v>669482</v>
      </c>
      <c r="AM68" s="108">
        <v>0</v>
      </c>
      <c r="AN68" s="108">
        <v>139</v>
      </c>
      <c r="AO68" s="110">
        <v>4.9000000000000004</v>
      </c>
      <c r="AP68" s="110">
        <v>1.54</v>
      </c>
      <c r="AQ68" s="110">
        <v>5.6</v>
      </c>
      <c r="AR68" s="109">
        <v>3.9333333333333327</v>
      </c>
      <c r="AS68" s="109">
        <v>1.73972916603088</v>
      </c>
      <c r="AT68" s="108">
        <v>81</v>
      </c>
      <c r="AU68" s="110">
        <v>100</v>
      </c>
      <c r="AV68" s="109" t="s">
        <v>443</v>
      </c>
      <c r="AW68" s="109">
        <v>87.589797973632798</v>
      </c>
      <c r="AX68" s="109">
        <v>116.712280273438</v>
      </c>
      <c r="AY68" s="108">
        <v>1800000</v>
      </c>
      <c r="AZ68" s="110">
        <v>99.219123800000006</v>
      </c>
      <c r="BA68" s="110">
        <v>100</v>
      </c>
      <c r="BB68" s="108">
        <v>48729.58984375</v>
      </c>
      <c r="BC68" s="108">
        <v>82667688</v>
      </c>
      <c r="BD68" s="108">
        <v>80067798</v>
      </c>
      <c r="BE68" s="108">
        <v>348570</v>
      </c>
      <c r="BF68" s="108"/>
    </row>
    <row r="69" spans="1:58" x14ac:dyDescent="0.25">
      <c r="A69" s="133" t="s">
        <v>121</v>
      </c>
      <c r="B69" s="111" t="s">
        <v>120</v>
      </c>
      <c r="C69" s="108">
        <v>0</v>
      </c>
      <c r="D69" s="108">
        <v>0</v>
      </c>
      <c r="E69" s="108">
        <v>80759.922499999986</v>
      </c>
      <c r="F69" s="108">
        <v>4.72</v>
      </c>
      <c r="G69" s="108">
        <v>0</v>
      </c>
      <c r="H69" s="108">
        <v>0</v>
      </c>
      <c r="I69" s="108">
        <v>0</v>
      </c>
      <c r="J69" s="108">
        <v>0</v>
      </c>
      <c r="K69" s="109">
        <v>0</v>
      </c>
      <c r="L69" s="109">
        <v>6.0606060606060601E-2</v>
      </c>
      <c r="M69" s="109">
        <v>0.49199999999999999</v>
      </c>
      <c r="N69" s="109">
        <v>3.2000000000000001E-2</v>
      </c>
      <c r="O69" s="108">
        <v>0</v>
      </c>
      <c r="P69" s="108">
        <v>0</v>
      </c>
      <c r="Q69" s="109">
        <v>0.57899999999999996</v>
      </c>
      <c r="R69" s="109">
        <v>0.14722679999999999</v>
      </c>
      <c r="S69" s="108">
        <v>9933354</v>
      </c>
      <c r="T69" s="108">
        <v>1123.72</v>
      </c>
      <c r="U69" s="108">
        <v>1768.29</v>
      </c>
      <c r="V69" s="109">
        <v>4.8564047813415501</v>
      </c>
      <c r="W69" s="110">
        <v>61.599998474121101</v>
      </c>
      <c r="X69" s="110">
        <v>11</v>
      </c>
      <c r="Y69" s="109">
        <v>9.6000000834464999E-2</v>
      </c>
      <c r="Z69" s="108">
        <v>89</v>
      </c>
      <c r="AA69" s="108">
        <v>160</v>
      </c>
      <c r="AB69" s="110">
        <v>1.6000000238418599</v>
      </c>
      <c r="AC69" s="109">
        <v>145.36813142</v>
      </c>
      <c r="AD69" s="109">
        <v>319</v>
      </c>
      <c r="AE69" s="110">
        <v>67</v>
      </c>
      <c r="AF69" s="109">
        <v>0.546521362811764</v>
      </c>
      <c r="AG69" s="109">
        <v>42.7700004577637</v>
      </c>
      <c r="AH69" s="108">
        <v>5465</v>
      </c>
      <c r="AI69" s="108">
        <v>172</v>
      </c>
      <c r="AJ69" s="108">
        <v>22</v>
      </c>
      <c r="AK69" s="108">
        <v>0</v>
      </c>
      <c r="AL69" s="108">
        <v>11865</v>
      </c>
      <c r="AM69" s="108">
        <v>0</v>
      </c>
      <c r="AN69" s="108">
        <v>150</v>
      </c>
      <c r="AO69" s="110">
        <v>4.9000000000000004</v>
      </c>
      <c r="AP69" s="110">
        <v>5.4</v>
      </c>
      <c r="AQ69" s="110">
        <v>18.3</v>
      </c>
      <c r="AR69" s="109">
        <v>3.6333333333333329</v>
      </c>
      <c r="AS69" s="109">
        <v>-0.25561481714248702</v>
      </c>
      <c r="AT69" s="108">
        <v>43</v>
      </c>
      <c r="AU69" s="110">
        <v>78.300003051757798</v>
      </c>
      <c r="AV69" s="109">
        <v>76.575897216796903</v>
      </c>
      <c r="AW69" s="109">
        <v>23.4781284332275</v>
      </c>
      <c r="AX69" s="109">
        <v>129.73599243164099</v>
      </c>
      <c r="AY69" s="108">
        <v>42000</v>
      </c>
      <c r="AZ69" s="110">
        <v>14.8710577</v>
      </c>
      <c r="BA69" s="110">
        <v>88.680040500000004</v>
      </c>
      <c r="BB69" s="108">
        <v>4293.57275390625</v>
      </c>
      <c r="BC69" s="108">
        <v>28206728</v>
      </c>
      <c r="BD69" s="108">
        <v>27291161</v>
      </c>
      <c r="BE69" s="108">
        <v>227540</v>
      </c>
      <c r="BF69" s="108"/>
    </row>
    <row r="70" spans="1:58" x14ac:dyDescent="0.25">
      <c r="A70" s="133" t="s">
        <v>123</v>
      </c>
      <c r="B70" s="111" t="s">
        <v>122</v>
      </c>
      <c r="C70" s="108">
        <v>14134.31611111579</v>
      </c>
      <c r="D70" s="108">
        <v>829.33559233684218</v>
      </c>
      <c r="E70" s="108">
        <v>11105.622499999999</v>
      </c>
      <c r="F70" s="108">
        <v>333.82</v>
      </c>
      <c r="G70" s="108">
        <v>0</v>
      </c>
      <c r="H70" s="108">
        <v>0</v>
      </c>
      <c r="I70" s="108">
        <v>0</v>
      </c>
      <c r="J70" s="108">
        <v>0</v>
      </c>
      <c r="K70" s="109">
        <v>0.03</v>
      </c>
      <c r="L70" s="109">
        <v>0.12121212121212099</v>
      </c>
      <c r="M70" s="109">
        <v>0.17499999999999999</v>
      </c>
      <c r="N70" s="109">
        <v>0.28499999999999998</v>
      </c>
      <c r="O70" s="108">
        <v>0</v>
      </c>
      <c r="P70" s="108">
        <v>0</v>
      </c>
      <c r="Q70" s="109">
        <v>0.86599999999999999</v>
      </c>
      <c r="R70" s="109" t="s">
        <v>443</v>
      </c>
      <c r="S70" s="108">
        <v>769747773</v>
      </c>
      <c r="T70" s="108">
        <v>0</v>
      </c>
      <c r="U70" s="108">
        <v>0</v>
      </c>
      <c r="V70" s="109" t="s">
        <v>443</v>
      </c>
      <c r="W70" s="110">
        <v>4.5999999046325701</v>
      </c>
      <c r="X70" s="110" t="s">
        <v>443</v>
      </c>
      <c r="Y70" s="109">
        <v>6.1669998168945304</v>
      </c>
      <c r="Z70" s="108">
        <v>97</v>
      </c>
      <c r="AA70" s="108">
        <v>4.5</v>
      </c>
      <c r="AB70" s="110">
        <v>0.30000001192092901</v>
      </c>
      <c r="AC70" s="109">
        <v>2098.05225625</v>
      </c>
      <c r="AD70" s="109">
        <v>3</v>
      </c>
      <c r="AE70" s="110" t="s">
        <v>443</v>
      </c>
      <c r="AF70" s="109">
        <v>0.119151703863371</v>
      </c>
      <c r="AG70" s="109">
        <v>36.680000305175803</v>
      </c>
      <c r="AH70" s="108">
        <v>0</v>
      </c>
      <c r="AI70" s="108">
        <v>200</v>
      </c>
      <c r="AJ70" s="108">
        <v>731</v>
      </c>
      <c r="AK70" s="108">
        <v>0</v>
      </c>
      <c r="AL70" s="108">
        <v>46427</v>
      </c>
      <c r="AM70" s="108">
        <v>0</v>
      </c>
      <c r="AN70" s="108">
        <v>134</v>
      </c>
      <c r="AO70" s="110">
        <v>4.9000000000000004</v>
      </c>
      <c r="AP70" s="110">
        <v>2.5499999999999998</v>
      </c>
      <c r="AQ70" s="110">
        <v>11.2</v>
      </c>
      <c r="AR70" s="109">
        <v>4.0833333333333339</v>
      </c>
      <c r="AS70" s="109">
        <v>0.249212890863419</v>
      </c>
      <c r="AT70" s="108">
        <v>44</v>
      </c>
      <c r="AU70" s="110">
        <v>100</v>
      </c>
      <c r="AV70" s="109">
        <v>95.292869567871094</v>
      </c>
      <c r="AW70" s="109">
        <v>66.834999084472699</v>
      </c>
      <c r="AX70" s="109">
        <v>113.98374176025401</v>
      </c>
      <c r="AY70" s="108">
        <v>170000</v>
      </c>
      <c r="AZ70" s="110">
        <v>98.975555400000005</v>
      </c>
      <c r="BA70" s="110">
        <v>100</v>
      </c>
      <c r="BB70" s="108">
        <v>26783.025390625</v>
      </c>
      <c r="BC70" s="108">
        <v>10746740</v>
      </c>
      <c r="BD70" s="108">
        <v>10832552</v>
      </c>
      <c r="BE70" s="108">
        <v>128900</v>
      </c>
      <c r="BF70" s="108"/>
    </row>
    <row r="71" spans="1:58" x14ac:dyDescent="0.25">
      <c r="A71" s="133" t="s">
        <v>125</v>
      </c>
      <c r="B71" s="111" t="s">
        <v>124</v>
      </c>
      <c r="C71" s="108">
        <v>16.512612095873685</v>
      </c>
      <c r="D71" s="108">
        <v>0</v>
      </c>
      <c r="E71" s="108" t="s">
        <v>443</v>
      </c>
      <c r="F71" s="108">
        <v>0</v>
      </c>
      <c r="G71" s="108">
        <v>575.56809336035997</v>
      </c>
      <c r="H71" s="108">
        <v>44.771241379849997</v>
      </c>
      <c r="I71" s="108">
        <v>0</v>
      </c>
      <c r="J71" s="108">
        <v>0</v>
      </c>
      <c r="K71" s="109">
        <v>0.03</v>
      </c>
      <c r="L71" s="109" t="s">
        <v>443</v>
      </c>
      <c r="M71" s="109">
        <v>5.0000000000000001E-3</v>
      </c>
      <c r="N71" s="109">
        <v>1E-3</v>
      </c>
      <c r="O71" s="108">
        <v>0</v>
      </c>
      <c r="P71" s="108">
        <v>0</v>
      </c>
      <c r="Q71" s="109">
        <v>0.754</v>
      </c>
      <c r="R71" s="109" t="s">
        <v>443</v>
      </c>
      <c r="S71" s="108">
        <v>0</v>
      </c>
      <c r="T71" s="108">
        <v>39.71</v>
      </c>
      <c r="U71" s="108">
        <v>23.22</v>
      </c>
      <c r="V71" s="109">
        <v>2.4432580471038801</v>
      </c>
      <c r="W71" s="110">
        <v>11.800000190734901</v>
      </c>
      <c r="X71" s="110" t="s">
        <v>443</v>
      </c>
      <c r="Y71" s="109" t="s">
        <v>443</v>
      </c>
      <c r="Z71" s="108">
        <v>95</v>
      </c>
      <c r="AA71" s="108">
        <v>5.4000000953674299</v>
      </c>
      <c r="AB71" s="110" t="s">
        <v>443</v>
      </c>
      <c r="AC71" s="109">
        <v>728.31317013</v>
      </c>
      <c r="AD71" s="109">
        <v>27</v>
      </c>
      <c r="AE71" s="110" t="s">
        <v>443</v>
      </c>
      <c r="AF71" s="109" t="s">
        <v>443</v>
      </c>
      <c r="AG71" s="109" t="s">
        <v>443</v>
      </c>
      <c r="AH71" s="108">
        <v>0</v>
      </c>
      <c r="AI71" s="108">
        <v>0</v>
      </c>
      <c r="AJ71" s="108">
        <v>0</v>
      </c>
      <c r="AK71" s="108">
        <v>0</v>
      </c>
      <c r="AL71" s="108">
        <v>1</v>
      </c>
      <c r="AM71" s="108">
        <v>0</v>
      </c>
      <c r="AN71" s="108">
        <v>115</v>
      </c>
      <c r="AO71" s="110">
        <v>6.2</v>
      </c>
      <c r="AP71" s="110">
        <v>3.35</v>
      </c>
      <c r="AQ71" s="110" t="s">
        <v>443</v>
      </c>
      <c r="AR71" s="109">
        <v>3.1333333333333333</v>
      </c>
      <c r="AS71" s="109">
        <v>-0.20241039991378801</v>
      </c>
      <c r="AT71" s="108">
        <v>56</v>
      </c>
      <c r="AU71" s="110">
        <v>90.807334899902301</v>
      </c>
      <c r="AV71" s="109" t="s">
        <v>443</v>
      </c>
      <c r="AW71" s="109">
        <v>53.810001373291001</v>
      </c>
      <c r="AX71" s="109">
        <v>112.252799987793</v>
      </c>
      <c r="AY71" s="108">
        <v>790</v>
      </c>
      <c r="AZ71" s="110">
        <v>98.014883699999999</v>
      </c>
      <c r="BA71" s="110">
        <v>96.616491999999994</v>
      </c>
      <c r="BB71" s="108">
        <v>13927.50390625</v>
      </c>
      <c r="BC71" s="108">
        <v>107317</v>
      </c>
      <c r="BD71" s="108">
        <v>105981</v>
      </c>
      <c r="BE71" s="108">
        <v>340</v>
      </c>
      <c r="BF71" s="108"/>
    </row>
    <row r="72" spans="1:58" x14ac:dyDescent="0.25">
      <c r="A72" s="133" t="s">
        <v>127</v>
      </c>
      <c r="B72" s="111" t="s">
        <v>126</v>
      </c>
      <c r="C72" s="108">
        <v>33534.329890315785</v>
      </c>
      <c r="D72" s="108">
        <v>15990.579285726315</v>
      </c>
      <c r="E72" s="108">
        <v>75890.391000000003</v>
      </c>
      <c r="F72" s="108">
        <v>170.81800000000001</v>
      </c>
      <c r="G72" s="108">
        <v>108765.45019424001</v>
      </c>
      <c r="H72" s="108">
        <v>8268.7230361871498</v>
      </c>
      <c r="I72" s="108">
        <v>2041.355</v>
      </c>
      <c r="J72" s="108">
        <v>128881</v>
      </c>
      <c r="K72" s="109">
        <v>0.182</v>
      </c>
      <c r="L72" s="109">
        <v>0</v>
      </c>
      <c r="M72" s="109">
        <v>0.55500000000000005</v>
      </c>
      <c r="N72" s="109">
        <v>0.14399999999999999</v>
      </c>
      <c r="O72" s="108">
        <v>0</v>
      </c>
      <c r="P72" s="108">
        <v>0</v>
      </c>
      <c r="Q72" s="109">
        <v>0.64</v>
      </c>
      <c r="R72" s="109" t="s">
        <v>443</v>
      </c>
      <c r="S72" s="108">
        <v>36602433</v>
      </c>
      <c r="T72" s="108">
        <v>279.83999999999997</v>
      </c>
      <c r="U72" s="108">
        <v>408.47</v>
      </c>
      <c r="V72" s="109">
        <v>0.65670633316039995</v>
      </c>
      <c r="W72" s="110">
        <v>29.100000381469702</v>
      </c>
      <c r="X72" s="110">
        <v>12.6000003814697</v>
      </c>
      <c r="Y72" s="109">
        <v>0.93199998140335105</v>
      </c>
      <c r="Z72" s="108">
        <v>86</v>
      </c>
      <c r="AA72" s="108">
        <v>25</v>
      </c>
      <c r="AB72" s="110">
        <v>0.60000002384185802</v>
      </c>
      <c r="AC72" s="109">
        <v>472.85084974</v>
      </c>
      <c r="AD72" s="109">
        <v>88</v>
      </c>
      <c r="AE72" s="110">
        <v>0</v>
      </c>
      <c r="AF72" s="109">
        <v>0.49401227757385602</v>
      </c>
      <c r="AG72" s="109">
        <v>48.659999847412102</v>
      </c>
      <c r="AH72" s="108">
        <v>57957</v>
      </c>
      <c r="AI72" s="108">
        <v>101</v>
      </c>
      <c r="AJ72" s="108">
        <v>0</v>
      </c>
      <c r="AK72" s="108">
        <v>256560</v>
      </c>
      <c r="AL72" s="108">
        <v>300</v>
      </c>
      <c r="AM72" s="108">
        <v>0</v>
      </c>
      <c r="AN72" s="108">
        <v>116</v>
      </c>
      <c r="AO72" s="110">
        <v>15.6</v>
      </c>
      <c r="AP72" s="110">
        <v>7.11</v>
      </c>
      <c r="AQ72" s="110">
        <v>5.5</v>
      </c>
      <c r="AR72" s="109">
        <v>2.8</v>
      </c>
      <c r="AS72" s="109">
        <v>-0.71374344825744596</v>
      </c>
      <c r="AT72" s="108">
        <v>28</v>
      </c>
      <c r="AU72" s="110">
        <v>85.494369506835895</v>
      </c>
      <c r="AV72" s="109">
        <v>79.074211120605497</v>
      </c>
      <c r="AW72" s="109">
        <v>27.100000381469702</v>
      </c>
      <c r="AX72" s="109">
        <v>111.48130035400401</v>
      </c>
      <c r="AY72" s="108">
        <v>21000</v>
      </c>
      <c r="AZ72" s="110">
        <v>63.854660000000003</v>
      </c>
      <c r="BA72" s="110">
        <v>92.794843299999997</v>
      </c>
      <c r="BB72" s="108">
        <v>7946.771484375</v>
      </c>
      <c r="BC72" s="108">
        <v>16582469</v>
      </c>
      <c r="BD72" s="108">
        <v>16301556</v>
      </c>
      <c r="BE72" s="108">
        <v>107160</v>
      </c>
      <c r="BF72" s="108"/>
    </row>
    <row r="73" spans="1:58" x14ac:dyDescent="0.25">
      <c r="A73" s="133" t="s">
        <v>129</v>
      </c>
      <c r="B73" s="111" t="s">
        <v>128</v>
      </c>
      <c r="C73" s="108">
        <v>0</v>
      </c>
      <c r="D73" s="108">
        <v>0</v>
      </c>
      <c r="E73" s="108">
        <v>67840.455000000002</v>
      </c>
      <c r="F73" s="108">
        <v>1.9139999999999999</v>
      </c>
      <c r="G73" s="108">
        <v>0</v>
      </c>
      <c r="H73" s="108">
        <v>0</v>
      </c>
      <c r="I73" s="108">
        <v>0</v>
      </c>
      <c r="J73" s="108">
        <v>0</v>
      </c>
      <c r="K73" s="109">
        <v>0.03</v>
      </c>
      <c r="L73" s="109">
        <v>3.03030303030303E-2</v>
      </c>
      <c r="M73" s="109">
        <v>0.71699999999999997</v>
      </c>
      <c r="N73" s="109">
        <v>0.11600000000000001</v>
      </c>
      <c r="O73" s="108">
        <v>0</v>
      </c>
      <c r="P73" s="108">
        <v>0</v>
      </c>
      <c r="Q73" s="109">
        <v>0.41399999999999998</v>
      </c>
      <c r="R73" s="109">
        <v>0.42542730000000001</v>
      </c>
      <c r="S73" s="108">
        <v>56594249</v>
      </c>
      <c r="T73" s="108">
        <v>563.17999999999995</v>
      </c>
      <c r="U73" s="108">
        <v>538.45000000000005</v>
      </c>
      <c r="V73" s="109">
        <v>8.6488952636718803</v>
      </c>
      <c r="W73" s="110">
        <v>93.699996948242202</v>
      </c>
      <c r="X73" s="110">
        <v>16.299999237060501</v>
      </c>
      <c r="Y73" s="109">
        <v>0.10000000149011599</v>
      </c>
      <c r="Z73" s="108">
        <v>54</v>
      </c>
      <c r="AA73" s="108">
        <v>177</v>
      </c>
      <c r="AB73" s="110">
        <v>1.6000000238418599</v>
      </c>
      <c r="AC73" s="109">
        <v>68.458215229999993</v>
      </c>
      <c r="AD73" s="109">
        <v>679</v>
      </c>
      <c r="AE73" s="110">
        <v>105</v>
      </c>
      <c r="AF73" s="109" t="s">
        <v>443</v>
      </c>
      <c r="AG73" s="109">
        <v>33.7299995422363</v>
      </c>
      <c r="AH73" s="108">
        <v>30120</v>
      </c>
      <c r="AI73" s="108">
        <v>0</v>
      </c>
      <c r="AJ73" s="108">
        <v>0</v>
      </c>
      <c r="AK73" s="108">
        <v>0</v>
      </c>
      <c r="AL73" s="108">
        <v>5068</v>
      </c>
      <c r="AM73" s="108">
        <v>0</v>
      </c>
      <c r="AN73" s="108">
        <v>118</v>
      </c>
      <c r="AO73" s="110">
        <v>16.399999999999999</v>
      </c>
      <c r="AP73" s="110">
        <v>9.9</v>
      </c>
      <c r="AQ73" s="110">
        <v>7.3</v>
      </c>
      <c r="AR73" s="109">
        <v>3</v>
      </c>
      <c r="AS73" s="109">
        <v>-1.13575387001038</v>
      </c>
      <c r="AT73" s="108">
        <v>27</v>
      </c>
      <c r="AU73" s="110">
        <v>27.6412677764893</v>
      </c>
      <c r="AV73" s="109">
        <v>30.4727897644043</v>
      </c>
      <c r="AW73" s="109">
        <v>4.6999998092651403</v>
      </c>
      <c r="AX73" s="109">
        <v>87.173660278320298</v>
      </c>
      <c r="AY73" s="108">
        <v>34000</v>
      </c>
      <c r="AZ73" s="110">
        <v>20.099141800000002</v>
      </c>
      <c r="BA73" s="110">
        <v>76.814032600000004</v>
      </c>
      <c r="BB73" s="108">
        <v>1310.68725585938</v>
      </c>
      <c r="BC73" s="108">
        <v>12395924</v>
      </c>
      <c r="BD73" s="108">
        <v>12468813</v>
      </c>
      <c r="BE73" s="108">
        <v>245720</v>
      </c>
      <c r="BF73" s="108"/>
    </row>
    <row r="74" spans="1:58" x14ac:dyDescent="0.25">
      <c r="A74" s="133" t="s">
        <v>372</v>
      </c>
      <c r="B74" s="111" t="s">
        <v>130</v>
      </c>
      <c r="C74" s="108">
        <v>0</v>
      </c>
      <c r="D74" s="108">
        <v>0</v>
      </c>
      <c r="E74" s="108">
        <v>7368.8265000000001</v>
      </c>
      <c r="F74" s="108">
        <v>1.0980000000000001</v>
      </c>
      <c r="G74" s="108">
        <v>0</v>
      </c>
      <c r="H74" s="108">
        <v>0</v>
      </c>
      <c r="I74" s="108">
        <v>0</v>
      </c>
      <c r="J74" s="108">
        <v>4000</v>
      </c>
      <c r="K74" s="109">
        <v>6.0999999999999999E-2</v>
      </c>
      <c r="L74" s="109">
        <v>3.03030303030303E-2</v>
      </c>
      <c r="M74" s="109">
        <v>0.45200000000000001</v>
      </c>
      <c r="N74" s="109">
        <v>0.16500000000000001</v>
      </c>
      <c r="O74" s="108">
        <v>0</v>
      </c>
      <c r="P74" s="108">
        <v>0</v>
      </c>
      <c r="Q74" s="109">
        <v>0.42399999999999999</v>
      </c>
      <c r="R74" s="109">
        <v>0.49487690000000001</v>
      </c>
      <c r="S74" s="108">
        <v>2647861</v>
      </c>
      <c r="T74" s="108">
        <v>110.26</v>
      </c>
      <c r="U74" s="108">
        <v>95.08</v>
      </c>
      <c r="V74" s="109">
        <v>9.0292577743530291</v>
      </c>
      <c r="W74" s="110">
        <v>92.5</v>
      </c>
      <c r="X74" s="110">
        <v>17</v>
      </c>
      <c r="Y74" s="109">
        <v>4.5000001788139302E-2</v>
      </c>
      <c r="Z74" s="108">
        <v>81</v>
      </c>
      <c r="AA74" s="108">
        <v>373</v>
      </c>
      <c r="AB74" s="110">
        <v>3.7000000476837198</v>
      </c>
      <c r="AC74" s="109">
        <v>90.959108349999994</v>
      </c>
      <c r="AD74" s="109">
        <v>549</v>
      </c>
      <c r="AE74" s="110">
        <v>96</v>
      </c>
      <c r="AF74" s="109" t="s">
        <v>443</v>
      </c>
      <c r="AG74" s="109">
        <v>50.659999847412102</v>
      </c>
      <c r="AH74" s="108">
        <v>0</v>
      </c>
      <c r="AI74" s="108">
        <v>0</v>
      </c>
      <c r="AJ74" s="108">
        <v>0</v>
      </c>
      <c r="AK74" s="108">
        <v>0</v>
      </c>
      <c r="AL74" s="108">
        <v>9263</v>
      </c>
      <c r="AM74" s="108">
        <v>0</v>
      </c>
      <c r="AN74" s="108">
        <v>110</v>
      </c>
      <c r="AO74" s="110">
        <v>20.7</v>
      </c>
      <c r="AP74" s="110" t="s">
        <v>443</v>
      </c>
      <c r="AQ74" s="110" t="s">
        <v>443</v>
      </c>
      <c r="AR74" s="109">
        <v>1.8666666666666665</v>
      </c>
      <c r="AS74" s="109">
        <v>-1.6229590177536</v>
      </c>
      <c r="AT74" s="108">
        <v>16</v>
      </c>
      <c r="AU74" s="110">
        <v>17.200000762939499</v>
      </c>
      <c r="AV74" s="109">
        <v>59.772850036621101</v>
      </c>
      <c r="AW74" s="109">
        <v>3.5407068729400599</v>
      </c>
      <c r="AX74" s="109">
        <v>69.274963378906307</v>
      </c>
      <c r="AY74" s="108">
        <v>3400</v>
      </c>
      <c r="AZ74" s="110">
        <v>20.849952999999999</v>
      </c>
      <c r="BA74" s="110">
        <v>79.290779200000003</v>
      </c>
      <c r="BB74" s="108">
        <v>1581.71044921875</v>
      </c>
      <c r="BC74" s="108">
        <v>1815698</v>
      </c>
      <c r="BD74" s="108">
        <v>1838219</v>
      </c>
      <c r="BE74" s="108">
        <v>28120</v>
      </c>
      <c r="BF74" s="108"/>
    </row>
    <row r="75" spans="1:58" x14ac:dyDescent="0.25">
      <c r="A75" s="133" t="s">
        <v>132</v>
      </c>
      <c r="B75" s="111" t="s">
        <v>131</v>
      </c>
      <c r="C75" s="108">
        <v>0</v>
      </c>
      <c r="D75" s="108">
        <v>0</v>
      </c>
      <c r="E75" s="108">
        <v>5948.9975000000004</v>
      </c>
      <c r="F75" s="108">
        <v>0.39600000000000002</v>
      </c>
      <c r="G75" s="108">
        <v>0</v>
      </c>
      <c r="H75" s="108">
        <v>0</v>
      </c>
      <c r="I75" s="108">
        <v>0</v>
      </c>
      <c r="J75" s="108">
        <v>18400</v>
      </c>
      <c r="K75" s="109">
        <v>9.0999999999999998E-2</v>
      </c>
      <c r="L75" s="109">
        <v>9.0909090909090898E-2</v>
      </c>
      <c r="M75" s="109">
        <v>6.9000000000000006E-2</v>
      </c>
      <c r="N75" s="109">
        <v>8.0000000000000002E-3</v>
      </c>
      <c r="O75" s="108">
        <v>0</v>
      </c>
      <c r="P75" s="108">
        <v>0</v>
      </c>
      <c r="Q75" s="109">
        <v>0.63800000000000001</v>
      </c>
      <c r="R75" s="109">
        <v>3.1288099999999999E-2</v>
      </c>
      <c r="S75" s="108">
        <v>0</v>
      </c>
      <c r="T75" s="108">
        <v>160.61000000000001</v>
      </c>
      <c r="U75" s="108">
        <v>30.91</v>
      </c>
      <c r="V75" s="109">
        <v>0.96480011940002397</v>
      </c>
      <c r="W75" s="110">
        <v>39.400001525878899</v>
      </c>
      <c r="X75" s="110">
        <v>8.5</v>
      </c>
      <c r="Y75" s="109">
        <v>0.21400000154972099</v>
      </c>
      <c r="Z75" s="108">
        <v>99</v>
      </c>
      <c r="AA75" s="108">
        <v>93</v>
      </c>
      <c r="AB75" s="110">
        <v>1.5</v>
      </c>
      <c r="AC75" s="109">
        <v>378.78631014000001</v>
      </c>
      <c r="AD75" s="109">
        <v>229</v>
      </c>
      <c r="AE75" s="110">
        <v>24</v>
      </c>
      <c r="AF75" s="109">
        <v>0.50827639494431598</v>
      </c>
      <c r="AG75" s="109" t="s">
        <v>443</v>
      </c>
      <c r="AH75" s="108">
        <v>199000</v>
      </c>
      <c r="AI75" s="108">
        <v>0</v>
      </c>
      <c r="AJ75" s="108">
        <v>0</v>
      </c>
      <c r="AK75" s="108">
        <v>0</v>
      </c>
      <c r="AL75" s="108">
        <v>11</v>
      </c>
      <c r="AM75" s="108">
        <v>0</v>
      </c>
      <c r="AN75" s="108">
        <v>118</v>
      </c>
      <c r="AO75" s="110">
        <v>10.6</v>
      </c>
      <c r="AP75" s="110" t="s">
        <v>443</v>
      </c>
      <c r="AQ75" s="110" t="s">
        <v>443</v>
      </c>
      <c r="AR75" s="109" t="s">
        <v>443</v>
      </c>
      <c r="AS75" s="109">
        <v>-0.336635172367096</v>
      </c>
      <c r="AT75" s="108">
        <v>34</v>
      </c>
      <c r="AU75" s="110">
        <v>86.900001525878906</v>
      </c>
      <c r="AV75" s="109">
        <v>87.535316467285199</v>
      </c>
      <c r="AW75" s="109">
        <v>38.200000762939503</v>
      </c>
      <c r="AX75" s="109">
        <v>67.185562133789105</v>
      </c>
      <c r="AY75" s="108">
        <v>4200</v>
      </c>
      <c r="AZ75" s="110">
        <v>83.650173199999998</v>
      </c>
      <c r="BA75" s="110">
        <v>98.275407299999998</v>
      </c>
      <c r="BB75" s="108">
        <v>7818.900390625</v>
      </c>
      <c r="BC75" s="108">
        <v>773303</v>
      </c>
      <c r="BD75" s="108">
        <v>745427</v>
      </c>
      <c r="BE75" s="108">
        <v>196850</v>
      </c>
      <c r="BF75" s="108"/>
    </row>
    <row r="76" spans="1:58" x14ac:dyDescent="0.25">
      <c r="A76" s="133" t="s">
        <v>134</v>
      </c>
      <c r="B76" s="111" t="s">
        <v>133</v>
      </c>
      <c r="C76" s="108">
        <v>18642.756407094734</v>
      </c>
      <c r="D76" s="108">
        <v>0</v>
      </c>
      <c r="E76" s="108">
        <v>30298.709499999997</v>
      </c>
      <c r="F76" s="108">
        <v>26.84</v>
      </c>
      <c r="G76" s="108">
        <v>196273.7541397</v>
      </c>
      <c r="H76" s="108">
        <v>21873.807582092002</v>
      </c>
      <c r="I76" s="108">
        <v>24634.377</v>
      </c>
      <c r="J76" s="108">
        <v>170757</v>
      </c>
      <c r="K76" s="109">
        <v>0.152</v>
      </c>
      <c r="L76" s="109">
        <v>3.03030303030303E-2</v>
      </c>
      <c r="M76" s="109">
        <v>0.83</v>
      </c>
      <c r="N76" s="109">
        <v>0.3</v>
      </c>
      <c r="O76" s="108">
        <v>0</v>
      </c>
      <c r="P76" s="108">
        <v>0</v>
      </c>
      <c r="Q76" s="109">
        <v>0.49299999999999999</v>
      </c>
      <c r="R76" s="109">
        <v>0.24150099999999999</v>
      </c>
      <c r="S76" s="108">
        <v>388010877</v>
      </c>
      <c r="T76" s="108">
        <v>1082.3599999999999</v>
      </c>
      <c r="U76" s="108">
        <v>1042.67</v>
      </c>
      <c r="V76" s="109">
        <v>11.9028482437134</v>
      </c>
      <c r="W76" s="110">
        <v>69</v>
      </c>
      <c r="X76" s="110">
        <v>11.6000003814697</v>
      </c>
      <c r="Y76" s="109">
        <v>0.23</v>
      </c>
      <c r="Z76" s="108">
        <v>53</v>
      </c>
      <c r="AA76" s="108">
        <v>194</v>
      </c>
      <c r="AB76" s="110">
        <v>1.70000004768372</v>
      </c>
      <c r="AC76" s="109">
        <v>130.84864328</v>
      </c>
      <c r="AD76" s="109">
        <v>359</v>
      </c>
      <c r="AE76" s="110">
        <v>5</v>
      </c>
      <c r="AF76" s="109">
        <v>0.59341001384296899</v>
      </c>
      <c r="AG76" s="109">
        <v>60.790000915527301</v>
      </c>
      <c r="AH76" s="108">
        <v>66969</v>
      </c>
      <c r="AI76" s="108">
        <v>5801040</v>
      </c>
      <c r="AJ76" s="108">
        <v>0</v>
      </c>
      <c r="AK76" s="108">
        <v>0</v>
      </c>
      <c r="AL76" s="108">
        <v>5</v>
      </c>
      <c r="AM76" s="108">
        <v>0</v>
      </c>
      <c r="AN76" s="108">
        <v>87</v>
      </c>
      <c r="AO76" s="110">
        <v>53.4</v>
      </c>
      <c r="AP76" s="110">
        <v>9.73</v>
      </c>
      <c r="AQ76" s="110">
        <v>3.4</v>
      </c>
      <c r="AR76" s="109">
        <v>2.333333333333333</v>
      </c>
      <c r="AS76" s="109">
        <v>-2.00214624404907</v>
      </c>
      <c r="AT76" s="108">
        <v>20</v>
      </c>
      <c r="AU76" s="110">
        <v>37.940109252929702</v>
      </c>
      <c r="AV76" s="109">
        <v>60.6893501281738</v>
      </c>
      <c r="AW76" s="109">
        <v>12.197766304016101</v>
      </c>
      <c r="AX76" s="109">
        <v>69.903038024902301</v>
      </c>
      <c r="AY76" s="108">
        <v>23000</v>
      </c>
      <c r="AZ76" s="110">
        <v>27.6049817</v>
      </c>
      <c r="BA76" s="110">
        <v>57.736357099999999</v>
      </c>
      <c r="BB76" s="108">
        <v>1784.18212890625</v>
      </c>
      <c r="BC76" s="108">
        <v>10847334</v>
      </c>
      <c r="BD76" s="108">
        <v>10681797</v>
      </c>
      <c r="BE76" s="108">
        <v>27560</v>
      </c>
      <c r="BF76" s="108"/>
    </row>
    <row r="77" spans="1:58" x14ac:dyDescent="0.25">
      <c r="A77" s="133" t="s">
        <v>136</v>
      </c>
      <c r="B77" s="111" t="s">
        <v>135</v>
      </c>
      <c r="C77" s="108">
        <v>16632.579646105263</v>
      </c>
      <c r="D77" s="108">
        <v>0</v>
      </c>
      <c r="E77" s="108">
        <v>47293.364999999998</v>
      </c>
      <c r="F77" s="108">
        <v>64.153999999999996</v>
      </c>
      <c r="G77" s="108">
        <v>53482.214609743256</v>
      </c>
      <c r="H77" s="108">
        <v>3830.998470264904</v>
      </c>
      <c r="I77" s="108">
        <v>2731.5859999999998</v>
      </c>
      <c r="J77" s="108">
        <v>35070</v>
      </c>
      <c r="K77" s="109">
        <v>0.27300000000000002</v>
      </c>
      <c r="L77" s="109">
        <v>3.03030303030303E-2</v>
      </c>
      <c r="M77" s="109">
        <v>0.43099999999999999</v>
      </c>
      <c r="N77" s="109">
        <v>4.4999999999999998E-2</v>
      </c>
      <c r="O77" s="108">
        <v>0</v>
      </c>
      <c r="P77" s="108">
        <v>0</v>
      </c>
      <c r="Q77" s="109">
        <v>0.625</v>
      </c>
      <c r="R77" s="109">
        <v>9.8091700000000004E-2</v>
      </c>
      <c r="S77" s="108">
        <v>18089775</v>
      </c>
      <c r="T77" s="108">
        <v>606.29</v>
      </c>
      <c r="U77" s="108">
        <v>537</v>
      </c>
      <c r="V77" s="109">
        <v>2.7604355812072798</v>
      </c>
      <c r="W77" s="110">
        <v>20.399999618530298</v>
      </c>
      <c r="X77" s="110">
        <v>7.0999999046325701</v>
      </c>
      <c r="Y77" s="109" t="s">
        <v>443</v>
      </c>
      <c r="Z77" s="108">
        <v>88</v>
      </c>
      <c r="AA77" s="108">
        <v>43</v>
      </c>
      <c r="AB77" s="110">
        <v>0.40000000596046398</v>
      </c>
      <c r="AC77" s="109">
        <v>399.74980914999998</v>
      </c>
      <c r="AD77" s="109">
        <v>129</v>
      </c>
      <c r="AE77" s="110">
        <v>0</v>
      </c>
      <c r="AF77" s="109">
        <v>0.460537163520649</v>
      </c>
      <c r="AG77" s="109">
        <v>50.639999389648402</v>
      </c>
      <c r="AH77" s="108">
        <v>0</v>
      </c>
      <c r="AI77" s="108">
        <v>450651</v>
      </c>
      <c r="AJ77" s="108">
        <v>400</v>
      </c>
      <c r="AK77" s="108">
        <v>190000</v>
      </c>
      <c r="AL77" s="108">
        <v>16</v>
      </c>
      <c r="AM77" s="108">
        <v>0</v>
      </c>
      <c r="AN77" s="108">
        <v>122</v>
      </c>
      <c r="AO77" s="110">
        <v>12.2</v>
      </c>
      <c r="AP77" s="110">
        <v>4.76</v>
      </c>
      <c r="AQ77" s="110">
        <v>4.8</v>
      </c>
      <c r="AR77" s="109">
        <v>2.916666666666667</v>
      </c>
      <c r="AS77" s="109">
        <v>-0.81861352920532204</v>
      </c>
      <c r="AT77" s="108">
        <v>30</v>
      </c>
      <c r="AU77" s="110">
        <v>88.653770446777301</v>
      </c>
      <c r="AV77" s="109">
        <v>88.424583435058594</v>
      </c>
      <c r="AW77" s="109">
        <v>20.356866836547901</v>
      </c>
      <c r="AX77" s="109">
        <v>95.542106628417997</v>
      </c>
      <c r="AY77" s="108">
        <v>15000</v>
      </c>
      <c r="AZ77" s="110">
        <v>82.646659499999998</v>
      </c>
      <c r="BA77" s="110">
        <v>91.236452099999994</v>
      </c>
      <c r="BB77" s="108">
        <v>4738.07958984375</v>
      </c>
      <c r="BC77" s="108">
        <v>9112867</v>
      </c>
      <c r="BD77" s="108">
        <v>7892275</v>
      </c>
      <c r="BE77" s="108">
        <v>111890</v>
      </c>
      <c r="BF77" s="108"/>
    </row>
    <row r="78" spans="1:58" x14ac:dyDescent="0.25">
      <c r="A78" s="133" t="s">
        <v>138</v>
      </c>
      <c r="B78" s="111" t="s">
        <v>137</v>
      </c>
      <c r="C78" s="108">
        <v>9377.04202023158</v>
      </c>
      <c r="D78" s="108">
        <v>0</v>
      </c>
      <c r="E78" s="108">
        <v>108209.86099999999</v>
      </c>
      <c r="F78" s="108">
        <v>0</v>
      </c>
      <c r="G78" s="108">
        <v>0</v>
      </c>
      <c r="H78" s="108">
        <v>0</v>
      </c>
      <c r="I78" s="108">
        <v>0</v>
      </c>
      <c r="J78" s="108">
        <v>0</v>
      </c>
      <c r="K78" s="109">
        <v>9.0999999999999998E-2</v>
      </c>
      <c r="L78" s="109">
        <v>0.18181818181818199</v>
      </c>
      <c r="M78" s="109">
        <v>1.4E-2</v>
      </c>
      <c r="N78" s="109">
        <v>0.02</v>
      </c>
      <c r="O78" s="108">
        <v>0</v>
      </c>
      <c r="P78" s="108">
        <v>0</v>
      </c>
      <c r="Q78" s="109">
        <v>0.83599999999999997</v>
      </c>
      <c r="R78" s="109" t="s">
        <v>443</v>
      </c>
      <c r="S78" s="108">
        <v>132045</v>
      </c>
      <c r="T78" s="108">
        <v>0</v>
      </c>
      <c r="U78" s="108">
        <v>0</v>
      </c>
      <c r="V78" s="109" t="s">
        <v>443</v>
      </c>
      <c r="W78" s="110">
        <v>5.9000000953674299</v>
      </c>
      <c r="X78" s="110" t="s">
        <v>443</v>
      </c>
      <c r="Y78" s="109">
        <v>3.0799999237060498</v>
      </c>
      <c r="Z78" s="108">
        <v>99</v>
      </c>
      <c r="AA78" s="108">
        <v>9.3000001907348597</v>
      </c>
      <c r="AB78" s="110" t="s">
        <v>443</v>
      </c>
      <c r="AC78" s="109">
        <v>1826.67506469</v>
      </c>
      <c r="AD78" s="109">
        <v>17</v>
      </c>
      <c r="AE78" s="110" t="s">
        <v>443</v>
      </c>
      <c r="AF78" s="109">
        <v>0.25199963899824801</v>
      </c>
      <c r="AG78" s="109">
        <v>30.549999237060501</v>
      </c>
      <c r="AH78" s="108">
        <v>0</v>
      </c>
      <c r="AI78" s="108">
        <v>2282</v>
      </c>
      <c r="AJ78" s="108">
        <v>1298</v>
      </c>
      <c r="AK78" s="108">
        <v>0</v>
      </c>
      <c r="AL78" s="108">
        <v>4748</v>
      </c>
      <c r="AM78" s="108">
        <v>0</v>
      </c>
      <c r="AN78" s="108">
        <v>109</v>
      </c>
      <c r="AO78" s="110">
        <v>4.9000000000000004</v>
      </c>
      <c r="AP78" s="110">
        <v>2.4300000000000002</v>
      </c>
      <c r="AQ78" s="110">
        <v>5.8</v>
      </c>
      <c r="AR78" s="109">
        <v>4.4333333333333336</v>
      </c>
      <c r="AS78" s="109">
        <v>0.49179479479789701</v>
      </c>
      <c r="AT78" s="108">
        <v>48</v>
      </c>
      <c r="AU78" s="110">
        <v>100</v>
      </c>
      <c r="AV78" s="109">
        <v>99.380882263183594</v>
      </c>
      <c r="AW78" s="109">
        <v>72.834701538085895</v>
      </c>
      <c r="AX78" s="109">
        <v>118.911666870117</v>
      </c>
      <c r="AY78" s="108">
        <v>160000</v>
      </c>
      <c r="AZ78" s="110">
        <v>97.9895365</v>
      </c>
      <c r="BA78" s="110">
        <v>100</v>
      </c>
      <c r="BB78" s="108">
        <v>26680.59375</v>
      </c>
      <c r="BC78" s="108">
        <v>9817958</v>
      </c>
      <c r="BD78" s="108">
        <v>9768186</v>
      </c>
      <c r="BE78" s="108">
        <v>90530</v>
      </c>
      <c r="BF78" s="108"/>
    </row>
    <row r="79" spans="1:58" x14ac:dyDescent="0.25">
      <c r="A79" s="133" t="s">
        <v>140</v>
      </c>
      <c r="B79" s="111" t="s">
        <v>139</v>
      </c>
      <c r="C79" s="108">
        <v>500.98977689473679</v>
      </c>
      <c r="D79" s="108">
        <v>119.8306265991579</v>
      </c>
      <c r="E79" s="108" t="s">
        <v>443</v>
      </c>
      <c r="F79" s="108">
        <v>0</v>
      </c>
      <c r="G79" s="108">
        <v>0</v>
      </c>
      <c r="H79" s="108">
        <v>0</v>
      </c>
      <c r="I79" s="108">
        <v>0</v>
      </c>
      <c r="J79" s="108">
        <v>0</v>
      </c>
      <c r="K79" s="109">
        <v>0</v>
      </c>
      <c r="L79" s="109" t="s">
        <v>443</v>
      </c>
      <c r="M79" s="109">
        <v>0</v>
      </c>
      <c r="N79" s="109">
        <v>1E-3</v>
      </c>
      <c r="O79" s="108">
        <v>0</v>
      </c>
      <c r="P79" s="108">
        <v>0</v>
      </c>
      <c r="Q79" s="109">
        <v>0.92100000000000004</v>
      </c>
      <c r="R79" s="109" t="s">
        <v>443</v>
      </c>
      <c r="S79" s="108">
        <v>0</v>
      </c>
      <c r="T79" s="108">
        <v>0</v>
      </c>
      <c r="U79" s="108">
        <v>0</v>
      </c>
      <c r="V79" s="109" t="s">
        <v>443</v>
      </c>
      <c r="W79" s="110">
        <v>2</v>
      </c>
      <c r="X79" s="110" t="s">
        <v>443</v>
      </c>
      <c r="Y79" s="109">
        <v>3.7909998893737802</v>
      </c>
      <c r="Z79" s="108">
        <v>91</v>
      </c>
      <c r="AA79" s="108">
        <v>2.4000000953674299</v>
      </c>
      <c r="AB79" s="110" t="s">
        <v>443</v>
      </c>
      <c r="AC79" s="109">
        <v>3881.7037317700001</v>
      </c>
      <c r="AD79" s="109">
        <v>3</v>
      </c>
      <c r="AE79" s="110" t="s">
        <v>443</v>
      </c>
      <c r="AF79" s="109">
        <v>5.1298533891617197E-2</v>
      </c>
      <c r="AG79" s="109">
        <v>26.940000534057599</v>
      </c>
      <c r="AH79" s="108">
        <v>0</v>
      </c>
      <c r="AI79" s="108">
        <v>0</v>
      </c>
      <c r="AJ79" s="108">
        <v>0</v>
      </c>
      <c r="AK79" s="108">
        <v>0</v>
      </c>
      <c r="AL79" s="108">
        <v>179</v>
      </c>
      <c r="AM79" s="108">
        <v>0</v>
      </c>
      <c r="AN79" s="108">
        <v>131</v>
      </c>
      <c r="AO79" s="110">
        <v>4.9000000000000004</v>
      </c>
      <c r="AP79" s="110">
        <v>1.77</v>
      </c>
      <c r="AQ79" s="110">
        <v>5.4</v>
      </c>
      <c r="AR79" s="109" t="s">
        <v>443</v>
      </c>
      <c r="AS79" s="109">
        <v>1.5009250640869101</v>
      </c>
      <c r="AT79" s="108">
        <v>78</v>
      </c>
      <c r="AU79" s="110">
        <v>100</v>
      </c>
      <c r="AV79" s="109" t="s">
        <v>443</v>
      </c>
      <c r="AW79" s="109">
        <v>98.199996948242202</v>
      </c>
      <c r="AX79" s="109">
        <v>114.014572143555</v>
      </c>
      <c r="AY79" s="108">
        <v>24000</v>
      </c>
      <c r="AZ79" s="110">
        <v>98.777351499999995</v>
      </c>
      <c r="BA79" s="110">
        <v>100</v>
      </c>
      <c r="BB79" s="108">
        <v>51398.92578125</v>
      </c>
      <c r="BC79" s="108">
        <v>334252</v>
      </c>
      <c r="BD79" s="108">
        <v>323554</v>
      </c>
      <c r="BE79" s="108">
        <v>100250</v>
      </c>
      <c r="BF79" s="108"/>
    </row>
    <row r="80" spans="1:58" x14ac:dyDescent="0.25">
      <c r="A80" s="133" t="s">
        <v>142</v>
      </c>
      <c r="B80" s="111" t="s">
        <v>141</v>
      </c>
      <c r="C80" s="108">
        <v>819761.92756631575</v>
      </c>
      <c r="D80" s="108">
        <v>84880.465739578955</v>
      </c>
      <c r="E80" s="108">
        <v>9591464.8114999998</v>
      </c>
      <c r="F80" s="108">
        <v>4018.0540000000001</v>
      </c>
      <c r="G80" s="108">
        <v>1624079.1482864202</v>
      </c>
      <c r="H80" s="108">
        <v>33568.950440347151</v>
      </c>
      <c r="I80" s="108">
        <v>1115992.1580000001</v>
      </c>
      <c r="J80" s="108">
        <v>29732575</v>
      </c>
      <c r="K80" s="109">
        <v>0.21199999999999999</v>
      </c>
      <c r="L80" s="109">
        <v>0.12121212121212099</v>
      </c>
      <c r="M80" s="109">
        <v>0.97299999999999998</v>
      </c>
      <c r="N80" s="109">
        <v>0.47499999999999998</v>
      </c>
      <c r="O80" s="108">
        <v>0</v>
      </c>
      <c r="P80" s="108">
        <v>4</v>
      </c>
      <c r="Q80" s="109">
        <v>0.624</v>
      </c>
      <c r="R80" s="109">
        <v>0.28248180000000001</v>
      </c>
      <c r="S80" s="108">
        <v>26997896</v>
      </c>
      <c r="T80" s="108">
        <v>2992.31</v>
      </c>
      <c r="U80" s="108">
        <v>3163.07</v>
      </c>
      <c r="V80" s="109">
        <v>0.15155407786369299</v>
      </c>
      <c r="W80" s="110">
        <v>47.700000762939503</v>
      </c>
      <c r="X80" s="110">
        <v>43.5</v>
      </c>
      <c r="Y80" s="109">
        <v>0.70200002193450906</v>
      </c>
      <c r="Z80" s="108">
        <v>88</v>
      </c>
      <c r="AA80" s="108">
        <v>217</v>
      </c>
      <c r="AB80" s="110">
        <v>0.30000001192092901</v>
      </c>
      <c r="AC80" s="109">
        <v>267.40862498000001</v>
      </c>
      <c r="AD80" s="109">
        <v>174</v>
      </c>
      <c r="AE80" s="110">
        <v>4</v>
      </c>
      <c r="AF80" s="109">
        <v>0.52990425652335404</v>
      </c>
      <c r="AG80" s="109">
        <v>33.900001525878899</v>
      </c>
      <c r="AH80" s="108">
        <v>16557569</v>
      </c>
      <c r="AI80" s="108">
        <v>3816813</v>
      </c>
      <c r="AJ80" s="108">
        <v>0</v>
      </c>
      <c r="AK80" s="108">
        <v>800980</v>
      </c>
      <c r="AL80" s="108">
        <v>197851</v>
      </c>
      <c r="AM80" s="108">
        <v>0</v>
      </c>
      <c r="AN80" s="108">
        <v>108</v>
      </c>
      <c r="AO80" s="110">
        <v>15.2</v>
      </c>
      <c r="AP80" s="110">
        <v>4.68</v>
      </c>
      <c r="AQ80" s="110">
        <v>8.4</v>
      </c>
      <c r="AR80" s="109">
        <v>4.2666666666666666</v>
      </c>
      <c r="AS80" s="109">
        <v>0.100586175918579</v>
      </c>
      <c r="AT80" s="108">
        <v>40</v>
      </c>
      <c r="AU80" s="110">
        <v>79.169258117675795</v>
      </c>
      <c r="AV80" s="109">
        <v>72.225303649902301</v>
      </c>
      <c r="AW80" s="109">
        <v>26</v>
      </c>
      <c r="AX80" s="109">
        <v>78.841361999511705</v>
      </c>
      <c r="AY80" s="108">
        <v>730000</v>
      </c>
      <c r="AZ80" s="110">
        <v>39.626621800000002</v>
      </c>
      <c r="BA80" s="110">
        <v>94.090878799999999</v>
      </c>
      <c r="BB80" s="108">
        <v>6572.3369140625</v>
      </c>
      <c r="BC80" s="108">
        <v>1324171392</v>
      </c>
      <c r="BD80" s="108">
        <v>1309444627</v>
      </c>
      <c r="BE80" s="108">
        <v>2973190</v>
      </c>
      <c r="BF80" s="108"/>
    </row>
    <row r="81" spans="1:58" x14ac:dyDescent="0.25">
      <c r="A81" s="133" t="s">
        <v>144</v>
      </c>
      <c r="B81" s="111" t="s">
        <v>143</v>
      </c>
      <c r="C81" s="108">
        <v>428041.8141242105</v>
      </c>
      <c r="D81" s="108">
        <v>7304.0700040210531</v>
      </c>
      <c r="E81" s="108">
        <v>1319175.9005</v>
      </c>
      <c r="F81" s="108">
        <v>10468.464</v>
      </c>
      <c r="G81" s="108">
        <v>113406.4065524</v>
      </c>
      <c r="H81" s="108">
        <v>8302.5961158250011</v>
      </c>
      <c r="I81" s="108">
        <v>537898.04800000007</v>
      </c>
      <c r="J81" s="108">
        <v>32818</v>
      </c>
      <c r="K81" s="109">
        <v>0.182</v>
      </c>
      <c r="L81" s="109">
        <v>3.03030303030303E-2</v>
      </c>
      <c r="M81" s="109">
        <v>0.94199999999999995</v>
      </c>
      <c r="N81" s="109">
        <v>0.58199999999999996</v>
      </c>
      <c r="O81" s="108">
        <v>0</v>
      </c>
      <c r="P81" s="108">
        <v>0</v>
      </c>
      <c r="Q81" s="109">
        <v>0.68899999999999995</v>
      </c>
      <c r="R81" s="109">
        <v>2.4362600000000002E-2</v>
      </c>
      <c r="S81" s="108">
        <v>44007006</v>
      </c>
      <c r="T81" s="108">
        <v>-381.79</v>
      </c>
      <c r="U81" s="108">
        <v>-42.69</v>
      </c>
      <c r="V81" s="109">
        <v>-5.1248436793685003E-3</v>
      </c>
      <c r="W81" s="110">
        <v>27.200000762939499</v>
      </c>
      <c r="X81" s="110">
        <v>19.899999618530298</v>
      </c>
      <c r="Y81" s="109">
        <v>0.20399999618530301</v>
      </c>
      <c r="Z81" s="108">
        <v>76</v>
      </c>
      <c r="AA81" s="108">
        <v>395</v>
      </c>
      <c r="AB81" s="110">
        <v>0.5</v>
      </c>
      <c r="AC81" s="109">
        <v>299.40513923999998</v>
      </c>
      <c r="AD81" s="109">
        <v>126</v>
      </c>
      <c r="AE81" s="110">
        <v>10</v>
      </c>
      <c r="AF81" s="109">
        <v>0.46700603303414401</v>
      </c>
      <c r="AG81" s="109">
        <v>35.569999694824197</v>
      </c>
      <c r="AH81" s="108">
        <v>438630</v>
      </c>
      <c r="AI81" s="108">
        <v>481805</v>
      </c>
      <c r="AJ81" s="108">
        <v>25028</v>
      </c>
      <c r="AK81" s="108">
        <v>7160</v>
      </c>
      <c r="AL81" s="108">
        <v>7827</v>
      </c>
      <c r="AM81" s="108">
        <v>0</v>
      </c>
      <c r="AN81" s="108">
        <v>121</v>
      </c>
      <c r="AO81" s="110">
        <v>7.6</v>
      </c>
      <c r="AP81" s="110">
        <v>6.73</v>
      </c>
      <c r="AQ81" s="110">
        <v>10.7</v>
      </c>
      <c r="AR81" s="109">
        <v>3.666666666666667</v>
      </c>
      <c r="AS81" s="109">
        <v>-0.224536433815956</v>
      </c>
      <c r="AT81" s="108">
        <v>37</v>
      </c>
      <c r="AU81" s="110">
        <v>97.010002136230497</v>
      </c>
      <c r="AV81" s="109">
        <v>95.437683105468807</v>
      </c>
      <c r="AW81" s="109">
        <v>21.976068496704102</v>
      </c>
      <c r="AX81" s="109">
        <v>132.34820556640599</v>
      </c>
      <c r="AY81" s="108">
        <v>180000</v>
      </c>
      <c r="AZ81" s="110">
        <v>60.827153000000003</v>
      </c>
      <c r="BA81" s="110">
        <v>87.373810800000001</v>
      </c>
      <c r="BB81" s="108">
        <v>11612.06640625</v>
      </c>
      <c r="BC81" s="108">
        <v>261115456</v>
      </c>
      <c r="BD81" s="108">
        <v>256821038</v>
      </c>
      <c r="BE81" s="108">
        <v>1811570</v>
      </c>
      <c r="BF81" s="108"/>
    </row>
    <row r="82" spans="1:58" x14ac:dyDescent="0.25">
      <c r="A82" s="133" t="s">
        <v>847</v>
      </c>
      <c r="B82" s="111" t="s">
        <v>145</v>
      </c>
      <c r="C82" s="108">
        <v>163072.60773789475</v>
      </c>
      <c r="D82" s="108">
        <v>89869.428293684206</v>
      </c>
      <c r="E82" s="108">
        <v>311209.94949999999</v>
      </c>
      <c r="F82" s="108">
        <v>70.817999999999998</v>
      </c>
      <c r="G82" s="108">
        <v>670.16131969950004</v>
      </c>
      <c r="H82" s="108">
        <v>0</v>
      </c>
      <c r="I82" s="108">
        <v>4424.5800000000008</v>
      </c>
      <c r="J82" s="108">
        <v>1121212</v>
      </c>
      <c r="K82" s="109">
        <v>0.03</v>
      </c>
      <c r="L82" s="109">
        <v>0.18181818181818199</v>
      </c>
      <c r="M82" s="109">
        <v>0.66300000000000003</v>
      </c>
      <c r="N82" s="109">
        <v>0.48799999999999999</v>
      </c>
      <c r="O82" s="108">
        <v>0</v>
      </c>
      <c r="P82" s="108">
        <v>0</v>
      </c>
      <c r="Q82" s="109">
        <v>0.77400000000000002</v>
      </c>
      <c r="R82" s="109" t="s">
        <v>443</v>
      </c>
      <c r="S82" s="108">
        <v>61175606</v>
      </c>
      <c r="T82" s="108">
        <v>81.209999999999994</v>
      </c>
      <c r="U82" s="108">
        <v>111.26</v>
      </c>
      <c r="V82" s="109" t="s">
        <v>443</v>
      </c>
      <c r="W82" s="110">
        <v>15.5</v>
      </c>
      <c r="X82" s="110" t="s">
        <v>443</v>
      </c>
      <c r="Y82" s="109">
        <v>0.88999998569488503</v>
      </c>
      <c r="Z82" s="108">
        <v>99</v>
      </c>
      <c r="AA82" s="108">
        <v>16</v>
      </c>
      <c r="AB82" s="110">
        <v>0.10000000149011599</v>
      </c>
      <c r="AC82" s="109">
        <v>1081.6715053600001</v>
      </c>
      <c r="AD82" s="109">
        <v>25</v>
      </c>
      <c r="AE82" s="110">
        <v>0</v>
      </c>
      <c r="AF82" s="109">
        <v>0.509047263299093</v>
      </c>
      <c r="AG82" s="109">
        <v>37.349998474121101</v>
      </c>
      <c r="AH82" s="108">
        <v>26430</v>
      </c>
      <c r="AI82" s="108">
        <v>2000</v>
      </c>
      <c r="AJ82" s="108">
        <v>2262</v>
      </c>
      <c r="AK82" s="108">
        <v>0</v>
      </c>
      <c r="AL82" s="108">
        <v>979435</v>
      </c>
      <c r="AM82" s="108">
        <v>11</v>
      </c>
      <c r="AN82" s="108">
        <v>138</v>
      </c>
      <c r="AO82" s="110">
        <v>4.9000000000000004</v>
      </c>
      <c r="AP82" s="110">
        <v>4.47</v>
      </c>
      <c r="AQ82" s="110">
        <v>13</v>
      </c>
      <c r="AR82" s="109">
        <v>3.2333333333333329</v>
      </c>
      <c r="AS82" s="109">
        <v>-0.20181292295455899</v>
      </c>
      <c r="AT82" s="108">
        <v>29</v>
      </c>
      <c r="AU82" s="110">
        <v>99.441680908203097</v>
      </c>
      <c r="AV82" s="109">
        <v>87.172531127929702</v>
      </c>
      <c r="AW82" s="109">
        <v>44.082874298095703</v>
      </c>
      <c r="AX82" s="109">
        <v>93.384826660156307</v>
      </c>
      <c r="AY82" s="108">
        <v>160000</v>
      </c>
      <c r="AZ82" s="110">
        <v>90.004383399999995</v>
      </c>
      <c r="BA82" s="110">
        <v>96.196658999999997</v>
      </c>
      <c r="BB82" s="108">
        <v>17046.439453125</v>
      </c>
      <c r="BC82" s="108">
        <v>80277424</v>
      </c>
      <c r="BD82" s="108">
        <v>78957672</v>
      </c>
      <c r="BE82" s="108">
        <v>1628550</v>
      </c>
      <c r="BF82" s="108"/>
    </row>
    <row r="83" spans="1:58" x14ac:dyDescent="0.25">
      <c r="A83" s="133" t="s">
        <v>147</v>
      </c>
      <c r="B83" s="111" t="s">
        <v>146</v>
      </c>
      <c r="C83" s="108">
        <v>36033.179207157889</v>
      </c>
      <c r="D83" s="108">
        <v>4306.1820389473687</v>
      </c>
      <c r="E83" s="108">
        <v>533473.37699999998</v>
      </c>
      <c r="F83" s="108">
        <v>0</v>
      </c>
      <c r="G83" s="108">
        <v>0</v>
      </c>
      <c r="H83" s="108">
        <v>0</v>
      </c>
      <c r="I83" s="108">
        <v>0</v>
      </c>
      <c r="J83" s="108">
        <v>0</v>
      </c>
      <c r="K83" s="109">
        <v>0.03</v>
      </c>
      <c r="L83" s="109">
        <v>0.18181818181818199</v>
      </c>
      <c r="M83" s="109">
        <v>0.997</v>
      </c>
      <c r="N83" s="109">
        <v>0.96399999999999997</v>
      </c>
      <c r="O83" s="108">
        <v>0</v>
      </c>
      <c r="P83" s="108">
        <v>5</v>
      </c>
      <c r="Q83" s="109">
        <v>0.64900000000000002</v>
      </c>
      <c r="R83" s="109">
        <v>5.2433E-2</v>
      </c>
      <c r="S83" s="108">
        <v>3699841983</v>
      </c>
      <c r="T83" s="108">
        <v>1371.06</v>
      </c>
      <c r="U83" s="108">
        <v>1485.03</v>
      </c>
      <c r="V83" s="109">
        <v>0.83269327878952004</v>
      </c>
      <c r="W83" s="110">
        <v>32</v>
      </c>
      <c r="X83" s="110">
        <v>8.5</v>
      </c>
      <c r="Y83" s="109">
        <v>0.60699999332428001</v>
      </c>
      <c r="Z83" s="108">
        <v>66</v>
      </c>
      <c r="AA83" s="108">
        <v>43</v>
      </c>
      <c r="AB83" s="110" t="s">
        <v>443</v>
      </c>
      <c r="AC83" s="109">
        <v>667.00735288999999</v>
      </c>
      <c r="AD83" s="109">
        <v>50</v>
      </c>
      <c r="AE83" s="110" t="s">
        <v>443</v>
      </c>
      <c r="AF83" s="109">
        <v>0.52512442884744903</v>
      </c>
      <c r="AG83" s="109">
        <v>29.540000915527301</v>
      </c>
      <c r="AH83" s="108">
        <v>67217</v>
      </c>
      <c r="AI83" s="108">
        <v>0</v>
      </c>
      <c r="AJ83" s="108">
        <v>0</v>
      </c>
      <c r="AK83" s="108">
        <v>3351132</v>
      </c>
      <c r="AL83" s="108">
        <v>275657</v>
      </c>
      <c r="AM83" s="108">
        <v>157</v>
      </c>
      <c r="AN83" s="108">
        <v>118</v>
      </c>
      <c r="AO83" s="110">
        <v>22.8</v>
      </c>
      <c r="AP83" s="110">
        <v>5.0599999999999996</v>
      </c>
      <c r="AQ83" s="110">
        <v>16.399999999999999</v>
      </c>
      <c r="AR83" s="109">
        <v>1.6333333333333335</v>
      </c>
      <c r="AS83" s="109">
        <v>-1.26926493644714</v>
      </c>
      <c r="AT83" s="108">
        <v>17</v>
      </c>
      <c r="AU83" s="110">
        <v>98.790603637695298</v>
      </c>
      <c r="AV83" s="109">
        <v>79.721763610839801</v>
      </c>
      <c r="AW83" s="109">
        <v>17.219999313354499</v>
      </c>
      <c r="AX83" s="109">
        <v>93.827491760253906</v>
      </c>
      <c r="AY83" s="108">
        <v>48000</v>
      </c>
      <c r="AZ83" s="110">
        <v>85.610887500000004</v>
      </c>
      <c r="BA83" s="110">
        <v>86.576805399999998</v>
      </c>
      <c r="BB83" s="108">
        <v>17353.478515625</v>
      </c>
      <c r="BC83" s="108">
        <v>37202572</v>
      </c>
      <c r="BD83" s="108">
        <v>36311217</v>
      </c>
      <c r="BE83" s="108">
        <v>434320</v>
      </c>
      <c r="BF83" s="108"/>
    </row>
    <row r="84" spans="1:58" x14ac:dyDescent="0.25">
      <c r="A84" s="133" t="s">
        <v>149</v>
      </c>
      <c r="B84" s="111" t="s">
        <v>148</v>
      </c>
      <c r="C84" s="108">
        <v>0</v>
      </c>
      <c r="D84" s="108">
        <v>0</v>
      </c>
      <c r="E84" s="108">
        <v>14296.948</v>
      </c>
      <c r="F84" s="108">
        <v>2.54</v>
      </c>
      <c r="G84" s="108">
        <v>0</v>
      </c>
      <c r="H84" s="108">
        <v>0</v>
      </c>
      <c r="I84" s="108">
        <v>0</v>
      </c>
      <c r="J84" s="108">
        <v>0</v>
      </c>
      <c r="K84" s="109">
        <v>0</v>
      </c>
      <c r="L84" s="109">
        <v>3.03030303030303E-2</v>
      </c>
      <c r="M84" s="109">
        <v>2E-3</v>
      </c>
      <c r="N84" s="109">
        <v>4.0000000000000001E-3</v>
      </c>
      <c r="O84" s="108">
        <v>0</v>
      </c>
      <c r="P84" s="108">
        <v>0</v>
      </c>
      <c r="Q84" s="109">
        <v>0.92300000000000004</v>
      </c>
      <c r="R84" s="109" t="s">
        <v>443</v>
      </c>
      <c r="S84" s="108">
        <v>357933</v>
      </c>
      <c r="T84" s="108">
        <v>0</v>
      </c>
      <c r="U84" s="108">
        <v>0</v>
      </c>
      <c r="V84" s="109" t="s">
        <v>443</v>
      </c>
      <c r="W84" s="110">
        <v>3.5999999046325701</v>
      </c>
      <c r="X84" s="110" t="s">
        <v>443</v>
      </c>
      <c r="Y84" s="109">
        <v>2.7890000343322798</v>
      </c>
      <c r="Z84" s="108">
        <v>92</v>
      </c>
      <c r="AA84" s="108">
        <v>7.1999998092651403</v>
      </c>
      <c r="AB84" s="110">
        <v>0.30000001192092901</v>
      </c>
      <c r="AC84" s="109">
        <v>3801.06423038</v>
      </c>
      <c r="AD84" s="109">
        <v>8</v>
      </c>
      <c r="AE84" s="110" t="s">
        <v>443</v>
      </c>
      <c r="AF84" s="109">
        <v>0.12663230586684501</v>
      </c>
      <c r="AG84" s="109">
        <v>32.5200004577637</v>
      </c>
      <c r="AH84" s="108">
        <v>0</v>
      </c>
      <c r="AI84" s="108">
        <v>0</v>
      </c>
      <c r="AJ84" s="108">
        <v>0</v>
      </c>
      <c r="AK84" s="108">
        <v>0</v>
      </c>
      <c r="AL84" s="108">
        <v>5731</v>
      </c>
      <c r="AM84" s="108">
        <v>0</v>
      </c>
      <c r="AN84" s="108">
        <v>146</v>
      </c>
      <c r="AO84" s="110">
        <v>4.9000000000000004</v>
      </c>
      <c r="AP84" s="110">
        <v>1.23</v>
      </c>
      <c r="AQ84" s="110">
        <v>3.3</v>
      </c>
      <c r="AR84" s="109" t="s">
        <v>443</v>
      </c>
      <c r="AS84" s="109">
        <v>1.5365725755691499</v>
      </c>
      <c r="AT84" s="108">
        <v>73</v>
      </c>
      <c r="AU84" s="110">
        <v>100</v>
      </c>
      <c r="AV84" s="109" t="s">
        <v>443</v>
      </c>
      <c r="AW84" s="109">
        <v>80.122398376464801</v>
      </c>
      <c r="AX84" s="109">
        <v>103.70548248291</v>
      </c>
      <c r="AY84" s="108">
        <v>110000</v>
      </c>
      <c r="AZ84" s="110">
        <v>90.482320599999994</v>
      </c>
      <c r="BA84" s="110">
        <v>97.875501200000002</v>
      </c>
      <c r="BB84" s="108">
        <v>68882.875</v>
      </c>
      <c r="BC84" s="108">
        <v>4773095</v>
      </c>
      <c r="BD84" s="108">
        <v>4628717</v>
      </c>
      <c r="BE84" s="108">
        <v>68890</v>
      </c>
      <c r="BF84" s="108"/>
    </row>
    <row r="85" spans="1:58" x14ac:dyDescent="0.25">
      <c r="A85" s="133" t="s">
        <v>151</v>
      </c>
      <c r="B85" s="111" t="s">
        <v>150</v>
      </c>
      <c r="C85" s="108">
        <v>16681.387442589472</v>
      </c>
      <c r="D85" s="108">
        <v>0</v>
      </c>
      <c r="E85" s="108">
        <v>4279.8969999999999</v>
      </c>
      <c r="F85" s="108">
        <v>7.5179999999999998</v>
      </c>
      <c r="G85" s="108">
        <v>0</v>
      </c>
      <c r="H85" s="108">
        <v>0</v>
      </c>
      <c r="I85" s="108">
        <v>0</v>
      </c>
      <c r="J85" s="108">
        <v>0</v>
      </c>
      <c r="K85" s="109">
        <v>0.03</v>
      </c>
      <c r="L85" s="109">
        <v>0.48484848484848497</v>
      </c>
      <c r="M85" s="109">
        <v>0.57599999999999996</v>
      </c>
      <c r="N85" s="109">
        <v>0.14799999999999999</v>
      </c>
      <c r="O85" s="108">
        <v>0</v>
      </c>
      <c r="P85" s="108">
        <v>0</v>
      </c>
      <c r="Q85" s="109">
        <v>0.89900000000000002</v>
      </c>
      <c r="R85" s="109" t="s">
        <v>443</v>
      </c>
      <c r="S85" s="108">
        <v>2784368</v>
      </c>
      <c r="T85" s="108">
        <v>0</v>
      </c>
      <c r="U85" s="108">
        <v>0</v>
      </c>
      <c r="V85" s="109" t="s">
        <v>443</v>
      </c>
      <c r="W85" s="110">
        <v>4</v>
      </c>
      <c r="X85" s="110" t="s">
        <v>443</v>
      </c>
      <c r="Y85" s="109">
        <v>3.3440001010894802</v>
      </c>
      <c r="Z85" s="108">
        <v>97</v>
      </c>
      <c r="AA85" s="108">
        <v>4</v>
      </c>
      <c r="AB85" s="110" t="s">
        <v>443</v>
      </c>
      <c r="AC85" s="109">
        <v>2599.13225388</v>
      </c>
      <c r="AD85" s="109">
        <v>5</v>
      </c>
      <c r="AE85" s="110" t="s">
        <v>443</v>
      </c>
      <c r="AF85" s="109">
        <v>0.103144990568294</v>
      </c>
      <c r="AG85" s="109">
        <v>42.779998779296903</v>
      </c>
      <c r="AH85" s="108">
        <v>200</v>
      </c>
      <c r="AI85" s="108">
        <v>60137</v>
      </c>
      <c r="AJ85" s="108">
        <v>0</v>
      </c>
      <c r="AK85" s="108">
        <v>0</v>
      </c>
      <c r="AL85" s="108">
        <v>32946</v>
      </c>
      <c r="AM85" s="108">
        <v>0</v>
      </c>
      <c r="AN85" s="108">
        <v>161</v>
      </c>
      <c r="AO85" s="110">
        <v>4.9000000000000004</v>
      </c>
      <c r="AP85" s="110">
        <v>2.2000000000000002</v>
      </c>
      <c r="AQ85" s="110">
        <v>5.9</v>
      </c>
      <c r="AR85" s="109" t="s">
        <v>443</v>
      </c>
      <c r="AS85" s="109">
        <v>1.37515532970428</v>
      </c>
      <c r="AT85" s="108">
        <v>64</v>
      </c>
      <c r="AU85" s="110">
        <v>100</v>
      </c>
      <c r="AV85" s="109" t="s">
        <v>443</v>
      </c>
      <c r="AW85" s="109">
        <v>78.885177612304702</v>
      </c>
      <c r="AX85" s="109">
        <v>133.46754455566401</v>
      </c>
      <c r="AY85" s="108">
        <v>46000</v>
      </c>
      <c r="AZ85" s="110">
        <v>100</v>
      </c>
      <c r="BA85" s="110">
        <v>100</v>
      </c>
      <c r="BB85" s="108">
        <v>37901.34765625</v>
      </c>
      <c r="BC85" s="108">
        <v>8547100</v>
      </c>
      <c r="BD85" s="108">
        <v>8038376</v>
      </c>
      <c r="BE85" s="108">
        <v>21640</v>
      </c>
      <c r="BF85" s="108"/>
    </row>
    <row r="86" spans="1:58" x14ac:dyDescent="0.25">
      <c r="A86" s="133" t="s">
        <v>153</v>
      </c>
      <c r="B86" s="111" t="s">
        <v>152</v>
      </c>
      <c r="C86" s="108">
        <v>84395.012204210521</v>
      </c>
      <c r="D86" s="108">
        <v>0</v>
      </c>
      <c r="E86" s="108">
        <v>142119.948</v>
      </c>
      <c r="F86" s="108">
        <v>409.21199999999999</v>
      </c>
      <c r="G86" s="108">
        <v>0</v>
      </c>
      <c r="H86" s="108">
        <v>0</v>
      </c>
      <c r="I86" s="108">
        <v>0</v>
      </c>
      <c r="J86" s="108">
        <v>0</v>
      </c>
      <c r="K86" s="109">
        <v>9.0999999999999998E-2</v>
      </c>
      <c r="L86" s="109">
        <v>0.12121212121212099</v>
      </c>
      <c r="M86" s="109">
        <v>4.2999999999999997E-2</v>
      </c>
      <c r="N86" s="109">
        <v>7.5999999999999998E-2</v>
      </c>
      <c r="O86" s="108">
        <v>0</v>
      </c>
      <c r="P86" s="108">
        <v>0</v>
      </c>
      <c r="Q86" s="109">
        <v>0.88700000000000001</v>
      </c>
      <c r="R86" s="109" t="s">
        <v>443</v>
      </c>
      <c r="S86" s="108">
        <v>2267896</v>
      </c>
      <c r="T86" s="108">
        <v>0</v>
      </c>
      <c r="U86" s="108">
        <v>0</v>
      </c>
      <c r="V86" s="109" t="s">
        <v>443</v>
      </c>
      <c r="W86" s="110">
        <v>3.5</v>
      </c>
      <c r="X86" s="110" t="s">
        <v>443</v>
      </c>
      <c r="Y86" s="109">
        <v>3.7639999389648402</v>
      </c>
      <c r="Z86" s="108">
        <v>85</v>
      </c>
      <c r="AA86" s="108">
        <v>5.8000001907348597</v>
      </c>
      <c r="AB86" s="110">
        <v>0.40000000596046398</v>
      </c>
      <c r="AC86" s="109">
        <v>3238.88900053</v>
      </c>
      <c r="AD86" s="109">
        <v>4</v>
      </c>
      <c r="AE86" s="110" t="s">
        <v>443</v>
      </c>
      <c r="AF86" s="109">
        <v>8.4572087944824098E-2</v>
      </c>
      <c r="AG86" s="109">
        <v>35.159999847412102</v>
      </c>
      <c r="AH86" s="108">
        <v>550</v>
      </c>
      <c r="AI86" s="108">
        <v>30573</v>
      </c>
      <c r="AJ86" s="108">
        <v>11</v>
      </c>
      <c r="AK86" s="108">
        <v>0</v>
      </c>
      <c r="AL86" s="108">
        <v>147370</v>
      </c>
      <c r="AM86" s="108">
        <v>0</v>
      </c>
      <c r="AN86" s="108">
        <v>140</v>
      </c>
      <c r="AO86" s="110">
        <v>4.9000000000000004</v>
      </c>
      <c r="AP86" s="110">
        <v>2.0099999999999998</v>
      </c>
      <c r="AQ86" s="110">
        <v>5</v>
      </c>
      <c r="AR86" s="109">
        <v>4.0333333333333332</v>
      </c>
      <c r="AS86" s="109">
        <v>0.45399916172027599</v>
      </c>
      <c r="AT86" s="108">
        <v>47</v>
      </c>
      <c r="AU86" s="110">
        <v>100</v>
      </c>
      <c r="AV86" s="109">
        <v>99.015792846679702</v>
      </c>
      <c r="AW86" s="109">
        <v>65.571601867675795</v>
      </c>
      <c r="AX86" s="109">
        <v>151.31851196289099</v>
      </c>
      <c r="AY86" s="108">
        <v>710000</v>
      </c>
      <c r="AZ86" s="110">
        <v>99.546267700000001</v>
      </c>
      <c r="BA86" s="110">
        <v>100</v>
      </c>
      <c r="BB86" s="108">
        <v>38160.671875</v>
      </c>
      <c r="BC86" s="108">
        <v>60600592</v>
      </c>
      <c r="BD86" s="108">
        <v>59362802</v>
      </c>
      <c r="BE86" s="108">
        <v>294140</v>
      </c>
      <c r="BF86" s="108"/>
    </row>
    <row r="87" spans="1:58" x14ac:dyDescent="0.25">
      <c r="A87" s="133" t="s">
        <v>155</v>
      </c>
      <c r="B87" s="111" t="s">
        <v>154</v>
      </c>
      <c r="C87" s="108">
        <v>3367.3309759578947</v>
      </c>
      <c r="D87" s="108">
        <v>0</v>
      </c>
      <c r="E87" s="108">
        <v>5913.4099999999989</v>
      </c>
      <c r="F87" s="108">
        <v>0</v>
      </c>
      <c r="G87" s="108">
        <v>51292.667154819996</v>
      </c>
      <c r="H87" s="108">
        <v>5963.8451865879997</v>
      </c>
      <c r="I87" s="108">
        <v>15793.587</v>
      </c>
      <c r="J87" s="108">
        <v>2774</v>
      </c>
      <c r="K87" s="109">
        <v>6.0999999999999999E-2</v>
      </c>
      <c r="L87" s="109">
        <v>6.0606060606060601E-2</v>
      </c>
      <c r="M87" s="109">
        <v>9.2999999999999999E-2</v>
      </c>
      <c r="N87" s="109">
        <v>1.2E-2</v>
      </c>
      <c r="O87" s="108">
        <v>0</v>
      </c>
      <c r="P87" s="108">
        <v>0</v>
      </c>
      <c r="Q87" s="109">
        <v>0.73</v>
      </c>
      <c r="R87" s="109">
        <v>1.1081499999999999E-2</v>
      </c>
      <c r="S87" s="108">
        <v>108155</v>
      </c>
      <c r="T87" s="108">
        <v>93.47</v>
      </c>
      <c r="U87" s="108">
        <v>56.84</v>
      </c>
      <c r="V87" s="109">
        <v>0.41122797131538402</v>
      </c>
      <c r="W87" s="110">
        <v>15.699999809265099</v>
      </c>
      <c r="X87" s="110">
        <v>2.5</v>
      </c>
      <c r="Y87" s="109">
        <v>0.41100001335143999</v>
      </c>
      <c r="Z87" s="108">
        <v>95</v>
      </c>
      <c r="AA87" s="108">
        <v>4.5999999046325701</v>
      </c>
      <c r="AB87" s="110">
        <v>1.6000000238418599</v>
      </c>
      <c r="AC87" s="109">
        <v>476.17910904000001</v>
      </c>
      <c r="AD87" s="109">
        <v>89</v>
      </c>
      <c r="AE87" s="110" t="s">
        <v>443</v>
      </c>
      <c r="AF87" s="109">
        <v>0.42220641369704698</v>
      </c>
      <c r="AG87" s="109">
        <v>45.459999084472699</v>
      </c>
      <c r="AH87" s="108">
        <v>0</v>
      </c>
      <c r="AI87" s="108">
        <v>125000</v>
      </c>
      <c r="AJ87" s="108">
        <v>0</v>
      </c>
      <c r="AK87" s="108">
        <v>0</v>
      </c>
      <c r="AL87" s="108">
        <v>15</v>
      </c>
      <c r="AM87" s="108">
        <v>0</v>
      </c>
      <c r="AN87" s="108">
        <v>118</v>
      </c>
      <c r="AO87" s="110">
        <v>8.1</v>
      </c>
      <c r="AP87" s="110">
        <v>4.96</v>
      </c>
      <c r="AQ87" s="110">
        <v>7</v>
      </c>
      <c r="AR87" s="109">
        <v>3.6833333333333327</v>
      </c>
      <c r="AS87" s="109">
        <v>0.24615310132503501</v>
      </c>
      <c r="AT87" s="108">
        <v>39</v>
      </c>
      <c r="AU87" s="110">
        <v>97.097389221191406</v>
      </c>
      <c r="AV87" s="109">
        <v>88.499900817871094</v>
      </c>
      <c r="AW87" s="109">
        <v>43.175895690917997</v>
      </c>
      <c r="AX87" s="109">
        <v>111.51457977294901</v>
      </c>
      <c r="AY87" s="108">
        <v>8300</v>
      </c>
      <c r="AZ87" s="110">
        <v>81.784474799999998</v>
      </c>
      <c r="BA87" s="110">
        <v>93.843156500000006</v>
      </c>
      <c r="BB87" s="108">
        <v>8834.8193359375</v>
      </c>
      <c r="BC87" s="108">
        <v>2881355</v>
      </c>
      <c r="BD87" s="108">
        <v>2773953</v>
      </c>
      <c r="BE87" s="108">
        <v>10830</v>
      </c>
      <c r="BF87" s="108"/>
    </row>
    <row r="88" spans="1:58" x14ac:dyDescent="0.25">
      <c r="A88" s="133" t="s">
        <v>157</v>
      </c>
      <c r="B88" s="111" t="s">
        <v>156</v>
      </c>
      <c r="C88" s="108">
        <v>207694.99159578947</v>
      </c>
      <c r="D88" s="108">
        <v>113310.13603663158</v>
      </c>
      <c r="E88" s="108">
        <v>34751.415999999997</v>
      </c>
      <c r="F88" s="108">
        <v>36836.516000000003</v>
      </c>
      <c r="G88" s="108">
        <v>2341945.996541</v>
      </c>
      <c r="H88" s="108">
        <v>1488442.2205411501</v>
      </c>
      <c r="I88" s="108">
        <v>1284250.902</v>
      </c>
      <c r="J88" s="108">
        <v>0</v>
      </c>
      <c r="K88" s="109">
        <v>0</v>
      </c>
      <c r="L88" s="109">
        <v>3.03030303030303E-2</v>
      </c>
      <c r="M88" s="109">
        <v>2.8000000000000001E-2</v>
      </c>
      <c r="N88" s="109">
        <v>2.1999999999999999E-2</v>
      </c>
      <c r="O88" s="108">
        <v>0</v>
      </c>
      <c r="P88" s="108">
        <v>0</v>
      </c>
      <c r="Q88" s="109">
        <v>0.90300000000000002</v>
      </c>
      <c r="R88" s="109" t="s">
        <v>443</v>
      </c>
      <c r="S88" s="108">
        <v>0</v>
      </c>
      <c r="T88" s="108">
        <v>0</v>
      </c>
      <c r="U88" s="108">
        <v>0</v>
      </c>
      <c r="V88" s="109" t="s">
        <v>443</v>
      </c>
      <c r="W88" s="110">
        <v>2.7000000476837198</v>
      </c>
      <c r="X88" s="110">
        <v>3.4000000953674299</v>
      </c>
      <c r="Y88" s="109">
        <v>2.2969999313354501</v>
      </c>
      <c r="Z88" s="108">
        <v>96</v>
      </c>
      <c r="AA88" s="108">
        <v>17</v>
      </c>
      <c r="AB88" s="110">
        <v>0.1</v>
      </c>
      <c r="AC88" s="109">
        <v>3726.67637444</v>
      </c>
      <c r="AD88" s="109">
        <v>5</v>
      </c>
      <c r="AE88" s="110" t="s">
        <v>443</v>
      </c>
      <c r="AF88" s="109">
        <v>0.11622052637947</v>
      </c>
      <c r="AG88" s="109">
        <v>32.110000610351598</v>
      </c>
      <c r="AH88" s="108">
        <v>117266</v>
      </c>
      <c r="AI88" s="108">
        <v>436528</v>
      </c>
      <c r="AJ88" s="108">
        <v>0</v>
      </c>
      <c r="AK88" s="108">
        <v>0</v>
      </c>
      <c r="AL88" s="108">
        <v>2514</v>
      </c>
      <c r="AM88" s="108">
        <v>0</v>
      </c>
      <c r="AN88" s="108">
        <v>112</v>
      </c>
      <c r="AO88" s="110">
        <v>4.9000000000000004</v>
      </c>
      <c r="AP88" s="110">
        <v>1.89</v>
      </c>
      <c r="AQ88" s="110">
        <v>5.6</v>
      </c>
      <c r="AR88" s="109">
        <v>4.2333333333333334</v>
      </c>
      <c r="AS88" s="109">
        <v>1.79138791561127</v>
      </c>
      <c r="AT88" s="108">
        <v>72</v>
      </c>
      <c r="AU88" s="110">
        <v>100</v>
      </c>
      <c r="AV88" s="109" t="s">
        <v>443</v>
      </c>
      <c r="AW88" s="109">
        <v>93.329414367675795</v>
      </c>
      <c r="AX88" s="109">
        <v>125.053764343262</v>
      </c>
      <c r="AY88" s="108">
        <v>1400000</v>
      </c>
      <c r="AZ88" s="110">
        <v>100</v>
      </c>
      <c r="BA88" s="110">
        <v>100</v>
      </c>
      <c r="BB88" s="108">
        <v>41469.85546875</v>
      </c>
      <c r="BC88" s="108">
        <v>126994512</v>
      </c>
      <c r="BD88" s="108">
        <v>126051017</v>
      </c>
      <c r="BE88" s="108">
        <v>364500</v>
      </c>
      <c r="BF88" s="108"/>
    </row>
    <row r="89" spans="1:58" x14ac:dyDescent="0.25">
      <c r="A89" s="133" t="s">
        <v>159</v>
      </c>
      <c r="B89" s="111" t="s">
        <v>158</v>
      </c>
      <c r="C89" s="108">
        <v>15914.069903052632</v>
      </c>
      <c r="D89" s="108">
        <v>0</v>
      </c>
      <c r="E89" s="108">
        <v>7196.0674999999992</v>
      </c>
      <c r="F89" s="108">
        <v>0</v>
      </c>
      <c r="G89" s="108">
        <v>0</v>
      </c>
      <c r="H89" s="108">
        <v>0</v>
      </c>
      <c r="I89" s="108">
        <v>0</v>
      </c>
      <c r="J89" s="108">
        <v>10000</v>
      </c>
      <c r="K89" s="109">
        <v>6.0999999999999999E-2</v>
      </c>
      <c r="L89" s="109">
        <v>0.30303030303030298</v>
      </c>
      <c r="M89" s="109">
        <v>0.185</v>
      </c>
      <c r="N89" s="109">
        <v>3.1E-2</v>
      </c>
      <c r="O89" s="108">
        <v>0</v>
      </c>
      <c r="P89" s="108">
        <v>0</v>
      </c>
      <c r="Q89" s="109">
        <v>0.74199999999999999</v>
      </c>
      <c r="R89" s="109">
        <v>4.2903000000000004E-3</v>
      </c>
      <c r="S89" s="108">
        <v>2334371716</v>
      </c>
      <c r="T89" s="108">
        <v>2697.14</v>
      </c>
      <c r="U89" s="108">
        <v>2150</v>
      </c>
      <c r="V89" s="109">
        <v>5.7975115776062003</v>
      </c>
      <c r="W89" s="110">
        <v>17.899999618530298</v>
      </c>
      <c r="X89" s="110">
        <v>3</v>
      </c>
      <c r="Y89" s="109">
        <v>2.5580000877380402</v>
      </c>
      <c r="Z89" s="108">
        <v>96</v>
      </c>
      <c r="AA89" s="108">
        <v>7</v>
      </c>
      <c r="AB89" s="110" t="s">
        <v>443</v>
      </c>
      <c r="AC89" s="109">
        <v>797.59333290999996</v>
      </c>
      <c r="AD89" s="109">
        <v>58</v>
      </c>
      <c r="AE89" s="110" t="s">
        <v>443</v>
      </c>
      <c r="AF89" s="109">
        <v>0.47753223875421502</v>
      </c>
      <c r="AG89" s="109">
        <v>33.659999847412102</v>
      </c>
      <c r="AH89" s="108">
        <v>0</v>
      </c>
      <c r="AI89" s="108">
        <v>0</v>
      </c>
      <c r="AJ89" s="108">
        <v>0</v>
      </c>
      <c r="AK89" s="108">
        <v>0</v>
      </c>
      <c r="AL89" s="108">
        <v>5071355</v>
      </c>
      <c r="AM89" s="108">
        <v>0</v>
      </c>
      <c r="AN89" s="108">
        <v>138</v>
      </c>
      <c r="AO89" s="110">
        <v>4.9000000000000004</v>
      </c>
      <c r="AP89" s="110">
        <v>4.5</v>
      </c>
      <c r="AQ89" s="110">
        <v>6.1</v>
      </c>
      <c r="AR89" s="109">
        <v>2.5499999999999998</v>
      </c>
      <c r="AS89" s="109">
        <v>0.135806679725647</v>
      </c>
      <c r="AT89" s="108">
        <v>48</v>
      </c>
      <c r="AU89" s="110">
        <v>100</v>
      </c>
      <c r="AV89" s="109">
        <v>98.014350891113295</v>
      </c>
      <c r="AW89" s="109">
        <v>53.400001525878899</v>
      </c>
      <c r="AX89" s="109">
        <v>179.43301391601599</v>
      </c>
      <c r="AY89" s="108">
        <v>29000</v>
      </c>
      <c r="AZ89" s="110">
        <v>98.634742799999998</v>
      </c>
      <c r="BA89" s="110">
        <v>96.934078600000007</v>
      </c>
      <c r="BB89" s="108">
        <v>9050.072265625</v>
      </c>
      <c r="BC89" s="108">
        <v>9455802</v>
      </c>
      <c r="BD89" s="108">
        <v>7577449</v>
      </c>
      <c r="BE89" s="108">
        <v>88780</v>
      </c>
      <c r="BF89" s="108"/>
    </row>
    <row r="90" spans="1:58" x14ac:dyDescent="0.25">
      <c r="A90" s="133" t="s">
        <v>161</v>
      </c>
      <c r="B90" s="111" t="s">
        <v>160</v>
      </c>
      <c r="C90" s="108">
        <v>15416.855493157895</v>
      </c>
      <c r="D90" s="108">
        <v>8644.0557495578942</v>
      </c>
      <c r="E90" s="108">
        <v>92048.188500000004</v>
      </c>
      <c r="F90" s="108">
        <v>0</v>
      </c>
      <c r="G90" s="108">
        <v>0</v>
      </c>
      <c r="H90" s="108">
        <v>0</v>
      </c>
      <c r="I90" s="108">
        <v>0</v>
      </c>
      <c r="J90" s="108">
        <v>0</v>
      </c>
      <c r="K90" s="109">
        <v>0</v>
      </c>
      <c r="L90" s="109">
        <v>0.39393939393939398</v>
      </c>
      <c r="M90" s="109">
        <v>0.38200000000000001</v>
      </c>
      <c r="N90" s="109">
        <v>4.2000000000000003E-2</v>
      </c>
      <c r="O90" s="108">
        <v>0</v>
      </c>
      <c r="P90" s="108">
        <v>0</v>
      </c>
      <c r="Q90" s="109">
        <v>0.79400000000000004</v>
      </c>
      <c r="R90" s="109">
        <v>3.9113999999999998E-3</v>
      </c>
      <c r="S90" s="108">
        <v>5002448</v>
      </c>
      <c r="T90" s="108">
        <v>92.87</v>
      </c>
      <c r="U90" s="108">
        <v>82.64</v>
      </c>
      <c r="V90" s="109">
        <v>4.7783114016056102E-2</v>
      </c>
      <c r="W90" s="110">
        <v>14.1000003814697</v>
      </c>
      <c r="X90" s="110">
        <v>3.7000000476837198</v>
      </c>
      <c r="Y90" s="109">
        <v>3.6170001029968302</v>
      </c>
      <c r="Z90" s="108">
        <v>99</v>
      </c>
      <c r="AA90" s="108">
        <v>89</v>
      </c>
      <c r="AB90" s="110">
        <v>0.20000000298023199</v>
      </c>
      <c r="AC90" s="109">
        <v>1068.06212381</v>
      </c>
      <c r="AD90" s="109">
        <v>12</v>
      </c>
      <c r="AE90" s="110" t="s">
        <v>443</v>
      </c>
      <c r="AF90" s="109">
        <v>0.202381137099054</v>
      </c>
      <c r="AG90" s="109">
        <v>26.350000381469702</v>
      </c>
      <c r="AH90" s="108">
        <v>12670</v>
      </c>
      <c r="AI90" s="108">
        <v>0</v>
      </c>
      <c r="AJ90" s="108">
        <v>0</v>
      </c>
      <c r="AK90" s="108">
        <v>0</v>
      </c>
      <c r="AL90" s="108">
        <v>653</v>
      </c>
      <c r="AM90" s="108">
        <v>0</v>
      </c>
      <c r="AN90" s="108">
        <v>137</v>
      </c>
      <c r="AO90" s="110">
        <v>4.9000000000000004</v>
      </c>
      <c r="AP90" s="110" t="s">
        <v>443</v>
      </c>
      <c r="AQ90" s="110" t="s">
        <v>443</v>
      </c>
      <c r="AR90" s="109">
        <v>3.4666666666666672</v>
      </c>
      <c r="AS90" s="109">
        <v>-5.2971247583627701E-2</v>
      </c>
      <c r="AT90" s="108">
        <v>29</v>
      </c>
      <c r="AU90" s="110">
        <v>100</v>
      </c>
      <c r="AV90" s="109">
        <v>99.787849426269503</v>
      </c>
      <c r="AW90" s="109">
        <v>72.866012573242202</v>
      </c>
      <c r="AX90" s="109">
        <v>187.173904418945</v>
      </c>
      <c r="AY90" s="108">
        <v>160000</v>
      </c>
      <c r="AZ90" s="110">
        <v>97.541103100000001</v>
      </c>
      <c r="BA90" s="110">
        <v>92.940909700000006</v>
      </c>
      <c r="BB90" s="108">
        <v>25263.810546875</v>
      </c>
      <c r="BC90" s="108">
        <v>17797032</v>
      </c>
      <c r="BD90" s="108">
        <v>17570219</v>
      </c>
      <c r="BE90" s="108">
        <v>2699700</v>
      </c>
      <c r="BF90" s="108"/>
    </row>
    <row r="91" spans="1:58" x14ac:dyDescent="0.25">
      <c r="A91" s="133" t="s">
        <v>163</v>
      </c>
      <c r="B91" s="111" t="s">
        <v>162</v>
      </c>
      <c r="C91" s="108">
        <v>29408.84427894737</v>
      </c>
      <c r="D91" s="108">
        <v>0</v>
      </c>
      <c r="E91" s="108">
        <v>138079.44499999998</v>
      </c>
      <c r="F91" s="108">
        <v>33.188000000000002</v>
      </c>
      <c r="G91" s="108">
        <v>0</v>
      </c>
      <c r="H91" s="108">
        <v>0</v>
      </c>
      <c r="I91" s="108">
        <v>0</v>
      </c>
      <c r="J91" s="108">
        <v>1503169</v>
      </c>
      <c r="K91" s="109">
        <v>0.36399999999999999</v>
      </c>
      <c r="L91" s="109">
        <v>0.12121212121212099</v>
      </c>
      <c r="M91" s="109">
        <v>0.93799999999999994</v>
      </c>
      <c r="N91" s="109">
        <v>0.50900000000000001</v>
      </c>
      <c r="O91" s="108">
        <v>0</v>
      </c>
      <c r="P91" s="108">
        <v>0</v>
      </c>
      <c r="Q91" s="109">
        <v>0.55500000000000005</v>
      </c>
      <c r="R91" s="109">
        <v>0.1662488</v>
      </c>
      <c r="S91" s="108">
        <v>606707853</v>
      </c>
      <c r="T91" s="108">
        <v>2661.32</v>
      </c>
      <c r="U91" s="108">
        <v>2473.7800000000002</v>
      </c>
      <c r="V91" s="109">
        <v>3.9214391708374001</v>
      </c>
      <c r="W91" s="110">
        <v>49.400001525878899</v>
      </c>
      <c r="X91" s="110">
        <v>11</v>
      </c>
      <c r="Y91" s="109">
        <v>0.19799999892711601</v>
      </c>
      <c r="Z91" s="108">
        <v>75</v>
      </c>
      <c r="AA91" s="108">
        <v>233</v>
      </c>
      <c r="AB91" s="110">
        <v>5.9000000953674299</v>
      </c>
      <c r="AC91" s="109">
        <v>168.98178730000001</v>
      </c>
      <c r="AD91" s="109">
        <v>510</v>
      </c>
      <c r="AE91" s="110">
        <v>50</v>
      </c>
      <c r="AF91" s="109">
        <v>0.56467248639951995</v>
      </c>
      <c r="AG91" s="109">
        <v>48.509998321533203</v>
      </c>
      <c r="AH91" s="108">
        <v>248758</v>
      </c>
      <c r="AI91" s="108">
        <v>1265600</v>
      </c>
      <c r="AJ91" s="108">
        <v>25000</v>
      </c>
      <c r="AK91" s="108">
        <v>138428</v>
      </c>
      <c r="AL91" s="108">
        <v>480070</v>
      </c>
      <c r="AM91" s="108">
        <v>4</v>
      </c>
      <c r="AN91" s="108">
        <v>102</v>
      </c>
      <c r="AO91" s="110">
        <v>21.2</v>
      </c>
      <c r="AP91" s="110">
        <v>5.84</v>
      </c>
      <c r="AQ91" s="110">
        <v>6</v>
      </c>
      <c r="AR91" s="109">
        <v>3.45</v>
      </c>
      <c r="AS91" s="109">
        <v>-0.28513628244400002</v>
      </c>
      <c r="AT91" s="108">
        <v>26</v>
      </c>
      <c r="AU91" s="110">
        <v>36</v>
      </c>
      <c r="AV91" s="109">
        <v>78.023399353027301</v>
      </c>
      <c r="AW91" s="109">
        <v>45.622798919677699</v>
      </c>
      <c r="AX91" s="109">
        <v>80.678199768066406</v>
      </c>
      <c r="AY91" s="108">
        <v>60000</v>
      </c>
      <c r="AZ91" s="110">
        <v>30.109853300000001</v>
      </c>
      <c r="BA91" s="110">
        <v>63.195580700000001</v>
      </c>
      <c r="BB91" s="108">
        <v>3155.9404296875</v>
      </c>
      <c r="BC91" s="108">
        <v>48461568</v>
      </c>
      <c r="BD91" s="108">
        <v>44544820</v>
      </c>
      <c r="BE91" s="108">
        <v>569140</v>
      </c>
      <c r="BF91" s="108"/>
    </row>
    <row r="92" spans="1:58" x14ac:dyDescent="0.25">
      <c r="A92" s="133" t="s">
        <v>165</v>
      </c>
      <c r="B92" s="111" t="s">
        <v>164</v>
      </c>
      <c r="C92" s="108">
        <v>0</v>
      </c>
      <c r="D92" s="108">
        <v>0</v>
      </c>
      <c r="E92" s="108" t="s">
        <v>443</v>
      </c>
      <c r="F92" s="108">
        <v>4.0019999999999998</v>
      </c>
      <c r="G92" s="108">
        <v>0.95750001526000006</v>
      </c>
      <c r="H92" s="108">
        <v>0</v>
      </c>
      <c r="I92" s="108">
        <v>0</v>
      </c>
      <c r="J92" s="108">
        <v>2545</v>
      </c>
      <c r="K92" s="109">
        <v>0.03</v>
      </c>
      <c r="L92" s="109" t="s">
        <v>443</v>
      </c>
      <c r="M92" s="109">
        <v>0.01</v>
      </c>
      <c r="N92" s="109">
        <v>7.0000000000000001E-3</v>
      </c>
      <c r="O92" s="108">
        <v>0</v>
      </c>
      <c r="P92" s="108">
        <v>0</v>
      </c>
      <c r="Q92" s="109">
        <v>0.58799999999999997</v>
      </c>
      <c r="R92" s="109" t="s">
        <v>443</v>
      </c>
      <c r="S92" s="108">
        <v>250000</v>
      </c>
      <c r="T92" s="108">
        <v>80.66</v>
      </c>
      <c r="U92" s="108">
        <v>64.95</v>
      </c>
      <c r="V92" s="109">
        <v>19.143701553344702</v>
      </c>
      <c r="W92" s="110">
        <v>55.900001525878899</v>
      </c>
      <c r="X92" s="110">
        <v>14.8999996185303</v>
      </c>
      <c r="Y92" s="109">
        <v>0.37599998712539701</v>
      </c>
      <c r="Z92" s="108">
        <v>80</v>
      </c>
      <c r="AA92" s="108">
        <v>551</v>
      </c>
      <c r="AB92" s="110" t="s">
        <v>443</v>
      </c>
      <c r="AC92" s="109">
        <v>183.56233104</v>
      </c>
      <c r="AD92" s="109">
        <v>90</v>
      </c>
      <c r="AE92" s="110" t="s">
        <v>443</v>
      </c>
      <c r="AF92" s="109" t="s">
        <v>443</v>
      </c>
      <c r="AG92" s="109">
        <v>37.610000610351598</v>
      </c>
      <c r="AH92" s="108">
        <v>1500</v>
      </c>
      <c r="AI92" s="108">
        <v>0</v>
      </c>
      <c r="AJ92" s="108">
        <v>0</v>
      </c>
      <c r="AK92" s="108">
        <v>0</v>
      </c>
      <c r="AL92" s="108">
        <v>0</v>
      </c>
      <c r="AM92" s="108">
        <v>0</v>
      </c>
      <c r="AN92" s="108">
        <v>138</v>
      </c>
      <c r="AO92" s="110">
        <v>4.9000000000000004</v>
      </c>
      <c r="AP92" s="110" t="s">
        <v>443</v>
      </c>
      <c r="AQ92" s="110" t="s">
        <v>443</v>
      </c>
      <c r="AR92" s="109" t="s">
        <v>443</v>
      </c>
      <c r="AS92" s="109">
        <v>-0.50213414430618297</v>
      </c>
      <c r="AT92" s="108" t="s">
        <v>443</v>
      </c>
      <c r="AU92" s="110">
        <v>48.078517913818402</v>
      </c>
      <c r="AV92" s="109" t="s">
        <v>443</v>
      </c>
      <c r="AW92" s="109">
        <v>12.997484207153301</v>
      </c>
      <c r="AX92" s="109">
        <v>38.842308044433601</v>
      </c>
      <c r="AY92" s="108">
        <v>750</v>
      </c>
      <c r="AZ92" s="110">
        <v>39.747998699999997</v>
      </c>
      <c r="BA92" s="110">
        <v>66.876036200000001</v>
      </c>
      <c r="BB92" s="108">
        <v>2047.23156738281</v>
      </c>
      <c r="BC92" s="108">
        <v>114395</v>
      </c>
      <c r="BD92" s="108">
        <v>109552</v>
      </c>
      <c r="BE92" s="108">
        <v>810</v>
      </c>
      <c r="BF92" s="108"/>
    </row>
    <row r="93" spans="1:58" x14ac:dyDescent="0.25">
      <c r="A93" s="133" t="s">
        <v>845</v>
      </c>
      <c r="B93" s="111" t="s">
        <v>166</v>
      </c>
      <c r="C93" s="108">
        <v>165.36818766842106</v>
      </c>
      <c r="D93" s="108">
        <v>0</v>
      </c>
      <c r="E93" s="108">
        <v>251318.13500000001</v>
      </c>
      <c r="F93" s="108">
        <v>1.3740000000000001</v>
      </c>
      <c r="G93" s="108">
        <v>312442.03987444501</v>
      </c>
      <c r="H93" s="108">
        <v>34209.961328249999</v>
      </c>
      <c r="I93" s="108">
        <v>50417.684000000008</v>
      </c>
      <c r="J93" s="108">
        <v>636363</v>
      </c>
      <c r="K93" s="109">
        <v>6.0999999999999999E-2</v>
      </c>
      <c r="L93" s="109">
        <v>0</v>
      </c>
      <c r="M93" s="109">
        <v>0.12</v>
      </c>
      <c r="N93" s="109">
        <v>0.125</v>
      </c>
      <c r="O93" s="108">
        <v>0</v>
      </c>
      <c r="P93" s="108">
        <v>0</v>
      </c>
      <c r="Q93" s="109" t="s">
        <v>443</v>
      </c>
      <c r="R93" s="109" t="s">
        <v>443</v>
      </c>
      <c r="S93" s="108">
        <v>28911108</v>
      </c>
      <c r="T93" s="108">
        <v>153.54</v>
      </c>
      <c r="U93" s="108">
        <v>131.43</v>
      </c>
      <c r="V93" s="109" t="s">
        <v>443</v>
      </c>
      <c r="W93" s="110">
        <v>24.899999618530298</v>
      </c>
      <c r="X93" s="110">
        <v>15.199999809265099</v>
      </c>
      <c r="Y93" s="109" t="s">
        <v>443</v>
      </c>
      <c r="Z93" s="108">
        <v>99</v>
      </c>
      <c r="AA93" s="108">
        <v>561</v>
      </c>
      <c r="AB93" s="110" t="s">
        <v>443</v>
      </c>
      <c r="AC93" s="109" t="s">
        <v>443</v>
      </c>
      <c r="AD93" s="109">
        <v>82</v>
      </c>
      <c r="AE93" s="110">
        <v>0</v>
      </c>
      <c r="AF93" s="109" t="s">
        <v>443</v>
      </c>
      <c r="AG93" s="109" t="s">
        <v>443</v>
      </c>
      <c r="AH93" s="108">
        <v>18003541</v>
      </c>
      <c r="AI93" s="108">
        <v>600000</v>
      </c>
      <c r="AJ93" s="108">
        <v>0</v>
      </c>
      <c r="AK93" s="108">
        <v>0</v>
      </c>
      <c r="AL93" s="108">
        <v>0</v>
      </c>
      <c r="AM93" s="108">
        <v>0</v>
      </c>
      <c r="AN93" s="108">
        <v>88</v>
      </c>
      <c r="AO93" s="110">
        <v>41.6</v>
      </c>
      <c r="AP93" s="110" t="s">
        <v>443</v>
      </c>
      <c r="AQ93" s="110" t="s">
        <v>443</v>
      </c>
      <c r="AR93" s="109" t="s">
        <v>443</v>
      </c>
      <c r="AS93" s="109">
        <v>-1.6327326297760001</v>
      </c>
      <c r="AT93" s="108">
        <v>12</v>
      </c>
      <c r="AU93" s="110">
        <v>32.372749328613303</v>
      </c>
      <c r="AV93" s="109">
        <v>99.999237060546903</v>
      </c>
      <c r="AW93" s="109">
        <v>0</v>
      </c>
      <c r="AX93" s="109">
        <v>12.879976272583001</v>
      </c>
      <c r="AY93" s="108">
        <v>35000</v>
      </c>
      <c r="AZ93" s="110">
        <v>81.913523999999995</v>
      </c>
      <c r="BA93" s="110">
        <v>99.699220800000006</v>
      </c>
      <c r="BB93" s="108">
        <v>1700</v>
      </c>
      <c r="BC93" s="108">
        <v>25368620</v>
      </c>
      <c r="BD93" s="108">
        <v>25092394</v>
      </c>
      <c r="BE93" s="108">
        <v>120410</v>
      </c>
      <c r="BF93" s="108"/>
    </row>
    <row r="94" spans="1:58" x14ac:dyDescent="0.25">
      <c r="A94" s="133" t="s">
        <v>849</v>
      </c>
      <c r="B94" s="111" t="s">
        <v>297</v>
      </c>
      <c r="C94" s="108">
        <v>0</v>
      </c>
      <c r="D94" s="108">
        <v>0</v>
      </c>
      <c r="E94" s="108">
        <v>67267.434500000003</v>
      </c>
      <c r="F94" s="108">
        <v>344.75</v>
      </c>
      <c r="G94" s="108">
        <v>938164.35604300001</v>
      </c>
      <c r="H94" s="108">
        <v>250711.75876912003</v>
      </c>
      <c r="I94" s="108">
        <v>64336.103000000003</v>
      </c>
      <c r="J94" s="108">
        <v>0</v>
      </c>
      <c r="K94" s="109">
        <v>0.03</v>
      </c>
      <c r="L94" s="109">
        <v>0</v>
      </c>
      <c r="M94" s="109">
        <v>0.10299999999999999</v>
      </c>
      <c r="N94" s="109">
        <v>2.1000000000000001E-2</v>
      </c>
      <c r="O94" s="108">
        <v>0</v>
      </c>
      <c r="P94" s="108">
        <v>0</v>
      </c>
      <c r="Q94" s="109">
        <v>0.90100000000000002</v>
      </c>
      <c r="R94" s="109" t="s">
        <v>443</v>
      </c>
      <c r="S94" s="108">
        <v>1196466</v>
      </c>
      <c r="T94" s="108">
        <v>0</v>
      </c>
      <c r="U94" s="108">
        <v>0</v>
      </c>
      <c r="V94" s="109" t="s">
        <v>443</v>
      </c>
      <c r="W94" s="110">
        <v>3.4000000953674299</v>
      </c>
      <c r="X94" s="110">
        <v>0.60000002384185802</v>
      </c>
      <c r="Y94" s="109">
        <v>2.1429998874664302</v>
      </c>
      <c r="Z94" s="108">
        <v>98</v>
      </c>
      <c r="AA94" s="108">
        <v>80</v>
      </c>
      <c r="AB94" s="110" t="s">
        <v>443</v>
      </c>
      <c r="AC94" s="109">
        <v>2530.57164113</v>
      </c>
      <c r="AD94" s="109">
        <v>11</v>
      </c>
      <c r="AE94" s="110">
        <v>0</v>
      </c>
      <c r="AF94" s="109">
        <v>6.6630245626799103E-2</v>
      </c>
      <c r="AG94" s="109" t="s">
        <v>443</v>
      </c>
      <c r="AH94" s="108">
        <v>185</v>
      </c>
      <c r="AI94" s="108">
        <v>31332</v>
      </c>
      <c r="AJ94" s="108">
        <v>0</v>
      </c>
      <c r="AK94" s="108">
        <v>0</v>
      </c>
      <c r="AL94" s="108">
        <v>1807</v>
      </c>
      <c r="AM94" s="108">
        <v>0</v>
      </c>
      <c r="AN94" s="108">
        <v>142</v>
      </c>
      <c r="AO94" s="110">
        <v>4.9000000000000004</v>
      </c>
      <c r="AP94" s="110">
        <v>1.85</v>
      </c>
      <c r="AQ94" s="110">
        <v>9.1</v>
      </c>
      <c r="AR94" s="109">
        <v>4.4000000000000004</v>
      </c>
      <c r="AS94" s="109">
        <v>1.0260921716690099</v>
      </c>
      <c r="AT94" s="108">
        <v>53</v>
      </c>
      <c r="AU94" s="110">
        <v>100</v>
      </c>
      <c r="AV94" s="109">
        <v>97.9659423828125</v>
      </c>
      <c r="AW94" s="109">
        <v>89.896255493164105</v>
      </c>
      <c r="AX94" s="109">
        <v>118.4619140625</v>
      </c>
      <c r="AY94" s="108">
        <v>100000</v>
      </c>
      <c r="AZ94" s="110">
        <v>100</v>
      </c>
      <c r="BA94" s="110">
        <v>97.6</v>
      </c>
      <c r="BB94" s="108">
        <v>35750.76953125</v>
      </c>
      <c r="BC94" s="108">
        <v>51245708</v>
      </c>
      <c r="BD94" s="108">
        <v>50194512</v>
      </c>
      <c r="BE94" s="108">
        <v>97100</v>
      </c>
      <c r="BF94" s="108"/>
    </row>
    <row r="95" spans="1:58" x14ac:dyDescent="0.25">
      <c r="A95" s="133" t="s">
        <v>168</v>
      </c>
      <c r="B95" s="111" t="s">
        <v>167</v>
      </c>
      <c r="C95" s="108">
        <v>7158.9482192842106</v>
      </c>
      <c r="D95" s="108">
        <v>0</v>
      </c>
      <c r="E95" s="108">
        <v>684.37850000000003</v>
      </c>
      <c r="F95" s="108">
        <v>0</v>
      </c>
      <c r="G95" s="108">
        <v>0</v>
      </c>
      <c r="H95" s="108">
        <v>0</v>
      </c>
      <c r="I95" s="108">
        <v>0</v>
      </c>
      <c r="J95" s="108">
        <v>0</v>
      </c>
      <c r="K95" s="109">
        <v>0</v>
      </c>
      <c r="L95" s="109">
        <v>0.18181818181818199</v>
      </c>
      <c r="M95" s="109">
        <v>4.2999999999999997E-2</v>
      </c>
      <c r="N95" s="109">
        <v>5.0000000000000001E-3</v>
      </c>
      <c r="O95" s="108">
        <v>0</v>
      </c>
      <c r="P95" s="108">
        <v>0</v>
      </c>
      <c r="Q95" s="109">
        <v>0.8</v>
      </c>
      <c r="R95" s="109" t="s">
        <v>443</v>
      </c>
      <c r="S95" s="108">
        <v>-17003773</v>
      </c>
      <c r="T95" s="108">
        <v>0</v>
      </c>
      <c r="U95" s="108">
        <v>0</v>
      </c>
      <c r="V95" s="109" t="s">
        <v>443</v>
      </c>
      <c r="W95" s="110">
        <v>8.6000003814697301</v>
      </c>
      <c r="X95" s="110">
        <v>3</v>
      </c>
      <c r="Y95" s="109">
        <v>2.7000000476837198</v>
      </c>
      <c r="Z95" s="108">
        <v>93</v>
      </c>
      <c r="AA95" s="108">
        <v>22</v>
      </c>
      <c r="AB95" s="110" t="s">
        <v>443</v>
      </c>
      <c r="AC95" s="109">
        <v>2319.6046497100001</v>
      </c>
      <c r="AD95" s="109">
        <v>4</v>
      </c>
      <c r="AE95" s="110" t="s">
        <v>443</v>
      </c>
      <c r="AF95" s="109">
        <v>0.33496193088752602</v>
      </c>
      <c r="AG95" s="109" t="s">
        <v>443</v>
      </c>
      <c r="AH95" s="108">
        <v>0</v>
      </c>
      <c r="AI95" s="108">
        <v>0</v>
      </c>
      <c r="AJ95" s="108">
        <v>0</v>
      </c>
      <c r="AK95" s="108">
        <v>0</v>
      </c>
      <c r="AL95" s="108">
        <v>939</v>
      </c>
      <c r="AM95" s="108">
        <v>0</v>
      </c>
      <c r="AN95" s="108">
        <v>135</v>
      </c>
      <c r="AO95" s="110">
        <v>4.9000000000000004</v>
      </c>
      <c r="AP95" s="110">
        <v>2.6</v>
      </c>
      <c r="AQ95" s="110">
        <v>3.7</v>
      </c>
      <c r="AR95" s="109" t="s">
        <v>443</v>
      </c>
      <c r="AS95" s="109">
        <v>-2.4442000314593301E-2</v>
      </c>
      <c r="AT95" s="108">
        <v>41</v>
      </c>
      <c r="AU95" s="110">
        <v>100</v>
      </c>
      <c r="AV95" s="109">
        <v>96.117706298828097</v>
      </c>
      <c r="AW95" s="109">
        <v>82.079116821289105</v>
      </c>
      <c r="AX95" s="109">
        <v>231.76319885253901</v>
      </c>
      <c r="AY95" s="108">
        <v>9300</v>
      </c>
      <c r="AZ95" s="110">
        <v>100</v>
      </c>
      <c r="BA95" s="110">
        <v>98.999999700000004</v>
      </c>
      <c r="BB95" s="108">
        <v>73817.078125</v>
      </c>
      <c r="BC95" s="108">
        <v>4052584</v>
      </c>
      <c r="BD95" s="108">
        <v>3885868</v>
      </c>
      <c r="BE95" s="108">
        <v>17820</v>
      </c>
      <c r="BF95" s="108"/>
    </row>
    <row r="96" spans="1:58" x14ac:dyDescent="0.25">
      <c r="A96" s="133" t="s">
        <v>170</v>
      </c>
      <c r="B96" s="111" t="s">
        <v>169</v>
      </c>
      <c r="C96" s="108">
        <v>12356.678969263157</v>
      </c>
      <c r="D96" s="108">
        <v>12126.544406842106</v>
      </c>
      <c r="E96" s="108">
        <v>39819.315000000002</v>
      </c>
      <c r="F96" s="108">
        <v>0</v>
      </c>
      <c r="G96" s="108">
        <v>0</v>
      </c>
      <c r="H96" s="108">
        <v>0</v>
      </c>
      <c r="I96" s="108">
        <v>0</v>
      </c>
      <c r="J96" s="108">
        <v>60606</v>
      </c>
      <c r="K96" s="109">
        <v>0.03</v>
      </c>
      <c r="L96" s="109">
        <v>0.27272727272727298</v>
      </c>
      <c r="M96" s="109">
        <v>0.29399999999999998</v>
      </c>
      <c r="N96" s="109">
        <v>2.1999999999999999E-2</v>
      </c>
      <c r="O96" s="108">
        <v>0</v>
      </c>
      <c r="P96" s="108">
        <v>0</v>
      </c>
      <c r="Q96" s="109">
        <v>0.66400000000000003</v>
      </c>
      <c r="R96" s="109">
        <v>7.9042999999999995E-3</v>
      </c>
      <c r="S96" s="108">
        <v>4578193</v>
      </c>
      <c r="T96" s="108">
        <v>626.70000000000005</v>
      </c>
      <c r="U96" s="108">
        <v>769</v>
      </c>
      <c r="V96" s="109">
        <v>11.9779195785522</v>
      </c>
      <c r="W96" s="110">
        <v>21.299999237060501</v>
      </c>
      <c r="X96" s="110">
        <v>2.7999999523162802</v>
      </c>
      <c r="Y96" s="109">
        <v>1.96899998188019</v>
      </c>
      <c r="Z96" s="108">
        <v>97</v>
      </c>
      <c r="AA96" s="108">
        <v>144</v>
      </c>
      <c r="AB96" s="110">
        <v>0.20000000298023199</v>
      </c>
      <c r="AC96" s="109">
        <v>215.05762806999999</v>
      </c>
      <c r="AD96" s="109">
        <v>76</v>
      </c>
      <c r="AE96" s="110">
        <v>0</v>
      </c>
      <c r="AF96" s="109">
        <v>0.39445766974955299</v>
      </c>
      <c r="AG96" s="109">
        <v>26.819999694824201</v>
      </c>
      <c r="AH96" s="108">
        <v>16780</v>
      </c>
      <c r="AI96" s="108">
        <v>0</v>
      </c>
      <c r="AJ96" s="108">
        <v>55</v>
      </c>
      <c r="AK96" s="108">
        <v>0</v>
      </c>
      <c r="AL96" s="108">
        <v>339</v>
      </c>
      <c r="AM96" s="108">
        <v>0</v>
      </c>
      <c r="AN96" s="108">
        <v>122</v>
      </c>
      <c r="AO96" s="110">
        <v>6</v>
      </c>
      <c r="AP96" s="110" t="s">
        <v>443</v>
      </c>
      <c r="AQ96" s="110" t="s">
        <v>443</v>
      </c>
      <c r="AR96" s="109">
        <v>3.5333333333333328</v>
      </c>
      <c r="AS96" s="109">
        <v>-0.90176206827163696</v>
      </c>
      <c r="AT96" s="108">
        <v>28</v>
      </c>
      <c r="AU96" s="110">
        <v>99.800003051757798</v>
      </c>
      <c r="AV96" s="109">
        <v>99.501319885253906</v>
      </c>
      <c r="AW96" s="109">
        <v>30.247043609619102</v>
      </c>
      <c r="AX96" s="109">
        <v>132.79721069335901</v>
      </c>
      <c r="AY96" s="108">
        <v>38000</v>
      </c>
      <c r="AZ96" s="110">
        <v>93.284028899999996</v>
      </c>
      <c r="BA96" s="110">
        <v>89.965219599999998</v>
      </c>
      <c r="BB96" s="108">
        <v>3551.15258789063</v>
      </c>
      <c r="BC96" s="108">
        <v>6082700</v>
      </c>
      <c r="BD96" s="108">
        <v>5924973</v>
      </c>
      <c r="BE96" s="108">
        <v>191800</v>
      </c>
      <c r="BF96" s="108"/>
    </row>
    <row r="97" spans="1:58" x14ac:dyDescent="0.25">
      <c r="A97" s="133" t="s">
        <v>848</v>
      </c>
      <c r="B97" s="111" t="s">
        <v>171</v>
      </c>
      <c r="C97" s="108">
        <v>6641.4174261684202</v>
      </c>
      <c r="D97" s="108">
        <v>0</v>
      </c>
      <c r="E97" s="108">
        <v>121980.91400000002</v>
      </c>
      <c r="F97" s="108">
        <v>0</v>
      </c>
      <c r="G97" s="108">
        <v>59910.733723796999</v>
      </c>
      <c r="H97" s="108">
        <v>3029.1933261499998</v>
      </c>
      <c r="I97" s="108">
        <v>0</v>
      </c>
      <c r="J97" s="108">
        <v>22727</v>
      </c>
      <c r="K97" s="109">
        <v>0.121</v>
      </c>
      <c r="L97" s="109">
        <v>0</v>
      </c>
      <c r="M97" s="109">
        <v>0.19700000000000001</v>
      </c>
      <c r="N97" s="109">
        <v>4.2999999999999997E-2</v>
      </c>
      <c r="O97" s="108">
        <v>0</v>
      </c>
      <c r="P97" s="108">
        <v>0</v>
      </c>
      <c r="Q97" s="109">
        <v>0.58599999999999997</v>
      </c>
      <c r="R97" s="109">
        <v>0.18592</v>
      </c>
      <c r="S97" s="108">
        <v>2628328</v>
      </c>
      <c r="T97" s="108">
        <v>474.42</v>
      </c>
      <c r="U97" s="108">
        <v>471.09</v>
      </c>
      <c r="V97" s="109">
        <v>3.4260177612304701</v>
      </c>
      <c r="W97" s="110">
        <v>66.699996948242202</v>
      </c>
      <c r="X97" s="110">
        <v>26.5</v>
      </c>
      <c r="Y97" s="109">
        <v>0.181999996304512</v>
      </c>
      <c r="Z97" s="108">
        <v>76</v>
      </c>
      <c r="AA97" s="108">
        <v>182</v>
      </c>
      <c r="AB97" s="110">
        <v>0.30000001192092901</v>
      </c>
      <c r="AC97" s="109">
        <v>98.467782369999995</v>
      </c>
      <c r="AD97" s="109">
        <v>197</v>
      </c>
      <c r="AE97" s="110">
        <v>10</v>
      </c>
      <c r="AF97" s="109">
        <v>0.46750018600873999</v>
      </c>
      <c r="AG97" s="109">
        <v>37.889999389648402</v>
      </c>
      <c r="AH97" s="108">
        <v>47940</v>
      </c>
      <c r="AI97" s="108">
        <v>26328</v>
      </c>
      <c r="AJ97" s="108">
        <v>0</v>
      </c>
      <c r="AK97" s="108">
        <v>0</v>
      </c>
      <c r="AL97" s="108">
        <v>0</v>
      </c>
      <c r="AM97" s="108">
        <v>0</v>
      </c>
      <c r="AN97" s="108">
        <v>104</v>
      </c>
      <c r="AO97" s="110">
        <v>18.5</v>
      </c>
      <c r="AP97" s="110">
        <v>8.6199999999999992</v>
      </c>
      <c r="AQ97" s="110">
        <v>3.6</v>
      </c>
      <c r="AR97" s="109">
        <v>2.5666666666666669</v>
      </c>
      <c r="AS97" s="109">
        <v>-0.49899369478225702</v>
      </c>
      <c r="AT97" s="108">
        <v>30</v>
      </c>
      <c r="AU97" s="110">
        <v>78.0885009765625</v>
      </c>
      <c r="AV97" s="109">
        <v>79.867462158203097</v>
      </c>
      <c r="AW97" s="109">
        <v>18.200000762939499</v>
      </c>
      <c r="AX97" s="109">
        <v>53.096107482910199</v>
      </c>
      <c r="AY97" s="108">
        <v>25000</v>
      </c>
      <c r="AZ97" s="110">
        <v>70.886562499999997</v>
      </c>
      <c r="BA97" s="110">
        <v>75.660745000000006</v>
      </c>
      <c r="BB97" s="108">
        <v>6186.083984375</v>
      </c>
      <c r="BC97" s="108">
        <v>6758353</v>
      </c>
      <c r="BD97" s="108">
        <v>6771085</v>
      </c>
      <c r="BE97" s="108">
        <v>230800</v>
      </c>
      <c r="BF97" s="108"/>
    </row>
    <row r="98" spans="1:58" x14ac:dyDescent="0.25">
      <c r="A98" s="133" t="s">
        <v>378</v>
      </c>
      <c r="B98" s="111" t="s">
        <v>172</v>
      </c>
      <c r="C98" s="108">
        <v>0</v>
      </c>
      <c r="D98" s="108">
        <v>0</v>
      </c>
      <c r="E98" s="108">
        <v>21696.354499999998</v>
      </c>
      <c r="F98" s="108">
        <v>0</v>
      </c>
      <c r="G98" s="108">
        <v>0</v>
      </c>
      <c r="H98" s="108">
        <v>0</v>
      </c>
      <c r="I98" s="108">
        <v>0</v>
      </c>
      <c r="J98" s="108">
        <v>0</v>
      </c>
      <c r="K98" s="109">
        <v>0</v>
      </c>
      <c r="L98" s="109">
        <v>0.12121212121212099</v>
      </c>
      <c r="M98" s="109">
        <v>1.4999999999999999E-2</v>
      </c>
      <c r="N98" s="109">
        <v>0.01</v>
      </c>
      <c r="O98" s="108">
        <v>0</v>
      </c>
      <c r="P98" s="108">
        <v>0</v>
      </c>
      <c r="Q98" s="109">
        <v>0.83</v>
      </c>
      <c r="R98" s="109" t="s">
        <v>443</v>
      </c>
      <c r="S98" s="108">
        <v>0</v>
      </c>
      <c r="T98" s="108">
        <v>0</v>
      </c>
      <c r="U98" s="108">
        <v>0</v>
      </c>
      <c r="V98" s="109" t="s">
        <v>443</v>
      </c>
      <c r="W98" s="110">
        <v>7.9000000953674299</v>
      </c>
      <c r="X98" s="110" t="s">
        <v>443</v>
      </c>
      <c r="Y98" s="109">
        <v>3.5789999961853001</v>
      </c>
      <c r="Z98" s="108">
        <v>93</v>
      </c>
      <c r="AA98" s="108">
        <v>41</v>
      </c>
      <c r="AB98" s="110">
        <v>0.69999998807907104</v>
      </c>
      <c r="AC98" s="109">
        <v>940.30243923</v>
      </c>
      <c r="AD98" s="109">
        <v>18</v>
      </c>
      <c r="AE98" s="110" t="s">
        <v>443</v>
      </c>
      <c r="AF98" s="109">
        <v>0.190734603736539</v>
      </c>
      <c r="AG98" s="109">
        <v>35.4799995422363</v>
      </c>
      <c r="AH98" s="108">
        <v>0</v>
      </c>
      <c r="AI98" s="108">
        <v>0</v>
      </c>
      <c r="AJ98" s="108">
        <v>0</v>
      </c>
      <c r="AK98" s="108">
        <v>0</v>
      </c>
      <c r="AL98" s="108">
        <v>349</v>
      </c>
      <c r="AM98" s="108">
        <v>0</v>
      </c>
      <c r="AN98" s="108">
        <v>135</v>
      </c>
      <c r="AO98" s="110">
        <v>4.9000000000000004</v>
      </c>
      <c r="AP98" s="110">
        <v>2.86</v>
      </c>
      <c r="AQ98" s="110">
        <v>7.9</v>
      </c>
      <c r="AR98" s="109" t="s">
        <v>443</v>
      </c>
      <c r="AS98" s="109">
        <v>1.09790086746216</v>
      </c>
      <c r="AT98" s="108">
        <v>57</v>
      </c>
      <c r="AU98" s="110">
        <v>100</v>
      </c>
      <c r="AV98" s="109">
        <v>99.892692565917997</v>
      </c>
      <c r="AW98" s="109">
        <v>79.200599670410199</v>
      </c>
      <c r="AX98" s="109">
        <v>126.97452545166</v>
      </c>
      <c r="AY98" s="108">
        <v>56000</v>
      </c>
      <c r="AZ98" s="110">
        <v>87.789270299999998</v>
      </c>
      <c r="BA98" s="110">
        <v>99.328479799999997</v>
      </c>
      <c r="BB98" s="108">
        <v>26031.00390625</v>
      </c>
      <c r="BC98" s="108">
        <v>1960424</v>
      </c>
      <c r="BD98" s="108">
        <v>1961791</v>
      </c>
      <c r="BE98" s="108">
        <v>62200</v>
      </c>
      <c r="BF98" s="108"/>
    </row>
    <row r="99" spans="1:58" x14ac:dyDescent="0.25">
      <c r="A99" s="133" t="s">
        <v>174</v>
      </c>
      <c r="B99" s="111" t="s">
        <v>173</v>
      </c>
      <c r="C99" s="108">
        <v>12122.095879578947</v>
      </c>
      <c r="D99" s="108">
        <v>0</v>
      </c>
      <c r="E99" s="108">
        <v>631.31799999999998</v>
      </c>
      <c r="F99" s="108">
        <v>17.134</v>
      </c>
      <c r="G99" s="108">
        <v>0</v>
      </c>
      <c r="H99" s="108">
        <v>0</v>
      </c>
      <c r="I99" s="108">
        <v>0</v>
      </c>
      <c r="J99" s="108">
        <v>0</v>
      </c>
      <c r="K99" s="109">
        <v>0</v>
      </c>
      <c r="L99" s="109">
        <v>0.15151515151515199</v>
      </c>
      <c r="M99" s="109">
        <v>0.77100000000000002</v>
      </c>
      <c r="N99" s="109">
        <v>0.10100000000000001</v>
      </c>
      <c r="O99" s="108">
        <v>0</v>
      </c>
      <c r="P99" s="108">
        <v>0</v>
      </c>
      <c r="Q99" s="109">
        <v>0.76300000000000001</v>
      </c>
      <c r="R99" s="109" t="s">
        <v>443</v>
      </c>
      <c r="S99" s="108">
        <v>3333487199</v>
      </c>
      <c r="T99" s="108">
        <v>821.02</v>
      </c>
      <c r="U99" s="108">
        <v>975.17</v>
      </c>
      <c r="V99" s="109">
        <v>2.0949456691741899</v>
      </c>
      <c r="W99" s="110">
        <v>8.3000001907348597</v>
      </c>
      <c r="X99" s="110" t="s">
        <v>443</v>
      </c>
      <c r="Y99" s="109">
        <v>3.2000000476837198</v>
      </c>
      <c r="Z99" s="108">
        <v>79</v>
      </c>
      <c r="AA99" s="108">
        <v>13</v>
      </c>
      <c r="AB99" s="110">
        <v>0.10000000149011599</v>
      </c>
      <c r="AC99" s="109">
        <v>987.38532955000005</v>
      </c>
      <c r="AD99" s="109">
        <v>15</v>
      </c>
      <c r="AE99" s="110" t="s">
        <v>443</v>
      </c>
      <c r="AF99" s="109">
        <v>0.381129374682671</v>
      </c>
      <c r="AG99" s="109" t="s">
        <v>443</v>
      </c>
      <c r="AH99" s="108">
        <v>1001692</v>
      </c>
      <c r="AI99" s="108">
        <v>0</v>
      </c>
      <c r="AJ99" s="108">
        <v>0</v>
      </c>
      <c r="AK99" s="108">
        <v>15000</v>
      </c>
      <c r="AL99" s="108">
        <v>1984943</v>
      </c>
      <c r="AM99" s="108">
        <v>0</v>
      </c>
      <c r="AN99" s="108">
        <v>135</v>
      </c>
      <c r="AO99" s="110">
        <v>4.9000000000000004</v>
      </c>
      <c r="AP99" s="110" t="s">
        <v>443</v>
      </c>
      <c r="AQ99" s="110" t="s">
        <v>443</v>
      </c>
      <c r="AR99" s="109">
        <v>3.1166666666666667</v>
      </c>
      <c r="AS99" s="109">
        <v>-0.47065165638923601</v>
      </c>
      <c r="AT99" s="108">
        <v>28</v>
      </c>
      <c r="AU99" s="110">
        <v>100</v>
      </c>
      <c r="AV99" s="109">
        <v>94.051101684570298</v>
      </c>
      <c r="AW99" s="109">
        <v>74</v>
      </c>
      <c r="AX99" s="109">
        <v>87.066230773925795</v>
      </c>
      <c r="AY99" s="108">
        <v>11000</v>
      </c>
      <c r="AZ99" s="110">
        <v>80.669733199999996</v>
      </c>
      <c r="BA99" s="110">
        <v>98.951089400000001</v>
      </c>
      <c r="BB99" s="108">
        <v>13995.65234375</v>
      </c>
      <c r="BC99" s="108">
        <v>6006668</v>
      </c>
      <c r="BD99" s="108">
        <v>5832086</v>
      </c>
      <c r="BE99" s="108">
        <v>10230</v>
      </c>
      <c r="BF99" s="108"/>
    </row>
    <row r="100" spans="1:58" x14ac:dyDescent="0.25">
      <c r="A100" s="133" t="s">
        <v>176</v>
      </c>
      <c r="B100" s="111" t="s">
        <v>175</v>
      </c>
      <c r="C100" s="108">
        <v>0</v>
      </c>
      <c r="D100" s="108">
        <v>0</v>
      </c>
      <c r="E100" s="108">
        <v>7938.7830000000004</v>
      </c>
      <c r="F100" s="108">
        <v>0</v>
      </c>
      <c r="G100" s="108">
        <v>0</v>
      </c>
      <c r="H100" s="108">
        <v>0</v>
      </c>
      <c r="I100" s="108">
        <v>0</v>
      </c>
      <c r="J100" s="108">
        <v>91242</v>
      </c>
      <c r="K100" s="109">
        <v>0.152</v>
      </c>
      <c r="L100" s="109">
        <v>9.0909090909090898E-2</v>
      </c>
      <c r="M100" s="109">
        <v>0.45800000000000002</v>
      </c>
      <c r="N100" s="109">
        <v>5.5E-2</v>
      </c>
      <c r="O100" s="108">
        <v>0</v>
      </c>
      <c r="P100" s="108">
        <v>0</v>
      </c>
      <c r="Q100" s="109">
        <v>0.497</v>
      </c>
      <c r="R100" s="109">
        <v>0.22722310000000001</v>
      </c>
      <c r="S100" s="108">
        <v>29544674</v>
      </c>
      <c r="T100" s="108">
        <v>107.17</v>
      </c>
      <c r="U100" s="108">
        <v>83.14</v>
      </c>
      <c r="V100" s="109">
        <v>3.17978096008301</v>
      </c>
      <c r="W100" s="110">
        <v>90.199996948242202</v>
      </c>
      <c r="X100" s="110">
        <v>10.300000190734901</v>
      </c>
      <c r="Y100" s="109" t="s">
        <v>443</v>
      </c>
      <c r="Z100" s="108">
        <v>90</v>
      </c>
      <c r="AA100" s="108">
        <v>788</v>
      </c>
      <c r="AB100" s="110">
        <v>22.700000762939499</v>
      </c>
      <c r="AC100" s="109">
        <v>276.04193164999998</v>
      </c>
      <c r="AD100" s="109">
        <v>487</v>
      </c>
      <c r="AE100" s="110" t="s">
        <v>443</v>
      </c>
      <c r="AF100" s="109">
        <v>0.54947546977649298</v>
      </c>
      <c r="AG100" s="109">
        <v>54.180000305175803</v>
      </c>
      <c r="AH100" s="108">
        <v>0</v>
      </c>
      <c r="AI100" s="108">
        <v>979000</v>
      </c>
      <c r="AJ100" s="108">
        <v>0</v>
      </c>
      <c r="AK100" s="108">
        <v>0</v>
      </c>
      <c r="AL100" s="108">
        <v>45</v>
      </c>
      <c r="AM100" s="108">
        <v>0</v>
      </c>
      <c r="AN100" s="108">
        <v>116</v>
      </c>
      <c r="AO100" s="110">
        <v>11.2</v>
      </c>
      <c r="AP100" s="110">
        <v>4.43</v>
      </c>
      <c r="AQ100" s="110">
        <v>6.4</v>
      </c>
      <c r="AR100" s="109">
        <v>1.6333333333333335</v>
      </c>
      <c r="AS100" s="109">
        <v>-0.67317026853561401</v>
      </c>
      <c r="AT100" s="108">
        <v>39</v>
      </c>
      <c r="AU100" s="110">
        <v>27.799999237060501</v>
      </c>
      <c r="AV100" s="109">
        <v>79.360931396484403</v>
      </c>
      <c r="AW100" s="109">
        <v>16.0717067718506</v>
      </c>
      <c r="AX100" s="109">
        <v>105.524040222168</v>
      </c>
      <c r="AY100" s="108">
        <v>5500</v>
      </c>
      <c r="AZ100" s="110">
        <v>30.2696173</v>
      </c>
      <c r="BA100" s="110">
        <v>81.768261699999996</v>
      </c>
      <c r="BB100" s="108">
        <v>3029.33544921875</v>
      </c>
      <c r="BC100" s="108">
        <v>2203821</v>
      </c>
      <c r="BD100" s="108">
        <v>2123729</v>
      </c>
      <c r="BE100" s="108">
        <v>30360</v>
      </c>
      <c r="BF100" s="108"/>
    </row>
    <row r="101" spans="1:58" x14ac:dyDescent="0.25">
      <c r="A101" s="133" t="s">
        <v>178</v>
      </c>
      <c r="B101" s="111" t="s">
        <v>177</v>
      </c>
      <c r="C101" s="108">
        <v>0</v>
      </c>
      <c r="D101" s="108">
        <v>0</v>
      </c>
      <c r="E101" s="108">
        <v>41763.659999999996</v>
      </c>
      <c r="F101" s="108">
        <v>4.4459999999999997</v>
      </c>
      <c r="G101" s="108">
        <v>0</v>
      </c>
      <c r="H101" s="108">
        <v>0</v>
      </c>
      <c r="I101" s="108">
        <v>0</v>
      </c>
      <c r="J101" s="108">
        <v>0</v>
      </c>
      <c r="K101" s="109">
        <v>0</v>
      </c>
      <c r="L101" s="109">
        <v>3.03030303030303E-2</v>
      </c>
      <c r="M101" s="109">
        <v>0.34399999999999997</v>
      </c>
      <c r="N101" s="109">
        <v>6.4000000000000001E-2</v>
      </c>
      <c r="O101" s="108">
        <v>0</v>
      </c>
      <c r="P101" s="108">
        <v>0</v>
      </c>
      <c r="Q101" s="109">
        <v>0.42699999999999999</v>
      </c>
      <c r="R101" s="109">
        <v>0.35618719999999998</v>
      </c>
      <c r="S101" s="108">
        <v>271722283</v>
      </c>
      <c r="T101" s="108">
        <v>749.61</v>
      </c>
      <c r="U101" s="108">
        <v>1094.46</v>
      </c>
      <c r="V101" s="109">
        <v>62.39794921875</v>
      </c>
      <c r="W101" s="110">
        <v>69.900001525878906</v>
      </c>
      <c r="X101" s="110">
        <v>15.300000190734901</v>
      </c>
      <c r="Y101" s="109">
        <v>1.4000000432133701E-2</v>
      </c>
      <c r="Z101" s="108">
        <v>80</v>
      </c>
      <c r="AA101" s="108">
        <v>308</v>
      </c>
      <c r="AB101" s="110">
        <v>1.1000000238418599</v>
      </c>
      <c r="AC101" s="109">
        <v>98.285891640000003</v>
      </c>
      <c r="AD101" s="109">
        <v>725</v>
      </c>
      <c r="AE101" s="110">
        <v>69</v>
      </c>
      <c r="AF101" s="109">
        <v>0.64871083548040298</v>
      </c>
      <c r="AG101" s="109">
        <v>36.4799995422363</v>
      </c>
      <c r="AH101" s="108">
        <v>0</v>
      </c>
      <c r="AI101" s="108">
        <v>15431</v>
      </c>
      <c r="AJ101" s="108">
        <v>0</v>
      </c>
      <c r="AK101" s="108">
        <v>0</v>
      </c>
      <c r="AL101" s="108">
        <v>12725</v>
      </c>
      <c r="AM101" s="108">
        <v>0</v>
      </c>
      <c r="AN101" s="108">
        <v>109</v>
      </c>
      <c r="AO101" s="110">
        <v>31.9</v>
      </c>
      <c r="AP101" s="110" t="s">
        <v>443</v>
      </c>
      <c r="AQ101" s="110" t="s">
        <v>443</v>
      </c>
      <c r="AR101" s="109" t="s">
        <v>443</v>
      </c>
      <c r="AS101" s="109">
        <v>-1.3672908544540401</v>
      </c>
      <c r="AT101" s="108">
        <v>37</v>
      </c>
      <c r="AU101" s="110">
        <v>9.1406345367431605</v>
      </c>
      <c r="AV101" s="109">
        <v>47.600139617919901</v>
      </c>
      <c r="AW101" s="109">
        <v>5.9038677215576199</v>
      </c>
      <c r="AX101" s="109">
        <v>81.093582153320298</v>
      </c>
      <c r="AY101" s="108">
        <v>8700</v>
      </c>
      <c r="AZ101" s="110">
        <v>16.889448300000002</v>
      </c>
      <c r="BA101" s="110">
        <v>75.550462699999997</v>
      </c>
      <c r="BB101" s="108">
        <v>812.88671875</v>
      </c>
      <c r="BC101" s="108">
        <v>4613823</v>
      </c>
      <c r="BD101" s="108">
        <v>4462363</v>
      </c>
      <c r="BE101" s="108">
        <v>96320</v>
      </c>
      <c r="BF101" s="108"/>
    </row>
    <row r="102" spans="1:58" x14ac:dyDescent="0.25">
      <c r="A102" s="133" t="s">
        <v>180</v>
      </c>
      <c r="B102" s="111" t="s">
        <v>179</v>
      </c>
      <c r="C102" s="108">
        <v>10628.300301957895</v>
      </c>
      <c r="D102" s="108">
        <v>0</v>
      </c>
      <c r="E102" s="108">
        <v>5136.8635000000004</v>
      </c>
      <c r="F102" s="108">
        <v>93.462000000000003</v>
      </c>
      <c r="G102" s="108">
        <v>0</v>
      </c>
      <c r="H102" s="108">
        <v>0</v>
      </c>
      <c r="I102" s="108">
        <v>0</v>
      </c>
      <c r="J102" s="108">
        <v>0</v>
      </c>
      <c r="K102" s="109">
        <v>0</v>
      </c>
      <c r="L102" s="109">
        <v>0.54545454545454497</v>
      </c>
      <c r="M102" s="109">
        <v>0.99299999999999999</v>
      </c>
      <c r="N102" s="109">
        <v>0.84799999999999998</v>
      </c>
      <c r="O102" s="108">
        <v>5</v>
      </c>
      <c r="P102" s="108">
        <v>0</v>
      </c>
      <c r="Q102" s="109">
        <v>0.71599999999999997</v>
      </c>
      <c r="R102" s="109">
        <v>5.0978000000000004E-3</v>
      </c>
      <c r="S102" s="108">
        <v>192001955</v>
      </c>
      <c r="T102" s="108">
        <v>210.33</v>
      </c>
      <c r="U102" s="108">
        <v>157.61000000000001</v>
      </c>
      <c r="V102" s="109" t="s">
        <v>443</v>
      </c>
      <c r="W102" s="110">
        <v>13.3999996185303</v>
      </c>
      <c r="X102" s="110">
        <v>5.5999999046325701</v>
      </c>
      <c r="Y102" s="109">
        <v>1.8999999761581401</v>
      </c>
      <c r="Z102" s="108">
        <v>97</v>
      </c>
      <c r="AA102" s="108">
        <v>40</v>
      </c>
      <c r="AB102" s="110" t="s">
        <v>443</v>
      </c>
      <c r="AC102" s="109">
        <v>806.22574483000005</v>
      </c>
      <c r="AD102" s="109">
        <v>9</v>
      </c>
      <c r="AE102" s="110" t="s">
        <v>443</v>
      </c>
      <c r="AF102" s="109">
        <v>0.16729102361568099</v>
      </c>
      <c r="AG102" s="109" t="s">
        <v>443</v>
      </c>
      <c r="AH102" s="108">
        <v>0</v>
      </c>
      <c r="AI102" s="108">
        <v>0</v>
      </c>
      <c r="AJ102" s="108">
        <v>0</v>
      </c>
      <c r="AK102" s="108">
        <v>240188</v>
      </c>
      <c r="AL102" s="108">
        <v>9310</v>
      </c>
      <c r="AM102" s="108">
        <v>0</v>
      </c>
      <c r="AN102" s="108">
        <v>132</v>
      </c>
      <c r="AO102" s="110">
        <v>5.6</v>
      </c>
      <c r="AP102" s="110" t="s">
        <v>443</v>
      </c>
      <c r="AQ102" s="110" t="s">
        <v>443</v>
      </c>
      <c r="AR102" s="109" t="s">
        <v>443</v>
      </c>
      <c r="AS102" s="109">
        <v>-1.69719386100769</v>
      </c>
      <c r="AT102" s="108">
        <v>14</v>
      </c>
      <c r="AU102" s="110">
        <v>98.446029663085895</v>
      </c>
      <c r="AV102" s="109">
        <v>91.388870239257798</v>
      </c>
      <c r="AW102" s="109">
        <v>19.016078948974599</v>
      </c>
      <c r="AX102" s="109">
        <v>157.00291442871099</v>
      </c>
      <c r="AY102" s="108">
        <v>62000</v>
      </c>
      <c r="AZ102" s="110">
        <v>96.564092900000006</v>
      </c>
      <c r="BA102" s="110" t="s">
        <v>443</v>
      </c>
      <c r="BB102" s="108">
        <v>14154.2578125</v>
      </c>
      <c r="BC102" s="108">
        <v>6293253</v>
      </c>
      <c r="BD102" s="108">
        <v>6245460</v>
      </c>
      <c r="BE102" s="108">
        <v>1759540</v>
      </c>
      <c r="BF102" s="108"/>
    </row>
    <row r="103" spans="1:58" x14ac:dyDescent="0.25">
      <c r="A103" s="133" t="s">
        <v>182</v>
      </c>
      <c r="B103" s="111" t="s">
        <v>181</v>
      </c>
      <c r="C103" s="108">
        <v>85.3368365351579</v>
      </c>
      <c r="D103" s="108">
        <v>0</v>
      </c>
      <c r="E103" s="108" t="s">
        <v>443</v>
      </c>
      <c r="F103" s="108">
        <v>0</v>
      </c>
      <c r="G103" s="108">
        <v>0</v>
      </c>
      <c r="H103" s="108">
        <v>0</v>
      </c>
      <c r="I103" s="108">
        <v>0</v>
      </c>
      <c r="J103" s="108">
        <v>0</v>
      </c>
      <c r="K103" s="109">
        <v>0</v>
      </c>
      <c r="L103" s="109" t="s">
        <v>443</v>
      </c>
      <c r="M103" s="109">
        <v>0</v>
      </c>
      <c r="N103" s="109">
        <v>1.4999999999999999E-2</v>
      </c>
      <c r="O103" s="108">
        <v>0</v>
      </c>
      <c r="P103" s="108">
        <v>0</v>
      </c>
      <c r="Q103" s="109">
        <v>0.91200000000000003</v>
      </c>
      <c r="R103" s="109" t="s">
        <v>443</v>
      </c>
      <c r="S103" s="108">
        <v>0</v>
      </c>
      <c r="T103" s="108">
        <v>0</v>
      </c>
      <c r="U103" s="108">
        <v>0</v>
      </c>
      <c r="V103" s="109" t="s">
        <v>443</v>
      </c>
      <c r="W103" s="110" t="s">
        <v>443</v>
      </c>
      <c r="X103" s="110" t="s">
        <v>443</v>
      </c>
      <c r="Y103" s="109" t="s">
        <v>443</v>
      </c>
      <c r="Z103" s="108" t="s">
        <v>443</v>
      </c>
      <c r="AA103" s="108" t="s">
        <v>443</v>
      </c>
      <c r="AB103" s="110" t="s">
        <v>443</v>
      </c>
      <c r="AC103" s="109" t="s">
        <v>443</v>
      </c>
      <c r="AD103" s="109" t="s">
        <v>443</v>
      </c>
      <c r="AE103" s="110" t="s">
        <v>443</v>
      </c>
      <c r="AF103" s="109" t="s">
        <v>443</v>
      </c>
      <c r="AG103" s="109" t="s">
        <v>443</v>
      </c>
      <c r="AH103" s="108">
        <v>0</v>
      </c>
      <c r="AI103" s="108">
        <v>0</v>
      </c>
      <c r="AJ103" s="108">
        <v>0</v>
      </c>
      <c r="AK103" s="108">
        <v>0</v>
      </c>
      <c r="AL103" s="108">
        <v>163</v>
      </c>
      <c r="AM103" s="108">
        <v>0</v>
      </c>
      <c r="AN103" s="108">
        <v>136</v>
      </c>
      <c r="AO103" s="110">
        <v>4.9000000000000004</v>
      </c>
      <c r="AP103" s="110" t="s">
        <v>443</v>
      </c>
      <c r="AQ103" s="110" t="s">
        <v>443</v>
      </c>
      <c r="AR103" s="109" t="s">
        <v>443</v>
      </c>
      <c r="AS103" s="109">
        <v>1.66543793678284</v>
      </c>
      <c r="AT103" s="108" t="s">
        <v>443</v>
      </c>
      <c r="AU103" s="110">
        <v>100</v>
      </c>
      <c r="AV103" s="109" t="s">
        <v>443</v>
      </c>
      <c r="AW103" s="109">
        <v>96.641197204589801</v>
      </c>
      <c r="AX103" s="109">
        <v>108.814498901367</v>
      </c>
      <c r="AY103" s="108">
        <v>1100</v>
      </c>
      <c r="AZ103" s="110" t="s">
        <v>443</v>
      </c>
      <c r="BA103" s="110" t="s">
        <v>443</v>
      </c>
      <c r="BB103" s="108" t="s">
        <v>443</v>
      </c>
      <c r="BC103" s="108">
        <v>37666</v>
      </c>
      <c r="BD103" s="108">
        <v>37113</v>
      </c>
      <c r="BE103" s="108">
        <v>160</v>
      </c>
      <c r="BF103" s="108"/>
    </row>
    <row r="104" spans="1:58" x14ac:dyDescent="0.25">
      <c r="A104" s="133" t="s">
        <v>184</v>
      </c>
      <c r="B104" s="111" t="s">
        <v>183</v>
      </c>
      <c r="C104" s="108">
        <v>0</v>
      </c>
      <c r="D104" s="108">
        <v>0</v>
      </c>
      <c r="E104" s="108">
        <v>16132.000499999998</v>
      </c>
      <c r="F104" s="108">
        <v>0</v>
      </c>
      <c r="G104" s="108">
        <v>0</v>
      </c>
      <c r="H104" s="108">
        <v>0</v>
      </c>
      <c r="I104" s="108">
        <v>0</v>
      </c>
      <c r="J104" s="108">
        <v>0</v>
      </c>
      <c r="K104" s="109">
        <v>6.0999999999999999E-2</v>
      </c>
      <c r="L104" s="109">
        <v>0.15151515151515199</v>
      </c>
      <c r="M104" s="109">
        <v>3.0000000000000001E-3</v>
      </c>
      <c r="N104" s="109">
        <v>2E-3</v>
      </c>
      <c r="O104" s="108">
        <v>0</v>
      </c>
      <c r="P104" s="108">
        <v>0</v>
      </c>
      <c r="Q104" s="109">
        <v>0.84799999999999998</v>
      </c>
      <c r="R104" s="109" t="s">
        <v>443</v>
      </c>
      <c r="S104" s="108">
        <v>0</v>
      </c>
      <c r="T104" s="108">
        <v>0</v>
      </c>
      <c r="U104" s="108">
        <v>0</v>
      </c>
      <c r="V104" s="109" t="s">
        <v>443</v>
      </c>
      <c r="W104" s="110">
        <v>5.1999998092651403</v>
      </c>
      <c r="X104" s="110" t="s">
        <v>443</v>
      </c>
      <c r="Y104" s="109">
        <v>4.1160001754760698</v>
      </c>
      <c r="Z104" s="108">
        <v>94</v>
      </c>
      <c r="AA104" s="108">
        <v>56</v>
      </c>
      <c r="AB104" s="110" t="s">
        <v>443</v>
      </c>
      <c r="AC104" s="109">
        <v>1718.0232903900001</v>
      </c>
      <c r="AD104" s="109">
        <v>10</v>
      </c>
      <c r="AE104" s="110" t="s">
        <v>443</v>
      </c>
      <c r="AF104" s="109">
        <v>0.12096956098278901</v>
      </c>
      <c r="AG104" s="109">
        <v>35.150001525878899</v>
      </c>
      <c r="AH104" s="108">
        <v>0</v>
      </c>
      <c r="AI104" s="108">
        <v>0</v>
      </c>
      <c r="AJ104" s="108">
        <v>0</v>
      </c>
      <c r="AK104" s="108">
        <v>0</v>
      </c>
      <c r="AL104" s="108">
        <v>1093</v>
      </c>
      <c r="AM104" s="108">
        <v>0</v>
      </c>
      <c r="AN104" s="108">
        <v>144</v>
      </c>
      <c r="AO104" s="110">
        <v>4.9000000000000004</v>
      </c>
      <c r="AP104" s="110">
        <v>3.5</v>
      </c>
      <c r="AQ104" s="110">
        <v>5.5</v>
      </c>
      <c r="AR104" s="109" t="s">
        <v>443</v>
      </c>
      <c r="AS104" s="109">
        <v>1.20091080665588</v>
      </c>
      <c r="AT104" s="108">
        <v>59</v>
      </c>
      <c r="AU104" s="110">
        <v>100</v>
      </c>
      <c r="AV104" s="109">
        <v>99.823280334472699</v>
      </c>
      <c r="AW104" s="109">
        <v>71.377998352050795</v>
      </c>
      <c r="AX104" s="109">
        <v>139.51638793945301</v>
      </c>
      <c r="AY104" s="108">
        <v>88000</v>
      </c>
      <c r="AZ104" s="110">
        <v>92.395920099999998</v>
      </c>
      <c r="BA104" s="110">
        <v>96.559684300000001</v>
      </c>
      <c r="BB104" s="108">
        <v>29966.126953125</v>
      </c>
      <c r="BC104" s="108">
        <v>2872298</v>
      </c>
      <c r="BD104" s="108">
        <v>2866429</v>
      </c>
      <c r="BE104" s="108">
        <v>62674</v>
      </c>
      <c r="BF104" s="108"/>
    </row>
    <row r="105" spans="1:58" x14ac:dyDescent="0.25">
      <c r="A105" s="133" t="s">
        <v>186</v>
      </c>
      <c r="B105" s="111" t="s">
        <v>185</v>
      </c>
      <c r="C105" s="108">
        <v>0</v>
      </c>
      <c r="D105" s="108">
        <v>0</v>
      </c>
      <c r="E105" s="108">
        <v>996.43</v>
      </c>
      <c r="F105" s="108">
        <v>0</v>
      </c>
      <c r="G105" s="108">
        <v>0</v>
      </c>
      <c r="H105" s="108">
        <v>0</v>
      </c>
      <c r="I105" s="108">
        <v>0</v>
      </c>
      <c r="J105" s="108">
        <v>0</v>
      </c>
      <c r="K105" s="109">
        <v>0</v>
      </c>
      <c r="L105" s="109">
        <v>0</v>
      </c>
      <c r="M105" s="109">
        <v>1E-3</v>
      </c>
      <c r="N105" s="109">
        <v>0</v>
      </c>
      <c r="O105" s="108">
        <v>0</v>
      </c>
      <c r="P105" s="108">
        <v>0</v>
      </c>
      <c r="Q105" s="109">
        <v>0.89800000000000002</v>
      </c>
      <c r="R105" s="109" t="s">
        <v>443</v>
      </c>
      <c r="S105" s="108">
        <v>0</v>
      </c>
      <c r="T105" s="108">
        <v>0</v>
      </c>
      <c r="U105" s="108">
        <v>0</v>
      </c>
      <c r="V105" s="109" t="s">
        <v>443</v>
      </c>
      <c r="W105" s="110">
        <v>1.8999999761581401</v>
      </c>
      <c r="X105" s="110" t="s">
        <v>443</v>
      </c>
      <c r="Y105" s="109">
        <v>2.9200000762939502</v>
      </c>
      <c r="Z105" s="108">
        <v>99</v>
      </c>
      <c r="AA105" s="108">
        <v>6.0999999046325701</v>
      </c>
      <c r="AB105" s="110" t="s">
        <v>443</v>
      </c>
      <c r="AC105" s="109">
        <v>6812.0803478500002</v>
      </c>
      <c r="AD105" s="109">
        <v>10</v>
      </c>
      <c r="AE105" s="110" t="s">
        <v>443</v>
      </c>
      <c r="AF105" s="109">
        <v>7.4584632225491901E-2</v>
      </c>
      <c r="AG105" s="109">
        <v>34.790000915527301</v>
      </c>
      <c r="AH105" s="108">
        <v>0</v>
      </c>
      <c r="AI105" s="108">
        <v>0</v>
      </c>
      <c r="AJ105" s="108">
        <v>0</v>
      </c>
      <c r="AK105" s="108">
        <v>0</v>
      </c>
      <c r="AL105" s="108">
        <v>2046</v>
      </c>
      <c r="AM105" s="108">
        <v>0</v>
      </c>
      <c r="AN105" s="108">
        <v>136</v>
      </c>
      <c r="AO105" s="110">
        <v>4.9000000000000004</v>
      </c>
      <c r="AP105" s="110">
        <v>1.27</v>
      </c>
      <c r="AQ105" s="110">
        <v>8.9</v>
      </c>
      <c r="AR105" s="109" t="s">
        <v>443</v>
      </c>
      <c r="AS105" s="109">
        <v>1.72477066516876</v>
      </c>
      <c r="AT105" s="108">
        <v>81</v>
      </c>
      <c r="AU105" s="110">
        <v>100</v>
      </c>
      <c r="AV105" s="109" t="s">
        <v>443</v>
      </c>
      <c r="AW105" s="109">
        <v>97.334098815917997</v>
      </c>
      <c r="AX105" s="109">
        <v>148.51057434082</v>
      </c>
      <c r="AY105" s="108">
        <v>14000</v>
      </c>
      <c r="AZ105" s="110">
        <v>97.600784899999994</v>
      </c>
      <c r="BA105" s="110">
        <v>100</v>
      </c>
      <c r="BB105" s="108">
        <v>105881.7578125</v>
      </c>
      <c r="BC105" s="108">
        <v>582972</v>
      </c>
      <c r="BD105" s="108">
        <v>561653</v>
      </c>
      <c r="BE105" s="108">
        <v>2590</v>
      </c>
      <c r="BF105" s="108"/>
    </row>
    <row r="106" spans="1:58" x14ac:dyDescent="0.25">
      <c r="A106" s="133" t="s">
        <v>189</v>
      </c>
      <c r="B106" s="111" t="s">
        <v>188</v>
      </c>
      <c r="C106" s="108">
        <v>0</v>
      </c>
      <c r="D106" s="108">
        <v>0</v>
      </c>
      <c r="E106" s="108">
        <v>236148.31050000002</v>
      </c>
      <c r="F106" s="108">
        <v>162.09399999999999</v>
      </c>
      <c r="G106" s="108">
        <v>370752.03595330002</v>
      </c>
      <c r="H106" s="108">
        <v>74833.585378930002</v>
      </c>
      <c r="I106" s="108">
        <v>44965.054000000004</v>
      </c>
      <c r="J106" s="108">
        <v>111372</v>
      </c>
      <c r="K106" s="109">
        <v>0.21199999999999999</v>
      </c>
      <c r="L106" s="109">
        <v>3.03030303030303E-2</v>
      </c>
      <c r="M106" s="109">
        <v>0.12</v>
      </c>
      <c r="N106" s="109">
        <v>2.5999999999999999E-2</v>
      </c>
      <c r="O106" s="108">
        <v>0</v>
      </c>
      <c r="P106" s="108">
        <v>0</v>
      </c>
      <c r="Q106" s="109">
        <v>0.51200000000000001</v>
      </c>
      <c r="R106" s="109">
        <v>0.4200547</v>
      </c>
      <c r="S106" s="108">
        <v>128982838</v>
      </c>
      <c r="T106" s="108">
        <v>586.24</v>
      </c>
      <c r="U106" s="108">
        <v>677.01</v>
      </c>
      <c r="V106" s="109">
        <v>7.2309374809265101</v>
      </c>
      <c r="W106" s="110">
        <v>49.599998474121101</v>
      </c>
      <c r="X106" s="110" t="s">
        <v>443</v>
      </c>
      <c r="Y106" s="109">
        <v>0.16099999845027901</v>
      </c>
      <c r="Z106" s="108">
        <v>58</v>
      </c>
      <c r="AA106" s="108">
        <v>236</v>
      </c>
      <c r="AB106" s="110">
        <v>0.40000000596046398</v>
      </c>
      <c r="AC106" s="109">
        <v>43.704767779999997</v>
      </c>
      <c r="AD106" s="109">
        <v>353</v>
      </c>
      <c r="AE106" s="110">
        <v>41</v>
      </c>
      <c r="AF106" s="109" t="s">
        <v>443</v>
      </c>
      <c r="AG106" s="109">
        <v>40.630001068115199</v>
      </c>
      <c r="AH106" s="108">
        <v>206437</v>
      </c>
      <c r="AI106" s="108">
        <v>1140000</v>
      </c>
      <c r="AJ106" s="108">
        <v>434253</v>
      </c>
      <c r="AK106" s="108">
        <v>0</v>
      </c>
      <c r="AL106" s="108">
        <v>28</v>
      </c>
      <c r="AM106" s="108">
        <v>0</v>
      </c>
      <c r="AN106" s="108">
        <v>97</v>
      </c>
      <c r="AO106" s="110">
        <v>33</v>
      </c>
      <c r="AP106" s="110">
        <v>7.07</v>
      </c>
      <c r="AQ106" s="110">
        <v>3.5</v>
      </c>
      <c r="AR106" s="109">
        <v>3.1333333333333333</v>
      </c>
      <c r="AS106" s="109">
        <v>-1.2920991182327299</v>
      </c>
      <c r="AT106" s="108">
        <v>26</v>
      </c>
      <c r="AU106" s="110">
        <v>16.8189811706543</v>
      </c>
      <c r="AV106" s="109">
        <v>64.656303405761705</v>
      </c>
      <c r="AW106" s="109">
        <v>4.17397212982178</v>
      </c>
      <c r="AX106" s="109">
        <v>46.015350341796903</v>
      </c>
      <c r="AY106" s="108">
        <v>46000</v>
      </c>
      <c r="AZ106" s="110">
        <v>11.9951814</v>
      </c>
      <c r="BA106" s="110">
        <v>51.525145700000003</v>
      </c>
      <c r="BB106" s="108">
        <v>1506.00939941406</v>
      </c>
      <c r="BC106" s="108">
        <v>24894552</v>
      </c>
      <c r="BD106" s="108">
        <v>23057804</v>
      </c>
      <c r="BE106" s="108">
        <v>581540</v>
      </c>
      <c r="BF106" s="108"/>
    </row>
    <row r="107" spans="1:58" x14ac:dyDescent="0.25">
      <c r="A107" s="133" t="s">
        <v>191</v>
      </c>
      <c r="B107" s="111" t="s">
        <v>190</v>
      </c>
      <c r="C107" s="108">
        <v>15143.403007663157</v>
      </c>
      <c r="D107" s="108">
        <v>0</v>
      </c>
      <c r="E107" s="108">
        <v>73828.932499999995</v>
      </c>
      <c r="F107" s="108">
        <v>0</v>
      </c>
      <c r="G107" s="108">
        <v>6336.1001541050009</v>
      </c>
      <c r="H107" s="108">
        <v>0</v>
      </c>
      <c r="I107" s="108">
        <v>0</v>
      </c>
      <c r="J107" s="108">
        <v>856930</v>
      </c>
      <c r="K107" s="109">
        <v>0.24199999999999999</v>
      </c>
      <c r="L107" s="109">
        <v>9.0909090909090898E-2</v>
      </c>
      <c r="M107" s="109">
        <v>0.105</v>
      </c>
      <c r="N107" s="109">
        <v>2.1999999999999999E-2</v>
      </c>
      <c r="O107" s="108">
        <v>0</v>
      </c>
      <c r="P107" s="108">
        <v>0</v>
      </c>
      <c r="Q107" s="109">
        <v>0.47599999999999998</v>
      </c>
      <c r="R107" s="109">
        <v>0.27284419999999998</v>
      </c>
      <c r="S107" s="108">
        <v>234926612</v>
      </c>
      <c r="T107" s="108">
        <v>931.45</v>
      </c>
      <c r="U107" s="108">
        <v>1049.3900000000001</v>
      </c>
      <c r="V107" s="109">
        <v>16.907550811767599</v>
      </c>
      <c r="W107" s="110">
        <v>64</v>
      </c>
      <c r="X107" s="110">
        <v>16.700000762939499</v>
      </c>
      <c r="Y107" s="109">
        <v>1.8999999389052401E-2</v>
      </c>
      <c r="Z107" s="108">
        <v>81</v>
      </c>
      <c r="AA107" s="108">
        <v>193</v>
      </c>
      <c r="AB107" s="110">
        <v>9.1000003814697301</v>
      </c>
      <c r="AC107" s="109">
        <v>93.482086940000002</v>
      </c>
      <c r="AD107" s="109">
        <v>634</v>
      </c>
      <c r="AE107" s="110">
        <v>63</v>
      </c>
      <c r="AF107" s="109">
        <v>0.614085331382757</v>
      </c>
      <c r="AG107" s="109">
        <v>46.119998931884801</v>
      </c>
      <c r="AH107" s="108">
        <v>3439688</v>
      </c>
      <c r="AI107" s="108">
        <v>2800</v>
      </c>
      <c r="AJ107" s="108">
        <v>55921</v>
      </c>
      <c r="AK107" s="108">
        <v>0</v>
      </c>
      <c r="AL107" s="108">
        <v>11922</v>
      </c>
      <c r="AM107" s="108">
        <v>0</v>
      </c>
      <c r="AN107" s="108">
        <v>111</v>
      </c>
      <c r="AO107" s="110">
        <v>20.7</v>
      </c>
      <c r="AP107" s="110">
        <v>7.63</v>
      </c>
      <c r="AQ107" s="110">
        <v>23.6</v>
      </c>
      <c r="AR107" s="109">
        <v>3.416666666666667</v>
      </c>
      <c r="AS107" s="109">
        <v>-0.67486935853958097</v>
      </c>
      <c r="AT107" s="108">
        <v>31</v>
      </c>
      <c r="AU107" s="110">
        <v>11.8999996185303</v>
      </c>
      <c r="AV107" s="109">
        <v>65.963829040527301</v>
      </c>
      <c r="AW107" s="109">
        <v>9.2981481552124006</v>
      </c>
      <c r="AX107" s="109">
        <v>35.336421966552699</v>
      </c>
      <c r="AY107" s="108">
        <v>18000</v>
      </c>
      <c r="AZ107" s="110">
        <v>41.003374899999997</v>
      </c>
      <c r="BA107" s="110">
        <v>90.183049699999998</v>
      </c>
      <c r="BB107" s="108">
        <v>1169.31372070313</v>
      </c>
      <c r="BC107" s="108">
        <v>18091576</v>
      </c>
      <c r="BD107" s="108">
        <v>16936702</v>
      </c>
      <c r="BE107" s="108">
        <v>94280</v>
      </c>
      <c r="BF107" s="108"/>
    </row>
    <row r="108" spans="1:58" x14ac:dyDescent="0.25">
      <c r="A108" s="133" t="s">
        <v>193</v>
      </c>
      <c r="B108" s="111" t="s">
        <v>192</v>
      </c>
      <c r="C108" s="108">
        <v>23035.158238526317</v>
      </c>
      <c r="D108" s="108">
        <v>0</v>
      </c>
      <c r="E108" s="108">
        <v>180134.239</v>
      </c>
      <c r="F108" s="108">
        <v>52.655999999999999</v>
      </c>
      <c r="G108" s="108">
        <v>3239.0518092849998</v>
      </c>
      <c r="H108" s="108">
        <v>0</v>
      </c>
      <c r="I108" s="108">
        <v>19722.056999999997</v>
      </c>
      <c r="J108" s="108">
        <v>66818</v>
      </c>
      <c r="K108" s="109">
        <v>6.0999999999999999E-2</v>
      </c>
      <c r="L108" s="109">
        <v>6.0606060606060601E-2</v>
      </c>
      <c r="M108" s="109">
        <v>0.48599999999999999</v>
      </c>
      <c r="N108" s="109">
        <v>1.2999999999999999E-2</v>
      </c>
      <c r="O108" s="108">
        <v>0</v>
      </c>
      <c r="P108" s="108">
        <v>0</v>
      </c>
      <c r="Q108" s="109">
        <v>0.78900000000000003</v>
      </c>
      <c r="R108" s="109" t="s">
        <v>443</v>
      </c>
      <c r="S108" s="108">
        <v>2699195</v>
      </c>
      <c r="T108" s="108">
        <v>20.059999999999999</v>
      </c>
      <c r="U108" s="108">
        <v>-0.59</v>
      </c>
      <c r="V108" s="109">
        <v>-2.04878597287461E-4</v>
      </c>
      <c r="W108" s="110">
        <v>7</v>
      </c>
      <c r="X108" s="110">
        <v>12.8999996185303</v>
      </c>
      <c r="Y108" s="109">
        <v>1.1979999542236299</v>
      </c>
      <c r="Z108" s="108">
        <v>96</v>
      </c>
      <c r="AA108" s="108">
        <v>89</v>
      </c>
      <c r="AB108" s="110">
        <v>0.40000000596046398</v>
      </c>
      <c r="AC108" s="109">
        <v>1040.23279265</v>
      </c>
      <c r="AD108" s="109">
        <v>40</v>
      </c>
      <c r="AE108" s="110">
        <v>1</v>
      </c>
      <c r="AF108" s="109">
        <v>0.29097987359017202</v>
      </c>
      <c r="AG108" s="109">
        <v>46.259998321533203</v>
      </c>
      <c r="AH108" s="108">
        <v>3010</v>
      </c>
      <c r="AI108" s="108">
        <v>31841</v>
      </c>
      <c r="AJ108" s="108">
        <v>0</v>
      </c>
      <c r="AK108" s="108">
        <v>0</v>
      </c>
      <c r="AL108" s="108">
        <v>92263</v>
      </c>
      <c r="AM108" s="108">
        <v>0</v>
      </c>
      <c r="AN108" s="108">
        <v>129</v>
      </c>
      <c r="AO108" s="110">
        <v>4.9000000000000004</v>
      </c>
      <c r="AP108" s="110">
        <v>2.91</v>
      </c>
      <c r="AQ108" s="110">
        <v>4.3</v>
      </c>
      <c r="AR108" s="109">
        <v>3.95</v>
      </c>
      <c r="AS108" s="109">
        <v>0.964427709579468</v>
      </c>
      <c r="AT108" s="108">
        <v>49</v>
      </c>
      <c r="AU108" s="110">
        <v>100</v>
      </c>
      <c r="AV108" s="109">
        <v>94.636993408203097</v>
      </c>
      <c r="AW108" s="109">
        <v>71.064064025878906</v>
      </c>
      <c r="AX108" s="109">
        <v>143.91290283203099</v>
      </c>
      <c r="AY108" s="108">
        <v>69000</v>
      </c>
      <c r="AZ108" s="110">
        <v>96.012081199999997</v>
      </c>
      <c r="BA108" s="110">
        <v>98.227043600000002</v>
      </c>
      <c r="BB108" s="108">
        <v>27680.76953125</v>
      </c>
      <c r="BC108" s="108">
        <v>31187264</v>
      </c>
      <c r="BD108" s="108">
        <v>30172021</v>
      </c>
      <c r="BE108" s="108">
        <v>328550</v>
      </c>
      <c r="BF108" s="108"/>
    </row>
    <row r="109" spans="1:58" x14ac:dyDescent="0.25">
      <c r="A109" s="133" t="s">
        <v>195</v>
      </c>
      <c r="B109" s="111" t="s">
        <v>194</v>
      </c>
      <c r="C109" s="108">
        <v>0</v>
      </c>
      <c r="D109" s="108">
        <v>0</v>
      </c>
      <c r="E109" s="108" t="s">
        <v>443</v>
      </c>
      <c r="F109" s="108">
        <v>121.242</v>
      </c>
      <c r="G109" s="108">
        <v>0</v>
      </c>
      <c r="H109" s="108">
        <v>0</v>
      </c>
      <c r="I109" s="108">
        <v>0</v>
      </c>
      <c r="J109" s="108">
        <v>0</v>
      </c>
      <c r="K109" s="109">
        <v>0</v>
      </c>
      <c r="L109" s="109" t="s">
        <v>443</v>
      </c>
      <c r="M109" s="109">
        <v>1.2999999999999999E-2</v>
      </c>
      <c r="N109" s="109">
        <v>2.8000000000000001E-2</v>
      </c>
      <c r="O109" s="108">
        <v>0</v>
      </c>
      <c r="P109" s="108">
        <v>0</v>
      </c>
      <c r="Q109" s="109">
        <v>0.70099999999999996</v>
      </c>
      <c r="R109" s="109">
        <v>7.4999999999999997E-3</v>
      </c>
      <c r="S109" s="108">
        <v>88333</v>
      </c>
      <c r="T109" s="108">
        <v>22.54</v>
      </c>
      <c r="U109" s="108">
        <v>26.83</v>
      </c>
      <c r="V109" s="109">
        <v>0.86277985572814897</v>
      </c>
      <c r="W109" s="110">
        <v>8.6000003814697301</v>
      </c>
      <c r="X109" s="110">
        <v>17.799999237060501</v>
      </c>
      <c r="Y109" s="109">
        <v>1.41499996185303</v>
      </c>
      <c r="Z109" s="108">
        <v>99</v>
      </c>
      <c r="AA109" s="108">
        <v>53</v>
      </c>
      <c r="AB109" s="110">
        <v>0.10000000149011599</v>
      </c>
      <c r="AC109" s="109">
        <v>1995.8422550400001</v>
      </c>
      <c r="AD109" s="109">
        <v>68</v>
      </c>
      <c r="AE109" s="110" t="s">
        <v>443</v>
      </c>
      <c r="AF109" s="109">
        <v>0.31212344404923997</v>
      </c>
      <c r="AG109" s="109">
        <v>36.779998779296903</v>
      </c>
      <c r="AH109" s="108">
        <v>0</v>
      </c>
      <c r="AI109" s="108">
        <v>0</v>
      </c>
      <c r="AJ109" s="108">
        <v>0</v>
      </c>
      <c r="AK109" s="108">
        <v>0</v>
      </c>
      <c r="AL109" s="108">
        <v>0</v>
      </c>
      <c r="AM109" s="108">
        <v>0</v>
      </c>
      <c r="AN109" s="108">
        <v>131</v>
      </c>
      <c r="AO109" s="110">
        <v>5.2</v>
      </c>
      <c r="AP109" s="110">
        <v>3.51</v>
      </c>
      <c r="AQ109" s="110">
        <v>14.2</v>
      </c>
      <c r="AR109" s="109">
        <v>2.6833333333333331</v>
      </c>
      <c r="AS109" s="109">
        <v>-0.38202518224716198</v>
      </c>
      <c r="AT109" s="108">
        <v>36</v>
      </c>
      <c r="AU109" s="110">
        <v>100</v>
      </c>
      <c r="AV109" s="109">
        <v>99.321022033691406</v>
      </c>
      <c r="AW109" s="109">
        <v>54.461956024169901</v>
      </c>
      <c r="AX109" s="109">
        <v>206.65621948242199</v>
      </c>
      <c r="AY109" s="108">
        <v>680</v>
      </c>
      <c r="AZ109" s="110">
        <v>97.942069599999996</v>
      </c>
      <c r="BA109" s="110">
        <v>98.646576199999998</v>
      </c>
      <c r="BB109" s="108">
        <v>13198.8798828125</v>
      </c>
      <c r="BC109" s="108">
        <v>417492</v>
      </c>
      <c r="BD109" s="108">
        <v>357602</v>
      </c>
      <c r="BE109" s="108">
        <v>300</v>
      </c>
      <c r="BF109" s="108"/>
    </row>
    <row r="110" spans="1:58" x14ac:dyDescent="0.25">
      <c r="A110" s="133" t="s">
        <v>197</v>
      </c>
      <c r="B110" s="111" t="s">
        <v>196</v>
      </c>
      <c r="C110" s="108">
        <v>0</v>
      </c>
      <c r="D110" s="108">
        <v>0</v>
      </c>
      <c r="E110" s="108">
        <v>149312.30300000001</v>
      </c>
      <c r="F110" s="108">
        <v>0</v>
      </c>
      <c r="G110" s="108">
        <v>0</v>
      </c>
      <c r="H110" s="108">
        <v>0</v>
      </c>
      <c r="I110" s="108">
        <v>0</v>
      </c>
      <c r="J110" s="108">
        <v>164454</v>
      </c>
      <c r="K110" s="109">
        <v>0.182</v>
      </c>
      <c r="L110" s="109">
        <v>9.0909090909090898E-2</v>
      </c>
      <c r="M110" s="109">
        <v>0.94099999999999995</v>
      </c>
      <c r="N110" s="109">
        <v>0.876</v>
      </c>
      <c r="O110" s="108">
        <v>0</v>
      </c>
      <c r="P110" s="108">
        <v>0</v>
      </c>
      <c r="Q110" s="109">
        <v>0.442</v>
      </c>
      <c r="R110" s="109">
        <v>0.45609840000000001</v>
      </c>
      <c r="S110" s="108">
        <v>512926707</v>
      </c>
      <c r="T110" s="108">
        <v>1235.92</v>
      </c>
      <c r="U110" s="108">
        <v>1200.45</v>
      </c>
      <c r="V110" s="109">
        <v>9.7184848785400408</v>
      </c>
      <c r="W110" s="110">
        <v>114.699996948242</v>
      </c>
      <c r="X110" s="110">
        <v>27.899999618530298</v>
      </c>
      <c r="Y110" s="109">
        <v>8.2999996840953799E-2</v>
      </c>
      <c r="Z110" s="108">
        <v>75</v>
      </c>
      <c r="AA110" s="108">
        <v>57</v>
      </c>
      <c r="AB110" s="110">
        <v>1.29999995231628</v>
      </c>
      <c r="AC110" s="109">
        <v>108.09989826</v>
      </c>
      <c r="AD110" s="109">
        <v>587</v>
      </c>
      <c r="AE110" s="110">
        <v>92</v>
      </c>
      <c r="AF110" s="109">
        <v>0.68855276417617695</v>
      </c>
      <c r="AG110" s="109">
        <v>33.040000915527301</v>
      </c>
      <c r="AH110" s="108">
        <v>2000</v>
      </c>
      <c r="AI110" s="108">
        <v>9500</v>
      </c>
      <c r="AJ110" s="108">
        <v>0</v>
      </c>
      <c r="AK110" s="108">
        <v>51961</v>
      </c>
      <c r="AL110" s="108">
        <v>17512</v>
      </c>
      <c r="AM110" s="108">
        <v>9758</v>
      </c>
      <c r="AN110" s="108">
        <v>137</v>
      </c>
      <c r="AO110" s="110">
        <v>4.9000000000000004</v>
      </c>
      <c r="AP110" s="110">
        <v>7.67</v>
      </c>
      <c r="AQ110" s="110">
        <v>9.4</v>
      </c>
      <c r="AR110" s="109">
        <v>3.05</v>
      </c>
      <c r="AS110" s="109">
        <v>-0.911282539367676</v>
      </c>
      <c r="AT110" s="108">
        <v>32</v>
      </c>
      <c r="AU110" s="110">
        <v>27.293140411376999</v>
      </c>
      <c r="AV110" s="109">
        <v>33.068870544433601</v>
      </c>
      <c r="AW110" s="109">
        <v>10.3369245529175</v>
      </c>
      <c r="AX110" s="109">
        <v>139.61186218261699</v>
      </c>
      <c r="AY110" s="108">
        <v>110000</v>
      </c>
      <c r="AZ110" s="110">
        <v>24.670747800000001</v>
      </c>
      <c r="BA110" s="110">
        <v>77.021926899999997</v>
      </c>
      <c r="BB110" s="108">
        <v>2117.21826171875</v>
      </c>
      <c r="BC110" s="108">
        <v>17994836</v>
      </c>
      <c r="BD110" s="108">
        <v>17010512</v>
      </c>
      <c r="BE110" s="108">
        <v>1220190</v>
      </c>
      <c r="BF110" s="108"/>
    </row>
    <row r="111" spans="1:58" x14ac:dyDescent="0.25">
      <c r="A111" s="133" t="s">
        <v>199</v>
      </c>
      <c r="B111" s="111" t="s">
        <v>198</v>
      </c>
      <c r="C111" s="108">
        <v>0</v>
      </c>
      <c r="D111" s="108">
        <v>0</v>
      </c>
      <c r="E111" s="108" t="s">
        <v>443</v>
      </c>
      <c r="F111" s="108">
        <v>8.5519999999999996</v>
      </c>
      <c r="G111" s="108">
        <v>0</v>
      </c>
      <c r="H111" s="108">
        <v>0</v>
      </c>
      <c r="I111" s="108">
        <v>0</v>
      </c>
      <c r="J111" s="108">
        <v>0</v>
      </c>
      <c r="K111" s="109">
        <v>0</v>
      </c>
      <c r="L111" s="109">
        <v>0.15151515151515199</v>
      </c>
      <c r="M111" s="109">
        <v>1E-3</v>
      </c>
      <c r="N111" s="109">
        <v>0</v>
      </c>
      <c r="O111" s="108">
        <v>0</v>
      </c>
      <c r="P111" s="108">
        <v>0</v>
      </c>
      <c r="Q111" s="109">
        <v>0.85599999999999998</v>
      </c>
      <c r="R111" s="109" t="s">
        <v>443</v>
      </c>
      <c r="S111" s="108">
        <v>254582</v>
      </c>
      <c r="T111" s="108">
        <v>0</v>
      </c>
      <c r="U111" s="108">
        <v>0</v>
      </c>
      <c r="V111" s="109" t="s">
        <v>443</v>
      </c>
      <c r="W111" s="110">
        <v>6.4000000953674299</v>
      </c>
      <c r="X111" s="110" t="s">
        <v>443</v>
      </c>
      <c r="Y111" s="109">
        <v>3.9079999923706099</v>
      </c>
      <c r="Z111" s="108">
        <v>93</v>
      </c>
      <c r="AA111" s="108">
        <v>8.8000001907348597</v>
      </c>
      <c r="AB111" s="110" t="s">
        <v>443</v>
      </c>
      <c r="AC111" s="109">
        <v>3071.6276507799998</v>
      </c>
      <c r="AD111" s="109">
        <v>9</v>
      </c>
      <c r="AE111" s="110" t="s">
        <v>443</v>
      </c>
      <c r="AF111" s="109">
        <v>0.21723879523902301</v>
      </c>
      <c r="AG111" s="109" t="s">
        <v>443</v>
      </c>
      <c r="AH111" s="108">
        <v>0</v>
      </c>
      <c r="AI111" s="108">
        <v>0</v>
      </c>
      <c r="AJ111" s="108">
        <v>0</v>
      </c>
      <c r="AK111" s="108">
        <v>0</v>
      </c>
      <c r="AL111" s="108">
        <v>7948</v>
      </c>
      <c r="AM111" s="108">
        <v>0</v>
      </c>
      <c r="AN111" s="108">
        <v>136</v>
      </c>
      <c r="AO111" s="110">
        <v>4.9000000000000004</v>
      </c>
      <c r="AP111" s="110">
        <v>2.59</v>
      </c>
      <c r="AQ111" s="110">
        <v>8.6</v>
      </c>
      <c r="AR111" s="109" t="s">
        <v>443</v>
      </c>
      <c r="AS111" s="109">
        <v>0.85095900297164895</v>
      </c>
      <c r="AT111" s="108">
        <v>55</v>
      </c>
      <c r="AU111" s="110">
        <v>100</v>
      </c>
      <c r="AV111" s="109">
        <v>94.066612243652301</v>
      </c>
      <c r="AW111" s="109">
        <v>76.183998107910199</v>
      </c>
      <c r="AX111" s="109">
        <v>129.29791259765599</v>
      </c>
      <c r="AY111" s="108">
        <v>2700</v>
      </c>
      <c r="AZ111" s="110">
        <v>100</v>
      </c>
      <c r="BA111" s="110">
        <v>100</v>
      </c>
      <c r="BB111" s="108">
        <v>37899.2109375</v>
      </c>
      <c r="BC111" s="108">
        <v>436947</v>
      </c>
      <c r="BD111" s="108">
        <v>416897</v>
      </c>
      <c r="BE111" s="108">
        <v>320</v>
      </c>
      <c r="BF111" s="108"/>
    </row>
    <row r="112" spans="1:58" x14ac:dyDescent="0.25">
      <c r="A112" s="133" t="s">
        <v>201</v>
      </c>
      <c r="B112" s="111" t="s">
        <v>200</v>
      </c>
      <c r="C112" s="108">
        <v>0</v>
      </c>
      <c r="D112" s="108">
        <v>0</v>
      </c>
      <c r="E112" s="108" t="s">
        <v>443</v>
      </c>
      <c r="F112" s="108">
        <v>0.91</v>
      </c>
      <c r="G112" s="108">
        <v>10.336673493243001</v>
      </c>
      <c r="H112" s="108">
        <v>0.13695882749550001</v>
      </c>
      <c r="I112" s="108">
        <v>0</v>
      </c>
      <c r="J112" s="108">
        <v>829</v>
      </c>
      <c r="K112" s="109">
        <v>6.0999999999999999E-2</v>
      </c>
      <c r="L112" s="109" t="s">
        <v>443</v>
      </c>
      <c r="M112" s="109">
        <v>3.0000000000000001E-3</v>
      </c>
      <c r="N112" s="109">
        <v>7.8E-2</v>
      </c>
      <c r="O112" s="108">
        <v>0</v>
      </c>
      <c r="P112" s="108">
        <v>0</v>
      </c>
      <c r="Q112" s="109" t="s">
        <v>443</v>
      </c>
      <c r="R112" s="109" t="s">
        <v>443</v>
      </c>
      <c r="S112" s="108">
        <v>2934133</v>
      </c>
      <c r="T112" s="108">
        <v>55.7</v>
      </c>
      <c r="U112" s="108">
        <v>57.06</v>
      </c>
      <c r="V112" s="109">
        <v>23.981580734252901</v>
      </c>
      <c r="W112" s="110">
        <v>36</v>
      </c>
      <c r="X112" s="110">
        <v>13</v>
      </c>
      <c r="Y112" s="109">
        <v>0.43799999356269798</v>
      </c>
      <c r="Z112" s="108">
        <v>75</v>
      </c>
      <c r="AA112" s="108">
        <v>344</v>
      </c>
      <c r="AB112" s="110" t="s">
        <v>443</v>
      </c>
      <c r="AC112" s="109">
        <v>679.56758645000002</v>
      </c>
      <c r="AD112" s="109" t="s">
        <v>443</v>
      </c>
      <c r="AE112" s="110" t="s">
        <v>443</v>
      </c>
      <c r="AF112" s="109" t="s">
        <v>443</v>
      </c>
      <c r="AG112" s="109" t="s">
        <v>443</v>
      </c>
      <c r="AH112" s="108">
        <v>0</v>
      </c>
      <c r="AI112" s="108">
        <v>21000</v>
      </c>
      <c r="AJ112" s="108">
        <v>0</v>
      </c>
      <c r="AK112" s="108">
        <v>0</v>
      </c>
      <c r="AL112" s="108">
        <v>0</v>
      </c>
      <c r="AM112" s="108">
        <v>0</v>
      </c>
      <c r="AN112" s="108">
        <v>114</v>
      </c>
      <c r="AO112" s="110">
        <v>14.2</v>
      </c>
      <c r="AP112" s="110" t="s">
        <v>443</v>
      </c>
      <c r="AQ112" s="110" t="s">
        <v>443</v>
      </c>
      <c r="AR112" s="109">
        <v>2.083333333333333</v>
      </c>
      <c r="AS112" s="109">
        <v>-1.5973597764968901</v>
      </c>
      <c r="AT112" s="108" t="s">
        <v>443</v>
      </c>
      <c r="AU112" s="110">
        <v>90.019790649414105</v>
      </c>
      <c r="AV112" s="109">
        <v>98.265083312988295</v>
      </c>
      <c r="AW112" s="109">
        <v>19.282442092895501</v>
      </c>
      <c r="AX112" s="109">
        <v>29.2491455078125</v>
      </c>
      <c r="AY112" s="108">
        <v>260</v>
      </c>
      <c r="AZ112" s="110">
        <v>76.860689500000007</v>
      </c>
      <c r="BA112" s="110">
        <v>94.618129699999997</v>
      </c>
      <c r="BB112" s="108">
        <v>4072.3544921875</v>
      </c>
      <c r="BC112" s="108">
        <v>53066</v>
      </c>
      <c r="BD112" s="108">
        <v>50924</v>
      </c>
      <c r="BE112" s="108">
        <v>180</v>
      </c>
      <c r="BF112" s="108"/>
    </row>
    <row r="113" spans="1:58" x14ac:dyDescent="0.25">
      <c r="A113" s="133" t="s">
        <v>203</v>
      </c>
      <c r="B113" s="111" t="s">
        <v>202</v>
      </c>
      <c r="C113" s="108">
        <v>0</v>
      </c>
      <c r="D113" s="108">
        <v>0</v>
      </c>
      <c r="E113" s="108">
        <v>48521.126500000006</v>
      </c>
      <c r="F113" s="108">
        <v>1.1040000000000001</v>
      </c>
      <c r="G113" s="108">
        <v>0</v>
      </c>
      <c r="H113" s="108">
        <v>0</v>
      </c>
      <c r="I113" s="108">
        <v>0</v>
      </c>
      <c r="J113" s="108">
        <v>91785</v>
      </c>
      <c r="K113" s="109">
        <v>0.152</v>
      </c>
      <c r="L113" s="109">
        <v>0.33333333333333298</v>
      </c>
      <c r="M113" s="109">
        <v>0.45500000000000002</v>
      </c>
      <c r="N113" s="109">
        <v>0.193</v>
      </c>
      <c r="O113" s="108">
        <v>0</v>
      </c>
      <c r="P113" s="108">
        <v>0</v>
      </c>
      <c r="Q113" s="109">
        <v>0.51300000000000001</v>
      </c>
      <c r="R113" s="109">
        <v>0.29147620000000002</v>
      </c>
      <c r="S113" s="108">
        <v>128069721</v>
      </c>
      <c r="T113" s="108">
        <v>260.70999999999998</v>
      </c>
      <c r="U113" s="108">
        <v>318.11</v>
      </c>
      <c r="V113" s="109">
        <v>6.8208980560302699</v>
      </c>
      <c r="W113" s="110">
        <v>84.699996948242202</v>
      </c>
      <c r="X113" s="110">
        <v>19.5</v>
      </c>
      <c r="Y113" s="109">
        <v>0.129999995231628</v>
      </c>
      <c r="Z113" s="108">
        <v>70</v>
      </c>
      <c r="AA113" s="108">
        <v>107</v>
      </c>
      <c r="AB113" s="110">
        <v>0.60000002384185802</v>
      </c>
      <c r="AC113" s="109">
        <v>148.10751933</v>
      </c>
      <c r="AD113" s="109">
        <v>602</v>
      </c>
      <c r="AE113" s="110">
        <v>67</v>
      </c>
      <c r="AF113" s="109">
        <v>0.62649687617267802</v>
      </c>
      <c r="AG113" s="109">
        <v>32.419998168945298</v>
      </c>
      <c r="AH113" s="108">
        <v>0</v>
      </c>
      <c r="AI113" s="108">
        <v>0</v>
      </c>
      <c r="AJ113" s="108">
        <v>0</v>
      </c>
      <c r="AK113" s="108">
        <v>0</v>
      </c>
      <c r="AL113" s="108">
        <v>79006</v>
      </c>
      <c r="AM113" s="108">
        <v>0</v>
      </c>
      <c r="AN113" s="108">
        <v>132</v>
      </c>
      <c r="AO113" s="110">
        <v>5.6</v>
      </c>
      <c r="AP113" s="110">
        <v>10.09</v>
      </c>
      <c r="AQ113" s="110">
        <v>3.1</v>
      </c>
      <c r="AR113" s="109">
        <v>3.0666666666666669</v>
      </c>
      <c r="AS113" s="109">
        <v>-1.02858769893646</v>
      </c>
      <c r="AT113" s="108">
        <v>27</v>
      </c>
      <c r="AU113" s="110">
        <v>38.799999237060497</v>
      </c>
      <c r="AV113" s="109">
        <v>52.123561859130902</v>
      </c>
      <c r="AW113" s="109">
        <v>15.1991262435913</v>
      </c>
      <c r="AX113" s="109">
        <v>89.320663452148395</v>
      </c>
      <c r="AY113" s="108">
        <v>15000</v>
      </c>
      <c r="AZ113" s="110">
        <v>40.005230099999999</v>
      </c>
      <c r="BA113" s="110">
        <v>57.888390399999999</v>
      </c>
      <c r="BB113" s="108">
        <v>3853.53466796875</v>
      </c>
      <c r="BC113" s="108">
        <v>4301018</v>
      </c>
      <c r="BD113" s="108">
        <v>3919015</v>
      </c>
      <c r="BE113" s="108">
        <v>1030700</v>
      </c>
      <c r="BF113" s="108"/>
    </row>
    <row r="114" spans="1:58" x14ac:dyDescent="0.25">
      <c r="A114" s="133" t="s">
        <v>205</v>
      </c>
      <c r="B114" s="111" t="s">
        <v>204</v>
      </c>
      <c r="C114" s="108">
        <v>0</v>
      </c>
      <c r="D114" s="108">
        <v>0</v>
      </c>
      <c r="E114" s="108" t="s">
        <v>443</v>
      </c>
      <c r="F114" s="108">
        <v>5.8979999999999997</v>
      </c>
      <c r="G114" s="108">
        <v>23665.99693438</v>
      </c>
      <c r="H114" s="108">
        <v>17436.474994280001</v>
      </c>
      <c r="I114" s="108">
        <v>429.40800000000007</v>
      </c>
      <c r="J114" s="108">
        <v>0</v>
      </c>
      <c r="K114" s="109">
        <v>0.03</v>
      </c>
      <c r="L114" s="109">
        <v>6.0606060606060601E-2</v>
      </c>
      <c r="M114" s="109">
        <v>0.02</v>
      </c>
      <c r="N114" s="109">
        <v>3.0000000000000001E-3</v>
      </c>
      <c r="O114" s="108">
        <v>0</v>
      </c>
      <c r="P114" s="108">
        <v>0</v>
      </c>
      <c r="Q114" s="109">
        <v>0.78100000000000003</v>
      </c>
      <c r="R114" s="109" t="s">
        <v>443</v>
      </c>
      <c r="S114" s="108">
        <v>0</v>
      </c>
      <c r="T114" s="108">
        <v>44.52</v>
      </c>
      <c r="U114" s="108">
        <v>76.55</v>
      </c>
      <c r="V114" s="109">
        <v>0.66012597084045399</v>
      </c>
      <c r="W114" s="110">
        <v>13.5</v>
      </c>
      <c r="X114" s="110" t="s">
        <v>443</v>
      </c>
      <c r="Y114" s="109" t="s">
        <v>443</v>
      </c>
      <c r="Z114" s="108">
        <v>92</v>
      </c>
      <c r="AA114" s="108">
        <v>22</v>
      </c>
      <c r="AB114" s="110">
        <v>0.89999997615814198</v>
      </c>
      <c r="AC114" s="109">
        <v>896.15816959999995</v>
      </c>
      <c r="AD114" s="109">
        <v>53</v>
      </c>
      <c r="AE114" s="110" t="s">
        <v>443</v>
      </c>
      <c r="AF114" s="109">
        <v>0.37988144719389599</v>
      </c>
      <c r="AG114" s="109">
        <v>35.840000152587898</v>
      </c>
      <c r="AH114" s="108">
        <v>0</v>
      </c>
      <c r="AI114" s="108">
        <v>0</v>
      </c>
      <c r="AJ114" s="108">
        <v>0</v>
      </c>
      <c r="AK114" s="108">
        <v>0</v>
      </c>
      <c r="AL114" s="108">
        <v>0</v>
      </c>
      <c r="AM114" s="108">
        <v>0</v>
      </c>
      <c r="AN114" s="108">
        <v>129</v>
      </c>
      <c r="AO114" s="110">
        <v>4.9000000000000004</v>
      </c>
      <c r="AP114" s="110">
        <v>4.9000000000000004</v>
      </c>
      <c r="AQ114" s="110">
        <v>11.7</v>
      </c>
      <c r="AR114" s="109">
        <v>3.7</v>
      </c>
      <c r="AS114" s="109">
        <v>1.03581547737122</v>
      </c>
      <c r="AT114" s="108">
        <v>54</v>
      </c>
      <c r="AU114" s="110">
        <v>99.166175842285199</v>
      </c>
      <c r="AV114" s="109">
        <v>90.616043090820298</v>
      </c>
      <c r="AW114" s="109">
        <v>50.139320373535199</v>
      </c>
      <c r="AX114" s="109">
        <v>140.57328796386699</v>
      </c>
      <c r="AY114" s="108">
        <v>2800</v>
      </c>
      <c r="AZ114" s="110">
        <v>93.149146299999998</v>
      </c>
      <c r="BA114" s="110">
        <v>99.856969800000002</v>
      </c>
      <c r="BB114" s="108">
        <v>21087.75</v>
      </c>
      <c r="BC114" s="108">
        <v>1263473</v>
      </c>
      <c r="BD114" s="108">
        <v>1267997</v>
      </c>
      <c r="BE114" s="108">
        <v>2030</v>
      </c>
      <c r="BF114" s="108"/>
    </row>
    <row r="115" spans="1:58" x14ac:dyDescent="0.25">
      <c r="A115" s="133" t="s">
        <v>207</v>
      </c>
      <c r="B115" s="111" t="s">
        <v>206</v>
      </c>
      <c r="C115" s="108">
        <v>173417.26957684208</v>
      </c>
      <c r="D115" s="108">
        <v>28381.221963578948</v>
      </c>
      <c r="E115" s="108">
        <v>552683.00550000009</v>
      </c>
      <c r="F115" s="108">
        <v>123.848</v>
      </c>
      <c r="G115" s="108">
        <v>1534201.0508742998</v>
      </c>
      <c r="H115" s="108">
        <v>516569.77418445004</v>
      </c>
      <c r="I115" s="108">
        <v>87482.01400000001</v>
      </c>
      <c r="J115" s="108">
        <v>77727</v>
      </c>
      <c r="K115" s="109">
        <v>0.182</v>
      </c>
      <c r="L115" s="109">
        <v>3.03030303030303E-2</v>
      </c>
      <c r="M115" s="109">
        <v>0.97599999999999998</v>
      </c>
      <c r="N115" s="109">
        <v>0.78700000000000003</v>
      </c>
      <c r="O115" s="108">
        <v>0</v>
      </c>
      <c r="P115" s="108">
        <v>5</v>
      </c>
      <c r="Q115" s="109">
        <v>0.76200000000000001</v>
      </c>
      <c r="R115" s="109">
        <v>2.3980899999999999E-2</v>
      </c>
      <c r="S115" s="108">
        <v>496524</v>
      </c>
      <c r="T115" s="108">
        <v>814.89</v>
      </c>
      <c r="U115" s="108">
        <v>308.88</v>
      </c>
      <c r="V115" s="109">
        <v>2.7033366262912799E-2</v>
      </c>
      <c r="W115" s="110">
        <v>13.199999809265099</v>
      </c>
      <c r="X115" s="110">
        <v>2.7999999523162802</v>
      </c>
      <c r="Y115" s="109">
        <v>2.0950000286102299</v>
      </c>
      <c r="Z115" s="108">
        <v>96</v>
      </c>
      <c r="AA115" s="108">
        <v>21</v>
      </c>
      <c r="AB115" s="110">
        <v>0.20000000298023199</v>
      </c>
      <c r="AC115" s="109">
        <v>1121.9887776</v>
      </c>
      <c r="AD115" s="109">
        <v>38</v>
      </c>
      <c r="AE115" s="110">
        <v>0</v>
      </c>
      <c r="AF115" s="109">
        <v>0.34533413290405002</v>
      </c>
      <c r="AG115" s="109">
        <v>48.209999084472699</v>
      </c>
      <c r="AH115" s="108">
        <v>21791</v>
      </c>
      <c r="AI115" s="108">
        <v>74500</v>
      </c>
      <c r="AJ115" s="108">
        <v>0</v>
      </c>
      <c r="AK115" s="108">
        <v>310527</v>
      </c>
      <c r="AL115" s="108">
        <v>6202</v>
      </c>
      <c r="AM115" s="108">
        <v>0</v>
      </c>
      <c r="AN115" s="108">
        <v>130</v>
      </c>
      <c r="AO115" s="110">
        <v>4.9000000000000004</v>
      </c>
      <c r="AP115" s="110">
        <v>3.74</v>
      </c>
      <c r="AQ115" s="110">
        <v>4.7</v>
      </c>
      <c r="AR115" s="109">
        <v>2.9666666666666668</v>
      </c>
      <c r="AS115" s="109">
        <v>0.21091040968895</v>
      </c>
      <c r="AT115" s="108">
        <v>30</v>
      </c>
      <c r="AU115" s="110">
        <v>99.172927856445298</v>
      </c>
      <c r="AV115" s="109">
        <v>94.545593261718807</v>
      </c>
      <c r="AW115" s="109">
        <v>57.431041717529297</v>
      </c>
      <c r="AX115" s="109">
        <v>85.304420471191406</v>
      </c>
      <c r="AY115" s="108">
        <v>360000</v>
      </c>
      <c r="AZ115" s="110">
        <v>85.157210899999995</v>
      </c>
      <c r="BA115" s="110">
        <v>96.110478599999993</v>
      </c>
      <c r="BB115" s="108">
        <v>17861.568359375</v>
      </c>
      <c r="BC115" s="108">
        <v>127540424</v>
      </c>
      <c r="BD115" s="108">
        <v>125838549</v>
      </c>
      <c r="BE115" s="108">
        <v>1943950</v>
      </c>
      <c r="BF115" s="108"/>
    </row>
    <row r="116" spans="1:58" x14ac:dyDescent="0.25">
      <c r="A116" s="133" t="s">
        <v>754</v>
      </c>
      <c r="B116" s="111" t="s">
        <v>208</v>
      </c>
      <c r="C116" s="108">
        <v>26.238988669473684</v>
      </c>
      <c r="D116" s="108">
        <v>0</v>
      </c>
      <c r="E116" s="108" t="s">
        <v>443</v>
      </c>
      <c r="F116" s="108">
        <v>1.94</v>
      </c>
      <c r="G116" s="108">
        <v>916.41005995490002</v>
      </c>
      <c r="H116" s="108">
        <v>137.54519527218997</v>
      </c>
      <c r="I116" s="108">
        <v>154.27199999999999</v>
      </c>
      <c r="J116" s="108">
        <v>3903</v>
      </c>
      <c r="K116" s="109">
        <v>6.0999999999999999E-2</v>
      </c>
      <c r="L116" s="109">
        <v>0.39393939393939398</v>
      </c>
      <c r="M116" s="109">
        <v>6.0000000000000001E-3</v>
      </c>
      <c r="N116" s="109">
        <v>1.2999999999999999E-2</v>
      </c>
      <c r="O116" s="108">
        <v>0</v>
      </c>
      <c r="P116" s="108">
        <v>0</v>
      </c>
      <c r="Q116" s="109">
        <v>0.63800000000000001</v>
      </c>
      <c r="R116" s="109" t="s">
        <v>443</v>
      </c>
      <c r="S116" s="108">
        <v>40893978</v>
      </c>
      <c r="T116" s="108">
        <v>117.01</v>
      </c>
      <c r="U116" s="108">
        <v>81.39</v>
      </c>
      <c r="V116" s="109">
        <v>21.950519561767599</v>
      </c>
      <c r="W116" s="110">
        <v>34.700000762939503</v>
      </c>
      <c r="X116" s="110">
        <v>15</v>
      </c>
      <c r="Y116" s="109">
        <v>0.17700000107288399</v>
      </c>
      <c r="Z116" s="108">
        <v>70</v>
      </c>
      <c r="AA116" s="108">
        <v>124</v>
      </c>
      <c r="AB116" s="110" t="s">
        <v>443</v>
      </c>
      <c r="AC116" s="109">
        <v>472.64895538000002</v>
      </c>
      <c r="AD116" s="109">
        <v>100</v>
      </c>
      <c r="AE116" s="110" t="s">
        <v>443</v>
      </c>
      <c r="AF116" s="109" t="s">
        <v>443</v>
      </c>
      <c r="AG116" s="109" t="s">
        <v>443</v>
      </c>
      <c r="AH116" s="108">
        <v>35000</v>
      </c>
      <c r="AI116" s="108">
        <v>100000</v>
      </c>
      <c r="AJ116" s="108">
        <v>0</v>
      </c>
      <c r="AK116" s="108">
        <v>0</v>
      </c>
      <c r="AL116" s="108">
        <v>4</v>
      </c>
      <c r="AM116" s="108">
        <v>0</v>
      </c>
      <c r="AN116" s="108">
        <v>114</v>
      </c>
      <c r="AO116" s="110">
        <v>14.2</v>
      </c>
      <c r="AP116" s="110" t="s">
        <v>443</v>
      </c>
      <c r="AQ116" s="110" t="s">
        <v>443</v>
      </c>
      <c r="AR116" s="109">
        <v>2.6</v>
      </c>
      <c r="AS116" s="109">
        <v>-0.41716101765632602</v>
      </c>
      <c r="AT116" s="108" t="s">
        <v>443</v>
      </c>
      <c r="AU116" s="110">
        <v>71.694160461425795</v>
      </c>
      <c r="AV116" s="109" t="s">
        <v>443</v>
      </c>
      <c r="AW116" s="109">
        <v>31.501081466674801</v>
      </c>
      <c r="AX116" s="109">
        <v>30.3170471191406</v>
      </c>
      <c r="AY116" s="108">
        <v>380</v>
      </c>
      <c r="AZ116" s="110">
        <v>57.076392900000002</v>
      </c>
      <c r="BA116" s="110">
        <v>89.028336199999998</v>
      </c>
      <c r="BB116" s="108">
        <v>3593.22802734375</v>
      </c>
      <c r="BC116" s="108">
        <v>104937</v>
      </c>
      <c r="BD116" s="108">
        <v>99242</v>
      </c>
      <c r="BE116" s="108">
        <v>700</v>
      </c>
      <c r="BF116" s="108"/>
    </row>
    <row r="117" spans="1:58" x14ac:dyDescent="0.25">
      <c r="A117" s="133" t="s">
        <v>850</v>
      </c>
      <c r="B117" s="111" t="s">
        <v>209</v>
      </c>
      <c r="C117" s="108">
        <v>6877.2092027789467</v>
      </c>
      <c r="D117" s="108">
        <v>0</v>
      </c>
      <c r="E117" s="108">
        <v>33016.625500000002</v>
      </c>
      <c r="F117" s="108">
        <v>0</v>
      </c>
      <c r="G117" s="108">
        <v>0</v>
      </c>
      <c r="H117" s="108">
        <v>0</v>
      </c>
      <c r="I117" s="108">
        <v>0</v>
      </c>
      <c r="J117" s="108">
        <v>6551</v>
      </c>
      <c r="K117" s="109">
        <v>9.0999999999999998E-2</v>
      </c>
      <c r="L117" s="109">
        <v>0.21212121212121199</v>
      </c>
      <c r="M117" s="109">
        <v>0.14000000000000001</v>
      </c>
      <c r="N117" s="109">
        <v>1.4E-2</v>
      </c>
      <c r="O117" s="108">
        <v>0</v>
      </c>
      <c r="P117" s="108">
        <v>0</v>
      </c>
      <c r="Q117" s="109">
        <v>0.69899999999999995</v>
      </c>
      <c r="R117" s="109">
        <v>4.1305999999999999E-3</v>
      </c>
      <c r="S117" s="108">
        <v>0</v>
      </c>
      <c r="T117" s="108">
        <v>517.88</v>
      </c>
      <c r="U117" s="108">
        <v>312.56</v>
      </c>
      <c r="V117" s="109">
        <v>4.4823675155639604</v>
      </c>
      <c r="W117" s="110">
        <v>15.800000190734901</v>
      </c>
      <c r="X117" s="110">
        <v>2.2000000476837198</v>
      </c>
      <c r="Y117" s="109">
        <v>2.9839999675750701</v>
      </c>
      <c r="Z117" s="108">
        <v>88</v>
      </c>
      <c r="AA117" s="108">
        <v>152</v>
      </c>
      <c r="AB117" s="110">
        <v>0.60000002384185802</v>
      </c>
      <c r="AC117" s="109">
        <v>514.21019947000002</v>
      </c>
      <c r="AD117" s="109">
        <v>23</v>
      </c>
      <c r="AE117" s="110" t="s">
        <v>443</v>
      </c>
      <c r="AF117" s="109">
        <v>0.23231943344964401</v>
      </c>
      <c r="AG117" s="109">
        <v>26.829999923706101</v>
      </c>
      <c r="AH117" s="108">
        <v>0</v>
      </c>
      <c r="AI117" s="108">
        <v>0</v>
      </c>
      <c r="AJ117" s="108">
        <v>0</v>
      </c>
      <c r="AK117" s="108">
        <v>0</v>
      </c>
      <c r="AL117" s="108">
        <v>432</v>
      </c>
      <c r="AM117" s="108">
        <v>0</v>
      </c>
      <c r="AN117" s="108">
        <v>116</v>
      </c>
      <c r="AO117" s="110">
        <v>4.9000000000000004</v>
      </c>
      <c r="AP117" s="110">
        <v>4.82</v>
      </c>
      <c r="AQ117" s="110">
        <v>5.7</v>
      </c>
      <c r="AR117" s="109">
        <v>2.5333333333333332</v>
      </c>
      <c r="AS117" s="109">
        <v>-0.63101041316986095</v>
      </c>
      <c r="AT117" s="108">
        <v>30</v>
      </c>
      <c r="AU117" s="110">
        <v>100</v>
      </c>
      <c r="AV117" s="109">
        <v>99.244392395019503</v>
      </c>
      <c r="AW117" s="109">
        <v>49.836940765380902</v>
      </c>
      <c r="AX117" s="109">
        <v>108.03964996337901</v>
      </c>
      <c r="AY117" s="108">
        <v>42000</v>
      </c>
      <c r="AZ117" s="110">
        <v>76.426169700000003</v>
      </c>
      <c r="BA117" s="110">
        <v>88.375502100000006</v>
      </c>
      <c r="BB117" s="108">
        <v>5333.61474609375</v>
      </c>
      <c r="BC117" s="108">
        <v>3552000</v>
      </c>
      <c r="BD117" s="108">
        <v>4034138</v>
      </c>
      <c r="BE117" s="108">
        <v>32854</v>
      </c>
      <c r="BF117" s="108"/>
    </row>
    <row r="118" spans="1:58" x14ac:dyDescent="0.25">
      <c r="A118" s="133" t="s">
        <v>211</v>
      </c>
      <c r="B118" s="111" t="s">
        <v>210</v>
      </c>
      <c r="C118" s="108">
        <v>1876.8908966189474</v>
      </c>
      <c r="D118" s="108">
        <v>382.4730514084211</v>
      </c>
      <c r="E118" s="108">
        <v>17604.7925</v>
      </c>
      <c r="F118" s="108">
        <v>0</v>
      </c>
      <c r="G118" s="108">
        <v>0</v>
      </c>
      <c r="H118" s="108">
        <v>0</v>
      </c>
      <c r="I118" s="108">
        <v>0</v>
      </c>
      <c r="J118" s="108">
        <v>13636</v>
      </c>
      <c r="K118" s="109">
        <v>0.03</v>
      </c>
      <c r="L118" s="109">
        <v>0.24242424242424199</v>
      </c>
      <c r="M118" s="109">
        <v>0.183</v>
      </c>
      <c r="N118" s="109">
        <v>5.8999999999999997E-2</v>
      </c>
      <c r="O118" s="108">
        <v>0</v>
      </c>
      <c r="P118" s="108">
        <v>0</v>
      </c>
      <c r="Q118" s="109">
        <v>0.73499999999999999</v>
      </c>
      <c r="R118" s="109">
        <v>4.73219E-2</v>
      </c>
      <c r="S118" s="108">
        <v>11723944</v>
      </c>
      <c r="T118" s="108">
        <v>317.08999999999997</v>
      </c>
      <c r="U118" s="108">
        <v>235.5</v>
      </c>
      <c r="V118" s="109">
        <v>2.1850969791412398</v>
      </c>
      <c r="W118" s="110">
        <v>22.399999618530298</v>
      </c>
      <c r="X118" s="110">
        <v>1.6000000238418599</v>
      </c>
      <c r="Y118" s="109">
        <v>2.8369998931884801</v>
      </c>
      <c r="Z118" s="108">
        <v>98</v>
      </c>
      <c r="AA118" s="108">
        <v>428</v>
      </c>
      <c r="AB118" s="110">
        <v>0.10000000149011599</v>
      </c>
      <c r="AC118" s="109">
        <v>565.07024751999995</v>
      </c>
      <c r="AD118" s="109">
        <v>44</v>
      </c>
      <c r="AE118" s="110" t="s">
        <v>443</v>
      </c>
      <c r="AF118" s="109">
        <v>0.27819221162762298</v>
      </c>
      <c r="AG118" s="109">
        <v>32.040000915527301</v>
      </c>
      <c r="AH118" s="108">
        <v>965000</v>
      </c>
      <c r="AI118" s="108">
        <v>157000</v>
      </c>
      <c r="AJ118" s="108">
        <v>0</v>
      </c>
      <c r="AK118" s="108">
        <v>0</v>
      </c>
      <c r="AL118" s="108">
        <v>8</v>
      </c>
      <c r="AM118" s="108">
        <v>0</v>
      </c>
      <c r="AN118" s="108">
        <v>109</v>
      </c>
      <c r="AO118" s="110">
        <v>20.5</v>
      </c>
      <c r="AP118" s="110">
        <v>4.78</v>
      </c>
      <c r="AQ118" s="110">
        <v>16.7</v>
      </c>
      <c r="AR118" s="109">
        <v>2.95</v>
      </c>
      <c r="AS118" s="109">
        <v>-0.40359732508659402</v>
      </c>
      <c r="AT118" s="108">
        <v>38</v>
      </c>
      <c r="AU118" s="110">
        <v>85.567695617675795</v>
      </c>
      <c r="AV118" s="109">
        <v>98.367637634277301</v>
      </c>
      <c r="AW118" s="109">
        <v>21.436031341552699</v>
      </c>
      <c r="AX118" s="109">
        <v>104.964195251465</v>
      </c>
      <c r="AY118" s="108">
        <v>65000</v>
      </c>
      <c r="AZ118" s="110">
        <v>59.716597399999998</v>
      </c>
      <c r="BA118" s="110">
        <v>64.424796000000001</v>
      </c>
      <c r="BB118" s="108">
        <v>12220.3935546875</v>
      </c>
      <c r="BC118" s="108">
        <v>3027398</v>
      </c>
      <c r="BD118" s="108">
        <v>2844357</v>
      </c>
      <c r="BE118" s="108">
        <v>1553560</v>
      </c>
      <c r="BF118" s="108"/>
    </row>
    <row r="119" spans="1:58" x14ac:dyDescent="0.25">
      <c r="A119" s="133" t="s">
        <v>213</v>
      </c>
      <c r="B119" s="111" t="s">
        <v>212</v>
      </c>
      <c r="C119" s="108">
        <v>1003.8758846947368</v>
      </c>
      <c r="D119" s="108">
        <v>0</v>
      </c>
      <c r="E119" s="108">
        <v>5133.0370000000003</v>
      </c>
      <c r="F119" s="108">
        <v>9.68</v>
      </c>
      <c r="G119" s="108">
        <v>0</v>
      </c>
      <c r="H119" s="108">
        <v>0</v>
      </c>
      <c r="I119" s="108">
        <v>0</v>
      </c>
      <c r="J119" s="108">
        <v>0</v>
      </c>
      <c r="K119" s="109">
        <v>0</v>
      </c>
      <c r="L119" s="109">
        <v>0.12121212121212099</v>
      </c>
      <c r="M119" s="109">
        <v>1.4999999999999999E-2</v>
      </c>
      <c r="N119" s="109">
        <v>1.7999999999999999E-2</v>
      </c>
      <c r="O119" s="108">
        <v>0</v>
      </c>
      <c r="P119" s="108">
        <v>0</v>
      </c>
      <c r="Q119" s="109">
        <v>0.80700000000000005</v>
      </c>
      <c r="R119" s="109">
        <v>1.8136999999999999E-3</v>
      </c>
      <c r="S119" s="108">
        <v>70069</v>
      </c>
      <c r="T119" s="108">
        <v>100.42</v>
      </c>
      <c r="U119" s="108">
        <v>99.96</v>
      </c>
      <c r="V119" s="109">
        <v>2.424560546875</v>
      </c>
      <c r="W119" s="110">
        <v>4.6999998092651403</v>
      </c>
      <c r="X119" s="110">
        <v>1</v>
      </c>
      <c r="Y119" s="109">
        <v>2.34299993515015</v>
      </c>
      <c r="Z119" s="108">
        <v>47</v>
      </c>
      <c r="AA119" s="108">
        <v>21</v>
      </c>
      <c r="AB119" s="110" t="s">
        <v>443</v>
      </c>
      <c r="AC119" s="109">
        <v>888.16736185000002</v>
      </c>
      <c r="AD119" s="109">
        <v>7</v>
      </c>
      <c r="AE119" s="110" t="s">
        <v>443</v>
      </c>
      <c r="AF119" s="109">
        <v>0.15609406667027401</v>
      </c>
      <c r="AG119" s="109">
        <v>31.930000305175799</v>
      </c>
      <c r="AH119" s="108">
        <v>0</v>
      </c>
      <c r="AI119" s="108">
        <v>0</v>
      </c>
      <c r="AJ119" s="108">
        <v>0</v>
      </c>
      <c r="AK119" s="108">
        <v>0</v>
      </c>
      <c r="AL119" s="108">
        <v>974</v>
      </c>
      <c r="AM119" s="108">
        <v>0</v>
      </c>
      <c r="AN119" s="108">
        <v>136</v>
      </c>
      <c r="AO119" s="110">
        <v>4.9000000000000004</v>
      </c>
      <c r="AP119" s="110">
        <v>5.58</v>
      </c>
      <c r="AQ119" s="110" t="s">
        <v>443</v>
      </c>
      <c r="AR119" s="109">
        <v>3.4</v>
      </c>
      <c r="AS119" s="109">
        <v>0.161196574568748</v>
      </c>
      <c r="AT119" s="108">
        <v>45</v>
      </c>
      <c r="AU119" s="110">
        <v>100</v>
      </c>
      <c r="AV119" s="109">
        <v>98.719947814941406</v>
      </c>
      <c r="AW119" s="109">
        <v>64.564994812011705</v>
      </c>
      <c r="AX119" s="109">
        <v>162.15594482421901</v>
      </c>
      <c r="AY119" s="108">
        <v>11000</v>
      </c>
      <c r="AZ119" s="110">
        <v>95.908655100000004</v>
      </c>
      <c r="BA119" s="110">
        <v>99.700911899999994</v>
      </c>
      <c r="BB119" s="108">
        <v>16853.828125</v>
      </c>
      <c r="BC119" s="108">
        <v>622781</v>
      </c>
      <c r="BD119" s="108">
        <v>622232</v>
      </c>
      <c r="BE119" s="108">
        <v>13450</v>
      </c>
      <c r="BF119" s="108"/>
    </row>
    <row r="120" spans="1:58" x14ac:dyDescent="0.25">
      <c r="A120" s="133" t="s">
        <v>215</v>
      </c>
      <c r="B120" s="111" t="s">
        <v>214</v>
      </c>
      <c r="C120" s="108">
        <v>13536.626827831578</v>
      </c>
      <c r="D120" s="108">
        <v>0</v>
      </c>
      <c r="E120" s="108">
        <v>152079.09299999999</v>
      </c>
      <c r="F120" s="108">
        <v>103.596</v>
      </c>
      <c r="G120" s="108">
        <v>0</v>
      </c>
      <c r="H120" s="108">
        <v>0</v>
      </c>
      <c r="I120" s="108">
        <v>0</v>
      </c>
      <c r="J120" s="108">
        <v>8333</v>
      </c>
      <c r="K120" s="109">
        <v>6.0999999999999999E-2</v>
      </c>
      <c r="L120" s="109">
        <v>0.27272727272727298</v>
      </c>
      <c r="M120" s="109">
        <v>0.48599999999999999</v>
      </c>
      <c r="N120" s="109">
        <v>0.21199999999999999</v>
      </c>
      <c r="O120" s="108">
        <v>0</v>
      </c>
      <c r="P120" s="108">
        <v>0</v>
      </c>
      <c r="Q120" s="109">
        <v>0.64700000000000002</v>
      </c>
      <c r="R120" s="109">
        <v>6.9283200000000003E-2</v>
      </c>
      <c r="S120" s="108">
        <v>7380707</v>
      </c>
      <c r="T120" s="108">
        <v>2240.4299999999998</v>
      </c>
      <c r="U120" s="108">
        <v>1368.86</v>
      </c>
      <c r="V120" s="109">
        <v>1.3868038654327399</v>
      </c>
      <c r="W120" s="110">
        <v>27.600000381469702</v>
      </c>
      <c r="X120" s="110">
        <v>3.0999999046325701</v>
      </c>
      <c r="Y120" s="109">
        <v>0.62000000476837203</v>
      </c>
      <c r="Z120" s="108">
        <v>99</v>
      </c>
      <c r="AA120" s="108">
        <v>107</v>
      </c>
      <c r="AB120" s="110">
        <v>0.10000000149011599</v>
      </c>
      <c r="AC120" s="109">
        <v>446.63974242</v>
      </c>
      <c r="AD120" s="109">
        <v>121</v>
      </c>
      <c r="AE120" s="110" t="s">
        <v>443</v>
      </c>
      <c r="AF120" s="109">
        <v>0.49358292534026499</v>
      </c>
      <c r="AG120" s="109">
        <v>40.720001220703097</v>
      </c>
      <c r="AH120" s="108">
        <v>0</v>
      </c>
      <c r="AI120" s="108">
        <v>750000</v>
      </c>
      <c r="AJ120" s="108">
        <v>900000</v>
      </c>
      <c r="AK120" s="108">
        <v>0</v>
      </c>
      <c r="AL120" s="108">
        <v>4771</v>
      </c>
      <c r="AM120" s="108">
        <v>0</v>
      </c>
      <c r="AN120" s="108">
        <v>144</v>
      </c>
      <c r="AO120" s="110">
        <v>4.9000000000000004</v>
      </c>
      <c r="AP120" s="110">
        <v>5.67</v>
      </c>
      <c r="AQ120" s="110">
        <v>4.9000000000000004</v>
      </c>
      <c r="AR120" s="109">
        <v>2.75</v>
      </c>
      <c r="AS120" s="109">
        <v>-6.0515675693750402E-2</v>
      </c>
      <c r="AT120" s="108">
        <v>37</v>
      </c>
      <c r="AU120" s="110">
        <v>91.599998474121094</v>
      </c>
      <c r="AV120" s="109">
        <v>71.710548400878906</v>
      </c>
      <c r="AW120" s="109">
        <v>57.080001831054702</v>
      </c>
      <c r="AX120" s="109">
        <v>126.87232208252</v>
      </c>
      <c r="AY120" s="108">
        <v>130000</v>
      </c>
      <c r="AZ120" s="110">
        <v>76.710706999999999</v>
      </c>
      <c r="BA120" s="110">
        <v>85.424841400000005</v>
      </c>
      <c r="BB120" s="108">
        <v>7837.904296875</v>
      </c>
      <c r="BC120" s="108">
        <v>35276784</v>
      </c>
      <c r="BD120" s="108">
        <v>34276871</v>
      </c>
      <c r="BE120" s="108">
        <v>446300</v>
      </c>
      <c r="BF120" s="108"/>
    </row>
    <row r="121" spans="1:58" x14ac:dyDescent="0.25">
      <c r="A121" s="133" t="s">
        <v>217</v>
      </c>
      <c r="B121" s="111" t="s">
        <v>216</v>
      </c>
      <c r="C121" s="108">
        <v>7310.2094459368427</v>
      </c>
      <c r="D121" s="108">
        <v>0</v>
      </c>
      <c r="E121" s="108">
        <v>193742.1985</v>
      </c>
      <c r="F121" s="108">
        <v>37.58</v>
      </c>
      <c r="G121" s="108">
        <v>106048.51975476</v>
      </c>
      <c r="H121" s="108">
        <v>3905.0432782655503</v>
      </c>
      <c r="I121" s="108">
        <v>51126.388999999996</v>
      </c>
      <c r="J121" s="108">
        <v>282045</v>
      </c>
      <c r="K121" s="109">
        <v>0.33300000000000002</v>
      </c>
      <c r="L121" s="109">
        <v>0.18181818181818199</v>
      </c>
      <c r="M121" s="109">
        <v>0.56899999999999995</v>
      </c>
      <c r="N121" s="109">
        <v>0.185</v>
      </c>
      <c r="O121" s="108">
        <v>0</v>
      </c>
      <c r="P121" s="108">
        <v>0</v>
      </c>
      <c r="Q121" s="109">
        <v>0.41799999999999998</v>
      </c>
      <c r="R121" s="109">
        <v>0.3900151</v>
      </c>
      <c r="S121" s="108">
        <v>112613114</v>
      </c>
      <c r="T121" s="108">
        <v>2106.0100000000002</v>
      </c>
      <c r="U121" s="108">
        <v>1815.03</v>
      </c>
      <c r="V121" s="109">
        <v>12.453245162963899</v>
      </c>
      <c r="W121" s="110">
        <v>78.5</v>
      </c>
      <c r="X121" s="110">
        <v>15.6000003814697</v>
      </c>
      <c r="Y121" s="109">
        <v>3.9999999105930301E-2</v>
      </c>
      <c r="Z121" s="108">
        <v>91</v>
      </c>
      <c r="AA121" s="108">
        <v>551</v>
      </c>
      <c r="AB121" s="110">
        <v>10.5</v>
      </c>
      <c r="AC121" s="109">
        <v>79.320694160000002</v>
      </c>
      <c r="AD121" s="109">
        <v>489</v>
      </c>
      <c r="AE121" s="110">
        <v>71</v>
      </c>
      <c r="AF121" s="109">
        <v>0.57386598084915197</v>
      </c>
      <c r="AG121" s="109">
        <v>45.580001831054702</v>
      </c>
      <c r="AH121" s="108">
        <v>177645</v>
      </c>
      <c r="AI121" s="108">
        <v>2473300</v>
      </c>
      <c r="AJ121" s="108">
        <v>750102</v>
      </c>
      <c r="AK121" s="108">
        <v>15128</v>
      </c>
      <c r="AL121" s="108">
        <v>4671</v>
      </c>
      <c r="AM121" s="108">
        <v>5755</v>
      </c>
      <c r="AN121" s="108">
        <v>110</v>
      </c>
      <c r="AO121" s="110">
        <v>25.3</v>
      </c>
      <c r="AP121" s="110">
        <v>8.61</v>
      </c>
      <c r="AQ121" s="110">
        <v>6.7</v>
      </c>
      <c r="AR121" s="109">
        <v>4.1500000000000004</v>
      </c>
      <c r="AS121" s="109">
        <v>-0.74171745777130105</v>
      </c>
      <c r="AT121" s="108">
        <v>27</v>
      </c>
      <c r="AU121" s="110">
        <v>21.219984054565401</v>
      </c>
      <c r="AV121" s="109">
        <v>58.836551666259801</v>
      </c>
      <c r="AW121" s="109">
        <v>9</v>
      </c>
      <c r="AX121" s="109">
        <v>74.238845825195298</v>
      </c>
      <c r="AY121" s="108">
        <v>41000</v>
      </c>
      <c r="AZ121" s="110">
        <v>20.504614199999999</v>
      </c>
      <c r="BA121" s="110">
        <v>51.058230700000003</v>
      </c>
      <c r="BB121" s="108">
        <v>1217.11145019531</v>
      </c>
      <c r="BC121" s="108">
        <v>28829476</v>
      </c>
      <c r="BD121" s="108">
        <v>27811023</v>
      </c>
      <c r="BE121" s="108">
        <v>786380</v>
      </c>
      <c r="BF121" s="108"/>
    </row>
    <row r="122" spans="1:58" x14ac:dyDescent="0.25">
      <c r="A122" s="133" t="s">
        <v>370</v>
      </c>
      <c r="B122" s="111" t="s">
        <v>218</v>
      </c>
      <c r="C122" s="108">
        <v>105138.57974610526</v>
      </c>
      <c r="D122" s="108">
        <v>27385.094743789472</v>
      </c>
      <c r="E122" s="108">
        <v>902753.90599999996</v>
      </c>
      <c r="F122" s="108">
        <v>1125.25</v>
      </c>
      <c r="G122" s="108">
        <v>195162.17707239999</v>
      </c>
      <c r="H122" s="108">
        <v>2033.0968379745002</v>
      </c>
      <c r="I122" s="108">
        <v>108464.315</v>
      </c>
      <c r="J122" s="108">
        <v>0</v>
      </c>
      <c r="K122" s="109">
        <v>0</v>
      </c>
      <c r="L122" s="109">
        <v>6.0606060606060601E-2</v>
      </c>
      <c r="M122" s="109">
        <v>0.94399999999999995</v>
      </c>
      <c r="N122" s="109">
        <v>0.58299999999999996</v>
      </c>
      <c r="O122" s="108">
        <v>0</v>
      </c>
      <c r="P122" s="108">
        <v>4</v>
      </c>
      <c r="Q122" s="109">
        <v>0.55600000000000005</v>
      </c>
      <c r="R122" s="109" t="s">
        <v>443</v>
      </c>
      <c r="S122" s="108">
        <v>476769588</v>
      </c>
      <c r="T122" s="108">
        <v>1384.51</v>
      </c>
      <c r="U122" s="108">
        <v>1168.52</v>
      </c>
      <c r="V122" s="109">
        <v>1.9872965812683101</v>
      </c>
      <c r="W122" s="110">
        <v>50</v>
      </c>
      <c r="X122" s="110">
        <v>22.600000381469702</v>
      </c>
      <c r="Y122" s="109">
        <v>0.61199998855590798</v>
      </c>
      <c r="Z122" s="108">
        <v>91</v>
      </c>
      <c r="AA122" s="108">
        <v>365</v>
      </c>
      <c r="AB122" s="110">
        <v>0.80000001192092896</v>
      </c>
      <c r="AC122" s="109">
        <v>103.46613421000001</v>
      </c>
      <c r="AD122" s="109">
        <v>178</v>
      </c>
      <c r="AE122" s="110">
        <v>11</v>
      </c>
      <c r="AF122" s="109">
        <v>0.37356104374021298</v>
      </c>
      <c r="AG122" s="109" t="s">
        <v>443</v>
      </c>
      <c r="AH122" s="108">
        <v>9015200</v>
      </c>
      <c r="AI122" s="108">
        <v>953350</v>
      </c>
      <c r="AJ122" s="108">
        <v>22420</v>
      </c>
      <c r="AK122" s="108">
        <v>618327</v>
      </c>
      <c r="AL122" s="108">
        <v>0</v>
      </c>
      <c r="AM122" s="108">
        <v>74</v>
      </c>
      <c r="AN122" s="108">
        <v>113</v>
      </c>
      <c r="AO122" s="110">
        <v>14.2</v>
      </c>
      <c r="AP122" s="110">
        <v>8.49</v>
      </c>
      <c r="AQ122" s="110">
        <v>8.1</v>
      </c>
      <c r="AR122" s="109">
        <v>2.15</v>
      </c>
      <c r="AS122" s="109">
        <v>-1.2379392385482799</v>
      </c>
      <c r="AT122" s="108">
        <v>28</v>
      </c>
      <c r="AU122" s="110">
        <v>52</v>
      </c>
      <c r="AV122" s="109">
        <v>93.090049743652301</v>
      </c>
      <c r="AW122" s="109">
        <v>21.799999237060501</v>
      </c>
      <c r="AX122" s="109">
        <v>76.672843933105497</v>
      </c>
      <c r="AY122" s="108">
        <v>47000</v>
      </c>
      <c r="AZ122" s="110">
        <v>79.554483700000006</v>
      </c>
      <c r="BA122" s="110">
        <v>80.638338599999997</v>
      </c>
      <c r="BB122" s="108">
        <v>5772.8955078125</v>
      </c>
      <c r="BC122" s="108">
        <v>52885224</v>
      </c>
      <c r="BD122" s="108">
        <v>53781311</v>
      </c>
      <c r="BE122" s="108">
        <v>653290</v>
      </c>
      <c r="BF122" s="108"/>
    </row>
    <row r="123" spans="1:58" x14ac:dyDescent="0.25">
      <c r="A123" s="133" t="s">
        <v>220</v>
      </c>
      <c r="B123" s="111" t="s">
        <v>219</v>
      </c>
      <c r="C123" s="108">
        <v>0</v>
      </c>
      <c r="D123" s="108">
        <v>0</v>
      </c>
      <c r="E123" s="108">
        <v>20197.872500000001</v>
      </c>
      <c r="F123" s="108">
        <v>0</v>
      </c>
      <c r="G123" s="108">
        <v>0</v>
      </c>
      <c r="H123" s="108">
        <v>0</v>
      </c>
      <c r="I123" s="108">
        <v>0</v>
      </c>
      <c r="J123" s="108">
        <v>51339</v>
      </c>
      <c r="K123" s="109">
        <v>0.21199999999999999</v>
      </c>
      <c r="L123" s="109">
        <v>0.27272727272727298</v>
      </c>
      <c r="M123" s="109">
        <v>0.08</v>
      </c>
      <c r="N123" s="109">
        <v>6.0000000000000001E-3</v>
      </c>
      <c r="O123" s="108">
        <v>0</v>
      </c>
      <c r="P123" s="108">
        <v>0</v>
      </c>
      <c r="Q123" s="109">
        <v>0.64</v>
      </c>
      <c r="R123" s="109">
        <v>0.20454729999999999</v>
      </c>
      <c r="S123" s="108">
        <v>1250000</v>
      </c>
      <c r="T123" s="108">
        <v>226.22</v>
      </c>
      <c r="U123" s="108">
        <v>142.4</v>
      </c>
      <c r="V123" s="109">
        <v>1.24306404590607</v>
      </c>
      <c r="W123" s="110">
        <v>45.400001525878899</v>
      </c>
      <c r="X123" s="110">
        <v>13.199999809265099</v>
      </c>
      <c r="Y123" s="109">
        <v>0.37400001287460299</v>
      </c>
      <c r="Z123" s="108">
        <v>85</v>
      </c>
      <c r="AA123" s="108">
        <v>489</v>
      </c>
      <c r="AB123" s="110">
        <v>13.300000190734901</v>
      </c>
      <c r="AC123" s="109">
        <v>869.29535580000004</v>
      </c>
      <c r="AD123" s="109">
        <v>265</v>
      </c>
      <c r="AE123" s="110">
        <v>0</v>
      </c>
      <c r="AF123" s="109">
        <v>0.47380014046142199</v>
      </c>
      <c r="AG123" s="109">
        <v>60.970001220703097</v>
      </c>
      <c r="AH123" s="108">
        <v>11500</v>
      </c>
      <c r="AI123" s="108">
        <v>0</v>
      </c>
      <c r="AJ123" s="108">
        <v>2502</v>
      </c>
      <c r="AK123" s="108">
        <v>0</v>
      </c>
      <c r="AL123" s="108">
        <v>1757</v>
      </c>
      <c r="AM123" s="108">
        <v>8</v>
      </c>
      <c r="AN123" s="108">
        <v>89</v>
      </c>
      <c r="AO123" s="110">
        <v>42.3</v>
      </c>
      <c r="AP123" s="110">
        <v>3.45</v>
      </c>
      <c r="AQ123" s="110">
        <v>7.2</v>
      </c>
      <c r="AR123" s="109">
        <v>3.3</v>
      </c>
      <c r="AS123" s="109">
        <v>0.25781685113906899</v>
      </c>
      <c r="AT123" s="108">
        <v>52</v>
      </c>
      <c r="AU123" s="110">
        <v>49.5637817382813</v>
      </c>
      <c r="AV123" s="109">
        <v>90.820503234863295</v>
      </c>
      <c r="AW123" s="109">
        <v>22.307014465331999</v>
      </c>
      <c r="AX123" s="109">
        <v>102.101264953613</v>
      </c>
      <c r="AY123" s="108">
        <v>58000</v>
      </c>
      <c r="AZ123" s="110">
        <v>34.390583399999997</v>
      </c>
      <c r="BA123" s="110">
        <v>90.9602194</v>
      </c>
      <c r="BB123" s="108">
        <v>10584.962890625</v>
      </c>
      <c r="BC123" s="108">
        <v>2479713</v>
      </c>
      <c r="BD123" s="108">
        <v>2304188</v>
      </c>
      <c r="BE123" s="108">
        <v>823290</v>
      </c>
      <c r="BF123" s="108"/>
    </row>
    <row r="124" spans="1:58" x14ac:dyDescent="0.25">
      <c r="A124" s="133" t="s">
        <v>222</v>
      </c>
      <c r="B124" s="111" t="s">
        <v>221</v>
      </c>
      <c r="C124" s="108">
        <v>0</v>
      </c>
      <c r="D124" s="108">
        <v>0</v>
      </c>
      <c r="E124" s="108" t="s">
        <v>443</v>
      </c>
      <c r="F124" s="108">
        <v>9.1999999999999998E-2</v>
      </c>
      <c r="G124" s="108">
        <v>0</v>
      </c>
      <c r="H124" s="108">
        <v>0</v>
      </c>
      <c r="I124" s="108">
        <v>0</v>
      </c>
      <c r="J124" s="108">
        <v>0</v>
      </c>
      <c r="K124" s="109">
        <v>0</v>
      </c>
      <c r="L124" s="109" t="s">
        <v>443</v>
      </c>
      <c r="M124" s="109">
        <v>6.0000000000000001E-3</v>
      </c>
      <c r="N124" s="109">
        <v>8.0000000000000002E-3</v>
      </c>
      <c r="O124" s="108">
        <v>0</v>
      </c>
      <c r="P124" s="108">
        <v>0</v>
      </c>
      <c r="Q124" s="109" t="s">
        <v>443</v>
      </c>
      <c r="R124" s="109" t="s">
        <v>443</v>
      </c>
      <c r="S124" s="108">
        <v>0</v>
      </c>
      <c r="T124" s="108">
        <v>22.52</v>
      </c>
      <c r="U124" s="108">
        <v>31.25</v>
      </c>
      <c r="V124" s="109">
        <v>25.106184005737301</v>
      </c>
      <c r="W124" s="110">
        <v>35.400001525878899</v>
      </c>
      <c r="X124" s="110">
        <v>4.8000001907348597</v>
      </c>
      <c r="Y124" s="109">
        <v>0.71399998664856001</v>
      </c>
      <c r="Z124" s="108">
        <v>98</v>
      </c>
      <c r="AA124" s="108">
        <v>113</v>
      </c>
      <c r="AB124" s="110" t="s">
        <v>443</v>
      </c>
      <c r="AC124" s="109">
        <v>511.53701581000001</v>
      </c>
      <c r="AD124" s="109" t="s">
        <v>443</v>
      </c>
      <c r="AE124" s="110" t="s">
        <v>443</v>
      </c>
      <c r="AF124" s="109" t="s">
        <v>443</v>
      </c>
      <c r="AG124" s="109" t="s">
        <v>443</v>
      </c>
      <c r="AH124" s="108">
        <v>0</v>
      </c>
      <c r="AI124" s="108">
        <v>0</v>
      </c>
      <c r="AJ124" s="108">
        <v>0</v>
      </c>
      <c r="AK124" s="108">
        <v>0</v>
      </c>
      <c r="AL124" s="108">
        <v>506</v>
      </c>
      <c r="AM124" s="108">
        <v>0</v>
      </c>
      <c r="AN124" s="108">
        <v>114</v>
      </c>
      <c r="AO124" s="110">
        <v>14.2</v>
      </c>
      <c r="AP124" s="110" t="s">
        <v>443</v>
      </c>
      <c r="AQ124" s="110" t="s">
        <v>443</v>
      </c>
      <c r="AR124" s="109">
        <v>1.7666666666666664</v>
      </c>
      <c r="AS124" s="109">
        <v>-0.56581240892410301</v>
      </c>
      <c r="AT124" s="108" t="s">
        <v>443</v>
      </c>
      <c r="AU124" s="110">
        <v>99.214393615722699</v>
      </c>
      <c r="AV124" s="109" t="s">
        <v>443</v>
      </c>
      <c r="AW124" s="109">
        <v>54</v>
      </c>
      <c r="AX124" s="109">
        <v>67.783096313476605</v>
      </c>
      <c r="AY124" s="108">
        <v>46</v>
      </c>
      <c r="AZ124" s="110">
        <v>65.596894800000001</v>
      </c>
      <c r="BA124" s="110">
        <v>96.525608300000002</v>
      </c>
      <c r="BB124" s="108">
        <v>13970.154296875</v>
      </c>
      <c r="BC124" s="108">
        <v>13049</v>
      </c>
      <c r="BD124" s="108">
        <v>10200</v>
      </c>
      <c r="BE124" s="108">
        <v>21</v>
      </c>
      <c r="BF124" s="108"/>
    </row>
    <row r="125" spans="1:58" x14ac:dyDescent="0.25">
      <c r="A125" s="133" t="s">
        <v>224</v>
      </c>
      <c r="B125" s="111" t="s">
        <v>223</v>
      </c>
      <c r="C125" s="108">
        <v>59594.939474947365</v>
      </c>
      <c r="D125" s="108">
        <v>41261.955574105261</v>
      </c>
      <c r="E125" s="108">
        <v>177256.83099999998</v>
      </c>
      <c r="F125" s="108">
        <v>0</v>
      </c>
      <c r="G125" s="108">
        <v>429.4952746765</v>
      </c>
      <c r="H125" s="108">
        <v>0</v>
      </c>
      <c r="I125" s="108">
        <v>0</v>
      </c>
      <c r="J125" s="108">
        <v>15242</v>
      </c>
      <c r="K125" s="109">
        <v>6.0999999999999999E-2</v>
      </c>
      <c r="L125" s="109">
        <v>6.0606060606060601E-2</v>
      </c>
      <c r="M125" s="109">
        <v>0.76200000000000001</v>
      </c>
      <c r="N125" s="109">
        <v>0.26400000000000001</v>
      </c>
      <c r="O125" s="108">
        <v>0</v>
      </c>
      <c r="P125" s="108">
        <v>0</v>
      </c>
      <c r="Q125" s="109">
        <v>0.55800000000000005</v>
      </c>
      <c r="R125" s="109">
        <v>0.11633930000000001</v>
      </c>
      <c r="S125" s="108">
        <v>569229703</v>
      </c>
      <c r="T125" s="108">
        <v>883.82</v>
      </c>
      <c r="U125" s="108">
        <v>1215.76</v>
      </c>
      <c r="V125" s="109">
        <v>5.6135149002075204</v>
      </c>
      <c r="W125" s="110">
        <v>35.799999237060497</v>
      </c>
      <c r="X125" s="110">
        <v>29.100000381469702</v>
      </c>
      <c r="Y125" s="109" t="s">
        <v>443</v>
      </c>
      <c r="Z125" s="108">
        <v>83</v>
      </c>
      <c r="AA125" s="108">
        <v>156</v>
      </c>
      <c r="AB125" s="110">
        <v>0.20000000298023199</v>
      </c>
      <c r="AC125" s="109">
        <v>137.3973226</v>
      </c>
      <c r="AD125" s="109">
        <v>258</v>
      </c>
      <c r="AE125" s="110">
        <v>0</v>
      </c>
      <c r="AF125" s="109">
        <v>0.49741102361067402</v>
      </c>
      <c r="AG125" s="109">
        <v>32.75</v>
      </c>
      <c r="AH125" s="108">
        <v>5640301</v>
      </c>
      <c r="AI125" s="108">
        <v>20574</v>
      </c>
      <c r="AJ125" s="108">
        <v>0</v>
      </c>
      <c r="AK125" s="108">
        <v>50000</v>
      </c>
      <c r="AL125" s="108">
        <v>25249</v>
      </c>
      <c r="AM125" s="108">
        <v>0</v>
      </c>
      <c r="AN125" s="108">
        <v>121</v>
      </c>
      <c r="AO125" s="110">
        <v>7.8</v>
      </c>
      <c r="AP125" s="110">
        <v>9.5</v>
      </c>
      <c r="AQ125" s="110">
        <v>10.199999999999999</v>
      </c>
      <c r="AR125" s="109">
        <v>2.85</v>
      </c>
      <c r="AS125" s="109">
        <v>-1.0434798002243</v>
      </c>
      <c r="AT125" s="108">
        <v>29</v>
      </c>
      <c r="AU125" s="110">
        <v>84.900001525878906</v>
      </c>
      <c r="AV125" s="109">
        <v>64.663642883300795</v>
      </c>
      <c r="AW125" s="109">
        <v>17.581617355346701</v>
      </c>
      <c r="AX125" s="109">
        <v>96.749107360839801</v>
      </c>
      <c r="AY125" s="108">
        <v>22000</v>
      </c>
      <c r="AZ125" s="110">
        <v>45.793182000000002</v>
      </c>
      <c r="BA125" s="110">
        <v>91.607604699999996</v>
      </c>
      <c r="BB125" s="108">
        <v>2467.84106445313</v>
      </c>
      <c r="BC125" s="108">
        <v>28982772</v>
      </c>
      <c r="BD125" s="108">
        <v>28037446</v>
      </c>
      <c r="BE125" s="108">
        <v>143350</v>
      </c>
      <c r="BF125" s="108"/>
    </row>
    <row r="126" spans="1:58" x14ac:dyDescent="0.25">
      <c r="A126" s="133" t="s">
        <v>226</v>
      </c>
      <c r="B126" s="111" t="s">
        <v>225</v>
      </c>
      <c r="C126" s="108">
        <v>1233.4803071494737</v>
      </c>
      <c r="D126" s="108">
        <v>0</v>
      </c>
      <c r="E126" s="108">
        <v>89711.066999999995</v>
      </c>
      <c r="F126" s="108">
        <v>0</v>
      </c>
      <c r="G126" s="108">
        <v>0</v>
      </c>
      <c r="H126" s="108">
        <v>0</v>
      </c>
      <c r="I126" s="108">
        <v>0</v>
      </c>
      <c r="J126" s="108">
        <v>0</v>
      </c>
      <c r="K126" s="109">
        <v>0</v>
      </c>
      <c r="L126" s="109">
        <v>3.03030303030303E-2</v>
      </c>
      <c r="M126" s="109">
        <v>4.0000000000000001E-3</v>
      </c>
      <c r="N126" s="109">
        <v>2E-3</v>
      </c>
      <c r="O126" s="108">
        <v>0</v>
      </c>
      <c r="P126" s="108">
        <v>0</v>
      </c>
      <c r="Q126" s="109">
        <v>0.92400000000000004</v>
      </c>
      <c r="R126" s="109" t="s">
        <v>443</v>
      </c>
      <c r="S126" s="108">
        <v>0</v>
      </c>
      <c r="T126" s="108">
        <v>0</v>
      </c>
      <c r="U126" s="108">
        <v>0</v>
      </c>
      <c r="V126" s="109" t="s">
        <v>443</v>
      </c>
      <c r="W126" s="110">
        <v>3.7999999523162802</v>
      </c>
      <c r="X126" s="110" t="s">
        <v>443</v>
      </c>
      <c r="Y126" s="109">
        <v>2.8589999675750701</v>
      </c>
      <c r="Z126" s="108">
        <v>94</v>
      </c>
      <c r="AA126" s="108">
        <v>5.8000001907348597</v>
      </c>
      <c r="AB126" s="110" t="s">
        <v>443</v>
      </c>
      <c r="AC126" s="109">
        <v>5201.6963765999999</v>
      </c>
      <c r="AD126" s="109">
        <v>7</v>
      </c>
      <c r="AE126" s="110" t="s">
        <v>443</v>
      </c>
      <c r="AF126" s="109">
        <v>4.3606862968317402E-2</v>
      </c>
      <c r="AG126" s="109">
        <v>27.9899997711182</v>
      </c>
      <c r="AH126" s="108">
        <v>0</v>
      </c>
      <c r="AI126" s="108">
        <v>0</v>
      </c>
      <c r="AJ126" s="108">
        <v>0</v>
      </c>
      <c r="AK126" s="108">
        <v>0</v>
      </c>
      <c r="AL126" s="108">
        <v>101744</v>
      </c>
      <c r="AM126" s="108">
        <v>0</v>
      </c>
      <c r="AN126" s="108">
        <v>123</v>
      </c>
      <c r="AO126" s="110">
        <v>4.9000000000000004</v>
      </c>
      <c r="AP126" s="110">
        <v>1.38</v>
      </c>
      <c r="AQ126" s="110">
        <v>5.6</v>
      </c>
      <c r="AR126" s="109">
        <v>4.3166666666666664</v>
      </c>
      <c r="AS126" s="109">
        <v>1.8417928218841599</v>
      </c>
      <c r="AT126" s="108">
        <v>83</v>
      </c>
      <c r="AU126" s="110">
        <v>100</v>
      </c>
      <c r="AV126" s="109" t="s">
        <v>443</v>
      </c>
      <c r="AW126" s="109">
        <v>93.096496582031307</v>
      </c>
      <c r="AX126" s="109">
        <v>123.53842926025401</v>
      </c>
      <c r="AY126" s="108">
        <v>210000</v>
      </c>
      <c r="AZ126" s="110">
        <v>97.726219599999993</v>
      </c>
      <c r="BA126" s="110">
        <v>100</v>
      </c>
      <c r="BB126" s="108">
        <v>50898.08984375</v>
      </c>
      <c r="BC126" s="108">
        <v>17018408</v>
      </c>
      <c r="BD126" s="108">
        <v>16801212</v>
      </c>
      <c r="BE126" s="108">
        <v>33730</v>
      </c>
      <c r="BF126" s="108"/>
    </row>
    <row r="127" spans="1:58" x14ac:dyDescent="0.25">
      <c r="A127" s="133" t="s">
        <v>228</v>
      </c>
      <c r="B127" s="111" t="s">
        <v>227</v>
      </c>
      <c r="C127" s="108">
        <v>7590.5579613263162</v>
      </c>
      <c r="D127" s="108">
        <v>3620.7990450526318</v>
      </c>
      <c r="E127" s="108">
        <v>12538.163</v>
      </c>
      <c r="F127" s="108">
        <v>28.314</v>
      </c>
      <c r="G127" s="108">
        <v>8687.4885972849988</v>
      </c>
      <c r="H127" s="108">
        <v>0</v>
      </c>
      <c r="I127" s="108">
        <v>6035.3420000000015</v>
      </c>
      <c r="J127" s="108">
        <v>0</v>
      </c>
      <c r="K127" s="109">
        <v>6.0999999999999999E-2</v>
      </c>
      <c r="L127" s="109">
        <v>6.0606060606060601E-2</v>
      </c>
      <c r="M127" s="109">
        <v>7.0000000000000001E-3</v>
      </c>
      <c r="N127" s="109">
        <v>4.0000000000000001E-3</v>
      </c>
      <c r="O127" s="108">
        <v>0</v>
      </c>
      <c r="P127" s="108">
        <v>0</v>
      </c>
      <c r="Q127" s="109">
        <v>0.91500000000000004</v>
      </c>
      <c r="R127" s="109" t="s">
        <v>443</v>
      </c>
      <c r="S127" s="108">
        <v>-11745</v>
      </c>
      <c r="T127" s="108">
        <v>0</v>
      </c>
      <c r="U127" s="108">
        <v>0</v>
      </c>
      <c r="V127" s="109" t="s">
        <v>443</v>
      </c>
      <c r="W127" s="110">
        <v>5.6999998092651403</v>
      </c>
      <c r="X127" s="110" t="s">
        <v>443</v>
      </c>
      <c r="Y127" s="109">
        <v>2.7349998950958301</v>
      </c>
      <c r="Z127" s="108">
        <v>92</v>
      </c>
      <c r="AA127" s="108">
        <v>7.4000000953674299</v>
      </c>
      <c r="AB127" s="110" t="s">
        <v>443</v>
      </c>
      <c r="AC127" s="109">
        <v>4018.3078187800002</v>
      </c>
      <c r="AD127" s="109">
        <v>11</v>
      </c>
      <c r="AE127" s="110" t="s">
        <v>443</v>
      </c>
      <c r="AF127" s="109">
        <v>0.157796553707724</v>
      </c>
      <c r="AG127" s="109" t="s">
        <v>443</v>
      </c>
      <c r="AH127" s="108">
        <v>500</v>
      </c>
      <c r="AI127" s="108">
        <v>350</v>
      </c>
      <c r="AJ127" s="108">
        <v>0</v>
      </c>
      <c r="AK127" s="108">
        <v>0</v>
      </c>
      <c r="AL127" s="108">
        <v>1421</v>
      </c>
      <c r="AM127" s="108">
        <v>0</v>
      </c>
      <c r="AN127" s="108">
        <v>128</v>
      </c>
      <c r="AO127" s="110">
        <v>4.9000000000000004</v>
      </c>
      <c r="AP127" s="110">
        <v>1.96</v>
      </c>
      <c r="AQ127" s="110" t="s">
        <v>443</v>
      </c>
      <c r="AR127" s="109">
        <v>3.95</v>
      </c>
      <c r="AS127" s="109">
        <v>1.89010941982269</v>
      </c>
      <c r="AT127" s="108">
        <v>90</v>
      </c>
      <c r="AU127" s="110">
        <v>100</v>
      </c>
      <c r="AV127" s="109" t="s">
        <v>443</v>
      </c>
      <c r="AW127" s="109">
        <v>88.222885131835895</v>
      </c>
      <c r="AX127" s="109">
        <v>121.834587097168</v>
      </c>
      <c r="AY127" s="108">
        <v>110000</v>
      </c>
      <c r="AZ127" s="110" t="s">
        <v>443</v>
      </c>
      <c r="BA127" s="110">
        <v>100</v>
      </c>
      <c r="BB127" s="108">
        <v>39058.69140625</v>
      </c>
      <c r="BC127" s="108">
        <v>4692700</v>
      </c>
      <c r="BD127" s="108">
        <v>4360150</v>
      </c>
      <c r="BE127" s="108">
        <v>263310</v>
      </c>
      <c r="BF127" s="108"/>
    </row>
    <row r="128" spans="1:58" x14ac:dyDescent="0.25">
      <c r="A128" s="133" t="s">
        <v>230</v>
      </c>
      <c r="B128" s="111" t="s">
        <v>229</v>
      </c>
      <c r="C128" s="108">
        <v>11659.695429136842</v>
      </c>
      <c r="D128" s="108">
        <v>5383.4261781684208</v>
      </c>
      <c r="E128" s="108">
        <v>39145.65</v>
      </c>
      <c r="F128" s="108">
        <v>248.3</v>
      </c>
      <c r="G128" s="108">
        <v>19141.821598875202</v>
      </c>
      <c r="H128" s="108">
        <v>279.47028247950004</v>
      </c>
      <c r="I128" s="108">
        <v>4346.4250000000002</v>
      </c>
      <c r="J128" s="108">
        <v>30696</v>
      </c>
      <c r="K128" s="109">
        <v>0.152</v>
      </c>
      <c r="L128" s="109">
        <v>6.0606060606060601E-2</v>
      </c>
      <c r="M128" s="109">
        <v>0.34399999999999997</v>
      </c>
      <c r="N128" s="109">
        <v>8.3000000000000004E-2</v>
      </c>
      <c r="O128" s="108">
        <v>0</v>
      </c>
      <c r="P128" s="108">
        <v>0</v>
      </c>
      <c r="Q128" s="109">
        <v>0.64500000000000002</v>
      </c>
      <c r="R128" s="109">
        <v>8.8418399999999994E-2</v>
      </c>
      <c r="S128" s="108">
        <v>5114235</v>
      </c>
      <c r="T128" s="108">
        <v>430.81</v>
      </c>
      <c r="U128" s="108">
        <v>454.15</v>
      </c>
      <c r="V128" s="109">
        <v>3.6617200374603298</v>
      </c>
      <c r="W128" s="110">
        <v>22.100000381469702</v>
      </c>
      <c r="X128" s="110">
        <v>5.6999998092651403</v>
      </c>
      <c r="Y128" s="109">
        <v>0.84</v>
      </c>
      <c r="Z128" s="108">
        <v>99</v>
      </c>
      <c r="AA128" s="108">
        <v>51</v>
      </c>
      <c r="AB128" s="110">
        <v>0.30000001192092901</v>
      </c>
      <c r="AC128" s="109">
        <v>444.61846220000001</v>
      </c>
      <c r="AD128" s="109">
        <v>150</v>
      </c>
      <c r="AE128" s="110">
        <v>0</v>
      </c>
      <c r="AF128" s="109">
        <v>0.46233989130373399</v>
      </c>
      <c r="AG128" s="109">
        <v>47.049999237060497</v>
      </c>
      <c r="AH128" s="108">
        <v>3750</v>
      </c>
      <c r="AI128" s="108">
        <v>10570</v>
      </c>
      <c r="AJ128" s="108">
        <v>0</v>
      </c>
      <c r="AK128" s="108">
        <v>0</v>
      </c>
      <c r="AL128" s="108">
        <v>331</v>
      </c>
      <c r="AM128" s="108">
        <v>0</v>
      </c>
      <c r="AN128" s="108">
        <v>117</v>
      </c>
      <c r="AO128" s="110">
        <v>16.600000000000001</v>
      </c>
      <c r="AP128" s="110">
        <v>4.54</v>
      </c>
      <c r="AQ128" s="110">
        <v>6.4</v>
      </c>
      <c r="AR128" s="109">
        <v>3.1333333333333333</v>
      </c>
      <c r="AS128" s="109">
        <v>-0.80302226543426503</v>
      </c>
      <c r="AT128" s="108">
        <v>26</v>
      </c>
      <c r="AU128" s="110">
        <v>81.853073120117202</v>
      </c>
      <c r="AV128" s="109">
        <v>82.471847534179702</v>
      </c>
      <c r="AW128" s="109">
        <v>19.704292297363299</v>
      </c>
      <c r="AX128" s="109">
        <v>116.10548400878901</v>
      </c>
      <c r="AY128" s="108">
        <v>18000</v>
      </c>
      <c r="AZ128" s="110">
        <v>67.900858499999998</v>
      </c>
      <c r="BA128" s="110">
        <v>86.978571099999996</v>
      </c>
      <c r="BB128" s="108">
        <v>5541.27734375</v>
      </c>
      <c r="BC128" s="108">
        <v>6149928</v>
      </c>
      <c r="BD128" s="108">
        <v>6068622</v>
      </c>
      <c r="BE128" s="108">
        <v>120340</v>
      </c>
      <c r="BF128" s="108"/>
    </row>
    <row r="129" spans="1:58" x14ac:dyDescent="0.25">
      <c r="A129" s="133" t="s">
        <v>232</v>
      </c>
      <c r="B129" s="111" t="s">
        <v>231</v>
      </c>
      <c r="C129" s="108">
        <v>0</v>
      </c>
      <c r="D129" s="108">
        <v>0</v>
      </c>
      <c r="E129" s="108">
        <v>173417.41750000001</v>
      </c>
      <c r="F129" s="108">
        <v>0</v>
      </c>
      <c r="G129" s="108">
        <v>0</v>
      </c>
      <c r="H129" s="108">
        <v>0</v>
      </c>
      <c r="I129" s="108">
        <v>0</v>
      </c>
      <c r="J129" s="108">
        <v>688217</v>
      </c>
      <c r="K129" s="109">
        <v>0.24199999999999999</v>
      </c>
      <c r="L129" s="109">
        <v>0.12121212121212099</v>
      </c>
      <c r="M129" s="109">
        <v>0.95899999999999996</v>
      </c>
      <c r="N129" s="109">
        <v>0.89</v>
      </c>
      <c r="O129" s="108">
        <v>0</v>
      </c>
      <c r="P129" s="108">
        <v>5</v>
      </c>
      <c r="Q129" s="109">
        <v>0.35299999999999998</v>
      </c>
      <c r="R129" s="109">
        <v>0.58388890000000004</v>
      </c>
      <c r="S129" s="108">
        <v>699638638</v>
      </c>
      <c r="T129" s="108">
        <v>917.78</v>
      </c>
      <c r="U129" s="108">
        <v>865.87</v>
      </c>
      <c r="V129" s="109">
        <v>12.2308759689331</v>
      </c>
      <c r="W129" s="110">
        <v>95.5</v>
      </c>
      <c r="X129" s="110">
        <v>37.900001525878899</v>
      </c>
      <c r="Y129" s="109">
        <v>1.8999999389052401E-2</v>
      </c>
      <c r="Z129" s="108">
        <v>74</v>
      </c>
      <c r="AA129" s="108">
        <v>95</v>
      </c>
      <c r="AB129" s="110">
        <v>0.5</v>
      </c>
      <c r="AC129" s="109">
        <v>53.530402039999998</v>
      </c>
      <c r="AD129" s="109">
        <v>553</v>
      </c>
      <c r="AE129" s="110">
        <v>131</v>
      </c>
      <c r="AF129" s="109">
        <v>0.69546071428017997</v>
      </c>
      <c r="AG129" s="109">
        <v>33.990001678466797</v>
      </c>
      <c r="AH129" s="108">
        <v>2678535</v>
      </c>
      <c r="AI129" s="108">
        <v>126344</v>
      </c>
      <c r="AJ129" s="108">
        <v>1294</v>
      </c>
      <c r="AK129" s="108">
        <v>141845</v>
      </c>
      <c r="AL129" s="108">
        <v>162476</v>
      </c>
      <c r="AM129" s="108">
        <v>0</v>
      </c>
      <c r="AN129" s="108">
        <v>125</v>
      </c>
      <c r="AO129" s="110">
        <v>9.5</v>
      </c>
      <c r="AP129" s="110">
        <v>7.24</v>
      </c>
      <c r="AQ129" s="110">
        <v>9.4</v>
      </c>
      <c r="AR129" s="109">
        <v>2.9</v>
      </c>
      <c r="AS129" s="109">
        <v>-0.60729223489761397</v>
      </c>
      <c r="AT129" s="108">
        <v>35</v>
      </c>
      <c r="AU129" s="110">
        <v>14.309644699096699</v>
      </c>
      <c r="AV129" s="109">
        <v>19.1026000976563</v>
      </c>
      <c r="AW129" s="109">
        <v>2.22016525268555</v>
      </c>
      <c r="AX129" s="109">
        <v>46.495864868164098</v>
      </c>
      <c r="AY129" s="108">
        <v>49000</v>
      </c>
      <c r="AZ129" s="110">
        <v>10.8836394</v>
      </c>
      <c r="BA129" s="110">
        <v>58.246313399999998</v>
      </c>
      <c r="BB129" s="108">
        <v>978.40216064453102</v>
      </c>
      <c r="BC129" s="108">
        <v>20672988</v>
      </c>
      <c r="BD129" s="108">
        <v>19875569</v>
      </c>
      <c r="BE129" s="108">
        <v>1266700</v>
      </c>
      <c r="BF129" s="108"/>
    </row>
    <row r="130" spans="1:58" x14ac:dyDescent="0.25">
      <c r="A130" s="133" t="s">
        <v>234</v>
      </c>
      <c r="B130" s="111" t="s">
        <v>233</v>
      </c>
      <c r="C130" s="108">
        <v>0</v>
      </c>
      <c r="D130" s="108">
        <v>0</v>
      </c>
      <c r="E130" s="108">
        <v>1044508.2930000001</v>
      </c>
      <c r="F130" s="108">
        <v>0</v>
      </c>
      <c r="G130" s="108">
        <v>0</v>
      </c>
      <c r="H130" s="108">
        <v>0</v>
      </c>
      <c r="I130" s="108">
        <v>0</v>
      </c>
      <c r="J130" s="108">
        <v>0</v>
      </c>
      <c r="K130" s="109">
        <v>0</v>
      </c>
      <c r="L130" s="109">
        <v>3.03030303030303E-2</v>
      </c>
      <c r="M130" s="109">
        <v>0.99199999999999999</v>
      </c>
      <c r="N130" s="109">
        <v>0.96499999999999997</v>
      </c>
      <c r="O130" s="108">
        <v>0</v>
      </c>
      <c r="P130" s="108">
        <v>5</v>
      </c>
      <c r="Q130" s="109">
        <v>0.52700000000000002</v>
      </c>
      <c r="R130" s="109">
        <v>0.27887230000000002</v>
      </c>
      <c r="S130" s="108">
        <v>1274470140</v>
      </c>
      <c r="T130" s="108">
        <v>2479.02</v>
      </c>
      <c r="U130" s="108">
        <v>2431.6</v>
      </c>
      <c r="V130" s="109">
        <v>0.51699978113174405</v>
      </c>
      <c r="W130" s="110">
        <v>108.800003051758</v>
      </c>
      <c r="X130" s="110">
        <v>19.799999237060501</v>
      </c>
      <c r="Y130" s="109">
        <v>0.395000010728836</v>
      </c>
      <c r="Z130" s="108">
        <v>51</v>
      </c>
      <c r="AA130" s="108">
        <v>322</v>
      </c>
      <c r="AB130" s="110">
        <v>3.0999999046325701</v>
      </c>
      <c r="AC130" s="109">
        <v>216.87117050000001</v>
      </c>
      <c r="AD130" s="109">
        <v>814</v>
      </c>
      <c r="AE130" s="110">
        <v>107</v>
      </c>
      <c r="AF130" s="109" t="s">
        <v>443</v>
      </c>
      <c r="AG130" s="109">
        <v>42.970001220703097</v>
      </c>
      <c r="AH130" s="108">
        <v>102528</v>
      </c>
      <c r="AI130" s="108">
        <v>17255</v>
      </c>
      <c r="AJ130" s="108">
        <v>0</v>
      </c>
      <c r="AK130" s="108">
        <v>1752308</v>
      </c>
      <c r="AL130" s="108">
        <v>1367</v>
      </c>
      <c r="AM130" s="108">
        <v>0</v>
      </c>
      <c r="AN130" s="108">
        <v>123</v>
      </c>
      <c r="AO130" s="110">
        <v>7</v>
      </c>
      <c r="AP130" s="110">
        <v>6.33</v>
      </c>
      <c r="AQ130" s="110">
        <v>4</v>
      </c>
      <c r="AR130" s="109">
        <v>3.9</v>
      </c>
      <c r="AS130" s="109">
        <v>-0.95197808742523204</v>
      </c>
      <c r="AT130" s="108">
        <v>28</v>
      </c>
      <c r="AU130" s="110">
        <v>57.652137756347699</v>
      </c>
      <c r="AV130" s="109">
        <v>59.568080902099602</v>
      </c>
      <c r="AW130" s="109">
        <v>47.442550659179702</v>
      </c>
      <c r="AX130" s="109">
        <v>82.185737609863295</v>
      </c>
      <c r="AY130" s="108">
        <v>98000</v>
      </c>
      <c r="AZ130" s="110">
        <v>28.9532135</v>
      </c>
      <c r="BA130" s="110">
        <v>68.528737500000005</v>
      </c>
      <c r="BB130" s="108">
        <v>5867.14208984375</v>
      </c>
      <c r="BC130" s="108">
        <v>185989632</v>
      </c>
      <c r="BD130" s="108">
        <v>181804659</v>
      </c>
      <c r="BE130" s="108">
        <v>910770</v>
      </c>
      <c r="BF130" s="108"/>
    </row>
    <row r="131" spans="1:58" x14ac:dyDescent="0.25">
      <c r="A131" s="133" t="s">
        <v>236</v>
      </c>
      <c r="B131" s="111" t="s">
        <v>235</v>
      </c>
      <c r="C131" s="108">
        <v>155.46018474463159</v>
      </c>
      <c r="D131" s="108">
        <v>0</v>
      </c>
      <c r="E131" s="108" t="s">
        <v>443</v>
      </c>
      <c r="F131" s="108">
        <v>0</v>
      </c>
      <c r="G131" s="108">
        <v>0</v>
      </c>
      <c r="H131" s="108">
        <v>0</v>
      </c>
      <c r="I131" s="108">
        <v>0</v>
      </c>
      <c r="J131" s="108">
        <v>0</v>
      </c>
      <c r="K131" s="109">
        <v>0</v>
      </c>
      <c r="L131" s="109">
        <v>0</v>
      </c>
      <c r="M131" s="109">
        <v>3.0000000000000001E-3</v>
      </c>
      <c r="N131" s="109">
        <v>5.0000000000000001E-3</v>
      </c>
      <c r="O131" s="108">
        <v>0</v>
      </c>
      <c r="P131" s="108">
        <v>0</v>
      </c>
      <c r="Q131" s="109">
        <v>0.94899999999999995</v>
      </c>
      <c r="R131" s="109" t="s">
        <v>443</v>
      </c>
      <c r="S131" s="108">
        <v>0</v>
      </c>
      <c r="T131" s="108">
        <v>0</v>
      </c>
      <c r="U131" s="108">
        <v>0</v>
      </c>
      <c r="V131" s="109" t="s">
        <v>443</v>
      </c>
      <c r="W131" s="110">
        <v>2.5999999046325701</v>
      </c>
      <c r="X131" s="110" t="s">
        <v>443</v>
      </c>
      <c r="Y131" s="109">
        <v>4.2810001373290998</v>
      </c>
      <c r="Z131" s="108">
        <v>96</v>
      </c>
      <c r="AA131" s="108">
        <v>6.3000001907348597</v>
      </c>
      <c r="AB131" s="110">
        <v>0.20000000298023199</v>
      </c>
      <c r="AC131" s="109">
        <v>6346.6154633699998</v>
      </c>
      <c r="AD131" s="109">
        <v>5</v>
      </c>
      <c r="AE131" s="110" t="s">
        <v>443</v>
      </c>
      <c r="AF131" s="109">
        <v>5.2565158337404098E-2</v>
      </c>
      <c r="AG131" s="109">
        <v>25.899999618530298</v>
      </c>
      <c r="AH131" s="108">
        <v>0</v>
      </c>
      <c r="AI131" s="108">
        <v>0</v>
      </c>
      <c r="AJ131" s="108">
        <v>0</v>
      </c>
      <c r="AK131" s="108">
        <v>0</v>
      </c>
      <c r="AL131" s="108">
        <v>59522</v>
      </c>
      <c r="AM131" s="108">
        <v>0</v>
      </c>
      <c r="AN131" s="108">
        <v>138</v>
      </c>
      <c r="AO131" s="110">
        <v>4.9000000000000004</v>
      </c>
      <c r="AP131" s="110">
        <v>1.51</v>
      </c>
      <c r="AQ131" s="110">
        <v>11.3</v>
      </c>
      <c r="AR131" s="109">
        <v>4.0833333333333339</v>
      </c>
      <c r="AS131" s="109">
        <v>1.8622260093689</v>
      </c>
      <c r="AT131" s="108">
        <v>85</v>
      </c>
      <c r="AU131" s="110">
        <v>100</v>
      </c>
      <c r="AV131" s="109" t="s">
        <v>443</v>
      </c>
      <c r="AW131" s="109">
        <v>96.810302734375</v>
      </c>
      <c r="AX131" s="109">
        <v>113.57704925537099</v>
      </c>
      <c r="AY131" s="108">
        <v>140000</v>
      </c>
      <c r="AZ131" s="110">
        <v>98.058583200000001</v>
      </c>
      <c r="BA131" s="110">
        <v>100</v>
      </c>
      <c r="BB131" s="108">
        <v>59301.671875</v>
      </c>
      <c r="BC131" s="108">
        <v>5232929</v>
      </c>
      <c r="BD131" s="108">
        <v>5100635</v>
      </c>
      <c r="BE131" s="108">
        <v>304250</v>
      </c>
      <c r="BF131" s="108"/>
    </row>
    <row r="132" spans="1:58" x14ac:dyDescent="0.25">
      <c r="A132" s="133" t="s">
        <v>239</v>
      </c>
      <c r="B132" s="111" t="s">
        <v>238</v>
      </c>
      <c r="C132" s="108">
        <v>8154.8861882315796</v>
      </c>
      <c r="D132" s="108">
        <v>74.322647399999994</v>
      </c>
      <c r="E132" s="108">
        <v>11897.592000000001</v>
      </c>
      <c r="F132" s="108">
        <v>1094.77</v>
      </c>
      <c r="G132" s="108">
        <v>7181.1138566970003</v>
      </c>
      <c r="H132" s="108">
        <v>0</v>
      </c>
      <c r="I132" s="108">
        <v>20752.184000000001</v>
      </c>
      <c r="J132" s="108">
        <v>0</v>
      </c>
      <c r="K132" s="109">
        <v>0</v>
      </c>
      <c r="L132" s="109">
        <v>0.39393939393939398</v>
      </c>
      <c r="M132" s="109">
        <v>3.4000000000000002E-2</v>
      </c>
      <c r="N132" s="109">
        <v>2E-3</v>
      </c>
      <c r="O132" s="108">
        <v>0</v>
      </c>
      <c r="P132" s="108">
        <v>0</v>
      </c>
      <c r="Q132" s="109">
        <v>0.79600000000000004</v>
      </c>
      <c r="R132" s="109" t="s">
        <v>443</v>
      </c>
      <c r="S132" s="108">
        <v>6677</v>
      </c>
      <c r="T132" s="108">
        <v>0</v>
      </c>
      <c r="U132" s="108">
        <v>0</v>
      </c>
      <c r="V132" s="109" t="s">
        <v>443</v>
      </c>
      <c r="W132" s="110">
        <v>11.6000003814697</v>
      </c>
      <c r="X132" s="110">
        <v>8.6000003814697301</v>
      </c>
      <c r="Y132" s="109">
        <v>2.4289999008178702</v>
      </c>
      <c r="Z132" s="108">
        <v>99</v>
      </c>
      <c r="AA132" s="108">
        <v>8.3999996185302699</v>
      </c>
      <c r="AB132" s="110">
        <v>0.20000000298023199</v>
      </c>
      <c r="AC132" s="109">
        <v>1441.96769341</v>
      </c>
      <c r="AD132" s="109">
        <v>17</v>
      </c>
      <c r="AE132" s="110" t="s">
        <v>443</v>
      </c>
      <c r="AF132" s="109">
        <v>0.28140843967947299</v>
      </c>
      <c r="AG132" s="109" t="s">
        <v>443</v>
      </c>
      <c r="AH132" s="108">
        <v>6000</v>
      </c>
      <c r="AI132" s="108">
        <v>0</v>
      </c>
      <c r="AJ132" s="108">
        <v>0</v>
      </c>
      <c r="AK132" s="108">
        <v>0</v>
      </c>
      <c r="AL132" s="108">
        <v>317</v>
      </c>
      <c r="AM132" s="108">
        <v>0</v>
      </c>
      <c r="AN132" s="108">
        <v>129</v>
      </c>
      <c r="AO132" s="110">
        <v>4.9000000000000004</v>
      </c>
      <c r="AP132" s="110">
        <v>3.28</v>
      </c>
      <c r="AQ132" s="110">
        <v>9.1999999999999993</v>
      </c>
      <c r="AR132" s="109" t="s">
        <v>443</v>
      </c>
      <c r="AS132" s="109">
        <v>9.3591451644897503E-2</v>
      </c>
      <c r="AT132" s="108">
        <v>45</v>
      </c>
      <c r="AU132" s="110">
        <v>100</v>
      </c>
      <c r="AV132" s="109">
        <v>93.971649169921903</v>
      </c>
      <c r="AW132" s="109">
        <v>74.174163818359403</v>
      </c>
      <c r="AX132" s="109">
        <v>159.86054992675801</v>
      </c>
      <c r="AY132" s="108">
        <v>42000</v>
      </c>
      <c r="AZ132" s="110">
        <v>96.743553000000006</v>
      </c>
      <c r="BA132" s="110">
        <v>93.398453000000003</v>
      </c>
      <c r="BB132" s="108">
        <v>42737.12890625</v>
      </c>
      <c r="BC132" s="108">
        <v>4424762</v>
      </c>
      <c r="BD132" s="108">
        <v>4482020</v>
      </c>
      <c r="BE132" s="108">
        <v>309500</v>
      </c>
      <c r="BF132" s="108"/>
    </row>
    <row r="133" spans="1:58" x14ac:dyDescent="0.25">
      <c r="A133" s="133" t="s">
        <v>241</v>
      </c>
      <c r="B133" s="111" t="s">
        <v>240</v>
      </c>
      <c r="C133" s="108">
        <v>374608.25003368419</v>
      </c>
      <c r="D133" s="108">
        <v>6607.4127914105266</v>
      </c>
      <c r="E133" s="108">
        <v>2122351.2820000001</v>
      </c>
      <c r="F133" s="108">
        <v>80.727999999999994</v>
      </c>
      <c r="G133" s="108">
        <v>87762.767121429992</v>
      </c>
      <c r="H133" s="108">
        <v>8.1610669510499996</v>
      </c>
      <c r="I133" s="108">
        <v>25732.545000000002</v>
      </c>
      <c r="J133" s="108">
        <v>66666</v>
      </c>
      <c r="K133" s="109">
        <v>0.03</v>
      </c>
      <c r="L133" s="109">
        <v>0.18181818181818199</v>
      </c>
      <c r="M133" s="109">
        <v>0.98299999999999998</v>
      </c>
      <c r="N133" s="109">
        <v>0.80600000000000005</v>
      </c>
      <c r="O133" s="108">
        <v>5</v>
      </c>
      <c r="P133" s="108">
        <v>4</v>
      </c>
      <c r="Q133" s="109">
        <v>0.55000000000000004</v>
      </c>
      <c r="R133" s="109">
        <v>0.2372427</v>
      </c>
      <c r="S133" s="108">
        <v>759639656</v>
      </c>
      <c r="T133" s="108">
        <v>3614.77</v>
      </c>
      <c r="U133" s="108">
        <v>3790.44</v>
      </c>
      <c r="V133" s="109">
        <v>1.31813168525696</v>
      </c>
      <c r="W133" s="110">
        <v>81.099998474121094</v>
      </c>
      <c r="X133" s="110">
        <v>31.600000381469702</v>
      </c>
      <c r="Y133" s="109">
        <v>0.82700002193450906</v>
      </c>
      <c r="Z133" s="108">
        <v>61</v>
      </c>
      <c r="AA133" s="108">
        <v>270</v>
      </c>
      <c r="AB133" s="110">
        <v>0.10000000149011599</v>
      </c>
      <c r="AC133" s="109">
        <v>128.98872466</v>
      </c>
      <c r="AD133" s="109">
        <v>178</v>
      </c>
      <c r="AE133" s="110">
        <v>2</v>
      </c>
      <c r="AF133" s="109">
        <v>0.54557337978408804</v>
      </c>
      <c r="AG133" s="109">
        <v>29.590000152587901</v>
      </c>
      <c r="AH133" s="108">
        <v>2160165</v>
      </c>
      <c r="AI133" s="108">
        <v>11095</v>
      </c>
      <c r="AJ133" s="108">
        <v>11263</v>
      </c>
      <c r="AK133" s="108">
        <v>280319</v>
      </c>
      <c r="AL133" s="108">
        <v>1352560</v>
      </c>
      <c r="AM133" s="108">
        <v>7</v>
      </c>
      <c r="AN133" s="108">
        <v>108</v>
      </c>
      <c r="AO133" s="110">
        <v>22</v>
      </c>
      <c r="AP133" s="110">
        <v>7.14</v>
      </c>
      <c r="AQ133" s="110">
        <v>13.2</v>
      </c>
      <c r="AR133" s="109">
        <v>3.3833333333333329</v>
      </c>
      <c r="AS133" s="109">
        <v>-0.66135817766189597</v>
      </c>
      <c r="AT133" s="108">
        <v>32</v>
      </c>
      <c r="AU133" s="110">
        <v>97.534843444824205</v>
      </c>
      <c r="AV133" s="109">
        <v>56.440311431884801</v>
      </c>
      <c r="AW133" s="109">
        <v>18</v>
      </c>
      <c r="AX133" s="109">
        <v>66.9166259765625</v>
      </c>
      <c r="AY133" s="108">
        <v>100000</v>
      </c>
      <c r="AZ133" s="110">
        <v>63.503075600000003</v>
      </c>
      <c r="BA133" s="110">
        <v>91.444637799999995</v>
      </c>
      <c r="BB133" s="108">
        <v>5249.2880859375</v>
      </c>
      <c r="BC133" s="108">
        <v>193203472</v>
      </c>
      <c r="BD133" s="108">
        <v>188664885</v>
      </c>
      <c r="BE133" s="108">
        <v>770880</v>
      </c>
      <c r="BF133" s="108"/>
    </row>
    <row r="134" spans="1:58" x14ac:dyDescent="0.25">
      <c r="A134" s="133" t="s">
        <v>243</v>
      </c>
      <c r="B134" s="111" t="s">
        <v>242</v>
      </c>
      <c r="C134" s="108">
        <v>3.1008273354315787</v>
      </c>
      <c r="D134" s="108">
        <v>0</v>
      </c>
      <c r="E134" s="108" t="s">
        <v>443</v>
      </c>
      <c r="F134" s="108">
        <v>1.4</v>
      </c>
      <c r="G134" s="108">
        <v>345.36120681989996</v>
      </c>
      <c r="H134" s="108">
        <v>37.676261986808001</v>
      </c>
      <c r="I134" s="108">
        <v>44.895000000000003</v>
      </c>
      <c r="J134" s="108">
        <v>0</v>
      </c>
      <c r="K134" s="109">
        <v>0</v>
      </c>
      <c r="L134" s="109">
        <v>0.12121212121212099</v>
      </c>
      <c r="M134" s="109">
        <v>3.0000000000000001E-3</v>
      </c>
      <c r="N134" s="109">
        <v>5.0000000000000001E-3</v>
      </c>
      <c r="O134" s="108">
        <v>0</v>
      </c>
      <c r="P134" s="108">
        <v>0</v>
      </c>
      <c r="Q134" s="109">
        <v>0.78800000000000003</v>
      </c>
      <c r="R134" s="109" t="s">
        <v>443</v>
      </c>
      <c r="S134" s="108">
        <v>643379</v>
      </c>
      <c r="T134" s="108">
        <v>23.48</v>
      </c>
      <c r="U134" s="108">
        <v>13.93</v>
      </c>
      <c r="V134" s="109">
        <v>5.0416212081909197</v>
      </c>
      <c r="W134" s="110">
        <v>16.399999618530298</v>
      </c>
      <c r="X134" s="110">
        <v>2.2000000000000002</v>
      </c>
      <c r="Y134" s="109">
        <v>1.3810000419616699</v>
      </c>
      <c r="Z134" s="108">
        <v>96</v>
      </c>
      <c r="AA134" s="108">
        <v>76</v>
      </c>
      <c r="AB134" s="110" t="s">
        <v>443</v>
      </c>
      <c r="AC134" s="109">
        <v>1428.8793470200001</v>
      </c>
      <c r="AD134" s="109" t="s">
        <v>443</v>
      </c>
      <c r="AE134" s="110" t="s">
        <v>443</v>
      </c>
      <c r="AF134" s="109" t="s">
        <v>443</v>
      </c>
      <c r="AG134" s="109" t="s">
        <v>443</v>
      </c>
      <c r="AH134" s="108">
        <v>0</v>
      </c>
      <c r="AI134" s="108">
        <v>0</v>
      </c>
      <c r="AJ134" s="108">
        <v>0</v>
      </c>
      <c r="AK134" s="108">
        <v>0</v>
      </c>
      <c r="AL134" s="108">
        <v>1</v>
      </c>
      <c r="AM134" s="108">
        <v>0</v>
      </c>
      <c r="AN134" s="108">
        <v>114</v>
      </c>
      <c r="AO134" s="110">
        <v>14.2</v>
      </c>
      <c r="AP134" s="110" t="s">
        <v>443</v>
      </c>
      <c r="AQ134" s="110" t="s">
        <v>443</v>
      </c>
      <c r="AR134" s="109">
        <v>2.6333333333333333</v>
      </c>
      <c r="AS134" s="109">
        <v>-0.56581240892410301</v>
      </c>
      <c r="AT134" s="108" t="s">
        <v>443</v>
      </c>
      <c r="AU134" s="110">
        <v>99.810302734375</v>
      </c>
      <c r="AV134" s="109">
        <v>99.523971557617202</v>
      </c>
      <c r="AW134" s="109" t="s">
        <v>443</v>
      </c>
      <c r="AX134" s="109">
        <v>111.5166015625</v>
      </c>
      <c r="AY134" s="108">
        <v>280</v>
      </c>
      <c r="AZ134" s="110">
        <v>100</v>
      </c>
      <c r="BA134" s="110">
        <v>95.3</v>
      </c>
      <c r="BB134" s="108">
        <v>15373.2587890625</v>
      </c>
      <c r="BC134" s="108">
        <v>21503</v>
      </c>
      <c r="BD134" s="108">
        <v>20963</v>
      </c>
      <c r="BE134" s="108">
        <v>460</v>
      </c>
      <c r="BF134" s="108"/>
    </row>
    <row r="135" spans="1:58" x14ac:dyDescent="0.25">
      <c r="A135" s="133" t="s">
        <v>393</v>
      </c>
      <c r="B135" s="111" t="s">
        <v>237</v>
      </c>
      <c r="C135" s="108">
        <v>8250.8662424631584</v>
      </c>
      <c r="D135" s="108">
        <v>0</v>
      </c>
      <c r="E135" s="108">
        <v>3368.8360000000002</v>
      </c>
      <c r="F135" s="108">
        <v>8.0939999999999994</v>
      </c>
      <c r="G135" s="108">
        <v>0</v>
      </c>
      <c r="H135" s="108">
        <v>0</v>
      </c>
      <c r="I135" s="108">
        <v>0</v>
      </c>
      <c r="J135" s="108">
        <v>0</v>
      </c>
      <c r="K135" s="109">
        <v>0</v>
      </c>
      <c r="L135" s="109">
        <v>0</v>
      </c>
      <c r="M135" s="109">
        <v>0.34100000000000003</v>
      </c>
      <c r="N135" s="109">
        <v>0.28299999999999997</v>
      </c>
      <c r="O135" s="108">
        <v>0</v>
      </c>
      <c r="P135" s="108">
        <v>0</v>
      </c>
      <c r="Q135" s="109">
        <v>0.68400000000000005</v>
      </c>
      <c r="R135" s="109">
        <v>5.4345000000000001E-3</v>
      </c>
      <c r="S135" s="108">
        <v>1394430776</v>
      </c>
      <c r="T135" s="108">
        <v>2487.1999999999998</v>
      </c>
      <c r="U135" s="108">
        <v>1873.15</v>
      </c>
      <c r="V135" s="109">
        <v>13.021278381347701</v>
      </c>
      <c r="W135" s="110">
        <v>21.100000381469702</v>
      </c>
      <c r="X135" s="110">
        <v>1.3999999761581401</v>
      </c>
      <c r="Y135" s="109">
        <v>2.02</v>
      </c>
      <c r="Z135" s="108">
        <v>98.8</v>
      </c>
      <c r="AA135" s="108">
        <v>5.8000001907348597</v>
      </c>
      <c r="AB135" s="110" t="s">
        <v>443</v>
      </c>
      <c r="AC135" s="110" t="s">
        <v>443</v>
      </c>
      <c r="AD135" s="110">
        <v>45</v>
      </c>
      <c r="AE135" s="110" t="s">
        <v>443</v>
      </c>
      <c r="AF135" s="109" t="s">
        <v>443</v>
      </c>
      <c r="AG135" s="109">
        <v>34.459999084472699</v>
      </c>
      <c r="AH135" s="108">
        <v>31050</v>
      </c>
      <c r="AI135" s="108">
        <v>0</v>
      </c>
      <c r="AJ135" s="108">
        <v>0</v>
      </c>
      <c r="AK135" s="108">
        <v>173322</v>
      </c>
      <c r="AL135" s="108">
        <v>4507084</v>
      </c>
      <c r="AM135" s="108">
        <v>0</v>
      </c>
      <c r="AN135" s="108">
        <v>135</v>
      </c>
      <c r="AO135" s="110">
        <v>8.4</v>
      </c>
      <c r="AP135" s="110" t="s">
        <v>443</v>
      </c>
      <c r="AQ135" s="110" t="s">
        <v>443</v>
      </c>
      <c r="AR135" s="109">
        <v>2.7</v>
      </c>
      <c r="AS135" s="109">
        <v>-0.50473982095718395</v>
      </c>
      <c r="AT135" s="108" t="s">
        <v>443</v>
      </c>
      <c r="AU135" s="110">
        <v>99.900001525878906</v>
      </c>
      <c r="AV135" s="109">
        <v>96.668037414550795</v>
      </c>
      <c r="AW135" s="109">
        <v>57.424190521240199</v>
      </c>
      <c r="AX135" s="109">
        <v>77.624610900878906</v>
      </c>
      <c r="AY135" s="108">
        <v>17000</v>
      </c>
      <c r="AZ135" s="110">
        <v>92.332310699999994</v>
      </c>
      <c r="BA135" s="110">
        <v>58.352230200000001</v>
      </c>
      <c r="BB135" s="108">
        <v>2943.40454101563</v>
      </c>
      <c r="BC135" s="108">
        <v>4551566</v>
      </c>
      <c r="BD135" s="108">
        <v>4656303</v>
      </c>
      <c r="BE135" s="108">
        <v>6020</v>
      </c>
      <c r="BF135" s="108"/>
    </row>
    <row r="136" spans="1:58" x14ac:dyDescent="0.25">
      <c r="A136" s="133" t="s">
        <v>245</v>
      </c>
      <c r="B136" s="111" t="s">
        <v>244</v>
      </c>
      <c r="C136" s="108">
        <v>5414.2209709263161</v>
      </c>
      <c r="D136" s="108">
        <v>1190.2978661010527</v>
      </c>
      <c r="E136" s="108">
        <v>6529.3294999999998</v>
      </c>
      <c r="F136" s="108">
        <v>219.99799999999999</v>
      </c>
      <c r="G136" s="108">
        <v>1196.8140667499999</v>
      </c>
      <c r="H136" s="108">
        <v>0</v>
      </c>
      <c r="I136" s="108">
        <v>3597.9590000000003</v>
      </c>
      <c r="J136" s="108">
        <v>0</v>
      </c>
      <c r="K136" s="109">
        <v>6.0999999999999999E-2</v>
      </c>
      <c r="L136" s="109">
        <v>3.03030303030303E-2</v>
      </c>
      <c r="M136" s="109">
        <v>3.3000000000000002E-2</v>
      </c>
      <c r="N136" s="109">
        <v>2E-3</v>
      </c>
      <c r="O136" s="108">
        <v>0</v>
      </c>
      <c r="P136" s="108">
        <v>0</v>
      </c>
      <c r="Q136" s="109">
        <v>0.78800000000000003</v>
      </c>
      <c r="R136" s="109" t="s">
        <v>443</v>
      </c>
      <c r="S136" s="108">
        <v>4551679</v>
      </c>
      <c r="T136" s="108">
        <v>-193.26</v>
      </c>
      <c r="U136" s="108">
        <v>8.77</v>
      </c>
      <c r="V136" s="109">
        <v>1.8327193334698701E-2</v>
      </c>
      <c r="W136" s="110">
        <v>17</v>
      </c>
      <c r="X136" s="110">
        <v>3.9000000953674299</v>
      </c>
      <c r="Y136" s="109">
        <v>1.59</v>
      </c>
      <c r="Z136" s="108">
        <v>90</v>
      </c>
      <c r="AA136" s="108">
        <v>50</v>
      </c>
      <c r="AB136" s="110">
        <v>0.69999998807907104</v>
      </c>
      <c r="AC136" s="109">
        <v>1676.95228529</v>
      </c>
      <c r="AD136" s="109">
        <v>94</v>
      </c>
      <c r="AE136" s="110">
        <v>0</v>
      </c>
      <c r="AF136" s="109">
        <v>0.45738898473531903</v>
      </c>
      <c r="AG136" s="109">
        <v>50.700000762939503</v>
      </c>
      <c r="AH136" s="108">
        <v>3500</v>
      </c>
      <c r="AI136" s="108">
        <v>12000</v>
      </c>
      <c r="AJ136" s="108">
        <v>0</v>
      </c>
      <c r="AK136" s="108">
        <v>0</v>
      </c>
      <c r="AL136" s="108">
        <v>17350</v>
      </c>
      <c r="AM136" s="108">
        <v>0</v>
      </c>
      <c r="AN136" s="108">
        <v>121</v>
      </c>
      <c r="AO136" s="110">
        <v>9.5</v>
      </c>
      <c r="AP136" s="110">
        <v>2.95</v>
      </c>
      <c r="AQ136" s="110">
        <v>2.1</v>
      </c>
      <c r="AR136" s="109">
        <v>3.3</v>
      </c>
      <c r="AS136" s="109">
        <v>0.29727488756179798</v>
      </c>
      <c r="AT136" s="108">
        <v>38</v>
      </c>
      <c r="AU136" s="110">
        <v>91.596961975097699</v>
      </c>
      <c r="AV136" s="109">
        <v>95.038230895996094</v>
      </c>
      <c r="AW136" s="109">
        <v>51.2054252624512</v>
      </c>
      <c r="AX136" s="109">
        <v>174.19432067871099</v>
      </c>
      <c r="AY136" s="108">
        <v>12000</v>
      </c>
      <c r="AZ136" s="110">
        <v>74.992289099999994</v>
      </c>
      <c r="BA136" s="110">
        <v>94.684575699999996</v>
      </c>
      <c r="BB136" s="108">
        <v>23014.689453125</v>
      </c>
      <c r="BC136" s="108">
        <v>4034119</v>
      </c>
      <c r="BD136" s="108">
        <v>3851354</v>
      </c>
      <c r="BE136" s="108">
        <v>74340</v>
      </c>
      <c r="BF136" s="108"/>
    </row>
    <row r="137" spans="1:58" x14ac:dyDescent="0.25">
      <c r="A137" s="133" t="s">
        <v>247</v>
      </c>
      <c r="B137" s="111" t="s">
        <v>246</v>
      </c>
      <c r="C137" s="108">
        <v>13529.628883410525</v>
      </c>
      <c r="D137" s="108">
        <v>1211.2421945115789</v>
      </c>
      <c r="E137" s="108">
        <v>41534.289499999999</v>
      </c>
      <c r="F137" s="108">
        <v>96.852000000000004</v>
      </c>
      <c r="G137" s="108">
        <v>2307.0518594064001</v>
      </c>
      <c r="H137" s="108">
        <v>0</v>
      </c>
      <c r="I137" s="108">
        <v>7758.1640000000007</v>
      </c>
      <c r="J137" s="108">
        <v>91515</v>
      </c>
      <c r="K137" s="109">
        <v>6.0999999999999999E-2</v>
      </c>
      <c r="L137" s="109">
        <v>0</v>
      </c>
      <c r="M137" s="109">
        <v>0.45300000000000001</v>
      </c>
      <c r="N137" s="109">
        <v>7.4999999999999997E-2</v>
      </c>
      <c r="O137" s="108">
        <v>0</v>
      </c>
      <c r="P137" s="108">
        <v>0</v>
      </c>
      <c r="Q137" s="109">
        <v>0.51600000000000001</v>
      </c>
      <c r="R137" s="109" t="s">
        <v>443</v>
      </c>
      <c r="S137" s="108">
        <v>24469374</v>
      </c>
      <c r="T137" s="108">
        <v>579.76</v>
      </c>
      <c r="U137" s="108">
        <v>589.74</v>
      </c>
      <c r="V137" s="109" t="s">
        <v>443</v>
      </c>
      <c r="W137" s="110">
        <v>57.299999237060497</v>
      </c>
      <c r="X137" s="110">
        <v>27.899999618530298</v>
      </c>
      <c r="Y137" s="109">
        <v>5.7999998331069898E-2</v>
      </c>
      <c r="Z137" s="108">
        <v>70</v>
      </c>
      <c r="AA137" s="108">
        <v>432</v>
      </c>
      <c r="AB137" s="110">
        <v>0.80000001192092896</v>
      </c>
      <c r="AC137" s="109">
        <v>109.48832118999999</v>
      </c>
      <c r="AD137" s="109">
        <v>215</v>
      </c>
      <c r="AE137" s="110">
        <v>40</v>
      </c>
      <c r="AF137" s="109">
        <v>0.59494356374006896</v>
      </c>
      <c r="AG137" s="109">
        <v>43.880001068115199</v>
      </c>
      <c r="AH137" s="108">
        <v>2029199</v>
      </c>
      <c r="AI137" s="108">
        <v>0</v>
      </c>
      <c r="AJ137" s="108">
        <v>0</v>
      </c>
      <c r="AK137" s="108">
        <v>8420</v>
      </c>
      <c r="AL137" s="108">
        <v>9536</v>
      </c>
      <c r="AM137" s="108">
        <v>0</v>
      </c>
      <c r="AN137" s="108">
        <v>114</v>
      </c>
      <c r="AO137" s="110">
        <v>14.2</v>
      </c>
      <c r="AP137" s="110" t="s">
        <v>443</v>
      </c>
      <c r="AQ137" s="110" t="s">
        <v>443</v>
      </c>
      <c r="AR137" s="109">
        <v>2.333333333333333</v>
      </c>
      <c r="AS137" s="109">
        <v>-0.62090712785720803</v>
      </c>
      <c r="AT137" s="108">
        <v>28</v>
      </c>
      <c r="AU137" s="110">
        <v>20.264450073242202</v>
      </c>
      <c r="AV137" s="109">
        <v>63.4334907531738</v>
      </c>
      <c r="AW137" s="109">
        <v>7.9000000953674299</v>
      </c>
      <c r="AX137" s="109">
        <v>46.646808624267599</v>
      </c>
      <c r="AY137" s="108">
        <v>14000</v>
      </c>
      <c r="AZ137" s="110">
        <v>18.924413699999999</v>
      </c>
      <c r="BA137" s="110">
        <v>39.962569899999998</v>
      </c>
      <c r="BB137" s="108">
        <v>2760.82666015625</v>
      </c>
      <c r="BC137" s="108">
        <v>8084991</v>
      </c>
      <c r="BD137" s="108">
        <v>7596348</v>
      </c>
      <c r="BE137" s="108">
        <v>452860</v>
      </c>
      <c r="BF137" s="108"/>
    </row>
    <row r="138" spans="1:58" x14ac:dyDescent="0.25">
      <c r="A138" s="133" t="s">
        <v>249</v>
      </c>
      <c r="B138" s="111" t="s">
        <v>248</v>
      </c>
      <c r="C138" s="108">
        <v>0</v>
      </c>
      <c r="D138" s="108">
        <v>0</v>
      </c>
      <c r="E138" s="108">
        <v>29139.279500000004</v>
      </c>
      <c r="F138" s="108">
        <v>0</v>
      </c>
      <c r="G138" s="108">
        <v>0</v>
      </c>
      <c r="H138" s="108">
        <v>0</v>
      </c>
      <c r="I138" s="108">
        <v>0</v>
      </c>
      <c r="J138" s="108">
        <v>53875</v>
      </c>
      <c r="K138" s="109">
        <v>0.21199999999999999</v>
      </c>
      <c r="L138" s="109">
        <v>0</v>
      </c>
      <c r="M138" s="109">
        <v>0.22600000000000001</v>
      </c>
      <c r="N138" s="109">
        <v>6.7000000000000004E-2</v>
      </c>
      <c r="O138" s="108">
        <v>0</v>
      </c>
      <c r="P138" s="108">
        <v>0</v>
      </c>
      <c r="Q138" s="109">
        <v>0.69299999999999995</v>
      </c>
      <c r="R138" s="109" t="s">
        <v>443</v>
      </c>
      <c r="S138" s="108">
        <v>5151985</v>
      </c>
      <c r="T138" s="108">
        <v>62.44</v>
      </c>
      <c r="U138" s="108">
        <v>56.19</v>
      </c>
      <c r="V138" s="109">
        <v>0.21793262660503401</v>
      </c>
      <c r="W138" s="110">
        <v>20.5</v>
      </c>
      <c r="X138" s="110">
        <v>2.5999999046325701</v>
      </c>
      <c r="Y138" s="109">
        <v>1.22699999809265</v>
      </c>
      <c r="Z138" s="108">
        <v>99</v>
      </c>
      <c r="AA138" s="108">
        <v>41</v>
      </c>
      <c r="AB138" s="110">
        <v>0.40000000596046398</v>
      </c>
      <c r="AC138" s="109">
        <v>872.92836492000004</v>
      </c>
      <c r="AD138" s="109">
        <v>132</v>
      </c>
      <c r="AE138" s="110">
        <v>0</v>
      </c>
      <c r="AF138" s="109">
        <v>0.46422783393269501</v>
      </c>
      <c r="AG138" s="109">
        <v>51.669998168945298</v>
      </c>
      <c r="AH138" s="108">
        <v>150175</v>
      </c>
      <c r="AI138" s="108">
        <v>0</v>
      </c>
      <c r="AJ138" s="108">
        <v>0</v>
      </c>
      <c r="AK138" s="108">
        <v>0</v>
      </c>
      <c r="AL138" s="108">
        <v>204</v>
      </c>
      <c r="AM138" s="108">
        <v>0</v>
      </c>
      <c r="AN138" s="108">
        <v>115</v>
      </c>
      <c r="AO138" s="110">
        <v>10.4</v>
      </c>
      <c r="AP138" s="110">
        <v>4.33</v>
      </c>
      <c r="AQ138" s="110">
        <v>11.2</v>
      </c>
      <c r="AR138" s="109">
        <v>3.5166666666666671</v>
      </c>
      <c r="AS138" s="109">
        <v>-0.94503539800643899</v>
      </c>
      <c r="AT138" s="108">
        <v>30</v>
      </c>
      <c r="AU138" s="110">
        <v>99.000717163085895</v>
      </c>
      <c r="AV138" s="109">
        <v>95.536109924316406</v>
      </c>
      <c r="AW138" s="109">
        <v>44.381595611572301</v>
      </c>
      <c r="AX138" s="109">
        <v>105.38954925537099</v>
      </c>
      <c r="AY138" s="108">
        <v>74000</v>
      </c>
      <c r="AZ138" s="110">
        <v>88.597886900000006</v>
      </c>
      <c r="BA138" s="110">
        <v>97.9626734</v>
      </c>
      <c r="BB138" s="108">
        <v>9576.5615234375</v>
      </c>
      <c r="BC138" s="108">
        <v>6725308</v>
      </c>
      <c r="BD138" s="108">
        <v>6721983</v>
      </c>
      <c r="BE138" s="108">
        <v>397300</v>
      </c>
      <c r="BF138" s="108"/>
    </row>
    <row r="139" spans="1:58" x14ac:dyDescent="0.25">
      <c r="A139" s="133" t="s">
        <v>251</v>
      </c>
      <c r="B139" s="111" t="s">
        <v>250</v>
      </c>
      <c r="C139" s="108">
        <v>52407.779505684208</v>
      </c>
      <c r="D139" s="108">
        <v>25385.541342315788</v>
      </c>
      <c r="E139" s="108">
        <v>181407.1355</v>
      </c>
      <c r="F139" s="108">
        <v>1598.8920000000001</v>
      </c>
      <c r="G139" s="108">
        <v>0</v>
      </c>
      <c r="H139" s="108">
        <v>0</v>
      </c>
      <c r="I139" s="108">
        <v>0</v>
      </c>
      <c r="J139" s="108">
        <v>100651</v>
      </c>
      <c r="K139" s="109">
        <v>0.152</v>
      </c>
      <c r="L139" s="109">
        <v>9.0909090909090898E-2</v>
      </c>
      <c r="M139" s="109">
        <v>0.35899999999999999</v>
      </c>
      <c r="N139" s="109">
        <v>2.8000000000000001E-2</v>
      </c>
      <c r="O139" s="108">
        <v>0</v>
      </c>
      <c r="P139" s="108">
        <v>0</v>
      </c>
      <c r="Q139" s="109">
        <v>0.74</v>
      </c>
      <c r="R139" s="109">
        <v>4.3195900000000002E-2</v>
      </c>
      <c r="S139" s="108">
        <v>21230262</v>
      </c>
      <c r="T139" s="108">
        <v>328.46</v>
      </c>
      <c r="U139" s="108">
        <v>331.76</v>
      </c>
      <c r="V139" s="109">
        <v>0.18273463845252999</v>
      </c>
      <c r="W139" s="110">
        <v>16.899999618530298</v>
      </c>
      <c r="X139" s="110">
        <v>3.5</v>
      </c>
      <c r="Y139" s="109">
        <v>1.1319999694824201</v>
      </c>
      <c r="Z139" s="108">
        <v>88</v>
      </c>
      <c r="AA139" s="108">
        <v>119</v>
      </c>
      <c r="AB139" s="110">
        <v>0.30000001192092901</v>
      </c>
      <c r="AC139" s="109">
        <v>656.18008382000005</v>
      </c>
      <c r="AD139" s="109">
        <v>68</v>
      </c>
      <c r="AE139" s="110">
        <v>1</v>
      </c>
      <c r="AF139" s="109">
        <v>0.38514731848655998</v>
      </c>
      <c r="AG139" s="109">
        <v>44.139999389648402</v>
      </c>
      <c r="AH139" s="108">
        <v>351260</v>
      </c>
      <c r="AI139" s="108">
        <v>21493</v>
      </c>
      <c r="AJ139" s="108">
        <v>1601353</v>
      </c>
      <c r="AK139" s="108">
        <v>62237</v>
      </c>
      <c r="AL139" s="108">
        <v>1649</v>
      </c>
      <c r="AM139" s="108">
        <v>0</v>
      </c>
      <c r="AN139" s="108">
        <v>121</v>
      </c>
      <c r="AO139" s="110">
        <v>7.5</v>
      </c>
      <c r="AP139" s="110">
        <v>3.87</v>
      </c>
      <c r="AQ139" s="110">
        <v>3.4</v>
      </c>
      <c r="AR139" s="109">
        <v>3.55</v>
      </c>
      <c r="AS139" s="109">
        <v>-0.27753046154975902</v>
      </c>
      <c r="AT139" s="108">
        <v>35</v>
      </c>
      <c r="AU139" s="110">
        <v>92.919990539550795</v>
      </c>
      <c r="AV139" s="109">
        <v>94.374351501464801</v>
      </c>
      <c r="AW139" s="109">
        <v>40.900001525878899</v>
      </c>
      <c r="AX139" s="109">
        <v>109.866905212402</v>
      </c>
      <c r="AY139" s="108">
        <v>84000</v>
      </c>
      <c r="AZ139" s="110">
        <v>76.193446199999997</v>
      </c>
      <c r="BA139" s="110">
        <v>86.697263300000003</v>
      </c>
      <c r="BB139" s="108">
        <v>13022.017578125</v>
      </c>
      <c r="BC139" s="108">
        <v>31773840</v>
      </c>
      <c r="BD139" s="108">
        <v>30954875</v>
      </c>
      <c r="BE139" s="108">
        <v>1280000</v>
      </c>
      <c r="BF139" s="108"/>
    </row>
    <row r="140" spans="1:58" x14ac:dyDescent="0.25">
      <c r="A140" s="133" t="s">
        <v>253</v>
      </c>
      <c r="B140" s="111" t="s">
        <v>252</v>
      </c>
      <c r="C140" s="108">
        <v>155286.68607978948</v>
      </c>
      <c r="D140" s="108">
        <v>90564.89129368421</v>
      </c>
      <c r="E140" s="108">
        <v>484210.21049999993</v>
      </c>
      <c r="F140" s="108">
        <v>3150.3159999999998</v>
      </c>
      <c r="G140" s="108">
        <v>1672238.3039329003</v>
      </c>
      <c r="H140" s="108">
        <v>1181120.16425185</v>
      </c>
      <c r="I140" s="108">
        <v>753194.03700000001</v>
      </c>
      <c r="J140" s="108">
        <v>122365</v>
      </c>
      <c r="K140" s="109">
        <v>0.182</v>
      </c>
      <c r="L140" s="109">
        <v>3.03030303030303E-2</v>
      </c>
      <c r="M140" s="109">
        <v>0.89600000000000002</v>
      </c>
      <c r="N140" s="109">
        <v>0.66</v>
      </c>
      <c r="O140" s="108">
        <v>0</v>
      </c>
      <c r="P140" s="108">
        <v>4</v>
      </c>
      <c r="Q140" s="109">
        <v>0.68200000000000005</v>
      </c>
      <c r="R140" s="109">
        <v>3.2807500000000003E-2</v>
      </c>
      <c r="S140" s="108">
        <v>65850801</v>
      </c>
      <c r="T140" s="108">
        <v>677.45</v>
      </c>
      <c r="U140" s="108">
        <v>515.32000000000005</v>
      </c>
      <c r="V140" s="109">
        <v>0.145511329174042</v>
      </c>
      <c r="W140" s="110">
        <v>28</v>
      </c>
      <c r="X140" s="110">
        <v>20.200000762939499</v>
      </c>
      <c r="Y140" s="109" t="s">
        <v>443</v>
      </c>
      <c r="Z140" s="108">
        <v>80</v>
      </c>
      <c r="AA140" s="108">
        <v>322</v>
      </c>
      <c r="AB140" s="110">
        <v>0.10000000149011599</v>
      </c>
      <c r="AC140" s="109">
        <v>328.87213835</v>
      </c>
      <c r="AD140" s="109">
        <v>114</v>
      </c>
      <c r="AE140" s="110">
        <v>0</v>
      </c>
      <c r="AF140" s="109">
        <v>0.435904426738212</v>
      </c>
      <c r="AG140" s="109">
        <v>43.040000915527301</v>
      </c>
      <c r="AH140" s="108">
        <v>4016201</v>
      </c>
      <c r="AI140" s="108">
        <v>5534812</v>
      </c>
      <c r="AJ140" s="108">
        <v>1604857</v>
      </c>
      <c r="AK140" s="108">
        <v>499276</v>
      </c>
      <c r="AL140" s="108">
        <v>408</v>
      </c>
      <c r="AM140" s="108">
        <v>0</v>
      </c>
      <c r="AN140" s="108">
        <v>119</v>
      </c>
      <c r="AO140" s="110">
        <v>13.5</v>
      </c>
      <c r="AP140" s="110">
        <v>6.84</v>
      </c>
      <c r="AQ140" s="110">
        <v>2.6</v>
      </c>
      <c r="AR140" s="109">
        <v>3.6166666666666671</v>
      </c>
      <c r="AS140" s="109">
        <v>0.10709220916032799</v>
      </c>
      <c r="AT140" s="108">
        <v>35</v>
      </c>
      <c r="AU140" s="110">
        <v>89.125770568847699</v>
      </c>
      <c r="AV140" s="109">
        <v>96.618026733398395</v>
      </c>
      <c r="AW140" s="109">
        <v>40.700000762939503</v>
      </c>
      <c r="AX140" s="109">
        <v>118.125541687012</v>
      </c>
      <c r="AY140" s="108">
        <v>150000</v>
      </c>
      <c r="AZ140" s="110">
        <v>73.934905000000001</v>
      </c>
      <c r="BA140" s="110">
        <v>91.791846899999996</v>
      </c>
      <c r="BB140" s="108">
        <v>7806.21142578125</v>
      </c>
      <c r="BC140" s="108">
        <v>103320224</v>
      </c>
      <c r="BD140" s="108">
        <v>99622248</v>
      </c>
      <c r="BE140" s="108">
        <v>298170</v>
      </c>
      <c r="BF140" s="108"/>
    </row>
    <row r="141" spans="1:58" x14ac:dyDescent="0.25">
      <c r="A141" s="133" t="s">
        <v>255</v>
      </c>
      <c r="B141" s="111" t="s">
        <v>254</v>
      </c>
      <c r="C141" s="108">
        <v>2968.0126879157897</v>
      </c>
      <c r="D141" s="108">
        <v>0</v>
      </c>
      <c r="E141" s="108">
        <v>171179.37649999998</v>
      </c>
      <c r="F141" s="108">
        <v>0</v>
      </c>
      <c r="G141" s="108">
        <v>0</v>
      </c>
      <c r="H141" s="108">
        <v>0</v>
      </c>
      <c r="I141" s="108">
        <v>0</v>
      </c>
      <c r="J141" s="108">
        <v>0</v>
      </c>
      <c r="K141" s="109">
        <v>0</v>
      </c>
      <c r="L141" s="109">
        <v>9.0909090909090898E-2</v>
      </c>
      <c r="M141" s="109">
        <v>7.0000000000000001E-3</v>
      </c>
      <c r="N141" s="109">
        <v>1.2999999999999999E-2</v>
      </c>
      <c r="O141" s="108">
        <v>0</v>
      </c>
      <c r="P141" s="108">
        <v>0</v>
      </c>
      <c r="Q141" s="109">
        <v>0.85499999999999998</v>
      </c>
      <c r="R141" s="109" t="s">
        <v>443</v>
      </c>
      <c r="S141" s="108">
        <v>0</v>
      </c>
      <c r="T141" s="108">
        <v>0</v>
      </c>
      <c r="U141" s="108">
        <v>0</v>
      </c>
      <c r="V141" s="109" t="s">
        <v>443</v>
      </c>
      <c r="W141" s="110">
        <v>5.1999998092651403</v>
      </c>
      <c r="X141" s="110" t="s">
        <v>443</v>
      </c>
      <c r="Y141" s="109">
        <v>2.2190001010894802</v>
      </c>
      <c r="Z141" s="108">
        <v>96</v>
      </c>
      <c r="AA141" s="108">
        <v>19</v>
      </c>
      <c r="AB141" s="110">
        <v>0.10000000149011599</v>
      </c>
      <c r="AC141" s="109">
        <v>1570.4464691799999</v>
      </c>
      <c r="AD141" s="109">
        <v>3</v>
      </c>
      <c r="AE141" s="110" t="s">
        <v>443</v>
      </c>
      <c r="AF141" s="109">
        <v>0.137015303217847</v>
      </c>
      <c r="AG141" s="109">
        <v>32.080001831054702</v>
      </c>
      <c r="AH141" s="108">
        <v>0</v>
      </c>
      <c r="AI141" s="108">
        <v>3</v>
      </c>
      <c r="AJ141" s="108">
        <v>0</v>
      </c>
      <c r="AK141" s="108">
        <v>0</v>
      </c>
      <c r="AL141" s="108">
        <v>11747</v>
      </c>
      <c r="AM141" s="108">
        <v>0</v>
      </c>
      <c r="AN141" s="108">
        <v>139</v>
      </c>
      <c r="AO141" s="110">
        <v>4.9000000000000004</v>
      </c>
      <c r="AP141" s="110">
        <v>2.65</v>
      </c>
      <c r="AQ141" s="110">
        <v>7</v>
      </c>
      <c r="AR141" s="109">
        <v>3.2833333333333328</v>
      </c>
      <c r="AS141" s="109">
        <v>0.79975652694702104</v>
      </c>
      <c r="AT141" s="108">
        <v>62</v>
      </c>
      <c r="AU141" s="110">
        <v>100</v>
      </c>
      <c r="AV141" s="109">
        <v>99.787422180175795</v>
      </c>
      <c r="AW141" s="109">
        <v>67.997001647949205</v>
      </c>
      <c r="AX141" s="109">
        <v>148.70655822753901</v>
      </c>
      <c r="AY141" s="108">
        <v>610000</v>
      </c>
      <c r="AZ141" s="110">
        <v>97.210426999999996</v>
      </c>
      <c r="BA141" s="110">
        <v>98.346251199999998</v>
      </c>
      <c r="BB141" s="108">
        <v>27810.517578125</v>
      </c>
      <c r="BC141" s="108">
        <v>37948016</v>
      </c>
      <c r="BD141" s="108">
        <v>38348330</v>
      </c>
      <c r="BE141" s="108">
        <v>304150</v>
      </c>
      <c r="BF141" s="108"/>
    </row>
    <row r="142" spans="1:58" x14ac:dyDescent="0.25">
      <c r="A142" s="133" t="s">
        <v>257</v>
      </c>
      <c r="B142" s="111" t="s">
        <v>256</v>
      </c>
      <c r="C142" s="108">
        <v>16936.840075263157</v>
      </c>
      <c r="D142" s="108">
        <v>0</v>
      </c>
      <c r="E142" s="108">
        <v>17629.66</v>
      </c>
      <c r="F142" s="108">
        <v>6.9619999999999997</v>
      </c>
      <c r="G142" s="108">
        <v>414.44020640550002</v>
      </c>
      <c r="H142" s="108">
        <v>0</v>
      </c>
      <c r="I142" s="108">
        <v>0</v>
      </c>
      <c r="J142" s="108">
        <v>0</v>
      </c>
      <c r="K142" s="109">
        <v>6.0999999999999999E-2</v>
      </c>
      <c r="L142" s="109">
        <v>0.12121212121212099</v>
      </c>
      <c r="M142" s="109">
        <v>2E-3</v>
      </c>
      <c r="N142" s="109">
        <v>5.0000000000000001E-3</v>
      </c>
      <c r="O142" s="108">
        <v>0</v>
      </c>
      <c r="P142" s="108">
        <v>0</v>
      </c>
      <c r="Q142" s="109">
        <v>0.84299999999999997</v>
      </c>
      <c r="R142" s="109" t="s">
        <v>443</v>
      </c>
      <c r="S142" s="108">
        <v>50000</v>
      </c>
      <c r="T142" s="108">
        <v>0</v>
      </c>
      <c r="U142" s="108">
        <v>0</v>
      </c>
      <c r="V142" s="109" t="s">
        <v>443</v>
      </c>
      <c r="W142" s="110">
        <v>3.5999999046325701</v>
      </c>
      <c r="X142" s="110" t="s">
        <v>443</v>
      </c>
      <c r="Y142" s="109">
        <v>4.0999999046325701</v>
      </c>
      <c r="Z142" s="108">
        <v>98</v>
      </c>
      <c r="AA142" s="108">
        <v>23</v>
      </c>
      <c r="AB142" s="110" t="s">
        <v>443</v>
      </c>
      <c r="AC142" s="109">
        <v>2689.9423357800001</v>
      </c>
      <c r="AD142" s="109">
        <v>10</v>
      </c>
      <c r="AE142" s="110" t="s">
        <v>443</v>
      </c>
      <c r="AF142" s="109">
        <v>9.0773691693429401E-2</v>
      </c>
      <c r="AG142" s="109">
        <v>36.040000915527301</v>
      </c>
      <c r="AH142" s="108">
        <v>0</v>
      </c>
      <c r="AI142" s="108">
        <v>1161</v>
      </c>
      <c r="AJ142" s="108">
        <v>704</v>
      </c>
      <c r="AK142" s="108">
        <v>0</v>
      </c>
      <c r="AL142" s="108">
        <v>1194</v>
      </c>
      <c r="AM142" s="108">
        <v>0</v>
      </c>
      <c r="AN142" s="108">
        <v>132</v>
      </c>
      <c r="AO142" s="110">
        <v>4.9000000000000004</v>
      </c>
      <c r="AP142" s="110">
        <v>2.4700000000000002</v>
      </c>
      <c r="AQ142" s="110">
        <v>9</v>
      </c>
      <c r="AR142" s="109">
        <v>3.95</v>
      </c>
      <c r="AS142" s="109">
        <v>1.2324576377868699</v>
      </c>
      <c r="AT142" s="108">
        <v>62</v>
      </c>
      <c r="AU142" s="110">
        <v>100</v>
      </c>
      <c r="AV142" s="109">
        <v>95.428108215332003</v>
      </c>
      <c r="AW142" s="109">
        <v>68.632896423339801</v>
      </c>
      <c r="AX142" s="109">
        <v>110.411666870117</v>
      </c>
      <c r="AY142" s="108">
        <v>160000</v>
      </c>
      <c r="AZ142" s="110">
        <v>99.669039100000006</v>
      </c>
      <c r="BA142" s="110">
        <v>100</v>
      </c>
      <c r="BB142" s="108">
        <v>30624.173828125</v>
      </c>
      <c r="BC142" s="108">
        <v>10324611</v>
      </c>
      <c r="BD142" s="108">
        <v>10268976</v>
      </c>
      <c r="BE142" s="108">
        <v>91470</v>
      </c>
      <c r="BF142" s="108"/>
    </row>
    <row r="143" spans="1:58" x14ac:dyDescent="0.25">
      <c r="A143" s="133" t="s">
        <v>259</v>
      </c>
      <c r="B143" s="111" t="s">
        <v>258</v>
      </c>
      <c r="C143" s="108">
        <v>415.72458281052627</v>
      </c>
      <c r="D143" s="108">
        <v>0</v>
      </c>
      <c r="E143" s="108">
        <v>0.46249999999999997</v>
      </c>
      <c r="F143" s="108">
        <v>0</v>
      </c>
      <c r="G143" s="108">
        <v>0</v>
      </c>
      <c r="H143" s="108">
        <v>0</v>
      </c>
      <c r="I143" s="108">
        <v>0</v>
      </c>
      <c r="J143" s="108">
        <v>0</v>
      </c>
      <c r="K143" s="109">
        <v>0</v>
      </c>
      <c r="L143" s="109">
        <v>0.18181818181818199</v>
      </c>
      <c r="M143" s="109">
        <v>7.0000000000000001E-3</v>
      </c>
      <c r="N143" s="109">
        <v>2E-3</v>
      </c>
      <c r="O143" s="108">
        <v>0</v>
      </c>
      <c r="P143" s="108">
        <v>0</v>
      </c>
      <c r="Q143" s="109">
        <v>0.85599999999999998</v>
      </c>
      <c r="R143" s="109" t="s">
        <v>443</v>
      </c>
      <c r="S143" s="108">
        <v>0</v>
      </c>
      <c r="T143" s="108">
        <v>0</v>
      </c>
      <c r="U143" s="108">
        <v>0</v>
      </c>
      <c r="V143" s="109" t="s">
        <v>443</v>
      </c>
      <c r="W143" s="110">
        <v>8</v>
      </c>
      <c r="X143" s="110" t="s">
        <v>443</v>
      </c>
      <c r="Y143" s="109">
        <v>7.7389998435974103</v>
      </c>
      <c r="Z143" s="108">
        <v>99</v>
      </c>
      <c r="AA143" s="108">
        <v>34</v>
      </c>
      <c r="AB143" s="110" t="s">
        <v>443</v>
      </c>
      <c r="AC143" s="109">
        <v>3071.1877565999998</v>
      </c>
      <c r="AD143" s="109">
        <v>13</v>
      </c>
      <c r="AE143" s="110" t="s">
        <v>443</v>
      </c>
      <c r="AF143" s="109">
        <v>0.54202707739491396</v>
      </c>
      <c r="AG143" s="109" t="s">
        <v>443</v>
      </c>
      <c r="AH143" s="108">
        <v>0</v>
      </c>
      <c r="AI143" s="108">
        <v>0</v>
      </c>
      <c r="AJ143" s="108">
        <v>0</v>
      </c>
      <c r="AK143" s="108">
        <v>0</v>
      </c>
      <c r="AL143" s="108">
        <v>177</v>
      </c>
      <c r="AM143" s="108">
        <v>0</v>
      </c>
      <c r="AN143" s="108">
        <v>135</v>
      </c>
      <c r="AO143" s="110">
        <v>4.9000000000000004</v>
      </c>
      <c r="AP143" s="110">
        <v>1.75</v>
      </c>
      <c r="AQ143" s="110">
        <v>6.3</v>
      </c>
      <c r="AR143" s="109">
        <v>3.1333333333333333</v>
      </c>
      <c r="AS143" s="109">
        <v>0.99563950300216697</v>
      </c>
      <c r="AT143" s="108">
        <v>61</v>
      </c>
      <c r="AU143" s="110">
        <v>100</v>
      </c>
      <c r="AV143" s="109">
        <v>97.757087707519503</v>
      </c>
      <c r="AW143" s="109">
        <v>92.884826660156307</v>
      </c>
      <c r="AX143" s="109">
        <v>153.58692932128901</v>
      </c>
      <c r="AY143" s="108">
        <v>11000</v>
      </c>
      <c r="AZ143" s="110">
        <v>98.018420399999997</v>
      </c>
      <c r="BA143" s="110">
        <v>100</v>
      </c>
      <c r="BB143" s="108">
        <v>127522.671875</v>
      </c>
      <c r="BC143" s="108">
        <v>2569804</v>
      </c>
      <c r="BD143" s="108">
        <v>2231272</v>
      </c>
      <c r="BE143" s="108">
        <v>11610</v>
      </c>
      <c r="BF143" s="108"/>
    </row>
    <row r="144" spans="1:58" x14ac:dyDescent="0.25">
      <c r="A144" s="133" t="s">
        <v>261</v>
      </c>
      <c r="B144" s="111" t="s">
        <v>260</v>
      </c>
      <c r="C144" s="108">
        <v>38568.074828210527</v>
      </c>
      <c r="D144" s="108">
        <v>2304.9658501052631</v>
      </c>
      <c r="E144" s="108">
        <v>171441.50599999999</v>
      </c>
      <c r="F144" s="108">
        <v>0</v>
      </c>
      <c r="G144" s="108">
        <v>0</v>
      </c>
      <c r="H144" s="108">
        <v>0</v>
      </c>
      <c r="I144" s="108">
        <v>0</v>
      </c>
      <c r="J144" s="108">
        <v>0</v>
      </c>
      <c r="K144" s="109">
        <v>0.03</v>
      </c>
      <c r="L144" s="109">
        <v>0.15151515151515199</v>
      </c>
      <c r="M144" s="109">
        <v>0.05</v>
      </c>
      <c r="N144" s="109">
        <v>3.5999999999999997E-2</v>
      </c>
      <c r="O144" s="108">
        <v>0</v>
      </c>
      <c r="P144" s="108">
        <v>0</v>
      </c>
      <c r="Q144" s="109">
        <v>0.80200000000000005</v>
      </c>
      <c r="R144" s="109" t="s">
        <v>443</v>
      </c>
      <c r="S144" s="108">
        <v>0</v>
      </c>
      <c r="T144" s="108">
        <v>0</v>
      </c>
      <c r="U144" s="108">
        <v>0</v>
      </c>
      <c r="V144" s="109" t="s">
        <v>443</v>
      </c>
      <c r="W144" s="110">
        <v>11.1000003814697</v>
      </c>
      <c r="X144" s="110" t="s">
        <v>443</v>
      </c>
      <c r="Y144" s="109">
        <v>2.4479999542236301</v>
      </c>
      <c r="Z144" s="108">
        <v>86</v>
      </c>
      <c r="AA144" s="108">
        <v>84</v>
      </c>
      <c r="AB144" s="110">
        <v>0.10000000149011599</v>
      </c>
      <c r="AC144" s="109">
        <v>1079.25833188</v>
      </c>
      <c r="AD144" s="109">
        <v>31</v>
      </c>
      <c r="AE144" s="110" t="s">
        <v>443</v>
      </c>
      <c r="AF144" s="109">
        <v>0.33854101082675198</v>
      </c>
      <c r="AG144" s="109">
        <v>27.329999923706101</v>
      </c>
      <c r="AH144" s="108">
        <v>1500</v>
      </c>
      <c r="AI144" s="108">
        <v>300</v>
      </c>
      <c r="AJ144" s="108">
        <v>0</v>
      </c>
      <c r="AK144" s="108">
        <v>0</v>
      </c>
      <c r="AL144" s="108">
        <v>2905</v>
      </c>
      <c r="AM144" s="108">
        <v>0</v>
      </c>
      <c r="AN144" s="108">
        <v>137</v>
      </c>
      <c r="AO144" s="110">
        <v>4.9000000000000004</v>
      </c>
      <c r="AP144" s="110">
        <v>3.7</v>
      </c>
      <c r="AQ144" s="110">
        <v>4.3</v>
      </c>
      <c r="AR144" s="109">
        <v>3.5</v>
      </c>
      <c r="AS144" s="109">
        <v>-3.8319572806358303E-2</v>
      </c>
      <c r="AT144" s="108">
        <v>48</v>
      </c>
      <c r="AU144" s="110">
        <v>100</v>
      </c>
      <c r="AV144" s="109">
        <v>98.757026672363295</v>
      </c>
      <c r="AW144" s="109">
        <v>55.763198852539098</v>
      </c>
      <c r="AX144" s="109">
        <v>107.14020538330099</v>
      </c>
      <c r="AY144" s="108">
        <v>200000</v>
      </c>
      <c r="AZ144" s="110">
        <v>79.076551499999994</v>
      </c>
      <c r="BA144" s="110">
        <v>100</v>
      </c>
      <c r="BB144" s="108">
        <v>23626.373046875</v>
      </c>
      <c r="BC144" s="108">
        <v>19705300</v>
      </c>
      <c r="BD144" s="108">
        <v>19322363</v>
      </c>
      <c r="BE144" s="108">
        <v>230160</v>
      </c>
      <c r="BF144" s="108"/>
    </row>
    <row r="145" spans="1:58" x14ac:dyDescent="0.25">
      <c r="A145" s="133" t="s">
        <v>377</v>
      </c>
      <c r="B145" s="111" t="s">
        <v>262</v>
      </c>
      <c r="C145" s="108">
        <v>36139.797861473686</v>
      </c>
      <c r="D145" s="108">
        <v>10414.477428442104</v>
      </c>
      <c r="E145" s="108">
        <v>1004982.3419999998</v>
      </c>
      <c r="F145" s="108">
        <v>48.264000000000003</v>
      </c>
      <c r="G145" s="108">
        <v>17904.551400466939</v>
      </c>
      <c r="H145" s="108">
        <v>533.21175000681001</v>
      </c>
      <c r="I145" s="108">
        <v>9021.2280000000028</v>
      </c>
      <c r="J145" s="108">
        <v>30303</v>
      </c>
      <c r="K145" s="109">
        <v>0.152</v>
      </c>
      <c r="L145" s="109">
        <v>0.15151515151515199</v>
      </c>
      <c r="M145" s="109">
        <v>0.77</v>
      </c>
      <c r="N145" s="109">
        <v>0.65100000000000002</v>
      </c>
      <c r="O145" s="108">
        <v>0</v>
      </c>
      <c r="P145" s="108">
        <v>0</v>
      </c>
      <c r="Q145" s="109">
        <v>0.80400000000000005</v>
      </c>
      <c r="R145" s="109" t="s">
        <v>443</v>
      </c>
      <c r="S145" s="108">
        <v>2787546</v>
      </c>
      <c r="T145" s="108">
        <v>0</v>
      </c>
      <c r="U145" s="108">
        <v>0</v>
      </c>
      <c r="V145" s="109" t="s">
        <v>443</v>
      </c>
      <c r="W145" s="110">
        <v>9.6000003814697301</v>
      </c>
      <c r="X145" s="110" t="s">
        <v>443</v>
      </c>
      <c r="Y145" s="109">
        <v>4.30889987945557</v>
      </c>
      <c r="Z145" s="108">
        <v>98</v>
      </c>
      <c r="AA145" s="108">
        <v>80</v>
      </c>
      <c r="AB145" s="110" t="s">
        <v>443</v>
      </c>
      <c r="AC145" s="109">
        <v>1835.7132779000001</v>
      </c>
      <c r="AD145" s="109">
        <v>25</v>
      </c>
      <c r="AE145" s="110" t="s">
        <v>443</v>
      </c>
      <c r="AF145" s="109">
        <v>0.270739015496331</v>
      </c>
      <c r="AG145" s="109">
        <v>41.590000152587898</v>
      </c>
      <c r="AH145" s="108">
        <v>7477</v>
      </c>
      <c r="AI145" s="108">
        <v>11696</v>
      </c>
      <c r="AJ145" s="108">
        <v>15922</v>
      </c>
      <c r="AK145" s="108">
        <v>19327</v>
      </c>
      <c r="AL145" s="108">
        <v>228990</v>
      </c>
      <c r="AM145" s="108">
        <v>56</v>
      </c>
      <c r="AN145" s="108">
        <v>136</v>
      </c>
      <c r="AO145" s="110">
        <v>4.9000000000000004</v>
      </c>
      <c r="AP145" s="110">
        <v>4.3</v>
      </c>
      <c r="AQ145" s="110">
        <v>5.2</v>
      </c>
      <c r="AR145" s="109" t="s">
        <v>443</v>
      </c>
      <c r="AS145" s="109">
        <v>-0.182619988918304</v>
      </c>
      <c r="AT145" s="108">
        <v>29</v>
      </c>
      <c r="AU145" s="110">
        <v>100</v>
      </c>
      <c r="AV145" s="109">
        <v>99.719566345214801</v>
      </c>
      <c r="AW145" s="109">
        <v>73.410003662109403</v>
      </c>
      <c r="AX145" s="109">
        <v>159.95149230957</v>
      </c>
      <c r="AY145" s="108">
        <v>1900000</v>
      </c>
      <c r="AZ145" s="110">
        <v>72.224308699999995</v>
      </c>
      <c r="BA145" s="110">
        <v>96.939147899999995</v>
      </c>
      <c r="BB145" s="108">
        <v>23162.6328125</v>
      </c>
      <c r="BC145" s="108">
        <v>144342400</v>
      </c>
      <c r="BD145" s="108">
        <v>142739873</v>
      </c>
      <c r="BE145" s="108">
        <v>16376870</v>
      </c>
      <c r="BF145" s="108"/>
    </row>
    <row r="146" spans="1:58" x14ac:dyDescent="0.25">
      <c r="A146" s="133" t="s">
        <v>264</v>
      </c>
      <c r="B146" s="111" t="s">
        <v>263</v>
      </c>
      <c r="C146" s="108">
        <v>11723.839330694736</v>
      </c>
      <c r="D146" s="108">
        <v>0</v>
      </c>
      <c r="E146" s="108">
        <v>43591.431499999999</v>
      </c>
      <c r="F146" s="108">
        <v>0</v>
      </c>
      <c r="G146" s="108">
        <v>0</v>
      </c>
      <c r="H146" s="108">
        <v>0</v>
      </c>
      <c r="I146" s="108">
        <v>0</v>
      </c>
      <c r="J146" s="108">
        <v>74440</v>
      </c>
      <c r="K146" s="109">
        <v>0.152</v>
      </c>
      <c r="L146" s="109">
        <v>0.12121212121212099</v>
      </c>
      <c r="M146" s="109">
        <v>0.71</v>
      </c>
      <c r="N146" s="109">
        <v>0.33500000000000002</v>
      </c>
      <c r="O146" s="108">
        <v>0</v>
      </c>
      <c r="P146" s="108">
        <v>0</v>
      </c>
      <c r="Q146" s="109">
        <v>0.498</v>
      </c>
      <c r="R146" s="109">
        <v>0.25349509999999997</v>
      </c>
      <c r="S146" s="108">
        <v>130503659</v>
      </c>
      <c r="T146" s="108">
        <v>1035.03</v>
      </c>
      <c r="U146" s="108">
        <v>1081.72</v>
      </c>
      <c r="V146" s="109">
        <v>13.4209804534912</v>
      </c>
      <c r="W146" s="110">
        <v>41.700000762939503</v>
      </c>
      <c r="X146" s="110">
        <v>11.699999809265099</v>
      </c>
      <c r="Y146" s="109">
        <v>5.6000001728534698E-2</v>
      </c>
      <c r="Z146" s="108">
        <v>95</v>
      </c>
      <c r="AA146" s="108">
        <v>56</v>
      </c>
      <c r="AB146" s="110">
        <v>2.9000000953674299</v>
      </c>
      <c r="AC146" s="109">
        <v>125.06543320999999</v>
      </c>
      <c r="AD146" s="109">
        <v>290</v>
      </c>
      <c r="AE146" s="110">
        <v>33</v>
      </c>
      <c r="AF146" s="109">
        <v>0.38308827243392601</v>
      </c>
      <c r="AG146" s="109">
        <v>51.340000152587898</v>
      </c>
      <c r="AH146" s="108">
        <v>3431</v>
      </c>
      <c r="AI146" s="108">
        <v>4000</v>
      </c>
      <c r="AJ146" s="108">
        <v>679</v>
      </c>
      <c r="AK146" s="108">
        <v>0</v>
      </c>
      <c r="AL146" s="108">
        <v>160872</v>
      </c>
      <c r="AM146" s="108">
        <v>6105</v>
      </c>
      <c r="AN146" s="108">
        <v>105</v>
      </c>
      <c r="AO146" s="110">
        <v>31.6</v>
      </c>
      <c r="AP146" s="110">
        <v>8.6199999999999992</v>
      </c>
      <c r="AQ146" s="110">
        <v>10.5</v>
      </c>
      <c r="AR146" s="109">
        <v>3.8</v>
      </c>
      <c r="AS146" s="109">
        <v>-3.9430532604455899E-2</v>
      </c>
      <c r="AT146" s="108">
        <v>54</v>
      </c>
      <c r="AU146" s="110">
        <v>19.799999237060501</v>
      </c>
      <c r="AV146" s="109">
        <v>71.243499755859403</v>
      </c>
      <c r="AW146" s="109">
        <v>18</v>
      </c>
      <c r="AX146" s="109">
        <v>70.482902526855497</v>
      </c>
      <c r="AY146" s="108">
        <v>8100</v>
      </c>
      <c r="AZ146" s="110">
        <v>61.644817500000002</v>
      </c>
      <c r="BA146" s="110">
        <v>76.129628199999999</v>
      </c>
      <c r="BB146" s="108">
        <v>1913.40209960938</v>
      </c>
      <c r="BC146" s="108">
        <v>11917508</v>
      </c>
      <c r="BD146" s="108">
        <v>11590557</v>
      </c>
      <c r="BE146" s="108">
        <v>24670</v>
      </c>
      <c r="BF146" s="108"/>
    </row>
    <row r="147" spans="1:58" x14ac:dyDescent="0.25">
      <c r="A147" s="133" t="s">
        <v>266</v>
      </c>
      <c r="B147" s="111" t="s">
        <v>265</v>
      </c>
      <c r="C147" s="108">
        <v>0</v>
      </c>
      <c r="D147" s="108">
        <v>0</v>
      </c>
      <c r="E147" s="108" t="s">
        <v>443</v>
      </c>
      <c r="F147" s="108">
        <v>0</v>
      </c>
      <c r="G147" s="108">
        <v>951.80447246879999</v>
      </c>
      <c r="H147" s="108">
        <v>300.56983341120002</v>
      </c>
      <c r="I147" s="108">
        <v>207.06899999999999</v>
      </c>
      <c r="J147" s="108">
        <v>0</v>
      </c>
      <c r="K147" s="109">
        <v>0</v>
      </c>
      <c r="L147" s="109">
        <v>0.27272727272727298</v>
      </c>
      <c r="M147" s="109">
        <v>2E-3</v>
      </c>
      <c r="N147" s="109">
        <v>0.01</v>
      </c>
      <c r="O147" s="108">
        <v>0</v>
      </c>
      <c r="P147" s="108">
        <v>0</v>
      </c>
      <c r="Q147" s="109">
        <v>0.76500000000000001</v>
      </c>
      <c r="R147" s="109" t="s">
        <v>443</v>
      </c>
      <c r="S147" s="108">
        <v>0</v>
      </c>
      <c r="T147" s="108">
        <v>0</v>
      </c>
      <c r="U147" s="108">
        <v>0</v>
      </c>
      <c r="V147" s="109" t="s">
        <v>443</v>
      </c>
      <c r="W147" s="110">
        <v>10.5</v>
      </c>
      <c r="X147" s="110" t="s">
        <v>443</v>
      </c>
      <c r="Y147" s="109" t="s">
        <v>443</v>
      </c>
      <c r="Z147" s="108">
        <v>98</v>
      </c>
      <c r="AA147" s="108">
        <v>5.0999999046325701</v>
      </c>
      <c r="AB147" s="110" t="s">
        <v>443</v>
      </c>
      <c r="AC147" s="109">
        <v>1151.6687693199999</v>
      </c>
      <c r="AD147" s="109" t="s">
        <v>443</v>
      </c>
      <c r="AE147" s="110" t="s">
        <v>443</v>
      </c>
      <c r="AF147" s="109" t="s">
        <v>443</v>
      </c>
      <c r="AG147" s="109" t="s">
        <v>443</v>
      </c>
      <c r="AH147" s="108">
        <v>0</v>
      </c>
      <c r="AI147" s="108">
        <v>0</v>
      </c>
      <c r="AJ147" s="108">
        <v>0</v>
      </c>
      <c r="AK147" s="108">
        <v>0</v>
      </c>
      <c r="AL147" s="108">
        <v>0</v>
      </c>
      <c r="AM147" s="108">
        <v>0</v>
      </c>
      <c r="AN147" s="108">
        <v>115</v>
      </c>
      <c r="AO147" s="110">
        <v>6.2</v>
      </c>
      <c r="AP147" s="110">
        <v>2.86</v>
      </c>
      <c r="AQ147" s="110" t="s">
        <v>443</v>
      </c>
      <c r="AR147" s="109">
        <v>3.4</v>
      </c>
      <c r="AS147" s="109">
        <v>0.106443174183369</v>
      </c>
      <c r="AT147" s="108" t="s">
        <v>443</v>
      </c>
      <c r="AU147" s="110">
        <v>100</v>
      </c>
      <c r="AV147" s="109" t="s">
        <v>443</v>
      </c>
      <c r="AW147" s="109">
        <v>75.699996948242202</v>
      </c>
      <c r="AX147" s="109">
        <v>131.84231567382801</v>
      </c>
      <c r="AY147" s="108">
        <v>430</v>
      </c>
      <c r="AZ147" s="110">
        <v>87.3</v>
      </c>
      <c r="BA147" s="110">
        <v>98.296609399999994</v>
      </c>
      <c r="BB147" s="108">
        <v>26685.994140625</v>
      </c>
      <c r="BC147" s="108">
        <v>54821</v>
      </c>
      <c r="BD147" s="108">
        <v>54979</v>
      </c>
      <c r="BE147" s="108">
        <v>260</v>
      </c>
      <c r="BF147" s="108"/>
    </row>
    <row r="148" spans="1:58" x14ac:dyDescent="0.25">
      <c r="A148" s="133" t="s">
        <v>268</v>
      </c>
      <c r="B148" s="111" t="s">
        <v>267</v>
      </c>
      <c r="C148" s="108">
        <v>250.28197400421053</v>
      </c>
      <c r="D148" s="108">
        <v>0</v>
      </c>
      <c r="E148" s="108" t="s">
        <v>443</v>
      </c>
      <c r="F148" s="108">
        <v>0</v>
      </c>
      <c r="G148" s="108">
        <v>2486.9931994599997</v>
      </c>
      <c r="H148" s="108">
        <v>355.28474277999999</v>
      </c>
      <c r="I148" s="108">
        <v>306.81599999999997</v>
      </c>
      <c r="J148" s="108">
        <v>0</v>
      </c>
      <c r="K148" s="109">
        <v>0.03</v>
      </c>
      <c r="L148" s="109">
        <v>9.0909090909090898E-2</v>
      </c>
      <c r="M148" s="109">
        <v>6.0000000000000001E-3</v>
      </c>
      <c r="N148" s="109">
        <v>2.1999999999999999E-2</v>
      </c>
      <c r="O148" s="108">
        <v>0</v>
      </c>
      <c r="P148" s="108">
        <v>0</v>
      </c>
      <c r="Q148" s="109">
        <v>0.73499999999999999</v>
      </c>
      <c r="R148" s="109">
        <v>2.8649999999999999E-3</v>
      </c>
      <c r="S148" s="108">
        <v>0</v>
      </c>
      <c r="T148" s="108">
        <v>19.37</v>
      </c>
      <c r="U148" s="108">
        <v>13.2</v>
      </c>
      <c r="V148" s="109">
        <v>0.93671441078186002</v>
      </c>
      <c r="W148" s="110">
        <v>14.300000190734901</v>
      </c>
      <c r="X148" s="110">
        <v>2.7999999523162802</v>
      </c>
      <c r="Y148" s="109">
        <v>1.29</v>
      </c>
      <c r="Z148" s="108">
        <v>99</v>
      </c>
      <c r="AA148" s="108">
        <v>8.8000001907348597</v>
      </c>
      <c r="AB148" s="110" t="s">
        <v>443</v>
      </c>
      <c r="AC148" s="109">
        <v>698.29563051000002</v>
      </c>
      <c r="AD148" s="109">
        <v>48</v>
      </c>
      <c r="AE148" s="110" t="s">
        <v>443</v>
      </c>
      <c r="AF148" s="109">
        <v>0.35354825636493198</v>
      </c>
      <c r="AG148" s="109" t="s">
        <v>443</v>
      </c>
      <c r="AH148" s="108">
        <v>0</v>
      </c>
      <c r="AI148" s="108">
        <v>1250</v>
      </c>
      <c r="AJ148" s="108">
        <v>0</v>
      </c>
      <c r="AK148" s="108">
        <v>0</v>
      </c>
      <c r="AL148" s="108">
        <v>2</v>
      </c>
      <c r="AM148" s="108">
        <v>0</v>
      </c>
      <c r="AN148" s="108">
        <v>115</v>
      </c>
      <c r="AO148" s="110">
        <v>6.2</v>
      </c>
      <c r="AP148" s="110">
        <v>3.44</v>
      </c>
      <c r="AQ148" s="110">
        <v>12.3</v>
      </c>
      <c r="AR148" s="109">
        <v>2.916666666666667</v>
      </c>
      <c r="AS148" s="109">
        <v>-8.3963938057422596E-2</v>
      </c>
      <c r="AT148" s="108">
        <v>60</v>
      </c>
      <c r="AU148" s="110">
        <v>98.163810729980497</v>
      </c>
      <c r="AV148" s="109" t="s">
        <v>443</v>
      </c>
      <c r="AW148" s="109">
        <v>52.349998474121101</v>
      </c>
      <c r="AX148" s="109">
        <v>101.516189575195</v>
      </c>
      <c r="AY148" s="108">
        <v>690</v>
      </c>
      <c r="AZ148" s="110">
        <v>90.541643899999997</v>
      </c>
      <c r="BA148" s="110">
        <v>96.330101600000006</v>
      </c>
      <c r="BB148" s="108">
        <v>11545.775390625</v>
      </c>
      <c r="BC148" s="108">
        <v>178015</v>
      </c>
      <c r="BD148" s="108">
        <v>184254</v>
      </c>
      <c r="BE148" s="108">
        <v>610</v>
      </c>
      <c r="BF148" s="108"/>
    </row>
    <row r="149" spans="1:58" x14ac:dyDescent="0.25">
      <c r="A149" s="133" t="s">
        <v>270</v>
      </c>
      <c r="B149" s="111" t="s">
        <v>269</v>
      </c>
      <c r="C149" s="108">
        <v>12.673356154968422</v>
      </c>
      <c r="D149" s="108">
        <v>0</v>
      </c>
      <c r="E149" s="108" t="s">
        <v>443</v>
      </c>
      <c r="F149" s="108">
        <v>0</v>
      </c>
      <c r="G149" s="108">
        <v>1372.8304289462003</v>
      </c>
      <c r="H149" s="108">
        <v>192.88650927275</v>
      </c>
      <c r="I149" s="108">
        <v>109.92000000000002</v>
      </c>
      <c r="J149" s="108">
        <v>0</v>
      </c>
      <c r="K149" s="109">
        <v>0.03</v>
      </c>
      <c r="L149" s="109" t="s">
        <v>443</v>
      </c>
      <c r="M149" s="109">
        <v>6.0000000000000001E-3</v>
      </c>
      <c r="N149" s="109">
        <v>0.02</v>
      </c>
      <c r="O149" s="108">
        <v>0</v>
      </c>
      <c r="P149" s="108">
        <v>0</v>
      </c>
      <c r="Q149" s="109">
        <v>0.72199999999999998</v>
      </c>
      <c r="R149" s="109" t="s">
        <v>443</v>
      </c>
      <c r="S149" s="108">
        <v>325027</v>
      </c>
      <c r="T149" s="108">
        <v>9.81</v>
      </c>
      <c r="U149" s="108">
        <v>13.22</v>
      </c>
      <c r="V149" s="109">
        <v>1.7999243736267101</v>
      </c>
      <c r="W149" s="110">
        <v>18.299999237060501</v>
      </c>
      <c r="X149" s="110" t="s">
        <v>443</v>
      </c>
      <c r="Y149" s="109">
        <v>0.95</v>
      </c>
      <c r="Z149" s="108">
        <v>99</v>
      </c>
      <c r="AA149" s="108">
        <v>7.4000000953674299</v>
      </c>
      <c r="AB149" s="110" t="s">
        <v>443</v>
      </c>
      <c r="AC149" s="109">
        <v>916.55274725000004</v>
      </c>
      <c r="AD149" s="109">
        <v>45</v>
      </c>
      <c r="AE149" s="110" t="s">
        <v>443</v>
      </c>
      <c r="AF149" s="109" t="s">
        <v>443</v>
      </c>
      <c r="AG149" s="109" t="s">
        <v>443</v>
      </c>
      <c r="AH149" s="108">
        <v>0</v>
      </c>
      <c r="AI149" s="108">
        <v>25000</v>
      </c>
      <c r="AJ149" s="108">
        <v>0</v>
      </c>
      <c r="AK149" s="108">
        <v>0</v>
      </c>
      <c r="AL149" s="108">
        <v>0</v>
      </c>
      <c r="AM149" s="108">
        <v>0</v>
      </c>
      <c r="AN149" s="108">
        <v>121</v>
      </c>
      <c r="AO149" s="110">
        <v>6.2</v>
      </c>
      <c r="AP149" s="110">
        <v>3.4</v>
      </c>
      <c r="AQ149" s="110">
        <v>4.8</v>
      </c>
      <c r="AR149" s="109" t="s">
        <v>443</v>
      </c>
      <c r="AS149" s="109">
        <v>1.94837246090174E-2</v>
      </c>
      <c r="AT149" s="108">
        <v>60</v>
      </c>
      <c r="AU149" s="110">
        <v>99.02001953125</v>
      </c>
      <c r="AV149" s="109" t="s">
        <v>443</v>
      </c>
      <c r="AW149" s="109">
        <v>51.7700004577637</v>
      </c>
      <c r="AX149" s="109">
        <v>103.654434204102</v>
      </c>
      <c r="AY149" s="108">
        <v>410</v>
      </c>
      <c r="AZ149" s="110">
        <v>76.099999999999994</v>
      </c>
      <c r="BA149" s="110">
        <v>95.060069100000007</v>
      </c>
      <c r="BB149" s="108">
        <v>11605.6103515625</v>
      </c>
      <c r="BC149" s="108">
        <v>109643</v>
      </c>
      <c r="BD149" s="108">
        <v>108680</v>
      </c>
      <c r="BE149" s="108">
        <v>390</v>
      </c>
      <c r="BF149" s="108"/>
    </row>
    <row r="150" spans="1:58" x14ac:dyDescent="0.25">
      <c r="A150" s="133" t="s">
        <v>272</v>
      </c>
      <c r="B150" s="111" t="s">
        <v>271</v>
      </c>
      <c r="C150" s="108">
        <v>0</v>
      </c>
      <c r="D150" s="108">
        <v>0</v>
      </c>
      <c r="E150" s="108" t="s">
        <v>443</v>
      </c>
      <c r="F150" s="108">
        <v>2.6339999999999999</v>
      </c>
      <c r="G150" s="108">
        <v>3214.3296079939996</v>
      </c>
      <c r="H150" s="108">
        <v>338.35048505199995</v>
      </c>
      <c r="I150" s="108">
        <v>0</v>
      </c>
      <c r="J150" s="108">
        <v>0</v>
      </c>
      <c r="K150" s="109">
        <v>0.03</v>
      </c>
      <c r="L150" s="109" t="s">
        <v>443</v>
      </c>
      <c r="M150" s="109">
        <v>5.0000000000000001E-3</v>
      </c>
      <c r="N150" s="109">
        <v>1.4E-2</v>
      </c>
      <c r="O150" s="108">
        <v>0</v>
      </c>
      <c r="P150" s="108">
        <v>0</v>
      </c>
      <c r="Q150" s="109">
        <v>0.70399999999999996</v>
      </c>
      <c r="R150" s="109" t="s">
        <v>443</v>
      </c>
      <c r="S150" s="108">
        <v>0</v>
      </c>
      <c r="T150" s="108">
        <v>90.95</v>
      </c>
      <c r="U150" s="108">
        <v>93.72</v>
      </c>
      <c r="V150" s="109">
        <v>11.893755912780801</v>
      </c>
      <c r="W150" s="110">
        <v>17.5</v>
      </c>
      <c r="X150" s="110">
        <v>2.7</v>
      </c>
      <c r="Y150" s="109">
        <v>0.47900000214576699</v>
      </c>
      <c r="Z150" s="108">
        <v>68</v>
      </c>
      <c r="AA150" s="108">
        <v>11</v>
      </c>
      <c r="AB150" s="110" t="s">
        <v>443</v>
      </c>
      <c r="AC150" s="109">
        <v>417.81388559999999</v>
      </c>
      <c r="AD150" s="109">
        <v>51</v>
      </c>
      <c r="AE150" s="110" t="s">
        <v>443</v>
      </c>
      <c r="AF150" s="109">
        <v>0.43880205524945798</v>
      </c>
      <c r="AG150" s="109">
        <v>42.689998626708999</v>
      </c>
      <c r="AH150" s="108">
        <v>0</v>
      </c>
      <c r="AI150" s="108">
        <v>0</v>
      </c>
      <c r="AJ150" s="108">
        <v>0</v>
      </c>
      <c r="AK150" s="108">
        <v>0</v>
      </c>
      <c r="AL150" s="108">
        <v>0</v>
      </c>
      <c r="AM150" s="108">
        <v>0</v>
      </c>
      <c r="AN150" s="108">
        <v>128</v>
      </c>
      <c r="AO150" s="110">
        <v>4.9000000000000004</v>
      </c>
      <c r="AP150" s="110" t="s">
        <v>443</v>
      </c>
      <c r="AQ150" s="110" t="s">
        <v>443</v>
      </c>
      <c r="AR150" s="109">
        <v>3.15</v>
      </c>
      <c r="AS150" s="109">
        <v>0.48889276385307301</v>
      </c>
      <c r="AT150" s="108">
        <v>52</v>
      </c>
      <c r="AU150" s="110">
        <v>97.900001525878906</v>
      </c>
      <c r="AV150" s="109">
        <v>99.015007019042997</v>
      </c>
      <c r="AW150" s="109">
        <v>25.407009124755898</v>
      </c>
      <c r="AX150" s="109">
        <v>58.516365051269503</v>
      </c>
      <c r="AY150" s="108">
        <v>1600</v>
      </c>
      <c r="AZ150" s="110">
        <v>91.487776100000005</v>
      </c>
      <c r="BA150" s="110">
        <v>98.980996500000003</v>
      </c>
      <c r="BB150" s="108">
        <v>6345.26416015625</v>
      </c>
      <c r="BC150" s="108">
        <v>195125</v>
      </c>
      <c r="BD150" s="108">
        <v>192798</v>
      </c>
      <c r="BE150" s="108">
        <v>2830</v>
      </c>
      <c r="BF150" s="108"/>
    </row>
    <row r="151" spans="1:58" x14ac:dyDescent="0.25">
      <c r="A151" s="133" t="s">
        <v>274</v>
      </c>
      <c r="B151" s="111" t="s">
        <v>273</v>
      </c>
      <c r="C151" s="108">
        <v>0</v>
      </c>
      <c r="D151" s="108">
        <v>0</v>
      </c>
      <c r="E151" s="108" t="s">
        <v>443</v>
      </c>
      <c r="F151" s="108">
        <v>0</v>
      </c>
      <c r="G151" s="108">
        <v>0</v>
      </c>
      <c r="H151" s="108">
        <v>0</v>
      </c>
      <c r="I151" s="108">
        <v>0</v>
      </c>
      <c r="J151" s="108">
        <v>0</v>
      </c>
      <c r="K151" s="109">
        <v>0</v>
      </c>
      <c r="L151" s="109">
        <v>0.39393939393939398</v>
      </c>
      <c r="M151" s="109">
        <v>2.1000000000000001E-2</v>
      </c>
      <c r="N151" s="109">
        <v>1E-3</v>
      </c>
      <c r="O151" s="108">
        <v>0</v>
      </c>
      <c r="P151" s="108">
        <v>0</v>
      </c>
      <c r="Q151" s="109">
        <v>0.57399999999999995</v>
      </c>
      <c r="R151" s="109">
        <v>0.21657499999999999</v>
      </c>
      <c r="S151" s="108">
        <v>0</v>
      </c>
      <c r="T151" s="108">
        <v>41.38</v>
      </c>
      <c r="U151" s="108">
        <v>48.95</v>
      </c>
      <c r="V151" s="109">
        <v>15.4104099273682</v>
      </c>
      <c r="W151" s="110">
        <v>47.299999237060497</v>
      </c>
      <c r="X151" s="110">
        <v>14.3999996185303</v>
      </c>
      <c r="Y151" s="109" t="s">
        <v>443</v>
      </c>
      <c r="Z151" s="108">
        <v>93</v>
      </c>
      <c r="AA151" s="108">
        <v>97</v>
      </c>
      <c r="AB151" s="110">
        <v>0.80000001192092896</v>
      </c>
      <c r="AC151" s="109">
        <v>299.72955882000002</v>
      </c>
      <c r="AD151" s="109">
        <v>156</v>
      </c>
      <c r="AE151" s="110">
        <v>43</v>
      </c>
      <c r="AF151" s="109">
        <v>0.52386499345433302</v>
      </c>
      <c r="AG151" s="109">
        <v>30.819999694824201</v>
      </c>
      <c r="AH151" s="108">
        <v>0</v>
      </c>
      <c r="AI151" s="108">
        <v>0</v>
      </c>
      <c r="AJ151" s="108">
        <v>0</v>
      </c>
      <c r="AK151" s="108">
        <v>0</v>
      </c>
      <c r="AL151" s="108">
        <v>0</v>
      </c>
      <c r="AM151" s="108">
        <v>0</v>
      </c>
      <c r="AN151" s="108">
        <v>119</v>
      </c>
      <c r="AO151" s="110">
        <v>6.6</v>
      </c>
      <c r="AP151" s="110">
        <v>9.1199999999999992</v>
      </c>
      <c r="AQ151" s="110" t="s">
        <v>443</v>
      </c>
      <c r="AR151" s="109" t="s">
        <v>443</v>
      </c>
      <c r="AS151" s="109">
        <v>-0.75845342874527</v>
      </c>
      <c r="AT151" s="108">
        <v>46</v>
      </c>
      <c r="AU151" s="110">
        <v>68.599998474121094</v>
      </c>
      <c r="AV151" s="109">
        <v>91.747108459472699</v>
      </c>
      <c r="AW151" s="109">
        <v>25.822248458862301</v>
      </c>
      <c r="AX151" s="109">
        <v>65.094856262207003</v>
      </c>
      <c r="AY151" s="108">
        <v>640</v>
      </c>
      <c r="AZ151" s="110">
        <v>34.706900500000003</v>
      </c>
      <c r="BA151" s="110">
        <v>97.092922900000005</v>
      </c>
      <c r="BB151" s="108">
        <v>3229.05810546875</v>
      </c>
      <c r="BC151" s="108">
        <v>199910</v>
      </c>
      <c r="BD151" s="108">
        <v>189881</v>
      </c>
      <c r="BE151" s="108">
        <v>960</v>
      </c>
      <c r="BF151" s="108"/>
    </row>
    <row r="152" spans="1:58" x14ac:dyDescent="0.25">
      <c r="A152" s="133" t="s">
        <v>276</v>
      </c>
      <c r="B152" s="111" t="s">
        <v>275</v>
      </c>
      <c r="C152" s="108">
        <v>6472.2945931789473</v>
      </c>
      <c r="D152" s="108">
        <v>0</v>
      </c>
      <c r="E152" s="108">
        <v>26827.7415</v>
      </c>
      <c r="F152" s="108">
        <v>0</v>
      </c>
      <c r="G152" s="108">
        <v>0</v>
      </c>
      <c r="H152" s="108">
        <v>0</v>
      </c>
      <c r="I152" s="108">
        <v>0</v>
      </c>
      <c r="J152" s="108">
        <v>0</v>
      </c>
      <c r="K152" s="109">
        <v>0</v>
      </c>
      <c r="L152" s="109">
        <v>0.24242424242424199</v>
      </c>
      <c r="M152" s="109">
        <v>0.57799999999999996</v>
      </c>
      <c r="N152" s="109">
        <v>0.27800000000000002</v>
      </c>
      <c r="O152" s="108">
        <v>0</v>
      </c>
      <c r="P152" s="108">
        <v>5</v>
      </c>
      <c r="Q152" s="109">
        <v>0.84699999999999998</v>
      </c>
      <c r="R152" s="109" t="s">
        <v>443</v>
      </c>
      <c r="S152" s="108">
        <v>1000</v>
      </c>
      <c r="T152" s="108">
        <v>0</v>
      </c>
      <c r="U152" s="108">
        <v>0</v>
      </c>
      <c r="V152" s="109" t="s">
        <v>443</v>
      </c>
      <c r="W152" s="110">
        <v>14.5</v>
      </c>
      <c r="X152" s="110">
        <v>5.3000001907348597</v>
      </c>
      <c r="Y152" s="109">
        <v>2.4909999370575</v>
      </c>
      <c r="Z152" s="108">
        <v>98</v>
      </c>
      <c r="AA152" s="108">
        <v>12</v>
      </c>
      <c r="AB152" s="110" t="s">
        <v>443</v>
      </c>
      <c r="AC152" s="109">
        <v>2465.9767676900001</v>
      </c>
      <c r="AD152" s="109">
        <v>12</v>
      </c>
      <c r="AE152" s="110">
        <v>0</v>
      </c>
      <c r="AF152" s="109">
        <v>0.256929909730855</v>
      </c>
      <c r="AG152" s="109" t="s">
        <v>443</v>
      </c>
      <c r="AH152" s="108">
        <v>0</v>
      </c>
      <c r="AI152" s="108">
        <v>1037</v>
      </c>
      <c r="AJ152" s="108">
        <v>0</v>
      </c>
      <c r="AK152" s="108">
        <v>0</v>
      </c>
      <c r="AL152" s="108">
        <v>140</v>
      </c>
      <c r="AM152" s="108">
        <v>0</v>
      </c>
      <c r="AN152" s="108">
        <v>137</v>
      </c>
      <c r="AO152" s="110">
        <v>4.9000000000000004</v>
      </c>
      <c r="AP152" s="110">
        <v>2.89</v>
      </c>
      <c r="AQ152" s="110">
        <v>3.8</v>
      </c>
      <c r="AR152" s="109" t="s">
        <v>443</v>
      </c>
      <c r="AS152" s="109">
        <v>0.210185751318932</v>
      </c>
      <c r="AT152" s="108">
        <v>46</v>
      </c>
      <c r="AU152" s="110">
        <v>100</v>
      </c>
      <c r="AV152" s="109">
        <v>94.842369079589801</v>
      </c>
      <c r="AW152" s="109">
        <v>69.616233825683594</v>
      </c>
      <c r="AX152" s="109">
        <v>176.58880615234401</v>
      </c>
      <c r="AY152" s="108">
        <v>130000</v>
      </c>
      <c r="AZ152" s="110">
        <v>100</v>
      </c>
      <c r="BA152" s="110">
        <v>97.034113700000006</v>
      </c>
      <c r="BB152" s="108">
        <v>54430.859375</v>
      </c>
      <c r="BC152" s="108">
        <v>32275688</v>
      </c>
      <c r="BD152" s="108">
        <v>31472107</v>
      </c>
      <c r="BE152" s="108">
        <v>2149690</v>
      </c>
      <c r="BF152" s="108"/>
    </row>
    <row r="153" spans="1:58" x14ac:dyDescent="0.25">
      <c r="A153" s="133" t="s">
        <v>278</v>
      </c>
      <c r="B153" s="111" t="s">
        <v>277</v>
      </c>
      <c r="C153" s="108">
        <v>0</v>
      </c>
      <c r="D153" s="108">
        <v>0</v>
      </c>
      <c r="E153" s="108">
        <v>56457.684500000003</v>
      </c>
      <c r="F153" s="108">
        <v>17.571999999999999</v>
      </c>
      <c r="G153" s="108">
        <v>0</v>
      </c>
      <c r="H153" s="108">
        <v>0</v>
      </c>
      <c r="I153" s="108">
        <v>0</v>
      </c>
      <c r="J153" s="108">
        <v>53748</v>
      </c>
      <c r="K153" s="109">
        <v>9.0999999999999998E-2</v>
      </c>
      <c r="L153" s="109">
        <v>0.30303030303030298</v>
      </c>
      <c r="M153" s="109">
        <v>0.56299999999999994</v>
      </c>
      <c r="N153" s="109">
        <v>5.3999999999999999E-2</v>
      </c>
      <c r="O153" s="108">
        <v>0</v>
      </c>
      <c r="P153" s="108">
        <v>0</v>
      </c>
      <c r="Q153" s="109">
        <v>0.49399999999999999</v>
      </c>
      <c r="R153" s="109">
        <v>0.27788570000000001</v>
      </c>
      <c r="S153" s="108">
        <v>38818149</v>
      </c>
      <c r="T153" s="108">
        <v>1108.75</v>
      </c>
      <c r="U153" s="108">
        <v>879.2</v>
      </c>
      <c r="V153" s="109">
        <v>6.6416339874267596</v>
      </c>
      <c r="W153" s="110">
        <v>47.200000762939503</v>
      </c>
      <c r="X153" s="110">
        <v>12.800000190734901</v>
      </c>
      <c r="Y153" s="109">
        <v>5.9000000357627903E-2</v>
      </c>
      <c r="Z153" s="108">
        <v>93</v>
      </c>
      <c r="AA153" s="108">
        <v>139</v>
      </c>
      <c r="AB153" s="110">
        <v>0.5</v>
      </c>
      <c r="AC153" s="109">
        <v>106.93550431</v>
      </c>
      <c r="AD153" s="109">
        <v>315</v>
      </c>
      <c r="AE153" s="110">
        <v>59</v>
      </c>
      <c r="AF153" s="109">
        <v>0.52106045932843803</v>
      </c>
      <c r="AG153" s="109">
        <v>40.279998779296903</v>
      </c>
      <c r="AH153" s="108">
        <v>0</v>
      </c>
      <c r="AI153" s="108">
        <v>10646</v>
      </c>
      <c r="AJ153" s="108">
        <v>0</v>
      </c>
      <c r="AK153" s="108">
        <v>24000</v>
      </c>
      <c r="AL153" s="108">
        <v>14584</v>
      </c>
      <c r="AM153" s="108">
        <v>0</v>
      </c>
      <c r="AN153" s="108">
        <v>111</v>
      </c>
      <c r="AO153" s="110">
        <v>10</v>
      </c>
      <c r="AP153" s="110">
        <v>8.3699999999999992</v>
      </c>
      <c r="AQ153" s="110">
        <v>8.6999999999999993</v>
      </c>
      <c r="AR153" s="109">
        <v>3.1166666666666667</v>
      </c>
      <c r="AS153" s="109">
        <v>-0.43514502048492398</v>
      </c>
      <c r="AT153" s="108">
        <v>45</v>
      </c>
      <c r="AU153" s="110">
        <v>61</v>
      </c>
      <c r="AV153" s="109">
        <v>55.624851226806598</v>
      </c>
      <c r="AW153" s="109">
        <v>21.690263748168899</v>
      </c>
      <c r="AX153" s="109">
        <v>99.946754455566406</v>
      </c>
      <c r="AY153" s="108">
        <v>23000</v>
      </c>
      <c r="AZ153" s="110">
        <v>47.592434900000001</v>
      </c>
      <c r="BA153" s="110">
        <v>78.523029199999996</v>
      </c>
      <c r="BB153" s="108">
        <v>2567.80053710938</v>
      </c>
      <c r="BC153" s="108">
        <v>15411614</v>
      </c>
      <c r="BD153" s="108">
        <v>15109447</v>
      </c>
      <c r="BE153" s="108">
        <v>192530</v>
      </c>
      <c r="BF153" s="108"/>
    </row>
    <row r="154" spans="1:58" x14ac:dyDescent="0.25">
      <c r="A154" s="133" t="s">
        <v>280</v>
      </c>
      <c r="B154" s="111" t="s">
        <v>279</v>
      </c>
      <c r="C154" s="108">
        <v>14266.128776905263</v>
      </c>
      <c r="D154" s="108">
        <v>0</v>
      </c>
      <c r="E154" s="108">
        <v>96337.801999999996</v>
      </c>
      <c r="F154" s="108">
        <v>0</v>
      </c>
      <c r="G154" s="108">
        <v>0</v>
      </c>
      <c r="H154" s="108">
        <v>0</v>
      </c>
      <c r="I154" s="108">
        <v>0</v>
      </c>
      <c r="J154" s="108">
        <v>0</v>
      </c>
      <c r="K154" s="109">
        <v>0</v>
      </c>
      <c r="L154" s="109">
        <v>0.15151515151515199</v>
      </c>
      <c r="M154" s="109">
        <v>0.38</v>
      </c>
      <c r="N154" s="109">
        <v>0.31900000000000001</v>
      </c>
      <c r="O154" s="108">
        <v>0</v>
      </c>
      <c r="P154" s="108">
        <v>0</v>
      </c>
      <c r="Q154" s="109">
        <v>0.77600000000000002</v>
      </c>
      <c r="R154" s="109">
        <v>1.7390999999999999E-3</v>
      </c>
      <c r="S154" s="108">
        <v>68533481</v>
      </c>
      <c r="T154" s="108">
        <v>372.03</v>
      </c>
      <c r="U154" s="108">
        <v>312.54000000000002</v>
      </c>
      <c r="V154" s="109">
        <v>0.88471549749374401</v>
      </c>
      <c r="W154" s="110">
        <v>6.6999998092651403</v>
      </c>
      <c r="X154" s="110">
        <v>1.79999995231628</v>
      </c>
      <c r="Y154" s="109">
        <v>2.11199998855591</v>
      </c>
      <c r="Z154" s="108">
        <v>82</v>
      </c>
      <c r="AA154" s="108">
        <v>21</v>
      </c>
      <c r="AB154" s="110">
        <v>0.10000000149011599</v>
      </c>
      <c r="AC154" s="109">
        <v>1312.22306804</v>
      </c>
      <c r="AD154" s="109">
        <v>17</v>
      </c>
      <c r="AE154" s="110" t="s">
        <v>443</v>
      </c>
      <c r="AF154" s="109">
        <v>0.18473119235737201</v>
      </c>
      <c r="AG154" s="109">
        <v>29.649999618530298</v>
      </c>
      <c r="AH154" s="108">
        <v>0</v>
      </c>
      <c r="AI154" s="108">
        <v>8421</v>
      </c>
      <c r="AJ154" s="108">
        <v>0</v>
      </c>
      <c r="AK154" s="108">
        <v>0</v>
      </c>
      <c r="AL154" s="108">
        <v>36522</v>
      </c>
      <c r="AM154" s="108">
        <v>166</v>
      </c>
      <c r="AN154" s="108">
        <v>108</v>
      </c>
      <c r="AO154" s="110">
        <v>4.9000000000000004</v>
      </c>
      <c r="AP154" s="110">
        <v>3.96</v>
      </c>
      <c r="AQ154" s="110">
        <v>8.5</v>
      </c>
      <c r="AR154" s="109">
        <v>3.0333333333333332</v>
      </c>
      <c r="AS154" s="109">
        <v>0.114140711724758</v>
      </c>
      <c r="AT154" s="108">
        <v>42</v>
      </c>
      <c r="AU154" s="110">
        <v>100</v>
      </c>
      <c r="AV154" s="109">
        <v>98.002891540527301</v>
      </c>
      <c r="AW154" s="109">
        <v>65.317024230957003</v>
      </c>
      <c r="AX154" s="109">
        <v>120.520027160645</v>
      </c>
      <c r="AY154" s="108">
        <v>66000</v>
      </c>
      <c r="AZ154" s="110">
        <v>96.426698599999995</v>
      </c>
      <c r="BA154" s="110">
        <v>99.158428000000001</v>
      </c>
      <c r="BB154" s="108">
        <v>14511.791015625</v>
      </c>
      <c r="BC154" s="108">
        <v>7057412</v>
      </c>
      <c r="BD154" s="108">
        <v>6831426</v>
      </c>
      <c r="BE154" s="108">
        <v>87460</v>
      </c>
      <c r="BF154" s="108"/>
    </row>
    <row r="155" spans="1:58" x14ac:dyDescent="0.25">
      <c r="A155" s="133" t="s">
        <v>282</v>
      </c>
      <c r="B155" s="111" t="s">
        <v>281</v>
      </c>
      <c r="C155" s="108">
        <v>0</v>
      </c>
      <c r="D155" s="108">
        <v>0</v>
      </c>
      <c r="E155" s="108" t="s">
        <v>443</v>
      </c>
      <c r="F155" s="108">
        <v>5.54</v>
      </c>
      <c r="G155" s="108">
        <v>3.9763898849460001E-2</v>
      </c>
      <c r="H155" s="108">
        <v>3.3136582374549998E-3</v>
      </c>
      <c r="I155" s="108">
        <v>0</v>
      </c>
      <c r="J155" s="108">
        <v>0</v>
      </c>
      <c r="K155" s="109">
        <v>0</v>
      </c>
      <c r="L155" s="109" t="s">
        <v>443</v>
      </c>
      <c r="M155" s="109">
        <v>3.0000000000000001E-3</v>
      </c>
      <c r="N155" s="109">
        <v>2E-3</v>
      </c>
      <c r="O155" s="108">
        <v>0</v>
      </c>
      <c r="P155" s="108">
        <v>0</v>
      </c>
      <c r="Q155" s="109">
        <v>0.78200000000000003</v>
      </c>
      <c r="R155" s="109" t="s">
        <v>443</v>
      </c>
      <c r="S155" s="108">
        <v>0</v>
      </c>
      <c r="T155" s="108">
        <v>12</v>
      </c>
      <c r="U155" s="108">
        <v>6.78</v>
      </c>
      <c r="V155" s="109">
        <v>0.49928769469261203</v>
      </c>
      <c r="W155" s="110">
        <v>13.6000003814697</v>
      </c>
      <c r="X155" s="110">
        <v>3.5999999046325701</v>
      </c>
      <c r="Y155" s="109">
        <v>1.06700003147125</v>
      </c>
      <c r="Z155" s="108">
        <v>97</v>
      </c>
      <c r="AA155" s="108">
        <v>9.5</v>
      </c>
      <c r="AB155" s="110" t="s">
        <v>443</v>
      </c>
      <c r="AC155" s="109">
        <v>844.33708839999997</v>
      </c>
      <c r="AD155" s="109" t="s">
        <v>443</v>
      </c>
      <c r="AE155" s="110" t="s">
        <v>443</v>
      </c>
      <c r="AF155" s="109" t="s">
        <v>443</v>
      </c>
      <c r="AG155" s="109">
        <v>42.7700004577637</v>
      </c>
      <c r="AH155" s="108">
        <v>0</v>
      </c>
      <c r="AI155" s="108">
        <v>253</v>
      </c>
      <c r="AJ155" s="108">
        <v>0</v>
      </c>
      <c r="AK155" s="108">
        <v>0</v>
      </c>
      <c r="AL155" s="108">
        <v>0</v>
      </c>
      <c r="AM155" s="108">
        <v>0</v>
      </c>
      <c r="AN155" s="108">
        <v>101</v>
      </c>
      <c r="AO155" s="110">
        <v>4.9000000000000004</v>
      </c>
      <c r="AP155" s="110">
        <v>6.65</v>
      </c>
      <c r="AQ155" s="110">
        <v>7.2</v>
      </c>
      <c r="AR155" s="109">
        <v>3.2833333333333328</v>
      </c>
      <c r="AS155" s="109">
        <v>0.42825996875762901</v>
      </c>
      <c r="AT155" s="108">
        <v>55</v>
      </c>
      <c r="AU155" s="110">
        <v>99.544181823730497</v>
      </c>
      <c r="AV155" s="109">
        <v>95.321083068847699</v>
      </c>
      <c r="AW155" s="109">
        <v>58.118698120117202</v>
      </c>
      <c r="AX155" s="109">
        <v>158.120193481445</v>
      </c>
      <c r="AY155" s="108">
        <v>380</v>
      </c>
      <c r="AZ155" s="110">
        <v>98.400068300000001</v>
      </c>
      <c r="BA155" s="110">
        <v>95.727115600000005</v>
      </c>
      <c r="BB155" s="108">
        <v>28391.328125</v>
      </c>
      <c r="BC155" s="108">
        <v>94677</v>
      </c>
      <c r="BD155" s="108">
        <v>96294</v>
      </c>
      <c r="BE155" s="108">
        <v>460</v>
      </c>
      <c r="BF155" s="108"/>
    </row>
    <row r="156" spans="1:58" x14ac:dyDescent="0.25">
      <c r="A156" s="133" t="s">
        <v>284</v>
      </c>
      <c r="B156" s="111" t="s">
        <v>283</v>
      </c>
      <c r="C156" s="108">
        <v>0</v>
      </c>
      <c r="D156" s="108">
        <v>0</v>
      </c>
      <c r="E156" s="108">
        <v>31697.783999999996</v>
      </c>
      <c r="F156" s="108">
        <v>1.9359999999999999</v>
      </c>
      <c r="G156" s="108">
        <v>0</v>
      </c>
      <c r="H156" s="108">
        <v>0</v>
      </c>
      <c r="I156" s="108">
        <v>0</v>
      </c>
      <c r="J156" s="108">
        <v>0</v>
      </c>
      <c r="K156" s="109">
        <v>0</v>
      </c>
      <c r="L156" s="109">
        <v>6.0606060606060601E-2</v>
      </c>
      <c r="M156" s="109">
        <v>0.64900000000000002</v>
      </c>
      <c r="N156" s="109">
        <v>0.185</v>
      </c>
      <c r="O156" s="108">
        <v>0</v>
      </c>
      <c r="P156" s="108">
        <v>0</v>
      </c>
      <c r="Q156" s="109">
        <v>0.42</v>
      </c>
      <c r="R156" s="109">
        <v>0.41098440000000003</v>
      </c>
      <c r="S156" s="108">
        <v>69578531</v>
      </c>
      <c r="T156" s="108">
        <v>914.14</v>
      </c>
      <c r="U156" s="108">
        <v>946.39</v>
      </c>
      <c r="V156" s="109">
        <v>22.559360504150401</v>
      </c>
      <c r="W156" s="110">
        <v>120.40000152587901</v>
      </c>
      <c r="X156" s="110">
        <v>18.100000381469702</v>
      </c>
      <c r="Y156" s="109">
        <v>2.19999998807907E-2</v>
      </c>
      <c r="Z156" s="108">
        <v>83</v>
      </c>
      <c r="AA156" s="108">
        <v>307</v>
      </c>
      <c r="AB156" s="110">
        <v>1.29999995231628</v>
      </c>
      <c r="AC156" s="109">
        <v>223.74445177999999</v>
      </c>
      <c r="AD156" s="109">
        <v>1360</v>
      </c>
      <c r="AE156" s="110">
        <v>109</v>
      </c>
      <c r="AF156" s="109">
        <v>0.650187220000495</v>
      </c>
      <c r="AG156" s="109">
        <v>33.990001678466797</v>
      </c>
      <c r="AH156" s="108">
        <v>24303</v>
      </c>
      <c r="AI156" s="108">
        <v>0</v>
      </c>
      <c r="AJ156" s="108">
        <v>0</v>
      </c>
      <c r="AK156" s="108">
        <v>0</v>
      </c>
      <c r="AL156" s="108">
        <v>683</v>
      </c>
      <c r="AM156" s="108">
        <v>3</v>
      </c>
      <c r="AN156" s="108">
        <v>111</v>
      </c>
      <c r="AO156" s="110">
        <v>22.3</v>
      </c>
      <c r="AP156" s="110">
        <v>6.83</v>
      </c>
      <c r="AQ156" s="110">
        <v>3.3</v>
      </c>
      <c r="AR156" s="109">
        <v>3.6166666666666671</v>
      </c>
      <c r="AS156" s="109">
        <v>-1.2576936483383201</v>
      </c>
      <c r="AT156" s="108">
        <v>30</v>
      </c>
      <c r="AU156" s="110">
        <v>13.0969915390015</v>
      </c>
      <c r="AV156" s="109">
        <v>48.431900024414098</v>
      </c>
      <c r="AW156" s="109">
        <v>2.5</v>
      </c>
      <c r="AX156" s="109">
        <v>89.529678344726605</v>
      </c>
      <c r="AY156" s="108">
        <v>15000</v>
      </c>
      <c r="AZ156" s="110">
        <v>13.262579000000001</v>
      </c>
      <c r="BA156" s="110">
        <v>62.643697400000001</v>
      </c>
      <c r="BB156" s="108">
        <v>1473.40380859375</v>
      </c>
      <c r="BC156" s="108">
        <v>7396190</v>
      </c>
      <c r="BD156" s="108">
        <v>6411978</v>
      </c>
      <c r="BE156" s="108">
        <v>71620</v>
      </c>
      <c r="BF156" s="108"/>
    </row>
    <row r="157" spans="1:58" x14ac:dyDescent="0.25">
      <c r="A157" s="133" t="s">
        <v>286</v>
      </c>
      <c r="B157" s="111" t="s">
        <v>285</v>
      </c>
      <c r="C157" s="108">
        <v>0</v>
      </c>
      <c r="D157" s="108">
        <v>0</v>
      </c>
      <c r="E157" s="108" t="s">
        <v>443</v>
      </c>
      <c r="F157" s="108">
        <v>0</v>
      </c>
      <c r="G157" s="108">
        <v>0</v>
      </c>
      <c r="H157" s="108">
        <v>0</v>
      </c>
      <c r="I157" s="108">
        <v>0</v>
      </c>
      <c r="J157" s="108">
        <v>0</v>
      </c>
      <c r="K157" s="109">
        <v>0</v>
      </c>
      <c r="L157" s="109">
        <v>0.24242424242424199</v>
      </c>
      <c r="M157" s="109">
        <v>1.0999999999999999E-2</v>
      </c>
      <c r="N157" s="109">
        <v>1E-3</v>
      </c>
      <c r="O157" s="108">
        <v>0</v>
      </c>
      <c r="P157" s="108">
        <v>0</v>
      </c>
      <c r="Q157" s="109">
        <v>0.92500000000000004</v>
      </c>
      <c r="R157" s="109" t="s">
        <v>443</v>
      </c>
      <c r="S157" s="108">
        <v>0</v>
      </c>
      <c r="T157" s="108">
        <v>0</v>
      </c>
      <c r="U157" s="108">
        <v>0</v>
      </c>
      <c r="V157" s="109" t="s">
        <v>443</v>
      </c>
      <c r="W157" s="110">
        <v>2.7000000476837198</v>
      </c>
      <c r="X157" s="110" t="s">
        <v>443</v>
      </c>
      <c r="Y157" s="109">
        <v>1.95000004768372</v>
      </c>
      <c r="Z157" s="108">
        <v>95</v>
      </c>
      <c r="AA157" s="108">
        <v>44</v>
      </c>
      <c r="AB157" s="110" t="s">
        <v>443</v>
      </c>
      <c r="AC157" s="109">
        <v>4046.9752878999998</v>
      </c>
      <c r="AD157" s="109">
        <v>10</v>
      </c>
      <c r="AE157" s="110" t="s">
        <v>443</v>
      </c>
      <c r="AF157" s="109">
        <v>6.8165669964825995E-2</v>
      </c>
      <c r="AG157" s="109" t="s">
        <v>443</v>
      </c>
      <c r="AH157" s="108">
        <v>0</v>
      </c>
      <c r="AI157" s="108">
        <v>13051</v>
      </c>
      <c r="AJ157" s="108">
        <v>0</v>
      </c>
      <c r="AK157" s="108">
        <v>0</v>
      </c>
      <c r="AL157" s="108">
        <v>0</v>
      </c>
      <c r="AM157" s="108">
        <v>0</v>
      </c>
      <c r="AN157" s="108">
        <v>129</v>
      </c>
      <c r="AO157" s="110">
        <v>4.9000000000000004</v>
      </c>
      <c r="AP157" s="110">
        <v>1.02</v>
      </c>
      <c r="AQ157" s="110">
        <v>4</v>
      </c>
      <c r="AR157" s="109">
        <v>4.5333333333333332</v>
      </c>
      <c r="AS157" s="109">
        <v>2.2521286010742201</v>
      </c>
      <c r="AT157" s="108">
        <v>84</v>
      </c>
      <c r="AU157" s="110">
        <v>100</v>
      </c>
      <c r="AV157" s="109">
        <v>96.774627685546903</v>
      </c>
      <c r="AW157" s="109">
        <v>82.102996826171903</v>
      </c>
      <c r="AX157" s="109">
        <v>146.13980102539099</v>
      </c>
      <c r="AY157" s="108">
        <v>5600</v>
      </c>
      <c r="AZ157" s="110">
        <v>100</v>
      </c>
      <c r="BA157" s="110">
        <v>100</v>
      </c>
      <c r="BB157" s="108">
        <v>87855.5859375</v>
      </c>
      <c r="BC157" s="108">
        <v>5607283</v>
      </c>
      <c r="BD157" s="108">
        <v>5595207</v>
      </c>
      <c r="BE157" s="108">
        <v>700</v>
      </c>
      <c r="BF157" s="108"/>
    </row>
    <row r="158" spans="1:58" x14ac:dyDescent="0.25">
      <c r="A158" s="133" t="s">
        <v>288</v>
      </c>
      <c r="B158" s="111" t="s">
        <v>287</v>
      </c>
      <c r="C158" s="108">
        <v>8915.5489012210528</v>
      </c>
      <c r="D158" s="108">
        <v>0</v>
      </c>
      <c r="E158" s="108">
        <v>53492.784</v>
      </c>
      <c r="F158" s="108">
        <v>0</v>
      </c>
      <c r="G158" s="108">
        <v>0</v>
      </c>
      <c r="H158" s="108">
        <v>0</v>
      </c>
      <c r="I158" s="108">
        <v>0</v>
      </c>
      <c r="J158" s="108">
        <v>0</v>
      </c>
      <c r="K158" s="109">
        <v>0</v>
      </c>
      <c r="L158" s="109">
        <v>0.12121212121212099</v>
      </c>
      <c r="M158" s="109">
        <v>1.4E-2</v>
      </c>
      <c r="N158" s="109">
        <v>7.0000000000000001E-3</v>
      </c>
      <c r="O158" s="108">
        <v>0</v>
      </c>
      <c r="P158" s="108">
        <v>0</v>
      </c>
      <c r="Q158" s="109">
        <v>0.84499999999999997</v>
      </c>
      <c r="R158" s="109" t="s">
        <v>443</v>
      </c>
      <c r="S158" s="108">
        <v>73500</v>
      </c>
      <c r="T158" s="108">
        <v>0</v>
      </c>
      <c r="U158" s="108">
        <v>0</v>
      </c>
      <c r="V158" s="109" t="s">
        <v>443</v>
      </c>
      <c r="W158" s="110">
        <v>7.3000001907348597</v>
      </c>
      <c r="X158" s="110" t="s">
        <v>443</v>
      </c>
      <c r="Y158" s="109">
        <v>3.3199999332428001</v>
      </c>
      <c r="Z158" s="108">
        <v>95</v>
      </c>
      <c r="AA158" s="108">
        <v>6.5</v>
      </c>
      <c r="AB158" s="110">
        <v>0.10000000149011599</v>
      </c>
      <c r="AC158" s="109">
        <v>2179.0510036199998</v>
      </c>
      <c r="AD158" s="109">
        <v>6</v>
      </c>
      <c r="AE158" s="110" t="s">
        <v>443</v>
      </c>
      <c r="AF158" s="109">
        <v>0.17949490666721299</v>
      </c>
      <c r="AG158" s="109">
        <v>26.120000839233398</v>
      </c>
      <c r="AH158" s="108">
        <v>0</v>
      </c>
      <c r="AI158" s="108">
        <v>0</v>
      </c>
      <c r="AJ158" s="108">
        <v>0</v>
      </c>
      <c r="AK158" s="108">
        <v>0</v>
      </c>
      <c r="AL158" s="108">
        <v>990</v>
      </c>
      <c r="AM158" s="108">
        <v>0</v>
      </c>
      <c r="AN158" s="108">
        <v>114</v>
      </c>
      <c r="AO158" s="110">
        <v>4.9000000000000004</v>
      </c>
      <c r="AP158" s="110">
        <v>2.6</v>
      </c>
      <c r="AQ158" s="110">
        <v>9.1999999999999993</v>
      </c>
      <c r="AR158" s="109">
        <v>3.65</v>
      </c>
      <c r="AS158" s="109">
        <v>0.84029179811477706</v>
      </c>
      <c r="AT158" s="108">
        <v>51</v>
      </c>
      <c r="AU158" s="110">
        <v>100</v>
      </c>
      <c r="AV158" s="109" t="s">
        <v>443</v>
      </c>
      <c r="AW158" s="109">
        <v>85.019515991210895</v>
      </c>
      <c r="AX158" s="109">
        <v>122.310165405273</v>
      </c>
      <c r="AY158" s="108">
        <v>84000</v>
      </c>
      <c r="AZ158" s="110">
        <v>98.824069199999997</v>
      </c>
      <c r="BA158" s="110">
        <v>100</v>
      </c>
      <c r="BB158" s="108">
        <v>30631.953125</v>
      </c>
      <c r="BC158" s="108">
        <v>5428704</v>
      </c>
      <c r="BD158" s="108">
        <v>5373096</v>
      </c>
      <c r="BE158" s="108">
        <v>48088</v>
      </c>
      <c r="BF158" s="108"/>
    </row>
    <row r="159" spans="1:58" x14ac:dyDescent="0.25">
      <c r="A159" s="133" t="s">
        <v>290</v>
      </c>
      <c r="B159" s="111" t="s">
        <v>289</v>
      </c>
      <c r="C159" s="108">
        <v>4340.4665928421055</v>
      </c>
      <c r="D159" s="108">
        <v>36.132416926947364</v>
      </c>
      <c r="E159" s="108">
        <v>9202.7055</v>
      </c>
      <c r="F159" s="108">
        <v>2.4</v>
      </c>
      <c r="G159" s="108">
        <v>0</v>
      </c>
      <c r="H159" s="108">
        <v>0</v>
      </c>
      <c r="I159" s="108">
        <v>0</v>
      </c>
      <c r="J159" s="108">
        <v>0</v>
      </c>
      <c r="K159" s="109">
        <v>0</v>
      </c>
      <c r="L159" s="109">
        <v>9.0909090909090898E-2</v>
      </c>
      <c r="M159" s="109">
        <v>4.0000000000000001E-3</v>
      </c>
      <c r="N159" s="109">
        <v>5.0000000000000001E-3</v>
      </c>
      <c r="O159" s="108">
        <v>0</v>
      </c>
      <c r="P159" s="108">
        <v>0</v>
      </c>
      <c r="Q159" s="109">
        <v>0.89</v>
      </c>
      <c r="R159" s="109" t="s">
        <v>443</v>
      </c>
      <c r="S159" s="108">
        <v>1861034</v>
      </c>
      <c r="T159" s="108">
        <v>0</v>
      </c>
      <c r="U159" s="108">
        <v>0</v>
      </c>
      <c r="V159" s="109" t="s">
        <v>443</v>
      </c>
      <c r="W159" s="110">
        <v>2.5999999046325701</v>
      </c>
      <c r="X159" s="110" t="s">
        <v>443</v>
      </c>
      <c r="Y159" s="109">
        <v>2.5160000324249299</v>
      </c>
      <c r="Z159" s="108">
        <v>92</v>
      </c>
      <c r="AA159" s="108">
        <v>7.1999998092651403</v>
      </c>
      <c r="AB159" s="110">
        <v>0.10000000149011599</v>
      </c>
      <c r="AC159" s="109">
        <v>2697.67107106</v>
      </c>
      <c r="AD159" s="109">
        <v>9</v>
      </c>
      <c r="AE159" s="110" t="s">
        <v>443</v>
      </c>
      <c r="AF159" s="109">
        <v>5.2753588800871998E-2</v>
      </c>
      <c r="AG159" s="109">
        <v>25.590000152587901</v>
      </c>
      <c r="AH159" s="108">
        <v>0</v>
      </c>
      <c r="AI159" s="108">
        <v>0</v>
      </c>
      <c r="AJ159" s="108">
        <v>0</v>
      </c>
      <c r="AK159" s="108">
        <v>0</v>
      </c>
      <c r="AL159" s="108">
        <v>462</v>
      </c>
      <c r="AM159" s="108">
        <v>0</v>
      </c>
      <c r="AN159" s="108">
        <v>125</v>
      </c>
      <c r="AO159" s="110">
        <v>4.9000000000000004</v>
      </c>
      <c r="AP159" s="110">
        <v>2.21</v>
      </c>
      <c r="AQ159" s="110">
        <v>9.4</v>
      </c>
      <c r="AR159" s="109">
        <v>4.6500000000000004</v>
      </c>
      <c r="AS159" s="109">
        <v>0.97397035360336304</v>
      </c>
      <c r="AT159" s="108">
        <v>61</v>
      </c>
      <c r="AU159" s="110">
        <v>100</v>
      </c>
      <c r="AV159" s="109">
        <v>99.714759826660199</v>
      </c>
      <c r="AW159" s="109">
        <v>73.098701477050795</v>
      </c>
      <c r="AX159" s="109">
        <v>113.21932220459</v>
      </c>
      <c r="AY159" s="108">
        <v>36000</v>
      </c>
      <c r="AZ159" s="110">
        <v>99.107251500000004</v>
      </c>
      <c r="BA159" s="110">
        <v>99.523299899999998</v>
      </c>
      <c r="BB159" s="108">
        <v>32884.5390625</v>
      </c>
      <c r="BC159" s="108">
        <v>2064845</v>
      </c>
      <c r="BD159" s="108">
        <v>2036330</v>
      </c>
      <c r="BE159" s="108">
        <v>20140</v>
      </c>
      <c r="BF159" s="108"/>
    </row>
    <row r="160" spans="1:58" x14ac:dyDescent="0.25">
      <c r="A160" s="133" t="s">
        <v>292</v>
      </c>
      <c r="B160" s="111" t="s">
        <v>291</v>
      </c>
      <c r="C160" s="108">
        <v>651.03502901263153</v>
      </c>
      <c r="D160" s="108">
        <v>431.1977708757895</v>
      </c>
      <c r="E160" s="108" t="s">
        <v>443</v>
      </c>
      <c r="F160" s="108">
        <v>40.409999999999997</v>
      </c>
      <c r="G160" s="108">
        <v>2673.1922616421398</v>
      </c>
      <c r="H160" s="108">
        <v>138.196596709</v>
      </c>
      <c r="I160" s="108">
        <v>3212.9970000000003</v>
      </c>
      <c r="J160" s="108">
        <v>11</v>
      </c>
      <c r="K160" s="109">
        <v>9.0999999999999998E-2</v>
      </c>
      <c r="L160" s="109">
        <v>0.15151515151515199</v>
      </c>
      <c r="M160" s="109">
        <v>0.16</v>
      </c>
      <c r="N160" s="109">
        <v>1.2E-2</v>
      </c>
      <c r="O160" s="108">
        <v>0</v>
      </c>
      <c r="P160" s="108">
        <v>0</v>
      </c>
      <c r="Q160" s="109">
        <v>0.51500000000000001</v>
      </c>
      <c r="R160" s="109" t="s">
        <v>443</v>
      </c>
      <c r="S160" s="108">
        <v>3106002</v>
      </c>
      <c r="T160" s="108">
        <v>198.5</v>
      </c>
      <c r="U160" s="108">
        <v>190.03</v>
      </c>
      <c r="V160" s="109">
        <v>16.950641632080099</v>
      </c>
      <c r="W160" s="110">
        <v>28.100000381469702</v>
      </c>
      <c r="X160" s="110">
        <v>11.5</v>
      </c>
      <c r="Y160" s="109">
        <v>0.22400000691413899</v>
      </c>
      <c r="Z160" s="108">
        <v>99</v>
      </c>
      <c r="AA160" s="108">
        <v>89</v>
      </c>
      <c r="AB160" s="110" t="s">
        <v>443</v>
      </c>
      <c r="AC160" s="109">
        <v>107.60977318</v>
      </c>
      <c r="AD160" s="109">
        <v>114</v>
      </c>
      <c r="AE160" s="110">
        <v>6</v>
      </c>
      <c r="AF160" s="109" t="s">
        <v>443</v>
      </c>
      <c r="AG160" s="109">
        <v>46.099998474121101</v>
      </c>
      <c r="AH160" s="108">
        <v>44496</v>
      </c>
      <c r="AI160" s="108">
        <v>10982</v>
      </c>
      <c r="AJ160" s="108">
        <v>0</v>
      </c>
      <c r="AK160" s="108">
        <v>0</v>
      </c>
      <c r="AL160" s="108">
        <v>0</v>
      </c>
      <c r="AM160" s="108">
        <v>0</v>
      </c>
      <c r="AN160" s="108">
        <v>114</v>
      </c>
      <c r="AO160" s="110">
        <v>11.3</v>
      </c>
      <c r="AP160" s="110" t="s">
        <v>443</v>
      </c>
      <c r="AQ160" s="110" t="s">
        <v>443</v>
      </c>
      <c r="AR160" s="109">
        <v>2.35</v>
      </c>
      <c r="AS160" s="109">
        <v>-1.0276671648025499</v>
      </c>
      <c r="AT160" s="108">
        <v>42</v>
      </c>
      <c r="AU160" s="110">
        <v>35.114559173583999</v>
      </c>
      <c r="AV160" s="109" t="s">
        <v>443</v>
      </c>
      <c r="AW160" s="109">
        <v>10.000465393066399</v>
      </c>
      <c r="AX160" s="109">
        <v>72.664680480957003</v>
      </c>
      <c r="AY160" s="108">
        <v>1000</v>
      </c>
      <c r="AZ160" s="110">
        <v>29.785861700000002</v>
      </c>
      <c r="BA160" s="110">
        <v>80.766045800000001</v>
      </c>
      <c r="BB160" s="108">
        <v>2235.89990234375</v>
      </c>
      <c r="BC160" s="108">
        <v>599419</v>
      </c>
      <c r="BD160" s="108">
        <v>521146</v>
      </c>
      <c r="BE160" s="108">
        <v>27990</v>
      </c>
      <c r="BF160" s="108"/>
    </row>
    <row r="161" spans="1:58" x14ac:dyDescent="0.25">
      <c r="A161" s="133" t="s">
        <v>294</v>
      </c>
      <c r="B161" s="111" t="s">
        <v>293</v>
      </c>
      <c r="C161" s="108">
        <v>736.66371914526314</v>
      </c>
      <c r="D161" s="108">
        <v>0</v>
      </c>
      <c r="E161" s="108">
        <v>134263.72750000001</v>
      </c>
      <c r="F161" s="108">
        <v>39.881999999999998</v>
      </c>
      <c r="G161" s="108">
        <v>0</v>
      </c>
      <c r="H161" s="108">
        <v>0</v>
      </c>
      <c r="I161" s="108">
        <v>959.19400000000019</v>
      </c>
      <c r="J161" s="108">
        <v>529973</v>
      </c>
      <c r="K161" s="109">
        <v>0.30299999999999999</v>
      </c>
      <c r="L161" s="109">
        <v>0.48484848484848497</v>
      </c>
      <c r="M161" s="109">
        <v>0.99099999999999999</v>
      </c>
      <c r="N161" s="109">
        <v>0.97899999999999998</v>
      </c>
      <c r="O161" s="108">
        <v>5</v>
      </c>
      <c r="P161" s="108">
        <v>0</v>
      </c>
      <c r="Q161" s="109" t="s">
        <v>443</v>
      </c>
      <c r="R161" s="109">
        <v>0.49981550000000002</v>
      </c>
      <c r="S161" s="108">
        <v>2147722925</v>
      </c>
      <c r="T161" s="108">
        <v>1109.58</v>
      </c>
      <c r="U161" s="108">
        <v>1253.55</v>
      </c>
      <c r="V161" s="109">
        <v>22.967205047607401</v>
      </c>
      <c r="W161" s="110">
        <v>136.80000305175801</v>
      </c>
      <c r="X161" s="110">
        <v>23</v>
      </c>
      <c r="Y161" s="109">
        <v>3.5000000149011598E-2</v>
      </c>
      <c r="Z161" s="108">
        <v>46</v>
      </c>
      <c r="AA161" s="108">
        <v>274</v>
      </c>
      <c r="AB161" s="110">
        <v>0.5</v>
      </c>
      <c r="AC161" s="110" t="s">
        <v>443</v>
      </c>
      <c r="AD161" s="110">
        <v>732</v>
      </c>
      <c r="AE161" s="110">
        <v>33</v>
      </c>
      <c r="AF161" s="109">
        <v>0.77300000000000002</v>
      </c>
      <c r="AG161" s="109" t="s">
        <v>443</v>
      </c>
      <c r="AH161" s="108">
        <v>5620296</v>
      </c>
      <c r="AI161" s="108">
        <v>14165</v>
      </c>
      <c r="AJ161" s="108">
        <v>13126</v>
      </c>
      <c r="AK161" s="108">
        <v>1500000</v>
      </c>
      <c r="AL161" s="108">
        <v>41470</v>
      </c>
      <c r="AM161" s="108">
        <v>36133</v>
      </c>
      <c r="AN161" s="108">
        <v>99</v>
      </c>
      <c r="AO161" s="110">
        <v>32</v>
      </c>
      <c r="AP161" s="110" t="s">
        <v>443</v>
      </c>
      <c r="AQ161" s="110" t="s">
        <v>443</v>
      </c>
      <c r="AR161" s="109" t="s">
        <v>443</v>
      </c>
      <c r="AS161" s="109">
        <v>-2.21873879432678</v>
      </c>
      <c r="AT161" s="108">
        <v>10</v>
      </c>
      <c r="AU161" s="110">
        <v>19.0597820281982</v>
      </c>
      <c r="AV161" s="109" t="s">
        <v>443</v>
      </c>
      <c r="AW161" s="109">
        <v>1.7599999904632599</v>
      </c>
      <c r="AX161" s="109">
        <v>52.469223022460902</v>
      </c>
      <c r="AY161" s="108">
        <v>190000</v>
      </c>
      <c r="AZ161" s="110">
        <v>23.6</v>
      </c>
      <c r="BA161" s="110">
        <v>31.7</v>
      </c>
      <c r="BB161" s="108">
        <v>400</v>
      </c>
      <c r="BC161" s="108">
        <v>14317996</v>
      </c>
      <c r="BD161" s="108">
        <v>10690803</v>
      </c>
      <c r="BE161" s="108">
        <v>627340</v>
      </c>
      <c r="BF161" s="108"/>
    </row>
    <row r="162" spans="1:58" x14ac:dyDescent="0.25">
      <c r="A162" s="133" t="s">
        <v>296</v>
      </c>
      <c r="B162" s="111" t="s">
        <v>295</v>
      </c>
      <c r="C162" s="108">
        <v>47.587058604000006</v>
      </c>
      <c r="D162" s="108">
        <v>0</v>
      </c>
      <c r="E162" s="108">
        <v>101849.337</v>
      </c>
      <c r="F162" s="108">
        <v>1.47</v>
      </c>
      <c r="G162" s="108">
        <v>1394.1611460347185</v>
      </c>
      <c r="H162" s="108">
        <v>0</v>
      </c>
      <c r="I162" s="108">
        <v>0.77</v>
      </c>
      <c r="J162" s="108">
        <v>611212</v>
      </c>
      <c r="K162" s="109">
        <v>0.182</v>
      </c>
      <c r="L162" s="109">
        <v>0.30303030303030298</v>
      </c>
      <c r="M162" s="109">
        <v>0.746</v>
      </c>
      <c r="N162" s="109">
        <v>0.40400000000000003</v>
      </c>
      <c r="O162" s="108">
        <v>0</v>
      </c>
      <c r="P162" s="108">
        <v>0</v>
      </c>
      <c r="Q162" s="109">
        <v>0.66600000000000004</v>
      </c>
      <c r="R162" s="109">
        <v>4.0808499999999998E-2</v>
      </c>
      <c r="S162" s="108">
        <v>7272439</v>
      </c>
      <c r="T162" s="108">
        <v>1077.22</v>
      </c>
      <c r="U162" s="108">
        <v>1420.64</v>
      </c>
      <c r="V162" s="109">
        <v>0.45895162224769598</v>
      </c>
      <c r="W162" s="110">
        <v>40.5</v>
      </c>
      <c r="X162" s="110">
        <v>8.6999998092651403</v>
      </c>
      <c r="Y162" s="109">
        <v>0.76700001955032304</v>
      </c>
      <c r="Z162" s="108">
        <v>75</v>
      </c>
      <c r="AA162" s="108">
        <v>834</v>
      </c>
      <c r="AB162" s="110">
        <v>19.200000762939499</v>
      </c>
      <c r="AC162" s="109">
        <v>1148.3724984400001</v>
      </c>
      <c r="AD162" s="109">
        <v>138</v>
      </c>
      <c r="AE162" s="110">
        <v>2</v>
      </c>
      <c r="AF162" s="109">
        <v>0.39396464871531001</v>
      </c>
      <c r="AG162" s="109">
        <v>63.380001068115199</v>
      </c>
      <c r="AH162" s="108">
        <v>2700000</v>
      </c>
      <c r="AI162" s="108">
        <v>7520</v>
      </c>
      <c r="AJ162" s="108">
        <v>10000</v>
      </c>
      <c r="AK162" s="108">
        <v>0</v>
      </c>
      <c r="AL162" s="108">
        <v>91043</v>
      </c>
      <c r="AM162" s="108">
        <v>0</v>
      </c>
      <c r="AN162" s="108">
        <v>131</v>
      </c>
      <c r="AO162" s="110">
        <v>4.9000000000000004</v>
      </c>
      <c r="AP162" s="110">
        <v>3.04</v>
      </c>
      <c r="AQ162" s="110">
        <v>6.2</v>
      </c>
      <c r="AR162" s="109">
        <v>3.45</v>
      </c>
      <c r="AS162" s="109">
        <v>0.26526665687561002</v>
      </c>
      <c r="AT162" s="108">
        <v>45</v>
      </c>
      <c r="AU162" s="110">
        <v>86</v>
      </c>
      <c r="AV162" s="109">
        <v>94.597938537597699</v>
      </c>
      <c r="AW162" s="109">
        <v>51.919116973877003</v>
      </c>
      <c r="AX162" s="109">
        <v>159.27284240722699</v>
      </c>
      <c r="AY162" s="108">
        <v>300000</v>
      </c>
      <c r="AZ162" s="110">
        <v>66.387141600000007</v>
      </c>
      <c r="BA162" s="110">
        <v>93.188374999999994</v>
      </c>
      <c r="BB162" s="108">
        <v>13225.4375</v>
      </c>
      <c r="BC162" s="108">
        <v>55908864</v>
      </c>
      <c r="BD162" s="108">
        <v>54040648</v>
      </c>
      <c r="BE162" s="108">
        <v>1213090</v>
      </c>
      <c r="BF162" s="108"/>
    </row>
    <row r="163" spans="1:58" x14ac:dyDescent="0.25">
      <c r="A163" s="133" t="s">
        <v>299</v>
      </c>
      <c r="B163" s="111" t="s">
        <v>298</v>
      </c>
      <c r="C163" s="108">
        <v>4998.623368526316</v>
      </c>
      <c r="D163" s="108">
        <v>0</v>
      </c>
      <c r="E163" s="108">
        <v>161178.50750000001</v>
      </c>
      <c r="F163" s="108">
        <v>0</v>
      </c>
      <c r="G163" s="108">
        <v>0</v>
      </c>
      <c r="H163" s="108">
        <v>0</v>
      </c>
      <c r="I163" s="108">
        <v>0</v>
      </c>
      <c r="J163" s="108">
        <v>239393</v>
      </c>
      <c r="K163" s="109">
        <v>6.0999999999999999E-2</v>
      </c>
      <c r="L163" s="109">
        <v>6.0606060606060601E-2</v>
      </c>
      <c r="M163" s="109">
        <v>0.995</v>
      </c>
      <c r="N163" s="109">
        <v>0.99399999999999999</v>
      </c>
      <c r="O163" s="108">
        <v>5</v>
      </c>
      <c r="P163" s="108">
        <v>5</v>
      </c>
      <c r="Q163" s="109">
        <v>0.41799999999999998</v>
      </c>
      <c r="R163" s="109">
        <v>0.55126640000000005</v>
      </c>
      <c r="S163" s="108">
        <v>3973494058</v>
      </c>
      <c r="T163" s="108">
        <v>1964.12</v>
      </c>
      <c r="U163" s="108">
        <v>1674.83</v>
      </c>
      <c r="V163" s="109">
        <v>21.065872192382798</v>
      </c>
      <c r="W163" s="110">
        <v>92.599998474121094</v>
      </c>
      <c r="X163" s="110">
        <v>27.600000381469702</v>
      </c>
      <c r="Y163" s="109" t="s">
        <v>443</v>
      </c>
      <c r="Z163" s="108">
        <v>20</v>
      </c>
      <c r="AA163" s="108">
        <v>146</v>
      </c>
      <c r="AB163" s="110">
        <v>2.5</v>
      </c>
      <c r="AC163" s="109">
        <v>72.822148949999999</v>
      </c>
      <c r="AD163" s="109">
        <v>789</v>
      </c>
      <c r="AE163" s="110">
        <v>55</v>
      </c>
      <c r="AF163" s="109" t="s">
        <v>443</v>
      </c>
      <c r="AG163" s="109" t="s">
        <v>443</v>
      </c>
      <c r="AH163" s="108">
        <v>1818</v>
      </c>
      <c r="AI163" s="108">
        <v>3625826</v>
      </c>
      <c r="AJ163" s="108">
        <v>0</v>
      </c>
      <c r="AK163" s="108">
        <v>1944735</v>
      </c>
      <c r="AL163" s="108">
        <v>275201</v>
      </c>
      <c r="AM163" s="108">
        <v>1</v>
      </c>
      <c r="AN163" s="108">
        <v>101</v>
      </c>
      <c r="AO163" s="110">
        <v>31.5</v>
      </c>
      <c r="AP163" s="110" t="s">
        <v>443</v>
      </c>
      <c r="AQ163" s="110" t="s">
        <v>443</v>
      </c>
      <c r="AR163" s="109" t="s">
        <v>443</v>
      </c>
      <c r="AS163" s="109">
        <v>-2.17124342918396</v>
      </c>
      <c r="AT163" s="108">
        <v>11</v>
      </c>
      <c r="AU163" s="110">
        <v>4.5304250717163104</v>
      </c>
      <c r="AV163" s="109">
        <v>31.976249694824201</v>
      </c>
      <c r="AW163" s="109">
        <v>17.929786682128899</v>
      </c>
      <c r="AX163" s="109">
        <v>23.855525970458999</v>
      </c>
      <c r="AY163" s="108">
        <v>39000</v>
      </c>
      <c r="AZ163" s="110">
        <v>6.7218929000000003</v>
      </c>
      <c r="BA163" s="110">
        <v>58.726221899999999</v>
      </c>
      <c r="BB163" s="108">
        <v>1925.20324707031</v>
      </c>
      <c r="BC163" s="108">
        <v>12230730</v>
      </c>
      <c r="BD163" s="108">
        <v>12250057</v>
      </c>
      <c r="BE163" s="108">
        <v>644329</v>
      </c>
      <c r="BF163" s="108"/>
    </row>
    <row r="164" spans="1:58" x14ac:dyDescent="0.25">
      <c r="A164" s="133" t="s">
        <v>301</v>
      </c>
      <c r="B164" s="111" t="s">
        <v>300</v>
      </c>
      <c r="C164" s="108">
        <v>32510.443133263158</v>
      </c>
      <c r="D164" s="108">
        <v>0</v>
      </c>
      <c r="E164" s="108">
        <v>122565.6155</v>
      </c>
      <c r="F164" s="108">
        <v>75.768000000000001</v>
      </c>
      <c r="G164" s="108">
        <v>0</v>
      </c>
      <c r="H164" s="108">
        <v>0</v>
      </c>
      <c r="I164" s="108">
        <v>0</v>
      </c>
      <c r="J164" s="108">
        <v>181818</v>
      </c>
      <c r="K164" s="109">
        <v>6.0999999999999999E-2</v>
      </c>
      <c r="L164" s="109">
        <v>0.12121212121212099</v>
      </c>
      <c r="M164" s="109">
        <v>0.17100000000000001</v>
      </c>
      <c r="N164" s="109">
        <v>0.40400000000000003</v>
      </c>
      <c r="O164" s="108">
        <v>0</v>
      </c>
      <c r="P164" s="108">
        <v>0</v>
      </c>
      <c r="Q164" s="109">
        <v>0.88400000000000001</v>
      </c>
      <c r="R164" s="109" t="s">
        <v>443</v>
      </c>
      <c r="S164" s="108">
        <v>0</v>
      </c>
      <c r="T164" s="108">
        <v>0</v>
      </c>
      <c r="U164" s="108">
        <v>0</v>
      </c>
      <c r="V164" s="109" t="s">
        <v>443</v>
      </c>
      <c r="W164" s="110">
        <v>4.0999999046325701</v>
      </c>
      <c r="X164" s="110" t="s">
        <v>443</v>
      </c>
      <c r="Y164" s="109">
        <v>4.9489998817443803</v>
      </c>
      <c r="Z164" s="108">
        <v>97</v>
      </c>
      <c r="AA164" s="108">
        <v>12</v>
      </c>
      <c r="AB164" s="110">
        <v>0.40000000596046398</v>
      </c>
      <c r="AC164" s="109">
        <v>2965.8183247100001</v>
      </c>
      <c r="AD164" s="109">
        <v>5</v>
      </c>
      <c r="AE164" s="110" t="s">
        <v>443</v>
      </c>
      <c r="AF164" s="109">
        <v>8.0539691139538502E-2</v>
      </c>
      <c r="AG164" s="109">
        <v>35.889999389648402</v>
      </c>
      <c r="AH164" s="108">
        <v>150</v>
      </c>
      <c r="AI164" s="108">
        <v>150</v>
      </c>
      <c r="AJ164" s="108">
        <v>1500</v>
      </c>
      <c r="AK164" s="108">
        <v>0</v>
      </c>
      <c r="AL164" s="108">
        <v>12989</v>
      </c>
      <c r="AM164" s="108">
        <v>0</v>
      </c>
      <c r="AN164" s="108">
        <v>124</v>
      </c>
      <c r="AO164" s="110">
        <v>4.9000000000000004</v>
      </c>
      <c r="AP164" s="110">
        <v>2.0099999999999998</v>
      </c>
      <c r="AQ164" s="110">
        <v>8.4</v>
      </c>
      <c r="AR164" s="109">
        <v>4.1333333333333337</v>
      </c>
      <c r="AS164" s="109">
        <v>1.1773155927658101</v>
      </c>
      <c r="AT164" s="108">
        <v>58</v>
      </c>
      <c r="AU164" s="110">
        <v>100</v>
      </c>
      <c r="AV164" s="109">
        <v>98.114509582519503</v>
      </c>
      <c r="AW164" s="109">
        <v>78.689598083496094</v>
      </c>
      <c r="AX164" s="109">
        <v>107.89518737793</v>
      </c>
      <c r="AY164" s="108">
        <v>720000</v>
      </c>
      <c r="AZ164" s="110">
        <v>99.851052100000004</v>
      </c>
      <c r="BA164" s="110">
        <v>100</v>
      </c>
      <c r="BB164" s="108">
        <v>36309.84375</v>
      </c>
      <c r="BC164" s="108">
        <v>46443960</v>
      </c>
      <c r="BD164" s="108">
        <v>45827747</v>
      </c>
      <c r="BE164" s="108">
        <v>498800</v>
      </c>
      <c r="BF164" s="108"/>
    </row>
    <row r="165" spans="1:58" x14ac:dyDescent="0.25">
      <c r="A165" s="133" t="s">
        <v>303</v>
      </c>
      <c r="B165" s="111" t="s">
        <v>302</v>
      </c>
      <c r="C165" s="108">
        <v>0</v>
      </c>
      <c r="D165" s="108">
        <v>0</v>
      </c>
      <c r="E165" s="108">
        <v>122899.36499999999</v>
      </c>
      <c r="F165" s="108">
        <v>461.24400000000003</v>
      </c>
      <c r="G165" s="108">
        <v>37659.003801165993</v>
      </c>
      <c r="H165" s="108">
        <v>0</v>
      </c>
      <c r="I165" s="108">
        <v>22303.957000000002</v>
      </c>
      <c r="J165" s="108">
        <v>249878</v>
      </c>
      <c r="K165" s="109">
        <v>0.182</v>
      </c>
      <c r="L165" s="109">
        <v>0</v>
      </c>
      <c r="M165" s="109">
        <v>0.54900000000000004</v>
      </c>
      <c r="N165" s="109">
        <v>0.129</v>
      </c>
      <c r="O165" s="108">
        <v>0</v>
      </c>
      <c r="P165" s="108">
        <v>0</v>
      </c>
      <c r="Q165" s="109">
        <v>0.76600000000000001</v>
      </c>
      <c r="R165" s="109" t="s">
        <v>443</v>
      </c>
      <c r="S165" s="108">
        <v>34090349</v>
      </c>
      <c r="T165" s="108">
        <v>491.66</v>
      </c>
      <c r="U165" s="108">
        <v>427.36</v>
      </c>
      <c r="V165" s="109">
        <v>0.54412233829498302</v>
      </c>
      <c r="W165" s="110">
        <v>9.8000001907348597</v>
      </c>
      <c r="X165" s="110">
        <v>26.299999237060501</v>
      </c>
      <c r="Y165" s="109">
        <v>0.68000000715255704</v>
      </c>
      <c r="Z165" s="108">
        <v>99</v>
      </c>
      <c r="AA165" s="108">
        <v>65</v>
      </c>
      <c r="AB165" s="110">
        <v>0.10000000149011599</v>
      </c>
      <c r="AC165" s="109">
        <v>369.17415649999998</v>
      </c>
      <c r="AD165" s="109">
        <v>30</v>
      </c>
      <c r="AE165" s="110">
        <v>0</v>
      </c>
      <c r="AF165" s="109">
        <v>0.385730517581724</v>
      </c>
      <c r="AG165" s="109">
        <v>38.580001831054702</v>
      </c>
      <c r="AH165" s="108">
        <v>27309</v>
      </c>
      <c r="AI165" s="108">
        <v>941602</v>
      </c>
      <c r="AJ165" s="108">
        <v>658490</v>
      </c>
      <c r="AK165" s="108">
        <v>43607</v>
      </c>
      <c r="AL165" s="108">
        <v>604</v>
      </c>
      <c r="AM165" s="108">
        <v>1054</v>
      </c>
      <c r="AN165" s="108">
        <v>115</v>
      </c>
      <c r="AO165" s="110">
        <v>22</v>
      </c>
      <c r="AP165" s="110">
        <v>6.88</v>
      </c>
      <c r="AQ165" s="110">
        <v>8.3000000000000007</v>
      </c>
      <c r="AR165" s="109">
        <v>3.55</v>
      </c>
      <c r="AS165" s="109">
        <v>8.7453955784440006E-3</v>
      </c>
      <c r="AT165" s="108">
        <v>36</v>
      </c>
      <c r="AU165" s="110">
        <v>92.191246032714801</v>
      </c>
      <c r="AV165" s="109">
        <v>92.614166259765597</v>
      </c>
      <c r="AW165" s="109">
        <v>29.9887371063232</v>
      </c>
      <c r="AX165" s="109">
        <v>112.829551696777</v>
      </c>
      <c r="AY165" s="108">
        <v>26000</v>
      </c>
      <c r="AZ165" s="110">
        <v>95.113068100000007</v>
      </c>
      <c r="BA165" s="110">
        <v>95.609189599999993</v>
      </c>
      <c r="BB165" s="108">
        <v>12316.1640625</v>
      </c>
      <c r="BC165" s="108">
        <v>21203000</v>
      </c>
      <c r="BD165" s="108">
        <v>20527963</v>
      </c>
      <c r="BE165" s="108">
        <v>62710</v>
      </c>
      <c r="BF165" s="108"/>
    </row>
    <row r="166" spans="1:58" x14ac:dyDescent="0.25">
      <c r="A166" s="133" t="s">
        <v>305</v>
      </c>
      <c r="B166" s="111" t="s">
        <v>304</v>
      </c>
      <c r="C166" s="108">
        <v>0</v>
      </c>
      <c r="D166" s="108">
        <v>0</v>
      </c>
      <c r="E166" s="108">
        <v>339138.18</v>
      </c>
      <c r="F166" s="108">
        <v>0</v>
      </c>
      <c r="G166" s="108">
        <v>0</v>
      </c>
      <c r="H166" s="108">
        <v>0</v>
      </c>
      <c r="I166" s="108">
        <v>0</v>
      </c>
      <c r="J166" s="108">
        <v>570000</v>
      </c>
      <c r="K166" s="109">
        <v>0.21199999999999999</v>
      </c>
      <c r="L166" s="109">
        <v>0.18181818181818199</v>
      </c>
      <c r="M166" s="109">
        <v>0.98899999999999999</v>
      </c>
      <c r="N166" s="109">
        <v>0.97399999999999998</v>
      </c>
      <c r="O166" s="108">
        <v>0</v>
      </c>
      <c r="P166" s="108">
        <v>5</v>
      </c>
      <c r="Q166" s="109">
        <v>0.49</v>
      </c>
      <c r="R166" s="109">
        <v>0.28958929999999999</v>
      </c>
      <c r="S166" s="108">
        <v>1529894096</v>
      </c>
      <c r="T166" s="108">
        <v>874.8</v>
      </c>
      <c r="U166" s="108">
        <v>899.9</v>
      </c>
      <c r="V166" s="109">
        <v>1.01865971088409</v>
      </c>
      <c r="W166" s="110">
        <v>70.099998474121094</v>
      </c>
      <c r="X166" s="110">
        <v>33</v>
      </c>
      <c r="Y166" s="109">
        <v>0.28000000119209301</v>
      </c>
      <c r="Z166" s="108">
        <v>86</v>
      </c>
      <c r="AA166" s="108">
        <v>88</v>
      </c>
      <c r="AB166" s="110">
        <v>0.30000001192092901</v>
      </c>
      <c r="AC166" s="109">
        <v>281.64049937999999</v>
      </c>
      <c r="AD166" s="109">
        <v>311</v>
      </c>
      <c r="AE166" s="110">
        <v>16</v>
      </c>
      <c r="AF166" s="109">
        <v>0.57483889048900905</v>
      </c>
      <c r="AG166" s="109">
        <v>35.389999389648402</v>
      </c>
      <c r="AH166" s="108">
        <v>800000</v>
      </c>
      <c r="AI166" s="108">
        <v>200672</v>
      </c>
      <c r="AJ166" s="108">
        <v>0</v>
      </c>
      <c r="AK166" s="108">
        <v>3300000</v>
      </c>
      <c r="AL166" s="108">
        <v>548866</v>
      </c>
      <c r="AM166" s="108">
        <v>37215</v>
      </c>
      <c r="AN166" s="108">
        <v>148</v>
      </c>
      <c r="AO166" s="110">
        <v>4.9000000000000004</v>
      </c>
      <c r="AP166" s="110" t="s">
        <v>443</v>
      </c>
      <c r="AQ166" s="110" t="s">
        <v>443</v>
      </c>
      <c r="AR166" s="109">
        <v>3.0533333333333332</v>
      </c>
      <c r="AS166" s="109">
        <v>-1.4762482643127399</v>
      </c>
      <c r="AT166" s="108">
        <v>14</v>
      </c>
      <c r="AU166" s="110">
        <v>44.900001525878899</v>
      </c>
      <c r="AV166" s="109">
        <v>58.601318359375</v>
      </c>
      <c r="AW166" s="109">
        <v>26.6149291992188</v>
      </c>
      <c r="AX166" s="109">
        <v>70.528244018554702</v>
      </c>
      <c r="AY166" s="108">
        <v>50000</v>
      </c>
      <c r="AZ166" s="110">
        <v>23.5</v>
      </c>
      <c r="BA166" s="110">
        <v>55.5</v>
      </c>
      <c r="BB166" s="108">
        <v>4730.2919921875</v>
      </c>
      <c r="BC166" s="108">
        <v>39578828</v>
      </c>
      <c r="BD166" s="108">
        <v>39866151</v>
      </c>
      <c r="BE166" s="108">
        <v>2376000</v>
      </c>
      <c r="BF166" s="108"/>
    </row>
    <row r="167" spans="1:58" x14ac:dyDescent="0.25">
      <c r="A167" s="133" t="s">
        <v>307</v>
      </c>
      <c r="B167" s="111" t="s">
        <v>306</v>
      </c>
      <c r="C167" s="108">
        <v>0</v>
      </c>
      <c r="D167" s="108">
        <v>0</v>
      </c>
      <c r="E167" s="108">
        <v>14804.61</v>
      </c>
      <c r="F167" s="108">
        <v>2.5999999999999999E-2</v>
      </c>
      <c r="G167" s="108">
        <v>0</v>
      </c>
      <c r="H167" s="108">
        <v>0</v>
      </c>
      <c r="I167" s="108">
        <v>0</v>
      </c>
      <c r="J167" s="108">
        <v>0</v>
      </c>
      <c r="K167" s="109">
        <v>0</v>
      </c>
      <c r="L167" s="109">
        <v>9.0909090909090898E-2</v>
      </c>
      <c r="M167" s="109">
        <v>1.4999999999999999E-2</v>
      </c>
      <c r="N167" s="109">
        <v>2E-3</v>
      </c>
      <c r="O167" s="108">
        <v>0</v>
      </c>
      <c r="P167" s="108">
        <v>0</v>
      </c>
      <c r="Q167" s="109">
        <v>0.72499999999999998</v>
      </c>
      <c r="R167" s="109">
        <v>3.2677499999999998E-2</v>
      </c>
      <c r="S167" s="108">
        <v>0</v>
      </c>
      <c r="T167" s="108">
        <v>13.39</v>
      </c>
      <c r="U167" s="108">
        <v>15.35</v>
      </c>
      <c r="V167" s="109">
        <v>0.31645363569259599</v>
      </c>
      <c r="W167" s="110">
        <v>21.299999237060501</v>
      </c>
      <c r="X167" s="110">
        <v>5.8000001907348597</v>
      </c>
      <c r="Y167" s="109">
        <v>1.03</v>
      </c>
      <c r="Z167" s="108">
        <v>97</v>
      </c>
      <c r="AA167" s="108">
        <v>33</v>
      </c>
      <c r="AB167" s="110">
        <v>1.1000000238418599</v>
      </c>
      <c r="AC167" s="109">
        <v>978.62888071999998</v>
      </c>
      <c r="AD167" s="109">
        <v>155</v>
      </c>
      <c r="AE167" s="110">
        <v>1</v>
      </c>
      <c r="AF167" s="109">
        <v>0.44762957820494198</v>
      </c>
      <c r="AG167" s="109" t="s">
        <v>443</v>
      </c>
      <c r="AH167" s="108">
        <v>0</v>
      </c>
      <c r="AI167" s="108">
        <v>0</v>
      </c>
      <c r="AJ167" s="108">
        <v>0</v>
      </c>
      <c r="AK167" s="108">
        <v>0</v>
      </c>
      <c r="AL167" s="108">
        <v>1</v>
      </c>
      <c r="AM167" s="108">
        <v>0</v>
      </c>
      <c r="AN167" s="108">
        <v>116</v>
      </c>
      <c r="AO167" s="110">
        <v>8</v>
      </c>
      <c r="AP167" s="110">
        <v>6.23</v>
      </c>
      <c r="AQ167" s="110">
        <v>9.6999999999999993</v>
      </c>
      <c r="AR167" s="109" t="s">
        <v>443</v>
      </c>
      <c r="AS167" s="109">
        <v>-0.356148570775986</v>
      </c>
      <c r="AT167" s="108">
        <v>45</v>
      </c>
      <c r="AU167" s="110">
        <v>100</v>
      </c>
      <c r="AV167" s="109">
        <v>95.538986206054702</v>
      </c>
      <c r="AW167" s="109">
        <v>42.763828277587898</v>
      </c>
      <c r="AX167" s="109">
        <v>180.68905639648401</v>
      </c>
      <c r="AY167" s="108">
        <v>6800</v>
      </c>
      <c r="AZ167" s="110">
        <v>79.219299300000003</v>
      </c>
      <c r="BA167" s="110">
        <v>94.794295300000002</v>
      </c>
      <c r="BB167" s="108">
        <v>14146.3427734375</v>
      </c>
      <c r="BC167" s="108">
        <v>558368</v>
      </c>
      <c r="BD167" s="108">
        <v>537673</v>
      </c>
      <c r="BE167" s="108">
        <v>156000</v>
      </c>
      <c r="BF167" s="108"/>
    </row>
    <row r="168" spans="1:58" x14ac:dyDescent="0.25">
      <c r="A168" s="133" t="s">
        <v>309</v>
      </c>
      <c r="B168" s="111" t="s">
        <v>308</v>
      </c>
      <c r="C168" s="108">
        <v>0</v>
      </c>
      <c r="D168" s="108">
        <v>0</v>
      </c>
      <c r="E168" s="108">
        <v>6526.75</v>
      </c>
      <c r="F168" s="108">
        <v>0</v>
      </c>
      <c r="G168" s="108">
        <v>161.5846871505</v>
      </c>
      <c r="H168" s="108">
        <v>0</v>
      </c>
      <c r="I168" s="108">
        <v>0</v>
      </c>
      <c r="J168" s="108">
        <v>64303</v>
      </c>
      <c r="K168" s="109">
        <v>0.152</v>
      </c>
      <c r="L168" s="109">
        <v>9.0909090909090898E-2</v>
      </c>
      <c r="M168" s="109">
        <v>0.18</v>
      </c>
      <c r="N168" s="109">
        <v>6.2E-2</v>
      </c>
      <c r="O168" s="108">
        <v>0</v>
      </c>
      <c r="P168" s="108">
        <v>0</v>
      </c>
      <c r="Q168" s="109">
        <v>0.54100000000000004</v>
      </c>
      <c r="R168" s="109">
        <v>0.1127676</v>
      </c>
      <c r="S168" s="108">
        <v>23344252</v>
      </c>
      <c r="T168" s="108">
        <v>86.37</v>
      </c>
      <c r="U168" s="108">
        <v>92.63</v>
      </c>
      <c r="V168" s="109">
        <v>2.40426802635193</v>
      </c>
      <c r="W168" s="110">
        <v>60.700000762939503</v>
      </c>
      <c r="X168" s="110">
        <v>5.8000001907348597</v>
      </c>
      <c r="Y168" s="109">
        <v>0.17000000178813901</v>
      </c>
      <c r="Z168" s="108">
        <v>89</v>
      </c>
      <c r="AA168" s="108">
        <v>565</v>
      </c>
      <c r="AB168" s="110">
        <v>28.799999237060501</v>
      </c>
      <c r="AC168" s="109">
        <v>586.82287031999999</v>
      </c>
      <c r="AD168" s="109">
        <v>389</v>
      </c>
      <c r="AE168" s="110">
        <v>1</v>
      </c>
      <c r="AF168" s="109">
        <v>0.56580794842361204</v>
      </c>
      <c r="AG168" s="109">
        <v>51.450000762939503</v>
      </c>
      <c r="AH168" s="108">
        <v>0</v>
      </c>
      <c r="AI168" s="108">
        <v>492000</v>
      </c>
      <c r="AJ168" s="108">
        <v>0</v>
      </c>
      <c r="AK168" s="108">
        <v>0</v>
      </c>
      <c r="AL168" s="108">
        <v>728</v>
      </c>
      <c r="AM168" s="108">
        <v>7</v>
      </c>
      <c r="AN168" s="108">
        <v>98</v>
      </c>
      <c r="AO168" s="110">
        <v>26.8</v>
      </c>
      <c r="AP168" s="110" t="s">
        <v>443</v>
      </c>
      <c r="AQ168" s="110" t="s">
        <v>443</v>
      </c>
      <c r="AR168" s="109">
        <v>3.2333333333333329</v>
      </c>
      <c r="AS168" s="109">
        <v>-0.52813625335693404</v>
      </c>
      <c r="AT168" s="108">
        <v>43</v>
      </c>
      <c r="AU168" s="110">
        <v>65</v>
      </c>
      <c r="AV168" s="109">
        <v>87.470191955566406</v>
      </c>
      <c r="AW168" s="109">
        <v>30.3826999664307</v>
      </c>
      <c r="AX168" s="109">
        <v>73.200004577636705</v>
      </c>
      <c r="AY168" s="108">
        <v>7200</v>
      </c>
      <c r="AZ168" s="110">
        <v>57.467450900000003</v>
      </c>
      <c r="BA168" s="110">
        <v>74.1342602</v>
      </c>
      <c r="BB168" s="108">
        <v>8342.7099609375</v>
      </c>
      <c r="BC168" s="108">
        <v>1343098</v>
      </c>
      <c r="BD168" s="108">
        <v>1276956</v>
      </c>
      <c r="BE168" s="108">
        <v>17200</v>
      </c>
      <c r="BF168" s="108"/>
    </row>
    <row r="169" spans="1:58" x14ac:dyDescent="0.25">
      <c r="A169" s="133" t="s">
        <v>311</v>
      </c>
      <c r="B169" s="111" t="s">
        <v>310</v>
      </c>
      <c r="C169" s="108">
        <v>0</v>
      </c>
      <c r="D169" s="108">
        <v>0</v>
      </c>
      <c r="E169" s="108">
        <v>12171.520500000001</v>
      </c>
      <c r="F169" s="108">
        <v>0</v>
      </c>
      <c r="G169" s="108">
        <v>0</v>
      </c>
      <c r="H169" s="108">
        <v>0</v>
      </c>
      <c r="I169" s="108">
        <v>0</v>
      </c>
      <c r="J169" s="108">
        <v>0</v>
      </c>
      <c r="K169" s="109">
        <v>0</v>
      </c>
      <c r="L169" s="109">
        <v>9.0909090909090898E-2</v>
      </c>
      <c r="M169" s="109">
        <v>8.9999999999999993E-3</v>
      </c>
      <c r="N169" s="109">
        <v>1.2999999999999999E-2</v>
      </c>
      <c r="O169" s="108">
        <v>0</v>
      </c>
      <c r="P169" s="108">
        <v>0</v>
      </c>
      <c r="Q169" s="109">
        <v>0.91300000000000003</v>
      </c>
      <c r="R169" s="109" t="s">
        <v>443</v>
      </c>
      <c r="S169" s="108">
        <v>0</v>
      </c>
      <c r="T169" s="108">
        <v>0</v>
      </c>
      <c r="U169" s="108">
        <v>0</v>
      </c>
      <c r="V169" s="109" t="s">
        <v>443</v>
      </c>
      <c r="W169" s="110">
        <v>3</v>
      </c>
      <c r="X169" s="110" t="s">
        <v>443</v>
      </c>
      <c r="Y169" s="109">
        <v>3.9260001182556201</v>
      </c>
      <c r="Z169" s="108">
        <v>97</v>
      </c>
      <c r="AA169" s="108">
        <v>9.1999998092651403</v>
      </c>
      <c r="AB169" s="110">
        <v>0.20000000298023199</v>
      </c>
      <c r="AC169" s="109">
        <v>5218.8607342400001</v>
      </c>
      <c r="AD169" s="109">
        <v>4</v>
      </c>
      <c r="AE169" s="110" t="s">
        <v>443</v>
      </c>
      <c r="AF169" s="109">
        <v>4.7569767361000999E-2</v>
      </c>
      <c r="AG169" s="109">
        <v>27.319999694824201</v>
      </c>
      <c r="AH169" s="108">
        <v>0</v>
      </c>
      <c r="AI169" s="108">
        <v>0</v>
      </c>
      <c r="AJ169" s="108">
        <v>0</v>
      </c>
      <c r="AK169" s="108">
        <v>0</v>
      </c>
      <c r="AL169" s="108">
        <v>230164</v>
      </c>
      <c r="AM169" s="108">
        <v>0</v>
      </c>
      <c r="AN169" s="108">
        <v>126</v>
      </c>
      <c r="AO169" s="110">
        <v>4.9000000000000004</v>
      </c>
      <c r="AP169" s="110">
        <v>1.46</v>
      </c>
      <c r="AQ169" s="110">
        <v>6.7</v>
      </c>
      <c r="AR169" s="109">
        <v>3.9833333333333329</v>
      </c>
      <c r="AS169" s="109">
        <v>1.8113703727722199</v>
      </c>
      <c r="AT169" s="108">
        <v>88</v>
      </c>
      <c r="AU169" s="110">
        <v>100</v>
      </c>
      <c r="AV169" s="109" t="s">
        <v>443</v>
      </c>
      <c r="AW169" s="109">
        <v>90.610198974609403</v>
      </c>
      <c r="AX169" s="109">
        <v>130.37940979003901</v>
      </c>
      <c r="AY169" s="108">
        <v>300000</v>
      </c>
      <c r="AZ169" s="110">
        <v>99.306738100000004</v>
      </c>
      <c r="BA169" s="110">
        <v>100</v>
      </c>
      <c r="BB169" s="108">
        <v>49174.86328125</v>
      </c>
      <c r="BC169" s="108">
        <v>9903122</v>
      </c>
      <c r="BD169" s="108">
        <v>9704400</v>
      </c>
      <c r="BE169" s="108">
        <v>410340</v>
      </c>
      <c r="BF169" s="108"/>
    </row>
    <row r="170" spans="1:58" x14ac:dyDescent="0.25">
      <c r="A170" s="133" t="s">
        <v>313</v>
      </c>
      <c r="B170" s="111" t="s">
        <v>312</v>
      </c>
      <c r="C170" s="108">
        <v>5950.6627934947364</v>
      </c>
      <c r="D170" s="108">
        <v>0</v>
      </c>
      <c r="E170" s="108">
        <v>24568.233500000002</v>
      </c>
      <c r="F170" s="108">
        <v>0</v>
      </c>
      <c r="G170" s="108">
        <v>0</v>
      </c>
      <c r="H170" s="108">
        <v>0</v>
      </c>
      <c r="I170" s="108">
        <v>0</v>
      </c>
      <c r="J170" s="108">
        <v>0</v>
      </c>
      <c r="K170" s="109">
        <v>0</v>
      </c>
      <c r="L170" s="109">
        <v>3.03030303030303E-2</v>
      </c>
      <c r="M170" s="109">
        <v>1.9E-2</v>
      </c>
      <c r="N170" s="109">
        <v>6.0000000000000001E-3</v>
      </c>
      <c r="O170" s="108">
        <v>0</v>
      </c>
      <c r="P170" s="108">
        <v>0</v>
      </c>
      <c r="Q170" s="109">
        <v>0.93899999999999995</v>
      </c>
      <c r="R170" s="109" t="s">
        <v>443</v>
      </c>
      <c r="S170" s="108">
        <v>438944</v>
      </c>
      <c r="T170" s="108">
        <v>0</v>
      </c>
      <c r="U170" s="108">
        <v>0</v>
      </c>
      <c r="V170" s="109" t="s">
        <v>443</v>
      </c>
      <c r="W170" s="110">
        <v>3.9000000953674299</v>
      </c>
      <c r="X170" s="110" t="s">
        <v>443</v>
      </c>
      <c r="Y170" s="109">
        <v>4.0489997863769496</v>
      </c>
      <c r="Z170" s="108">
        <v>94</v>
      </c>
      <c r="AA170" s="108">
        <v>7.4000000953674299</v>
      </c>
      <c r="AB170" s="110">
        <v>0.30000001192092901</v>
      </c>
      <c r="AC170" s="109">
        <v>6468.4955732899998</v>
      </c>
      <c r="AD170" s="109">
        <v>5</v>
      </c>
      <c r="AE170" s="110" t="s">
        <v>443</v>
      </c>
      <c r="AF170" s="109">
        <v>4.0251420795531102E-2</v>
      </c>
      <c r="AG170" s="109">
        <v>31.639999389648398</v>
      </c>
      <c r="AH170" s="108">
        <v>0</v>
      </c>
      <c r="AI170" s="108">
        <v>0</v>
      </c>
      <c r="AJ170" s="108">
        <v>0</v>
      </c>
      <c r="AK170" s="108">
        <v>0</v>
      </c>
      <c r="AL170" s="108">
        <v>82681</v>
      </c>
      <c r="AM170" s="108">
        <v>0</v>
      </c>
      <c r="AN170" s="108">
        <v>137</v>
      </c>
      <c r="AO170" s="110">
        <v>4.9000000000000004</v>
      </c>
      <c r="AP170" s="110">
        <v>1.35</v>
      </c>
      <c r="AQ170" s="110">
        <v>6.6</v>
      </c>
      <c r="AR170" s="109">
        <v>4.6500000000000004</v>
      </c>
      <c r="AS170" s="109">
        <v>2.00981998443604</v>
      </c>
      <c r="AT170" s="108">
        <v>86</v>
      </c>
      <c r="AU170" s="110">
        <v>100</v>
      </c>
      <c r="AV170" s="109" t="s">
        <v>443</v>
      </c>
      <c r="AW170" s="109">
        <v>87.970001220703097</v>
      </c>
      <c r="AX170" s="109">
        <v>142.01425170898401</v>
      </c>
      <c r="AY170" s="108">
        <v>160000</v>
      </c>
      <c r="AZ170" s="110">
        <v>99.876690400000001</v>
      </c>
      <c r="BA170" s="110">
        <v>100</v>
      </c>
      <c r="BB170" s="108">
        <v>62881.4609375</v>
      </c>
      <c r="BC170" s="108">
        <v>8372098</v>
      </c>
      <c r="BD170" s="108">
        <v>8218518</v>
      </c>
      <c r="BE170" s="108">
        <v>40000</v>
      </c>
      <c r="BF170" s="108"/>
    </row>
    <row r="171" spans="1:58" x14ac:dyDescent="0.25">
      <c r="A171" s="133" t="s">
        <v>851</v>
      </c>
      <c r="B171" s="111" t="s">
        <v>314</v>
      </c>
      <c r="C171" s="108">
        <v>31735.014669473683</v>
      </c>
      <c r="D171" s="108">
        <v>59.188864375578952</v>
      </c>
      <c r="E171" s="108">
        <v>76625.253499999992</v>
      </c>
      <c r="F171" s="108">
        <v>4.7160000000000002</v>
      </c>
      <c r="G171" s="108">
        <v>0</v>
      </c>
      <c r="H171" s="108">
        <v>0</v>
      </c>
      <c r="I171" s="108">
        <v>0</v>
      </c>
      <c r="J171" s="108">
        <v>49363</v>
      </c>
      <c r="K171" s="109">
        <v>6.0999999999999999E-2</v>
      </c>
      <c r="L171" s="109">
        <v>0.30303030303030298</v>
      </c>
      <c r="M171" s="109">
        <v>0.98199999999999998</v>
      </c>
      <c r="N171" s="109">
        <v>0.98499999999999999</v>
      </c>
      <c r="O171" s="108">
        <v>5</v>
      </c>
      <c r="P171" s="108">
        <v>0</v>
      </c>
      <c r="Q171" s="109">
        <v>0.53600000000000003</v>
      </c>
      <c r="R171" s="109">
        <v>2.8263900000000002E-2</v>
      </c>
      <c r="S171" s="108">
        <v>6499691480</v>
      </c>
      <c r="T171" s="108">
        <v>4198.2</v>
      </c>
      <c r="U171" s="108">
        <v>4881.8900000000003</v>
      </c>
      <c r="V171" s="109" t="s">
        <v>443</v>
      </c>
      <c r="W171" s="110">
        <v>12.8999996185303</v>
      </c>
      <c r="X171" s="110">
        <v>10.1000003814697</v>
      </c>
      <c r="Y171" s="109">
        <v>1.45500004291534</v>
      </c>
      <c r="Z171" s="108">
        <v>62</v>
      </c>
      <c r="AA171" s="108">
        <v>20</v>
      </c>
      <c r="AB171" s="110">
        <v>0.10000000149011599</v>
      </c>
      <c r="AC171" s="109">
        <v>375.87533693</v>
      </c>
      <c r="AD171" s="109">
        <v>68</v>
      </c>
      <c r="AE171" s="110" t="s">
        <v>443</v>
      </c>
      <c r="AF171" s="109">
        <v>0.55368238085643595</v>
      </c>
      <c r="AG171" s="109">
        <v>35.7700004577637</v>
      </c>
      <c r="AH171" s="108">
        <v>3500</v>
      </c>
      <c r="AI171" s="108">
        <v>0</v>
      </c>
      <c r="AJ171" s="108">
        <v>0</v>
      </c>
      <c r="AK171" s="108">
        <v>6278275</v>
      </c>
      <c r="AL171" s="108">
        <v>1147957</v>
      </c>
      <c r="AM171" s="108">
        <v>1</v>
      </c>
      <c r="AN171" s="108">
        <v>135</v>
      </c>
      <c r="AO171" s="110">
        <v>22.8</v>
      </c>
      <c r="AP171" s="110" t="s">
        <v>443</v>
      </c>
      <c r="AQ171" s="110" t="s">
        <v>443</v>
      </c>
      <c r="AR171" s="109">
        <v>3.15</v>
      </c>
      <c r="AS171" s="109">
        <v>-1.6338951587677</v>
      </c>
      <c r="AT171" s="108">
        <v>13</v>
      </c>
      <c r="AU171" s="110">
        <v>95.843223571777301</v>
      </c>
      <c r="AV171" s="109">
        <v>86.303932189941406</v>
      </c>
      <c r="AW171" s="109">
        <v>29.9797973632813</v>
      </c>
      <c r="AX171" s="109">
        <v>62.446426391601598</v>
      </c>
      <c r="AY171" s="108">
        <v>65000</v>
      </c>
      <c r="AZ171" s="110">
        <v>95.710095800000005</v>
      </c>
      <c r="BA171" s="110">
        <v>90.146272699999997</v>
      </c>
      <c r="BB171" s="108">
        <v>2900</v>
      </c>
      <c r="BC171" s="108">
        <v>18430452</v>
      </c>
      <c r="BD171" s="108">
        <v>18434735</v>
      </c>
      <c r="BE171" s="108">
        <v>183630</v>
      </c>
      <c r="BF171" s="108"/>
    </row>
    <row r="172" spans="1:58" x14ac:dyDescent="0.25">
      <c r="A172" s="133" t="s">
        <v>317</v>
      </c>
      <c r="B172" s="111" t="s">
        <v>316</v>
      </c>
      <c r="C172" s="108">
        <v>17852.333865136843</v>
      </c>
      <c r="D172" s="108">
        <v>11342.639309326316</v>
      </c>
      <c r="E172" s="108">
        <v>51398.873999999996</v>
      </c>
      <c r="F172" s="108">
        <v>0</v>
      </c>
      <c r="G172" s="108">
        <v>0</v>
      </c>
      <c r="H172" s="108">
        <v>0</v>
      </c>
      <c r="I172" s="108">
        <v>0</v>
      </c>
      <c r="J172" s="108">
        <v>115151</v>
      </c>
      <c r="K172" s="109">
        <v>6.0999999999999999E-2</v>
      </c>
      <c r="L172" s="109">
        <v>0.36363636363636398</v>
      </c>
      <c r="M172" s="109">
        <v>0.747</v>
      </c>
      <c r="N172" s="109">
        <v>0.28599999999999998</v>
      </c>
      <c r="O172" s="108">
        <v>0</v>
      </c>
      <c r="P172" s="108">
        <v>0</v>
      </c>
      <c r="Q172" s="109">
        <v>0.627</v>
      </c>
      <c r="R172" s="109">
        <v>3.06336E-2</v>
      </c>
      <c r="S172" s="108">
        <v>29694869</v>
      </c>
      <c r="T172" s="108">
        <v>356.46</v>
      </c>
      <c r="U172" s="108">
        <v>425.86</v>
      </c>
      <c r="V172" s="109">
        <v>4.5402417182922399</v>
      </c>
      <c r="W172" s="110">
        <v>44.799999237060497</v>
      </c>
      <c r="X172" s="110">
        <v>13.300000190734901</v>
      </c>
      <c r="Y172" s="109">
        <v>1.9179999828338601</v>
      </c>
      <c r="Z172" s="108">
        <v>97</v>
      </c>
      <c r="AA172" s="108">
        <v>87</v>
      </c>
      <c r="AB172" s="110">
        <v>0.30000001192092901</v>
      </c>
      <c r="AC172" s="109">
        <v>185.14753547999999</v>
      </c>
      <c r="AD172" s="109">
        <v>32</v>
      </c>
      <c r="AE172" s="110">
        <v>0</v>
      </c>
      <c r="AF172" s="109">
        <v>0.322360802448795</v>
      </c>
      <c r="AG172" s="109">
        <v>30.7600002288818</v>
      </c>
      <c r="AH172" s="108">
        <v>18778</v>
      </c>
      <c r="AI172" s="108">
        <v>12905</v>
      </c>
      <c r="AJ172" s="108">
        <v>0</v>
      </c>
      <c r="AK172" s="108">
        <v>0</v>
      </c>
      <c r="AL172" s="108">
        <v>2729</v>
      </c>
      <c r="AM172" s="108">
        <v>0</v>
      </c>
      <c r="AN172" s="108">
        <v>97</v>
      </c>
      <c r="AO172" s="110">
        <v>33.200000000000003</v>
      </c>
      <c r="AP172" s="110" t="s">
        <v>443</v>
      </c>
      <c r="AQ172" s="110" t="s">
        <v>443</v>
      </c>
      <c r="AR172" s="109">
        <v>3.166666666666667</v>
      </c>
      <c r="AS172" s="109">
        <v>-0.81939619779586803</v>
      </c>
      <c r="AT172" s="108">
        <v>25</v>
      </c>
      <c r="AU172" s="110">
        <v>99.989761352539105</v>
      </c>
      <c r="AV172" s="109">
        <v>99.781051635742202</v>
      </c>
      <c r="AW172" s="109">
        <v>18.9799995422363</v>
      </c>
      <c r="AX172" s="109">
        <v>98.590263366699205</v>
      </c>
      <c r="AY172" s="108">
        <v>14000</v>
      </c>
      <c r="AZ172" s="110">
        <v>95.027956900000007</v>
      </c>
      <c r="BA172" s="110">
        <v>73.773295099999999</v>
      </c>
      <c r="BB172" s="108">
        <v>2980.09033203125</v>
      </c>
      <c r="BC172" s="108">
        <v>8734951</v>
      </c>
      <c r="BD172" s="108">
        <v>8463573</v>
      </c>
      <c r="BE172" s="108">
        <v>139960</v>
      </c>
      <c r="BF172" s="108"/>
    </row>
    <row r="173" spans="1:58" x14ac:dyDescent="0.25">
      <c r="A173" s="133" t="s">
        <v>852</v>
      </c>
      <c r="B173" s="111" t="s">
        <v>318</v>
      </c>
      <c r="C173" s="108">
        <v>45577.99892231579</v>
      </c>
      <c r="D173" s="108">
        <v>0</v>
      </c>
      <c r="E173" s="108">
        <v>175722.1845</v>
      </c>
      <c r="F173" s="108">
        <v>23.402000000000001</v>
      </c>
      <c r="G173" s="108">
        <v>481.23509086300004</v>
      </c>
      <c r="H173" s="108">
        <v>0</v>
      </c>
      <c r="I173" s="108">
        <v>163.84800000000001</v>
      </c>
      <c r="J173" s="108">
        <v>383757</v>
      </c>
      <c r="K173" s="109">
        <v>0.24199999999999999</v>
      </c>
      <c r="L173" s="109">
        <v>6.0606060606060601E-2</v>
      </c>
      <c r="M173" s="109">
        <v>0.748</v>
      </c>
      <c r="N173" s="109">
        <v>0.188</v>
      </c>
      <c r="O173" s="108">
        <v>0</v>
      </c>
      <c r="P173" s="108">
        <v>0</v>
      </c>
      <c r="Q173" s="109">
        <v>0.53100000000000003</v>
      </c>
      <c r="R173" s="109">
        <v>0.33454669999999997</v>
      </c>
      <c r="S173" s="108">
        <v>243662948</v>
      </c>
      <c r="T173" s="108">
        <v>2648.73</v>
      </c>
      <c r="U173" s="108">
        <v>2580.4699999999998</v>
      </c>
      <c r="V173" s="109">
        <v>5.75134181976318</v>
      </c>
      <c r="W173" s="110">
        <v>48.700000762939503</v>
      </c>
      <c r="X173" s="110">
        <v>13.6000003814697</v>
      </c>
      <c r="Y173" s="109">
        <v>3.0999999493360499E-2</v>
      </c>
      <c r="Z173" s="108">
        <v>90</v>
      </c>
      <c r="AA173" s="108">
        <v>306</v>
      </c>
      <c r="AB173" s="110">
        <v>4.6999998092651403</v>
      </c>
      <c r="AC173" s="109">
        <v>137.49307091</v>
      </c>
      <c r="AD173" s="109">
        <v>398</v>
      </c>
      <c r="AE173" s="110">
        <v>50</v>
      </c>
      <c r="AF173" s="109">
        <v>0.54381244694858999</v>
      </c>
      <c r="AG173" s="109">
        <v>37.779998779296903</v>
      </c>
      <c r="AH173" s="108">
        <v>27138</v>
      </c>
      <c r="AI173" s="108">
        <v>279876</v>
      </c>
      <c r="AJ173" s="108">
        <v>0</v>
      </c>
      <c r="AK173" s="108">
        <v>0</v>
      </c>
      <c r="AL173" s="108">
        <v>308837</v>
      </c>
      <c r="AM173" s="108">
        <v>6</v>
      </c>
      <c r="AN173" s="108">
        <v>105</v>
      </c>
      <c r="AO173" s="110">
        <v>32.1</v>
      </c>
      <c r="AP173" s="110">
        <v>11.54</v>
      </c>
      <c r="AQ173" s="110">
        <v>4.8</v>
      </c>
      <c r="AR173" s="109">
        <v>3.583333333333333</v>
      </c>
      <c r="AS173" s="109">
        <v>-0.59887123107910201</v>
      </c>
      <c r="AT173" s="108">
        <v>32</v>
      </c>
      <c r="AU173" s="110">
        <v>15.5014495849609</v>
      </c>
      <c r="AV173" s="109">
        <v>80.3594970703125</v>
      </c>
      <c r="AW173" s="109">
        <v>5.3551440238952601</v>
      </c>
      <c r="AX173" s="109">
        <v>75.855796813964801</v>
      </c>
      <c r="AY173" s="108">
        <v>72000</v>
      </c>
      <c r="AZ173" s="110">
        <v>15.550382900000001</v>
      </c>
      <c r="BA173" s="110">
        <v>55.556247399999997</v>
      </c>
      <c r="BB173" s="108">
        <v>2786.66674804688</v>
      </c>
      <c r="BC173" s="108">
        <v>55572200</v>
      </c>
      <c r="BD173" s="108">
        <v>52199036</v>
      </c>
      <c r="BE173" s="108">
        <v>885800</v>
      </c>
      <c r="BF173" s="108"/>
    </row>
    <row r="174" spans="1:58" x14ac:dyDescent="0.25">
      <c r="A174" s="133" t="s">
        <v>320</v>
      </c>
      <c r="B174" s="111" t="s">
        <v>319</v>
      </c>
      <c r="C174" s="108">
        <v>17613.550806947369</v>
      </c>
      <c r="D174" s="108">
        <v>0</v>
      </c>
      <c r="E174" s="108">
        <v>770987.88250000007</v>
      </c>
      <c r="F174" s="108">
        <v>177.596</v>
      </c>
      <c r="G174" s="108">
        <v>147006.94415315002</v>
      </c>
      <c r="H174" s="108">
        <v>2747.6952971816663</v>
      </c>
      <c r="I174" s="108">
        <v>28931.972000000002</v>
      </c>
      <c r="J174" s="108">
        <v>908563</v>
      </c>
      <c r="K174" s="109">
        <v>0.33300000000000002</v>
      </c>
      <c r="L174" s="109">
        <v>6.0606060606060601E-2</v>
      </c>
      <c r="M174" s="109">
        <v>0.68600000000000005</v>
      </c>
      <c r="N174" s="109">
        <v>0.14099999999999999</v>
      </c>
      <c r="O174" s="108">
        <v>0</v>
      </c>
      <c r="P174" s="108">
        <v>0</v>
      </c>
      <c r="Q174" s="109">
        <v>0.74</v>
      </c>
      <c r="R174" s="109">
        <v>3.9157000000000003E-3</v>
      </c>
      <c r="S174" s="108">
        <v>55030106</v>
      </c>
      <c r="T174" s="108">
        <v>354.51</v>
      </c>
      <c r="U174" s="108">
        <v>58.67</v>
      </c>
      <c r="V174" s="109">
        <v>1.5499300323426699E-2</v>
      </c>
      <c r="W174" s="110">
        <v>12.300000190734901</v>
      </c>
      <c r="X174" s="110">
        <v>9.1999998092651403</v>
      </c>
      <c r="Y174" s="109">
        <v>0.39300000667571999</v>
      </c>
      <c r="Z174" s="108">
        <v>99</v>
      </c>
      <c r="AA174" s="108">
        <v>172</v>
      </c>
      <c r="AB174" s="110">
        <v>1.1000000238418599</v>
      </c>
      <c r="AC174" s="109">
        <v>950.14137311000002</v>
      </c>
      <c r="AD174" s="109">
        <v>20</v>
      </c>
      <c r="AE174" s="110">
        <v>1</v>
      </c>
      <c r="AF174" s="109">
        <v>0.36645414347863497</v>
      </c>
      <c r="AG174" s="109">
        <v>39.259998321533203</v>
      </c>
      <c r="AH174" s="108">
        <v>0</v>
      </c>
      <c r="AI174" s="108">
        <v>808843</v>
      </c>
      <c r="AJ174" s="108">
        <v>1600000</v>
      </c>
      <c r="AK174" s="108">
        <v>35000</v>
      </c>
      <c r="AL174" s="108">
        <v>106447</v>
      </c>
      <c r="AM174" s="108">
        <v>0</v>
      </c>
      <c r="AN174" s="108">
        <v>116</v>
      </c>
      <c r="AO174" s="110">
        <v>7.4</v>
      </c>
      <c r="AP174" s="110">
        <v>4.5199999999999996</v>
      </c>
      <c r="AQ174" s="110">
        <v>2.8</v>
      </c>
      <c r="AR174" s="109">
        <v>3.1166666666666667</v>
      </c>
      <c r="AS174" s="109">
        <v>0.356810241937637</v>
      </c>
      <c r="AT174" s="108">
        <v>35</v>
      </c>
      <c r="AU174" s="110">
        <v>100</v>
      </c>
      <c r="AV174" s="109">
        <v>93.983016967773395</v>
      </c>
      <c r="AW174" s="109">
        <v>39.316127777099602</v>
      </c>
      <c r="AX174" s="109">
        <v>125.810180664063</v>
      </c>
      <c r="AY174" s="108">
        <v>230000</v>
      </c>
      <c r="AZ174" s="110">
        <v>92.973503600000001</v>
      </c>
      <c r="BA174" s="110">
        <v>97.809613299999995</v>
      </c>
      <c r="BB174" s="108">
        <v>16916.48046875</v>
      </c>
      <c r="BC174" s="108">
        <v>68863512</v>
      </c>
      <c r="BD174" s="108">
        <v>67689472</v>
      </c>
      <c r="BE174" s="108">
        <v>510890</v>
      </c>
      <c r="BF174" s="108"/>
    </row>
    <row r="175" spans="1:58" x14ac:dyDescent="0.25">
      <c r="A175" s="133" t="s">
        <v>946</v>
      </c>
      <c r="B175" s="111" t="s">
        <v>187</v>
      </c>
      <c r="C175" s="108">
        <v>4149.9883906947371</v>
      </c>
      <c r="D175" s="108">
        <v>92.445334207789472</v>
      </c>
      <c r="E175" s="108">
        <v>11294.737500000001</v>
      </c>
      <c r="F175" s="108">
        <v>0</v>
      </c>
      <c r="G175" s="108">
        <v>0</v>
      </c>
      <c r="H175" s="108">
        <v>0</v>
      </c>
      <c r="I175" s="108">
        <v>0</v>
      </c>
      <c r="J175" s="108">
        <v>303</v>
      </c>
      <c r="K175" s="109">
        <v>0.03</v>
      </c>
      <c r="L175" s="109">
        <v>0.15151515151515199</v>
      </c>
      <c r="M175" s="109">
        <v>0.125</v>
      </c>
      <c r="N175" s="109">
        <v>8.5999999999999993E-2</v>
      </c>
      <c r="O175" s="108">
        <v>0</v>
      </c>
      <c r="P175" s="108">
        <v>0</v>
      </c>
      <c r="Q175" s="109">
        <v>0.748</v>
      </c>
      <c r="R175" s="109">
        <v>6.5611000000000003E-3</v>
      </c>
      <c r="S175" s="108">
        <v>53322785</v>
      </c>
      <c r="T175" s="108">
        <v>211.96</v>
      </c>
      <c r="U175" s="108">
        <v>214.34</v>
      </c>
      <c r="V175" s="109">
        <v>2.2017915248870898</v>
      </c>
      <c r="W175" s="110">
        <v>5.5</v>
      </c>
      <c r="X175" s="110">
        <v>1.29999995231628</v>
      </c>
      <c r="Y175" s="109">
        <v>2.6270000934600799</v>
      </c>
      <c r="Z175" s="108">
        <v>82</v>
      </c>
      <c r="AA175" s="108">
        <v>13</v>
      </c>
      <c r="AB175" s="110">
        <v>0.10000000149011599</v>
      </c>
      <c r="AC175" s="109">
        <v>851.15265665000004</v>
      </c>
      <c r="AD175" s="109">
        <v>8</v>
      </c>
      <c r="AE175" s="110" t="s">
        <v>443</v>
      </c>
      <c r="AF175" s="109">
        <v>0.16016306883662901</v>
      </c>
      <c r="AG175" s="109">
        <v>44.049999237060497</v>
      </c>
      <c r="AH175" s="108">
        <v>105030</v>
      </c>
      <c r="AI175" s="108">
        <v>33682</v>
      </c>
      <c r="AJ175" s="108">
        <v>2220</v>
      </c>
      <c r="AK175" s="108">
        <v>150</v>
      </c>
      <c r="AL175" s="108">
        <v>637</v>
      </c>
      <c r="AM175" s="108">
        <v>0</v>
      </c>
      <c r="AN175" s="108">
        <v>119</v>
      </c>
      <c r="AO175" s="110">
        <v>4.9000000000000004</v>
      </c>
      <c r="AP175" s="110">
        <v>5.08</v>
      </c>
      <c r="AQ175" s="110">
        <v>7.9</v>
      </c>
      <c r="AR175" s="109">
        <v>3.4833333333333329</v>
      </c>
      <c r="AS175" s="109">
        <v>0.12611375749111201</v>
      </c>
      <c r="AT175" s="108">
        <v>37</v>
      </c>
      <c r="AU175" s="110">
        <v>100</v>
      </c>
      <c r="AV175" s="109">
        <v>97.843757629394503</v>
      </c>
      <c r="AW175" s="109">
        <v>70.380203247070298</v>
      </c>
      <c r="AX175" s="109">
        <v>105.37840270996099</v>
      </c>
      <c r="AY175" s="108">
        <v>14000</v>
      </c>
      <c r="AZ175" s="110">
        <v>90.911133899999996</v>
      </c>
      <c r="BA175" s="110">
        <v>99.3986017</v>
      </c>
      <c r="BB175" s="108">
        <v>15121.251953125</v>
      </c>
      <c r="BC175" s="108">
        <v>2081206</v>
      </c>
      <c r="BD175" s="108">
        <v>2066809</v>
      </c>
      <c r="BE175" s="108">
        <v>25220</v>
      </c>
      <c r="BF175" s="108"/>
    </row>
    <row r="176" spans="1:58" x14ac:dyDescent="0.25">
      <c r="A176" s="133" t="s">
        <v>373</v>
      </c>
      <c r="B176" s="111" t="s">
        <v>91</v>
      </c>
      <c r="C176" s="108">
        <v>2253.9975150736841</v>
      </c>
      <c r="D176" s="108">
        <v>0</v>
      </c>
      <c r="E176" s="108">
        <v>1361.0630000000001</v>
      </c>
      <c r="F176" s="108">
        <v>1.8839999999999999</v>
      </c>
      <c r="G176" s="108">
        <v>7014.6462736200001</v>
      </c>
      <c r="H176" s="108">
        <v>583.72846539</v>
      </c>
      <c r="I176" s="108">
        <v>1775.174</v>
      </c>
      <c r="J176" s="108">
        <v>3636</v>
      </c>
      <c r="K176" s="109">
        <v>6.0999999999999999E-2</v>
      </c>
      <c r="L176" s="109">
        <v>0</v>
      </c>
      <c r="M176" s="109">
        <v>0.14499999999999999</v>
      </c>
      <c r="N176" s="109">
        <v>2.8000000000000001E-2</v>
      </c>
      <c r="O176" s="108">
        <v>0</v>
      </c>
      <c r="P176" s="108">
        <v>0</v>
      </c>
      <c r="Q176" s="109">
        <v>0.60599999999999998</v>
      </c>
      <c r="R176" s="109">
        <v>0.32215820000000001</v>
      </c>
      <c r="S176" s="108">
        <v>10559478</v>
      </c>
      <c r="T176" s="108">
        <v>249.54</v>
      </c>
      <c r="U176" s="108">
        <v>212.29</v>
      </c>
      <c r="V176" s="109">
        <v>7.7704977989196804</v>
      </c>
      <c r="W176" s="110">
        <v>52.599998474121101</v>
      </c>
      <c r="X176" s="110">
        <v>45.299999237060497</v>
      </c>
      <c r="Y176" s="109">
        <v>7.2999998927116394E-2</v>
      </c>
      <c r="Z176" s="108">
        <v>78</v>
      </c>
      <c r="AA176" s="108">
        <v>498</v>
      </c>
      <c r="AB176" s="110" t="s">
        <v>443</v>
      </c>
      <c r="AC176" s="109">
        <v>101.53536611</v>
      </c>
      <c r="AD176" s="109">
        <v>215</v>
      </c>
      <c r="AE176" s="110">
        <v>16</v>
      </c>
      <c r="AF176" s="109" t="s">
        <v>443</v>
      </c>
      <c r="AG176" s="109">
        <v>31.559999465942401</v>
      </c>
      <c r="AH176" s="108">
        <v>2003</v>
      </c>
      <c r="AI176" s="108">
        <v>120000</v>
      </c>
      <c r="AJ176" s="108">
        <v>0</v>
      </c>
      <c r="AK176" s="108">
        <v>0</v>
      </c>
      <c r="AL176" s="108">
        <v>0</v>
      </c>
      <c r="AM176" s="108">
        <v>0</v>
      </c>
      <c r="AN176" s="108">
        <v>106</v>
      </c>
      <c r="AO176" s="110">
        <v>26.9</v>
      </c>
      <c r="AP176" s="110" t="s">
        <v>443</v>
      </c>
      <c r="AQ176" s="110" t="s">
        <v>443</v>
      </c>
      <c r="AR176" s="109">
        <v>2.4833333333333334</v>
      </c>
      <c r="AS176" s="109">
        <v>-1.0453567504882799</v>
      </c>
      <c r="AT176" s="108">
        <v>35</v>
      </c>
      <c r="AU176" s="110">
        <v>45.380237579345703</v>
      </c>
      <c r="AV176" s="109">
        <v>64.066139221191406</v>
      </c>
      <c r="AW176" s="109">
        <v>13.3999996185303</v>
      </c>
      <c r="AX176" s="109">
        <v>117.39631652832</v>
      </c>
      <c r="AY176" s="108">
        <v>2900</v>
      </c>
      <c r="AZ176" s="110">
        <v>40.633239799999998</v>
      </c>
      <c r="BA176" s="110">
        <v>71.895029100000002</v>
      </c>
      <c r="BB176" s="108">
        <v>2290.34716796875</v>
      </c>
      <c r="BC176" s="108">
        <v>1268671</v>
      </c>
      <c r="BD176" s="108">
        <v>1151243</v>
      </c>
      <c r="BE176" s="108">
        <v>14870</v>
      </c>
      <c r="BF176" s="108"/>
    </row>
    <row r="177" spans="1:58" x14ac:dyDescent="0.25">
      <c r="A177" s="133" t="s">
        <v>322</v>
      </c>
      <c r="B177" s="111" t="s">
        <v>321</v>
      </c>
      <c r="C177" s="108">
        <v>0</v>
      </c>
      <c r="D177" s="108">
        <v>0</v>
      </c>
      <c r="E177" s="108">
        <v>26236.146499999999</v>
      </c>
      <c r="F177" s="108">
        <v>0</v>
      </c>
      <c r="G177" s="108">
        <v>0</v>
      </c>
      <c r="H177" s="108">
        <v>0</v>
      </c>
      <c r="I177" s="108">
        <v>0</v>
      </c>
      <c r="J177" s="108">
        <v>12121</v>
      </c>
      <c r="K177" s="109">
        <v>0.03</v>
      </c>
      <c r="L177" s="109">
        <v>6.0606060606060601E-2</v>
      </c>
      <c r="M177" s="109">
        <v>0.52800000000000002</v>
      </c>
      <c r="N177" s="109">
        <v>0.14799999999999999</v>
      </c>
      <c r="O177" s="108">
        <v>0</v>
      </c>
      <c r="P177" s="108">
        <v>0</v>
      </c>
      <c r="Q177" s="109">
        <v>0.48699999999999999</v>
      </c>
      <c r="R177" s="109">
        <v>0.24244889999999999</v>
      </c>
      <c r="S177" s="108">
        <v>837071</v>
      </c>
      <c r="T177" s="108">
        <v>210.96</v>
      </c>
      <c r="U177" s="108">
        <v>199.62</v>
      </c>
      <c r="V177" s="109">
        <v>5.3790044784545898</v>
      </c>
      <c r="W177" s="110">
        <v>78.400001525878906</v>
      </c>
      <c r="X177" s="110">
        <v>16.200000762939499</v>
      </c>
      <c r="Y177" s="109">
        <v>5.2999999374151202E-2</v>
      </c>
      <c r="Z177" s="108">
        <v>87</v>
      </c>
      <c r="AA177" s="108">
        <v>52</v>
      </c>
      <c r="AB177" s="110">
        <v>2.4000000953674299</v>
      </c>
      <c r="AC177" s="109">
        <v>76.253009460000001</v>
      </c>
      <c r="AD177" s="109">
        <v>368</v>
      </c>
      <c r="AE177" s="110">
        <v>83</v>
      </c>
      <c r="AF177" s="109">
        <v>0.555502695853622</v>
      </c>
      <c r="AG177" s="109">
        <v>46.0200004577637</v>
      </c>
      <c r="AH177" s="108">
        <v>324</v>
      </c>
      <c r="AI177" s="108">
        <v>0</v>
      </c>
      <c r="AJ177" s="108">
        <v>0</v>
      </c>
      <c r="AK177" s="108">
        <v>1500</v>
      </c>
      <c r="AL177" s="108">
        <v>12491</v>
      </c>
      <c r="AM177" s="108">
        <v>5</v>
      </c>
      <c r="AN177" s="108">
        <v>122</v>
      </c>
      <c r="AO177" s="110">
        <v>11.4</v>
      </c>
      <c r="AP177" s="110">
        <v>6.81</v>
      </c>
      <c r="AQ177" s="110">
        <v>15.5</v>
      </c>
      <c r="AR177" s="109">
        <v>1.3166666666666667</v>
      </c>
      <c r="AS177" s="109">
        <v>-1.17909812927246</v>
      </c>
      <c r="AT177" s="108">
        <v>32</v>
      </c>
      <c r="AU177" s="110">
        <v>45.700000762939503</v>
      </c>
      <c r="AV177" s="109">
        <v>66.537590026855497</v>
      </c>
      <c r="AW177" s="109">
        <v>7.1199998855590803</v>
      </c>
      <c r="AX177" s="109">
        <v>64.948440551757798</v>
      </c>
      <c r="AY177" s="108">
        <v>13000</v>
      </c>
      <c r="AZ177" s="110">
        <v>11.618638799999999</v>
      </c>
      <c r="BA177" s="110">
        <v>63.059168999999997</v>
      </c>
      <c r="BB177" s="108">
        <v>1490.92651367188</v>
      </c>
      <c r="BC177" s="108">
        <v>7606374</v>
      </c>
      <c r="BD177" s="108">
        <v>7289038</v>
      </c>
      <c r="BE177" s="108">
        <v>54390</v>
      </c>
      <c r="BF177" s="108"/>
    </row>
    <row r="178" spans="1:58" x14ac:dyDescent="0.25">
      <c r="A178" s="133" t="s">
        <v>324</v>
      </c>
      <c r="B178" s="111" t="s">
        <v>323</v>
      </c>
      <c r="C178" s="108">
        <v>0</v>
      </c>
      <c r="D178" s="108">
        <v>0</v>
      </c>
      <c r="E178" s="108" t="s">
        <v>443</v>
      </c>
      <c r="F178" s="108">
        <v>3.2000000000000001E-2</v>
      </c>
      <c r="G178" s="108">
        <v>1938.973387233</v>
      </c>
      <c r="H178" s="108">
        <v>612.30738544200005</v>
      </c>
      <c r="I178" s="108">
        <v>17.564</v>
      </c>
      <c r="J178" s="108">
        <v>0</v>
      </c>
      <c r="K178" s="109">
        <v>0.03</v>
      </c>
      <c r="L178" s="109" t="s">
        <v>443</v>
      </c>
      <c r="M178" s="109">
        <v>6.0000000000000001E-3</v>
      </c>
      <c r="N178" s="109">
        <v>0.01</v>
      </c>
      <c r="O178" s="108">
        <v>0</v>
      </c>
      <c r="P178" s="108">
        <v>0</v>
      </c>
      <c r="Q178" s="109">
        <v>0.72099999999999997</v>
      </c>
      <c r="R178" s="109" t="s">
        <v>443</v>
      </c>
      <c r="S178" s="108">
        <v>1234969</v>
      </c>
      <c r="T178" s="108">
        <v>80.33</v>
      </c>
      <c r="U178" s="108">
        <v>68.400000000000006</v>
      </c>
      <c r="V178" s="109">
        <v>15.669014930725099</v>
      </c>
      <c r="W178" s="110">
        <v>16.700000762939499</v>
      </c>
      <c r="X178" s="110">
        <v>1.8999999761581401</v>
      </c>
      <c r="Y178" s="109">
        <v>0.56300002336502097</v>
      </c>
      <c r="Z178" s="108">
        <v>84</v>
      </c>
      <c r="AA178" s="108">
        <v>15</v>
      </c>
      <c r="AB178" s="110" t="s">
        <v>443</v>
      </c>
      <c r="AC178" s="109">
        <v>269.76719936000001</v>
      </c>
      <c r="AD178" s="109">
        <v>124</v>
      </c>
      <c r="AE178" s="110" t="s">
        <v>443</v>
      </c>
      <c r="AF178" s="109">
        <v>0.65867399030476304</v>
      </c>
      <c r="AG178" s="109">
        <v>38.099998474121101</v>
      </c>
      <c r="AH178" s="108">
        <v>0</v>
      </c>
      <c r="AI178" s="108">
        <v>392</v>
      </c>
      <c r="AJ178" s="108">
        <v>0</v>
      </c>
      <c r="AK178" s="108">
        <v>0</v>
      </c>
      <c r="AL178" s="108">
        <v>0</v>
      </c>
      <c r="AM178" s="108">
        <v>0</v>
      </c>
      <c r="AN178" s="108">
        <v>114</v>
      </c>
      <c r="AO178" s="110">
        <v>14.2</v>
      </c>
      <c r="AP178" s="110" t="s">
        <v>443</v>
      </c>
      <c r="AQ178" s="110" t="s">
        <v>443</v>
      </c>
      <c r="AR178" s="109">
        <v>2.666666666666667</v>
      </c>
      <c r="AS178" s="109">
        <v>-0.32945367693901101</v>
      </c>
      <c r="AT178" s="108" t="s">
        <v>443</v>
      </c>
      <c r="AU178" s="110">
        <v>95.251747131347699</v>
      </c>
      <c r="AV178" s="109">
        <v>99.397857666015597</v>
      </c>
      <c r="AW178" s="109">
        <v>44.999519348144503</v>
      </c>
      <c r="AX178" s="109">
        <v>65.614456176757798</v>
      </c>
      <c r="AY178" s="108">
        <v>720</v>
      </c>
      <c r="AZ178" s="110">
        <v>91.016084000000006</v>
      </c>
      <c r="BA178" s="110">
        <v>99.623985899999994</v>
      </c>
      <c r="BB178" s="108">
        <v>5752.310546875</v>
      </c>
      <c r="BC178" s="108">
        <v>107122</v>
      </c>
      <c r="BD178" s="108">
        <v>105826</v>
      </c>
      <c r="BE178" s="108">
        <v>720</v>
      </c>
      <c r="BF178" s="108"/>
    </row>
    <row r="179" spans="1:58" x14ac:dyDescent="0.25">
      <c r="A179" s="133" t="s">
        <v>326</v>
      </c>
      <c r="B179" s="111" t="s">
        <v>325</v>
      </c>
      <c r="C179" s="108">
        <v>1887.4907379936842</v>
      </c>
      <c r="D179" s="108">
        <v>0.3334759712210526</v>
      </c>
      <c r="E179" s="108">
        <v>198.38900000000001</v>
      </c>
      <c r="F179" s="108">
        <v>0</v>
      </c>
      <c r="G179" s="108">
        <v>2918.7421946996001</v>
      </c>
      <c r="H179" s="108">
        <v>1.6782360792150001E-2</v>
      </c>
      <c r="I179" s="108">
        <v>2148</v>
      </c>
      <c r="J179" s="108">
        <v>0</v>
      </c>
      <c r="K179" s="109">
        <v>0.03</v>
      </c>
      <c r="L179" s="109">
        <v>0.12121212121212099</v>
      </c>
      <c r="M179" s="109">
        <v>6.6000000000000003E-2</v>
      </c>
      <c r="N179" s="109">
        <v>4.0000000000000001E-3</v>
      </c>
      <c r="O179" s="108">
        <v>0</v>
      </c>
      <c r="P179" s="108">
        <v>0</v>
      </c>
      <c r="Q179" s="109">
        <v>0.78</v>
      </c>
      <c r="R179" s="109">
        <v>6.6499999999999997E-3</v>
      </c>
      <c r="S179" s="108">
        <v>0</v>
      </c>
      <c r="T179" s="108">
        <v>0</v>
      </c>
      <c r="U179" s="108">
        <v>0</v>
      </c>
      <c r="V179" s="109" t="s">
        <v>443</v>
      </c>
      <c r="W179" s="110">
        <v>20.399999618530298</v>
      </c>
      <c r="X179" s="110" t="s">
        <v>443</v>
      </c>
      <c r="Y179" s="109">
        <v>1.17499995231628</v>
      </c>
      <c r="Z179" s="108">
        <v>86</v>
      </c>
      <c r="AA179" s="108">
        <v>17</v>
      </c>
      <c r="AB179" s="110">
        <v>1.20000004768372</v>
      </c>
      <c r="AC179" s="109">
        <v>1815.6549045700001</v>
      </c>
      <c r="AD179" s="109">
        <v>63</v>
      </c>
      <c r="AE179" s="110" t="s">
        <v>443</v>
      </c>
      <c r="AF179" s="109">
        <v>0.32413903930652599</v>
      </c>
      <c r="AG179" s="109" t="s">
        <v>443</v>
      </c>
      <c r="AH179" s="108">
        <v>0</v>
      </c>
      <c r="AI179" s="108">
        <v>0</v>
      </c>
      <c r="AJ179" s="108">
        <v>0</v>
      </c>
      <c r="AK179" s="108">
        <v>0</v>
      </c>
      <c r="AL179" s="108">
        <v>109</v>
      </c>
      <c r="AM179" s="108">
        <v>0</v>
      </c>
      <c r="AN179" s="108">
        <v>124</v>
      </c>
      <c r="AO179" s="110">
        <v>7.4</v>
      </c>
      <c r="AP179" s="110">
        <v>4.04</v>
      </c>
      <c r="AQ179" s="110">
        <v>16.5</v>
      </c>
      <c r="AR179" s="109">
        <v>3.2333333333333329</v>
      </c>
      <c r="AS179" s="109">
        <v>0.23712810873985299</v>
      </c>
      <c r="AT179" s="108">
        <v>35</v>
      </c>
      <c r="AU179" s="110">
        <v>100</v>
      </c>
      <c r="AV179" s="109">
        <v>98.969581604003906</v>
      </c>
      <c r="AW179" s="109">
        <v>69.198471069335895</v>
      </c>
      <c r="AX179" s="109">
        <v>157.67272949218801</v>
      </c>
      <c r="AY179" s="108">
        <v>8900</v>
      </c>
      <c r="AZ179" s="110">
        <v>91.515908899999999</v>
      </c>
      <c r="BA179" s="110">
        <v>95.142634200000003</v>
      </c>
      <c r="BB179" s="108">
        <v>31907.77734375</v>
      </c>
      <c r="BC179" s="108">
        <v>1364962</v>
      </c>
      <c r="BD179" s="108">
        <v>1353472</v>
      </c>
      <c r="BE179" s="108">
        <v>5130</v>
      </c>
      <c r="BF179" s="108"/>
    </row>
    <row r="180" spans="1:58" x14ac:dyDescent="0.25">
      <c r="A180" s="133" t="s">
        <v>328</v>
      </c>
      <c r="B180" s="111" t="s">
        <v>327</v>
      </c>
      <c r="C180" s="108">
        <v>11567.992824063158</v>
      </c>
      <c r="D180" s="108">
        <v>0</v>
      </c>
      <c r="E180" s="108">
        <v>21161.069500000001</v>
      </c>
      <c r="F180" s="108">
        <v>104.006</v>
      </c>
      <c r="G180" s="108">
        <v>0</v>
      </c>
      <c r="H180" s="108">
        <v>0</v>
      </c>
      <c r="I180" s="108">
        <v>0</v>
      </c>
      <c r="J180" s="108">
        <v>0</v>
      </c>
      <c r="K180" s="109">
        <v>0.03</v>
      </c>
      <c r="L180" s="109">
        <v>0.33333333333333298</v>
      </c>
      <c r="M180" s="109">
        <v>0.45900000000000002</v>
      </c>
      <c r="N180" s="109">
        <v>4.7E-2</v>
      </c>
      <c r="O180" s="108">
        <v>0</v>
      </c>
      <c r="P180" s="108">
        <v>0</v>
      </c>
      <c r="Q180" s="109">
        <v>0.72499999999999998</v>
      </c>
      <c r="R180" s="109">
        <v>5.8129000000000002E-3</v>
      </c>
      <c r="S180" s="108">
        <v>11713898</v>
      </c>
      <c r="T180" s="108">
        <v>922.72</v>
      </c>
      <c r="U180" s="108">
        <v>474.55</v>
      </c>
      <c r="V180" s="109">
        <v>1.13462126255035</v>
      </c>
      <c r="W180" s="110">
        <v>14</v>
      </c>
      <c r="X180" s="110">
        <v>2.2999999523162802</v>
      </c>
      <c r="Y180" s="109">
        <v>1.2220000028610201</v>
      </c>
      <c r="Z180" s="108">
        <v>96</v>
      </c>
      <c r="AA180" s="108">
        <v>37</v>
      </c>
      <c r="AB180" s="110">
        <v>0.10000000149011599</v>
      </c>
      <c r="AC180" s="109">
        <v>785.31749078999997</v>
      </c>
      <c r="AD180" s="109">
        <v>62</v>
      </c>
      <c r="AE180" s="110" t="s">
        <v>443</v>
      </c>
      <c r="AF180" s="109">
        <v>0.28882479225062002</v>
      </c>
      <c r="AG180" s="109">
        <v>35.810001373291001</v>
      </c>
      <c r="AH180" s="108">
        <v>0</v>
      </c>
      <c r="AI180" s="108">
        <v>0</v>
      </c>
      <c r="AJ180" s="108">
        <v>0</v>
      </c>
      <c r="AK180" s="108">
        <v>0</v>
      </c>
      <c r="AL180" s="108">
        <v>649</v>
      </c>
      <c r="AM180" s="108">
        <v>0</v>
      </c>
      <c r="AN180" s="108">
        <v>148</v>
      </c>
      <c r="AO180" s="110">
        <v>4.9000000000000004</v>
      </c>
      <c r="AP180" s="110">
        <v>3.86</v>
      </c>
      <c r="AQ180" s="110">
        <v>4.7</v>
      </c>
      <c r="AR180" s="109">
        <v>2.4333333333333331</v>
      </c>
      <c r="AS180" s="109">
        <v>-0.103892669081688</v>
      </c>
      <c r="AT180" s="108">
        <v>41</v>
      </c>
      <c r="AU180" s="110">
        <v>99.800003051757798</v>
      </c>
      <c r="AV180" s="109">
        <v>81.054191589355497</v>
      </c>
      <c r="AW180" s="109">
        <v>48.5198364257813</v>
      </c>
      <c r="AX180" s="109">
        <v>129.93150329589801</v>
      </c>
      <c r="AY180" s="108">
        <v>55000</v>
      </c>
      <c r="AZ180" s="110">
        <v>91.594667099999995</v>
      </c>
      <c r="BA180" s="110">
        <v>97.746627399999994</v>
      </c>
      <c r="BB180" s="108">
        <v>11598.548828125</v>
      </c>
      <c r="BC180" s="108">
        <v>11403248</v>
      </c>
      <c r="BD180" s="108">
        <v>11224936</v>
      </c>
      <c r="BE180" s="108">
        <v>155360</v>
      </c>
      <c r="BF180" s="108"/>
    </row>
    <row r="181" spans="1:58" x14ac:dyDescent="0.25">
      <c r="A181" s="133" t="s">
        <v>330</v>
      </c>
      <c r="B181" s="111" t="s">
        <v>329</v>
      </c>
      <c r="C181" s="108">
        <v>134405.00323536841</v>
      </c>
      <c r="D181" s="108">
        <v>56843.640763157899</v>
      </c>
      <c r="E181" s="108">
        <v>232051.78650000002</v>
      </c>
      <c r="F181" s="108">
        <v>104.29600000000001</v>
      </c>
      <c r="G181" s="108">
        <v>0</v>
      </c>
      <c r="H181" s="108">
        <v>0</v>
      </c>
      <c r="I181" s="108">
        <v>0</v>
      </c>
      <c r="J181" s="108">
        <v>0</v>
      </c>
      <c r="K181" s="109">
        <v>0</v>
      </c>
      <c r="L181" s="109">
        <v>0.15151515151515199</v>
      </c>
      <c r="M181" s="109">
        <v>0.96099999999999997</v>
      </c>
      <c r="N181" s="109">
        <v>0.78300000000000003</v>
      </c>
      <c r="O181" s="108">
        <v>4</v>
      </c>
      <c r="P181" s="108">
        <v>5</v>
      </c>
      <c r="Q181" s="109">
        <v>0.76700000000000002</v>
      </c>
      <c r="R181" s="109" t="s">
        <v>443</v>
      </c>
      <c r="S181" s="108">
        <v>1959187728</v>
      </c>
      <c r="T181" s="108">
        <v>3446.85</v>
      </c>
      <c r="U181" s="108">
        <v>2144.7600000000002</v>
      </c>
      <c r="V181" s="109">
        <v>0.25240141153335599</v>
      </c>
      <c r="W181" s="110">
        <v>13.5</v>
      </c>
      <c r="X181" s="110">
        <v>1.8999999761581401</v>
      </c>
      <c r="Y181" s="109">
        <v>1.7109999656677199</v>
      </c>
      <c r="Z181" s="108">
        <v>98</v>
      </c>
      <c r="AA181" s="108">
        <v>18</v>
      </c>
      <c r="AB181" s="110" t="s">
        <v>443</v>
      </c>
      <c r="AC181" s="109">
        <v>1036.46529379</v>
      </c>
      <c r="AD181" s="109">
        <v>16</v>
      </c>
      <c r="AE181" s="110">
        <v>0</v>
      </c>
      <c r="AF181" s="109">
        <v>0.32762037427784702</v>
      </c>
      <c r="AG181" s="109">
        <v>40.169998168945298</v>
      </c>
      <c r="AH181" s="108">
        <v>6500</v>
      </c>
      <c r="AI181" s="108">
        <v>0</v>
      </c>
      <c r="AJ181" s="108">
        <v>0</v>
      </c>
      <c r="AK181" s="108">
        <v>1108000</v>
      </c>
      <c r="AL181" s="108">
        <v>3152366</v>
      </c>
      <c r="AM181" s="108">
        <v>0</v>
      </c>
      <c r="AN181" s="108">
        <v>156</v>
      </c>
      <c r="AO181" s="110">
        <v>4.9000000000000004</v>
      </c>
      <c r="AP181" s="110">
        <v>3.79</v>
      </c>
      <c r="AQ181" s="110">
        <v>12.9</v>
      </c>
      <c r="AR181" s="109">
        <v>4.1666666666666661</v>
      </c>
      <c r="AS181" s="109">
        <v>0.232910796999931</v>
      </c>
      <c r="AT181" s="108">
        <v>41</v>
      </c>
      <c r="AU181" s="110">
        <v>100</v>
      </c>
      <c r="AV181" s="109">
        <v>95.688102722167997</v>
      </c>
      <c r="AW181" s="109">
        <v>53.744979858398402</v>
      </c>
      <c r="AX181" s="109">
        <v>96.021347045898395</v>
      </c>
      <c r="AY181" s="108">
        <v>400000</v>
      </c>
      <c r="AZ181" s="110">
        <v>94.871084999999994</v>
      </c>
      <c r="BA181" s="110">
        <v>100</v>
      </c>
      <c r="BB181" s="108">
        <v>24243.923828125</v>
      </c>
      <c r="BC181" s="108">
        <v>79512424</v>
      </c>
      <c r="BD181" s="108">
        <v>78415488</v>
      </c>
      <c r="BE181" s="108">
        <v>769630</v>
      </c>
      <c r="BF181" s="108"/>
    </row>
    <row r="182" spans="1:58" x14ac:dyDescent="0.25">
      <c r="A182" s="133" t="s">
        <v>332</v>
      </c>
      <c r="B182" s="111" t="s">
        <v>331</v>
      </c>
      <c r="C182" s="108">
        <v>10643.366471852631</v>
      </c>
      <c r="D182" s="108">
        <v>3781.0408554736841</v>
      </c>
      <c r="E182" s="108">
        <v>33450.311000000002</v>
      </c>
      <c r="F182" s="108">
        <v>0</v>
      </c>
      <c r="G182" s="108">
        <v>0</v>
      </c>
      <c r="H182" s="108">
        <v>0</v>
      </c>
      <c r="I182" s="108">
        <v>0</v>
      </c>
      <c r="J182" s="108">
        <v>0</v>
      </c>
      <c r="K182" s="109">
        <v>0</v>
      </c>
      <c r="L182" s="109">
        <v>0.27272727272727298</v>
      </c>
      <c r="M182" s="109">
        <v>0.123</v>
      </c>
      <c r="N182" s="109">
        <v>1.4E-2</v>
      </c>
      <c r="O182" s="108">
        <v>0</v>
      </c>
      <c r="P182" s="108">
        <v>0</v>
      </c>
      <c r="Q182" s="109">
        <v>0.69199999999999995</v>
      </c>
      <c r="R182" s="109">
        <v>1.1087100000000001E-2</v>
      </c>
      <c r="S182" s="108">
        <v>0</v>
      </c>
      <c r="T182" s="108">
        <v>34.479999999999997</v>
      </c>
      <c r="U182" s="108">
        <v>23.62</v>
      </c>
      <c r="V182" s="109">
        <v>6.9207742810249301E-2</v>
      </c>
      <c r="W182" s="110">
        <v>51.400001525878899</v>
      </c>
      <c r="X182" s="110" t="s">
        <v>443</v>
      </c>
      <c r="Y182" s="109">
        <v>2.3889999389648402</v>
      </c>
      <c r="Z182" s="108">
        <v>99</v>
      </c>
      <c r="AA182" s="108">
        <v>70</v>
      </c>
      <c r="AB182" s="110" t="s">
        <v>443</v>
      </c>
      <c r="AC182" s="109">
        <v>319.89865997999999</v>
      </c>
      <c r="AD182" s="109">
        <v>42</v>
      </c>
      <c r="AE182" s="110" t="s">
        <v>443</v>
      </c>
      <c r="AF182" s="109" t="s">
        <v>443</v>
      </c>
      <c r="AG182" s="109" t="s">
        <v>443</v>
      </c>
      <c r="AH182" s="108">
        <v>0</v>
      </c>
      <c r="AI182" s="108">
        <v>0</v>
      </c>
      <c r="AJ182" s="108">
        <v>0</v>
      </c>
      <c r="AK182" s="108">
        <v>0</v>
      </c>
      <c r="AL182" s="108">
        <v>27</v>
      </c>
      <c r="AM182" s="108">
        <v>0</v>
      </c>
      <c r="AN182" s="108">
        <v>129</v>
      </c>
      <c r="AO182" s="110">
        <v>4.9000000000000004</v>
      </c>
      <c r="AP182" s="110" t="s">
        <v>443</v>
      </c>
      <c r="AQ182" s="110" t="s">
        <v>443</v>
      </c>
      <c r="AR182" s="109" t="s">
        <v>443</v>
      </c>
      <c r="AS182" s="109">
        <v>-0.87437391281127896</v>
      </c>
      <c r="AT182" s="108">
        <v>22</v>
      </c>
      <c r="AU182" s="110">
        <v>100</v>
      </c>
      <c r="AV182" s="109">
        <v>99.692932128906307</v>
      </c>
      <c r="AW182" s="109">
        <v>14.9967746734619</v>
      </c>
      <c r="AX182" s="109">
        <v>145.93875122070301</v>
      </c>
      <c r="AY182" s="108">
        <v>20000</v>
      </c>
      <c r="AZ182" s="110">
        <v>62.7</v>
      </c>
      <c r="BA182" s="110">
        <v>60.4</v>
      </c>
      <c r="BB182" s="108">
        <v>16880.40625</v>
      </c>
      <c r="BC182" s="108">
        <v>5662544</v>
      </c>
      <c r="BD182" s="108">
        <v>5365940</v>
      </c>
      <c r="BE182" s="108">
        <v>469930</v>
      </c>
      <c r="BF182" s="108"/>
    </row>
    <row r="183" spans="1:58" x14ac:dyDescent="0.25">
      <c r="A183" s="133" t="s">
        <v>334</v>
      </c>
      <c r="B183" s="111" t="s">
        <v>333</v>
      </c>
      <c r="C183" s="108">
        <v>0</v>
      </c>
      <c r="D183" s="108">
        <v>0</v>
      </c>
      <c r="E183" s="108" t="s">
        <v>443</v>
      </c>
      <c r="F183" s="108">
        <v>0.76400000000000001</v>
      </c>
      <c r="G183" s="108">
        <v>4.4451555540549998</v>
      </c>
      <c r="H183" s="108">
        <v>0</v>
      </c>
      <c r="I183" s="108">
        <v>0</v>
      </c>
      <c r="J183" s="108">
        <v>0</v>
      </c>
      <c r="K183" s="109">
        <v>0.03</v>
      </c>
      <c r="L183" s="109" t="s">
        <v>443</v>
      </c>
      <c r="M183" s="109">
        <v>3.0000000000000001E-3</v>
      </c>
      <c r="N183" s="109">
        <v>4.2000000000000003E-2</v>
      </c>
      <c r="O183" s="108">
        <v>0</v>
      </c>
      <c r="P183" s="108">
        <v>0</v>
      </c>
      <c r="Q183" s="109" t="s">
        <v>443</v>
      </c>
      <c r="R183" s="109" t="s">
        <v>443</v>
      </c>
      <c r="S183" s="108">
        <v>681284</v>
      </c>
      <c r="T183" s="108">
        <v>34.299999999999997</v>
      </c>
      <c r="U183" s="108">
        <v>49.65</v>
      </c>
      <c r="V183" s="109">
        <v>89.199440002441406</v>
      </c>
      <c r="W183" s="110">
        <v>27.100000381469702</v>
      </c>
      <c r="X183" s="110">
        <v>1.6000000238418599</v>
      </c>
      <c r="Y183" s="109">
        <v>1.0909999608993499</v>
      </c>
      <c r="Z183" s="108">
        <v>96</v>
      </c>
      <c r="AA183" s="108">
        <v>232</v>
      </c>
      <c r="AB183" s="110" t="s">
        <v>443</v>
      </c>
      <c r="AC183" s="109">
        <v>585.04230955000003</v>
      </c>
      <c r="AD183" s="109" t="s">
        <v>443</v>
      </c>
      <c r="AE183" s="110" t="s">
        <v>443</v>
      </c>
      <c r="AF183" s="109" t="s">
        <v>443</v>
      </c>
      <c r="AG183" s="109" t="s">
        <v>443</v>
      </c>
      <c r="AH183" s="108">
        <v>4613</v>
      </c>
      <c r="AI183" s="108">
        <v>0</v>
      </c>
      <c r="AJ183" s="108">
        <v>0</v>
      </c>
      <c r="AK183" s="108">
        <v>0</v>
      </c>
      <c r="AL183" s="108">
        <v>0</v>
      </c>
      <c r="AM183" s="108">
        <v>0</v>
      </c>
      <c r="AN183" s="108">
        <v>114</v>
      </c>
      <c r="AO183" s="110">
        <v>14.2</v>
      </c>
      <c r="AP183" s="110" t="s">
        <v>443</v>
      </c>
      <c r="AQ183" s="110" t="s">
        <v>443</v>
      </c>
      <c r="AR183" s="109" t="s">
        <v>443</v>
      </c>
      <c r="AS183" s="109">
        <v>-0.96908962726592995</v>
      </c>
      <c r="AT183" s="108" t="s">
        <v>443</v>
      </c>
      <c r="AU183" s="110">
        <v>98.530220031738295</v>
      </c>
      <c r="AV183" s="109" t="s">
        <v>443</v>
      </c>
      <c r="AW183" s="109">
        <v>42.700000762939503</v>
      </c>
      <c r="AX183" s="109">
        <v>40.3388481140137</v>
      </c>
      <c r="AY183" s="108">
        <v>47</v>
      </c>
      <c r="AZ183" s="110">
        <v>83.3</v>
      </c>
      <c r="BA183" s="110">
        <v>97.696640500000001</v>
      </c>
      <c r="BB183" s="108">
        <v>3651.9775390625</v>
      </c>
      <c r="BC183" s="108">
        <v>11097</v>
      </c>
      <c r="BD183" s="108">
        <v>9593</v>
      </c>
      <c r="BE183" s="108">
        <v>30</v>
      </c>
      <c r="BF183" s="108"/>
    </row>
    <row r="184" spans="1:58" x14ac:dyDescent="0.25">
      <c r="A184" s="133" t="s">
        <v>336</v>
      </c>
      <c r="B184" s="111" t="s">
        <v>335</v>
      </c>
      <c r="C184" s="108">
        <v>32238.785152421053</v>
      </c>
      <c r="D184" s="108">
        <v>0</v>
      </c>
      <c r="E184" s="108">
        <v>98660.491999999998</v>
      </c>
      <c r="F184" s="108">
        <v>0</v>
      </c>
      <c r="G184" s="108">
        <v>0</v>
      </c>
      <c r="H184" s="108">
        <v>0</v>
      </c>
      <c r="I184" s="108">
        <v>0</v>
      </c>
      <c r="J184" s="108">
        <v>134848</v>
      </c>
      <c r="K184" s="109">
        <v>0.21199999999999999</v>
      </c>
      <c r="L184" s="109">
        <v>9.0909090909090898E-2</v>
      </c>
      <c r="M184" s="109">
        <v>0.81</v>
      </c>
      <c r="N184" s="109">
        <v>0.58399999999999996</v>
      </c>
      <c r="O184" s="108">
        <v>0</v>
      </c>
      <c r="P184" s="108">
        <v>0</v>
      </c>
      <c r="Q184" s="109">
        <v>0.49299999999999999</v>
      </c>
      <c r="R184" s="109">
        <v>0.35896159999999999</v>
      </c>
      <c r="S184" s="108">
        <v>536069211</v>
      </c>
      <c r="T184" s="108">
        <v>1634.66</v>
      </c>
      <c r="U184" s="108">
        <v>1628.25</v>
      </c>
      <c r="V184" s="109">
        <v>5.9398946762084996</v>
      </c>
      <c r="W184" s="110">
        <v>54.599998474121101</v>
      </c>
      <c r="X184" s="110">
        <v>14.1000003814697</v>
      </c>
      <c r="Y184" s="109">
        <v>0.116999998688698</v>
      </c>
      <c r="Z184" s="108">
        <v>82</v>
      </c>
      <c r="AA184" s="108">
        <v>202</v>
      </c>
      <c r="AB184" s="110">
        <v>7.0999999046325701</v>
      </c>
      <c r="AC184" s="109">
        <v>132.58798788999999</v>
      </c>
      <c r="AD184" s="109">
        <v>343</v>
      </c>
      <c r="AE184" s="110">
        <v>58</v>
      </c>
      <c r="AF184" s="109">
        <v>0.52243432824634695</v>
      </c>
      <c r="AG184" s="109">
        <v>42.369998931884801</v>
      </c>
      <c r="AH184" s="108">
        <v>0</v>
      </c>
      <c r="AI184" s="108">
        <v>11590</v>
      </c>
      <c r="AJ184" s="108">
        <v>0</v>
      </c>
      <c r="AK184" s="108">
        <v>53000</v>
      </c>
      <c r="AL184" s="108">
        <v>1333669</v>
      </c>
      <c r="AM184" s="108">
        <v>0</v>
      </c>
      <c r="AN184" s="108">
        <v>108</v>
      </c>
      <c r="AO184" s="110">
        <v>25.5</v>
      </c>
      <c r="AP184" s="110">
        <v>5.2</v>
      </c>
      <c r="AQ184" s="110">
        <v>21.8</v>
      </c>
      <c r="AR184" s="109" t="s">
        <v>443</v>
      </c>
      <c r="AS184" s="109">
        <v>-0.48298698663711498</v>
      </c>
      <c r="AT184" s="108">
        <v>25</v>
      </c>
      <c r="AU184" s="110">
        <v>20.399999618530298</v>
      </c>
      <c r="AV184" s="109">
        <v>73.809837341308594</v>
      </c>
      <c r="AW184" s="109">
        <v>19.2210998535156</v>
      </c>
      <c r="AX184" s="109">
        <v>50.372787475585902</v>
      </c>
      <c r="AY184" s="108">
        <v>46000</v>
      </c>
      <c r="AZ184" s="110">
        <v>19.077763399999998</v>
      </c>
      <c r="BA184" s="110">
        <v>79.010012200000006</v>
      </c>
      <c r="BB184" s="108">
        <v>1848.78674316406</v>
      </c>
      <c r="BC184" s="108">
        <v>41487964</v>
      </c>
      <c r="BD184" s="108">
        <v>38923657</v>
      </c>
      <c r="BE184" s="108">
        <v>199810</v>
      </c>
      <c r="BF184" s="108"/>
    </row>
    <row r="185" spans="1:58" x14ac:dyDescent="0.25">
      <c r="A185" s="133" t="s">
        <v>338</v>
      </c>
      <c r="B185" s="111" t="s">
        <v>337</v>
      </c>
      <c r="C185" s="108">
        <v>7021.9834473473684</v>
      </c>
      <c r="D185" s="108">
        <v>0</v>
      </c>
      <c r="E185" s="108">
        <v>303118.95150000008</v>
      </c>
      <c r="F185" s="108">
        <v>0</v>
      </c>
      <c r="G185" s="108">
        <v>0</v>
      </c>
      <c r="H185" s="108">
        <v>0</v>
      </c>
      <c r="I185" s="108">
        <v>0</v>
      </c>
      <c r="J185" s="108">
        <v>0</v>
      </c>
      <c r="K185" s="109">
        <v>0.03</v>
      </c>
      <c r="L185" s="109">
        <v>0.18181818181818199</v>
      </c>
      <c r="M185" s="109">
        <v>0.97899999999999998</v>
      </c>
      <c r="N185" s="109">
        <v>0.95</v>
      </c>
      <c r="O185" s="108">
        <v>0</v>
      </c>
      <c r="P185" s="108">
        <v>5</v>
      </c>
      <c r="Q185" s="109">
        <v>0.74299999999999999</v>
      </c>
      <c r="R185" s="109">
        <v>1.2308E-3</v>
      </c>
      <c r="S185" s="108">
        <v>630123489</v>
      </c>
      <c r="T185" s="108">
        <v>1409.01</v>
      </c>
      <c r="U185" s="108">
        <v>1457.65</v>
      </c>
      <c r="V185" s="109">
        <v>1.6210477352142301</v>
      </c>
      <c r="W185" s="110">
        <v>9</v>
      </c>
      <c r="X185" s="110" t="s">
        <v>443</v>
      </c>
      <c r="Y185" s="109">
        <v>3.5429999828338601</v>
      </c>
      <c r="Z185" s="108">
        <v>42</v>
      </c>
      <c r="AA185" s="108">
        <v>91</v>
      </c>
      <c r="AB185" s="110">
        <v>0.89999997615814198</v>
      </c>
      <c r="AC185" s="109">
        <v>584.23599725999998</v>
      </c>
      <c r="AD185" s="109">
        <v>24</v>
      </c>
      <c r="AE185" s="110" t="s">
        <v>443</v>
      </c>
      <c r="AF185" s="109">
        <v>0.28405708879639202</v>
      </c>
      <c r="AG185" s="109">
        <v>24.090000152587901</v>
      </c>
      <c r="AH185" s="108">
        <v>0</v>
      </c>
      <c r="AI185" s="108">
        <v>200</v>
      </c>
      <c r="AJ185" s="108">
        <v>0</v>
      </c>
      <c r="AK185" s="108">
        <v>1593466</v>
      </c>
      <c r="AL185" s="108">
        <v>3302</v>
      </c>
      <c r="AM185" s="108">
        <v>8</v>
      </c>
      <c r="AN185" s="108">
        <v>126</v>
      </c>
      <c r="AO185" s="110">
        <v>4.9000000000000004</v>
      </c>
      <c r="AP185" s="110">
        <v>5.23</v>
      </c>
      <c r="AQ185" s="110">
        <v>3.9</v>
      </c>
      <c r="AR185" s="109" t="s">
        <v>443</v>
      </c>
      <c r="AS185" s="109">
        <v>-0.51378494501113903</v>
      </c>
      <c r="AT185" s="108">
        <v>29</v>
      </c>
      <c r="AU185" s="110">
        <v>100</v>
      </c>
      <c r="AV185" s="109">
        <v>99.764106750488295</v>
      </c>
      <c r="AW185" s="109">
        <v>49.259998321533203</v>
      </c>
      <c r="AX185" s="109">
        <v>144.02317810058599</v>
      </c>
      <c r="AY185" s="108">
        <v>430000</v>
      </c>
      <c r="AZ185" s="110">
        <v>95.937862999999993</v>
      </c>
      <c r="BA185" s="110">
        <v>96.212932800000004</v>
      </c>
      <c r="BB185" s="108">
        <v>8271.7802734375</v>
      </c>
      <c r="BC185" s="108">
        <v>45004644</v>
      </c>
      <c r="BD185" s="108">
        <v>44384984</v>
      </c>
      <c r="BE185" s="108">
        <v>579320</v>
      </c>
      <c r="BF185" s="108"/>
    </row>
    <row r="186" spans="1:58" x14ac:dyDescent="0.25">
      <c r="A186" s="133" t="s">
        <v>340</v>
      </c>
      <c r="B186" s="111" t="s">
        <v>339</v>
      </c>
      <c r="C186" s="108">
        <v>16775.803100189474</v>
      </c>
      <c r="D186" s="108">
        <v>8720.0090063157895</v>
      </c>
      <c r="E186" s="108">
        <v>19178.983500000002</v>
      </c>
      <c r="F186" s="108">
        <v>115.72199999999999</v>
      </c>
      <c r="G186" s="108">
        <v>628.40791336500001</v>
      </c>
      <c r="H186" s="108">
        <v>0</v>
      </c>
      <c r="I186" s="108">
        <v>2771.1480000000001</v>
      </c>
      <c r="J186" s="108">
        <v>0</v>
      </c>
      <c r="K186" s="109">
        <v>0</v>
      </c>
      <c r="L186" s="109">
        <v>0.24242424242424199</v>
      </c>
      <c r="M186" s="109">
        <v>5.0000000000000001E-3</v>
      </c>
      <c r="N186" s="109">
        <v>2E-3</v>
      </c>
      <c r="O186" s="108">
        <v>0</v>
      </c>
      <c r="P186" s="108">
        <v>0</v>
      </c>
      <c r="Q186" s="109">
        <v>0.84</v>
      </c>
      <c r="R186" s="109" t="s">
        <v>443</v>
      </c>
      <c r="S186" s="108">
        <v>700000</v>
      </c>
      <c r="T186" s="108">
        <v>0</v>
      </c>
      <c r="U186" s="108">
        <v>0</v>
      </c>
      <c r="V186" s="109" t="s">
        <v>443</v>
      </c>
      <c r="W186" s="110">
        <v>6.8000001907348597</v>
      </c>
      <c r="X186" s="110" t="s">
        <v>443</v>
      </c>
      <c r="Y186" s="109">
        <v>2.5329999923706099</v>
      </c>
      <c r="Z186" s="108">
        <v>99</v>
      </c>
      <c r="AA186" s="108">
        <v>1.6000000238418599</v>
      </c>
      <c r="AB186" s="110" t="s">
        <v>443</v>
      </c>
      <c r="AC186" s="109">
        <v>2405.36771937</v>
      </c>
      <c r="AD186" s="109">
        <v>6</v>
      </c>
      <c r="AE186" s="110" t="s">
        <v>443</v>
      </c>
      <c r="AF186" s="109">
        <v>0.23225263717502601</v>
      </c>
      <c r="AG186" s="109" t="s">
        <v>443</v>
      </c>
      <c r="AH186" s="108">
        <v>0</v>
      </c>
      <c r="AI186" s="108">
        <v>0</v>
      </c>
      <c r="AJ186" s="108">
        <v>0</v>
      </c>
      <c r="AK186" s="108">
        <v>0</v>
      </c>
      <c r="AL186" s="108">
        <v>895</v>
      </c>
      <c r="AM186" s="108">
        <v>0</v>
      </c>
      <c r="AN186" s="108">
        <v>132</v>
      </c>
      <c r="AO186" s="110">
        <v>4.9000000000000004</v>
      </c>
      <c r="AP186" s="110" t="s">
        <v>443</v>
      </c>
      <c r="AQ186" s="110" t="s">
        <v>443</v>
      </c>
      <c r="AR186" s="109">
        <v>4.1500000000000004</v>
      </c>
      <c r="AS186" s="109">
        <v>1.5369008779525799</v>
      </c>
      <c r="AT186" s="108">
        <v>66</v>
      </c>
      <c r="AU186" s="110">
        <v>100</v>
      </c>
      <c r="AV186" s="109">
        <v>92.986366271972699</v>
      </c>
      <c r="AW186" s="109">
        <v>91.243408203125</v>
      </c>
      <c r="AX186" s="109">
        <v>187.34814453125</v>
      </c>
      <c r="AY186" s="108">
        <v>40000</v>
      </c>
      <c r="AZ186" s="110">
        <v>97.557106899999994</v>
      </c>
      <c r="BA186" s="110">
        <v>99.639286400000003</v>
      </c>
      <c r="BB186" s="108">
        <v>72418.609375</v>
      </c>
      <c r="BC186" s="108">
        <v>9269612</v>
      </c>
      <c r="BD186" s="108">
        <v>9148037</v>
      </c>
      <c r="BE186" s="108">
        <v>83600</v>
      </c>
      <c r="BF186" s="108"/>
    </row>
    <row r="187" spans="1:58" x14ac:dyDescent="0.25">
      <c r="A187" s="133" t="s">
        <v>853</v>
      </c>
      <c r="B187" s="111" t="s">
        <v>341</v>
      </c>
      <c r="C187" s="108">
        <v>0</v>
      </c>
      <c r="D187" s="108">
        <v>0</v>
      </c>
      <c r="E187" s="108">
        <v>75716.222999999998</v>
      </c>
      <c r="F187" s="108">
        <v>4.3639999999999999</v>
      </c>
      <c r="G187" s="108">
        <v>0</v>
      </c>
      <c r="H187" s="108">
        <v>0</v>
      </c>
      <c r="I187" s="108">
        <v>0</v>
      </c>
      <c r="J187" s="108">
        <v>0</v>
      </c>
      <c r="K187" s="109">
        <v>0</v>
      </c>
      <c r="L187" s="109">
        <v>3.03030303030303E-2</v>
      </c>
      <c r="M187" s="109">
        <v>0.17899999999999999</v>
      </c>
      <c r="N187" s="109">
        <v>9.2999999999999999E-2</v>
      </c>
      <c r="O187" s="108">
        <v>0</v>
      </c>
      <c r="P187" s="108">
        <v>0</v>
      </c>
      <c r="Q187" s="109">
        <v>0.91</v>
      </c>
      <c r="R187" s="109" t="s">
        <v>443</v>
      </c>
      <c r="S187" s="108">
        <v>0</v>
      </c>
      <c r="T187" s="108">
        <v>0</v>
      </c>
      <c r="U187" s="108">
        <v>0</v>
      </c>
      <c r="V187" s="109" t="s">
        <v>443</v>
      </c>
      <c r="W187" s="110">
        <v>4.1999998092651403</v>
      </c>
      <c r="X187" s="110" t="s">
        <v>443</v>
      </c>
      <c r="Y187" s="109">
        <v>2.8059999942779501</v>
      </c>
      <c r="Z187" s="108">
        <v>92</v>
      </c>
      <c r="AA187" s="108">
        <v>10</v>
      </c>
      <c r="AB187" s="110">
        <v>0.30000001192092901</v>
      </c>
      <c r="AC187" s="109">
        <v>3376.8699652800001</v>
      </c>
      <c r="AD187" s="109">
        <v>9</v>
      </c>
      <c r="AE187" s="110" t="s">
        <v>443</v>
      </c>
      <c r="AF187" s="109">
        <v>0.13083521620626001</v>
      </c>
      <c r="AG187" s="109">
        <v>32.569999694824197</v>
      </c>
      <c r="AH187" s="108">
        <v>63600</v>
      </c>
      <c r="AI187" s="108">
        <v>0</v>
      </c>
      <c r="AJ187" s="108">
        <v>0</v>
      </c>
      <c r="AK187" s="108">
        <v>0</v>
      </c>
      <c r="AL187" s="108">
        <v>118995</v>
      </c>
      <c r="AM187" s="108">
        <v>0</v>
      </c>
      <c r="AN187" s="108">
        <v>137</v>
      </c>
      <c r="AO187" s="110">
        <v>4.9000000000000004</v>
      </c>
      <c r="AP187" s="110">
        <v>1.19</v>
      </c>
      <c r="AQ187" s="110">
        <v>5</v>
      </c>
      <c r="AR187" s="109">
        <v>4.1500000000000004</v>
      </c>
      <c r="AS187" s="109">
        <v>1.7387553453445399</v>
      </c>
      <c r="AT187" s="108">
        <v>81</v>
      </c>
      <c r="AU187" s="110">
        <v>100</v>
      </c>
      <c r="AV187" s="109" t="s">
        <v>443</v>
      </c>
      <c r="AW187" s="109">
        <v>92.000297546386705</v>
      </c>
      <c r="AX187" s="109">
        <v>125.750839233398</v>
      </c>
      <c r="AY187" s="108">
        <v>650000</v>
      </c>
      <c r="AZ187" s="110">
        <v>99.210429899999994</v>
      </c>
      <c r="BA187" s="110">
        <v>100</v>
      </c>
      <c r="BB187" s="108">
        <v>42608.91796875</v>
      </c>
      <c r="BC187" s="108">
        <v>65637240</v>
      </c>
      <c r="BD187" s="108">
        <v>64286081</v>
      </c>
      <c r="BE187" s="108">
        <v>241930</v>
      </c>
      <c r="BF187" s="108"/>
    </row>
    <row r="188" spans="1:58" x14ac:dyDescent="0.25">
      <c r="A188" s="133" t="s">
        <v>343</v>
      </c>
      <c r="B188" s="111" t="s">
        <v>342</v>
      </c>
      <c r="C188" s="108">
        <v>128292.10461642106</v>
      </c>
      <c r="D188" s="108">
        <v>50556.596989052632</v>
      </c>
      <c r="E188" s="108">
        <v>371344.21200000006</v>
      </c>
      <c r="F188" s="108">
        <v>745.77599999999995</v>
      </c>
      <c r="G188" s="108">
        <v>1027358.3759963501</v>
      </c>
      <c r="H188" s="108">
        <v>93648.711308069993</v>
      </c>
      <c r="I188" s="108">
        <v>553934.44900000002</v>
      </c>
      <c r="J188" s="108">
        <v>0</v>
      </c>
      <c r="K188" s="109">
        <v>0.39400000000000002</v>
      </c>
      <c r="L188" s="109">
        <v>0.12121212121212099</v>
      </c>
      <c r="M188" s="109">
        <v>0.47799999999999998</v>
      </c>
      <c r="N188" s="109">
        <v>0.52800000000000002</v>
      </c>
      <c r="O188" s="108">
        <v>0</v>
      </c>
      <c r="P188" s="108">
        <v>0</v>
      </c>
      <c r="Q188" s="109">
        <v>0.92</v>
      </c>
      <c r="R188" s="109" t="s">
        <v>443</v>
      </c>
      <c r="S188" s="108">
        <v>0</v>
      </c>
      <c r="T188" s="108">
        <v>0</v>
      </c>
      <c r="U188" s="108">
        <v>0</v>
      </c>
      <c r="V188" s="109" t="s">
        <v>443</v>
      </c>
      <c r="W188" s="110">
        <v>6.5</v>
      </c>
      <c r="X188" s="110">
        <v>0.5</v>
      </c>
      <c r="Y188" s="109">
        <v>2.4519999027252202</v>
      </c>
      <c r="Z188" s="108">
        <v>92</v>
      </c>
      <c r="AA188" s="108">
        <v>3.2000000476837198</v>
      </c>
      <c r="AB188" s="110" t="s">
        <v>443</v>
      </c>
      <c r="AC188" s="109">
        <v>9402.5369713300006</v>
      </c>
      <c r="AD188" s="109">
        <v>14</v>
      </c>
      <c r="AE188" s="110" t="s">
        <v>443</v>
      </c>
      <c r="AF188" s="109">
        <v>0.20318079832260899</v>
      </c>
      <c r="AG188" s="109">
        <v>41.060001373291001</v>
      </c>
      <c r="AH188" s="108">
        <v>41265</v>
      </c>
      <c r="AI188" s="108">
        <v>85119040</v>
      </c>
      <c r="AJ188" s="108">
        <v>162</v>
      </c>
      <c r="AK188" s="108">
        <v>0</v>
      </c>
      <c r="AL188" s="108">
        <v>272959</v>
      </c>
      <c r="AM188" s="108">
        <v>0</v>
      </c>
      <c r="AN188" s="108">
        <v>147</v>
      </c>
      <c r="AO188" s="110">
        <v>4.9000000000000004</v>
      </c>
      <c r="AP188" s="110">
        <v>1</v>
      </c>
      <c r="AQ188" s="110">
        <v>0</v>
      </c>
      <c r="AR188" s="109">
        <v>3.8</v>
      </c>
      <c r="AS188" s="109">
        <v>1.4619953632354701</v>
      </c>
      <c r="AT188" s="108">
        <v>74</v>
      </c>
      <c r="AU188" s="110">
        <v>100</v>
      </c>
      <c r="AV188" s="109" t="s">
        <v>443</v>
      </c>
      <c r="AW188" s="109">
        <v>74.550003051757798</v>
      </c>
      <c r="AX188" s="109">
        <v>117.58674621582</v>
      </c>
      <c r="AY188" s="108">
        <v>6600000</v>
      </c>
      <c r="AZ188" s="110">
        <v>99.988893899999994</v>
      </c>
      <c r="BA188" s="110">
        <v>99.173786300000003</v>
      </c>
      <c r="BB188" s="108">
        <v>57466.7890625</v>
      </c>
      <c r="BC188" s="108">
        <v>323127520</v>
      </c>
      <c r="BD188" s="108">
        <v>313059525</v>
      </c>
      <c r="BE188" s="108">
        <v>9147420</v>
      </c>
      <c r="BF188" s="108"/>
    </row>
    <row r="189" spans="1:58" x14ac:dyDescent="0.25">
      <c r="A189" s="133" t="s">
        <v>345</v>
      </c>
      <c r="B189" s="111" t="s">
        <v>344</v>
      </c>
      <c r="C189" s="108">
        <v>0</v>
      </c>
      <c r="D189" s="108">
        <v>0</v>
      </c>
      <c r="E189" s="108">
        <v>12165.838</v>
      </c>
      <c r="F189" s="108">
        <v>0</v>
      </c>
      <c r="G189" s="108">
        <v>0</v>
      </c>
      <c r="H189" s="108">
        <v>0</v>
      </c>
      <c r="I189" s="108">
        <v>0</v>
      </c>
      <c r="J189" s="108">
        <v>0</v>
      </c>
      <c r="K189" s="109">
        <v>0.03</v>
      </c>
      <c r="L189" s="109">
        <v>9.0909090909090898E-2</v>
      </c>
      <c r="M189" s="109">
        <v>5.0000000000000001E-3</v>
      </c>
      <c r="N189" s="109">
        <v>1.0999999999999999E-2</v>
      </c>
      <c r="O189" s="108">
        <v>0</v>
      </c>
      <c r="P189" s="108">
        <v>0</v>
      </c>
      <c r="Q189" s="109">
        <v>0.79500000000000004</v>
      </c>
      <c r="R189" s="109" t="s">
        <v>443</v>
      </c>
      <c r="S189" s="108">
        <v>4406000</v>
      </c>
      <c r="T189" s="108">
        <v>89.66</v>
      </c>
      <c r="U189" s="108">
        <v>19.16</v>
      </c>
      <c r="V189" s="109">
        <v>3.70030477643013E-2</v>
      </c>
      <c r="W189" s="110">
        <v>10.1000003814697</v>
      </c>
      <c r="X189" s="110">
        <v>4.5</v>
      </c>
      <c r="Y189" s="109">
        <v>3.7360000610351598</v>
      </c>
      <c r="Z189" s="108">
        <v>95</v>
      </c>
      <c r="AA189" s="108">
        <v>30</v>
      </c>
      <c r="AB189" s="110">
        <v>0.5</v>
      </c>
      <c r="AC189" s="109">
        <v>1792.1809730299999</v>
      </c>
      <c r="AD189" s="109">
        <v>15</v>
      </c>
      <c r="AE189" s="110" t="s">
        <v>443</v>
      </c>
      <c r="AF189" s="109">
        <v>0.28404842254717799</v>
      </c>
      <c r="AG189" s="109">
        <v>41.599998474121101</v>
      </c>
      <c r="AH189" s="108">
        <v>28326</v>
      </c>
      <c r="AI189" s="108">
        <v>10605</v>
      </c>
      <c r="AJ189" s="108">
        <v>0</v>
      </c>
      <c r="AK189" s="108">
        <v>0</v>
      </c>
      <c r="AL189" s="108">
        <v>312</v>
      </c>
      <c r="AM189" s="108">
        <v>0</v>
      </c>
      <c r="AN189" s="108">
        <v>121</v>
      </c>
      <c r="AO189" s="110">
        <v>4.9000000000000004</v>
      </c>
      <c r="AP189" s="110">
        <v>3.14</v>
      </c>
      <c r="AQ189" s="110">
        <v>6.4</v>
      </c>
      <c r="AR189" s="109">
        <v>3.416666666666667</v>
      </c>
      <c r="AS189" s="109">
        <v>0.54012429714202903</v>
      </c>
      <c r="AT189" s="108">
        <v>71</v>
      </c>
      <c r="AU189" s="110">
        <v>99.657081604003906</v>
      </c>
      <c r="AV189" s="109">
        <v>98.442100524902301</v>
      </c>
      <c r="AW189" s="109">
        <v>64.599998474121094</v>
      </c>
      <c r="AX189" s="109">
        <v>160.20964050293</v>
      </c>
      <c r="AY189" s="108">
        <v>58000</v>
      </c>
      <c r="AZ189" s="110">
        <v>96.435769500000006</v>
      </c>
      <c r="BA189" s="110">
        <v>99.712186299999999</v>
      </c>
      <c r="BB189" s="108">
        <v>21625.26953125</v>
      </c>
      <c r="BC189" s="108">
        <v>3444006</v>
      </c>
      <c r="BD189" s="108">
        <v>3394393</v>
      </c>
      <c r="BE189" s="108">
        <v>175020</v>
      </c>
      <c r="BF189" s="108"/>
    </row>
    <row r="190" spans="1:58" x14ac:dyDescent="0.25">
      <c r="A190" s="133" t="s">
        <v>347</v>
      </c>
      <c r="B190" s="111" t="s">
        <v>346</v>
      </c>
      <c r="C190" s="108">
        <v>62853.137344000002</v>
      </c>
      <c r="D190" s="108">
        <v>42111.367415789478</v>
      </c>
      <c r="E190" s="108">
        <v>160747.61750000002</v>
      </c>
      <c r="F190" s="108">
        <v>0</v>
      </c>
      <c r="G190" s="108">
        <v>0</v>
      </c>
      <c r="H190" s="108">
        <v>0</v>
      </c>
      <c r="I190" s="108">
        <v>0</v>
      </c>
      <c r="J190" s="108">
        <v>18181</v>
      </c>
      <c r="K190" s="109">
        <v>0.03</v>
      </c>
      <c r="L190" s="109">
        <v>0.45454545454545497</v>
      </c>
      <c r="M190" s="109">
        <v>0.44800000000000001</v>
      </c>
      <c r="N190" s="109">
        <v>0.129</v>
      </c>
      <c r="O190" s="108">
        <v>0</v>
      </c>
      <c r="P190" s="108">
        <v>0</v>
      </c>
      <c r="Q190" s="109">
        <v>0.70099999999999996</v>
      </c>
      <c r="R190" s="109">
        <v>1.29763E-2</v>
      </c>
      <c r="S190" s="108">
        <v>557176</v>
      </c>
      <c r="T190" s="108">
        <v>324.73</v>
      </c>
      <c r="U190" s="108">
        <v>447.83</v>
      </c>
      <c r="V190" s="109">
        <v>0.65507173538207997</v>
      </c>
      <c r="W190" s="110">
        <v>39.099998474121101</v>
      </c>
      <c r="X190" s="110">
        <v>4.4000000953674299</v>
      </c>
      <c r="Y190" s="109">
        <v>2.5339999198913601</v>
      </c>
      <c r="Z190" s="108">
        <v>99</v>
      </c>
      <c r="AA190" s="108">
        <v>79</v>
      </c>
      <c r="AB190" s="110">
        <v>0.20000000298023199</v>
      </c>
      <c r="AC190" s="109">
        <v>339.60620291999999</v>
      </c>
      <c r="AD190" s="109">
        <v>36</v>
      </c>
      <c r="AE190" s="110" t="s">
        <v>443</v>
      </c>
      <c r="AF190" s="109">
        <v>0.28689324721715198</v>
      </c>
      <c r="AG190" s="109">
        <v>35.2700004577637</v>
      </c>
      <c r="AH190" s="108">
        <v>0</v>
      </c>
      <c r="AI190" s="108">
        <v>0</v>
      </c>
      <c r="AJ190" s="108">
        <v>0</v>
      </c>
      <c r="AK190" s="108">
        <v>0</v>
      </c>
      <c r="AL190" s="108">
        <v>27</v>
      </c>
      <c r="AM190" s="108">
        <v>3</v>
      </c>
      <c r="AN190" s="108">
        <v>122</v>
      </c>
      <c r="AO190" s="110">
        <v>4.9000000000000004</v>
      </c>
      <c r="AP190" s="110" t="s">
        <v>443</v>
      </c>
      <c r="AQ190" s="110" t="s">
        <v>443</v>
      </c>
      <c r="AR190" s="109">
        <v>3.95</v>
      </c>
      <c r="AS190" s="109">
        <v>-0.68205475807189897</v>
      </c>
      <c r="AT190" s="108">
        <v>21</v>
      </c>
      <c r="AU190" s="110">
        <v>100</v>
      </c>
      <c r="AV190" s="109">
        <v>99.995193481445298</v>
      </c>
      <c r="AW190" s="109">
        <v>42.799999237060497</v>
      </c>
      <c r="AX190" s="109">
        <v>73.319923400878906</v>
      </c>
      <c r="AY190" s="108">
        <v>81000</v>
      </c>
      <c r="AZ190" s="110">
        <v>100</v>
      </c>
      <c r="BA190" s="110">
        <v>87.3</v>
      </c>
      <c r="BB190" s="108">
        <v>6514.326171875</v>
      </c>
      <c r="BC190" s="108">
        <v>31848200</v>
      </c>
      <c r="BD190" s="108">
        <v>29794255</v>
      </c>
      <c r="BE190" s="108">
        <v>425400</v>
      </c>
      <c r="BF190" s="108"/>
    </row>
    <row r="191" spans="1:58" x14ac:dyDescent="0.25">
      <c r="A191" s="133" t="s">
        <v>349</v>
      </c>
      <c r="B191" s="111" t="s">
        <v>348</v>
      </c>
      <c r="C191" s="108">
        <v>139.33965579431577</v>
      </c>
      <c r="D191" s="108">
        <v>96.659804421263146</v>
      </c>
      <c r="E191" s="108" t="s">
        <v>443</v>
      </c>
      <c r="F191" s="108">
        <v>10.353999999999999</v>
      </c>
      <c r="G191" s="108">
        <v>3288.8459643760002</v>
      </c>
      <c r="H191" s="108">
        <v>123.81950546006502</v>
      </c>
      <c r="I191" s="108">
        <v>920.51400000000012</v>
      </c>
      <c r="J191" s="108">
        <v>0</v>
      </c>
      <c r="K191" s="109">
        <v>0</v>
      </c>
      <c r="L191" s="109">
        <v>9.0909090909090898E-2</v>
      </c>
      <c r="M191" s="109">
        <v>6.0000000000000001E-3</v>
      </c>
      <c r="N191" s="109">
        <v>0.01</v>
      </c>
      <c r="O191" s="108">
        <v>0</v>
      </c>
      <c r="P191" s="108">
        <v>0</v>
      </c>
      <c r="Q191" s="109">
        <v>0.59699999999999998</v>
      </c>
      <c r="R191" s="109">
        <v>0.1345932</v>
      </c>
      <c r="S191" s="108">
        <v>41848348</v>
      </c>
      <c r="T191" s="108">
        <v>100.41</v>
      </c>
      <c r="U191" s="108">
        <v>186.56</v>
      </c>
      <c r="V191" s="109" t="s">
        <v>443</v>
      </c>
      <c r="W191" s="110">
        <v>27.5</v>
      </c>
      <c r="X191" s="110">
        <v>10.699999809265099</v>
      </c>
      <c r="Y191" s="109">
        <v>0.11599999666214</v>
      </c>
      <c r="Z191" s="108">
        <v>53</v>
      </c>
      <c r="AA191" s="108">
        <v>63</v>
      </c>
      <c r="AB191" s="110" t="s">
        <v>443</v>
      </c>
      <c r="AC191" s="109">
        <v>150.36164396999999</v>
      </c>
      <c r="AD191" s="109">
        <v>78</v>
      </c>
      <c r="AE191" s="110">
        <v>4</v>
      </c>
      <c r="AF191" s="109" t="s">
        <v>443</v>
      </c>
      <c r="AG191" s="109">
        <v>37.180000305175803</v>
      </c>
      <c r="AH191" s="108">
        <v>188000</v>
      </c>
      <c r="AI191" s="108">
        <v>351</v>
      </c>
      <c r="AJ191" s="108">
        <v>2564</v>
      </c>
      <c r="AK191" s="108">
        <v>0</v>
      </c>
      <c r="AL191" s="108">
        <v>0</v>
      </c>
      <c r="AM191" s="108">
        <v>0</v>
      </c>
      <c r="AN191" s="108">
        <v>131</v>
      </c>
      <c r="AO191" s="110">
        <v>6.4</v>
      </c>
      <c r="AP191" s="110" t="s">
        <v>443</v>
      </c>
      <c r="AQ191" s="110" t="s">
        <v>443</v>
      </c>
      <c r="AR191" s="109">
        <v>2.85</v>
      </c>
      <c r="AS191" s="109">
        <v>-0.78636556863784801</v>
      </c>
      <c r="AT191" s="108" t="s">
        <v>443</v>
      </c>
      <c r="AU191" s="110">
        <v>34.469455718994098</v>
      </c>
      <c r="AV191" s="109">
        <v>85.058677673339801</v>
      </c>
      <c r="AW191" s="109">
        <v>22.351404190063501</v>
      </c>
      <c r="AX191" s="109">
        <v>66.247047424316406</v>
      </c>
      <c r="AY191" s="108">
        <v>1000</v>
      </c>
      <c r="AZ191" s="110">
        <v>57.946553100000003</v>
      </c>
      <c r="BA191" s="110">
        <v>94.483644600000005</v>
      </c>
      <c r="BB191" s="108">
        <v>3081.37231445313</v>
      </c>
      <c r="BC191" s="108">
        <v>270402</v>
      </c>
      <c r="BD191" s="108">
        <v>227035</v>
      </c>
      <c r="BE191" s="108">
        <v>12190</v>
      </c>
      <c r="BF191" s="108"/>
    </row>
    <row r="192" spans="1:58" x14ac:dyDescent="0.25">
      <c r="A192" s="133" t="s">
        <v>854</v>
      </c>
      <c r="B192" s="111" t="s">
        <v>350</v>
      </c>
      <c r="C192" s="108">
        <v>58944.274519578947</v>
      </c>
      <c r="D192" s="108">
        <v>8264.6395169894749</v>
      </c>
      <c r="E192" s="108">
        <v>108453.99299999999</v>
      </c>
      <c r="F192" s="108">
        <v>56.76</v>
      </c>
      <c r="G192" s="108">
        <v>39350.23989769</v>
      </c>
      <c r="H192" s="108">
        <v>18.335013694550003</v>
      </c>
      <c r="I192" s="108">
        <v>61323.008000000002</v>
      </c>
      <c r="J192" s="108">
        <v>0</v>
      </c>
      <c r="K192" s="109">
        <v>0.03</v>
      </c>
      <c r="L192" s="109">
        <v>6.0606060606060601E-2</v>
      </c>
      <c r="M192" s="109">
        <v>0.8</v>
      </c>
      <c r="N192" s="109">
        <v>0.313</v>
      </c>
      <c r="O192" s="108">
        <v>0</v>
      </c>
      <c r="P192" s="108">
        <v>0</v>
      </c>
      <c r="Q192" s="109">
        <v>0.76700000000000002</v>
      </c>
      <c r="R192" s="109" t="s">
        <v>443</v>
      </c>
      <c r="S192" s="108">
        <v>1186124</v>
      </c>
      <c r="T192" s="108">
        <v>43.16</v>
      </c>
      <c r="U192" s="108">
        <v>37.06</v>
      </c>
      <c r="V192" s="109" t="s">
        <v>443</v>
      </c>
      <c r="W192" s="110">
        <v>14.8999996185303</v>
      </c>
      <c r="X192" s="110">
        <v>2.9000000953674299</v>
      </c>
      <c r="Y192" s="109" t="s">
        <v>443</v>
      </c>
      <c r="Z192" s="108">
        <v>88</v>
      </c>
      <c r="AA192" s="108">
        <v>29</v>
      </c>
      <c r="AB192" s="110">
        <v>0.5</v>
      </c>
      <c r="AC192" s="109">
        <v>922.98867425000003</v>
      </c>
      <c r="AD192" s="109">
        <v>95</v>
      </c>
      <c r="AE192" s="110">
        <v>2</v>
      </c>
      <c r="AF192" s="109">
        <v>0.460951286761421</v>
      </c>
      <c r="AG192" s="109">
        <v>46.939998626708999</v>
      </c>
      <c r="AH192" s="108">
        <v>45297</v>
      </c>
      <c r="AI192" s="108">
        <v>0</v>
      </c>
      <c r="AJ192" s="108">
        <v>0</v>
      </c>
      <c r="AK192" s="108">
        <v>0</v>
      </c>
      <c r="AL192" s="108">
        <v>172053</v>
      </c>
      <c r="AM192" s="108">
        <v>0</v>
      </c>
      <c r="AN192" s="108">
        <v>129</v>
      </c>
      <c r="AO192" s="110">
        <v>4.9000000000000004</v>
      </c>
      <c r="AP192" s="110">
        <v>4.5199999999999996</v>
      </c>
      <c r="AQ192" s="110">
        <v>12.8</v>
      </c>
      <c r="AR192" s="109">
        <v>4</v>
      </c>
      <c r="AS192" s="109">
        <v>-1.2201609611511199</v>
      </c>
      <c r="AT192" s="108">
        <v>17</v>
      </c>
      <c r="AU192" s="110">
        <v>99.107795715332003</v>
      </c>
      <c r="AV192" s="109">
        <v>95.399246215820298</v>
      </c>
      <c r="AW192" s="109">
        <v>61.869247436523402</v>
      </c>
      <c r="AX192" s="109">
        <v>92.972213745117202</v>
      </c>
      <c r="AY192" s="108">
        <v>70000</v>
      </c>
      <c r="AZ192" s="110">
        <v>94.446922499999999</v>
      </c>
      <c r="BA192" s="110">
        <v>93.110262599999999</v>
      </c>
      <c r="BB192" s="108">
        <v>18281.193359375</v>
      </c>
      <c r="BC192" s="108">
        <v>31568180</v>
      </c>
      <c r="BD192" s="108">
        <v>31025363</v>
      </c>
      <c r="BE192" s="108">
        <v>882050</v>
      </c>
      <c r="BF192" s="108"/>
    </row>
    <row r="193" spans="1:58" x14ac:dyDescent="0.25">
      <c r="A193" s="133" t="s">
        <v>375</v>
      </c>
      <c r="B193" s="111" t="s">
        <v>351</v>
      </c>
      <c r="C193" s="108">
        <v>14132.434494231578</v>
      </c>
      <c r="D193" s="108">
        <v>0</v>
      </c>
      <c r="E193" s="108">
        <v>1776529.034</v>
      </c>
      <c r="F193" s="108">
        <v>201.346</v>
      </c>
      <c r="G193" s="108">
        <v>825491.69199655007</v>
      </c>
      <c r="H193" s="108">
        <v>69805.454201219996</v>
      </c>
      <c r="I193" s="108">
        <v>449059.92000000004</v>
      </c>
      <c r="J193" s="108">
        <v>238181</v>
      </c>
      <c r="K193" s="109">
        <v>0.182</v>
      </c>
      <c r="L193" s="109">
        <v>0</v>
      </c>
      <c r="M193" s="109">
        <v>0.307</v>
      </c>
      <c r="N193" s="109">
        <v>0.109</v>
      </c>
      <c r="O193" s="108">
        <v>0</v>
      </c>
      <c r="P193" s="108">
        <v>0</v>
      </c>
      <c r="Q193" s="109">
        <v>0.68300000000000005</v>
      </c>
      <c r="R193" s="109">
        <v>1.57489E-2</v>
      </c>
      <c r="S193" s="108">
        <v>14555996</v>
      </c>
      <c r="T193" s="108">
        <v>4216.2700000000004</v>
      </c>
      <c r="U193" s="108">
        <v>3157.44</v>
      </c>
      <c r="V193" s="109">
        <v>1.7223604917526201</v>
      </c>
      <c r="W193" s="110">
        <v>21.700000762939499</v>
      </c>
      <c r="X193" s="110">
        <v>12.1000003814697</v>
      </c>
      <c r="Y193" s="109">
        <v>1.1900000572204601</v>
      </c>
      <c r="Z193" s="108">
        <v>99</v>
      </c>
      <c r="AA193" s="108">
        <v>137</v>
      </c>
      <c r="AB193" s="110">
        <v>0.5</v>
      </c>
      <c r="AC193" s="109">
        <v>390.49743035</v>
      </c>
      <c r="AD193" s="109">
        <v>54</v>
      </c>
      <c r="AE193" s="110">
        <v>0</v>
      </c>
      <c r="AF193" s="109">
        <v>0.33737605352463601</v>
      </c>
      <c r="AG193" s="109">
        <v>37.590000152587898</v>
      </c>
      <c r="AH193" s="108">
        <v>1765215</v>
      </c>
      <c r="AI193" s="108">
        <v>2503129</v>
      </c>
      <c r="AJ193" s="108">
        <v>0</v>
      </c>
      <c r="AK193" s="108">
        <v>0</v>
      </c>
      <c r="AL193" s="108">
        <v>0</v>
      </c>
      <c r="AM193" s="108">
        <v>0</v>
      </c>
      <c r="AN193" s="108">
        <v>123</v>
      </c>
      <c r="AO193" s="110">
        <v>11</v>
      </c>
      <c r="AP193" s="110" t="s">
        <v>443</v>
      </c>
      <c r="AQ193" s="110" t="s">
        <v>443</v>
      </c>
      <c r="AR193" s="109">
        <v>3.3166666666666673</v>
      </c>
      <c r="AS193" s="109">
        <v>7.69642218947411E-2</v>
      </c>
      <c r="AT193" s="108">
        <v>33</v>
      </c>
      <c r="AU193" s="110">
        <v>99.199996948242202</v>
      </c>
      <c r="AV193" s="109">
        <v>94.514266967773395</v>
      </c>
      <c r="AW193" s="109">
        <v>52.720001220703097</v>
      </c>
      <c r="AX193" s="109">
        <v>130.63967895507801</v>
      </c>
      <c r="AY193" s="108">
        <v>77000</v>
      </c>
      <c r="AZ193" s="110">
        <v>77.989128600000001</v>
      </c>
      <c r="BA193" s="110">
        <v>97.605587700000001</v>
      </c>
      <c r="BB193" s="108">
        <v>6424.1337890625</v>
      </c>
      <c r="BC193" s="108">
        <v>92701104</v>
      </c>
      <c r="BD193" s="108">
        <v>93277900</v>
      </c>
      <c r="BE193" s="108">
        <v>310070</v>
      </c>
      <c r="BF193" s="108"/>
    </row>
    <row r="194" spans="1:58" x14ac:dyDescent="0.25">
      <c r="A194" s="133" t="s">
        <v>353</v>
      </c>
      <c r="B194" s="111" t="s">
        <v>352</v>
      </c>
      <c r="C194" s="108">
        <v>0</v>
      </c>
      <c r="D194" s="108">
        <v>0</v>
      </c>
      <c r="E194" s="108">
        <v>69673.828999999998</v>
      </c>
      <c r="F194" s="108">
        <v>42.981999999999999</v>
      </c>
      <c r="G194" s="108">
        <v>0</v>
      </c>
      <c r="H194" s="108">
        <v>0</v>
      </c>
      <c r="I194" s="108">
        <v>0</v>
      </c>
      <c r="J194" s="108">
        <v>0</v>
      </c>
      <c r="K194" s="109">
        <v>0</v>
      </c>
      <c r="L194" s="109">
        <v>0.15151515151515199</v>
      </c>
      <c r="M194" s="109">
        <v>0.996</v>
      </c>
      <c r="N194" s="109">
        <v>0.96699999999999997</v>
      </c>
      <c r="O194" s="108">
        <v>5</v>
      </c>
      <c r="P194" s="108">
        <v>0</v>
      </c>
      <c r="Q194" s="109">
        <v>0.48199999999999998</v>
      </c>
      <c r="R194" s="109">
        <v>0.20038</v>
      </c>
      <c r="S194" s="108">
        <v>4878687190</v>
      </c>
      <c r="T194" s="108">
        <v>1163.45</v>
      </c>
      <c r="U194" s="108">
        <v>1531.43</v>
      </c>
      <c r="V194" s="109">
        <v>4.2095785140991202</v>
      </c>
      <c r="W194" s="110">
        <v>41.900001525878899</v>
      </c>
      <c r="X194" s="110">
        <v>39.900001525878899</v>
      </c>
      <c r="Y194" s="109">
        <v>0.196999996900558</v>
      </c>
      <c r="Z194" s="108">
        <v>70</v>
      </c>
      <c r="AA194" s="108">
        <v>48</v>
      </c>
      <c r="AB194" s="110">
        <v>0.10000000149011599</v>
      </c>
      <c r="AC194" s="109">
        <v>202.1649506</v>
      </c>
      <c r="AD194" s="109">
        <v>385</v>
      </c>
      <c r="AE194" s="110">
        <v>10</v>
      </c>
      <c r="AF194" s="109">
        <v>0.76748947226836695</v>
      </c>
      <c r="AG194" s="109">
        <v>35.889999389648402</v>
      </c>
      <c r="AH194" s="108">
        <v>128091</v>
      </c>
      <c r="AI194" s="108">
        <v>29950</v>
      </c>
      <c r="AJ194" s="108">
        <v>0</v>
      </c>
      <c r="AK194" s="108">
        <v>1980510</v>
      </c>
      <c r="AL194" s="108">
        <v>270653</v>
      </c>
      <c r="AM194" s="108">
        <v>1</v>
      </c>
      <c r="AN194" s="108">
        <v>102</v>
      </c>
      <c r="AO194" s="110">
        <v>26.1</v>
      </c>
      <c r="AP194" s="110">
        <v>7.58</v>
      </c>
      <c r="AQ194" s="110">
        <v>11</v>
      </c>
      <c r="AR194" s="109">
        <v>1.6</v>
      </c>
      <c r="AS194" s="109">
        <v>-1.64089071750641</v>
      </c>
      <c r="AT194" s="108">
        <v>14</v>
      </c>
      <c r="AU194" s="110">
        <v>72.041015625</v>
      </c>
      <c r="AV194" s="109">
        <v>69.961952209472699</v>
      </c>
      <c r="AW194" s="109">
        <v>25.099514007568398</v>
      </c>
      <c r="AX194" s="109">
        <v>67.980972290039105</v>
      </c>
      <c r="AY194" s="108">
        <v>22000</v>
      </c>
      <c r="AZ194" s="110">
        <v>53.3</v>
      </c>
      <c r="BA194" s="110">
        <v>54.9</v>
      </c>
      <c r="BB194" s="108">
        <v>2508.12817382813</v>
      </c>
      <c r="BC194" s="108">
        <v>27584212</v>
      </c>
      <c r="BD194" s="108">
        <v>26766531</v>
      </c>
      <c r="BE194" s="108">
        <v>527970</v>
      </c>
      <c r="BF194" s="108"/>
    </row>
    <row r="195" spans="1:58" x14ac:dyDescent="0.25">
      <c r="A195" s="133" t="s">
        <v>355</v>
      </c>
      <c r="B195" s="111" t="s">
        <v>354</v>
      </c>
      <c r="C195" s="108">
        <v>759.4646862168421</v>
      </c>
      <c r="D195" s="108">
        <v>0</v>
      </c>
      <c r="E195" s="108">
        <v>71130</v>
      </c>
      <c r="F195" s="108">
        <v>0</v>
      </c>
      <c r="G195" s="108">
        <v>0</v>
      </c>
      <c r="H195" s="108">
        <v>0</v>
      </c>
      <c r="I195" s="108">
        <v>0</v>
      </c>
      <c r="J195" s="108">
        <v>126460</v>
      </c>
      <c r="K195" s="109">
        <v>9.0999999999999998E-2</v>
      </c>
      <c r="L195" s="109">
        <v>3.03030303030303E-2</v>
      </c>
      <c r="M195" s="109">
        <v>0.36199999999999999</v>
      </c>
      <c r="N195" s="109">
        <v>0.03</v>
      </c>
      <c r="O195" s="108">
        <v>0</v>
      </c>
      <c r="P195" s="108">
        <v>0</v>
      </c>
      <c r="Q195" s="109">
        <v>0.57899999999999996</v>
      </c>
      <c r="R195" s="109">
        <v>0.26447549999999997</v>
      </c>
      <c r="S195" s="108">
        <v>11241863</v>
      </c>
      <c r="T195" s="108">
        <v>997.73</v>
      </c>
      <c r="U195" s="108">
        <v>797.14</v>
      </c>
      <c r="V195" s="109">
        <v>3.83102607727051</v>
      </c>
      <c r="W195" s="110">
        <v>64</v>
      </c>
      <c r="X195" s="110">
        <v>14.800000190734901</v>
      </c>
      <c r="Y195" s="109">
        <v>0.172999992966652</v>
      </c>
      <c r="Z195" s="108">
        <v>93</v>
      </c>
      <c r="AA195" s="108">
        <v>391</v>
      </c>
      <c r="AB195" s="110">
        <v>12.8999996185303</v>
      </c>
      <c r="AC195" s="109">
        <v>194.68451092999999</v>
      </c>
      <c r="AD195" s="109">
        <v>224</v>
      </c>
      <c r="AE195" s="110">
        <v>79</v>
      </c>
      <c r="AF195" s="109">
        <v>0.52614328626346296</v>
      </c>
      <c r="AG195" s="109">
        <v>55.619998931884801</v>
      </c>
      <c r="AH195" s="108">
        <v>0</v>
      </c>
      <c r="AI195" s="108">
        <v>0</v>
      </c>
      <c r="AJ195" s="108">
        <v>0</v>
      </c>
      <c r="AK195" s="108">
        <v>0</v>
      </c>
      <c r="AL195" s="108">
        <v>27586</v>
      </c>
      <c r="AM195" s="108">
        <v>0</v>
      </c>
      <c r="AN195" s="108">
        <v>92</v>
      </c>
      <c r="AO195" s="110">
        <v>47.8</v>
      </c>
      <c r="AP195" s="110">
        <v>10.1</v>
      </c>
      <c r="AQ195" s="110">
        <v>3.2</v>
      </c>
      <c r="AR195" s="109">
        <v>3.5833333333333335</v>
      </c>
      <c r="AS195" s="109">
        <v>-0.554479479789734</v>
      </c>
      <c r="AT195" s="108">
        <v>38</v>
      </c>
      <c r="AU195" s="110">
        <v>27.899999618530298</v>
      </c>
      <c r="AV195" s="109">
        <v>85.117263793945298</v>
      </c>
      <c r="AW195" s="109">
        <v>21</v>
      </c>
      <c r="AX195" s="109">
        <v>74.471778869628906</v>
      </c>
      <c r="AY195" s="108">
        <v>31000</v>
      </c>
      <c r="AZ195" s="110">
        <v>43.870900300000002</v>
      </c>
      <c r="BA195" s="110">
        <v>65.359547800000001</v>
      </c>
      <c r="BB195" s="108">
        <v>3922.33520507813</v>
      </c>
      <c r="BC195" s="108">
        <v>16591390</v>
      </c>
      <c r="BD195" s="108">
        <v>16150024</v>
      </c>
      <c r="BE195" s="108">
        <v>743390</v>
      </c>
      <c r="BF195" s="108"/>
    </row>
    <row r="196" spans="1:58" x14ac:dyDescent="0.25">
      <c r="A196" s="133" t="s">
        <v>357</v>
      </c>
      <c r="B196" s="111" t="s">
        <v>356</v>
      </c>
      <c r="C196" s="108">
        <v>2.5789853306736839</v>
      </c>
      <c r="D196" s="108">
        <v>0</v>
      </c>
      <c r="E196" s="108">
        <v>98082.028500000015</v>
      </c>
      <c r="F196" s="108">
        <v>0</v>
      </c>
      <c r="G196" s="108">
        <v>1172.9928521884501</v>
      </c>
      <c r="H196" s="108">
        <v>0</v>
      </c>
      <c r="I196" s="108">
        <v>0</v>
      </c>
      <c r="J196" s="108">
        <v>646139</v>
      </c>
      <c r="K196" s="109">
        <v>0.21199999999999999</v>
      </c>
      <c r="L196" s="109">
        <v>0.30303030303030298</v>
      </c>
      <c r="M196" s="109">
        <v>0.59399999999999997</v>
      </c>
      <c r="N196" s="109">
        <v>0.29099999999999998</v>
      </c>
      <c r="O196" s="108">
        <v>0</v>
      </c>
      <c r="P196" s="108">
        <v>0</v>
      </c>
      <c r="Q196" s="109">
        <v>0.51600000000000001</v>
      </c>
      <c r="R196" s="109">
        <v>0.12757060000000001</v>
      </c>
      <c r="S196" s="108">
        <v>252610470</v>
      </c>
      <c r="T196" s="108">
        <v>760.59</v>
      </c>
      <c r="U196" s="108">
        <v>788.09</v>
      </c>
      <c r="V196" s="109">
        <v>5.1157302856445304</v>
      </c>
      <c r="W196" s="110">
        <v>70.699996948242202</v>
      </c>
      <c r="X196" s="110">
        <v>11.199999809265099</v>
      </c>
      <c r="Y196" s="109">
        <v>8.2999996840953799E-2</v>
      </c>
      <c r="Z196" s="108">
        <v>95</v>
      </c>
      <c r="AA196" s="108">
        <v>242</v>
      </c>
      <c r="AB196" s="110">
        <v>14.699999809265099</v>
      </c>
      <c r="AC196" s="109">
        <v>114.60850655</v>
      </c>
      <c r="AD196" s="109">
        <v>443</v>
      </c>
      <c r="AE196" s="110">
        <v>18</v>
      </c>
      <c r="AF196" s="109">
        <v>0.54021535238125495</v>
      </c>
      <c r="AG196" s="109" t="s">
        <v>443</v>
      </c>
      <c r="AH196" s="108">
        <v>1490510</v>
      </c>
      <c r="AI196" s="108">
        <v>2128</v>
      </c>
      <c r="AJ196" s="108">
        <v>160128</v>
      </c>
      <c r="AK196" s="108">
        <v>0</v>
      </c>
      <c r="AL196" s="108">
        <v>13995</v>
      </c>
      <c r="AM196" s="108">
        <v>6</v>
      </c>
      <c r="AN196" s="108">
        <v>98</v>
      </c>
      <c r="AO196" s="110">
        <v>33.4</v>
      </c>
      <c r="AP196" s="110" t="s">
        <v>443</v>
      </c>
      <c r="AQ196" s="110" t="s">
        <v>443</v>
      </c>
      <c r="AR196" s="109">
        <v>3.9666666666666672</v>
      </c>
      <c r="AS196" s="109">
        <v>-1.1479687690734901</v>
      </c>
      <c r="AT196" s="108">
        <v>22</v>
      </c>
      <c r="AU196" s="110">
        <v>32.299999237060497</v>
      </c>
      <c r="AV196" s="109">
        <v>86.873481750488295</v>
      </c>
      <c r="AW196" s="109">
        <v>16.360000610351602</v>
      </c>
      <c r="AX196" s="109">
        <v>84.788803100585895</v>
      </c>
      <c r="AY196" s="108">
        <v>49000</v>
      </c>
      <c r="AZ196" s="110">
        <v>36.8312138</v>
      </c>
      <c r="BA196" s="110">
        <v>76.916652600000006</v>
      </c>
      <c r="BB196" s="108">
        <v>2006.37475585938</v>
      </c>
      <c r="BC196" s="108">
        <v>16150362</v>
      </c>
      <c r="BD196" s="108">
        <v>15536297</v>
      </c>
      <c r="BE196" s="108">
        <v>386850</v>
      </c>
      <c r="BF196" s="108"/>
    </row>
  </sheetData>
  <sortState ref="A5:BD195">
    <sortCondition ref="A5:A195"/>
  </sortState>
  <mergeCells count="1">
    <mergeCell ref="A1:BE1"/>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BF194"/>
  <sheetViews>
    <sheetView showGridLines="0" workbookViewId="0">
      <pane xSplit="2" ySplit="3" topLeftCell="AN4"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row>
    <row r="2" spans="1:58" s="17" customFormat="1" ht="121.5" customHeight="1" x14ac:dyDescent="0.2">
      <c r="A2" s="146" t="s">
        <v>380</v>
      </c>
      <c r="B2" s="147" t="s">
        <v>358</v>
      </c>
      <c r="C2" s="143" t="s">
        <v>437</v>
      </c>
      <c r="D2" s="143" t="s">
        <v>438</v>
      </c>
      <c r="E2" s="143" t="s">
        <v>873</v>
      </c>
      <c r="F2" s="143" t="s">
        <v>874</v>
      </c>
      <c r="G2" s="143" t="s">
        <v>875</v>
      </c>
      <c r="H2" s="143" t="s">
        <v>876</v>
      </c>
      <c r="I2" s="143" t="s">
        <v>882</v>
      </c>
      <c r="J2" s="143" t="s">
        <v>813</v>
      </c>
      <c r="K2" s="143" t="s">
        <v>814</v>
      </c>
      <c r="L2" s="143" t="s">
        <v>812</v>
      </c>
      <c r="M2" s="143" t="s">
        <v>793</v>
      </c>
      <c r="N2" s="143" t="s">
        <v>838</v>
      </c>
      <c r="O2" s="143" t="s">
        <v>949</v>
      </c>
      <c r="P2" s="143" t="s">
        <v>950</v>
      </c>
      <c r="Q2" s="143" t="s">
        <v>386</v>
      </c>
      <c r="R2" s="143" t="s">
        <v>387</v>
      </c>
      <c r="S2" s="143" t="s">
        <v>489</v>
      </c>
      <c r="T2" s="143" t="s">
        <v>490</v>
      </c>
      <c r="U2" s="143" t="s">
        <v>490</v>
      </c>
      <c r="V2" s="143" t="s">
        <v>395</v>
      </c>
      <c r="W2" s="143" t="s">
        <v>482</v>
      </c>
      <c r="X2" s="143" t="s">
        <v>394</v>
      </c>
      <c r="Y2" s="143" t="s">
        <v>907</v>
      </c>
      <c r="Z2" s="143" t="s">
        <v>480</v>
      </c>
      <c r="AA2" s="143" t="s">
        <v>914</v>
      </c>
      <c r="AB2" s="143" t="s">
        <v>405</v>
      </c>
      <c r="AC2" s="143" t="s">
        <v>481</v>
      </c>
      <c r="AD2" s="143" t="s">
        <v>1005</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879</v>
      </c>
      <c r="AZ2" s="143" t="s">
        <v>389</v>
      </c>
      <c r="BA2" s="143" t="s">
        <v>388</v>
      </c>
      <c r="BB2" s="143" t="s">
        <v>909</v>
      </c>
      <c r="BC2" s="143" t="s">
        <v>930</v>
      </c>
      <c r="BD2" s="143" t="s">
        <v>952</v>
      </c>
      <c r="BE2" s="143" t="s">
        <v>789</v>
      </c>
    </row>
    <row r="3" spans="1:58" x14ac:dyDescent="0.25">
      <c r="A3" s="134" t="s">
        <v>1016</v>
      </c>
      <c r="B3" s="111"/>
      <c r="C3" s="162">
        <v>2014</v>
      </c>
      <c r="D3" s="162">
        <v>2014</v>
      </c>
      <c r="E3" s="162">
        <v>2014</v>
      </c>
      <c r="F3" s="162">
        <v>2014</v>
      </c>
      <c r="G3" s="162">
        <v>2014</v>
      </c>
      <c r="H3" s="162">
        <v>2014</v>
      </c>
      <c r="I3" s="162">
        <v>2014</v>
      </c>
      <c r="J3" s="162">
        <v>2016</v>
      </c>
      <c r="K3" s="162">
        <v>2016</v>
      </c>
      <c r="L3" s="162">
        <v>2016</v>
      </c>
      <c r="M3" s="162">
        <v>2017</v>
      </c>
      <c r="N3" s="162">
        <v>2017</v>
      </c>
      <c r="O3" s="162">
        <v>2016</v>
      </c>
      <c r="P3" s="162">
        <v>2016</v>
      </c>
      <c r="Q3" s="162">
        <v>2015</v>
      </c>
      <c r="R3" s="162">
        <v>2015</v>
      </c>
      <c r="S3" s="162">
        <v>2017</v>
      </c>
      <c r="T3" s="162">
        <v>2014</v>
      </c>
      <c r="U3" s="162">
        <v>2015</v>
      </c>
      <c r="V3" s="162">
        <v>2015</v>
      </c>
      <c r="W3" s="162">
        <v>2015</v>
      </c>
      <c r="X3" s="162">
        <v>2015</v>
      </c>
      <c r="Y3" s="162">
        <v>2015</v>
      </c>
      <c r="Z3" s="162">
        <v>2016</v>
      </c>
      <c r="AA3" s="162">
        <v>2015</v>
      </c>
      <c r="AB3" s="162">
        <v>2015</v>
      </c>
      <c r="AC3" s="162">
        <v>2014</v>
      </c>
      <c r="AD3" s="162">
        <v>2015</v>
      </c>
      <c r="AE3" s="162">
        <v>2012</v>
      </c>
      <c r="AF3" s="162">
        <v>2015</v>
      </c>
      <c r="AG3" s="162">
        <v>2014</v>
      </c>
      <c r="AH3" s="162">
        <v>2015</v>
      </c>
      <c r="AI3" s="162">
        <v>2016</v>
      </c>
      <c r="AJ3" s="162">
        <v>2017</v>
      </c>
      <c r="AK3" s="162">
        <v>2017</v>
      </c>
      <c r="AL3" s="162">
        <v>2017</v>
      </c>
      <c r="AM3" s="162">
        <v>2016</v>
      </c>
      <c r="AN3" s="162">
        <v>2014</v>
      </c>
      <c r="AO3" s="162">
        <v>2014</v>
      </c>
      <c r="AP3" s="162">
        <v>2014</v>
      </c>
      <c r="AQ3" s="162">
        <v>2014</v>
      </c>
      <c r="AR3" s="162">
        <v>2015</v>
      </c>
      <c r="AS3" s="162">
        <v>2015</v>
      </c>
      <c r="AT3" s="162">
        <v>2016</v>
      </c>
      <c r="AU3" s="162">
        <v>2014</v>
      </c>
      <c r="AV3" s="162">
        <v>2015</v>
      </c>
      <c r="AW3" s="162">
        <v>2015</v>
      </c>
      <c r="AX3" s="162">
        <v>2015</v>
      </c>
      <c r="AY3" s="162">
        <v>2014</v>
      </c>
      <c r="AZ3" s="162">
        <v>2015</v>
      </c>
      <c r="BA3" s="162">
        <v>2015</v>
      </c>
      <c r="BB3" s="162">
        <v>2016</v>
      </c>
      <c r="BC3" s="162">
        <v>2016</v>
      </c>
      <c r="BD3" s="162">
        <v>2014</v>
      </c>
      <c r="BE3" s="162">
        <v>2014</v>
      </c>
    </row>
    <row r="4" spans="1:58" x14ac:dyDescent="0.25">
      <c r="A4" s="133" t="s">
        <v>1</v>
      </c>
      <c r="B4" s="111" t="s">
        <v>0</v>
      </c>
      <c r="C4" s="163">
        <v>2014</v>
      </c>
      <c r="D4" s="163">
        <v>2014</v>
      </c>
      <c r="E4" s="163">
        <v>2014</v>
      </c>
      <c r="F4" s="163">
        <v>2014</v>
      </c>
      <c r="G4" s="163">
        <v>2014</v>
      </c>
      <c r="H4" s="163">
        <v>2014</v>
      </c>
      <c r="I4" s="163">
        <v>2014</v>
      </c>
      <c r="J4" s="163">
        <v>2016</v>
      </c>
      <c r="K4" s="163">
        <v>2016</v>
      </c>
      <c r="L4" s="163">
        <v>2016</v>
      </c>
      <c r="M4" s="165">
        <v>2017</v>
      </c>
      <c r="N4" s="165">
        <v>2017</v>
      </c>
      <c r="O4" s="165">
        <v>2016</v>
      </c>
      <c r="P4" s="165">
        <v>2016</v>
      </c>
      <c r="Q4" s="165">
        <v>2015</v>
      </c>
      <c r="R4" s="165" t="s">
        <v>963</v>
      </c>
      <c r="S4" s="165">
        <v>2017</v>
      </c>
      <c r="T4" s="165">
        <v>2014</v>
      </c>
      <c r="U4" s="165">
        <v>2015</v>
      </c>
      <c r="V4" s="165" t="s">
        <v>1131</v>
      </c>
      <c r="W4" s="165">
        <v>2015</v>
      </c>
      <c r="X4" s="165" t="s">
        <v>958</v>
      </c>
      <c r="Y4" s="165">
        <v>2013</v>
      </c>
      <c r="Z4" s="165">
        <v>2016</v>
      </c>
      <c r="AA4" s="165">
        <v>2015</v>
      </c>
      <c r="AB4" s="165">
        <v>2015</v>
      </c>
      <c r="AC4" s="165">
        <v>2014</v>
      </c>
      <c r="AD4" s="165">
        <v>2015</v>
      </c>
      <c r="AE4" s="165">
        <v>2012</v>
      </c>
      <c r="AF4" s="165">
        <v>2015</v>
      </c>
      <c r="AG4" s="164">
        <v>2007</v>
      </c>
      <c r="AH4" s="165">
        <v>2015</v>
      </c>
      <c r="AI4" s="165">
        <v>2016</v>
      </c>
      <c r="AJ4" s="165">
        <v>2017</v>
      </c>
      <c r="AK4" s="167" t="s">
        <v>1133</v>
      </c>
      <c r="AL4" s="167" t="s">
        <v>1132</v>
      </c>
      <c r="AM4" s="165">
        <v>2016</v>
      </c>
      <c r="AN4" s="165">
        <v>2014</v>
      </c>
      <c r="AO4" s="165">
        <v>2014</v>
      </c>
      <c r="AP4" s="165" t="s">
        <v>958</v>
      </c>
      <c r="AQ4" s="165" t="s">
        <v>958</v>
      </c>
      <c r="AR4" s="165">
        <v>2015</v>
      </c>
      <c r="AS4" s="165">
        <v>2015</v>
      </c>
      <c r="AT4" s="165">
        <v>2016</v>
      </c>
      <c r="AU4" s="165">
        <v>2014</v>
      </c>
      <c r="AV4" s="165">
        <v>2015</v>
      </c>
      <c r="AW4" s="165">
        <v>2015</v>
      </c>
      <c r="AX4" s="165">
        <v>2015</v>
      </c>
      <c r="AY4" s="165">
        <v>2014</v>
      </c>
      <c r="AZ4" s="177">
        <v>2015</v>
      </c>
      <c r="BA4" s="177">
        <v>2015</v>
      </c>
      <c r="BB4" s="165">
        <v>2016</v>
      </c>
      <c r="BC4" s="165">
        <v>2015</v>
      </c>
      <c r="BD4" s="165">
        <v>2014</v>
      </c>
      <c r="BE4" s="165">
        <v>2014</v>
      </c>
      <c r="BF4" s="108"/>
    </row>
    <row r="5" spans="1:58" x14ac:dyDescent="0.25">
      <c r="A5" s="133" t="s">
        <v>3</v>
      </c>
      <c r="B5" s="111" t="s">
        <v>2</v>
      </c>
      <c r="C5" s="163">
        <v>2014</v>
      </c>
      <c r="D5" s="163">
        <v>2014</v>
      </c>
      <c r="E5" s="163">
        <v>2014</v>
      </c>
      <c r="F5" s="163">
        <v>2014</v>
      </c>
      <c r="G5" s="163">
        <v>2014</v>
      </c>
      <c r="H5" s="163">
        <v>2014</v>
      </c>
      <c r="I5" s="163">
        <v>2014</v>
      </c>
      <c r="J5" s="163">
        <v>2016</v>
      </c>
      <c r="K5" s="163">
        <v>2016</v>
      </c>
      <c r="L5" s="163">
        <v>2016</v>
      </c>
      <c r="M5" s="165">
        <v>2017</v>
      </c>
      <c r="N5" s="165">
        <v>2017</v>
      </c>
      <c r="O5" s="165">
        <v>2016</v>
      </c>
      <c r="P5" s="165">
        <v>2016</v>
      </c>
      <c r="Q5" s="165">
        <v>2015</v>
      </c>
      <c r="R5" s="165" t="s">
        <v>964</v>
      </c>
      <c r="S5" s="165">
        <v>2017</v>
      </c>
      <c r="T5" s="165">
        <v>2014</v>
      </c>
      <c r="U5" s="165">
        <v>2015</v>
      </c>
      <c r="V5" s="165" t="s">
        <v>1131</v>
      </c>
      <c r="W5" s="165">
        <v>2015</v>
      </c>
      <c r="X5" s="165">
        <v>2009</v>
      </c>
      <c r="Y5" s="165">
        <v>2013</v>
      </c>
      <c r="Z5" s="165">
        <v>2016</v>
      </c>
      <c r="AA5" s="165">
        <v>2015</v>
      </c>
      <c r="AB5" s="165">
        <v>2013</v>
      </c>
      <c r="AC5" s="165">
        <v>2014</v>
      </c>
      <c r="AD5" s="165">
        <v>2015</v>
      </c>
      <c r="AE5" s="165" t="s">
        <v>958</v>
      </c>
      <c r="AF5" s="165">
        <v>2015</v>
      </c>
      <c r="AG5" s="164">
        <v>2012</v>
      </c>
      <c r="AH5" s="165">
        <v>2015</v>
      </c>
      <c r="AI5" s="165">
        <v>2016</v>
      </c>
      <c r="AJ5" s="165">
        <v>2017</v>
      </c>
      <c r="AK5" s="167"/>
      <c r="AL5" s="167" t="s">
        <v>1132</v>
      </c>
      <c r="AM5" s="165">
        <v>2016</v>
      </c>
      <c r="AN5" s="165">
        <v>2014</v>
      </c>
      <c r="AO5" s="165">
        <v>2014</v>
      </c>
      <c r="AP5" s="165">
        <v>2014</v>
      </c>
      <c r="AQ5" s="165">
        <v>2014</v>
      </c>
      <c r="AR5" s="165" t="s">
        <v>958</v>
      </c>
      <c r="AS5" s="165">
        <v>2015</v>
      </c>
      <c r="AT5" s="165">
        <v>2016</v>
      </c>
      <c r="AU5" s="165">
        <v>2014</v>
      </c>
      <c r="AV5" s="165">
        <v>2015</v>
      </c>
      <c r="AW5" s="165">
        <v>2015</v>
      </c>
      <c r="AX5" s="165">
        <v>2015</v>
      </c>
      <c r="AY5" s="165">
        <v>2014</v>
      </c>
      <c r="AZ5" s="177">
        <v>2015</v>
      </c>
      <c r="BA5" s="177">
        <v>2015</v>
      </c>
      <c r="BB5" s="165">
        <v>2016</v>
      </c>
      <c r="BC5" s="165">
        <v>2015</v>
      </c>
      <c r="BD5" s="165">
        <v>2014</v>
      </c>
      <c r="BE5" s="165">
        <v>2014</v>
      </c>
      <c r="BF5" s="108"/>
    </row>
    <row r="6" spans="1:58" x14ac:dyDescent="0.25">
      <c r="A6" s="133" t="s">
        <v>5</v>
      </c>
      <c r="B6" s="111" t="s">
        <v>4</v>
      </c>
      <c r="C6" s="163">
        <v>2014</v>
      </c>
      <c r="D6" s="163">
        <v>2014</v>
      </c>
      <c r="E6" s="163">
        <v>2014</v>
      </c>
      <c r="F6" s="163">
        <v>2014</v>
      </c>
      <c r="G6" s="163">
        <v>2014</v>
      </c>
      <c r="H6" s="163">
        <v>2014</v>
      </c>
      <c r="I6" s="163">
        <v>2014</v>
      </c>
      <c r="J6" s="163">
        <v>2016</v>
      </c>
      <c r="K6" s="163">
        <v>2016</v>
      </c>
      <c r="L6" s="163">
        <v>2016</v>
      </c>
      <c r="M6" s="165">
        <v>2017</v>
      </c>
      <c r="N6" s="165">
        <v>2017</v>
      </c>
      <c r="O6" s="165">
        <v>2016</v>
      </c>
      <c r="P6" s="165">
        <v>2016</v>
      </c>
      <c r="Q6" s="165">
        <v>2015</v>
      </c>
      <c r="R6" s="165" t="s">
        <v>958</v>
      </c>
      <c r="S6" s="165">
        <v>2017</v>
      </c>
      <c r="T6" s="165">
        <v>2014</v>
      </c>
      <c r="U6" s="165">
        <v>2015</v>
      </c>
      <c r="V6" s="165" t="s">
        <v>1131</v>
      </c>
      <c r="W6" s="165">
        <v>2015</v>
      </c>
      <c r="X6" s="165">
        <v>2012</v>
      </c>
      <c r="Y6" s="165">
        <v>2010</v>
      </c>
      <c r="Z6" s="165">
        <v>2016</v>
      </c>
      <c r="AA6" s="165">
        <v>2015</v>
      </c>
      <c r="AB6" s="165">
        <v>2015</v>
      </c>
      <c r="AC6" s="165">
        <v>2014</v>
      </c>
      <c r="AD6" s="165">
        <v>2015</v>
      </c>
      <c r="AE6" s="165">
        <v>2012</v>
      </c>
      <c r="AF6" s="165">
        <v>2015</v>
      </c>
      <c r="AG6" s="164" t="s">
        <v>958</v>
      </c>
      <c r="AH6" s="165">
        <v>2015</v>
      </c>
      <c r="AI6" s="165">
        <v>2016</v>
      </c>
      <c r="AJ6" s="165">
        <v>2017</v>
      </c>
      <c r="AK6" s="167" t="s">
        <v>1132</v>
      </c>
      <c r="AL6" s="167" t="s">
        <v>1132</v>
      </c>
      <c r="AM6" s="165">
        <v>2016</v>
      </c>
      <c r="AN6" s="165">
        <v>2014</v>
      </c>
      <c r="AO6" s="165">
        <v>2014</v>
      </c>
      <c r="AP6" s="165">
        <v>2014</v>
      </c>
      <c r="AQ6" s="165">
        <v>2014</v>
      </c>
      <c r="AR6" s="165">
        <v>2011</v>
      </c>
      <c r="AS6" s="165">
        <v>2015</v>
      </c>
      <c r="AT6" s="165">
        <v>2016</v>
      </c>
      <c r="AU6" s="165">
        <v>2014</v>
      </c>
      <c r="AV6" s="165">
        <v>2015</v>
      </c>
      <c r="AW6" s="165">
        <v>2015</v>
      </c>
      <c r="AX6" s="165">
        <v>2015</v>
      </c>
      <c r="AY6" s="165">
        <v>2014</v>
      </c>
      <c r="AZ6" s="177">
        <v>2015</v>
      </c>
      <c r="BA6" s="177">
        <v>2015</v>
      </c>
      <c r="BB6" s="165">
        <v>2016</v>
      </c>
      <c r="BC6" s="165">
        <v>2015</v>
      </c>
      <c r="BD6" s="165">
        <v>2014</v>
      </c>
      <c r="BE6" s="165">
        <v>2014</v>
      </c>
      <c r="BF6" s="108"/>
    </row>
    <row r="7" spans="1:58" x14ac:dyDescent="0.25">
      <c r="A7" s="133" t="s">
        <v>7</v>
      </c>
      <c r="B7" s="111" t="s">
        <v>6</v>
      </c>
      <c r="C7" s="163">
        <v>2014</v>
      </c>
      <c r="D7" s="163">
        <v>2014</v>
      </c>
      <c r="E7" s="163">
        <v>2014</v>
      </c>
      <c r="F7" s="163">
        <v>2014</v>
      </c>
      <c r="G7" s="163">
        <v>2014</v>
      </c>
      <c r="H7" s="163">
        <v>2014</v>
      </c>
      <c r="I7" s="163">
        <v>2014</v>
      </c>
      <c r="J7" s="163">
        <v>2016</v>
      </c>
      <c r="K7" s="163">
        <v>2016</v>
      </c>
      <c r="L7" s="163">
        <v>2016</v>
      </c>
      <c r="M7" s="165">
        <v>2017</v>
      </c>
      <c r="N7" s="165">
        <v>2017</v>
      </c>
      <c r="O7" s="165">
        <v>2016</v>
      </c>
      <c r="P7" s="165">
        <v>2016</v>
      </c>
      <c r="Q7" s="165">
        <v>2015</v>
      </c>
      <c r="R7" s="165" t="s">
        <v>958</v>
      </c>
      <c r="S7" s="165">
        <v>2017</v>
      </c>
      <c r="T7" s="165">
        <v>2014</v>
      </c>
      <c r="U7" s="165">
        <v>2015</v>
      </c>
      <c r="V7" s="165" t="s">
        <v>1131</v>
      </c>
      <c r="W7" s="165">
        <v>2015</v>
      </c>
      <c r="X7" s="165">
        <v>2007</v>
      </c>
      <c r="Y7" s="165">
        <v>2009</v>
      </c>
      <c r="Z7" s="165">
        <v>2016</v>
      </c>
      <c r="AA7" s="165">
        <v>2015</v>
      </c>
      <c r="AB7" s="165">
        <v>2015</v>
      </c>
      <c r="AC7" s="165">
        <v>2014</v>
      </c>
      <c r="AD7" s="165">
        <v>2015</v>
      </c>
      <c r="AE7" s="165">
        <v>2012</v>
      </c>
      <c r="AF7" s="165" t="s">
        <v>958</v>
      </c>
      <c r="AG7" s="164">
        <v>2008</v>
      </c>
      <c r="AH7" s="165">
        <v>2015</v>
      </c>
      <c r="AI7" s="165">
        <v>2016</v>
      </c>
      <c r="AJ7" s="165">
        <v>2017</v>
      </c>
      <c r="AK7" s="167"/>
      <c r="AL7" s="167">
        <v>42955</v>
      </c>
      <c r="AM7" s="165">
        <v>2016</v>
      </c>
      <c r="AN7" s="165">
        <v>2014</v>
      </c>
      <c r="AO7" s="165">
        <v>2014</v>
      </c>
      <c r="AP7" s="165">
        <v>2013</v>
      </c>
      <c r="AQ7" s="165">
        <v>2013</v>
      </c>
      <c r="AR7" s="165">
        <v>2007</v>
      </c>
      <c r="AS7" s="165">
        <v>2015</v>
      </c>
      <c r="AT7" s="165">
        <v>2016</v>
      </c>
      <c r="AU7" s="165">
        <v>2014</v>
      </c>
      <c r="AV7" s="165">
        <v>2015</v>
      </c>
      <c r="AW7" s="165">
        <v>2015</v>
      </c>
      <c r="AX7" s="165">
        <v>2015</v>
      </c>
      <c r="AY7" s="165">
        <v>2014</v>
      </c>
      <c r="AZ7" s="177">
        <v>2015</v>
      </c>
      <c r="BA7" s="177">
        <v>2015</v>
      </c>
      <c r="BB7" s="165">
        <v>2016</v>
      </c>
      <c r="BC7" s="165">
        <v>2015</v>
      </c>
      <c r="BD7" s="165">
        <v>2014</v>
      </c>
      <c r="BE7" s="165">
        <v>2014</v>
      </c>
      <c r="BF7" s="108"/>
    </row>
    <row r="8" spans="1:58" x14ac:dyDescent="0.25">
      <c r="A8" s="133" t="s">
        <v>9</v>
      </c>
      <c r="B8" s="111" t="s">
        <v>8</v>
      </c>
      <c r="C8" s="163">
        <v>2014</v>
      </c>
      <c r="D8" s="163">
        <v>2014</v>
      </c>
      <c r="E8" s="163">
        <v>2014</v>
      </c>
      <c r="F8" s="163">
        <v>2014</v>
      </c>
      <c r="G8" s="163">
        <v>2014</v>
      </c>
      <c r="H8" s="163">
        <v>2014</v>
      </c>
      <c r="I8" s="163">
        <v>2014</v>
      </c>
      <c r="J8" s="163">
        <v>2016</v>
      </c>
      <c r="K8" s="163">
        <v>2016</v>
      </c>
      <c r="L8" s="163">
        <v>2016</v>
      </c>
      <c r="M8" s="165">
        <v>2017</v>
      </c>
      <c r="N8" s="165">
        <v>2017</v>
      </c>
      <c r="O8" s="165">
        <v>2016</v>
      </c>
      <c r="P8" s="165">
        <v>2016</v>
      </c>
      <c r="Q8" s="165">
        <v>2015</v>
      </c>
      <c r="R8" s="165" t="s">
        <v>958</v>
      </c>
      <c r="S8" s="165">
        <v>2017</v>
      </c>
      <c r="T8" s="165">
        <v>2014</v>
      </c>
      <c r="U8" s="165">
        <v>2015</v>
      </c>
      <c r="V8" s="165" t="s">
        <v>1131</v>
      </c>
      <c r="W8" s="165">
        <v>2015</v>
      </c>
      <c r="X8" s="165" t="s">
        <v>958</v>
      </c>
      <c r="Y8" s="165" t="s">
        <v>958</v>
      </c>
      <c r="Z8" s="165">
        <v>2016</v>
      </c>
      <c r="AA8" s="165">
        <v>2015</v>
      </c>
      <c r="AB8" s="165" t="s">
        <v>958</v>
      </c>
      <c r="AC8" s="165">
        <v>2014</v>
      </c>
      <c r="AD8" s="165">
        <v>2015</v>
      </c>
      <c r="AE8" s="165" t="s">
        <v>958</v>
      </c>
      <c r="AF8" s="165" t="s">
        <v>958</v>
      </c>
      <c r="AG8" s="164" t="s">
        <v>958</v>
      </c>
      <c r="AH8" s="165">
        <v>2015</v>
      </c>
      <c r="AI8" s="165">
        <v>2016</v>
      </c>
      <c r="AJ8" s="165">
        <v>2017</v>
      </c>
      <c r="AK8" s="167"/>
      <c r="AL8" s="167" t="s">
        <v>1132</v>
      </c>
      <c r="AM8" s="165">
        <v>2016</v>
      </c>
      <c r="AN8" s="165">
        <v>2014</v>
      </c>
      <c r="AO8" s="165">
        <v>2014</v>
      </c>
      <c r="AP8" s="165">
        <v>2014</v>
      </c>
      <c r="AQ8" s="165" t="s">
        <v>958</v>
      </c>
      <c r="AR8" s="165">
        <v>2009</v>
      </c>
      <c r="AS8" s="165">
        <v>2015</v>
      </c>
      <c r="AT8" s="165" t="s">
        <v>958</v>
      </c>
      <c r="AU8" s="165">
        <v>2014</v>
      </c>
      <c r="AV8" s="165">
        <v>2014</v>
      </c>
      <c r="AW8" s="165">
        <v>2015</v>
      </c>
      <c r="AX8" s="165">
        <v>2015</v>
      </c>
      <c r="AY8" s="165">
        <v>2014</v>
      </c>
      <c r="AZ8" s="177">
        <v>2011</v>
      </c>
      <c r="BA8" s="177">
        <v>2015</v>
      </c>
      <c r="BB8" s="165">
        <v>2016</v>
      </c>
      <c r="BC8" s="165">
        <v>2015</v>
      </c>
      <c r="BD8" s="165">
        <v>2014</v>
      </c>
      <c r="BE8" s="165">
        <v>2014</v>
      </c>
      <c r="BF8" s="108"/>
    </row>
    <row r="9" spans="1:58" x14ac:dyDescent="0.25">
      <c r="A9" s="133" t="s">
        <v>11</v>
      </c>
      <c r="B9" s="111" t="s">
        <v>10</v>
      </c>
      <c r="C9" s="163">
        <v>2014</v>
      </c>
      <c r="D9" s="163">
        <v>2014</v>
      </c>
      <c r="E9" s="163">
        <v>2014</v>
      </c>
      <c r="F9" s="163">
        <v>2014</v>
      </c>
      <c r="G9" s="163">
        <v>2014</v>
      </c>
      <c r="H9" s="163">
        <v>2014</v>
      </c>
      <c r="I9" s="163">
        <v>2014</v>
      </c>
      <c r="J9" s="163">
        <v>2016</v>
      </c>
      <c r="K9" s="163">
        <v>2016</v>
      </c>
      <c r="L9" s="163">
        <v>2016</v>
      </c>
      <c r="M9" s="165">
        <v>2017</v>
      </c>
      <c r="N9" s="165">
        <v>2017</v>
      </c>
      <c r="O9" s="165">
        <v>2016</v>
      </c>
      <c r="P9" s="165">
        <v>2016</v>
      </c>
      <c r="Q9" s="165">
        <v>2015</v>
      </c>
      <c r="R9" s="165" t="s">
        <v>965</v>
      </c>
      <c r="S9" s="165">
        <v>2017</v>
      </c>
      <c r="T9" s="165">
        <v>2014</v>
      </c>
      <c r="U9" s="165">
        <v>2015</v>
      </c>
      <c r="V9" s="165" t="s">
        <v>1131</v>
      </c>
      <c r="W9" s="165">
        <v>2015</v>
      </c>
      <c r="X9" s="165">
        <v>2005</v>
      </c>
      <c r="Y9" s="165">
        <v>2013</v>
      </c>
      <c r="Z9" s="165">
        <v>2016</v>
      </c>
      <c r="AA9" s="165">
        <v>2015</v>
      </c>
      <c r="AB9" s="165">
        <v>2015</v>
      </c>
      <c r="AC9" s="165">
        <v>2014</v>
      </c>
      <c r="AD9" s="165">
        <v>2015</v>
      </c>
      <c r="AE9" s="165" t="s">
        <v>958</v>
      </c>
      <c r="AF9" s="165">
        <v>2015</v>
      </c>
      <c r="AG9" s="164">
        <v>2014</v>
      </c>
      <c r="AH9" s="165">
        <v>2015</v>
      </c>
      <c r="AI9" s="165">
        <v>2016</v>
      </c>
      <c r="AJ9" s="165">
        <v>2017</v>
      </c>
      <c r="AK9" s="167"/>
      <c r="AL9" s="167" t="s">
        <v>1132</v>
      </c>
      <c r="AM9" s="165">
        <v>2016</v>
      </c>
      <c r="AN9" s="165">
        <v>2014</v>
      </c>
      <c r="AO9" s="165">
        <v>2014</v>
      </c>
      <c r="AP9" s="165" t="s">
        <v>958</v>
      </c>
      <c r="AQ9" s="165" t="s">
        <v>958</v>
      </c>
      <c r="AR9" s="165">
        <v>2015</v>
      </c>
      <c r="AS9" s="165">
        <v>2015</v>
      </c>
      <c r="AT9" s="165">
        <v>2016</v>
      </c>
      <c r="AU9" s="165">
        <v>2014</v>
      </c>
      <c r="AV9" s="165">
        <v>2015</v>
      </c>
      <c r="AW9" s="165">
        <v>2015</v>
      </c>
      <c r="AX9" s="165">
        <v>2015</v>
      </c>
      <c r="AY9" s="165">
        <v>2014</v>
      </c>
      <c r="AZ9" s="177">
        <v>2015</v>
      </c>
      <c r="BA9" s="177">
        <v>2015</v>
      </c>
      <c r="BB9" s="165">
        <v>2016</v>
      </c>
      <c r="BC9" s="165">
        <v>2015</v>
      </c>
      <c r="BD9" s="165">
        <v>2014</v>
      </c>
      <c r="BE9" s="165">
        <v>2014</v>
      </c>
      <c r="BF9" s="108"/>
    </row>
    <row r="10" spans="1:58" x14ac:dyDescent="0.25">
      <c r="A10" s="133" t="s">
        <v>13</v>
      </c>
      <c r="B10" s="111" t="s">
        <v>12</v>
      </c>
      <c r="C10" s="163">
        <v>2014</v>
      </c>
      <c r="D10" s="163">
        <v>2014</v>
      </c>
      <c r="E10" s="163">
        <v>2014</v>
      </c>
      <c r="F10" s="163">
        <v>2014</v>
      </c>
      <c r="G10" s="163">
        <v>2014</v>
      </c>
      <c r="H10" s="163">
        <v>2014</v>
      </c>
      <c r="I10" s="163">
        <v>2014</v>
      </c>
      <c r="J10" s="163">
        <v>2016</v>
      </c>
      <c r="K10" s="163">
        <v>2016</v>
      </c>
      <c r="L10" s="163">
        <v>2016</v>
      </c>
      <c r="M10" s="165">
        <v>2017</v>
      </c>
      <c r="N10" s="165">
        <v>2017</v>
      </c>
      <c r="O10" s="165">
        <v>2016</v>
      </c>
      <c r="P10" s="165">
        <v>2016</v>
      </c>
      <c r="Q10" s="165">
        <v>2015</v>
      </c>
      <c r="R10" s="165" t="s">
        <v>966</v>
      </c>
      <c r="S10" s="165">
        <v>2017</v>
      </c>
      <c r="T10" s="165">
        <v>2014</v>
      </c>
      <c r="U10" s="165">
        <v>2015</v>
      </c>
      <c r="V10" s="165" t="s">
        <v>1131</v>
      </c>
      <c r="W10" s="165">
        <v>2015</v>
      </c>
      <c r="X10" s="165">
        <v>2010</v>
      </c>
      <c r="Y10" s="165">
        <v>2013</v>
      </c>
      <c r="Z10" s="165">
        <v>2016</v>
      </c>
      <c r="AA10" s="165">
        <v>2015</v>
      </c>
      <c r="AB10" s="165">
        <v>2015</v>
      </c>
      <c r="AC10" s="165">
        <v>2014</v>
      </c>
      <c r="AD10" s="165">
        <v>2015</v>
      </c>
      <c r="AE10" s="165" t="s">
        <v>958</v>
      </c>
      <c r="AF10" s="165">
        <v>2015</v>
      </c>
      <c r="AG10" s="164">
        <v>2014</v>
      </c>
      <c r="AH10" s="165">
        <v>2015</v>
      </c>
      <c r="AI10" s="165">
        <v>2016</v>
      </c>
      <c r="AJ10" s="165">
        <v>2017</v>
      </c>
      <c r="AK10" s="167" t="s">
        <v>1132</v>
      </c>
      <c r="AL10" s="167" t="s">
        <v>1132</v>
      </c>
      <c r="AM10" s="165">
        <v>2016</v>
      </c>
      <c r="AN10" s="165">
        <v>2014</v>
      </c>
      <c r="AO10" s="165">
        <v>2014</v>
      </c>
      <c r="AP10" s="165">
        <v>2014</v>
      </c>
      <c r="AQ10" s="165">
        <v>2014</v>
      </c>
      <c r="AR10" s="165">
        <v>2011</v>
      </c>
      <c r="AS10" s="165">
        <v>2015</v>
      </c>
      <c r="AT10" s="165">
        <v>2016</v>
      </c>
      <c r="AU10" s="165">
        <v>2014</v>
      </c>
      <c r="AV10" s="165">
        <v>2015</v>
      </c>
      <c r="AW10" s="165">
        <v>2015</v>
      </c>
      <c r="AX10" s="165">
        <v>2015</v>
      </c>
      <c r="AY10" s="165">
        <v>2014</v>
      </c>
      <c r="AZ10" s="177">
        <v>2015</v>
      </c>
      <c r="BA10" s="177">
        <v>2015</v>
      </c>
      <c r="BB10" s="165">
        <v>2016</v>
      </c>
      <c r="BC10" s="165">
        <v>2015</v>
      </c>
      <c r="BD10" s="165">
        <v>2014</v>
      </c>
      <c r="BE10" s="165">
        <v>2014</v>
      </c>
      <c r="BF10" s="108"/>
    </row>
    <row r="11" spans="1:58" x14ac:dyDescent="0.25">
      <c r="A11" s="133" t="s">
        <v>15</v>
      </c>
      <c r="B11" s="111" t="s">
        <v>14</v>
      </c>
      <c r="C11" s="163">
        <v>2014</v>
      </c>
      <c r="D11" s="163">
        <v>2014</v>
      </c>
      <c r="E11" s="163">
        <v>2014</v>
      </c>
      <c r="F11" s="163">
        <v>2014</v>
      </c>
      <c r="G11" s="163">
        <v>2014</v>
      </c>
      <c r="H11" s="163">
        <v>2014</v>
      </c>
      <c r="I11" s="163">
        <v>2014</v>
      </c>
      <c r="J11" s="163">
        <v>2016</v>
      </c>
      <c r="K11" s="163">
        <v>2016</v>
      </c>
      <c r="L11" s="163">
        <v>2016</v>
      </c>
      <c r="M11" s="165">
        <v>2017</v>
      </c>
      <c r="N11" s="165">
        <v>2017</v>
      </c>
      <c r="O11" s="165">
        <v>2016</v>
      </c>
      <c r="P11" s="165">
        <v>2016</v>
      </c>
      <c r="Q11" s="165">
        <v>2015</v>
      </c>
      <c r="R11" s="165" t="s">
        <v>958</v>
      </c>
      <c r="S11" s="165">
        <v>2017</v>
      </c>
      <c r="T11" s="165">
        <v>2014</v>
      </c>
      <c r="U11" s="165">
        <v>2015</v>
      </c>
      <c r="V11" s="165" t="s">
        <v>958</v>
      </c>
      <c r="W11" s="165">
        <v>2015</v>
      </c>
      <c r="X11" s="165">
        <v>2007</v>
      </c>
      <c r="Y11" s="165">
        <v>2011</v>
      </c>
      <c r="Z11" s="165">
        <v>2016</v>
      </c>
      <c r="AA11" s="165">
        <v>2015</v>
      </c>
      <c r="AB11" s="165">
        <v>2015</v>
      </c>
      <c r="AC11" s="165">
        <v>2014</v>
      </c>
      <c r="AD11" s="165">
        <v>2015</v>
      </c>
      <c r="AE11" s="165" t="s">
        <v>958</v>
      </c>
      <c r="AF11" s="165">
        <v>2015</v>
      </c>
      <c r="AG11" s="164">
        <v>2010</v>
      </c>
      <c r="AH11" s="165">
        <v>2015</v>
      </c>
      <c r="AI11" s="165">
        <v>2016</v>
      </c>
      <c r="AJ11" s="165">
        <v>2017</v>
      </c>
      <c r="AK11" s="167"/>
      <c r="AL11" s="167" t="s">
        <v>1132</v>
      </c>
      <c r="AM11" s="165">
        <v>2016</v>
      </c>
      <c r="AN11" s="165">
        <v>2014</v>
      </c>
      <c r="AO11" s="165">
        <v>2014</v>
      </c>
      <c r="AP11" s="165">
        <v>2014</v>
      </c>
      <c r="AQ11" s="165" t="s">
        <v>958</v>
      </c>
      <c r="AR11" s="165">
        <v>2015</v>
      </c>
      <c r="AS11" s="165">
        <v>2015</v>
      </c>
      <c r="AT11" s="165">
        <v>2016</v>
      </c>
      <c r="AU11" s="165">
        <v>2014</v>
      </c>
      <c r="AV11" s="165" t="s">
        <v>958</v>
      </c>
      <c r="AW11" s="165">
        <v>2015</v>
      </c>
      <c r="AX11" s="165">
        <v>2015</v>
      </c>
      <c r="AY11" s="165">
        <v>2014</v>
      </c>
      <c r="AZ11" s="177">
        <v>2015</v>
      </c>
      <c r="BA11" s="177">
        <v>2015</v>
      </c>
      <c r="BB11" s="165">
        <v>2016</v>
      </c>
      <c r="BC11" s="165">
        <v>2015</v>
      </c>
      <c r="BD11" s="165">
        <v>2014</v>
      </c>
      <c r="BE11" s="165">
        <v>2014</v>
      </c>
      <c r="BF11" s="108"/>
    </row>
    <row r="12" spans="1:58" x14ac:dyDescent="0.25">
      <c r="A12" s="133" t="s">
        <v>17</v>
      </c>
      <c r="B12" s="111" t="s">
        <v>16</v>
      </c>
      <c r="C12" s="163">
        <v>2014</v>
      </c>
      <c r="D12" s="163">
        <v>2014</v>
      </c>
      <c r="E12" s="163">
        <v>2014</v>
      </c>
      <c r="F12" s="163">
        <v>2014</v>
      </c>
      <c r="G12" s="163">
        <v>2014</v>
      </c>
      <c r="H12" s="163">
        <v>2014</v>
      </c>
      <c r="I12" s="163">
        <v>2014</v>
      </c>
      <c r="J12" s="163">
        <v>2016</v>
      </c>
      <c r="K12" s="163">
        <v>2016</v>
      </c>
      <c r="L12" s="163">
        <v>2016</v>
      </c>
      <c r="M12" s="165">
        <v>2017</v>
      </c>
      <c r="N12" s="165">
        <v>2017</v>
      </c>
      <c r="O12" s="165">
        <v>2016</v>
      </c>
      <c r="P12" s="165">
        <v>2016</v>
      </c>
      <c r="Q12" s="165">
        <v>2015</v>
      </c>
      <c r="R12" s="165" t="s">
        <v>958</v>
      </c>
      <c r="S12" s="165">
        <v>2017</v>
      </c>
      <c r="T12" s="165">
        <v>2014</v>
      </c>
      <c r="U12" s="165">
        <v>2015</v>
      </c>
      <c r="V12" s="165" t="s">
        <v>958</v>
      </c>
      <c r="W12" s="165">
        <v>2015</v>
      </c>
      <c r="X12" s="165" t="s">
        <v>958</v>
      </c>
      <c r="Y12" s="165">
        <v>2015</v>
      </c>
      <c r="Z12" s="165">
        <v>2016</v>
      </c>
      <c r="AA12" s="165">
        <v>2015</v>
      </c>
      <c r="AB12" s="165" t="s">
        <v>958</v>
      </c>
      <c r="AC12" s="165">
        <v>2014</v>
      </c>
      <c r="AD12" s="165">
        <v>2015</v>
      </c>
      <c r="AE12" s="165" t="s">
        <v>958</v>
      </c>
      <c r="AF12" s="165">
        <v>2015</v>
      </c>
      <c r="AG12" s="164">
        <v>2012</v>
      </c>
      <c r="AH12" s="165">
        <v>2015</v>
      </c>
      <c r="AI12" s="165">
        <v>2016</v>
      </c>
      <c r="AJ12" s="165">
        <v>2017</v>
      </c>
      <c r="AK12" s="167"/>
      <c r="AL12" s="167" t="s">
        <v>1132</v>
      </c>
      <c r="AM12" s="165">
        <v>2016</v>
      </c>
      <c r="AN12" s="165">
        <v>2014</v>
      </c>
      <c r="AO12" s="165">
        <v>2014</v>
      </c>
      <c r="AP12" s="165">
        <v>2014</v>
      </c>
      <c r="AQ12" s="165">
        <v>2014</v>
      </c>
      <c r="AR12" s="165">
        <v>2015</v>
      </c>
      <c r="AS12" s="165">
        <v>2015</v>
      </c>
      <c r="AT12" s="165">
        <v>2016</v>
      </c>
      <c r="AU12" s="165">
        <v>2014</v>
      </c>
      <c r="AV12" s="165" t="s">
        <v>958</v>
      </c>
      <c r="AW12" s="165">
        <v>2015</v>
      </c>
      <c r="AX12" s="165">
        <v>2015</v>
      </c>
      <c r="AY12" s="165">
        <v>2014</v>
      </c>
      <c r="AZ12" s="177">
        <v>2015</v>
      </c>
      <c r="BA12" s="177">
        <v>2015</v>
      </c>
      <c r="BB12" s="165">
        <v>2016</v>
      </c>
      <c r="BC12" s="165">
        <v>2015</v>
      </c>
      <c r="BD12" s="165">
        <v>2014</v>
      </c>
      <c r="BE12" s="165">
        <v>2014</v>
      </c>
      <c r="BF12" s="108"/>
    </row>
    <row r="13" spans="1:58" x14ac:dyDescent="0.25">
      <c r="A13" s="133" t="s">
        <v>19</v>
      </c>
      <c r="B13" s="111" t="s">
        <v>18</v>
      </c>
      <c r="C13" s="163">
        <v>2014</v>
      </c>
      <c r="D13" s="163">
        <v>2014</v>
      </c>
      <c r="E13" s="163">
        <v>2014</v>
      </c>
      <c r="F13" s="163">
        <v>2014</v>
      </c>
      <c r="G13" s="163">
        <v>2014</v>
      </c>
      <c r="H13" s="163">
        <v>2014</v>
      </c>
      <c r="I13" s="163">
        <v>2014</v>
      </c>
      <c r="J13" s="163">
        <v>2016</v>
      </c>
      <c r="K13" s="163">
        <v>2016</v>
      </c>
      <c r="L13" s="163">
        <v>2016</v>
      </c>
      <c r="M13" s="165">
        <v>2017</v>
      </c>
      <c r="N13" s="165">
        <v>2017</v>
      </c>
      <c r="O13" s="165">
        <v>2016</v>
      </c>
      <c r="P13" s="165">
        <v>2016</v>
      </c>
      <c r="Q13" s="165">
        <v>2015</v>
      </c>
      <c r="R13" s="165" t="s">
        <v>967</v>
      </c>
      <c r="S13" s="165">
        <v>2017</v>
      </c>
      <c r="T13" s="165">
        <v>2014</v>
      </c>
      <c r="U13" s="165">
        <v>2015</v>
      </c>
      <c r="V13" s="165" t="s">
        <v>1131</v>
      </c>
      <c r="W13" s="165">
        <v>2015</v>
      </c>
      <c r="X13" s="165">
        <v>2013</v>
      </c>
      <c r="Y13" s="165">
        <v>2013</v>
      </c>
      <c r="Z13" s="165">
        <v>2016</v>
      </c>
      <c r="AA13" s="165">
        <v>2015</v>
      </c>
      <c r="AB13" s="165">
        <v>2015</v>
      </c>
      <c r="AC13" s="165">
        <v>2014</v>
      </c>
      <c r="AD13" s="165">
        <v>2015</v>
      </c>
      <c r="AE13" s="165">
        <v>2012</v>
      </c>
      <c r="AF13" s="165">
        <v>2015</v>
      </c>
      <c r="AG13" s="164">
        <v>2005</v>
      </c>
      <c r="AH13" s="165">
        <v>2015</v>
      </c>
      <c r="AI13" s="165">
        <v>2016</v>
      </c>
      <c r="AJ13" s="165">
        <v>2017</v>
      </c>
      <c r="AK13" s="167" t="s">
        <v>1132</v>
      </c>
      <c r="AL13" s="167" t="s">
        <v>1132</v>
      </c>
      <c r="AM13" s="165">
        <v>2016</v>
      </c>
      <c r="AN13" s="165">
        <v>2014</v>
      </c>
      <c r="AO13" s="165">
        <v>2014</v>
      </c>
      <c r="AP13" s="165" t="s">
        <v>958</v>
      </c>
      <c r="AQ13" s="165" t="s">
        <v>958</v>
      </c>
      <c r="AR13" s="165" t="s">
        <v>958</v>
      </c>
      <c r="AS13" s="165">
        <v>2015</v>
      </c>
      <c r="AT13" s="165">
        <v>2016</v>
      </c>
      <c r="AU13" s="165">
        <v>2014</v>
      </c>
      <c r="AV13" s="165">
        <v>2015</v>
      </c>
      <c r="AW13" s="165">
        <v>2015</v>
      </c>
      <c r="AX13" s="165">
        <v>2015</v>
      </c>
      <c r="AY13" s="165">
        <v>2014</v>
      </c>
      <c r="AZ13" s="177">
        <v>2015</v>
      </c>
      <c r="BA13" s="177">
        <v>2015</v>
      </c>
      <c r="BB13" s="165">
        <v>2016</v>
      </c>
      <c r="BC13" s="165">
        <v>2015</v>
      </c>
      <c r="BD13" s="165">
        <v>2014</v>
      </c>
      <c r="BE13" s="165">
        <v>2014</v>
      </c>
      <c r="BF13" s="108"/>
    </row>
    <row r="14" spans="1:58" x14ac:dyDescent="0.25">
      <c r="A14" s="133" t="s">
        <v>21</v>
      </c>
      <c r="B14" s="111" t="s">
        <v>20</v>
      </c>
      <c r="C14" s="163">
        <v>2014</v>
      </c>
      <c r="D14" s="163">
        <v>2014</v>
      </c>
      <c r="E14" s="163">
        <v>2014</v>
      </c>
      <c r="F14" s="163">
        <v>2014</v>
      </c>
      <c r="G14" s="163">
        <v>2014</v>
      </c>
      <c r="H14" s="163">
        <v>2014</v>
      </c>
      <c r="I14" s="163">
        <v>2014</v>
      </c>
      <c r="J14" s="163">
        <v>2016</v>
      </c>
      <c r="K14" s="163">
        <v>2016</v>
      </c>
      <c r="L14" s="163">
        <v>2016</v>
      </c>
      <c r="M14" s="165">
        <v>2017</v>
      </c>
      <c r="N14" s="165">
        <v>2017</v>
      </c>
      <c r="O14" s="165">
        <v>2016</v>
      </c>
      <c r="P14" s="165">
        <v>2016</v>
      </c>
      <c r="Q14" s="165">
        <v>2015</v>
      </c>
      <c r="R14" s="165" t="s">
        <v>958</v>
      </c>
      <c r="S14" s="165">
        <v>2017</v>
      </c>
      <c r="T14" s="165">
        <v>2014</v>
      </c>
      <c r="U14" s="165">
        <v>2015</v>
      </c>
      <c r="V14" s="165" t="s">
        <v>958</v>
      </c>
      <c r="W14" s="165">
        <v>2015</v>
      </c>
      <c r="X14" s="165" t="s">
        <v>958</v>
      </c>
      <c r="Y14" s="165">
        <v>2008</v>
      </c>
      <c r="Z14" s="165">
        <v>2016</v>
      </c>
      <c r="AA14" s="165">
        <v>2015</v>
      </c>
      <c r="AB14" s="165">
        <v>2015</v>
      </c>
      <c r="AC14" s="165">
        <v>2014</v>
      </c>
      <c r="AD14" s="165">
        <v>2015</v>
      </c>
      <c r="AE14" s="165" t="s">
        <v>958</v>
      </c>
      <c r="AF14" s="165">
        <v>2015</v>
      </c>
      <c r="AG14" s="164" t="s">
        <v>958</v>
      </c>
      <c r="AH14" s="165">
        <v>2015</v>
      </c>
      <c r="AI14" s="165">
        <v>2016</v>
      </c>
      <c r="AJ14" s="165">
        <v>2017</v>
      </c>
      <c r="AK14" s="167"/>
      <c r="AL14" s="167" t="s">
        <v>1132</v>
      </c>
      <c r="AM14" s="165">
        <v>2016</v>
      </c>
      <c r="AN14" s="165">
        <v>2014</v>
      </c>
      <c r="AO14" s="165">
        <v>2014</v>
      </c>
      <c r="AP14" s="165">
        <v>2014</v>
      </c>
      <c r="AQ14" s="165">
        <v>2014</v>
      </c>
      <c r="AR14" s="165" t="s">
        <v>958</v>
      </c>
      <c r="AS14" s="165">
        <v>2015</v>
      </c>
      <c r="AT14" s="165">
        <v>2016</v>
      </c>
      <c r="AU14" s="165">
        <v>2014</v>
      </c>
      <c r="AV14" s="165" t="s">
        <v>958</v>
      </c>
      <c r="AW14" s="165">
        <v>2015</v>
      </c>
      <c r="AX14" s="165">
        <v>2015</v>
      </c>
      <c r="AY14" s="165">
        <v>2014</v>
      </c>
      <c r="AZ14" s="177">
        <v>2015</v>
      </c>
      <c r="BA14" s="177">
        <v>2015</v>
      </c>
      <c r="BB14" s="165">
        <v>2016</v>
      </c>
      <c r="BC14" s="165">
        <v>2015</v>
      </c>
      <c r="BD14" s="165">
        <v>2014</v>
      </c>
      <c r="BE14" s="165">
        <v>2014</v>
      </c>
      <c r="BF14" s="108"/>
    </row>
    <row r="15" spans="1:58" x14ac:dyDescent="0.25">
      <c r="A15" s="133" t="s">
        <v>23</v>
      </c>
      <c r="B15" s="111" t="s">
        <v>22</v>
      </c>
      <c r="C15" s="163">
        <v>2014</v>
      </c>
      <c r="D15" s="163">
        <v>2014</v>
      </c>
      <c r="E15" s="163">
        <v>2014</v>
      </c>
      <c r="F15" s="163">
        <v>2014</v>
      </c>
      <c r="G15" s="163">
        <v>2014</v>
      </c>
      <c r="H15" s="163">
        <v>2014</v>
      </c>
      <c r="I15" s="163">
        <v>2014</v>
      </c>
      <c r="J15" s="163">
        <v>2016</v>
      </c>
      <c r="K15" s="163">
        <v>2016</v>
      </c>
      <c r="L15" s="163">
        <v>2016</v>
      </c>
      <c r="M15" s="165">
        <v>2017</v>
      </c>
      <c r="N15" s="165">
        <v>2017</v>
      </c>
      <c r="O15" s="165">
        <v>2016</v>
      </c>
      <c r="P15" s="165">
        <v>2016</v>
      </c>
      <c r="Q15" s="165">
        <v>2015</v>
      </c>
      <c r="R15" s="165" t="s">
        <v>958</v>
      </c>
      <c r="S15" s="165">
        <v>2017</v>
      </c>
      <c r="T15" s="165">
        <v>2014</v>
      </c>
      <c r="U15" s="165">
        <v>2015</v>
      </c>
      <c r="V15" s="165" t="s">
        <v>958</v>
      </c>
      <c r="W15" s="165">
        <v>2015</v>
      </c>
      <c r="X15" s="165" t="s">
        <v>958</v>
      </c>
      <c r="Y15" s="165">
        <v>2012</v>
      </c>
      <c r="Z15" s="165">
        <v>2016</v>
      </c>
      <c r="AA15" s="165">
        <v>2015</v>
      </c>
      <c r="AB15" s="165" t="s">
        <v>958</v>
      </c>
      <c r="AC15" s="165">
        <v>2014</v>
      </c>
      <c r="AD15" s="165">
        <v>2015</v>
      </c>
      <c r="AE15" s="165" t="s">
        <v>958</v>
      </c>
      <c r="AF15" s="165">
        <v>2015</v>
      </c>
      <c r="AG15" s="164" t="s">
        <v>958</v>
      </c>
      <c r="AH15" s="165">
        <v>2015</v>
      </c>
      <c r="AI15" s="165">
        <v>2016</v>
      </c>
      <c r="AJ15" s="165">
        <v>2017</v>
      </c>
      <c r="AK15" s="167"/>
      <c r="AL15" s="167" t="s">
        <v>1132</v>
      </c>
      <c r="AM15" s="165">
        <v>2016</v>
      </c>
      <c r="AN15" s="165">
        <v>2014</v>
      </c>
      <c r="AO15" s="165">
        <v>2014</v>
      </c>
      <c r="AP15" s="165">
        <v>2014</v>
      </c>
      <c r="AQ15" s="165">
        <v>2014</v>
      </c>
      <c r="AR15" s="165">
        <v>2011</v>
      </c>
      <c r="AS15" s="165">
        <v>2015</v>
      </c>
      <c r="AT15" s="165">
        <v>2016</v>
      </c>
      <c r="AU15" s="165">
        <v>2014</v>
      </c>
      <c r="AV15" s="165">
        <v>2015</v>
      </c>
      <c r="AW15" s="165">
        <v>2015</v>
      </c>
      <c r="AX15" s="165">
        <v>2015</v>
      </c>
      <c r="AY15" s="165">
        <v>2014</v>
      </c>
      <c r="AZ15" s="177">
        <v>2015</v>
      </c>
      <c r="BA15" s="177">
        <v>2015</v>
      </c>
      <c r="BB15" s="165">
        <v>2015</v>
      </c>
      <c r="BC15" s="165">
        <v>2015</v>
      </c>
      <c r="BD15" s="165">
        <v>2014</v>
      </c>
      <c r="BE15" s="165">
        <v>2014</v>
      </c>
      <c r="BF15" s="108"/>
    </row>
    <row r="16" spans="1:58" x14ac:dyDescent="0.25">
      <c r="A16" s="133" t="s">
        <v>25</v>
      </c>
      <c r="B16" s="111" t="s">
        <v>24</v>
      </c>
      <c r="C16" s="163">
        <v>2014</v>
      </c>
      <c r="D16" s="163">
        <v>2014</v>
      </c>
      <c r="E16" s="163">
        <v>2014</v>
      </c>
      <c r="F16" s="163">
        <v>2014</v>
      </c>
      <c r="G16" s="163">
        <v>2014</v>
      </c>
      <c r="H16" s="163">
        <v>2014</v>
      </c>
      <c r="I16" s="163">
        <v>2014</v>
      </c>
      <c r="J16" s="163">
        <v>2016</v>
      </c>
      <c r="K16" s="163">
        <v>2016</v>
      </c>
      <c r="L16" s="163">
        <v>2016</v>
      </c>
      <c r="M16" s="165">
        <v>2017</v>
      </c>
      <c r="N16" s="165">
        <v>2017</v>
      </c>
      <c r="O16" s="165">
        <v>2016</v>
      </c>
      <c r="P16" s="165">
        <v>2016</v>
      </c>
      <c r="Q16" s="165">
        <v>2015</v>
      </c>
      <c r="R16" s="165" t="s">
        <v>982</v>
      </c>
      <c r="S16" s="165">
        <v>2017</v>
      </c>
      <c r="T16" s="165">
        <v>2014</v>
      </c>
      <c r="U16" s="165">
        <v>2015</v>
      </c>
      <c r="V16" s="165" t="s">
        <v>1131</v>
      </c>
      <c r="W16" s="165">
        <v>2015</v>
      </c>
      <c r="X16" s="165">
        <v>2014</v>
      </c>
      <c r="Y16" s="165">
        <v>2011</v>
      </c>
      <c r="Z16" s="165">
        <v>2016</v>
      </c>
      <c r="AA16" s="165">
        <v>2015</v>
      </c>
      <c r="AB16" s="165">
        <v>2015</v>
      </c>
      <c r="AC16" s="165">
        <v>2014</v>
      </c>
      <c r="AD16" s="165">
        <v>2015</v>
      </c>
      <c r="AE16" s="165">
        <v>2012</v>
      </c>
      <c r="AF16" s="165">
        <v>2015</v>
      </c>
      <c r="AG16" s="164">
        <v>2010</v>
      </c>
      <c r="AH16" s="165">
        <v>2015</v>
      </c>
      <c r="AI16" s="165">
        <v>2016</v>
      </c>
      <c r="AJ16" s="165">
        <v>2017</v>
      </c>
      <c r="AK16" s="167" t="s">
        <v>1132</v>
      </c>
      <c r="AL16" s="167" t="s">
        <v>1132</v>
      </c>
      <c r="AM16" s="165">
        <v>2016</v>
      </c>
      <c r="AN16" s="165">
        <v>2014</v>
      </c>
      <c r="AO16" s="165">
        <v>2014</v>
      </c>
      <c r="AP16" s="165">
        <v>2014</v>
      </c>
      <c r="AQ16" s="165">
        <v>2014</v>
      </c>
      <c r="AR16" s="165">
        <v>2015</v>
      </c>
      <c r="AS16" s="165">
        <v>2015</v>
      </c>
      <c r="AT16" s="165">
        <v>2016</v>
      </c>
      <c r="AU16" s="165">
        <v>2014</v>
      </c>
      <c r="AV16" s="165">
        <v>2015</v>
      </c>
      <c r="AW16" s="165">
        <v>2015</v>
      </c>
      <c r="AX16" s="165">
        <v>2015</v>
      </c>
      <c r="AY16" s="165">
        <v>2014</v>
      </c>
      <c r="AZ16" s="177">
        <v>2015</v>
      </c>
      <c r="BA16" s="177">
        <v>2015</v>
      </c>
      <c r="BB16" s="165">
        <v>2016</v>
      </c>
      <c r="BC16" s="165">
        <v>2015</v>
      </c>
      <c r="BD16" s="165">
        <v>2014</v>
      </c>
      <c r="BE16" s="165">
        <v>2014</v>
      </c>
      <c r="BF16" s="108"/>
    </row>
    <row r="17" spans="1:58" x14ac:dyDescent="0.25">
      <c r="A17" s="133" t="s">
        <v>27</v>
      </c>
      <c r="B17" s="111" t="s">
        <v>26</v>
      </c>
      <c r="C17" s="163">
        <v>2014</v>
      </c>
      <c r="D17" s="163">
        <v>2014</v>
      </c>
      <c r="E17" s="163">
        <v>2014</v>
      </c>
      <c r="F17" s="163">
        <v>2014</v>
      </c>
      <c r="G17" s="163">
        <v>2014</v>
      </c>
      <c r="H17" s="163">
        <v>2014</v>
      </c>
      <c r="I17" s="163">
        <v>2014</v>
      </c>
      <c r="J17" s="163">
        <v>2016</v>
      </c>
      <c r="K17" s="163">
        <v>2016</v>
      </c>
      <c r="L17" s="163">
        <v>2016</v>
      </c>
      <c r="M17" s="165">
        <v>2017</v>
      </c>
      <c r="N17" s="165">
        <v>2017</v>
      </c>
      <c r="O17" s="165">
        <v>2016</v>
      </c>
      <c r="P17" s="165">
        <v>2016</v>
      </c>
      <c r="Q17" s="165">
        <v>2015</v>
      </c>
      <c r="R17" s="165" t="s">
        <v>969</v>
      </c>
      <c r="S17" s="165">
        <v>2017</v>
      </c>
      <c r="T17" s="165">
        <v>2014</v>
      </c>
      <c r="U17" s="165">
        <v>2015</v>
      </c>
      <c r="V17" s="165" t="s">
        <v>958</v>
      </c>
      <c r="W17" s="165">
        <v>2015</v>
      </c>
      <c r="X17" s="165">
        <v>2013</v>
      </c>
      <c r="Y17" s="165">
        <v>2010</v>
      </c>
      <c r="Z17" s="165">
        <v>2016</v>
      </c>
      <c r="AA17" s="165">
        <v>2015</v>
      </c>
      <c r="AB17" s="165">
        <v>2015</v>
      </c>
      <c r="AC17" s="165">
        <v>2014</v>
      </c>
      <c r="AD17" s="165">
        <v>2015</v>
      </c>
      <c r="AE17" s="165" t="s">
        <v>958</v>
      </c>
      <c r="AF17" s="165">
        <v>2015</v>
      </c>
      <c r="AG17" s="164" t="s">
        <v>958</v>
      </c>
      <c r="AH17" s="165">
        <v>2015</v>
      </c>
      <c r="AI17" s="165">
        <v>2016</v>
      </c>
      <c r="AJ17" s="165">
        <v>2017</v>
      </c>
      <c r="AK17" s="167"/>
      <c r="AL17" s="167" t="s">
        <v>1132</v>
      </c>
      <c r="AM17" s="165">
        <v>2016</v>
      </c>
      <c r="AN17" s="165">
        <v>2014</v>
      </c>
      <c r="AO17" s="165">
        <v>2014</v>
      </c>
      <c r="AP17" s="165">
        <v>2014</v>
      </c>
      <c r="AQ17" s="165">
        <v>2014</v>
      </c>
      <c r="AR17" s="165">
        <v>2011</v>
      </c>
      <c r="AS17" s="165">
        <v>2015</v>
      </c>
      <c r="AT17" s="165">
        <v>2016</v>
      </c>
      <c r="AU17" s="165">
        <v>2014</v>
      </c>
      <c r="AV17" s="165" t="s">
        <v>958</v>
      </c>
      <c r="AW17" s="165">
        <v>2015</v>
      </c>
      <c r="AX17" s="165">
        <v>2015</v>
      </c>
      <c r="AY17" s="165">
        <v>2014</v>
      </c>
      <c r="AZ17" s="177">
        <v>2015</v>
      </c>
      <c r="BA17" s="177">
        <v>2015</v>
      </c>
      <c r="BB17" s="165">
        <v>2016</v>
      </c>
      <c r="BC17" s="165">
        <v>2015</v>
      </c>
      <c r="BD17" s="165">
        <v>2014</v>
      </c>
      <c r="BE17" s="165">
        <v>2014</v>
      </c>
      <c r="BF17" s="108"/>
    </row>
    <row r="18" spans="1:58" x14ac:dyDescent="0.25">
      <c r="A18" s="133" t="s">
        <v>29</v>
      </c>
      <c r="B18" s="111" t="s">
        <v>28</v>
      </c>
      <c r="C18" s="163">
        <v>2014</v>
      </c>
      <c r="D18" s="163">
        <v>2014</v>
      </c>
      <c r="E18" s="163">
        <v>2014</v>
      </c>
      <c r="F18" s="163">
        <v>2014</v>
      </c>
      <c r="G18" s="163">
        <v>2014</v>
      </c>
      <c r="H18" s="163">
        <v>2014</v>
      </c>
      <c r="I18" s="163">
        <v>2014</v>
      </c>
      <c r="J18" s="163">
        <v>2016</v>
      </c>
      <c r="K18" s="163">
        <v>2016</v>
      </c>
      <c r="L18" s="163">
        <v>2016</v>
      </c>
      <c r="M18" s="165">
        <v>2017</v>
      </c>
      <c r="N18" s="165">
        <v>2017</v>
      </c>
      <c r="O18" s="165">
        <v>2016</v>
      </c>
      <c r="P18" s="165">
        <v>2016</v>
      </c>
      <c r="Q18" s="165">
        <v>2015</v>
      </c>
      <c r="R18" s="165" t="s">
        <v>970</v>
      </c>
      <c r="S18" s="165">
        <v>2017</v>
      </c>
      <c r="T18" s="165">
        <v>2014</v>
      </c>
      <c r="U18" s="165">
        <v>2015</v>
      </c>
      <c r="V18" s="165" t="s">
        <v>1131</v>
      </c>
      <c r="W18" s="165">
        <v>2015</v>
      </c>
      <c r="X18" s="165">
        <v>2005</v>
      </c>
      <c r="Y18" s="165">
        <v>2013</v>
      </c>
      <c r="Z18" s="165">
        <v>2016</v>
      </c>
      <c r="AA18" s="165">
        <v>2015</v>
      </c>
      <c r="AB18" s="165">
        <v>2015</v>
      </c>
      <c r="AC18" s="165">
        <v>2014</v>
      </c>
      <c r="AD18" s="165">
        <v>2015</v>
      </c>
      <c r="AE18" s="165" t="s">
        <v>958</v>
      </c>
      <c r="AF18" s="165">
        <v>2015</v>
      </c>
      <c r="AG18" s="164">
        <v>2014</v>
      </c>
      <c r="AH18" s="165">
        <v>2015</v>
      </c>
      <c r="AI18" s="165">
        <v>2016</v>
      </c>
      <c r="AJ18" s="165">
        <v>2017</v>
      </c>
      <c r="AK18" s="167"/>
      <c r="AL18" s="167" t="s">
        <v>1132</v>
      </c>
      <c r="AM18" s="165">
        <v>2016</v>
      </c>
      <c r="AN18" s="165">
        <v>2014</v>
      </c>
      <c r="AO18" s="165">
        <v>2014</v>
      </c>
      <c r="AP18" s="165">
        <v>2011</v>
      </c>
      <c r="AQ18" s="165" t="s">
        <v>958</v>
      </c>
      <c r="AR18" s="165">
        <v>2015</v>
      </c>
      <c r="AS18" s="165">
        <v>2015</v>
      </c>
      <c r="AT18" s="165">
        <v>2016</v>
      </c>
      <c r="AU18" s="165">
        <v>2014</v>
      </c>
      <c r="AV18" s="165">
        <v>2015</v>
      </c>
      <c r="AW18" s="165">
        <v>2015</v>
      </c>
      <c r="AX18" s="165">
        <v>2015</v>
      </c>
      <c r="AY18" s="165">
        <v>2014</v>
      </c>
      <c r="AZ18" s="177">
        <v>2015</v>
      </c>
      <c r="BA18" s="177">
        <v>2015</v>
      </c>
      <c r="BB18" s="165">
        <v>2016</v>
      </c>
      <c r="BC18" s="165">
        <v>2015</v>
      </c>
      <c r="BD18" s="165">
        <v>2014</v>
      </c>
      <c r="BE18" s="165">
        <v>2014</v>
      </c>
      <c r="BF18" s="108"/>
    </row>
    <row r="19" spans="1:58" x14ac:dyDescent="0.25">
      <c r="A19" s="133" t="s">
        <v>31</v>
      </c>
      <c r="B19" s="111" t="s">
        <v>30</v>
      </c>
      <c r="C19" s="163">
        <v>2014</v>
      </c>
      <c r="D19" s="163">
        <v>2014</v>
      </c>
      <c r="E19" s="163">
        <v>2014</v>
      </c>
      <c r="F19" s="163">
        <v>2014</v>
      </c>
      <c r="G19" s="163">
        <v>2014</v>
      </c>
      <c r="H19" s="163">
        <v>2014</v>
      </c>
      <c r="I19" s="163">
        <v>2014</v>
      </c>
      <c r="J19" s="163">
        <v>2016</v>
      </c>
      <c r="K19" s="163">
        <v>2016</v>
      </c>
      <c r="L19" s="163">
        <v>2016</v>
      </c>
      <c r="M19" s="165">
        <v>2017</v>
      </c>
      <c r="N19" s="165">
        <v>2017</v>
      </c>
      <c r="O19" s="165">
        <v>2016</v>
      </c>
      <c r="P19" s="165">
        <v>2016</v>
      </c>
      <c r="Q19" s="165">
        <v>2015</v>
      </c>
      <c r="R19" s="165" t="s">
        <v>958</v>
      </c>
      <c r="S19" s="165">
        <v>2017</v>
      </c>
      <c r="T19" s="165">
        <v>2014</v>
      </c>
      <c r="U19" s="165">
        <v>2015</v>
      </c>
      <c r="V19" s="165" t="s">
        <v>958</v>
      </c>
      <c r="W19" s="165">
        <v>2015</v>
      </c>
      <c r="X19" s="165" t="s">
        <v>958</v>
      </c>
      <c r="Y19" s="165">
        <v>2013</v>
      </c>
      <c r="Z19" s="165">
        <v>2016</v>
      </c>
      <c r="AA19" s="165">
        <v>2015</v>
      </c>
      <c r="AB19" s="165" t="s">
        <v>958</v>
      </c>
      <c r="AC19" s="165">
        <v>2014</v>
      </c>
      <c r="AD19" s="165">
        <v>2015</v>
      </c>
      <c r="AE19" s="165" t="s">
        <v>958</v>
      </c>
      <c r="AF19" s="165">
        <v>2015</v>
      </c>
      <c r="AG19" s="164">
        <v>2012</v>
      </c>
      <c r="AH19" s="165">
        <v>2015</v>
      </c>
      <c r="AI19" s="165">
        <v>2016</v>
      </c>
      <c r="AJ19" s="165">
        <v>2017</v>
      </c>
      <c r="AK19" s="167"/>
      <c r="AL19" s="167" t="s">
        <v>1132</v>
      </c>
      <c r="AM19" s="165">
        <v>2016</v>
      </c>
      <c r="AN19" s="165">
        <v>2014</v>
      </c>
      <c r="AO19" s="165">
        <v>2014</v>
      </c>
      <c r="AP19" s="165">
        <v>2014</v>
      </c>
      <c r="AQ19" s="165">
        <v>2014</v>
      </c>
      <c r="AR19" s="165" t="s">
        <v>958</v>
      </c>
      <c r="AS19" s="165">
        <v>2015</v>
      </c>
      <c r="AT19" s="165">
        <v>2016</v>
      </c>
      <c r="AU19" s="165">
        <v>2014</v>
      </c>
      <c r="AV19" s="165" t="s">
        <v>958</v>
      </c>
      <c r="AW19" s="165">
        <v>2015</v>
      </c>
      <c r="AX19" s="165">
        <v>2015</v>
      </c>
      <c r="AY19" s="165">
        <v>2014</v>
      </c>
      <c r="AZ19" s="177">
        <v>2015</v>
      </c>
      <c r="BA19" s="177">
        <v>2015</v>
      </c>
      <c r="BB19" s="165">
        <v>2016</v>
      </c>
      <c r="BC19" s="165">
        <v>2015</v>
      </c>
      <c r="BD19" s="165">
        <v>2014</v>
      </c>
      <c r="BE19" s="165">
        <v>2014</v>
      </c>
      <c r="BF19" s="108"/>
    </row>
    <row r="20" spans="1:58" x14ac:dyDescent="0.25">
      <c r="A20" s="133" t="s">
        <v>33</v>
      </c>
      <c r="B20" s="111" t="s">
        <v>32</v>
      </c>
      <c r="C20" s="163">
        <v>2014</v>
      </c>
      <c r="D20" s="163">
        <v>2014</v>
      </c>
      <c r="E20" s="163">
        <v>2014</v>
      </c>
      <c r="F20" s="163">
        <v>2014</v>
      </c>
      <c r="G20" s="163">
        <v>2014</v>
      </c>
      <c r="H20" s="163">
        <v>2014</v>
      </c>
      <c r="I20" s="163">
        <v>2014</v>
      </c>
      <c r="J20" s="163">
        <v>2016</v>
      </c>
      <c r="K20" s="163">
        <v>2016</v>
      </c>
      <c r="L20" s="163">
        <v>2016</v>
      </c>
      <c r="M20" s="165">
        <v>2017</v>
      </c>
      <c r="N20" s="165">
        <v>2017</v>
      </c>
      <c r="O20" s="165">
        <v>2016</v>
      </c>
      <c r="P20" s="165">
        <v>2016</v>
      </c>
      <c r="Q20" s="165">
        <v>2015</v>
      </c>
      <c r="R20" s="165" t="s">
        <v>971</v>
      </c>
      <c r="S20" s="165">
        <v>2017</v>
      </c>
      <c r="T20" s="165">
        <v>2014</v>
      </c>
      <c r="U20" s="165">
        <v>2015</v>
      </c>
      <c r="V20" s="165" t="s">
        <v>1131</v>
      </c>
      <c r="W20" s="165">
        <v>2015</v>
      </c>
      <c r="X20" s="165">
        <v>2011</v>
      </c>
      <c r="Y20" s="165">
        <v>2010</v>
      </c>
      <c r="Z20" s="165">
        <v>2016</v>
      </c>
      <c r="AA20" s="165">
        <v>2015</v>
      </c>
      <c r="AB20" s="165">
        <v>2015</v>
      </c>
      <c r="AC20" s="165">
        <v>2014</v>
      </c>
      <c r="AD20" s="165">
        <v>2015</v>
      </c>
      <c r="AE20" s="165">
        <v>2012</v>
      </c>
      <c r="AF20" s="165">
        <v>2015</v>
      </c>
      <c r="AG20" s="164" t="s">
        <v>958</v>
      </c>
      <c r="AH20" s="165">
        <v>2015</v>
      </c>
      <c r="AI20" s="165">
        <v>2016</v>
      </c>
      <c r="AJ20" s="165">
        <v>2017</v>
      </c>
      <c r="AK20" s="167"/>
      <c r="AL20" s="167" t="s">
        <v>1132</v>
      </c>
      <c r="AM20" s="165">
        <v>2016</v>
      </c>
      <c r="AN20" s="165">
        <v>2014</v>
      </c>
      <c r="AO20" s="165">
        <v>2014</v>
      </c>
      <c r="AP20" s="165">
        <v>2011</v>
      </c>
      <c r="AQ20" s="165">
        <v>2012</v>
      </c>
      <c r="AR20" s="165" t="s">
        <v>958</v>
      </c>
      <c r="AS20" s="165">
        <v>2015</v>
      </c>
      <c r="AT20" s="165" t="s">
        <v>958</v>
      </c>
      <c r="AU20" s="165">
        <v>2014</v>
      </c>
      <c r="AV20" s="165">
        <v>2015</v>
      </c>
      <c r="AW20" s="165">
        <v>2015</v>
      </c>
      <c r="AX20" s="165">
        <v>2015</v>
      </c>
      <c r="AY20" s="165">
        <v>2014</v>
      </c>
      <c r="AZ20" s="177">
        <v>2015</v>
      </c>
      <c r="BA20" s="177">
        <v>2015</v>
      </c>
      <c r="BB20" s="165">
        <v>2016</v>
      </c>
      <c r="BC20" s="165">
        <v>2015</v>
      </c>
      <c r="BD20" s="165">
        <v>2014</v>
      </c>
      <c r="BE20" s="165">
        <v>2014</v>
      </c>
      <c r="BF20" s="108"/>
    </row>
    <row r="21" spans="1:58" x14ac:dyDescent="0.25">
      <c r="A21" s="133" t="s">
        <v>35</v>
      </c>
      <c r="B21" s="111" t="s">
        <v>34</v>
      </c>
      <c r="C21" s="163">
        <v>2014</v>
      </c>
      <c r="D21" s="163">
        <v>2014</v>
      </c>
      <c r="E21" s="163">
        <v>2014</v>
      </c>
      <c r="F21" s="163">
        <v>2014</v>
      </c>
      <c r="G21" s="163">
        <v>2014</v>
      </c>
      <c r="H21" s="163">
        <v>2014</v>
      </c>
      <c r="I21" s="163">
        <v>2014</v>
      </c>
      <c r="J21" s="163">
        <v>2016</v>
      </c>
      <c r="K21" s="163">
        <v>2016</v>
      </c>
      <c r="L21" s="163">
        <v>2016</v>
      </c>
      <c r="M21" s="165">
        <v>2017</v>
      </c>
      <c r="N21" s="165">
        <v>2017</v>
      </c>
      <c r="O21" s="165">
        <v>2016</v>
      </c>
      <c r="P21" s="165">
        <v>2016</v>
      </c>
      <c r="Q21" s="165">
        <v>2015</v>
      </c>
      <c r="R21" s="165" t="s">
        <v>972</v>
      </c>
      <c r="S21" s="165">
        <v>2017</v>
      </c>
      <c r="T21" s="165">
        <v>2014</v>
      </c>
      <c r="U21" s="165">
        <v>2015</v>
      </c>
      <c r="V21" s="165" t="s">
        <v>1131</v>
      </c>
      <c r="W21" s="165">
        <v>2015</v>
      </c>
      <c r="X21" s="165">
        <v>2014</v>
      </c>
      <c r="Y21" s="165">
        <v>2010</v>
      </c>
      <c r="Z21" s="165">
        <v>2016</v>
      </c>
      <c r="AA21" s="165">
        <v>2015</v>
      </c>
      <c r="AB21" s="165">
        <v>2015</v>
      </c>
      <c r="AC21" s="165">
        <v>2014</v>
      </c>
      <c r="AD21" s="165">
        <v>2015</v>
      </c>
      <c r="AE21" s="165">
        <v>2012</v>
      </c>
      <c r="AF21" s="165">
        <v>2015</v>
      </c>
      <c r="AG21" s="164">
        <v>2011</v>
      </c>
      <c r="AH21" s="165">
        <v>2015</v>
      </c>
      <c r="AI21" s="165">
        <v>2016</v>
      </c>
      <c r="AJ21" s="165">
        <v>2017</v>
      </c>
      <c r="AK21" s="167"/>
      <c r="AL21" s="167" t="s">
        <v>1132</v>
      </c>
      <c r="AM21" s="165">
        <v>2016</v>
      </c>
      <c r="AN21" s="165">
        <v>2014</v>
      </c>
      <c r="AO21" s="165">
        <v>2014</v>
      </c>
      <c r="AP21" s="165">
        <v>2014</v>
      </c>
      <c r="AQ21" s="165">
        <v>2014</v>
      </c>
      <c r="AR21" s="165">
        <v>2015</v>
      </c>
      <c r="AS21" s="165">
        <v>2015</v>
      </c>
      <c r="AT21" s="165">
        <v>2016</v>
      </c>
      <c r="AU21" s="165">
        <v>2014</v>
      </c>
      <c r="AV21" s="165">
        <v>2015</v>
      </c>
      <c r="AW21" s="165">
        <v>2015</v>
      </c>
      <c r="AX21" s="165">
        <v>2015</v>
      </c>
      <c r="AY21" s="165">
        <v>2014</v>
      </c>
      <c r="AZ21" s="177">
        <v>2015</v>
      </c>
      <c r="BA21" s="177">
        <v>2015</v>
      </c>
      <c r="BB21" s="165">
        <v>2016</v>
      </c>
      <c r="BC21" s="165">
        <v>2015</v>
      </c>
      <c r="BD21" s="165">
        <v>2014</v>
      </c>
      <c r="BE21" s="165">
        <v>2014</v>
      </c>
      <c r="BF21" s="108"/>
    </row>
    <row r="22" spans="1:58" x14ac:dyDescent="0.25">
      <c r="A22" s="133" t="s">
        <v>37</v>
      </c>
      <c r="B22" s="111" t="s">
        <v>36</v>
      </c>
      <c r="C22" s="163">
        <v>2014</v>
      </c>
      <c r="D22" s="163">
        <v>2014</v>
      </c>
      <c r="E22" s="163">
        <v>2014</v>
      </c>
      <c r="F22" s="163">
        <v>2014</v>
      </c>
      <c r="G22" s="163">
        <v>2014</v>
      </c>
      <c r="H22" s="163">
        <v>2014</v>
      </c>
      <c r="I22" s="163">
        <v>2014</v>
      </c>
      <c r="J22" s="163">
        <v>2016</v>
      </c>
      <c r="K22" s="163">
        <v>2016</v>
      </c>
      <c r="L22" s="163">
        <v>2016</v>
      </c>
      <c r="M22" s="165">
        <v>2017</v>
      </c>
      <c r="N22" s="165">
        <v>2017</v>
      </c>
      <c r="O22" s="165">
        <v>2016</v>
      </c>
      <c r="P22" s="165">
        <v>2016</v>
      </c>
      <c r="Q22" s="165">
        <v>2015</v>
      </c>
      <c r="R22" s="165" t="s">
        <v>973</v>
      </c>
      <c r="S22" s="165">
        <v>2017</v>
      </c>
      <c r="T22" s="165">
        <v>2014</v>
      </c>
      <c r="U22" s="165">
        <v>2015</v>
      </c>
      <c r="V22" s="165" t="s">
        <v>1131</v>
      </c>
      <c r="W22" s="165">
        <v>2015</v>
      </c>
      <c r="X22" s="165">
        <v>2010</v>
      </c>
      <c r="Y22" s="165">
        <v>2012</v>
      </c>
      <c r="Z22" s="165">
        <v>2016</v>
      </c>
      <c r="AA22" s="165">
        <v>2015</v>
      </c>
      <c r="AB22" s="165">
        <v>2013</v>
      </c>
      <c r="AC22" s="165">
        <v>2014</v>
      </c>
      <c r="AD22" s="165">
        <v>2015</v>
      </c>
      <c r="AE22" s="165">
        <v>2012</v>
      </c>
      <c r="AF22" s="165">
        <v>2015</v>
      </c>
      <c r="AG22" s="164">
        <v>2012</v>
      </c>
      <c r="AH22" s="165">
        <v>2015</v>
      </c>
      <c r="AI22" s="165">
        <v>2016</v>
      </c>
      <c r="AJ22" s="165">
        <v>2017</v>
      </c>
      <c r="AK22" s="167"/>
      <c r="AL22" s="167" t="s">
        <v>1132</v>
      </c>
      <c r="AM22" s="165">
        <v>2016</v>
      </c>
      <c r="AN22" s="165">
        <v>2014</v>
      </c>
      <c r="AO22" s="165">
        <v>2014</v>
      </c>
      <c r="AP22" s="165">
        <v>2014</v>
      </c>
      <c r="AQ22" s="165">
        <v>2014</v>
      </c>
      <c r="AR22" s="165">
        <v>2015</v>
      </c>
      <c r="AS22" s="165">
        <v>2015</v>
      </c>
      <c r="AT22" s="165">
        <v>2016</v>
      </c>
      <c r="AU22" s="165">
        <v>2014</v>
      </c>
      <c r="AV22" s="165">
        <v>2015</v>
      </c>
      <c r="AW22" s="165">
        <v>2015</v>
      </c>
      <c r="AX22" s="165">
        <v>2015</v>
      </c>
      <c r="AY22" s="165">
        <v>2014</v>
      </c>
      <c r="AZ22" s="177">
        <v>2015</v>
      </c>
      <c r="BA22" s="177">
        <v>2015</v>
      </c>
      <c r="BB22" s="165">
        <v>2016</v>
      </c>
      <c r="BC22" s="165">
        <v>2015</v>
      </c>
      <c r="BD22" s="165">
        <v>2014</v>
      </c>
      <c r="BE22" s="165">
        <v>2014</v>
      </c>
      <c r="BF22" s="108"/>
    </row>
    <row r="23" spans="1:58" x14ac:dyDescent="0.25">
      <c r="A23" s="133" t="s">
        <v>843</v>
      </c>
      <c r="B23" s="111" t="s">
        <v>38</v>
      </c>
      <c r="C23" s="163">
        <v>2014</v>
      </c>
      <c r="D23" s="163">
        <v>2014</v>
      </c>
      <c r="E23" s="163">
        <v>2014</v>
      </c>
      <c r="F23" s="163">
        <v>2014</v>
      </c>
      <c r="G23" s="163">
        <v>2014</v>
      </c>
      <c r="H23" s="163">
        <v>2014</v>
      </c>
      <c r="I23" s="163">
        <v>2014</v>
      </c>
      <c r="J23" s="163">
        <v>2016</v>
      </c>
      <c r="K23" s="163">
        <v>2016</v>
      </c>
      <c r="L23" s="163">
        <v>2016</v>
      </c>
      <c r="M23" s="165">
        <v>2017</v>
      </c>
      <c r="N23" s="165">
        <v>2017</v>
      </c>
      <c r="O23" s="165">
        <v>2016</v>
      </c>
      <c r="P23" s="165">
        <v>2016</v>
      </c>
      <c r="Q23" s="165">
        <v>2015</v>
      </c>
      <c r="R23" s="165" t="s">
        <v>974</v>
      </c>
      <c r="S23" s="165">
        <v>2017</v>
      </c>
      <c r="T23" s="165">
        <v>2014</v>
      </c>
      <c r="U23" s="165">
        <v>2015</v>
      </c>
      <c r="V23" s="165" t="s">
        <v>1131</v>
      </c>
      <c r="W23" s="165">
        <v>2015</v>
      </c>
      <c r="X23" s="165">
        <v>2008</v>
      </c>
      <c r="Y23" s="165">
        <v>2012</v>
      </c>
      <c r="Z23" s="165">
        <v>2016</v>
      </c>
      <c r="AA23" s="165">
        <v>2015</v>
      </c>
      <c r="AB23" s="165">
        <v>2015</v>
      </c>
      <c r="AC23" s="165">
        <v>2014</v>
      </c>
      <c r="AD23" s="165">
        <v>2015</v>
      </c>
      <c r="AE23" s="165">
        <v>2012</v>
      </c>
      <c r="AF23" s="165">
        <v>2015</v>
      </c>
      <c r="AG23" s="164">
        <v>2014</v>
      </c>
      <c r="AH23" s="165">
        <v>2015</v>
      </c>
      <c r="AI23" s="165">
        <v>2016</v>
      </c>
      <c r="AJ23" s="165">
        <v>2017</v>
      </c>
      <c r="AK23" s="167"/>
      <c r="AL23" s="167" t="s">
        <v>1132</v>
      </c>
      <c r="AM23" s="165">
        <v>2016</v>
      </c>
      <c r="AN23" s="165">
        <v>2014</v>
      </c>
      <c r="AO23" s="165">
        <v>2014</v>
      </c>
      <c r="AP23" s="165">
        <v>2014</v>
      </c>
      <c r="AQ23" s="165">
        <v>2014</v>
      </c>
      <c r="AR23" s="165">
        <v>2011</v>
      </c>
      <c r="AS23" s="165">
        <v>2015</v>
      </c>
      <c r="AT23" s="165">
        <v>2016</v>
      </c>
      <c r="AU23" s="165">
        <v>2014</v>
      </c>
      <c r="AV23" s="165">
        <v>2015</v>
      </c>
      <c r="AW23" s="165">
        <v>2015</v>
      </c>
      <c r="AX23" s="165">
        <v>2015</v>
      </c>
      <c r="AY23" s="165">
        <v>2014</v>
      </c>
      <c r="AZ23" s="177">
        <v>2015</v>
      </c>
      <c r="BA23" s="177">
        <v>2015</v>
      </c>
      <c r="BB23" s="165">
        <v>2016</v>
      </c>
      <c r="BC23" s="165">
        <v>2015</v>
      </c>
      <c r="BD23" s="165">
        <v>2014</v>
      </c>
      <c r="BE23" s="165">
        <v>2014</v>
      </c>
      <c r="BF23" s="108"/>
    </row>
    <row r="24" spans="1:58" x14ac:dyDescent="0.25">
      <c r="A24" s="133" t="s">
        <v>40</v>
      </c>
      <c r="B24" s="111" t="s">
        <v>39</v>
      </c>
      <c r="C24" s="163">
        <v>2014</v>
      </c>
      <c r="D24" s="163">
        <v>2014</v>
      </c>
      <c r="E24" s="163">
        <v>2014</v>
      </c>
      <c r="F24" s="163">
        <v>2014</v>
      </c>
      <c r="G24" s="163">
        <v>2014</v>
      </c>
      <c r="H24" s="163">
        <v>2014</v>
      </c>
      <c r="I24" s="163">
        <v>2014</v>
      </c>
      <c r="J24" s="163">
        <v>2016</v>
      </c>
      <c r="K24" s="163">
        <v>2016</v>
      </c>
      <c r="L24" s="163">
        <v>2016</v>
      </c>
      <c r="M24" s="165">
        <v>2017</v>
      </c>
      <c r="N24" s="165">
        <v>2017</v>
      </c>
      <c r="O24" s="165">
        <v>2016</v>
      </c>
      <c r="P24" s="165">
        <v>2016</v>
      </c>
      <c r="Q24" s="165">
        <v>2015</v>
      </c>
      <c r="R24" s="165" t="s">
        <v>975</v>
      </c>
      <c r="S24" s="165">
        <v>2017</v>
      </c>
      <c r="T24" s="165">
        <v>2014</v>
      </c>
      <c r="U24" s="165">
        <v>2015</v>
      </c>
      <c r="V24" s="165" t="s">
        <v>1131</v>
      </c>
      <c r="W24" s="165">
        <v>2015</v>
      </c>
      <c r="X24" s="165">
        <v>2012</v>
      </c>
      <c r="Y24" s="165">
        <v>2013</v>
      </c>
      <c r="Z24" s="165">
        <v>2016</v>
      </c>
      <c r="AA24" s="165">
        <v>2015</v>
      </c>
      <c r="AB24" s="165" t="s">
        <v>958</v>
      </c>
      <c r="AC24" s="165">
        <v>2014</v>
      </c>
      <c r="AD24" s="165">
        <v>2015</v>
      </c>
      <c r="AE24" s="165" t="s">
        <v>958</v>
      </c>
      <c r="AF24" s="165">
        <v>2015</v>
      </c>
      <c r="AG24" s="164">
        <v>2007</v>
      </c>
      <c r="AH24" s="165">
        <v>2015</v>
      </c>
      <c r="AI24" s="165">
        <v>2016</v>
      </c>
      <c r="AJ24" s="165">
        <v>2017</v>
      </c>
      <c r="AK24" s="167" t="s">
        <v>1132</v>
      </c>
      <c r="AL24" s="167" t="s">
        <v>1132</v>
      </c>
      <c r="AM24" s="165">
        <v>2016</v>
      </c>
      <c r="AN24" s="165">
        <v>2014</v>
      </c>
      <c r="AO24" s="165">
        <v>2014</v>
      </c>
      <c r="AP24" s="165">
        <v>2011</v>
      </c>
      <c r="AQ24" s="165">
        <v>2012</v>
      </c>
      <c r="AR24" s="165" t="s">
        <v>958</v>
      </c>
      <c r="AS24" s="165">
        <v>2015</v>
      </c>
      <c r="AT24" s="165">
        <v>2016</v>
      </c>
      <c r="AU24" s="165">
        <v>2014</v>
      </c>
      <c r="AV24" s="165">
        <v>2015</v>
      </c>
      <c r="AW24" s="165">
        <v>2015</v>
      </c>
      <c r="AX24" s="165">
        <v>2015</v>
      </c>
      <c r="AY24" s="165">
        <v>2014</v>
      </c>
      <c r="AZ24" s="177">
        <v>2015</v>
      </c>
      <c r="BA24" s="177">
        <v>2015</v>
      </c>
      <c r="BB24" s="165">
        <v>2016</v>
      </c>
      <c r="BC24" s="165">
        <v>2015</v>
      </c>
      <c r="BD24" s="165">
        <v>2014</v>
      </c>
      <c r="BE24" s="165">
        <v>2014</v>
      </c>
      <c r="BF24" s="108"/>
    </row>
    <row r="25" spans="1:58" x14ac:dyDescent="0.25">
      <c r="A25" s="133" t="s">
        <v>42</v>
      </c>
      <c r="B25" s="111" t="s">
        <v>41</v>
      </c>
      <c r="C25" s="163">
        <v>2014</v>
      </c>
      <c r="D25" s="163">
        <v>2014</v>
      </c>
      <c r="E25" s="163">
        <v>2014</v>
      </c>
      <c r="F25" s="163">
        <v>2014</v>
      </c>
      <c r="G25" s="163">
        <v>2014</v>
      </c>
      <c r="H25" s="163">
        <v>2014</v>
      </c>
      <c r="I25" s="163">
        <v>2014</v>
      </c>
      <c r="J25" s="163">
        <v>2016</v>
      </c>
      <c r="K25" s="163">
        <v>2016</v>
      </c>
      <c r="L25" s="163">
        <v>2016</v>
      </c>
      <c r="M25" s="165">
        <v>2017</v>
      </c>
      <c r="N25" s="165">
        <v>2017</v>
      </c>
      <c r="O25" s="165">
        <v>2016</v>
      </c>
      <c r="P25" s="165">
        <v>2016</v>
      </c>
      <c r="Q25" s="165">
        <v>2015</v>
      </c>
      <c r="R25" s="165" t="s">
        <v>958</v>
      </c>
      <c r="S25" s="165">
        <v>2017</v>
      </c>
      <c r="T25" s="165">
        <v>2014</v>
      </c>
      <c r="U25" s="165">
        <v>2015</v>
      </c>
      <c r="V25" s="165" t="s">
        <v>1131</v>
      </c>
      <c r="W25" s="165">
        <v>2015</v>
      </c>
      <c r="X25" s="165">
        <v>2007</v>
      </c>
      <c r="Y25" s="165">
        <v>2010</v>
      </c>
      <c r="Z25" s="165">
        <v>2016</v>
      </c>
      <c r="AA25" s="165">
        <v>2015</v>
      </c>
      <c r="AB25" s="165">
        <v>2015</v>
      </c>
      <c r="AC25" s="165">
        <v>2014</v>
      </c>
      <c r="AD25" s="165">
        <v>2015</v>
      </c>
      <c r="AE25" s="165">
        <v>2012</v>
      </c>
      <c r="AF25" s="165">
        <v>2015</v>
      </c>
      <c r="AG25" s="164">
        <v>2009</v>
      </c>
      <c r="AH25" s="165">
        <v>2015</v>
      </c>
      <c r="AI25" s="165">
        <v>2016</v>
      </c>
      <c r="AJ25" s="165">
        <v>2017</v>
      </c>
      <c r="AK25" s="167"/>
      <c r="AL25" s="167" t="s">
        <v>1132</v>
      </c>
      <c r="AM25" s="165">
        <v>2016</v>
      </c>
      <c r="AN25" s="165">
        <v>2014</v>
      </c>
      <c r="AO25" s="165">
        <v>2014</v>
      </c>
      <c r="AP25" s="165">
        <v>2014</v>
      </c>
      <c r="AQ25" s="165">
        <v>2014</v>
      </c>
      <c r="AR25" s="165">
        <v>2015</v>
      </c>
      <c r="AS25" s="165">
        <v>2015</v>
      </c>
      <c r="AT25" s="165">
        <v>2016</v>
      </c>
      <c r="AU25" s="165">
        <v>2014</v>
      </c>
      <c r="AV25" s="165">
        <v>2015</v>
      </c>
      <c r="AW25" s="165">
        <v>2015</v>
      </c>
      <c r="AX25" s="165">
        <v>2015</v>
      </c>
      <c r="AY25" s="165">
        <v>2014</v>
      </c>
      <c r="AZ25" s="177">
        <v>2015</v>
      </c>
      <c r="BA25" s="177">
        <v>2015</v>
      </c>
      <c r="BB25" s="165">
        <v>2016</v>
      </c>
      <c r="BC25" s="165">
        <v>2015</v>
      </c>
      <c r="BD25" s="165">
        <v>2014</v>
      </c>
      <c r="BE25" s="165">
        <v>2014</v>
      </c>
      <c r="BF25" s="108"/>
    </row>
    <row r="26" spans="1:58" x14ac:dyDescent="0.25">
      <c r="A26" s="133" t="s">
        <v>44</v>
      </c>
      <c r="B26" s="111" t="s">
        <v>43</v>
      </c>
      <c r="C26" s="163">
        <v>2014</v>
      </c>
      <c r="D26" s="163">
        <v>2014</v>
      </c>
      <c r="E26" s="163">
        <v>2014</v>
      </c>
      <c r="F26" s="163">
        <v>2014</v>
      </c>
      <c r="G26" s="163">
        <v>2014</v>
      </c>
      <c r="H26" s="163">
        <v>2014</v>
      </c>
      <c r="I26" s="163">
        <v>2014</v>
      </c>
      <c r="J26" s="163">
        <v>2016</v>
      </c>
      <c r="K26" s="163">
        <v>2016</v>
      </c>
      <c r="L26" s="163">
        <v>2016</v>
      </c>
      <c r="M26" s="165">
        <v>2017</v>
      </c>
      <c r="N26" s="165">
        <v>2017</v>
      </c>
      <c r="O26" s="165">
        <v>2016</v>
      </c>
      <c r="P26" s="165">
        <v>2016</v>
      </c>
      <c r="Q26" s="165">
        <v>2015</v>
      </c>
      <c r="R26" s="165" t="s">
        <v>1101</v>
      </c>
      <c r="S26" s="165">
        <v>2017</v>
      </c>
      <c r="T26" s="165">
        <v>2014</v>
      </c>
      <c r="U26" s="165">
        <v>2015</v>
      </c>
      <c r="V26" s="165" t="s">
        <v>1131</v>
      </c>
      <c r="W26" s="165">
        <v>2015</v>
      </c>
      <c r="X26" s="165">
        <v>2007</v>
      </c>
      <c r="Y26" s="165">
        <v>2013</v>
      </c>
      <c r="Z26" s="165">
        <v>2016</v>
      </c>
      <c r="AA26" s="165">
        <v>2015</v>
      </c>
      <c r="AB26" s="165">
        <v>2015</v>
      </c>
      <c r="AC26" s="165">
        <v>2014</v>
      </c>
      <c r="AD26" s="165">
        <v>2015</v>
      </c>
      <c r="AE26" s="165">
        <v>2012</v>
      </c>
      <c r="AF26" s="165">
        <v>2015</v>
      </c>
      <c r="AG26" s="164">
        <v>2014</v>
      </c>
      <c r="AH26" s="165">
        <v>2015</v>
      </c>
      <c r="AI26" s="165">
        <v>2016</v>
      </c>
      <c r="AJ26" s="165">
        <v>2017</v>
      </c>
      <c r="AK26" s="167"/>
      <c r="AL26" s="167" t="s">
        <v>1132</v>
      </c>
      <c r="AM26" s="165">
        <v>2016</v>
      </c>
      <c r="AN26" s="165">
        <v>2014</v>
      </c>
      <c r="AO26" s="165">
        <v>2014</v>
      </c>
      <c r="AP26" s="165">
        <v>2014</v>
      </c>
      <c r="AQ26" s="165">
        <v>2014</v>
      </c>
      <c r="AR26" s="165">
        <v>2011</v>
      </c>
      <c r="AS26" s="165">
        <v>2015</v>
      </c>
      <c r="AT26" s="165">
        <v>2016</v>
      </c>
      <c r="AU26" s="165">
        <v>2014</v>
      </c>
      <c r="AV26" s="165">
        <v>2015</v>
      </c>
      <c r="AW26" s="165">
        <v>2015</v>
      </c>
      <c r="AX26" s="165">
        <v>2015</v>
      </c>
      <c r="AY26" s="165">
        <v>2014</v>
      </c>
      <c r="AZ26" s="177">
        <v>2015</v>
      </c>
      <c r="BA26" s="177">
        <v>2015</v>
      </c>
      <c r="BB26" s="165">
        <v>2016</v>
      </c>
      <c r="BC26" s="165">
        <v>2015</v>
      </c>
      <c r="BD26" s="165">
        <v>2014</v>
      </c>
      <c r="BE26" s="165">
        <v>2014</v>
      </c>
      <c r="BF26" s="108"/>
    </row>
    <row r="27" spans="1:58" x14ac:dyDescent="0.25">
      <c r="A27" s="133" t="s">
        <v>379</v>
      </c>
      <c r="B27" s="111" t="s">
        <v>45</v>
      </c>
      <c r="C27" s="163">
        <v>2014</v>
      </c>
      <c r="D27" s="163">
        <v>2014</v>
      </c>
      <c r="E27" s="163">
        <v>2014</v>
      </c>
      <c r="F27" s="163">
        <v>2014</v>
      </c>
      <c r="G27" s="163">
        <v>2014</v>
      </c>
      <c r="H27" s="163">
        <v>2014</v>
      </c>
      <c r="I27" s="163">
        <v>2014</v>
      </c>
      <c r="J27" s="163">
        <v>2016</v>
      </c>
      <c r="K27" s="163">
        <v>2016</v>
      </c>
      <c r="L27" s="163">
        <v>2016</v>
      </c>
      <c r="M27" s="165">
        <v>2017</v>
      </c>
      <c r="N27" s="165">
        <v>2017</v>
      </c>
      <c r="O27" s="165">
        <v>2016</v>
      </c>
      <c r="P27" s="165">
        <v>2016</v>
      </c>
      <c r="Q27" s="165">
        <v>2015</v>
      </c>
      <c r="R27" s="165" t="s">
        <v>958</v>
      </c>
      <c r="S27" s="165">
        <v>2017</v>
      </c>
      <c r="T27" s="165">
        <v>2014</v>
      </c>
      <c r="U27" s="165">
        <v>2015</v>
      </c>
      <c r="V27" s="165" t="s">
        <v>958</v>
      </c>
      <c r="W27" s="165">
        <v>2015</v>
      </c>
      <c r="X27" s="165">
        <v>2009</v>
      </c>
      <c r="Y27" s="165">
        <v>2012</v>
      </c>
      <c r="Z27" s="165">
        <v>2016</v>
      </c>
      <c r="AA27" s="165">
        <v>2015</v>
      </c>
      <c r="AB27" s="165" t="s">
        <v>958</v>
      </c>
      <c r="AC27" s="165">
        <v>2014</v>
      </c>
      <c r="AD27" s="165">
        <v>2015</v>
      </c>
      <c r="AE27" s="165" t="s">
        <v>958</v>
      </c>
      <c r="AF27" s="165" t="s">
        <v>958</v>
      </c>
      <c r="AG27" s="164" t="s">
        <v>958</v>
      </c>
      <c r="AH27" s="165">
        <v>2015</v>
      </c>
      <c r="AI27" s="165">
        <v>2016</v>
      </c>
      <c r="AJ27" s="165">
        <v>2017</v>
      </c>
      <c r="AK27" s="167"/>
      <c r="AL27" s="167" t="s">
        <v>1132</v>
      </c>
      <c r="AM27" s="165">
        <v>2016</v>
      </c>
      <c r="AN27" s="165">
        <v>2014</v>
      </c>
      <c r="AO27" s="165">
        <v>2014</v>
      </c>
      <c r="AP27" s="165">
        <v>2014</v>
      </c>
      <c r="AQ27" s="165">
        <v>2014</v>
      </c>
      <c r="AR27" s="165">
        <v>2009</v>
      </c>
      <c r="AS27" s="165">
        <v>2015</v>
      </c>
      <c r="AT27" s="165">
        <v>2016</v>
      </c>
      <c r="AU27" s="165">
        <v>2014</v>
      </c>
      <c r="AV27" s="165">
        <v>2015</v>
      </c>
      <c r="AW27" s="165">
        <v>2015</v>
      </c>
      <c r="AX27" s="165">
        <v>2015</v>
      </c>
      <c r="AY27" s="165">
        <v>2014</v>
      </c>
      <c r="AZ27" s="178"/>
      <c r="BA27" s="178"/>
      <c r="BB27" s="165">
        <v>2016</v>
      </c>
      <c r="BC27" s="165">
        <v>2015</v>
      </c>
      <c r="BD27" s="165">
        <v>2014</v>
      </c>
      <c r="BE27" s="165">
        <v>2014</v>
      </c>
      <c r="BF27" s="108"/>
    </row>
    <row r="28" spans="1:58" x14ac:dyDescent="0.25">
      <c r="A28" s="133" t="s">
        <v>47</v>
      </c>
      <c r="B28" s="111" t="s">
        <v>46</v>
      </c>
      <c r="C28" s="163">
        <v>2014</v>
      </c>
      <c r="D28" s="163">
        <v>2014</v>
      </c>
      <c r="E28" s="163">
        <v>2014</v>
      </c>
      <c r="F28" s="163">
        <v>2014</v>
      </c>
      <c r="G28" s="163">
        <v>2014</v>
      </c>
      <c r="H28" s="163">
        <v>2014</v>
      </c>
      <c r="I28" s="163">
        <v>2014</v>
      </c>
      <c r="J28" s="163">
        <v>2016</v>
      </c>
      <c r="K28" s="163">
        <v>2016</v>
      </c>
      <c r="L28" s="163">
        <v>2016</v>
      </c>
      <c r="M28" s="165">
        <v>2017</v>
      </c>
      <c r="N28" s="165">
        <v>2017</v>
      </c>
      <c r="O28" s="165">
        <v>2016</v>
      </c>
      <c r="P28" s="165">
        <v>2016</v>
      </c>
      <c r="Q28" s="165">
        <v>2015</v>
      </c>
      <c r="R28" s="165" t="s">
        <v>958</v>
      </c>
      <c r="S28" s="165">
        <v>2017</v>
      </c>
      <c r="T28" s="165">
        <v>2014</v>
      </c>
      <c r="U28" s="165">
        <v>2015</v>
      </c>
      <c r="V28" s="165" t="s">
        <v>958</v>
      </c>
      <c r="W28" s="165">
        <v>2015</v>
      </c>
      <c r="X28" s="165" t="s">
        <v>958</v>
      </c>
      <c r="Y28" s="165">
        <v>2012</v>
      </c>
      <c r="Z28" s="165">
        <v>2016</v>
      </c>
      <c r="AA28" s="165">
        <v>2015</v>
      </c>
      <c r="AB28" s="165" t="s">
        <v>958</v>
      </c>
      <c r="AC28" s="165">
        <v>2014</v>
      </c>
      <c r="AD28" s="165">
        <v>2015</v>
      </c>
      <c r="AE28" s="165" t="s">
        <v>958</v>
      </c>
      <c r="AF28" s="165">
        <v>2015</v>
      </c>
      <c r="AG28" s="164">
        <v>2012</v>
      </c>
      <c r="AH28" s="165">
        <v>2015</v>
      </c>
      <c r="AI28" s="165">
        <v>2016</v>
      </c>
      <c r="AJ28" s="165">
        <v>2017</v>
      </c>
      <c r="AK28" s="167"/>
      <c r="AL28" s="167" t="s">
        <v>1132</v>
      </c>
      <c r="AM28" s="165">
        <v>2016</v>
      </c>
      <c r="AN28" s="165">
        <v>2014</v>
      </c>
      <c r="AO28" s="165">
        <v>2014</v>
      </c>
      <c r="AP28" s="165">
        <v>2014</v>
      </c>
      <c r="AQ28" s="165">
        <v>2014</v>
      </c>
      <c r="AR28" s="165">
        <v>2015</v>
      </c>
      <c r="AS28" s="165">
        <v>2015</v>
      </c>
      <c r="AT28" s="165">
        <v>2016</v>
      </c>
      <c r="AU28" s="165">
        <v>2014</v>
      </c>
      <c r="AV28" s="165">
        <v>2015</v>
      </c>
      <c r="AW28" s="165">
        <v>2015</v>
      </c>
      <c r="AX28" s="165">
        <v>2015</v>
      </c>
      <c r="AY28" s="165">
        <v>2014</v>
      </c>
      <c r="AZ28" s="177">
        <v>2015</v>
      </c>
      <c r="BA28" s="177">
        <v>2015</v>
      </c>
      <c r="BB28" s="165">
        <v>2016</v>
      </c>
      <c r="BC28" s="165">
        <v>2015</v>
      </c>
      <c r="BD28" s="165">
        <v>2014</v>
      </c>
      <c r="BE28" s="165">
        <v>2014</v>
      </c>
      <c r="BF28" s="108"/>
    </row>
    <row r="29" spans="1:58" x14ac:dyDescent="0.25">
      <c r="A29" s="133" t="s">
        <v>49</v>
      </c>
      <c r="B29" s="111" t="s">
        <v>48</v>
      </c>
      <c r="C29" s="163">
        <v>2014</v>
      </c>
      <c r="D29" s="163">
        <v>2014</v>
      </c>
      <c r="E29" s="163">
        <v>2014</v>
      </c>
      <c r="F29" s="163">
        <v>2014</v>
      </c>
      <c r="G29" s="163">
        <v>2014</v>
      </c>
      <c r="H29" s="163">
        <v>2014</v>
      </c>
      <c r="I29" s="163">
        <v>2014</v>
      </c>
      <c r="J29" s="163">
        <v>2016</v>
      </c>
      <c r="K29" s="163">
        <v>2016</v>
      </c>
      <c r="L29" s="163">
        <v>2016</v>
      </c>
      <c r="M29" s="165">
        <v>2017</v>
      </c>
      <c r="N29" s="165">
        <v>2017</v>
      </c>
      <c r="O29" s="165">
        <v>2016</v>
      </c>
      <c r="P29" s="165">
        <v>2016</v>
      </c>
      <c r="Q29" s="165">
        <v>2015</v>
      </c>
      <c r="R29" s="165" t="s">
        <v>966</v>
      </c>
      <c r="S29" s="165">
        <v>2017</v>
      </c>
      <c r="T29" s="165">
        <v>2014</v>
      </c>
      <c r="U29" s="165">
        <v>2015</v>
      </c>
      <c r="V29" s="165" t="s">
        <v>1131</v>
      </c>
      <c r="W29" s="165">
        <v>2015</v>
      </c>
      <c r="X29" s="165">
        <v>2010</v>
      </c>
      <c r="Y29" s="165">
        <v>2010</v>
      </c>
      <c r="Z29" s="165">
        <v>2016</v>
      </c>
      <c r="AA29" s="165">
        <v>2015</v>
      </c>
      <c r="AB29" s="165">
        <v>2015</v>
      </c>
      <c r="AC29" s="165">
        <v>2014</v>
      </c>
      <c r="AD29" s="165">
        <v>2015</v>
      </c>
      <c r="AE29" s="165">
        <v>2012</v>
      </c>
      <c r="AF29" s="165">
        <v>2015</v>
      </c>
      <c r="AG29" s="164">
        <v>2014</v>
      </c>
      <c r="AH29" s="165">
        <v>2015</v>
      </c>
      <c r="AI29" s="165">
        <v>2016</v>
      </c>
      <c r="AJ29" s="165">
        <v>2017</v>
      </c>
      <c r="AK29" s="167"/>
      <c r="AL29" s="167">
        <v>42886</v>
      </c>
      <c r="AM29" s="165">
        <v>2016</v>
      </c>
      <c r="AN29" s="165">
        <v>2014</v>
      </c>
      <c r="AO29" s="165">
        <v>2014</v>
      </c>
      <c r="AP29" s="165">
        <v>2014</v>
      </c>
      <c r="AQ29" s="165">
        <v>2014</v>
      </c>
      <c r="AR29" s="165">
        <v>2015</v>
      </c>
      <c r="AS29" s="165">
        <v>2015</v>
      </c>
      <c r="AT29" s="165">
        <v>2016</v>
      </c>
      <c r="AU29" s="165">
        <v>2014</v>
      </c>
      <c r="AV29" s="165">
        <v>2015</v>
      </c>
      <c r="AW29" s="165">
        <v>2015</v>
      </c>
      <c r="AX29" s="165">
        <v>2015</v>
      </c>
      <c r="AY29" s="165">
        <v>2014</v>
      </c>
      <c r="AZ29" s="177">
        <v>2015</v>
      </c>
      <c r="BA29" s="177">
        <v>2015</v>
      </c>
      <c r="BB29" s="165">
        <v>2016</v>
      </c>
      <c r="BC29" s="165">
        <v>2015</v>
      </c>
      <c r="BD29" s="165">
        <v>2014</v>
      </c>
      <c r="BE29" s="165">
        <v>2014</v>
      </c>
      <c r="BF29" s="108"/>
    </row>
    <row r="30" spans="1:58" x14ac:dyDescent="0.25">
      <c r="A30" s="133" t="s">
        <v>51</v>
      </c>
      <c r="B30" s="111" t="s">
        <v>50</v>
      </c>
      <c r="C30" s="163">
        <v>2014</v>
      </c>
      <c r="D30" s="163">
        <v>2014</v>
      </c>
      <c r="E30" s="163">
        <v>2014</v>
      </c>
      <c r="F30" s="163">
        <v>2014</v>
      </c>
      <c r="G30" s="163">
        <v>2014</v>
      </c>
      <c r="H30" s="163">
        <v>2014</v>
      </c>
      <c r="I30" s="163">
        <v>2014</v>
      </c>
      <c r="J30" s="163">
        <v>2016</v>
      </c>
      <c r="K30" s="163">
        <v>2016</v>
      </c>
      <c r="L30" s="163">
        <v>2016</v>
      </c>
      <c r="M30" s="165">
        <v>2017</v>
      </c>
      <c r="N30" s="165">
        <v>2017</v>
      </c>
      <c r="O30" s="165">
        <v>2016</v>
      </c>
      <c r="P30" s="165">
        <v>2016</v>
      </c>
      <c r="Q30" s="165">
        <v>2015</v>
      </c>
      <c r="R30" s="165" t="s">
        <v>966</v>
      </c>
      <c r="S30" s="165">
        <v>2017</v>
      </c>
      <c r="T30" s="165">
        <v>2014</v>
      </c>
      <c r="U30" s="165">
        <v>2015</v>
      </c>
      <c r="V30" s="165" t="s">
        <v>1131</v>
      </c>
      <c r="W30" s="165">
        <v>2015</v>
      </c>
      <c r="X30" s="165">
        <v>2010</v>
      </c>
      <c r="Y30" s="165" t="s">
        <v>958</v>
      </c>
      <c r="Z30" s="165">
        <v>2016</v>
      </c>
      <c r="AA30" s="165">
        <v>2015</v>
      </c>
      <c r="AB30" s="165">
        <v>2015</v>
      </c>
      <c r="AC30" s="165">
        <v>2014</v>
      </c>
      <c r="AD30" s="165">
        <v>2015</v>
      </c>
      <c r="AE30" s="165">
        <v>2012</v>
      </c>
      <c r="AF30" s="165">
        <v>2015</v>
      </c>
      <c r="AG30" s="164">
        <v>2006</v>
      </c>
      <c r="AH30" s="165">
        <v>2015</v>
      </c>
      <c r="AI30" s="165">
        <v>2016</v>
      </c>
      <c r="AJ30" s="165">
        <v>2017</v>
      </c>
      <c r="AK30" s="167" t="s">
        <v>1133</v>
      </c>
      <c r="AL30" s="167">
        <v>42855</v>
      </c>
      <c r="AM30" s="165">
        <v>2016</v>
      </c>
      <c r="AN30" s="165">
        <v>2014</v>
      </c>
      <c r="AO30" s="165">
        <v>2014</v>
      </c>
      <c r="AP30" s="165">
        <v>2014</v>
      </c>
      <c r="AQ30" s="165">
        <v>2014</v>
      </c>
      <c r="AR30" s="165">
        <v>2015</v>
      </c>
      <c r="AS30" s="165">
        <v>2015</v>
      </c>
      <c r="AT30" s="165">
        <v>2016</v>
      </c>
      <c r="AU30" s="165">
        <v>2014</v>
      </c>
      <c r="AV30" s="165">
        <v>2015</v>
      </c>
      <c r="AW30" s="165">
        <v>2015</v>
      </c>
      <c r="AX30" s="165">
        <v>2015</v>
      </c>
      <c r="AY30" s="165">
        <v>2014</v>
      </c>
      <c r="AZ30" s="177">
        <v>2015</v>
      </c>
      <c r="BA30" s="177">
        <v>2015</v>
      </c>
      <c r="BB30" s="165">
        <v>2016</v>
      </c>
      <c r="BC30" s="165">
        <v>2015</v>
      </c>
      <c r="BD30" s="165">
        <v>2014</v>
      </c>
      <c r="BE30" s="165">
        <v>2014</v>
      </c>
      <c r="BF30" s="108"/>
    </row>
    <row r="31" spans="1:58" x14ac:dyDescent="0.25">
      <c r="A31" s="133" t="s">
        <v>844</v>
      </c>
      <c r="B31" s="111" t="s">
        <v>58</v>
      </c>
      <c r="C31" s="163">
        <v>2014</v>
      </c>
      <c r="D31" s="163">
        <v>2014</v>
      </c>
      <c r="E31" s="163">
        <v>2014</v>
      </c>
      <c r="F31" s="163">
        <v>2014</v>
      </c>
      <c r="G31" s="163">
        <v>2014</v>
      </c>
      <c r="H31" s="163">
        <v>2014</v>
      </c>
      <c r="I31" s="163">
        <v>2014</v>
      </c>
      <c r="J31" s="163">
        <v>2016</v>
      </c>
      <c r="K31" s="163">
        <v>2016</v>
      </c>
      <c r="L31" s="163">
        <v>2016</v>
      </c>
      <c r="M31" s="165">
        <v>2017</v>
      </c>
      <c r="N31" s="165">
        <v>2017</v>
      </c>
      <c r="O31" s="165">
        <v>2016</v>
      </c>
      <c r="P31" s="165">
        <v>2016</v>
      </c>
      <c r="Q31" s="165">
        <v>2015</v>
      </c>
      <c r="R31" s="165" t="s">
        <v>958</v>
      </c>
      <c r="S31" s="165">
        <v>2017</v>
      </c>
      <c r="T31" s="165">
        <v>2014</v>
      </c>
      <c r="U31" s="165">
        <v>2015</v>
      </c>
      <c r="V31" s="165" t="s">
        <v>1131</v>
      </c>
      <c r="W31" s="165">
        <v>2015</v>
      </c>
      <c r="X31" s="165" t="s">
        <v>958</v>
      </c>
      <c r="Y31" s="165">
        <v>2011</v>
      </c>
      <c r="Z31" s="165">
        <v>2016</v>
      </c>
      <c r="AA31" s="165">
        <v>2015</v>
      </c>
      <c r="AB31" s="165">
        <v>2015</v>
      </c>
      <c r="AC31" s="165">
        <v>2014</v>
      </c>
      <c r="AD31" s="165">
        <v>2015</v>
      </c>
      <c r="AE31" s="165">
        <v>2012</v>
      </c>
      <c r="AF31" s="165" t="s">
        <v>958</v>
      </c>
      <c r="AG31" s="164">
        <v>2007</v>
      </c>
      <c r="AH31" s="165">
        <v>2015</v>
      </c>
      <c r="AI31" s="165">
        <v>2016</v>
      </c>
      <c r="AJ31" s="165">
        <v>2017</v>
      </c>
      <c r="AK31" s="167"/>
      <c r="AL31" s="167"/>
      <c r="AM31" s="165">
        <v>2016</v>
      </c>
      <c r="AN31" s="165">
        <v>2014</v>
      </c>
      <c r="AO31" s="165">
        <v>2014</v>
      </c>
      <c r="AP31" s="165">
        <v>2014</v>
      </c>
      <c r="AQ31" s="165">
        <v>2014</v>
      </c>
      <c r="AR31" s="165">
        <v>2015</v>
      </c>
      <c r="AS31" s="165">
        <v>2015</v>
      </c>
      <c r="AT31" s="165">
        <v>2016</v>
      </c>
      <c r="AU31" s="165">
        <v>2014</v>
      </c>
      <c r="AV31" s="165">
        <v>2015</v>
      </c>
      <c r="AW31" s="165">
        <v>2015</v>
      </c>
      <c r="AX31" s="165">
        <v>2015</v>
      </c>
      <c r="AY31" s="165">
        <v>2014</v>
      </c>
      <c r="AZ31" s="177">
        <v>2015</v>
      </c>
      <c r="BA31" s="177">
        <v>2015</v>
      </c>
      <c r="BB31" s="165">
        <v>2016</v>
      </c>
      <c r="BC31" s="165">
        <v>2015</v>
      </c>
      <c r="BD31" s="165">
        <v>2014</v>
      </c>
      <c r="BE31" s="165">
        <v>2014</v>
      </c>
      <c r="BF31" s="108"/>
    </row>
    <row r="32" spans="1:58" x14ac:dyDescent="0.25">
      <c r="A32" s="133" t="s">
        <v>53</v>
      </c>
      <c r="B32" s="111" t="s">
        <v>52</v>
      </c>
      <c r="C32" s="163">
        <v>2014</v>
      </c>
      <c r="D32" s="163">
        <v>2014</v>
      </c>
      <c r="E32" s="163">
        <v>2014</v>
      </c>
      <c r="F32" s="163">
        <v>2014</v>
      </c>
      <c r="G32" s="163">
        <v>2014</v>
      </c>
      <c r="H32" s="163">
        <v>2014</v>
      </c>
      <c r="I32" s="163">
        <v>2014</v>
      </c>
      <c r="J32" s="163">
        <v>2016</v>
      </c>
      <c r="K32" s="163">
        <v>2016</v>
      </c>
      <c r="L32" s="163">
        <v>2016</v>
      </c>
      <c r="M32" s="165">
        <v>2017</v>
      </c>
      <c r="N32" s="165">
        <v>2017</v>
      </c>
      <c r="O32" s="165">
        <v>2016</v>
      </c>
      <c r="P32" s="165">
        <v>2016</v>
      </c>
      <c r="Q32" s="165">
        <v>2015</v>
      </c>
      <c r="R32" s="165" t="s">
        <v>982</v>
      </c>
      <c r="S32" s="165">
        <v>2017</v>
      </c>
      <c r="T32" s="165">
        <v>2014</v>
      </c>
      <c r="U32" s="165">
        <v>2015</v>
      </c>
      <c r="V32" s="165" t="s">
        <v>1131</v>
      </c>
      <c r="W32" s="165">
        <v>2015</v>
      </c>
      <c r="X32" s="165">
        <v>2014</v>
      </c>
      <c r="Y32" s="165">
        <v>2012</v>
      </c>
      <c r="Z32" s="165">
        <v>2016</v>
      </c>
      <c r="AA32" s="165">
        <v>2015</v>
      </c>
      <c r="AB32" s="165">
        <v>2015</v>
      </c>
      <c r="AC32" s="165">
        <v>2014</v>
      </c>
      <c r="AD32" s="165">
        <v>2015</v>
      </c>
      <c r="AE32" s="165">
        <v>2012</v>
      </c>
      <c r="AF32" s="165">
        <v>2015</v>
      </c>
      <c r="AG32" s="164">
        <v>2012</v>
      </c>
      <c r="AH32" s="165">
        <v>2015</v>
      </c>
      <c r="AI32" s="165">
        <v>2016</v>
      </c>
      <c r="AJ32" s="165">
        <v>2017</v>
      </c>
      <c r="AK32" s="167"/>
      <c r="AL32" s="167" t="s">
        <v>1132</v>
      </c>
      <c r="AM32" s="165">
        <v>2016</v>
      </c>
      <c r="AN32" s="165">
        <v>2014</v>
      </c>
      <c r="AO32" s="165">
        <v>2014</v>
      </c>
      <c r="AP32" s="165">
        <v>2014</v>
      </c>
      <c r="AQ32" s="165">
        <v>2014</v>
      </c>
      <c r="AR32" s="165">
        <v>2007</v>
      </c>
      <c r="AS32" s="165">
        <v>2015</v>
      </c>
      <c r="AT32" s="165">
        <v>2016</v>
      </c>
      <c r="AU32" s="165">
        <v>2014</v>
      </c>
      <c r="AV32" s="165">
        <v>2015</v>
      </c>
      <c r="AW32" s="165">
        <v>2015</v>
      </c>
      <c r="AX32" s="165">
        <v>2015</v>
      </c>
      <c r="AY32" s="165">
        <v>2014</v>
      </c>
      <c r="AZ32" s="177">
        <v>2015</v>
      </c>
      <c r="BA32" s="177">
        <v>2015</v>
      </c>
      <c r="BB32" s="165">
        <v>2016</v>
      </c>
      <c r="BC32" s="165">
        <v>2015</v>
      </c>
      <c r="BD32" s="165">
        <v>2014</v>
      </c>
      <c r="BE32" s="165">
        <v>2014</v>
      </c>
      <c r="BF32" s="108"/>
    </row>
    <row r="33" spans="1:58" x14ac:dyDescent="0.25">
      <c r="A33" s="133" t="s">
        <v>55</v>
      </c>
      <c r="B33" s="111" t="s">
        <v>54</v>
      </c>
      <c r="C33" s="163">
        <v>2014</v>
      </c>
      <c r="D33" s="163">
        <v>2014</v>
      </c>
      <c r="E33" s="163">
        <v>2014</v>
      </c>
      <c r="F33" s="163">
        <v>2014</v>
      </c>
      <c r="G33" s="163">
        <v>2014</v>
      </c>
      <c r="H33" s="163">
        <v>2014</v>
      </c>
      <c r="I33" s="163">
        <v>2014</v>
      </c>
      <c r="J33" s="163">
        <v>2016</v>
      </c>
      <c r="K33" s="163">
        <v>2016</v>
      </c>
      <c r="L33" s="163">
        <v>2016</v>
      </c>
      <c r="M33" s="165">
        <v>2017</v>
      </c>
      <c r="N33" s="165">
        <v>2017</v>
      </c>
      <c r="O33" s="165">
        <v>2016</v>
      </c>
      <c r="P33" s="165">
        <v>2016</v>
      </c>
      <c r="Q33" s="165">
        <v>2015</v>
      </c>
      <c r="R33" s="165" t="s">
        <v>968</v>
      </c>
      <c r="S33" s="165">
        <v>2017</v>
      </c>
      <c r="T33" s="165">
        <v>2014</v>
      </c>
      <c r="U33" s="165">
        <v>2015</v>
      </c>
      <c r="V33" s="165" t="s">
        <v>1131</v>
      </c>
      <c r="W33" s="165">
        <v>2015</v>
      </c>
      <c r="X33" s="165">
        <v>2011</v>
      </c>
      <c r="Y33" s="165">
        <v>2009</v>
      </c>
      <c r="Z33" s="165">
        <v>2016</v>
      </c>
      <c r="AA33" s="165">
        <v>2015</v>
      </c>
      <c r="AB33" s="165">
        <v>2015</v>
      </c>
      <c r="AC33" s="165">
        <v>2014</v>
      </c>
      <c r="AD33" s="165">
        <v>2015</v>
      </c>
      <c r="AE33" s="165">
        <v>2012</v>
      </c>
      <c r="AF33" s="165">
        <v>2015</v>
      </c>
      <c r="AG33" s="164">
        <v>2014</v>
      </c>
      <c r="AH33" s="165">
        <v>2015</v>
      </c>
      <c r="AI33" s="165">
        <v>2016</v>
      </c>
      <c r="AJ33" s="165">
        <v>2017</v>
      </c>
      <c r="AK33" s="167" t="s">
        <v>1133</v>
      </c>
      <c r="AL33" s="167">
        <v>42947</v>
      </c>
      <c r="AM33" s="165">
        <v>2016</v>
      </c>
      <c r="AN33" s="165">
        <v>2014</v>
      </c>
      <c r="AO33" s="165">
        <v>2014</v>
      </c>
      <c r="AP33" s="165">
        <v>2014</v>
      </c>
      <c r="AQ33" s="165">
        <v>2014</v>
      </c>
      <c r="AR33" s="165">
        <v>2015</v>
      </c>
      <c r="AS33" s="165">
        <v>2015</v>
      </c>
      <c r="AT33" s="165">
        <v>2016</v>
      </c>
      <c r="AU33" s="165">
        <v>2014</v>
      </c>
      <c r="AV33" s="165">
        <v>2015</v>
      </c>
      <c r="AW33" s="165">
        <v>2015</v>
      </c>
      <c r="AX33" s="165">
        <v>2015</v>
      </c>
      <c r="AY33" s="165">
        <v>2014</v>
      </c>
      <c r="AZ33" s="177">
        <v>2015</v>
      </c>
      <c r="BA33" s="177">
        <v>2015</v>
      </c>
      <c r="BB33" s="165">
        <v>2016</v>
      </c>
      <c r="BC33" s="165">
        <v>2015</v>
      </c>
      <c r="BD33" s="165">
        <v>2014</v>
      </c>
      <c r="BE33" s="165">
        <v>2014</v>
      </c>
      <c r="BF33" s="108"/>
    </row>
    <row r="34" spans="1:58" x14ac:dyDescent="0.25">
      <c r="A34" s="133" t="s">
        <v>57</v>
      </c>
      <c r="B34" s="111" t="s">
        <v>56</v>
      </c>
      <c r="C34" s="163">
        <v>2014</v>
      </c>
      <c r="D34" s="163">
        <v>2014</v>
      </c>
      <c r="E34" s="163">
        <v>2014</v>
      </c>
      <c r="F34" s="163">
        <v>2014</v>
      </c>
      <c r="G34" s="163">
        <v>2014</v>
      </c>
      <c r="H34" s="163">
        <v>2014</v>
      </c>
      <c r="I34" s="163">
        <v>2014</v>
      </c>
      <c r="J34" s="163">
        <v>2016</v>
      </c>
      <c r="K34" s="163">
        <v>2016</v>
      </c>
      <c r="L34" s="163">
        <v>2016</v>
      </c>
      <c r="M34" s="165">
        <v>2017</v>
      </c>
      <c r="N34" s="165">
        <v>2017</v>
      </c>
      <c r="O34" s="165">
        <v>2016</v>
      </c>
      <c r="P34" s="165">
        <v>2016</v>
      </c>
      <c r="Q34" s="165">
        <v>2015</v>
      </c>
      <c r="R34" s="165" t="s">
        <v>958</v>
      </c>
      <c r="S34" s="165">
        <v>2017</v>
      </c>
      <c r="T34" s="165">
        <v>2014</v>
      </c>
      <c r="U34" s="165">
        <v>2015</v>
      </c>
      <c r="V34" s="165" t="s">
        <v>958</v>
      </c>
      <c r="W34" s="165">
        <v>2015</v>
      </c>
      <c r="X34" s="165" t="s">
        <v>958</v>
      </c>
      <c r="Y34" s="165">
        <v>2010</v>
      </c>
      <c r="Z34" s="165">
        <v>2016</v>
      </c>
      <c r="AA34" s="165">
        <v>2015</v>
      </c>
      <c r="AB34" s="165" t="s">
        <v>958</v>
      </c>
      <c r="AC34" s="165">
        <v>2014</v>
      </c>
      <c r="AD34" s="165">
        <v>2015</v>
      </c>
      <c r="AE34" s="165" t="s">
        <v>958</v>
      </c>
      <c r="AF34" s="165">
        <v>2015</v>
      </c>
      <c r="AG34" s="164">
        <v>2010</v>
      </c>
      <c r="AH34" s="165">
        <v>2015</v>
      </c>
      <c r="AI34" s="165">
        <v>2016</v>
      </c>
      <c r="AJ34" s="165">
        <v>2017</v>
      </c>
      <c r="AK34" s="167"/>
      <c r="AL34" s="167" t="s">
        <v>1132</v>
      </c>
      <c r="AM34" s="165">
        <v>2016</v>
      </c>
      <c r="AN34" s="165">
        <v>2014</v>
      </c>
      <c r="AO34" s="165">
        <v>2014</v>
      </c>
      <c r="AP34" s="165">
        <v>2014</v>
      </c>
      <c r="AQ34" s="165">
        <v>2014</v>
      </c>
      <c r="AR34" s="165">
        <v>2011</v>
      </c>
      <c r="AS34" s="165">
        <v>2015</v>
      </c>
      <c r="AT34" s="165">
        <v>2016</v>
      </c>
      <c r="AU34" s="165">
        <v>2014</v>
      </c>
      <c r="AV34" s="165" t="s">
        <v>958</v>
      </c>
      <c r="AW34" s="165">
        <v>2015</v>
      </c>
      <c r="AX34" s="165">
        <v>2015</v>
      </c>
      <c r="AY34" s="165">
        <v>2014</v>
      </c>
      <c r="AZ34" s="177">
        <v>2015</v>
      </c>
      <c r="BA34" s="177">
        <v>2015</v>
      </c>
      <c r="BB34" s="165">
        <v>2016</v>
      </c>
      <c r="BC34" s="165">
        <v>2015</v>
      </c>
      <c r="BD34" s="165">
        <v>2014</v>
      </c>
      <c r="BE34" s="165">
        <v>2014</v>
      </c>
      <c r="BF34" s="108"/>
    </row>
    <row r="35" spans="1:58" x14ac:dyDescent="0.25">
      <c r="A35" s="133" t="s">
        <v>60</v>
      </c>
      <c r="B35" s="111" t="s">
        <v>59</v>
      </c>
      <c r="C35" s="163">
        <v>2014</v>
      </c>
      <c r="D35" s="163">
        <v>2014</v>
      </c>
      <c r="E35" s="163">
        <v>2014</v>
      </c>
      <c r="F35" s="163">
        <v>2014</v>
      </c>
      <c r="G35" s="163">
        <v>2014</v>
      </c>
      <c r="H35" s="163">
        <v>2014</v>
      </c>
      <c r="I35" s="163">
        <v>2014</v>
      </c>
      <c r="J35" s="163">
        <v>2016</v>
      </c>
      <c r="K35" s="163">
        <v>2016</v>
      </c>
      <c r="L35" s="163">
        <v>2016</v>
      </c>
      <c r="M35" s="165">
        <v>2017</v>
      </c>
      <c r="N35" s="165">
        <v>2017</v>
      </c>
      <c r="O35" s="165">
        <v>2016</v>
      </c>
      <c r="P35" s="165">
        <v>2016</v>
      </c>
      <c r="Q35" s="165">
        <v>2015</v>
      </c>
      <c r="R35" s="165" t="s">
        <v>973</v>
      </c>
      <c r="S35" s="165">
        <v>2017</v>
      </c>
      <c r="T35" s="165">
        <v>2014</v>
      </c>
      <c r="U35" s="165">
        <v>2015</v>
      </c>
      <c r="V35" s="165" t="s">
        <v>1131</v>
      </c>
      <c r="W35" s="165">
        <v>2015</v>
      </c>
      <c r="X35" s="165">
        <v>2010</v>
      </c>
      <c r="Y35" s="165">
        <v>2009</v>
      </c>
      <c r="Z35" s="165">
        <v>2016</v>
      </c>
      <c r="AA35" s="165">
        <v>2015</v>
      </c>
      <c r="AB35" s="165">
        <v>2015</v>
      </c>
      <c r="AC35" s="165">
        <v>2014</v>
      </c>
      <c r="AD35" s="165">
        <v>2015</v>
      </c>
      <c r="AE35" s="165">
        <v>2012</v>
      </c>
      <c r="AF35" s="165">
        <v>2015</v>
      </c>
      <c r="AG35" s="164">
        <v>2008</v>
      </c>
      <c r="AH35" s="165">
        <v>2015</v>
      </c>
      <c r="AI35" s="165">
        <v>2016</v>
      </c>
      <c r="AJ35" s="165">
        <v>2017</v>
      </c>
      <c r="AK35" s="167" t="s">
        <v>1133</v>
      </c>
      <c r="AL35" s="167">
        <v>42766</v>
      </c>
      <c r="AM35" s="165">
        <v>2016</v>
      </c>
      <c r="AN35" s="165">
        <v>2014</v>
      </c>
      <c r="AO35" s="165">
        <v>2014</v>
      </c>
      <c r="AP35" s="165" t="s">
        <v>958</v>
      </c>
      <c r="AQ35" s="165" t="s">
        <v>958</v>
      </c>
      <c r="AR35" s="165" t="s">
        <v>958</v>
      </c>
      <c r="AS35" s="165">
        <v>2015</v>
      </c>
      <c r="AT35" s="165">
        <v>2016</v>
      </c>
      <c r="AU35" s="165">
        <v>2014</v>
      </c>
      <c r="AV35" s="165">
        <v>2015</v>
      </c>
      <c r="AW35" s="165">
        <v>2015</v>
      </c>
      <c r="AX35" s="165">
        <v>2015</v>
      </c>
      <c r="AY35" s="165">
        <v>2014</v>
      </c>
      <c r="AZ35" s="177">
        <v>2015</v>
      </c>
      <c r="BA35" s="177">
        <v>2015</v>
      </c>
      <c r="BB35" s="165">
        <v>2016</v>
      </c>
      <c r="BC35" s="165">
        <v>2015</v>
      </c>
      <c r="BD35" s="165">
        <v>2014</v>
      </c>
      <c r="BE35" s="165">
        <v>2014</v>
      </c>
      <c r="BF35" s="108"/>
    </row>
    <row r="36" spans="1:58" x14ac:dyDescent="0.25">
      <c r="A36" s="133" t="s">
        <v>62</v>
      </c>
      <c r="B36" s="111" t="s">
        <v>61</v>
      </c>
      <c r="C36" s="163">
        <v>2014</v>
      </c>
      <c r="D36" s="163">
        <v>2014</v>
      </c>
      <c r="E36" s="163">
        <v>2014</v>
      </c>
      <c r="F36" s="163">
        <v>2014</v>
      </c>
      <c r="G36" s="163">
        <v>2014</v>
      </c>
      <c r="H36" s="163">
        <v>2014</v>
      </c>
      <c r="I36" s="163">
        <v>2014</v>
      </c>
      <c r="J36" s="163">
        <v>2016</v>
      </c>
      <c r="K36" s="163">
        <v>2016</v>
      </c>
      <c r="L36" s="163">
        <v>2016</v>
      </c>
      <c r="M36" s="165">
        <v>2017</v>
      </c>
      <c r="N36" s="165">
        <v>2017</v>
      </c>
      <c r="O36" s="165">
        <v>2016</v>
      </c>
      <c r="P36" s="165">
        <v>2016</v>
      </c>
      <c r="Q36" s="165">
        <v>2015</v>
      </c>
      <c r="R36" s="165" t="s">
        <v>973</v>
      </c>
      <c r="S36" s="165">
        <v>2017</v>
      </c>
      <c r="T36" s="165">
        <v>2014</v>
      </c>
      <c r="U36" s="165">
        <v>2015</v>
      </c>
      <c r="V36" s="165" t="s">
        <v>1131</v>
      </c>
      <c r="W36" s="165">
        <v>2015</v>
      </c>
      <c r="X36" s="165">
        <v>2015</v>
      </c>
      <c r="Y36" s="165" t="s">
        <v>958</v>
      </c>
      <c r="Z36" s="165">
        <v>2016</v>
      </c>
      <c r="AA36" s="165">
        <v>2015</v>
      </c>
      <c r="AB36" s="165">
        <v>2015</v>
      </c>
      <c r="AC36" s="165">
        <v>2014</v>
      </c>
      <c r="AD36" s="165">
        <v>2015</v>
      </c>
      <c r="AE36" s="165">
        <v>2012</v>
      </c>
      <c r="AF36" s="165">
        <v>2015</v>
      </c>
      <c r="AG36" s="164">
        <v>2011</v>
      </c>
      <c r="AH36" s="165">
        <v>2015</v>
      </c>
      <c r="AI36" s="165">
        <v>2016</v>
      </c>
      <c r="AJ36" s="165">
        <v>2017</v>
      </c>
      <c r="AK36" s="167" t="s">
        <v>1133</v>
      </c>
      <c r="AL36" s="167">
        <v>42947</v>
      </c>
      <c r="AM36" s="165">
        <v>2016</v>
      </c>
      <c r="AN36" s="165">
        <v>2014</v>
      </c>
      <c r="AO36" s="165">
        <v>2014</v>
      </c>
      <c r="AP36" s="165" t="s">
        <v>958</v>
      </c>
      <c r="AQ36" s="165" t="s">
        <v>958</v>
      </c>
      <c r="AR36" s="165" t="s">
        <v>958</v>
      </c>
      <c r="AS36" s="165">
        <v>2015</v>
      </c>
      <c r="AT36" s="165">
        <v>2016</v>
      </c>
      <c r="AU36" s="165">
        <v>2014</v>
      </c>
      <c r="AV36" s="165">
        <v>2015</v>
      </c>
      <c r="AW36" s="165">
        <v>2015</v>
      </c>
      <c r="AX36" s="165">
        <v>2015</v>
      </c>
      <c r="AY36" s="165">
        <v>2014</v>
      </c>
      <c r="AZ36" s="177">
        <v>2015</v>
      </c>
      <c r="BA36" s="177">
        <v>2015</v>
      </c>
      <c r="BB36" s="165">
        <v>2016</v>
      </c>
      <c r="BC36" s="165">
        <v>2015</v>
      </c>
      <c r="BD36" s="165">
        <v>2014</v>
      </c>
      <c r="BE36" s="165">
        <v>2014</v>
      </c>
      <c r="BF36" s="108"/>
    </row>
    <row r="37" spans="1:58" x14ac:dyDescent="0.25">
      <c r="A37" s="133" t="s">
        <v>64</v>
      </c>
      <c r="B37" s="111" t="s">
        <v>63</v>
      </c>
      <c r="C37" s="163">
        <v>2014</v>
      </c>
      <c r="D37" s="163">
        <v>2014</v>
      </c>
      <c r="E37" s="163">
        <v>2014</v>
      </c>
      <c r="F37" s="163">
        <v>2014</v>
      </c>
      <c r="G37" s="163">
        <v>2014</v>
      </c>
      <c r="H37" s="163">
        <v>2014</v>
      </c>
      <c r="I37" s="163">
        <v>2014</v>
      </c>
      <c r="J37" s="163">
        <v>2016</v>
      </c>
      <c r="K37" s="163">
        <v>2016</v>
      </c>
      <c r="L37" s="163">
        <v>2016</v>
      </c>
      <c r="M37" s="165">
        <v>2017</v>
      </c>
      <c r="N37" s="165">
        <v>2017</v>
      </c>
      <c r="O37" s="165">
        <v>2016</v>
      </c>
      <c r="P37" s="165">
        <v>2016</v>
      </c>
      <c r="Q37" s="165">
        <v>2015</v>
      </c>
      <c r="R37" s="165" t="s">
        <v>958</v>
      </c>
      <c r="S37" s="165">
        <v>2017</v>
      </c>
      <c r="T37" s="165">
        <v>2014</v>
      </c>
      <c r="U37" s="165">
        <v>2015</v>
      </c>
      <c r="V37" s="165" t="s">
        <v>1131</v>
      </c>
      <c r="W37" s="165">
        <v>2015</v>
      </c>
      <c r="X37" s="165">
        <v>2014</v>
      </c>
      <c r="Y37" s="165">
        <v>2010</v>
      </c>
      <c r="Z37" s="165">
        <v>2016</v>
      </c>
      <c r="AA37" s="165">
        <v>2015</v>
      </c>
      <c r="AB37" s="165">
        <v>2015</v>
      </c>
      <c r="AC37" s="165">
        <v>2014</v>
      </c>
      <c r="AD37" s="165">
        <v>2015</v>
      </c>
      <c r="AE37" s="165" t="s">
        <v>958</v>
      </c>
      <c r="AF37" s="165">
        <v>2015</v>
      </c>
      <c r="AG37" s="164">
        <v>2013</v>
      </c>
      <c r="AH37" s="165">
        <v>2015</v>
      </c>
      <c r="AI37" s="165">
        <v>2016</v>
      </c>
      <c r="AJ37" s="165">
        <v>2017</v>
      </c>
      <c r="AK37" s="167"/>
      <c r="AL37" s="167" t="s">
        <v>1132</v>
      </c>
      <c r="AM37" s="165">
        <v>2016</v>
      </c>
      <c r="AN37" s="165">
        <v>2014</v>
      </c>
      <c r="AO37" s="165">
        <v>2014</v>
      </c>
      <c r="AP37" s="165">
        <v>2014</v>
      </c>
      <c r="AQ37" s="165">
        <v>2014</v>
      </c>
      <c r="AR37" s="165">
        <v>2011</v>
      </c>
      <c r="AS37" s="165">
        <v>2015</v>
      </c>
      <c r="AT37" s="165">
        <v>2016</v>
      </c>
      <c r="AU37" s="165">
        <v>2014</v>
      </c>
      <c r="AV37" s="165">
        <v>2015</v>
      </c>
      <c r="AW37" s="165">
        <v>2015</v>
      </c>
      <c r="AX37" s="165">
        <v>2015</v>
      </c>
      <c r="AY37" s="165">
        <v>2014</v>
      </c>
      <c r="AZ37" s="177">
        <v>2015</v>
      </c>
      <c r="BA37" s="177">
        <v>2015</v>
      </c>
      <c r="BB37" s="165">
        <v>2016</v>
      </c>
      <c r="BC37" s="165">
        <v>2015</v>
      </c>
      <c r="BD37" s="165">
        <v>2014</v>
      </c>
      <c r="BE37" s="165">
        <v>2014</v>
      </c>
      <c r="BF37" s="108"/>
    </row>
    <row r="38" spans="1:58" x14ac:dyDescent="0.25">
      <c r="A38" s="133" t="s">
        <v>376</v>
      </c>
      <c r="B38" s="111" t="s">
        <v>65</v>
      </c>
      <c r="C38" s="163">
        <v>2014</v>
      </c>
      <c r="D38" s="163">
        <v>2014</v>
      </c>
      <c r="E38" s="163">
        <v>2014</v>
      </c>
      <c r="F38" s="163">
        <v>2014</v>
      </c>
      <c r="G38" s="163">
        <v>2014</v>
      </c>
      <c r="H38" s="163">
        <v>2014</v>
      </c>
      <c r="I38" s="163">
        <v>2014</v>
      </c>
      <c r="J38" s="163">
        <v>2016</v>
      </c>
      <c r="K38" s="163">
        <v>2016</v>
      </c>
      <c r="L38" s="163">
        <v>2016</v>
      </c>
      <c r="M38" s="165">
        <v>2017</v>
      </c>
      <c r="N38" s="165">
        <v>2017</v>
      </c>
      <c r="O38" s="165">
        <v>2016</v>
      </c>
      <c r="P38" s="165">
        <v>2016</v>
      </c>
      <c r="Q38" s="165">
        <v>2015</v>
      </c>
      <c r="R38" s="165" t="s">
        <v>976</v>
      </c>
      <c r="S38" s="165">
        <v>2017</v>
      </c>
      <c r="T38" s="165">
        <v>2014</v>
      </c>
      <c r="U38" s="165">
        <v>2015</v>
      </c>
      <c r="V38" s="165" t="s">
        <v>1131</v>
      </c>
      <c r="W38" s="165">
        <v>2015</v>
      </c>
      <c r="X38" s="165">
        <v>2010</v>
      </c>
      <c r="Y38" s="165">
        <v>2012</v>
      </c>
      <c r="Z38" s="165">
        <v>2016</v>
      </c>
      <c r="AA38" s="165">
        <v>2015</v>
      </c>
      <c r="AB38" s="165">
        <v>2011</v>
      </c>
      <c r="AC38" s="165">
        <v>2014</v>
      </c>
      <c r="AD38" s="165">
        <v>2015</v>
      </c>
      <c r="AE38" s="165">
        <v>2012</v>
      </c>
      <c r="AF38" s="165">
        <v>2015</v>
      </c>
      <c r="AG38" s="164">
        <v>2010</v>
      </c>
      <c r="AH38" s="165">
        <v>2015</v>
      </c>
      <c r="AI38" s="165">
        <v>2016</v>
      </c>
      <c r="AJ38" s="165">
        <v>2017</v>
      </c>
      <c r="AK38" s="167"/>
      <c r="AL38" s="167" t="s">
        <v>1132</v>
      </c>
      <c r="AM38" s="165">
        <v>2016</v>
      </c>
      <c r="AN38" s="165">
        <v>2014</v>
      </c>
      <c r="AO38" s="165">
        <v>2014</v>
      </c>
      <c r="AP38" s="165">
        <v>2014</v>
      </c>
      <c r="AQ38" s="165">
        <v>2014</v>
      </c>
      <c r="AR38" s="165">
        <v>2011</v>
      </c>
      <c r="AS38" s="165">
        <v>2015</v>
      </c>
      <c r="AT38" s="165">
        <v>2016</v>
      </c>
      <c r="AU38" s="165">
        <v>2014</v>
      </c>
      <c r="AV38" s="165">
        <v>2015</v>
      </c>
      <c r="AW38" s="165">
        <v>2015</v>
      </c>
      <c r="AX38" s="165">
        <v>2015</v>
      </c>
      <c r="AY38" s="165">
        <v>2014</v>
      </c>
      <c r="AZ38" s="177">
        <v>2015</v>
      </c>
      <c r="BA38" s="177">
        <v>2015</v>
      </c>
      <c r="BB38" s="165">
        <v>2016</v>
      </c>
      <c r="BC38" s="165">
        <v>2015</v>
      </c>
      <c r="BD38" s="165">
        <v>2014</v>
      </c>
      <c r="BE38" s="165">
        <v>2014</v>
      </c>
      <c r="BF38" s="108"/>
    </row>
    <row r="39" spans="1:58" x14ac:dyDescent="0.25">
      <c r="A39" s="133" t="s">
        <v>67</v>
      </c>
      <c r="B39" s="111" t="s">
        <v>66</v>
      </c>
      <c r="C39" s="163">
        <v>2014</v>
      </c>
      <c r="D39" s="163">
        <v>2014</v>
      </c>
      <c r="E39" s="163">
        <v>2014</v>
      </c>
      <c r="F39" s="163">
        <v>2014</v>
      </c>
      <c r="G39" s="163">
        <v>2014</v>
      </c>
      <c r="H39" s="163">
        <v>2014</v>
      </c>
      <c r="I39" s="163">
        <v>2014</v>
      </c>
      <c r="J39" s="163">
        <v>2016</v>
      </c>
      <c r="K39" s="163">
        <v>2016</v>
      </c>
      <c r="L39" s="163">
        <v>2016</v>
      </c>
      <c r="M39" s="165">
        <v>2017</v>
      </c>
      <c r="N39" s="165">
        <v>2017</v>
      </c>
      <c r="O39" s="165">
        <v>2016</v>
      </c>
      <c r="P39" s="165">
        <v>2016</v>
      </c>
      <c r="Q39" s="165">
        <v>2015</v>
      </c>
      <c r="R39" s="165" t="s">
        <v>966</v>
      </c>
      <c r="S39" s="165">
        <v>2017</v>
      </c>
      <c r="T39" s="165">
        <v>2014</v>
      </c>
      <c r="U39" s="165">
        <v>2015</v>
      </c>
      <c r="V39" s="165" t="s">
        <v>1131</v>
      </c>
      <c r="W39" s="165">
        <v>2015</v>
      </c>
      <c r="X39" s="165">
        <v>2010</v>
      </c>
      <c r="Y39" s="165">
        <v>2010</v>
      </c>
      <c r="Z39" s="165">
        <v>2016</v>
      </c>
      <c r="AA39" s="165">
        <v>2015</v>
      </c>
      <c r="AB39" s="165">
        <v>2015</v>
      </c>
      <c r="AC39" s="165">
        <v>2014</v>
      </c>
      <c r="AD39" s="165">
        <v>2015</v>
      </c>
      <c r="AE39" s="165">
        <v>2012</v>
      </c>
      <c r="AF39" s="165">
        <v>2015</v>
      </c>
      <c r="AG39" s="164">
        <v>2014</v>
      </c>
      <c r="AH39" s="165">
        <v>2015</v>
      </c>
      <c r="AI39" s="165">
        <v>2016</v>
      </c>
      <c r="AJ39" s="165">
        <v>2017</v>
      </c>
      <c r="AK39" s="167" t="s">
        <v>1132</v>
      </c>
      <c r="AL39" s="167" t="s">
        <v>1132</v>
      </c>
      <c r="AM39" s="165">
        <v>2016</v>
      </c>
      <c r="AN39" s="165">
        <v>2014</v>
      </c>
      <c r="AO39" s="165">
        <v>2014</v>
      </c>
      <c r="AP39" s="165">
        <v>2014</v>
      </c>
      <c r="AQ39" s="165">
        <v>2014</v>
      </c>
      <c r="AR39" s="165">
        <v>2015</v>
      </c>
      <c r="AS39" s="165">
        <v>2015</v>
      </c>
      <c r="AT39" s="165">
        <v>2016</v>
      </c>
      <c r="AU39" s="165">
        <v>2014</v>
      </c>
      <c r="AV39" s="165">
        <v>2015</v>
      </c>
      <c r="AW39" s="165">
        <v>2015</v>
      </c>
      <c r="AX39" s="165">
        <v>2015</v>
      </c>
      <c r="AY39" s="165">
        <v>2014</v>
      </c>
      <c r="AZ39" s="177">
        <v>2015</v>
      </c>
      <c r="BA39" s="177">
        <v>2015</v>
      </c>
      <c r="BB39" s="165">
        <v>2016</v>
      </c>
      <c r="BC39" s="165">
        <v>2015</v>
      </c>
      <c r="BD39" s="165">
        <v>2014</v>
      </c>
      <c r="BE39" s="165">
        <v>2014</v>
      </c>
      <c r="BF39" s="108"/>
    </row>
    <row r="40" spans="1:58" x14ac:dyDescent="0.25">
      <c r="A40" s="133" t="s">
        <v>69</v>
      </c>
      <c r="B40" s="111" t="s">
        <v>68</v>
      </c>
      <c r="C40" s="163">
        <v>2014</v>
      </c>
      <c r="D40" s="163">
        <v>2014</v>
      </c>
      <c r="E40" s="163">
        <v>2014</v>
      </c>
      <c r="F40" s="163">
        <v>2014</v>
      </c>
      <c r="G40" s="163">
        <v>2014</v>
      </c>
      <c r="H40" s="163">
        <v>2014</v>
      </c>
      <c r="I40" s="163">
        <v>2014</v>
      </c>
      <c r="J40" s="163">
        <v>2016</v>
      </c>
      <c r="K40" s="163">
        <v>2016</v>
      </c>
      <c r="L40" s="163">
        <v>2016</v>
      </c>
      <c r="M40" s="165">
        <v>2017</v>
      </c>
      <c r="N40" s="165">
        <v>2017</v>
      </c>
      <c r="O40" s="165">
        <v>2016</v>
      </c>
      <c r="P40" s="165">
        <v>2016</v>
      </c>
      <c r="Q40" s="165">
        <v>2015</v>
      </c>
      <c r="R40" s="165" t="s">
        <v>977</v>
      </c>
      <c r="S40" s="165">
        <v>2017</v>
      </c>
      <c r="T40" s="165">
        <v>2014</v>
      </c>
      <c r="U40" s="165">
        <v>2015</v>
      </c>
      <c r="V40" s="165" t="s">
        <v>1131</v>
      </c>
      <c r="W40" s="165">
        <v>2015</v>
      </c>
      <c r="X40" s="165">
        <v>2012</v>
      </c>
      <c r="Y40" s="165" t="s">
        <v>958</v>
      </c>
      <c r="Z40" s="165">
        <v>2016</v>
      </c>
      <c r="AA40" s="165">
        <v>2015</v>
      </c>
      <c r="AB40" s="165" t="s">
        <v>958</v>
      </c>
      <c r="AC40" s="165">
        <v>2014</v>
      </c>
      <c r="AD40" s="165">
        <v>2015</v>
      </c>
      <c r="AE40" s="165">
        <v>2012</v>
      </c>
      <c r="AF40" s="165" t="s">
        <v>958</v>
      </c>
      <c r="AG40" s="164">
        <v>2004</v>
      </c>
      <c r="AH40" s="165">
        <v>2015</v>
      </c>
      <c r="AI40" s="165">
        <v>2016</v>
      </c>
      <c r="AJ40" s="165">
        <v>2017</v>
      </c>
      <c r="AK40" s="167"/>
      <c r="AL40" s="167" t="s">
        <v>1132</v>
      </c>
      <c r="AM40" s="165">
        <v>2016</v>
      </c>
      <c r="AN40" s="165">
        <v>2014</v>
      </c>
      <c r="AO40" s="165">
        <v>2014</v>
      </c>
      <c r="AP40" s="165" t="s">
        <v>958</v>
      </c>
      <c r="AQ40" s="165" t="s">
        <v>958</v>
      </c>
      <c r="AR40" s="165">
        <v>2009</v>
      </c>
      <c r="AS40" s="165">
        <v>2015</v>
      </c>
      <c r="AT40" s="165">
        <v>2016</v>
      </c>
      <c r="AU40" s="165">
        <v>2014</v>
      </c>
      <c r="AV40" s="165">
        <v>2015</v>
      </c>
      <c r="AW40" s="165">
        <v>2015</v>
      </c>
      <c r="AX40" s="165">
        <v>2015</v>
      </c>
      <c r="AY40" s="165">
        <v>2014</v>
      </c>
      <c r="AZ40" s="177">
        <v>2015</v>
      </c>
      <c r="BA40" s="177">
        <v>2015</v>
      </c>
      <c r="BB40" s="165">
        <v>2016</v>
      </c>
      <c r="BC40" s="165">
        <v>2015</v>
      </c>
      <c r="BD40" s="165">
        <v>2014</v>
      </c>
      <c r="BE40" s="165">
        <v>2014</v>
      </c>
      <c r="BF40" s="108"/>
    </row>
    <row r="41" spans="1:58" x14ac:dyDescent="0.25">
      <c r="A41" s="133" t="s">
        <v>374</v>
      </c>
      <c r="B41" s="111" t="s">
        <v>71</v>
      </c>
      <c r="C41" s="163">
        <v>2014</v>
      </c>
      <c r="D41" s="163">
        <v>2014</v>
      </c>
      <c r="E41" s="163">
        <v>2014</v>
      </c>
      <c r="F41" s="163">
        <v>2014</v>
      </c>
      <c r="G41" s="163">
        <v>2014</v>
      </c>
      <c r="H41" s="163">
        <v>2014</v>
      </c>
      <c r="I41" s="163">
        <v>2014</v>
      </c>
      <c r="J41" s="163">
        <v>2016</v>
      </c>
      <c r="K41" s="163">
        <v>2016</v>
      </c>
      <c r="L41" s="163">
        <v>2016</v>
      </c>
      <c r="M41" s="165">
        <v>2017</v>
      </c>
      <c r="N41" s="165">
        <v>2017</v>
      </c>
      <c r="O41" s="165">
        <v>2016</v>
      </c>
      <c r="P41" s="165">
        <v>2016</v>
      </c>
      <c r="Q41" s="165">
        <v>2015</v>
      </c>
      <c r="R41" s="165" t="s">
        <v>972</v>
      </c>
      <c r="S41" s="165">
        <v>2017</v>
      </c>
      <c r="T41" s="165">
        <v>2014</v>
      </c>
      <c r="U41" s="165">
        <v>2015</v>
      </c>
      <c r="V41" s="165" t="s">
        <v>1131</v>
      </c>
      <c r="W41" s="165">
        <v>2015</v>
      </c>
      <c r="X41" s="165">
        <v>2015</v>
      </c>
      <c r="Y41" s="165">
        <v>2010</v>
      </c>
      <c r="Z41" s="165">
        <v>2016</v>
      </c>
      <c r="AA41" s="165">
        <v>2015</v>
      </c>
      <c r="AB41" s="165">
        <v>2014</v>
      </c>
      <c r="AC41" s="165">
        <v>2014</v>
      </c>
      <c r="AD41" s="165">
        <v>2015</v>
      </c>
      <c r="AE41" s="165">
        <v>2012</v>
      </c>
      <c r="AF41" s="165">
        <v>2015</v>
      </c>
      <c r="AG41" s="164">
        <v>2011</v>
      </c>
      <c r="AH41" s="165">
        <v>2015</v>
      </c>
      <c r="AI41" s="165">
        <v>2016</v>
      </c>
      <c r="AJ41" s="165">
        <v>2017</v>
      </c>
      <c r="AK41" s="167" t="s">
        <v>1133</v>
      </c>
      <c r="AL41" s="167">
        <v>42947</v>
      </c>
      <c r="AM41" s="165">
        <v>2016</v>
      </c>
      <c r="AN41" s="165">
        <v>2014</v>
      </c>
      <c r="AO41" s="165">
        <v>2014</v>
      </c>
      <c r="AP41" s="165">
        <v>2014</v>
      </c>
      <c r="AQ41" s="165">
        <v>2014</v>
      </c>
      <c r="AR41" s="165" t="s">
        <v>958</v>
      </c>
      <c r="AS41" s="165">
        <v>2015</v>
      </c>
      <c r="AT41" s="165">
        <v>2016</v>
      </c>
      <c r="AU41" s="165">
        <v>2014</v>
      </c>
      <c r="AV41" s="165">
        <v>2015</v>
      </c>
      <c r="AW41" s="165">
        <v>2015</v>
      </c>
      <c r="AX41" s="165">
        <v>2015</v>
      </c>
      <c r="AY41" s="165">
        <v>2014</v>
      </c>
      <c r="AZ41" s="177">
        <v>2015</v>
      </c>
      <c r="BA41" s="177">
        <v>2015</v>
      </c>
      <c r="BB41" s="165">
        <v>2016</v>
      </c>
      <c r="BC41" s="165">
        <v>2015</v>
      </c>
      <c r="BD41" s="165">
        <v>2014</v>
      </c>
      <c r="BE41" s="165">
        <v>2014</v>
      </c>
      <c r="BF41" s="108"/>
    </row>
    <row r="42" spans="1:58" x14ac:dyDescent="0.25">
      <c r="A42" s="133" t="s">
        <v>846</v>
      </c>
      <c r="B42" s="111" t="s">
        <v>70</v>
      </c>
      <c r="C42" s="163">
        <v>2014</v>
      </c>
      <c r="D42" s="163">
        <v>2014</v>
      </c>
      <c r="E42" s="163">
        <v>2014</v>
      </c>
      <c r="F42" s="163">
        <v>2014</v>
      </c>
      <c r="G42" s="163">
        <v>2014</v>
      </c>
      <c r="H42" s="163">
        <v>2014</v>
      </c>
      <c r="I42" s="163">
        <v>2014</v>
      </c>
      <c r="J42" s="163">
        <v>2016</v>
      </c>
      <c r="K42" s="163">
        <v>2016</v>
      </c>
      <c r="L42" s="163">
        <v>2016</v>
      </c>
      <c r="M42" s="165">
        <v>2017</v>
      </c>
      <c r="N42" s="165">
        <v>2017</v>
      </c>
      <c r="O42" s="165">
        <v>2016</v>
      </c>
      <c r="P42" s="165">
        <v>2016</v>
      </c>
      <c r="Q42" s="165">
        <v>2015</v>
      </c>
      <c r="R42" s="165" t="s">
        <v>978</v>
      </c>
      <c r="S42" s="165">
        <v>2017</v>
      </c>
      <c r="T42" s="165">
        <v>2014</v>
      </c>
      <c r="U42" s="165">
        <v>2015</v>
      </c>
      <c r="V42" s="165" t="s">
        <v>1131</v>
      </c>
      <c r="W42" s="165">
        <v>2015</v>
      </c>
      <c r="X42" s="165">
        <v>2013</v>
      </c>
      <c r="Y42" s="165" t="s">
        <v>958</v>
      </c>
      <c r="Z42" s="165">
        <v>2016</v>
      </c>
      <c r="AA42" s="165">
        <v>2015</v>
      </c>
      <c r="AB42" s="165">
        <v>2015</v>
      </c>
      <c r="AC42" s="165">
        <v>2014</v>
      </c>
      <c r="AD42" s="165">
        <v>2015</v>
      </c>
      <c r="AE42" s="165">
        <v>2012</v>
      </c>
      <c r="AF42" s="165">
        <v>2015</v>
      </c>
      <c r="AG42" s="164">
        <v>2012</v>
      </c>
      <c r="AH42" s="165">
        <v>2015</v>
      </c>
      <c r="AI42" s="165">
        <v>2016</v>
      </c>
      <c r="AJ42" s="165">
        <v>2017</v>
      </c>
      <c r="AK42" s="167" t="s">
        <v>1133</v>
      </c>
      <c r="AL42" s="167">
        <v>42916</v>
      </c>
      <c r="AM42" s="165">
        <v>2016</v>
      </c>
      <c r="AN42" s="165">
        <v>2014</v>
      </c>
      <c r="AO42" s="165">
        <v>2014</v>
      </c>
      <c r="AP42" s="165" t="s">
        <v>958</v>
      </c>
      <c r="AQ42" s="165" t="s">
        <v>958</v>
      </c>
      <c r="AR42" s="165">
        <v>2015</v>
      </c>
      <c r="AS42" s="165">
        <v>2015</v>
      </c>
      <c r="AT42" s="165">
        <v>2016</v>
      </c>
      <c r="AU42" s="165">
        <v>2014</v>
      </c>
      <c r="AV42" s="165">
        <v>2015</v>
      </c>
      <c r="AW42" s="165">
        <v>2015</v>
      </c>
      <c r="AX42" s="165">
        <v>2015</v>
      </c>
      <c r="AY42" s="165">
        <v>2014</v>
      </c>
      <c r="AZ42" s="177">
        <v>2015</v>
      </c>
      <c r="BA42" s="177">
        <v>2015</v>
      </c>
      <c r="BB42" s="165">
        <v>2016</v>
      </c>
      <c r="BC42" s="165">
        <v>2015</v>
      </c>
      <c r="BD42" s="165">
        <v>2014</v>
      </c>
      <c r="BE42" s="165">
        <v>2014</v>
      </c>
      <c r="BF42" s="108"/>
    </row>
    <row r="43" spans="1:58" x14ac:dyDescent="0.25">
      <c r="A43" s="133" t="s">
        <v>73</v>
      </c>
      <c r="B43" s="111" t="s">
        <v>72</v>
      </c>
      <c r="C43" s="163">
        <v>2014</v>
      </c>
      <c r="D43" s="163">
        <v>2014</v>
      </c>
      <c r="E43" s="163">
        <v>2014</v>
      </c>
      <c r="F43" s="163">
        <v>2014</v>
      </c>
      <c r="G43" s="163">
        <v>2014</v>
      </c>
      <c r="H43" s="163">
        <v>2014</v>
      </c>
      <c r="I43" s="163">
        <v>2014</v>
      </c>
      <c r="J43" s="163">
        <v>2016</v>
      </c>
      <c r="K43" s="163">
        <v>2016</v>
      </c>
      <c r="L43" s="163">
        <v>2016</v>
      </c>
      <c r="M43" s="165">
        <v>2017</v>
      </c>
      <c r="N43" s="165">
        <v>2017</v>
      </c>
      <c r="O43" s="165">
        <v>2016</v>
      </c>
      <c r="P43" s="165">
        <v>2016</v>
      </c>
      <c r="Q43" s="165">
        <v>2015</v>
      </c>
      <c r="R43" s="165" t="s">
        <v>958</v>
      </c>
      <c r="S43" s="165">
        <v>2017</v>
      </c>
      <c r="T43" s="165">
        <v>2014</v>
      </c>
      <c r="U43" s="165">
        <v>2015</v>
      </c>
      <c r="V43" s="165" t="s">
        <v>1131</v>
      </c>
      <c r="W43" s="165">
        <v>2015</v>
      </c>
      <c r="X43" s="165">
        <v>2008</v>
      </c>
      <c r="Y43" s="165">
        <v>2013</v>
      </c>
      <c r="Z43" s="165">
        <v>2016</v>
      </c>
      <c r="AA43" s="165">
        <v>2015</v>
      </c>
      <c r="AB43" s="165">
        <v>2015</v>
      </c>
      <c r="AC43" s="165">
        <v>2014</v>
      </c>
      <c r="AD43" s="165">
        <v>2015</v>
      </c>
      <c r="AE43" s="165">
        <v>2012</v>
      </c>
      <c r="AF43" s="165">
        <v>2015</v>
      </c>
      <c r="AG43" s="164">
        <v>2014</v>
      </c>
      <c r="AH43" s="165">
        <v>2015</v>
      </c>
      <c r="AI43" s="165">
        <v>2016</v>
      </c>
      <c r="AJ43" s="165">
        <v>2017</v>
      </c>
      <c r="AK43" s="167"/>
      <c r="AL43" s="167" t="s">
        <v>1132</v>
      </c>
      <c r="AM43" s="165">
        <v>2016</v>
      </c>
      <c r="AN43" s="165">
        <v>2014</v>
      </c>
      <c r="AO43" s="165">
        <v>2014</v>
      </c>
      <c r="AP43" s="165">
        <v>2014</v>
      </c>
      <c r="AQ43" s="165">
        <v>2014</v>
      </c>
      <c r="AR43" s="165">
        <v>2011</v>
      </c>
      <c r="AS43" s="165">
        <v>2015</v>
      </c>
      <c r="AT43" s="165">
        <v>2016</v>
      </c>
      <c r="AU43" s="165">
        <v>2014</v>
      </c>
      <c r="AV43" s="165">
        <v>2015</v>
      </c>
      <c r="AW43" s="165">
        <v>2015</v>
      </c>
      <c r="AX43" s="165">
        <v>2015</v>
      </c>
      <c r="AY43" s="165">
        <v>2014</v>
      </c>
      <c r="AZ43" s="177">
        <v>2015</v>
      </c>
      <c r="BA43" s="177">
        <v>2015</v>
      </c>
      <c r="BB43" s="165">
        <v>2016</v>
      </c>
      <c r="BC43" s="165">
        <v>2015</v>
      </c>
      <c r="BD43" s="165">
        <v>2014</v>
      </c>
      <c r="BE43" s="165">
        <v>2014</v>
      </c>
      <c r="BF43" s="108"/>
    </row>
    <row r="44" spans="1:58" x14ac:dyDescent="0.25">
      <c r="A44" s="133" t="s">
        <v>371</v>
      </c>
      <c r="B44" s="111" t="s">
        <v>74</v>
      </c>
      <c r="C44" s="163">
        <v>2014</v>
      </c>
      <c r="D44" s="163">
        <v>2014</v>
      </c>
      <c r="E44" s="163">
        <v>2014</v>
      </c>
      <c r="F44" s="163">
        <v>2014</v>
      </c>
      <c r="G44" s="163">
        <v>2014</v>
      </c>
      <c r="H44" s="163">
        <v>2014</v>
      </c>
      <c r="I44" s="163">
        <v>2014</v>
      </c>
      <c r="J44" s="163">
        <v>2016</v>
      </c>
      <c r="K44" s="163">
        <v>2016</v>
      </c>
      <c r="L44" s="163">
        <v>2016</v>
      </c>
      <c r="M44" s="165">
        <v>2017</v>
      </c>
      <c r="N44" s="165">
        <v>2017</v>
      </c>
      <c r="O44" s="165">
        <v>2016</v>
      </c>
      <c r="P44" s="165">
        <v>2016</v>
      </c>
      <c r="Q44" s="165">
        <v>2015</v>
      </c>
      <c r="R44" s="165" t="s">
        <v>972</v>
      </c>
      <c r="S44" s="165">
        <v>2017</v>
      </c>
      <c r="T44" s="165">
        <v>2014</v>
      </c>
      <c r="U44" s="165">
        <v>2015</v>
      </c>
      <c r="V44" s="165" t="s">
        <v>1131</v>
      </c>
      <c r="W44" s="165">
        <v>2015</v>
      </c>
      <c r="X44" s="165">
        <v>2012</v>
      </c>
      <c r="Y44" s="165">
        <v>2010</v>
      </c>
      <c r="Z44" s="165">
        <v>2016</v>
      </c>
      <c r="AA44" s="165">
        <v>2015</v>
      </c>
      <c r="AB44" s="165">
        <v>2015</v>
      </c>
      <c r="AC44" s="165">
        <v>2014</v>
      </c>
      <c r="AD44" s="165">
        <v>2015</v>
      </c>
      <c r="AE44" s="165">
        <v>2012</v>
      </c>
      <c r="AF44" s="165">
        <v>2015</v>
      </c>
      <c r="AG44" s="164">
        <v>2008</v>
      </c>
      <c r="AH44" s="165">
        <v>2015</v>
      </c>
      <c r="AI44" s="165">
        <v>2016</v>
      </c>
      <c r="AJ44" s="165">
        <v>2017</v>
      </c>
      <c r="AK44" s="167" t="s">
        <v>1132</v>
      </c>
      <c r="AL44" s="167" t="s">
        <v>1132</v>
      </c>
      <c r="AM44" s="165">
        <v>2016</v>
      </c>
      <c r="AN44" s="165">
        <v>2014</v>
      </c>
      <c r="AO44" s="165">
        <v>2014</v>
      </c>
      <c r="AP44" s="165">
        <v>2014</v>
      </c>
      <c r="AQ44" s="165">
        <v>2014</v>
      </c>
      <c r="AR44" s="165">
        <v>2015</v>
      </c>
      <c r="AS44" s="165">
        <v>2015</v>
      </c>
      <c r="AT44" s="165">
        <v>2016</v>
      </c>
      <c r="AU44" s="165">
        <v>2014</v>
      </c>
      <c r="AV44" s="165">
        <v>2015</v>
      </c>
      <c r="AW44" s="165">
        <v>2015</v>
      </c>
      <c r="AX44" s="165">
        <v>2015</v>
      </c>
      <c r="AY44" s="165">
        <v>2014</v>
      </c>
      <c r="AZ44" s="177">
        <v>2015</v>
      </c>
      <c r="BA44" s="177">
        <v>2015</v>
      </c>
      <c r="BB44" s="165">
        <v>2016</v>
      </c>
      <c r="BC44" s="165">
        <v>2015</v>
      </c>
      <c r="BD44" s="165">
        <v>2014</v>
      </c>
      <c r="BE44" s="165">
        <v>2014</v>
      </c>
      <c r="BF44" s="108"/>
    </row>
    <row r="45" spans="1:58" x14ac:dyDescent="0.25">
      <c r="A45" s="133" t="s">
        <v>76</v>
      </c>
      <c r="B45" s="111" t="s">
        <v>75</v>
      </c>
      <c r="C45" s="163">
        <v>2014</v>
      </c>
      <c r="D45" s="163">
        <v>2014</v>
      </c>
      <c r="E45" s="163">
        <v>2014</v>
      </c>
      <c r="F45" s="163">
        <v>2014</v>
      </c>
      <c r="G45" s="163">
        <v>2014</v>
      </c>
      <c r="H45" s="163">
        <v>2014</v>
      </c>
      <c r="I45" s="163">
        <v>2014</v>
      </c>
      <c r="J45" s="163">
        <v>2016</v>
      </c>
      <c r="K45" s="163">
        <v>2016</v>
      </c>
      <c r="L45" s="163">
        <v>2016</v>
      </c>
      <c r="M45" s="165">
        <v>2017</v>
      </c>
      <c r="N45" s="165">
        <v>2017</v>
      </c>
      <c r="O45" s="165">
        <v>2016</v>
      </c>
      <c r="P45" s="165">
        <v>2016</v>
      </c>
      <c r="Q45" s="165">
        <v>2015</v>
      </c>
      <c r="R45" s="165" t="s">
        <v>958</v>
      </c>
      <c r="S45" s="165">
        <v>2017</v>
      </c>
      <c r="T45" s="165">
        <v>2014</v>
      </c>
      <c r="U45" s="165">
        <v>2015</v>
      </c>
      <c r="V45" s="165" t="s">
        <v>958</v>
      </c>
      <c r="W45" s="165">
        <v>2015</v>
      </c>
      <c r="X45" s="165" t="s">
        <v>958</v>
      </c>
      <c r="Y45" s="165">
        <v>2012</v>
      </c>
      <c r="Z45" s="165">
        <v>2016</v>
      </c>
      <c r="AA45" s="165">
        <v>2015</v>
      </c>
      <c r="AB45" s="165" t="s">
        <v>958</v>
      </c>
      <c r="AC45" s="165">
        <v>2014</v>
      </c>
      <c r="AD45" s="165">
        <v>2015</v>
      </c>
      <c r="AE45" s="165" t="s">
        <v>958</v>
      </c>
      <c r="AF45" s="165">
        <v>2015</v>
      </c>
      <c r="AG45" s="164">
        <v>2011</v>
      </c>
      <c r="AH45" s="165">
        <v>2015</v>
      </c>
      <c r="AI45" s="165">
        <v>2016</v>
      </c>
      <c r="AJ45" s="165">
        <v>2017</v>
      </c>
      <c r="AK45" s="167"/>
      <c r="AL45" s="167" t="s">
        <v>1132</v>
      </c>
      <c r="AM45" s="165">
        <v>2016</v>
      </c>
      <c r="AN45" s="165">
        <v>2014</v>
      </c>
      <c r="AO45" s="165">
        <v>2014</v>
      </c>
      <c r="AP45" s="165">
        <v>2014</v>
      </c>
      <c r="AQ45" s="165">
        <v>2014</v>
      </c>
      <c r="AR45" s="165">
        <v>2015</v>
      </c>
      <c r="AS45" s="165">
        <v>2015</v>
      </c>
      <c r="AT45" s="165">
        <v>2016</v>
      </c>
      <c r="AU45" s="165">
        <v>2014</v>
      </c>
      <c r="AV45" s="165">
        <v>2015</v>
      </c>
      <c r="AW45" s="165">
        <v>2015</v>
      </c>
      <c r="AX45" s="165">
        <v>2015</v>
      </c>
      <c r="AY45" s="165">
        <v>2014</v>
      </c>
      <c r="AZ45" s="177">
        <v>2015</v>
      </c>
      <c r="BA45" s="177">
        <v>2015</v>
      </c>
      <c r="BB45" s="165">
        <v>2016</v>
      </c>
      <c r="BC45" s="165">
        <v>2015</v>
      </c>
      <c r="BD45" s="165">
        <v>2014</v>
      </c>
      <c r="BE45" s="165">
        <v>2014</v>
      </c>
      <c r="BF45" s="108"/>
    </row>
    <row r="46" spans="1:58" x14ac:dyDescent="0.25">
      <c r="A46" s="133" t="s">
        <v>78</v>
      </c>
      <c r="B46" s="111" t="s">
        <v>77</v>
      </c>
      <c r="C46" s="163">
        <v>2014</v>
      </c>
      <c r="D46" s="163">
        <v>2014</v>
      </c>
      <c r="E46" s="163">
        <v>2014</v>
      </c>
      <c r="F46" s="163">
        <v>2014</v>
      </c>
      <c r="G46" s="163">
        <v>2014</v>
      </c>
      <c r="H46" s="163">
        <v>2014</v>
      </c>
      <c r="I46" s="163">
        <v>2014</v>
      </c>
      <c r="J46" s="163">
        <v>2016</v>
      </c>
      <c r="K46" s="163">
        <v>2016</v>
      </c>
      <c r="L46" s="163">
        <v>2016</v>
      </c>
      <c r="M46" s="165">
        <v>2017</v>
      </c>
      <c r="N46" s="165">
        <v>2017</v>
      </c>
      <c r="O46" s="165">
        <v>2016</v>
      </c>
      <c r="P46" s="165">
        <v>2016</v>
      </c>
      <c r="Q46" s="165">
        <v>2015</v>
      </c>
      <c r="R46" s="165" t="s">
        <v>958</v>
      </c>
      <c r="S46" s="165">
        <v>2017</v>
      </c>
      <c r="T46" s="165">
        <v>2014</v>
      </c>
      <c r="U46" s="165">
        <v>2015</v>
      </c>
      <c r="V46" s="165" t="s">
        <v>958</v>
      </c>
      <c r="W46" s="165">
        <v>2015</v>
      </c>
      <c r="X46" s="165" t="s">
        <v>958</v>
      </c>
      <c r="Y46" s="165">
        <v>2010</v>
      </c>
      <c r="Z46" s="165">
        <v>2016</v>
      </c>
      <c r="AA46" s="165">
        <v>2015</v>
      </c>
      <c r="AB46" s="165">
        <v>2015</v>
      </c>
      <c r="AC46" s="165">
        <v>2014</v>
      </c>
      <c r="AD46" s="165">
        <v>2015</v>
      </c>
      <c r="AE46" s="165" t="s">
        <v>958</v>
      </c>
      <c r="AF46" s="165">
        <v>2015</v>
      </c>
      <c r="AG46" s="164" t="s">
        <v>958</v>
      </c>
      <c r="AH46" s="165">
        <v>2015</v>
      </c>
      <c r="AI46" s="165">
        <v>2016</v>
      </c>
      <c r="AJ46" s="165">
        <v>2017</v>
      </c>
      <c r="AK46" s="167"/>
      <c r="AL46" s="167" t="s">
        <v>1132</v>
      </c>
      <c r="AM46" s="165">
        <v>2016</v>
      </c>
      <c r="AN46" s="165">
        <v>2014</v>
      </c>
      <c r="AO46" s="165">
        <v>2014</v>
      </c>
      <c r="AP46" s="165" t="s">
        <v>958</v>
      </c>
      <c r="AQ46" s="165" t="s">
        <v>958</v>
      </c>
      <c r="AR46" s="165">
        <v>2011</v>
      </c>
      <c r="AS46" s="165">
        <v>2015</v>
      </c>
      <c r="AT46" s="165">
        <v>2016</v>
      </c>
      <c r="AU46" s="165">
        <v>2014</v>
      </c>
      <c r="AV46" s="165">
        <v>2015</v>
      </c>
      <c r="AW46" s="165">
        <v>2015</v>
      </c>
      <c r="AX46" s="165">
        <v>2015</v>
      </c>
      <c r="AY46" s="165">
        <v>2014</v>
      </c>
      <c r="AZ46" s="177">
        <v>2015</v>
      </c>
      <c r="BA46" s="177">
        <v>2015</v>
      </c>
      <c r="BB46" s="165">
        <v>2013</v>
      </c>
      <c r="BC46" s="165">
        <v>2015</v>
      </c>
      <c r="BD46" s="165">
        <v>2014</v>
      </c>
      <c r="BE46" s="165">
        <v>2014</v>
      </c>
      <c r="BF46" s="108"/>
    </row>
    <row r="47" spans="1:58" x14ac:dyDescent="0.25">
      <c r="A47" s="133" t="s">
        <v>80</v>
      </c>
      <c r="B47" s="111" t="s">
        <v>79</v>
      </c>
      <c r="C47" s="163">
        <v>2014</v>
      </c>
      <c r="D47" s="163">
        <v>2014</v>
      </c>
      <c r="E47" s="163">
        <v>2014</v>
      </c>
      <c r="F47" s="163">
        <v>2014</v>
      </c>
      <c r="G47" s="163">
        <v>2014</v>
      </c>
      <c r="H47" s="163">
        <v>2014</v>
      </c>
      <c r="I47" s="163">
        <v>2014</v>
      </c>
      <c r="J47" s="163">
        <v>2016</v>
      </c>
      <c r="K47" s="163">
        <v>2016</v>
      </c>
      <c r="L47" s="163">
        <v>2016</v>
      </c>
      <c r="M47" s="165">
        <v>2017</v>
      </c>
      <c r="N47" s="165">
        <v>2017</v>
      </c>
      <c r="O47" s="165">
        <v>2016</v>
      </c>
      <c r="P47" s="165">
        <v>2016</v>
      </c>
      <c r="Q47" s="165">
        <v>2015</v>
      </c>
      <c r="R47" s="165" t="s">
        <v>958</v>
      </c>
      <c r="S47" s="165">
        <v>2017</v>
      </c>
      <c r="T47" s="165">
        <v>2014</v>
      </c>
      <c r="U47" s="165">
        <v>2015</v>
      </c>
      <c r="V47" s="165" t="s">
        <v>958</v>
      </c>
      <c r="W47" s="165">
        <v>2015</v>
      </c>
      <c r="X47" s="165" t="s">
        <v>958</v>
      </c>
      <c r="Y47" s="165">
        <v>2012</v>
      </c>
      <c r="Z47" s="165">
        <v>2016</v>
      </c>
      <c r="AA47" s="165">
        <v>2015</v>
      </c>
      <c r="AB47" s="165">
        <v>2013</v>
      </c>
      <c r="AC47" s="165">
        <v>2014</v>
      </c>
      <c r="AD47" s="165">
        <v>2015</v>
      </c>
      <c r="AE47" s="165" t="s">
        <v>958</v>
      </c>
      <c r="AF47" s="165">
        <v>2015</v>
      </c>
      <c r="AG47" s="164">
        <v>2012</v>
      </c>
      <c r="AH47" s="165">
        <v>2015</v>
      </c>
      <c r="AI47" s="165">
        <v>2016</v>
      </c>
      <c r="AJ47" s="165">
        <v>2017</v>
      </c>
      <c r="AK47" s="167" t="s">
        <v>1132</v>
      </c>
      <c r="AL47" s="167" t="s">
        <v>1132</v>
      </c>
      <c r="AM47" s="165">
        <v>2016</v>
      </c>
      <c r="AN47" s="165">
        <v>2014</v>
      </c>
      <c r="AO47" s="165">
        <v>2014</v>
      </c>
      <c r="AP47" s="165">
        <v>2014</v>
      </c>
      <c r="AQ47" s="165">
        <v>2014</v>
      </c>
      <c r="AR47" s="165" t="s">
        <v>958</v>
      </c>
      <c r="AS47" s="165">
        <v>2015</v>
      </c>
      <c r="AT47" s="165">
        <v>2016</v>
      </c>
      <c r="AU47" s="165">
        <v>2014</v>
      </c>
      <c r="AV47" s="165">
        <v>2015</v>
      </c>
      <c r="AW47" s="165">
        <v>2015</v>
      </c>
      <c r="AX47" s="165">
        <v>2015</v>
      </c>
      <c r="AY47" s="165">
        <v>2014</v>
      </c>
      <c r="AZ47" s="177">
        <v>2015</v>
      </c>
      <c r="BA47" s="177">
        <v>2015</v>
      </c>
      <c r="BB47" s="165">
        <v>2016</v>
      </c>
      <c r="BC47" s="165">
        <v>2015</v>
      </c>
      <c r="BD47" s="165">
        <v>2014</v>
      </c>
      <c r="BE47" s="165">
        <v>2014</v>
      </c>
      <c r="BF47" s="108"/>
    </row>
    <row r="48" spans="1:58" x14ac:dyDescent="0.25">
      <c r="A48" s="133" t="s">
        <v>82</v>
      </c>
      <c r="B48" s="111" t="s">
        <v>81</v>
      </c>
      <c r="C48" s="163">
        <v>2014</v>
      </c>
      <c r="D48" s="163">
        <v>2014</v>
      </c>
      <c r="E48" s="163">
        <v>2014</v>
      </c>
      <c r="F48" s="163">
        <v>2014</v>
      </c>
      <c r="G48" s="163">
        <v>2014</v>
      </c>
      <c r="H48" s="163">
        <v>2014</v>
      </c>
      <c r="I48" s="163">
        <v>2014</v>
      </c>
      <c r="J48" s="163">
        <v>2016</v>
      </c>
      <c r="K48" s="163">
        <v>2016</v>
      </c>
      <c r="L48" s="163">
        <v>2016</v>
      </c>
      <c r="M48" s="165">
        <v>2017</v>
      </c>
      <c r="N48" s="165">
        <v>2017</v>
      </c>
      <c r="O48" s="165">
        <v>2016</v>
      </c>
      <c r="P48" s="165">
        <v>2016</v>
      </c>
      <c r="Q48" s="165">
        <v>2015</v>
      </c>
      <c r="R48" s="165" t="s">
        <v>958</v>
      </c>
      <c r="S48" s="165">
        <v>2017</v>
      </c>
      <c r="T48" s="165">
        <v>2014</v>
      </c>
      <c r="U48" s="165">
        <v>2015</v>
      </c>
      <c r="V48" s="165" t="s">
        <v>958</v>
      </c>
      <c r="W48" s="165">
        <v>2015</v>
      </c>
      <c r="X48" s="165" t="s">
        <v>958</v>
      </c>
      <c r="Y48" s="165">
        <v>2011</v>
      </c>
      <c r="Z48" s="165">
        <v>2016</v>
      </c>
      <c r="AA48" s="165">
        <v>2015</v>
      </c>
      <c r="AB48" s="165">
        <v>2013</v>
      </c>
      <c r="AC48" s="165">
        <v>2014</v>
      </c>
      <c r="AD48" s="165">
        <v>2015</v>
      </c>
      <c r="AE48" s="165" t="s">
        <v>958</v>
      </c>
      <c r="AF48" s="165">
        <v>2015</v>
      </c>
      <c r="AG48" s="164">
        <v>2012</v>
      </c>
      <c r="AH48" s="165">
        <v>2015</v>
      </c>
      <c r="AI48" s="165">
        <v>2016</v>
      </c>
      <c r="AJ48" s="165">
        <v>2017</v>
      </c>
      <c r="AK48" s="167"/>
      <c r="AL48" s="167" t="s">
        <v>1132</v>
      </c>
      <c r="AM48" s="165">
        <v>2016</v>
      </c>
      <c r="AN48" s="165">
        <v>2014</v>
      </c>
      <c r="AO48" s="165">
        <v>2014</v>
      </c>
      <c r="AP48" s="165">
        <v>2014</v>
      </c>
      <c r="AQ48" s="165">
        <v>2014</v>
      </c>
      <c r="AR48" s="165">
        <v>2015</v>
      </c>
      <c r="AS48" s="165">
        <v>2015</v>
      </c>
      <c r="AT48" s="165">
        <v>2016</v>
      </c>
      <c r="AU48" s="165">
        <v>2014</v>
      </c>
      <c r="AV48" s="165" t="s">
        <v>958</v>
      </c>
      <c r="AW48" s="165">
        <v>2015</v>
      </c>
      <c r="AX48" s="165">
        <v>2015</v>
      </c>
      <c r="AY48" s="165">
        <v>2014</v>
      </c>
      <c r="AZ48" s="177">
        <v>2015</v>
      </c>
      <c r="BA48" s="177">
        <v>2015</v>
      </c>
      <c r="BB48" s="165">
        <v>2016</v>
      </c>
      <c r="BC48" s="165">
        <v>2015</v>
      </c>
      <c r="BD48" s="165">
        <v>2014</v>
      </c>
      <c r="BE48" s="165">
        <v>2014</v>
      </c>
      <c r="BF48" s="108"/>
    </row>
    <row r="49" spans="1:58" x14ac:dyDescent="0.25">
      <c r="A49" s="133" t="s">
        <v>84</v>
      </c>
      <c r="B49" s="111" t="s">
        <v>83</v>
      </c>
      <c r="C49" s="163">
        <v>2014</v>
      </c>
      <c r="D49" s="163">
        <v>2014</v>
      </c>
      <c r="E49" s="163">
        <v>2014</v>
      </c>
      <c r="F49" s="163">
        <v>2014</v>
      </c>
      <c r="G49" s="163">
        <v>2014</v>
      </c>
      <c r="H49" s="163">
        <v>2014</v>
      </c>
      <c r="I49" s="163">
        <v>2014</v>
      </c>
      <c r="J49" s="163">
        <v>2016</v>
      </c>
      <c r="K49" s="163">
        <v>2016</v>
      </c>
      <c r="L49" s="163">
        <v>2016</v>
      </c>
      <c r="M49" s="165">
        <v>2017</v>
      </c>
      <c r="N49" s="165">
        <v>2017</v>
      </c>
      <c r="O49" s="165">
        <v>2016</v>
      </c>
      <c r="P49" s="165">
        <v>2016</v>
      </c>
      <c r="Q49" s="165">
        <v>2015</v>
      </c>
      <c r="R49" s="165" t="s">
        <v>958</v>
      </c>
      <c r="S49" s="165">
        <v>2017</v>
      </c>
      <c r="T49" s="165">
        <v>2014</v>
      </c>
      <c r="U49" s="165">
        <v>2015</v>
      </c>
      <c r="V49" s="165" t="s">
        <v>958</v>
      </c>
      <c r="W49" s="165">
        <v>2015</v>
      </c>
      <c r="X49" s="165" t="s">
        <v>958</v>
      </c>
      <c r="Y49" s="165">
        <v>2010</v>
      </c>
      <c r="Z49" s="165">
        <v>2016</v>
      </c>
      <c r="AA49" s="165">
        <v>2015</v>
      </c>
      <c r="AB49" s="165">
        <v>2014</v>
      </c>
      <c r="AC49" s="165">
        <v>2014</v>
      </c>
      <c r="AD49" s="165">
        <v>2015</v>
      </c>
      <c r="AE49" s="165" t="s">
        <v>958</v>
      </c>
      <c r="AF49" s="165">
        <v>2015</v>
      </c>
      <c r="AG49" s="164">
        <v>2012</v>
      </c>
      <c r="AH49" s="165">
        <v>2015</v>
      </c>
      <c r="AI49" s="165">
        <v>2016</v>
      </c>
      <c r="AJ49" s="165">
        <v>2017</v>
      </c>
      <c r="AK49" s="167"/>
      <c r="AL49" s="167" t="s">
        <v>1132</v>
      </c>
      <c r="AM49" s="165">
        <v>2016</v>
      </c>
      <c r="AN49" s="165">
        <v>2014</v>
      </c>
      <c r="AO49" s="165">
        <v>2014</v>
      </c>
      <c r="AP49" s="165">
        <v>2014</v>
      </c>
      <c r="AQ49" s="165">
        <v>2014</v>
      </c>
      <c r="AR49" s="165">
        <v>2015</v>
      </c>
      <c r="AS49" s="165">
        <v>2015</v>
      </c>
      <c r="AT49" s="165">
        <v>2016</v>
      </c>
      <c r="AU49" s="165">
        <v>2014</v>
      </c>
      <c r="AV49" s="165" t="s">
        <v>958</v>
      </c>
      <c r="AW49" s="165">
        <v>2015</v>
      </c>
      <c r="AX49" s="165">
        <v>2015</v>
      </c>
      <c r="AY49" s="165">
        <v>2014</v>
      </c>
      <c r="AZ49" s="177">
        <v>2015</v>
      </c>
      <c r="BA49" s="177">
        <v>2015</v>
      </c>
      <c r="BB49" s="165">
        <v>2016</v>
      </c>
      <c r="BC49" s="165">
        <v>2015</v>
      </c>
      <c r="BD49" s="165">
        <v>2014</v>
      </c>
      <c r="BE49" s="165">
        <v>2014</v>
      </c>
      <c r="BF49" s="108"/>
    </row>
    <row r="50" spans="1:58" x14ac:dyDescent="0.25">
      <c r="A50" s="133" t="s">
        <v>86</v>
      </c>
      <c r="B50" s="111" t="s">
        <v>85</v>
      </c>
      <c r="C50" s="163">
        <v>2014</v>
      </c>
      <c r="D50" s="163">
        <v>2014</v>
      </c>
      <c r="E50" s="163">
        <v>2014</v>
      </c>
      <c r="F50" s="163">
        <v>2014</v>
      </c>
      <c r="G50" s="163">
        <v>2014</v>
      </c>
      <c r="H50" s="163">
        <v>2014</v>
      </c>
      <c r="I50" s="163">
        <v>2014</v>
      </c>
      <c r="J50" s="163">
        <v>2016</v>
      </c>
      <c r="K50" s="163">
        <v>2016</v>
      </c>
      <c r="L50" s="163">
        <v>2016</v>
      </c>
      <c r="M50" s="165">
        <v>2017</v>
      </c>
      <c r="N50" s="165">
        <v>2017</v>
      </c>
      <c r="O50" s="165">
        <v>2016</v>
      </c>
      <c r="P50" s="165">
        <v>2016</v>
      </c>
      <c r="Q50" s="165">
        <v>2015</v>
      </c>
      <c r="R50" s="165" t="s">
        <v>979</v>
      </c>
      <c r="S50" s="165">
        <v>2017</v>
      </c>
      <c r="T50" s="165">
        <v>2014</v>
      </c>
      <c r="U50" s="165">
        <v>2015</v>
      </c>
      <c r="V50" s="165" t="s">
        <v>958</v>
      </c>
      <c r="W50" s="165">
        <v>2015</v>
      </c>
      <c r="X50" s="165">
        <v>2012</v>
      </c>
      <c r="Y50" s="165">
        <v>2010</v>
      </c>
      <c r="Z50" s="165">
        <v>2016</v>
      </c>
      <c r="AA50" s="165">
        <v>2015</v>
      </c>
      <c r="AB50" s="165">
        <v>2015</v>
      </c>
      <c r="AC50" s="165">
        <v>2014</v>
      </c>
      <c r="AD50" s="165">
        <v>2015</v>
      </c>
      <c r="AE50" s="165">
        <v>2012</v>
      </c>
      <c r="AF50" s="165" t="s">
        <v>958</v>
      </c>
      <c r="AG50" s="164">
        <v>2012</v>
      </c>
      <c r="AH50" s="165">
        <v>2015</v>
      </c>
      <c r="AI50" s="165">
        <v>2016</v>
      </c>
      <c r="AJ50" s="165">
        <v>2017</v>
      </c>
      <c r="AK50" s="167"/>
      <c r="AL50" s="167">
        <v>42947</v>
      </c>
      <c r="AM50" s="165">
        <v>2016</v>
      </c>
      <c r="AN50" s="165">
        <v>2014</v>
      </c>
      <c r="AO50" s="165">
        <v>2014</v>
      </c>
      <c r="AP50" s="165" t="s">
        <v>958</v>
      </c>
      <c r="AQ50" s="165" t="s">
        <v>958</v>
      </c>
      <c r="AR50" s="165">
        <v>2011</v>
      </c>
      <c r="AS50" s="165">
        <v>2015</v>
      </c>
      <c r="AT50" s="165">
        <v>2016</v>
      </c>
      <c r="AU50" s="165">
        <v>2014</v>
      </c>
      <c r="AV50" s="165" t="s">
        <v>958</v>
      </c>
      <c r="AW50" s="165">
        <v>2015</v>
      </c>
      <c r="AX50" s="165">
        <v>2015</v>
      </c>
      <c r="AY50" s="165">
        <v>2014</v>
      </c>
      <c r="AZ50" s="177">
        <v>2015</v>
      </c>
      <c r="BA50" s="177">
        <v>2015</v>
      </c>
      <c r="BB50" s="165">
        <v>2015</v>
      </c>
      <c r="BC50" s="165">
        <v>2015</v>
      </c>
      <c r="BD50" s="165">
        <v>2014</v>
      </c>
      <c r="BE50" s="165">
        <v>2014</v>
      </c>
      <c r="BF50" s="108"/>
    </row>
    <row r="51" spans="1:58" x14ac:dyDescent="0.25">
      <c r="A51" s="133" t="s">
        <v>88</v>
      </c>
      <c r="B51" s="111" t="s">
        <v>87</v>
      </c>
      <c r="C51" s="163">
        <v>2014</v>
      </c>
      <c r="D51" s="163">
        <v>2014</v>
      </c>
      <c r="E51" s="163">
        <v>2014</v>
      </c>
      <c r="F51" s="163">
        <v>2014</v>
      </c>
      <c r="G51" s="163">
        <v>2014</v>
      </c>
      <c r="H51" s="163">
        <v>2014</v>
      </c>
      <c r="I51" s="163">
        <v>2014</v>
      </c>
      <c r="J51" s="163">
        <v>2016</v>
      </c>
      <c r="K51" s="163">
        <v>2016</v>
      </c>
      <c r="L51" s="163">
        <v>2016</v>
      </c>
      <c r="M51" s="165">
        <v>2017</v>
      </c>
      <c r="N51" s="165">
        <v>2017</v>
      </c>
      <c r="O51" s="165">
        <v>2016</v>
      </c>
      <c r="P51" s="165">
        <v>2016</v>
      </c>
      <c r="Q51" s="165">
        <v>2015</v>
      </c>
      <c r="R51" s="165" t="s">
        <v>958</v>
      </c>
      <c r="S51" s="165">
        <v>2017</v>
      </c>
      <c r="T51" s="165">
        <v>2014</v>
      </c>
      <c r="U51" s="165">
        <v>2015</v>
      </c>
      <c r="V51" s="165" t="s">
        <v>1131</v>
      </c>
      <c r="W51" s="165">
        <v>2015</v>
      </c>
      <c r="X51" s="165" t="s">
        <v>958</v>
      </c>
      <c r="Y51" s="165">
        <v>2011</v>
      </c>
      <c r="Z51" s="165">
        <v>2016</v>
      </c>
      <c r="AA51" s="165">
        <v>2015</v>
      </c>
      <c r="AB51" s="165" t="s">
        <v>958</v>
      </c>
      <c r="AC51" s="165">
        <v>2014</v>
      </c>
      <c r="AD51" s="165">
        <v>2015</v>
      </c>
      <c r="AE51" s="165" t="s">
        <v>958</v>
      </c>
      <c r="AF51" s="165" t="s">
        <v>958</v>
      </c>
      <c r="AG51" s="164" t="s">
        <v>958</v>
      </c>
      <c r="AH51" s="165">
        <v>2015</v>
      </c>
      <c r="AI51" s="165">
        <v>2016</v>
      </c>
      <c r="AJ51" s="165">
        <v>2017</v>
      </c>
      <c r="AK51" s="167"/>
      <c r="AL51" s="167" t="s">
        <v>1132</v>
      </c>
      <c r="AM51" s="165">
        <v>2016</v>
      </c>
      <c r="AN51" s="165">
        <v>2014</v>
      </c>
      <c r="AO51" s="165">
        <v>2014</v>
      </c>
      <c r="AP51" s="165" t="s">
        <v>958</v>
      </c>
      <c r="AQ51" s="165" t="s">
        <v>958</v>
      </c>
      <c r="AR51" s="165" t="s">
        <v>958</v>
      </c>
      <c r="AS51" s="165">
        <v>2015</v>
      </c>
      <c r="AT51" s="165">
        <v>2016</v>
      </c>
      <c r="AU51" s="165">
        <v>2014</v>
      </c>
      <c r="AV51" s="165" t="s">
        <v>958</v>
      </c>
      <c r="AW51" s="165">
        <v>2015</v>
      </c>
      <c r="AX51" s="165">
        <v>2015</v>
      </c>
      <c r="AY51" s="165">
        <v>2014</v>
      </c>
      <c r="AZ51" s="177">
        <v>2007</v>
      </c>
      <c r="BA51" s="177">
        <v>2007</v>
      </c>
      <c r="BB51" s="165">
        <v>2016</v>
      </c>
      <c r="BC51" s="165">
        <v>2015</v>
      </c>
      <c r="BD51" s="165">
        <v>2014</v>
      </c>
      <c r="BE51" s="165">
        <v>2014</v>
      </c>
      <c r="BF51" s="108"/>
    </row>
    <row r="52" spans="1:58" x14ac:dyDescent="0.25">
      <c r="A52" s="133" t="s">
        <v>90</v>
      </c>
      <c r="B52" s="111" t="s">
        <v>89</v>
      </c>
      <c r="C52" s="163">
        <v>2014</v>
      </c>
      <c r="D52" s="163">
        <v>2014</v>
      </c>
      <c r="E52" s="163">
        <v>2014</v>
      </c>
      <c r="F52" s="163">
        <v>2014</v>
      </c>
      <c r="G52" s="163">
        <v>2014</v>
      </c>
      <c r="H52" s="163">
        <v>2014</v>
      </c>
      <c r="I52" s="163">
        <v>2014</v>
      </c>
      <c r="J52" s="163">
        <v>2016</v>
      </c>
      <c r="K52" s="163">
        <v>2016</v>
      </c>
      <c r="L52" s="163">
        <v>2016</v>
      </c>
      <c r="M52" s="165">
        <v>2017</v>
      </c>
      <c r="N52" s="165">
        <v>2017</v>
      </c>
      <c r="O52" s="165">
        <v>2016</v>
      </c>
      <c r="P52" s="165">
        <v>2016</v>
      </c>
      <c r="Q52" s="165">
        <v>2015</v>
      </c>
      <c r="R52" s="165" t="s">
        <v>980</v>
      </c>
      <c r="S52" s="165">
        <v>2017</v>
      </c>
      <c r="T52" s="165">
        <v>2014</v>
      </c>
      <c r="U52" s="165">
        <v>2015</v>
      </c>
      <c r="V52" s="165" t="s">
        <v>1131</v>
      </c>
      <c r="W52" s="165">
        <v>2015</v>
      </c>
      <c r="X52" s="165">
        <v>2013</v>
      </c>
      <c r="Y52" s="165">
        <v>2012</v>
      </c>
      <c r="Z52" s="165">
        <v>2016</v>
      </c>
      <c r="AA52" s="165">
        <v>2015</v>
      </c>
      <c r="AB52" s="165">
        <v>2015</v>
      </c>
      <c r="AC52" s="165">
        <v>2014</v>
      </c>
      <c r="AD52" s="165">
        <v>2015</v>
      </c>
      <c r="AE52" s="165">
        <v>2012</v>
      </c>
      <c r="AF52" s="165">
        <v>2015</v>
      </c>
      <c r="AG52" s="164">
        <v>2013</v>
      </c>
      <c r="AH52" s="165">
        <v>2015</v>
      </c>
      <c r="AI52" s="165">
        <v>2016</v>
      </c>
      <c r="AJ52" s="165">
        <v>2017</v>
      </c>
      <c r="AK52" s="167"/>
      <c r="AL52" s="167" t="s">
        <v>1132</v>
      </c>
      <c r="AM52" s="165">
        <v>2016</v>
      </c>
      <c r="AN52" s="165">
        <v>2014</v>
      </c>
      <c r="AO52" s="165">
        <v>2014</v>
      </c>
      <c r="AP52" s="165">
        <v>2014</v>
      </c>
      <c r="AQ52" s="165">
        <v>2014</v>
      </c>
      <c r="AR52" s="165">
        <v>2015</v>
      </c>
      <c r="AS52" s="165">
        <v>2015</v>
      </c>
      <c r="AT52" s="165">
        <v>2016</v>
      </c>
      <c r="AU52" s="165">
        <v>2014</v>
      </c>
      <c r="AV52" s="165">
        <v>2015</v>
      </c>
      <c r="AW52" s="165">
        <v>2015</v>
      </c>
      <c r="AX52" s="165">
        <v>2015</v>
      </c>
      <c r="AY52" s="165">
        <v>2014</v>
      </c>
      <c r="AZ52" s="177">
        <v>2015</v>
      </c>
      <c r="BA52" s="177">
        <v>2015</v>
      </c>
      <c r="BB52" s="165">
        <v>2016</v>
      </c>
      <c r="BC52" s="165">
        <v>2015</v>
      </c>
      <c r="BD52" s="165">
        <v>2014</v>
      </c>
      <c r="BE52" s="165">
        <v>2014</v>
      </c>
      <c r="BF52" s="108"/>
    </row>
    <row r="53" spans="1:58" x14ac:dyDescent="0.25">
      <c r="A53" s="133" t="s">
        <v>93</v>
      </c>
      <c r="B53" s="111" t="s">
        <v>92</v>
      </c>
      <c r="C53" s="163">
        <v>2014</v>
      </c>
      <c r="D53" s="163">
        <v>2014</v>
      </c>
      <c r="E53" s="163">
        <v>2014</v>
      </c>
      <c r="F53" s="163">
        <v>2014</v>
      </c>
      <c r="G53" s="163">
        <v>2014</v>
      </c>
      <c r="H53" s="163">
        <v>2014</v>
      </c>
      <c r="I53" s="163">
        <v>2014</v>
      </c>
      <c r="J53" s="163">
        <v>2016</v>
      </c>
      <c r="K53" s="163">
        <v>2016</v>
      </c>
      <c r="L53" s="163">
        <v>2016</v>
      </c>
      <c r="M53" s="165">
        <v>2017</v>
      </c>
      <c r="N53" s="165">
        <v>2017</v>
      </c>
      <c r="O53" s="165">
        <v>2016</v>
      </c>
      <c r="P53" s="165">
        <v>2016</v>
      </c>
      <c r="Q53" s="165">
        <v>2015</v>
      </c>
      <c r="R53" s="165" t="s">
        <v>981</v>
      </c>
      <c r="S53" s="165">
        <v>2017</v>
      </c>
      <c r="T53" s="165">
        <v>2014</v>
      </c>
      <c r="U53" s="165">
        <v>2015</v>
      </c>
      <c r="V53" s="165" t="s">
        <v>1131</v>
      </c>
      <c r="W53" s="165">
        <v>2015</v>
      </c>
      <c r="X53" s="165">
        <v>2012</v>
      </c>
      <c r="Y53" s="165">
        <v>2011</v>
      </c>
      <c r="Z53" s="165">
        <v>2016</v>
      </c>
      <c r="AA53" s="165">
        <v>2015</v>
      </c>
      <c r="AB53" s="165">
        <v>2015</v>
      </c>
      <c r="AC53" s="165">
        <v>2014</v>
      </c>
      <c r="AD53" s="165">
        <v>2015</v>
      </c>
      <c r="AE53" s="165">
        <v>2012</v>
      </c>
      <c r="AF53" s="165">
        <v>2015</v>
      </c>
      <c r="AG53" s="164">
        <v>2014</v>
      </c>
      <c r="AH53" s="165">
        <v>2015</v>
      </c>
      <c r="AI53" s="165">
        <v>2016</v>
      </c>
      <c r="AJ53" s="165">
        <v>2017</v>
      </c>
      <c r="AK53" s="167"/>
      <c r="AL53" s="167" t="s">
        <v>1132</v>
      </c>
      <c r="AM53" s="165">
        <v>2016</v>
      </c>
      <c r="AN53" s="165">
        <v>2014</v>
      </c>
      <c r="AO53" s="165">
        <v>2014</v>
      </c>
      <c r="AP53" s="165">
        <v>2014</v>
      </c>
      <c r="AQ53" s="165">
        <v>2014</v>
      </c>
      <c r="AR53" s="165">
        <v>2015</v>
      </c>
      <c r="AS53" s="165">
        <v>2015</v>
      </c>
      <c r="AT53" s="165">
        <v>2016</v>
      </c>
      <c r="AU53" s="165">
        <v>2014</v>
      </c>
      <c r="AV53" s="165">
        <v>2015</v>
      </c>
      <c r="AW53" s="165">
        <v>2015</v>
      </c>
      <c r="AX53" s="165">
        <v>2015</v>
      </c>
      <c r="AY53" s="165">
        <v>2014</v>
      </c>
      <c r="AZ53" s="177">
        <v>2015</v>
      </c>
      <c r="BA53" s="177">
        <v>2015</v>
      </c>
      <c r="BB53" s="165">
        <v>2016</v>
      </c>
      <c r="BC53" s="165">
        <v>2015</v>
      </c>
      <c r="BD53" s="165">
        <v>2014</v>
      </c>
      <c r="BE53" s="165">
        <v>2014</v>
      </c>
      <c r="BF53" s="108"/>
    </row>
    <row r="54" spans="1:58" x14ac:dyDescent="0.25">
      <c r="A54" s="133" t="s">
        <v>95</v>
      </c>
      <c r="B54" s="111" t="s">
        <v>94</v>
      </c>
      <c r="C54" s="163">
        <v>2014</v>
      </c>
      <c r="D54" s="163">
        <v>2014</v>
      </c>
      <c r="E54" s="163">
        <v>2014</v>
      </c>
      <c r="F54" s="163">
        <v>2014</v>
      </c>
      <c r="G54" s="163">
        <v>2014</v>
      </c>
      <c r="H54" s="163">
        <v>2014</v>
      </c>
      <c r="I54" s="163">
        <v>2014</v>
      </c>
      <c r="J54" s="163">
        <v>2016</v>
      </c>
      <c r="K54" s="163">
        <v>2016</v>
      </c>
      <c r="L54" s="163">
        <v>2016</v>
      </c>
      <c r="M54" s="165">
        <v>2017</v>
      </c>
      <c r="N54" s="165">
        <v>2017</v>
      </c>
      <c r="O54" s="165">
        <v>2016</v>
      </c>
      <c r="P54" s="165">
        <v>2016</v>
      </c>
      <c r="Q54" s="165">
        <v>2015</v>
      </c>
      <c r="R54" s="165" t="s">
        <v>982</v>
      </c>
      <c r="S54" s="165">
        <v>2017</v>
      </c>
      <c r="T54" s="165">
        <v>2014</v>
      </c>
      <c r="U54" s="165">
        <v>2015</v>
      </c>
      <c r="V54" s="165" t="s">
        <v>1131</v>
      </c>
      <c r="W54" s="165">
        <v>2015</v>
      </c>
      <c r="X54" s="165">
        <v>2014</v>
      </c>
      <c r="Y54" s="165">
        <v>2010</v>
      </c>
      <c r="Z54" s="165">
        <v>2016</v>
      </c>
      <c r="AA54" s="165">
        <v>2015</v>
      </c>
      <c r="AB54" s="165">
        <v>2015</v>
      </c>
      <c r="AC54" s="165">
        <v>2014</v>
      </c>
      <c r="AD54" s="165">
        <v>2015</v>
      </c>
      <c r="AE54" s="165" t="s">
        <v>958</v>
      </c>
      <c r="AF54" s="165">
        <v>2015</v>
      </c>
      <c r="AG54" s="164">
        <v>2008</v>
      </c>
      <c r="AH54" s="165">
        <v>2015</v>
      </c>
      <c r="AI54" s="165">
        <v>2016</v>
      </c>
      <c r="AJ54" s="165">
        <v>2017</v>
      </c>
      <c r="AK54" s="167" t="s">
        <v>1132</v>
      </c>
      <c r="AL54" s="167">
        <v>42947</v>
      </c>
      <c r="AM54" s="165">
        <v>2016</v>
      </c>
      <c r="AN54" s="165">
        <v>2014</v>
      </c>
      <c r="AO54" s="165">
        <v>2014</v>
      </c>
      <c r="AP54" s="165">
        <v>2014</v>
      </c>
      <c r="AQ54" s="165">
        <v>2014</v>
      </c>
      <c r="AR54" s="165">
        <v>2015</v>
      </c>
      <c r="AS54" s="165">
        <v>2015</v>
      </c>
      <c r="AT54" s="165">
        <v>2016</v>
      </c>
      <c r="AU54" s="165">
        <v>2014</v>
      </c>
      <c r="AV54" s="165">
        <v>2015</v>
      </c>
      <c r="AW54" s="165">
        <v>2015</v>
      </c>
      <c r="AX54" s="165">
        <v>2015</v>
      </c>
      <c r="AY54" s="165">
        <v>2014</v>
      </c>
      <c r="AZ54" s="177">
        <v>2015</v>
      </c>
      <c r="BA54" s="177">
        <v>2015</v>
      </c>
      <c r="BB54" s="165">
        <v>2016</v>
      </c>
      <c r="BC54" s="165">
        <v>2015</v>
      </c>
      <c r="BD54" s="165">
        <v>2014</v>
      </c>
      <c r="BE54" s="165">
        <v>2014</v>
      </c>
      <c r="BF54" s="108"/>
    </row>
    <row r="55" spans="1:58" x14ac:dyDescent="0.25">
      <c r="A55" s="133" t="s">
        <v>97</v>
      </c>
      <c r="B55" s="111" t="s">
        <v>96</v>
      </c>
      <c r="C55" s="163">
        <v>2014</v>
      </c>
      <c r="D55" s="163">
        <v>2014</v>
      </c>
      <c r="E55" s="163">
        <v>2014</v>
      </c>
      <c r="F55" s="163">
        <v>2014</v>
      </c>
      <c r="G55" s="163">
        <v>2014</v>
      </c>
      <c r="H55" s="163">
        <v>2014</v>
      </c>
      <c r="I55" s="163">
        <v>2014</v>
      </c>
      <c r="J55" s="163">
        <v>2016</v>
      </c>
      <c r="K55" s="163">
        <v>2016</v>
      </c>
      <c r="L55" s="163">
        <v>2016</v>
      </c>
      <c r="M55" s="165">
        <v>2017</v>
      </c>
      <c r="N55" s="165">
        <v>2017</v>
      </c>
      <c r="O55" s="165">
        <v>2016</v>
      </c>
      <c r="P55" s="165">
        <v>2016</v>
      </c>
      <c r="Q55" s="165">
        <v>2015</v>
      </c>
      <c r="R55" s="165" t="s">
        <v>958</v>
      </c>
      <c r="S55" s="165">
        <v>2017</v>
      </c>
      <c r="T55" s="165">
        <v>2014</v>
      </c>
      <c r="U55" s="165">
        <v>2015</v>
      </c>
      <c r="V55" s="165" t="s">
        <v>1131</v>
      </c>
      <c r="W55" s="165">
        <v>2015</v>
      </c>
      <c r="X55" s="165">
        <v>2008</v>
      </c>
      <c r="Y55" s="165">
        <v>2010</v>
      </c>
      <c r="Z55" s="165">
        <v>2016</v>
      </c>
      <c r="AA55" s="165">
        <v>2015</v>
      </c>
      <c r="AB55" s="165">
        <v>2015</v>
      </c>
      <c r="AC55" s="165">
        <v>2014</v>
      </c>
      <c r="AD55" s="165">
        <v>2015</v>
      </c>
      <c r="AE55" s="165">
        <v>2012</v>
      </c>
      <c r="AF55" s="165">
        <v>2015</v>
      </c>
      <c r="AG55" s="164">
        <v>2014</v>
      </c>
      <c r="AH55" s="165">
        <v>2015</v>
      </c>
      <c r="AI55" s="165">
        <v>2016</v>
      </c>
      <c r="AJ55" s="165">
        <v>2017</v>
      </c>
      <c r="AK55" s="167" t="s">
        <v>1132</v>
      </c>
      <c r="AL55" s="167" t="s">
        <v>1132</v>
      </c>
      <c r="AM55" s="165">
        <v>2016</v>
      </c>
      <c r="AN55" s="165">
        <v>2014</v>
      </c>
      <c r="AO55" s="165">
        <v>2014</v>
      </c>
      <c r="AP55" s="165">
        <v>2014</v>
      </c>
      <c r="AQ55" s="165">
        <v>2014</v>
      </c>
      <c r="AR55" s="165">
        <v>2009</v>
      </c>
      <c r="AS55" s="165">
        <v>2015</v>
      </c>
      <c r="AT55" s="165">
        <v>2016</v>
      </c>
      <c r="AU55" s="165">
        <v>2014</v>
      </c>
      <c r="AV55" s="165">
        <v>2015</v>
      </c>
      <c r="AW55" s="165">
        <v>2015</v>
      </c>
      <c r="AX55" s="165">
        <v>2015</v>
      </c>
      <c r="AY55" s="165">
        <v>2014</v>
      </c>
      <c r="AZ55" s="177">
        <v>2015</v>
      </c>
      <c r="BA55" s="177">
        <v>2015</v>
      </c>
      <c r="BB55" s="165">
        <v>2016</v>
      </c>
      <c r="BC55" s="165">
        <v>2015</v>
      </c>
      <c r="BD55" s="165">
        <v>2014</v>
      </c>
      <c r="BE55" s="165">
        <v>2014</v>
      </c>
      <c r="BF55" s="108"/>
    </row>
    <row r="56" spans="1:58" x14ac:dyDescent="0.25">
      <c r="A56" s="133" t="s">
        <v>99</v>
      </c>
      <c r="B56" s="111" t="s">
        <v>98</v>
      </c>
      <c r="C56" s="163">
        <v>2014</v>
      </c>
      <c r="D56" s="163">
        <v>2014</v>
      </c>
      <c r="E56" s="163">
        <v>2014</v>
      </c>
      <c r="F56" s="163">
        <v>2014</v>
      </c>
      <c r="G56" s="163">
        <v>2014</v>
      </c>
      <c r="H56" s="163">
        <v>2014</v>
      </c>
      <c r="I56" s="163">
        <v>2014</v>
      </c>
      <c r="J56" s="163">
        <v>2016</v>
      </c>
      <c r="K56" s="163">
        <v>2016</v>
      </c>
      <c r="L56" s="163">
        <v>2016</v>
      </c>
      <c r="M56" s="165">
        <v>2017</v>
      </c>
      <c r="N56" s="165">
        <v>2017</v>
      </c>
      <c r="O56" s="165">
        <v>2016</v>
      </c>
      <c r="P56" s="165">
        <v>2016</v>
      </c>
      <c r="Q56" s="165">
        <v>2015</v>
      </c>
      <c r="R56" s="165" t="s">
        <v>958</v>
      </c>
      <c r="S56" s="165">
        <v>2017</v>
      </c>
      <c r="T56" s="165">
        <v>2014</v>
      </c>
      <c r="U56" s="165">
        <v>2015</v>
      </c>
      <c r="V56" s="165" t="s">
        <v>1131</v>
      </c>
      <c r="W56" s="165">
        <v>2015</v>
      </c>
      <c r="X56" s="165">
        <v>2010</v>
      </c>
      <c r="Y56" s="165" t="s">
        <v>958</v>
      </c>
      <c r="Z56" s="165">
        <v>2016</v>
      </c>
      <c r="AA56" s="165">
        <v>2015</v>
      </c>
      <c r="AB56" s="165">
        <v>2015</v>
      </c>
      <c r="AC56" s="165">
        <v>2014</v>
      </c>
      <c r="AD56" s="165">
        <v>2015</v>
      </c>
      <c r="AE56" s="165">
        <v>2012</v>
      </c>
      <c r="AF56" s="165" t="s">
        <v>958</v>
      </c>
      <c r="AG56" s="164" t="s">
        <v>958</v>
      </c>
      <c r="AH56" s="165">
        <v>2015</v>
      </c>
      <c r="AI56" s="165">
        <v>2016</v>
      </c>
      <c r="AJ56" s="165">
        <v>2017</v>
      </c>
      <c r="AK56" s="167"/>
      <c r="AL56" s="167" t="s">
        <v>1132</v>
      </c>
      <c r="AM56" s="165">
        <v>2016</v>
      </c>
      <c r="AN56" s="165">
        <v>2014</v>
      </c>
      <c r="AO56" s="165">
        <v>2014</v>
      </c>
      <c r="AP56" s="165" t="s">
        <v>958</v>
      </c>
      <c r="AQ56" s="165" t="s">
        <v>958</v>
      </c>
      <c r="AR56" s="165" t="s">
        <v>958</v>
      </c>
      <c r="AS56" s="165">
        <v>2015</v>
      </c>
      <c r="AT56" s="165">
        <v>2015</v>
      </c>
      <c r="AU56" s="165">
        <v>2014</v>
      </c>
      <c r="AV56" s="165">
        <v>2015</v>
      </c>
      <c r="AW56" s="165">
        <v>2015</v>
      </c>
      <c r="AX56" s="165">
        <v>2015</v>
      </c>
      <c r="AY56" s="165">
        <v>2014</v>
      </c>
      <c r="AZ56" s="177">
        <v>2015</v>
      </c>
      <c r="BA56" s="177">
        <v>2015</v>
      </c>
      <c r="BB56" s="165">
        <v>2016</v>
      </c>
      <c r="BC56" s="165">
        <v>2015</v>
      </c>
      <c r="BD56" s="165">
        <v>2014</v>
      </c>
      <c r="BE56" s="165">
        <v>2014</v>
      </c>
      <c r="BF56" s="108"/>
    </row>
    <row r="57" spans="1:58" x14ac:dyDescent="0.25">
      <c r="A57" s="133" t="s">
        <v>101</v>
      </c>
      <c r="B57" s="111" t="s">
        <v>100</v>
      </c>
      <c r="C57" s="163">
        <v>2014</v>
      </c>
      <c r="D57" s="163">
        <v>2014</v>
      </c>
      <c r="E57" s="163">
        <v>2014</v>
      </c>
      <c r="F57" s="163">
        <v>2014</v>
      </c>
      <c r="G57" s="163">
        <v>2014</v>
      </c>
      <c r="H57" s="163">
        <v>2014</v>
      </c>
      <c r="I57" s="163">
        <v>2014</v>
      </c>
      <c r="J57" s="163">
        <v>2016</v>
      </c>
      <c r="K57" s="163">
        <v>2016</v>
      </c>
      <c r="L57" s="163">
        <v>2016</v>
      </c>
      <c r="M57" s="165">
        <v>2017</v>
      </c>
      <c r="N57" s="165">
        <v>2017</v>
      </c>
      <c r="O57" s="165">
        <v>2016</v>
      </c>
      <c r="P57" s="165">
        <v>2016</v>
      </c>
      <c r="Q57" s="165">
        <v>2015</v>
      </c>
      <c r="R57" s="165" t="s">
        <v>958</v>
      </c>
      <c r="S57" s="165">
        <v>2017</v>
      </c>
      <c r="T57" s="165">
        <v>2014</v>
      </c>
      <c r="U57" s="165">
        <v>2015</v>
      </c>
      <c r="V57" s="165" t="s">
        <v>958</v>
      </c>
      <c r="W57" s="165">
        <v>2015</v>
      </c>
      <c r="X57" s="165">
        <v>2010</v>
      </c>
      <c r="Y57" s="165" t="s">
        <v>958</v>
      </c>
      <c r="Z57" s="165">
        <v>2016</v>
      </c>
      <c r="AA57" s="165">
        <v>2015</v>
      </c>
      <c r="AB57" s="165">
        <v>2015</v>
      </c>
      <c r="AC57" s="165">
        <v>2014</v>
      </c>
      <c r="AD57" s="165">
        <v>2015</v>
      </c>
      <c r="AE57" s="165">
        <v>2012</v>
      </c>
      <c r="AF57" s="165" t="s">
        <v>958</v>
      </c>
      <c r="AG57" s="164" t="s">
        <v>958</v>
      </c>
      <c r="AH57" s="165">
        <v>2015</v>
      </c>
      <c r="AI57" s="165">
        <v>2016</v>
      </c>
      <c r="AJ57" s="165">
        <v>2017</v>
      </c>
      <c r="AK57" s="167"/>
      <c r="AL57" s="167" t="s">
        <v>1132</v>
      </c>
      <c r="AM57" s="165">
        <v>2016</v>
      </c>
      <c r="AN57" s="165">
        <v>2014</v>
      </c>
      <c r="AO57" s="165">
        <v>2014</v>
      </c>
      <c r="AP57" s="165" t="s">
        <v>958</v>
      </c>
      <c r="AQ57" s="165" t="s">
        <v>958</v>
      </c>
      <c r="AR57" s="165" t="s">
        <v>958</v>
      </c>
      <c r="AS57" s="165">
        <v>2015</v>
      </c>
      <c r="AT57" s="165">
        <v>2016</v>
      </c>
      <c r="AU57" s="165">
        <v>2014</v>
      </c>
      <c r="AV57" s="165">
        <v>2015</v>
      </c>
      <c r="AW57" s="165">
        <v>2015</v>
      </c>
      <c r="AX57" s="165">
        <v>2015</v>
      </c>
      <c r="AY57" s="165">
        <v>2014</v>
      </c>
      <c r="AZ57" s="177">
        <v>2015</v>
      </c>
      <c r="BA57" s="177">
        <v>2015</v>
      </c>
      <c r="BB57" s="165">
        <v>2011</v>
      </c>
      <c r="BC57" s="165">
        <v>2011</v>
      </c>
      <c r="BD57" s="165">
        <v>2014</v>
      </c>
      <c r="BE57" s="165">
        <v>2014</v>
      </c>
      <c r="BF57" s="108"/>
    </row>
    <row r="58" spans="1:58" x14ac:dyDescent="0.25">
      <c r="A58" s="133" t="s">
        <v>103</v>
      </c>
      <c r="B58" s="111" t="s">
        <v>102</v>
      </c>
      <c r="C58" s="163">
        <v>2014</v>
      </c>
      <c r="D58" s="163">
        <v>2014</v>
      </c>
      <c r="E58" s="163">
        <v>2014</v>
      </c>
      <c r="F58" s="163">
        <v>2014</v>
      </c>
      <c r="G58" s="163">
        <v>2014</v>
      </c>
      <c r="H58" s="163">
        <v>2014</v>
      </c>
      <c r="I58" s="163">
        <v>2014</v>
      </c>
      <c r="J58" s="163">
        <v>2016</v>
      </c>
      <c r="K58" s="163">
        <v>2016</v>
      </c>
      <c r="L58" s="163">
        <v>2016</v>
      </c>
      <c r="M58" s="165">
        <v>2017</v>
      </c>
      <c r="N58" s="165">
        <v>2017</v>
      </c>
      <c r="O58" s="165">
        <v>2016</v>
      </c>
      <c r="P58" s="165">
        <v>2016</v>
      </c>
      <c r="Q58" s="165">
        <v>2015</v>
      </c>
      <c r="R58" s="165" t="s">
        <v>958</v>
      </c>
      <c r="S58" s="165">
        <v>2017</v>
      </c>
      <c r="T58" s="165">
        <v>2014</v>
      </c>
      <c r="U58" s="165">
        <v>2015</v>
      </c>
      <c r="V58" s="165" t="s">
        <v>958</v>
      </c>
      <c r="W58" s="165">
        <v>2015</v>
      </c>
      <c r="X58" s="165" t="s">
        <v>958</v>
      </c>
      <c r="Y58" s="165">
        <v>2012</v>
      </c>
      <c r="Z58" s="165">
        <v>2016</v>
      </c>
      <c r="AA58" s="165">
        <v>2015</v>
      </c>
      <c r="AB58" s="165">
        <v>2013</v>
      </c>
      <c r="AC58" s="165">
        <v>2014</v>
      </c>
      <c r="AD58" s="165">
        <v>2015</v>
      </c>
      <c r="AE58" s="165" t="s">
        <v>958</v>
      </c>
      <c r="AF58" s="165">
        <v>2015</v>
      </c>
      <c r="AG58" s="164">
        <v>2012</v>
      </c>
      <c r="AH58" s="165">
        <v>2015</v>
      </c>
      <c r="AI58" s="165">
        <v>2016</v>
      </c>
      <c r="AJ58" s="165">
        <v>2017</v>
      </c>
      <c r="AK58" s="167"/>
      <c r="AL58" s="167" t="s">
        <v>1132</v>
      </c>
      <c r="AM58" s="165">
        <v>2016</v>
      </c>
      <c r="AN58" s="165">
        <v>2014</v>
      </c>
      <c r="AO58" s="165">
        <v>2014</v>
      </c>
      <c r="AP58" s="165">
        <v>2014</v>
      </c>
      <c r="AQ58" s="165">
        <v>2014</v>
      </c>
      <c r="AR58" s="165" t="s">
        <v>958</v>
      </c>
      <c r="AS58" s="165">
        <v>2015</v>
      </c>
      <c r="AT58" s="165">
        <v>2016</v>
      </c>
      <c r="AU58" s="165">
        <v>2014</v>
      </c>
      <c r="AV58" s="165">
        <v>2015</v>
      </c>
      <c r="AW58" s="165">
        <v>2015</v>
      </c>
      <c r="AX58" s="165">
        <v>2015</v>
      </c>
      <c r="AY58" s="165">
        <v>2014</v>
      </c>
      <c r="AZ58" s="177">
        <v>2015</v>
      </c>
      <c r="BA58" s="177">
        <v>2015</v>
      </c>
      <c r="BB58" s="165">
        <v>2016</v>
      </c>
      <c r="BC58" s="165">
        <v>2015</v>
      </c>
      <c r="BD58" s="165">
        <v>2014</v>
      </c>
      <c r="BE58" s="165">
        <v>2014</v>
      </c>
      <c r="BF58" s="108"/>
    </row>
    <row r="59" spans="1:58" x14ac:dyDescent="0.25">
      <c r="A59" s="133" t="s">
        <v>105</v>
      </c>
      <c r="B59" s="111" t="s">
        <v>104</v>
      </c>
      <c r="C59" s="163">
        <v>2014</v>
      </c>
      <c r="D59" s="163">
        <v>2014</v>
      </c>
      <c r="E59" s="163">
        <v>2014</v>
      </c>
      <c r="F59" s="163">
        <v>2014</v>
      </c>
      <c r="G59" s="163">
        <v>2014</v>
      </c>
      <c r="H59" s="163">
        <v>2014</v>
      </c>
      <c r="I59" s="163">
        <v>2014</v>
      </c>
      <c r="J59" s="163">
        <v>2016</v>
      </c>
      <c r="K59" s="163">
        <v>2016</v>
      </c>
      <c r="L59" s="163">
        <v>2016</v>
      </c>
      <c r="M59" s="165">
        <v>2017</v>
      </c>
      <c r="N59" s="165">
        <v>2017</v>
      </c>
      <c r="O59" s="165">
        <v>2016</v>
      </c>
      <c r="P59" s="165">
        <v>2016</v>
      </c>
      <c r="Q59" s="165">
        <v>2015</v>
      </c>
      <c r="R59" s="165" t="s">
        <v>968</v>
      </c>
      <c r="S59" s="165">
        <v>2017</v>
      </c>
      <c r="T59" s="165">
        <v>2014</v>
      </c>
      <c r="U59" s="165">
        <v>2015</v>
      </c>
      <c r="V59" s="165" t="s">
        <v>1131</v>
      </c>
      <c r="W59" s="165">
        <v>2015</v>
      </c>
      <c r="X59" s="165">
        <v>2014</v>
      </c>
      <c r="Y59" s="165">
        <v>2010</v>
      </c>
      <c r="Z59" s="165">
        <v>2016</v>
      </c>
      <c r="AA59" s="165">
        <v>2015</v>
      </c>
      <c r="AB59" s="165">
        <v>2014</v>
      </c>
      <c r="AC59" s="165">
        <v>2014</v>
      </c>
      <c r="AD59" s="165">
        <v>2015</v>
      </c>
      <c r="AE59" s="165">
        <v>2012</v>
      </c>
      <c r="AF59" s="165">
        <v>2015</v>
      </c>
      <c r="AG59" s="164">
        <v>2010</v>
      </c>
      <c r="AH59" s="165">
        <v>2015</v>
      </c>
      <c r="AI59" s="165">
        <v>2016</v>
      </c>
      <c r="AJ59" s="165">
        <v>2017</v>
      </c>
      <c r="AK59" s="167" t="s">
        <v>1133</v>
      </c>
      <c r="AL59" s="167">
        <v>42947</v>
      </c>
      <c r="AM59" s="165">
        <v>2016</v>
      </c>
      <c r="AN59" s="165">
        <v>2014</v>
      </c>
      <c r="AO59" s="165">
        <v>2014</v>
      </c>
      <c r="AP59" s="165">
        <v>2014</v>
      </c>
      <c r="AQ59" s="165">
        <v>2014</v>
      </c>
      <c r="AR59" s="165">
        <v>2015</v>
      </c>
      <c r="AS59" s="165">
        <v>2015</v>
      </c>
      <c r="AT59" s="165">
        <v>2016</v>
      </c>
      <c r="AU59" s="165">
        <v>2014</v>
      </c>
      <c r="AV59" s="165">
        <v>2015</v>
      </c>
      <c r="AW59" s="165">
        <v>2015</v>
      </c>
      <c r="AX59" s="165">
        <v>2015</v>
      </c>
      <c r="AY59" s="165">
        <v>2014</v>
      </c>
      <c r="AZ59" s="177">
        <v>2015</v>
      </c>
      <c r="BA59" s="177">
        <v>2015</v>
      </c>
      <c r="BB59" s="165">
        <v>2016</v>
      </c>
      <c r="BC59" s="165">
        <v>2015</v>
      </c>
      <c r="BD59" s="165">
        <v>2014</v>
      </c>
      <c r="BE59" s="165">
        <v>2014</v>
      </c>
      <c r="BF59" s="108"/>
    </row>
    <row r="60" spans="1:58" x14ac:dyDescent="0.25">
      <c r="A60" s="133" t="s">
        <v>107</v>
      </c>
      <c r="B60" s="111" t="s">
        <v>106</v>
      </c>
      <c r="C60" s="163">
        <v>2014</v>
      </c>
      <c r="D60" s="163">
        <v>2014</v>
      </c>
      <c r="E60" s="163">
        <v>2014</v>
      </c>
      <c r="F60" s="163">
        <v>2014</v>
      </c>
      <c r="G60" s="163">
        <v>2014</v>
      </c>
      <c r="H60" s="163">
        <v>2014</v>
      </c>
      <c r="I60" s="163">
        <v>2014</v>
      </c>
      <c r="J60" s="163">
        <v>2016</v>
      </c>
      <c r="K60" s="163">
        <v>2016</v>
      </c>
      <c r="L60" s="163">
        <v>2016</v>
      </c>
      <c r="M60" s="165">
        <v>2017</v>
      </c>
      <c r="N60" s="165">
        <v>2017</v>
      </c>
      <c r="O60" s="165">
        <v>2016</v>
      </c>
      <c r="P60" s="165">
        <v>2016</v>
      </c>
      <c r="Q60" s="165">
        <v>2015</v>
      </c>
      <c r="R60" s="165" t="s">
        <v>958</v>
      </c>
      <c r="S60" s="165">
        <v>2017</v>
      </c>
      <c r="T60" s="165">
        <v>2014</v>
      </c>
      <c r="U60" s="165">
        <v>2015</v>
      </c>
      <c r="V60" s="165" t="s">
        <v>1131</v>
      </c>
      <c r="W60" s="165">
        <v>2015</v>
      </c>
      <c r="X60" s="165" t="s">
        <v>958</v>
      </c>
      <c r="Y60" s="165">
        <v>2010</v>
      </c>
      <c r="Z60" s="165">
        <v>2016</v>
      </c>
      <c r="AA60" s="165">
        <v>2015</v>
      </c>
      <c r="AB60" s="165">
        <v>2014</v>
      </c>
      <c r="AC60" s="165">
        <v>2014</v>
      </c>
      <c r="AD60" s="165">
        <v>2015</v>
      </c>
      <c r="AE60" s="165" t="s">
        <v>958</v>
      </c>
      <c r="AF60" s="165">
        <v>2015</v>
      </c>
      <c r="AG60" s="164">
        <v>2008</v>
      </c>
      <c r="AH60" s="165">
        <v>2015</v>
      </c>
      <c r="AI60" s="165">
        <v>2016</v>
      </c>
      <c r="AJ60" s="165">
        <v>2017</v>
      </c>
      <c r="AK60" s="167"/>
      <c r="AL60" s="167" t="s">
        <v>1132</v>
      </c>
      <c r="AM60" s="165">
        <v>2016</v>
      </c>
      <c r="AN60" s="165">
        <v>2014</v>
      </c>
      <c r="AO60" s="165">
        <v>2014</v>
      </c>
      <c r="AP60" s="165">
        <v>2014</v>
      </c>
      <c r="AQ60" s="165">
        <v>2014</v>
      </c>
      <c r="AR60" s="165">
        <v>2015</v>
      </c>
      <c r="AS60" s="165">
        <v>2015</v>
      </c>
      <c r="AT60" s="165" t="s">
        <v>958</v>
      </c>
      <c r="AU60" s="165">
        <v>2014</v>
      </c>
      <c r="AV60" s="165" t="s">
        <v>958</v>
      </c>
      <c r="AW60" s="165">
        <v>2015</v>
      </c>
      <c r="AX60" s="165">
        <v>2015</v>
      </c>
      <c r="AY60" s="165">
        <v>2014</v>
      </c>
      <c r="AZ60" s="177">
        <v>2015</v>
      </c>
      <c r="BA60" s="177">
        <v>2015</v>
      </c>
      <c r="BB60" s="165">
        <v>2016</v>
      </c>
      <c r="BC60" s="165">
        <v>2015</v>
      </c>
      <c r="BD60" s="165">
        <v>2014</v>
      </c>
      <c r="BE60" s="165">
        <v>2014</v>
      </c>
      <c r="BF60" s="108"/>
    </row>
    <row r="61" spans="1:58" x14ac:dyDescent="0.25">
      <c r="A61" s="133" t="s">
        <v>109</v>
      </c>
      <c r="B61" s="111" t="s">
        <v>108</v>
      </c>
      <c r="C61" s="163">
        <v>2014</v>
      </c>
      <c r="D61" s="163">
        <v>2014</v>
      </c>
      <c r="E61" s="163">
        <v>2014</v>
      </c>
      <c r="F61" s="163">
        <v>2014</v>
      </c>
      <c r="G61" s="163">
        <v>2014</v>
      </c>
      <c r="H61" s="163">
        <v>2014</v>
      </c>
      <c r="I61" s="163">
        <v>2014</v>
      </c>
      <c r="J61" s="163">
        <v>2016</v>
      </c>
      <c r="K61" s="163">
        <v>2016</v>
      </c>
      <c r="L61" s="163">
        <v>2016</v>
      </c>
      <c r="M61" s="165">
        <v>2017</v>
      </c>
      <c r="N61" s="165">
        <v>2017</v>
      </c>
      <c r="O61" s="165">
        <v>2016</v>
      </c>
      <c r="P61" s="165">
        <v>2016</v>
      </c>
      <c r="Q61" s="165">
        <v>2015</v>
      </c>
      <c r="R61" s="165" t="s">
        <v>958</v>
      </c>
      <c r="S61" s="165">
        <v>2017</v>
      </c>
      <c r="T61" s="165">
        <v>2014</v>
      </c>
      <c r="U61" s="165">
        <v>2015</v>
      </c>
      <c r="V61" s="165" t="s">
        <v>958</v>
      </c>
      <c r="W61" s="165">
        <v>2015</v>
      </c>
      <c r="X61" s="165" t="s">
        <v>958</v>
      </c>
      <c r="Y61" s="165">
        <v>2010</v>
      </c>
      <c r="Z61" s="165">
        <v>2016</v>
      </c>
      <c r="AA61" s="165">
        <v>2015</v>
      </c>
      <c r="AB61" s="165" t="s">
        <v>958</v>
      </c>
      <c r="AC61" s="165">
        <v>2014</v>
      </c>
      <c r="AD61" s="165">
        <v>2015</v>
      </c>
      <c r="AE61" s="165" t="s">
        <v>958</v>
      </c>
      <c r="AF61" s="165">
        <v>2015</v>
      </c>
      <c r="AG61" s="164">
        <v>2012</v>
      </c>
      <c r="AH61" s="165">
        <v>2015</v>
      </c>
      <c r="AI61" s="165">
        <v>2016</v>
      </c>
      <c r="AJ61" s="165">
        <v>2017</v>
      </c>
      <c r="AK61" s="167"/>
      <c r="AL61" s="167" t="s">
        <v>1132</v>
      </c>
      <c r="AM61" s="165">
        <v>2016</v>
      </c>
      <c r="AN61" s="165">
        <v>2014</v>
      </c>
      <c r="AO61" s="165">
        <v>2014</v>
      </c>
      <c r="AP61" s="165">
        <v>2014</v>
      </c>
      <c r="AQ61" s="165">
        <v>2014</v>
      </c>
      <c r="AR61" s="165">
        <v>2015</v>
      </c>
      <c r="AS61" s="165">
        <v>2015</v>
      </c>
      <c r="AT61" s="165">
        <v>2016</v>
      </c>
      <c r="AU61" s="165">
        <v>2014</v>
      </c>
      <c r="AV61" s="165" t="s">
        <v>958</v>
      </c>
      <c r="AW61" s="165">
        <v>2015</v>
      </c>
      <c r="AX61" s="165">
        <v>2015</v>
      </c>
      <c r="AY61" s="165">
        <v>2014</v>
      </c>
      <c r="AZ61" s="177">
        <v>2015</v>
      </c>
      <c r="BA61" s="177">
        <v>2015</v>
      </c>
      <c r="BB61" s="165">
        <v>2016</v>
      </c>
      <c r="BC61" s="165">
        <v>2015</v>
      </c>
      <c r="BD61" s="165">
        <v>2014</v>
      </c>
      <c r="BE61" s="165">
        <v>2014</v>
      </c>
      <c r="BF61" s="108"/>
    </row>
    <row r="62" spans="1:58" x14ac:dyDescent="0.25">
      <c r="A62" s="133" t="s">
        <v>111</v>
      </c>
      <c r="B62" s="111" t="s">
        <v>110</v>
      </c>
      <c r="C62" s="163">
        <v>2014</v>
      </c>
      <c r="D62" s="163">
        <v>2014</v>
      </c>
      <c r="E62" s="163">
        <v>2014</v>
      </c>
      <c r="F62" s="163">
        <v>2014</v>
      </c>
      <c r="G62" s="163">
        <v>2014</v>
      </c>
      <c r="H62" s="163">
        <v>2014</v>
      </c>
      <c r="I62" s="163">
        <v>2014</v>
      </c>
      <c r="J62" s="163">
        <v>2016</v>
      </c>
      <c r="K62" s="163">
        <v>2016</v>
      </c>
      <c r="L62" s="163">
        <v>2016</v>
      </c>
      <c r="M62" s="165">
        <v>2017</v>
      </c>
      <c r="N62" s="165">
        <v>2017</v>
      </c>
      <c r="O62" s="165">
        <v>2016</v>
      </c>
      <c r="P62" s="165">
        <v>2016</v>
      </c>
      <c r="Q62" s="165">
        <v>2015</v>
      </c>
      <c r="R62" s="165" t="s">
        <v>958</v>
      </c>
      <c r="S62" s="165">
        <v>2017</v>
      </c>
      <c r="T62" s="165">
        <v>2014</v>
      </c>
      <c r="U62" s="165">
        <v>2015</v>
      </c>
      <c r="V62" s="165" t="s">
        <v>958</v>
      </c>
      <c r="W62" s="165">
        <v>2015</v>
      </c>
      <c r="X62" s="165" t="s">
        <v>958</v>
      </c>
      <c r="Y62" s="165">
        <v>2015</v>
      </c>
      <c r="Z62" s="165">
        <v>2016</v>
      </c>
      <c r="AA62" s="165">
        <v>2015</v>
      </c>
      <c r="AB62" s="165" t="s">
        <v>958</v>
      </c>
      <c r="AC62" s="165">
        <v>2014</v>
      </c>
      <c r="AD62" s="165">
        <v>2015</v>
      </c>
      <c r="AE62" s="165" t="s">
        <v>958</v>
      </c>
      <c r="AF62" s="165">
        <v>2015</v>
      </c>
      <c r="AG62" s="164">
        <v>2012</v>
      </c>
      <c r="AH62" s="165">
        <v>2015</v>
      </c>
      <c r="AI62" s="165">
        <v>2016</v>
      </c>
      <c r="AJ62" s="165">
        <v>2017</v>
      </c>
      <c r="AK62" s="167"/>
      <c r="AL62" s="167" t="s">
        <v>1132</v>
      </c>
      <c r="AM62" s="165">
        <v>2016</v>
      </c>
      <c r="AN62" s="165">
        <v>2014</v>
      </c>
      <c r="AO62" s="165">
        <v>2014</v>
      </c>
      <c r="AP62" s="165">
        <v>2014</v>
      </c>
      <c r="AQ62" s="165">
        <v>2014</v>
      </c>
      <c r="AR62" s="165">
        <v>2015</v>
      </c>
      <c r="AS62" s="165">
        <v>2015</v>
      </c>
      <c r="AT62" s="165">
        <v>2016</v>
      </c>
      <c r="AU62" s="165">
        <v>2014</v>
      </c>
      <c r="AV62" s="165" t="s">
        <v>958</v>
      </c>
      <c r="AW62" s="165">
        <v>2015</v>
      </c>
      <c r="AX62" s="165">
        <v>2015</v>
      </c>
      <c r="AY62" s="165">
        <v>2014</v>
      </c>
      <c r="AZ62" s="177">
        <v>2015</v>
      </c>
      <c r="BA62" s="177">
        <v>2015</v>
      </c>
      <c r="BB62" s="165">
        <v>2016</v>
      </c>
      <c r="BC62" s="165">
        <v>2015</v>
      </c>
      <c r="BD62" s="165">
        <v>2014</v>
      </c>
      <c r="BE62" s="165">
        <v>2014</v>
      </c>
      <c r="BF62" s="108"/>
    </row>
    <row r="63" spans="1:58" x14ac:dyDescent="0.25">
      <c r="A63" s="133" t="s">
        <v>113</v>
      </c>
      <c r="B63" s="111" t="s">
        <v>112</v>
      </c>
      <c r="C63" s="163">
        <v>2014</v>
      </c>
      <c r="D63" s="163">
        <v>2014</v>
      </c>
      <c r="E63" s="163">
        <v>2014</v>
      </c>
      <c r="F63" s="163">
        <v>2014</v>
      </c>
      <c r="G63" s="163">
        <v>2014</v>
      </c>
      <c r="H63" s="163">
        <v>2014</v>
      </c>
      <c r="I63" s="163">
        <v>2014</v>
      </c>
      <c r="J63" s="163">
        <v>2016</v>
      </c>
      <c r="K63" s="163">
        <v>2016</v>
      </c>
      <c r="L63" s="163">
        <v>2016</v>
      </c>
      <c r="M63" s="165">
        <v>2017</v>
      </c>
      <c r="N63" s="165">
        <v>2017</v>
      </c>
      <c r="O63" s="165">
        <v>2016</v>
      </c>
      <c r="P63" s="165">
        <v>2016</v>
      </c>
      <c r="Q63" s="165">
        <v>2015</v>
      </c>
      <c r="R63" s="165" t="s">
        <v>983</v>
      </c>
      <c r="S63" s="165">
        <v>2017</v>
      </c>
      <c r="T63" s="165">
        <v>2014</v>
      </c>
      <c r="U63" s="165">
        <v>2015</v>
      </c>
      <c r="V63" s="165" t="s">
        <v>1131</v>
      </c>
      <c r="W63" s="165">
        <v>2015</v>
      </c>
      <c r="X63" s="165">
        <v>2012</v>
      </c>
      <c r="Y63" s="165" t="s">
        <v>958</v>
      </c>
      <c r="Z63" s="165">
        <v>2016</v>
      </c>
      <c r="AA63" s="165">
        <v>2015</v>
      </c>
      <c r="AB63" s="165">
        <v>2015</v>
      </c>
      <c r="AC63" s="165">
        <v>2014</v>
      </c>
      <c r="AD63" s="165">
        <v>2015</v>
      </c>
      <c r="AE63" s="165">
        <v>2012</v>
      </c>
      <c r="AF63" s="165">
        <v>2015</v>
      </c>
      <c r="AG63" s="164">
        <v>2005</v>
      </c>
      <c r="AH63" s="165">
        <v>2015</v>
      </c>
      <c r="AI63" s="165">
        <v>2016</v>
      </c>
      <c r="AJ63" s="165">
        <v>2017</v>
      </c>
      <c r="AK63" s="167"/>
      <c r="AL63" s="167" t="s">
        <v>1132</v>
      </c>
      <c r="AM63" s="165">
        <v>2016</v>
      </c>
      <c r="AN63" s="165">
        <v>2014</v>
      </c>
      <c r="AO63" s="165">
        <v>2014</v>
      </c>
      <c r="AP63" s="165">
        <v>2014</v>
      </c>
      <c r="AQ63" s="165">
        <v>2014</v>
      </c>
      <c r="AR63" s="165">
        <v>2015</v>
      </c>
      <c r="AS63" s="165">
        <v>2015</v>
      </c>
      <c r="AT63" s="165">
        <v>2016</v>
      </c>
      <c r="AU63" s="165">
        <v>2014</v>
      </c>
      <c r="AV63" s="165">
        <v>2015</v>
      </c>
      <c r="AW63" s="165">
        <v>2015</v>
      </c>
      <c r="AX63" s="165">
        <v>2015</v>
      </c>
      <c r="AY63" s="165">
        <v>2014</v>
      </c>
      <c r="AZ63" s="177">
        <v>2015</v>
      </c>
      <c r="BA63" s="177">
        <v>2015</v>
      </c>
      <c r="BB63" s="165">
        <v>2016</v>
      </c>
      <c r="BC63" s="165">
        <v>2015</v>
      </c>
      <c r="BD63" s="165">
        <v>2014</v>
      </c>
      <c r="BE63" s="165">
        <v>2014</v>
      </c>
      <c r="BF63" s="108"/>
    </row>
    <row r="64" spans="1:58" x14ac:dyDescent="0.25">
      <c r="A64" s="133" t="s">
        <v>115</v>
      </c>
      <c r="B64" s="111" t="s">
        <v>114</v>
      </c>
      <c r="C64" s="163">
        <v>2014</v>
      </c>
      <c r="D64" s="163">
        <v>2014</v>
      </c>
      <c r="E64" s="163">
        <v>2014</v>
      </c>
      <c r="F64" s="163">
        <v>2014</v>
      </c>
      <c r="G64" s="163">
        <v>2014</v>
      </c>
      <c r="H64" s="163">
        <v>2014</v>
      </c>
      <c r="I64" s="163">
        <v>2014</v>
      </c>
      <c r="J64" s="163">
        <v>2016</v>
      </c>
      <c r="K64" s="163">
        <v>2016</v>
      </c>
      <c r="L64" s="163">
        <v>2016</v>
      </c>
      <c r="M64" s="165">
        <v>2017</v>
      </c>
      <c r="N64" s="165">
        <v>2017</v>
      </c>
      <c r="O64" s="165">
        <v>2016</v>
      </c>
      <c r="P64" s="165">
        <v>2016</v>
      </c>
      <c r="Q64" s="165">
        <v>2015</v>
      </c>
      <c r="R64" s="165" t="s">
        <v>980</v>
      </c>
      <c r="S64" s="165">
        <v>2017</v>
      </c>
      <c r="T64" s="165">
        <v>2014</v>
      </c>
      <c r="U64" s="165">
        <v>2015</v>
      </c>
      <c r="V64" s="165" t="s">
        <v>1131</v>
      </c>
      <c r="W64" s="165">
        <v>2015</v>
      </c>
      <c r="X64" s="165">
        <v>2013</v>
      </c>
      <c r="Y64" s="165">
        <v>2010</v>
      </c>
      <c r="Z64" s="165">
        <v>2016</v>
      </c>
      <c r="AA64" s="165">
        <v>2015</v>
      </c>
      <c r="AB64" s="165">
        <v>2015</v>
      </c>
      <c r="AC64" s="165">
        <v>2014</v>
      </c>
      <c r="AD64" s="165">
        <v>2015</v>
      </c>
      <c r="AE64" s="165">
        <v>2012</v>
      </c>
      <c r="AF64" s="165">
        <v>2015</v>
      </c>
      <c r="AG64" s="164">
        <v>2003</v>
      </c>
      <c r="AH64" s="165">
        <v>2015</v>
      </c>
      <c r="AI64" s="165">
        <v>2016</v>
      </c>
      <c r="AJ64" s="165">
        <v>2017</v>
      </c>
      <c r="AK64" s="167"/>
      <c r="AL64" s="167" t="s">
        <v>1132</v>
      </c>
      <c r="AM64" s="165">
        <v>2016</v>
      </c>
      <c r="AN64" s="165">
        <v>2014</v>
      </c>
      <c r="AO64" s="165">
        <v>2014</v>
      </c>
      <c r="AP64" s="165">
        <v>2014</v>
      </c>
      <c r="AQ64" s="165">
        <v>2014</v>
      </c>
      <c r="AR64" s="165">
        <v>2015</v>
      </c>
      <c r="AS64" s="165">
        <v>2015</v>
      </c>
      <c r="AT64" s="165">
        <v>2016</v>
      </c>
      <c r="AU64" s="165">
        <v>2014</v>
      </c>
      <c r="AV64" s="165">
        <v>2015</v>
      </c>
      <c r="AW64" s="165">
        <v>2015</v>
      </c>
      <c r="AX64" s="165">
        <v>2015</v>
      </c>
      <c r="AY64" s="165">
        <v>2014</v>
      </c>
      <c r="AZ64" s="177">
        <v>2015</v>
      </c>
      <c r="BA64" s="177">
        <v>2015</v>
      </c>
      <c r="BB64" s="165">
        <v>2016</v>
      </c>
      <c r="BC64" s="165">
        <v>2015</v>
      </c>
      <c r="BD64" s="165">
        <v>2014</v>
      </c>
      <c r="BE64" s="165">
        <v>2014</v>
      </c>
      <c r="BF64" s="108"/>
    </row>
    <row r="65" spans="1:58" x14ac:dyDescent="0.25">
      <c r="A65" s="133" t="s">
        <v>117</v>
      </c>
      <c r="B65" s="111" t="s">
        <v>116</v>
      </c>
      <c r="C65" s="163">
        <v>2014</v>
      </c>
      <c r="D65" s="163">
        <v>2014</v>
      </c>
      <c r="E65" s="163">
        <v>2014</v>
      </c>
      <c r="F65" s="163">
        <v>2014</v>
      </c>
      <c r="G65" s="163">
        <v>2014</v>
      </c>
      <c r="H65" s="163">
        <v>2014</v>
      </c>
      <c r="I65" s="163">
        <v>2014</v>
      </c>
      <c r="J65" s="163">
        <v>2016</v>
      </c>
      <c r="K65" s="163">
        <v>2016</v>
      </c>
      <c r="L65" s="163">
        <v>2016</v>
      </c>
      <c r="M65" s="165">
        <v>2017</v>
      </c>
      <c r="N65" s="165">
        <v>2017</v>
      </c>
      <c r="O65" s="165">
        <v>2016</v>
      </c>
      <c r="P65" s="165">
        <v>2016</v>
      </c>
      <c r="Q65" s="165">
        <v>2015</v>
      </c>
      <c r="R65" s="165" t="s">
        <v>970</v>
      </c>
      <c r="S65" s="165">
        <v>2017</v>
      </c>
      <c r="T65" s="165">
        <v>2014</v>
      </c>
      <c r="U65" s="165">
        <v>2015</v>
      </c>
      <c r="V65" s="165" t="s">
        <v>1131</v>
      </c>
      <c r="W65" s="165">
        <v>2015</v>
      </c>
      <c r="X65" s="165">
        <v>2009</v>
      </c>
      <c r="Y65" s="165">
        <v>2013</v>
      </c>
      <c r="Z65" s="165">
        <v>2016</v>
      </c>
      <c r="AA65" s="165">
        <v>2015</v>
      </c>
      <c r="AB65" s="165">
        <v>2015</v>
      </c>
      <c r="AC65" s="165">
        <v>2014</v>
      </c>
      <c r="AD65" s="165">
        <v>2015</v>
      </c>
      <c r="AE65" s="165">
        <v>2012</v>
      </c>
      <c r="AF65" s="165">
        <v>2015</v>
      </c>
      <c r="AG65" s="164">
        <v>2014</v>
      </c>
      <c r="AH65" s="165">
        <v>2015</v>
      </c>
      <c r="AI65" s="165">
        <v>2016</v>
      </c>
      <c r="AJ65" s="165">
        <v>2017</v>
      </c>
      <c r="AK65" s="167" t="s">
        <v>1132</v>
      </c>
      <c r="AL65" s="167" t="s">
        <v>1132</v>
      </c>
      <c r="AM65" s="165">
        <v>2016</v>
      </c>
      <c r="AN65" s="165">
        <v>2014</v>
      </c>
      <c r="AO65" s="165">
        <v>2014</v>
      </c>
      <c r="AP65" s="165" t="s">
        <v>958</v>
      </c>
      <c r="AQ65" s="165" t="s">
        <v>958</v>
      </c>
      <c r="AR65" s="165">
        <v>2015</v>
      </c>
      <c r="AS65" s="165">
        <v>2015</v>
      </c>
      <c r="AT65" s="165">
        <v>2016</v>
      </c>
      <c r="AU65" s="165">
        <v>2014</v>
      </c>
      <c r="AV65" s="165">
        <v>2015</v>
      </c>
      <c r="AW65" s="165">
        <v>2015</v>
      </c>
      <c r="AX65" s="165">
        <v>2015</v>
      </c>
      <c r="AY65" s="165">
        <v>2014</v>
      </c>
      <c r="AZ65" s="177">
        <v>2015</v>
      </c>
      <c r="BA65" s="177">
        <v>2015</v>
      </c>
      <c r="BB65" s="165">
        <v>2016</v>
      </c>
      <c r="BC65" s="165">
        <v>2015</v>
      </c>
      <c r="BD65" s="165">
        <v>2014</v>
      </c>
      <c r="BE65" s="165">
        <v>2014</v>
      </c>
      <c r="BF65" s="108"/>
    </row>
    <row r="66" spans="1:58" x14ac:dyDescent="0.25">
      <c r="A66" s="133" t="s">
        <v>119</v>
      </c>
      <c r="B66" s="111" t="s">
        <v>118</v>
      </c>
      <c r="C66" s="163">
        <v>2014</v>
      </c>
      <c r="D66" s="163">
        <v>2014</v>
      </c>
      <c r="E66" s="163">
        <v>2014</v>
      </c>
      <c r="F66" s="163">
        <v>2014</v>
      </c>
      <c r="G66" s="163">
        <v>2014</v>
      </c>
      <c r="H66" s="163">
        <v>2014</v>
      </c>
      <c r="I66" s="163">
        <v>2014</v>
      </c>
      <c r="J66" s="163">
        <v>2016</v>
      </c>
      <c r="K66" s="163">
        <v>2016</v>
      </c>
      <c r="L66" s="163">
        <v>2016</v>
      </c>
      <c r="M66" s="165">
        <v>2017</v>
      </c>
      <c r="N66" s="165">
        <v>2017</v>
      </c>
      <c r="O66" s="165">
        <v>2016</v>
      </c>
      <c r="P66" s="165">
        <v>2016</v>
      </c>
      <c r="Q66" s="165">
        <v>2015</v>
      </c>
      <c r="R66" s="165" t="s">
        <v>958</v>
      </c>
      <c r="S66" s="165">
        <v>2017</v>
      </c>
      <c r="T66" s="165">
        <v>2014</v>
      </c>
      <c r="U66" s="165">
        <v>2015</v>
      </c>
      <c r="V66" s="165" t="s">
        <v>958</v>
      </c>
      <c r="W66" s="165">
        <v>2015</v>
      </c>
      <c r="X66" s="165">
        <v>2005</v>
      </c>
      <c r="Y66" s="165">
        <v>2012</v>
      </c>
      <c r="Z66" s="165">
        <v>2016</v>
      </c>
      <c r="AA66" s="165">
        <v>2015</v>
      </c>
      <c r="AB66" s="165" t="s">
        <v>958</v>
      </c>
      <c r="AC66" s="165">
        <v>2014</v>
      </c>
      <c r="AD66" s="165">
        <v>2015</v>
      </c>
      <c r="AE66" s="165" t="s">
        <v>958</v>
      </c>
      <c r="AF66" s="165">
        <v>2015</v>
      </c>
      <c r="AG66" s="164">
        <v>2011</v>
      </c>
      <c r="AH66" s="165">
        <v>2015</v>
      </c>
      <c r="AI66" s="165">
        <v>2016</v>
      </c>
      <c r="AJ66" s="165">
        <v>2017</v>
      </c>
      <c r="AK66" s="167"/>
      <c r="AL66" s="167" t="s">
        <v>1132</v>
      </c>
      <c r="AM66" s="165">
        <v>2016</v>
      </c>
      <c r="AN66" s="165">
        <v>2014</v>
      </c>
      <c r="AO66" s="165">
        <v>2014</v>
      </c>
      <c r="AP66" s="165">
        <v>2014</v>
      </c>
      <c r="AQ66" s="165">
        <v>2014</v>
      </c>
      <c r="AR66" s="165">
        <v>2015</v>
      </c>
      <c r="AS66" s="165">
        <v>2015</v>
      </c>
      <c r="AT66" s="165">
        <v>2016</v>
      </c>
      <c r="AU66" s="165">
        <v>2014</v>
      </c>
      <c r="AV66" s="165" t="s">
        <v>958</v>
      </c>
      <c r="AW66" s="165">
        <v>2015</v>
      </c>
      <c r="AX66" s="165">
        <v>2015</v>
      </c>
      <c r="AY66" s="165">
        <v>2014</v>
      </c>
      <c r="AZ66" s="177">
        <v>2015</v>
      </c>
      <c r="BA66" s="177">
        <v>2015</v>
      </c>
      <c r="BB66" s="165">
        <v>2016</v>
      </c>
      <c r="BC66" s="165">
        <v>2015</v>
      </c>
      <c r="BD66" s="165">
        <v>2014</v>
      </c>
      <c r="BE66" s="165">
        <v>2014</v>
      </c>
      <c r="BF66" s="108"/>
    </row>
    <row r="67" spans="1:58" x14ac:dyDescent="0.25">
      <c r="A67" s="133" t="s">
        <v>121</v>
      </c>
      <c r="B67" s="111" t="s">
        <v>120</v>
      </c>
      <c r="C67" s="163">
        <v>2014</v>
      </c>
      <c r="D67" s="163">
        <v>2014</v>
      </c>
      <c r="E67" s="163">
        <v>2014</v>
      </c>
      <c r="F67" s="163">
        <v>2014</v>
      </c>
      <c r="G67" s="163">
        <v>2014</v>
      </c>
      <c r="H67" s="163">
        <v>2014</v>
      </c>
      <c r="I67" s="163">
        <v>2014</v>
      </c>
      <c r="J67" s="163">
        <v>2016</v>
      </c>
      <c r="K67" s="163">
        <v>2016</v>
      </c>
      <c r="L67" s="163">
        <v>2016</v>
      </c>
      <c r="M67" s="165">
        <v>2017</v>
      </c>
      <c r="N67" s="165">
        <v>2017</v>
      </c>
      <c r="O67" s="165">
        <v>2016</v>
      </c>
      <c r="P67" s="165">
        <v>2016</v>
      </c>
      <c r="Q67" s="165">
        <v>2015</v>
      </c>
      <c r="R67" s="165" t="s">
        <v>982</v>
      </c>
      <c r="S67" s="165">
        <v>2017</v>
      </c>
      <c r="T67" s="165">
        <v>2014</v>
      </c>
      <c r="U67" s="165">
        <v>2015</v>
      </c>
      <c r="V67" s="165" t="s">
        <v>1131</v>
      </c>
      <c r="W67" s="165">
        <v>2015</v>
      </c>
      <c r="X67" s="165">
        <v>2014</v>
      </c>
      <c r="Y67" s="165">
        <v>2010</v>
      </c>
      <c r="Z67" s="165">
        <v>2016</v>
      </c>
      <c r="AA67" s="165">
        <v>2015</v>
      </c>
      <c r="AB67" s="165">
        <v>2015</v>
      </c>
      <c r="AC67" s="165">
        <v>2014</v>
      </c>
      <c r="AD67" s="165">
        <v>2015</v>
      </c>
      <c r="AE67" s="165">
        <v>2012</v>
      </c>
      <c r="AF67" s="165">
        <v>2015</v>
      </c>
      <c r="AG67" s="164">
        <v>2005</v>
      </c>
      <c r="AH67" s="165">
        <v>2015</v>
      </c>
      <c r="AI67" s="165">
        <v>2016</v>
      </c>
      <c r="AJ67" s="165">
        <v>2017</v>
      </c>
      <c r="AK67" s="167"/>
      <c r="AL67" s="167" t="s">
        <v>1132</v>
      </c>
      <c r="AM67" s="165">
        <v>2016</v>
      </c>
      <c r="AN67" s="165">
        <v>2014</v>
      </c>
      <c r="AO67" s="165">
        <v>2014</v>
      </c>
      <c r="AP67" s="165">
        <v>2014</v>
      </c>
      <c r="AQ67" s="165">
        <v>2014</v>
      </c>
      <c r="AR67" s="165">
        <v>2015</v>
      </c>
      <c r="AS67" s="165">
        <v>2015</v>
      </c>
      <c r="AT67" s="165">
        <v>2016</v>
      </c>
      <c r="AU67" s="165">
        <v>2014</v>
      </c>
      <c r="AV67" s="165">
        <v>2015</v>
      </c>
      <c r="AW67" s="165">
        <v>2015</v>
      </c>
      <c r="AX67" s="165">
        <v>2015</v>
      </c>
      <c r="AY67" s="165">
        <v>2014</v>
      </c>
      <c r="AZ67" s="177">
        <v>2015</v>
      </c>
      <c r="BA67" s="177">
        <v>2015</v>
      </c>
      <c r="BB67" s="165">
        <v>2016</v>
      </c>
      <c r="BC67" s="165">
        <v>2015</v>
      </c>
      <c r="BD67" s="165">
        <v>2014</v>
      </c>
      <c r="BE67" s="165">
        <v>2014</v>
      </c>
      <c r="BF67" s="108"/>
    </row>
    <row r="68" spans="1:58" x14ac:dyDescent="0.25">
      <c r="A68" s="133" t="s">
        <v>123</v>
      </c>
      <c r="B68" s="111" t="s">
        <v>122</v>
      </c>
      <c r="C68" s="163">
        <v>2014</v>
      </c>
      <c r="D68" s="163">
        <v>2014</v>
      </c>
      <c r="E68" s="163">
        <v>2014</v>
      </c>
      <c r="F68" s="163">
        <v>2014</v>
      </c>
      <c r="G68" s="163">
        <v>2014</v>
      </c>
      <c r="H68" s="163">
        <v>2014</v>
      </c>
      <c r="I68" s="163">
        <v>2014</v>
      </c>
      <c r="J68" s="163">
        <v>2016</v>
      </c>
      <c r="K68" s="163">
        <v>2016</v>
      </c>
      <c r="L68" s="163">
        <v>2016</v>
      </c>
      <c r="M68" s="165">
        <v>2017</v>
      </c>
      <c r="N68" s="165">
        <v>2017</v>
      </c>
      <c r="O68" s="165">
        <v>2016</v>
      </c>
      <c r="P68" s="165">
        <v>2016</v>
      </c>
      <c r="Q68" s="165">
        <v>2015</v>
      </c>
      <c r="R68" s="165" t="s">
        <v>958</v>
      </c>
      <c r="S68" s="165">
        <v>2017</v>
      </c>
      <c r="T68" s="165">
        <v>2014</v>
      </c>
      <c r="U68" s="165">
        <v>2015</v>
      </c>
      <c r="V68" s="165" t="s">
        <v>958</v>
      </c>
      <c r="W68" s="165">
        <v>2015</v>
      </c>
      <c r="X68" s="165" t="s">
        <v>958</v>
      </c>
      <c r="Y68" s="165">
        <v>2010</v>
      </c>
      <c r="Z68" s="165">
        <v>2016</v>
      </c>
      <c r="AA68" s="165">
        <v>2015</v>
      </c>
      <c r="AB68" s="165">
        <v>2015</v>
      </c>
      <c r="AC68" s="165">
        <v>2014</v>
      </c>
      <c r="AD68" s="165">
        <v>2015</v>
      </c>
      <c r="AE68" s="165" t="s">
        <v>958</v>
      </c>
      <c r="AF68" s="165">
        <v>2015</v>
      </c>
      <c r="AG68" s="164">
        <v>2012</v>
      </c>
      <c r="AH68" s="165">
        <v>2015</v>
      </c>
      <c r="AI68" s="165">
        <v>2016</v>
      </c>
      <c r="AJ68" s="165">
        <v>2017</v>
      </c>
      <c r="AK68" s="167"/>
      <c r="AL68" s="167" t="s">
        <v>1132</v>
      </c>
      <c r="AM68" s="165">
        <v>2016</v>
      </c>
      <c r="AN68" s="165">
        <v>2014</v>
      </c>
      <c r="AO68" s="165">
        <v>2014</v>
      </c>
      <c r="AP68" s="165">
        <v>2014</v>
      </c>
      <c r="AQ68" s="165">
        <v>2014</v>
      </c>
      <c r="AR68" s="165">
        <v>2015</v>
      </c>
      <c r="AS68" s="165">
        <v>2015</v>
      </c>
      <c r="AT68" s="165">
        <v>2016</v>
      </c>
      <c r="AU68" s="165">
        <v>2014</v>
      </c>
      <c r="AV68" s="165">
        <v>2015</v>
      </c>
      <c r="AW68" s="165">
        <v>2015</v>
      </c>
      <c r="AX68" s="165">
        <v>2015</v>
      </c>
      <c r="AY68" s="165">
        <v>2014</v>
      </c>
      <c r="AZ68" s="177">
        <v>2015</v>
      </c>
      <c r="BA68" s="177">
        <v>2015</v>
      </c>
      <c r="BB68" s="165">
        <v>2016</v>
      </c>
      <c r="BC68" s="165">
        <v>2015</v>
      </c>
      <c r="BD68" s="165">
        <v>2014</v>
      </c>
      <c r="BE68" s="165">
        <v>2014</v>
      </c>
      <c r="BF68" s="108"/>
    </row>
    <row r="69" spans="1:58" x14ac:dyDescent="0.25">
      <c r="A69" s="133" t="s">
        <v>125</v>
      </c>
      <c r="B69" s="111" t="s">
        <v>124</v>
      </c>
      <c r="C69" s="163">
        <v>2014</v>
      </c>
      <c r="D69" s="163">
        <v>2014</v>
      </c>
      <c r="E69" s="163">
        <v>2014</v>
      </c>
      <c r="F69" s="163">
        <v>2014</v>
      </c>
      <c r="G69" s="163">
        <v>2014</v>
      </c>
      <c r="H69" s="163">
        <v>2014</v>
      </c>
      <c r="I69" s="163">
        <v>2014</v>
      </c>
      <c r="J69" s="163">
        <v>2016</v>
      </c>
      <c r="K69" s="163">
        <v>2016</v>
      </c>
      <c r="L69" s="163">
        <v>2016</v>
      </c>
      <c r="M69" s="165">
        <v>2017</v>
      </c>
      <c r="N69" s="165">
        <v>2017</v>
      </c>
      <c r="O69" s="165">
        <v>2016</v>
      </c>
      <c r="P69" s="165">
        <v>2016</v>
      </c>
      <c r="Q69" s="165">
        <v>2015</v>
      </c>
      <c r="R69" s="165" t="s">
        <v>958</v>
      </c>
      <c r="S69" s="165">
        <v>2017</v>
      </c>
      <c r="T69" s="165">
        <v>2014</v>
      </c>
      <c r="U69" s="165">
        <v>2015</v>
      </c>
      <c r="V69" s="165" t="s">
        <v>1131</v>
      </c>
      <c r="W69" s="165">
        <v>2015</v>
      </c>
      <c r="X69" s="165" t="s">
        <v>958</v>
      </c>
      <c r="Y69" s="165" t="s">
        <v>958</v>
      </c>
      <c r="Z69" s="165">
        <v>2016</v>
      </c>
      <c r="AA69" s="165">
        <v>2015</v>
      </c>
      <c r="AB69" s="165" t="s">
        <v>958</v>
      </c>
      <c r="AC69" s="165">
        <v>2014</v>
      </c>
      <c r="AD69" s="165">
        <v>2015</v>
      </c>
      <c r="AE69" s="165" t="s">
        <v>958</v>
      </c>
      <c r="AF69" s="165" t="s">
        <v>958</v>
      </c>
      <c r="AG69" s="164" t="s">
        <v>958</v>
      </c>
      <c r="AH69" s="165">
        <v>2015</v>
      </c>
      <c r="AI69" s="165">
        <v>2016</v>
      </c>
      <c r="AJ69" s="165">
        <v>2017</v>
      </c>
      <c r="AK69" s="167"/>
      <c r="AL69" s="167" t="s">
        <v>1132</v>
      </c>
      <c r="AM69" s="165">
        <v>2016</v>
      </c>
      <c r="AN69" s="165">
        <v>2014</v>
      </c>
      <c r="AO69" s="165">
        <v>2014</v>
      </c>
      <c r="AP69" s="165">
        <v>2014</v>
      </c>
      <c r="AQ69" s="165" t="s">
        <v>958</v>
      </c>
      <c r="AR69" s="165">
        <v>2011</v>
      </c>
      <c r="AS69" s="165">
        <v>2015</v>
      </c>
      <c r="AT69" s="165">
        <v>2016</v>
      </c>
      <c r="AU69" s="165">
        <v>2014</v>
      </c>
      <c r="AV69" s="165" t="s">
        <v>958</v>
      </c>
      <c r="AW69" s="165">
        <v>2015</v>
      </c>
      <c r="AX69" s="165">
        <v>2015</v>
      </c>
      <c r="AY69" s="165">
        <v>2014</v>
      </c>
      <c r="AZ69" s="177">
        <v>2015</v>
      </c>
      <c r="BA69" s="177">
        <v>2015</v>
      </c>
      <c r="BB69" s="165">
        <v>2016</v>
      </c>
      <c r="BC69" s="165">
        <v>2015</v>
      </c>
      <c r="BD69" s="165">
        <v>2014</v>
      </c>
      <c r="BE69" s="165">
        <v>2014</v>
      </c>
      <c r="BF69" s="108"/>
    </row>
    <row r="70" spans="1:58" x14ac:dyDescent="0.25">
      <c r="A70" s="133" t="s">
        <v>127</v>
      </c>
      <c r="B70" s="111" t="s">
        <v>126</v>
      </c>
      <c r="C70" s="163">
        <v>2014</v>
      </c>
      <c r="D70" s="163">
        <v>2014</v>
      </c>
      <c r="E70" s="163">
        <v>2014</v>
      </c>
      <c r="F70" s="163">
        <v>2014</v>
      </c>
      <c r="G70" s="163">
        <v>2014</v>
      </c>
      <c r="H70" s="163">
        <v>2014</v>
      </c>
      <c r="I70" s="163">
        <v>2014</v>
      </c>
      <c r="J70" s="163">
        <v>2016</v>
      </c>
      <c r="K70" s="163">
        <v>2016</v>
      </c>
      <c r="L70" s="163">
        <v>2016</v>
      </c>
      <c r="M70" s="165">
        <v>2017</v>
      </c>
      <c r="N70" s="165">
        <v>2017</v>
      </c>
      <c r="O70" s="165">
        <v>2016</v>
      </c>
      <c r="P70" s="165">
        <v>2016</v>
      </c>
      <c r="Q70" s="165">
        <v>2015</v>
      </c>
      <c r="R70" s="165" t="s">
        <v>958</v>
      </c>
      <c r="S70" s="165">
        <v>2017</v>
      </c>
      <c r="T70" s="165">
        <v>2014</v>
      </c>
      <c r="U70" s="165">
        <v>2015</v>
      </c>
      <c r="V70" s="165" t="s">
        <v>1131</v>
      </c>
      <c r="W70" s="165">
        <v>2015</v>
      </c>
      <c r="X70" s="165">
        <v>2015</v>
      </c>
      <c r="Y70" s="165">
        <v>2009</v>
      </c>
      <c r="Z70" s="165">
        <v>2016</v>
      </c>
      <c r="AA70" s="165">
        <v>2015</v>
      </c>
      <c r="AB70" s="165">
        <v>2015</v>
      </c>
      <c r="AC70" s="165">
        <v>2014</v>
      </c>
      <c r="AD70" s="165">
        <v>2015</v>
      </c>
      <c r="AE70" s="165">
        <v>2012</v>
      </c>
      <c r="AF70" s="165">
        <v>2015</v>
      </c>
      <c r="AG70" s="164">
        <v>2014</v>
      </c>
      <c r="AH70" s="165">
        <v>2015</v>
      </c>
      <c r="AI70" s="165">
        <v>2016</v>
      </c>
      <c r="AJ70" s="165">
        <v>2017</v>
      </c>
      <c r="AK70" s="167" t="s">
        <v>1132</v>
      </c>
      <c r="AL70" s="167" t="s">
        <v>1132</v>
      </c>
      <c r="AM70" s="165">
        <v>2016</v>
      </c>
      <c r="AN70" s="165">
        <v>2014</v>
      </c>
      <c r="AO70" s="165">
        <v>2014</v>
      </c>
      <c r="AP70" s="165">
        <v>2014</v>
      </c>
      <c r="AQ70" s="165">
        <v>2014</v>
      </c>
      <c r="AR70" s="165">
        <v>2015</v>
      </c>
      <c r="AS70" s="165">
        <v>2015</v>
      </c>
      <c r="AT70" s="165">
        <v>2016</v>
      </c>
      <c r="AU70" s="165">
        <v>2014</v>
      </c>
      <c r="AV70" s="165">
        <v>2015</v>
      </c>
      <c r="AW70" s="165">
        <v>2015</v>
      </c>
      <c r="AX70" s="165">
        <v>2015</v>
      </c>
      <c r="AY70" s="165">
        <v>2014</v>
      </c>
      <c r="AZ70" s="177">
        <v>2015</v>
      </c>
      <c r="BA70" s="177">
        <v>2015</v>
      </c>
      <c r="BB70" s="165">
        <v>2016</v>
      </c>
      <c r="BC70" s="165">
        <v>2015</v>
      </c>
      <c r="BD70" s="165">
        <v>2014</v>
      </c>
      <c r="BE70" s="165">
        <v>2014</v>
      </c>
      <c r="BF70" s="108"/>
    </row>
    <row r="71" spans="1:58" x14ac:dyDescent="0.25">
      <c r="A71" s="133" t="s">
        <v>129</v>
      </c>
      <c r="B71" s="111" t="s">
        <v>128</v>
      </c>
      <c r="C71" s="163">
        <v>2014</v>
      </c>
      <c r="D71" s="163">
        <v>2014</v>
      </c>
      <c r="E71" s="163">
        <v>2014</v>
      </c>
      <c r="F71" s="163">
        <v>2014</v>
      </c>
      <c r="G71" s="163">
        <v>2014</v>
      </c>
      <c r="H71" s="163">
        <v>2014</v>
      </c>
      <c r="I71" s="163">
        <v>2014</v>
      </c>
      <c r="J71" s="163">
        <v>2016</v>
      </c>
      <c r="K71" s="163">
        <v>2016</v>
      </c>
      <c r="L71" s="163">
        <v>2016</v>
      </c>
      <c r="M71" s="165">
        <v>2017</v>
      </c>
      <c r="N71" s="165">
        <v>2017</v>
      </c>
      <c r="O71" s="165">
        <v>2016</v>
      </c>
      <c r="P71" s="165">
        <v>2016</v>
      </c>
      <c r="Q71" s="165">
        <v>2015</v>
      </c>
      <c r="R71" s="165" t="s">
        <v>977</v>
      </c>
      <c r="S71" s="165">
        <v>2017</v>
      </c>
      <c r="T71" s="165">
        <v>2014</v>
      </c>
      <c r="U71" s="165">
        <v>2015</v>
      </c>
      <c r="V71" s="165" t="s">
        <v>1131</v>
      </c>
      <c r="W71" s="165">
        <v>2015</v>
      </c>
      <c r="X71" s="165">
        <v>2012</v>
      </c>
      <c r="Y71" s="165">
        <v>2010</v>
      </c>
      <c r="Z71" s="165">
        <v>2016</v>
      </c>
      <c r="AA71" s="165">
        <v>2015</v>
      </c>
      <c r="AB71" s="165">
        <v>2015</v>
      </c>
      <c r="AC71" s="165">
        <v>2014</v>
      </c>
      <c r="AD71" s="165">
        <v>2015</v>
      </c>
      <c r="AE71" s="165">
        <v>2012</v>
      </c>
      <c r="AF71" s="165" t="s">
        <v>958</v>
      </c>
      <c r="AG71" s="164">
        <v>2012</v>
      </c>
      <c r="AH71" s="165">
        <v>2015</v>
      </c>
      <c r="AI71" s="165">
        <v>2016</v>
      </c>
      <c r="AJ71" s="165">
        <v>2017</v>
      </c>
      <c r="AK71" s="167"/>
      <c r="AL71" s="167" t="s">
        <v>1132</v>
      </c>
      <c r="AM71" s="165">
        <v>2016</v>
      </c>
      <c r="AN71" s="165">
        <v>2014</v>
      </c>
      <c r="AO71" s="165">
        <v>2014</v>
      </c>
      <c r="AP71" s="165">
        <v>2013</v>
      </c>
      <c r="AQ71" s="165">
        <v>2013</v>
      </c>
      <c r="AR71" s="165">
        <v>2015</v>
      </c>
      <c r="AS71" s="165">
        <v>2015</v>
      </c>
      <c r="AT71" s="165">
        <v>2016</v>
      </c>
      <c r="AU71" s="165">
        <v>2014</v>
      </c>
      <c r="AV71" s="165">
        <v>2015</v>
      </c>
      <c r="AW71" s="165">
        <v>2015</v>
      </c>
      <c r="AX71" s="165">
        <v>2015</v>
      </c>
      <c r="AY71" s="165">
        <v>2014</v>
      </c>
      <c r="AZ71" s="177">
        <v>2015</v>
      </c>
      <c r="BA71" s="177">
        <v>2015</v>
      </c>
      <c r="BB71" s="165">
        <v>2016</v>
      </c>
      <c r="BC71" s="165">
        <v>2015</v>
      </c>
      <c r="BD71" s="165">
        <v>2014</v>
      </c>
      <c r="BE71" s="165">
        <v>2014</v>
      </c>
      <c r="BF71" s="108"/>
    </row>
    <row r="72" spans="1:58" x14ac:dyDescent="0.25">
      <c r="A72" s="133" t="s">
        <v>372</v>
      </c>
      <c r="B72" s="111" t="s">
        <v>130</v>
      </c>
      <c r="C72" s="163">
        <v>2014</v>
      </c>
      <c r="D72" s="163">
        <v>2014</v>
      </c>
      <c r="E72" s="163">
        <v>2014</v>
      </c>
      <c r="F72" s="163">
        <v>2014</v>
      </c>
      <c r="G72" s="163">
        <v>2014</v>
      </c>
      <c r="H72" s="163">
        <v>2014</v>
      </c>
      <c r="I72" s="163">
        <v>2014</v>
      </c>
      <c r="J72" s="163">
        <v>2016</v>
      </c>
      <c r="K72" s="163">
        <v>2016</v>
      </c>
      <c r="L72" s="163">
        <v>2016</v>
      </c>
      <c r="M72" s="165">
        <v>2017</v>
      </c>
      <c r="N72" s="165">
        <v>2017</v>
      </c>
      <c r="O72" s="165">
        <v>2016</v>
      </c>
      <c r="P72" s="165">
        <v>2016</v>
      </c>
      <c r="Q72" s="165">
        <v>2015</v>
      </c>
      <c r="R72" s="165" t="s">
        <v>979</v>
      </c>
      <c r="S72" s="165">
        <v>2017</v>
      </c>
      <c r="T72" s="165">
        <v>2014</v>
      </c>
      <c r="U72" s="165">
        <v>2015</v>
      </c>
      <c r="V72" s="165" t="s">
        <v>1131</v>
      </c>
      <c r="W72" s="165">
        <v>2015</v>
      </c>
      <c r="X72" s="165">
        <v>2014</v>
      </c>
      <c r="Y72" s="165">
        <v>2010</v>
      </c>
      <c r="Z72" s="165">
        <v>2016</v>
      </c>
      <c r="AA72" s="165">
        <v>2015</v>
      </c>
      <c r="AB72" s="165">
        <v>2014</v>
      </c>
      <c r="AC72" s="165">
        <v>2014</v>
      </c>
      <c r="AD72" s="165">
        <v>2015</v>
      </c>
      <c r="AE72" s="165">
        <v>2012</v>
      </c>
      <c r="AF72" s="165" t="s">
        <v>958</v>
      </c>
      <c r="AG72" s="164">
        <v>2010</v>
      </c>
      <c r="AH72" s="165">
        <v>2015</v>
      </c>
      <c r="AI72" s="165">
        <v>2016</v>
      </c>
      <c r="AJ72" s="165">
        <v>2017</v>
      </c>
      <c r="AK72" s="167"/>
      <c r="AL72" s="167" t="s">
        <v>1132</v>
      </c>
      <c r="AM72" s="165">
        <v>2016</v>
      </c>
      <c r="AN72" s="165">
        <v>2014</v>
      </c>
      <c r="AO72" s="165">
        <v>2014</v>
      </c>
      <c r="AP72" s="165" t="s">
        <v>958</v>
      </c>
      <c r="AQ72" s="165" t="s">
        <v>958</v>
      </c>
      <c r="AR72" s="165">
        <v>2015</v>
      </c>
      <c r="AS72" s="165">
        <v>2015</v>
      </c>
      <c r="AT72" s="165">
        <v>2016</v>
      </c>
      <c r="AU72" s="165">
        <v>2014</v>
      </c>
      <c r="AV72" s="165">
        <v>2015</v>
      </c>
      <c r="AW72" s="165">
        <v>2015</v>
      </c>
      <c r="AX72" s="165">
        <v>2015</v>
      </c>
      <c r="AY72" s="165">
        <v>2014</v>
      </c>
      <c r="AZ72" s="177">
        <v>2015</v>
      </c>
      <c r="BA72" s="177">
        <v>2015</v>
      </c>
      <c r="BB72" s="165">
        <v>2016</v>
      </c>
      <c r="BC72" s="165">
        <v>2015</v>
      </c>
      <c r="BD72" s="165">
        <v>2014</v>
      </c>
      <c r="BE72" s="165">
        <v>2014</v>
      </c>
      <c r="BF72" s="108"/>
    </row>
    <row r="73" spans="1:58" x14ac:dyDescent="0.25">
      <c r="A73" s="133" t="s">
        <v>132</v>
      </c>
      <c r="B73" s="111" t="s">
        <v>131</v>
      </c>
      <c r="C73" s="163">
        <v>2014</v>
      </c>
      <c r="D73" s="163">
        <v>2014</v>
      </c>
      <c r="E73" s="163">
        <v>2014</v>
      </c>
      <c r="F73" s="163">
        <v>2014</v>
      </c>
      <c r="G73" s="163">
        <v>2014</v>
      </c>
      <c r="H73" s="163">
        <v>2014</v>
      </c>
      <c r="I73" s="163">
        <v>2014</v>
      </c>
      <c r="J73" s="163">
        <v>2016</v>
      </c>
      <c r="K73" s="163">
        <v>2016</v>
      </c>
      <c r="L73" s="163">
        <v>2016</v>
      </c>
      <c r="M73" s="165">
        <v>2017</v>
      </c>
      <c r="N73" s="165">
        <v>2017</v>
      </c>
      <c r="O73" s="165">
        <v>2016</v>
      </c>
      <c r="P73" s="165">
        <v>2016</v>
      </c>
      <c r="Q73" s="165">
        <v>2015</v>
      </c>
      <c r="R73" s="165" t="s">
        <v>984</v>
      </c>
      <c r="S73" s="165">
        <v>2017</v>
      </c>
      <c r="T73" s="165">
        <v>2014</v>
      </c>
      <c r="U73" s="165">
        <v>2015</v>
      </c>
      <c r="V73" s="165" t="s">
        <v>1131</v>
      </c>
      <c r="W73" s="165">
        <v>2015</v>
      </c>
      <c r="X73" s="165">
        <v>2014</v>
      </c>
      <c r="Y73" s="165">
        <v>2010</v>
      </c>
      <c r="Z73" s="165">
        <v>2016</v>
      </c>
      <c r="AA73" s="165">
        <v>2015</v>
      </c>
      <c r="AB73" s="165">
        <v>2015</v>
      </c>
      <c r="AC73" s="165">
        <v>2014</v>
      </c>
      <c r="AD73" s="165">
        <v>2015</v>
      </c>
      <c r="AE73" s="165">
        <v>2012</v>
      </c>
      <c r="AF73" s="165">
        <v>2015</v>
      </c>
      <c r="AG73" s="164" t="s">
        <v>958</v>
      </c>
      <c r="AH73" s="165">
        <v>2015</v>
      </c>
      <c r="AI73" s="165">
        <v>2016</v>
      </c>
      <c r="AJ73" s="165">
        <v>2017</v>
      </c>
      <c r="AK73" s="167"/>
      <c r="AL73" s="167" t="s">
        <v>1132</v>
      </c>
      <c r="AM73" s="165">
        <v>2016</v>
      </c>
      <c r="AN73" s="165">
        <v>2014</v>
      </c>
      <c r="AO73" s="165">
        <v>2014</v>
      </c>
      <c r="AP73" s="165" t="s">
        <v>958</v>
      </c>
      <c r="AQ73" s="165" t="s">
        <v>958</v>
      </c>
      <c r="AR73" s="165" t="s">
        <v>958</v>
      </c>
      <c r="AS73" s="165">
        <v>2015</v>
      </c>
      <c r="AT73" s="165">
        <v>2016</v>
      </c>
      <c r="AU73" s="165">
        <v>2014</v>
      </c>
      <c r="AV73" s="165">
        <v>2015</v>
      </c>
      <c r="AW73" s="165">
        <v>2015</v>
      </c>
      <c r="AX73" s="165">
        <v>2015</v>
      </c>
      <c r="AY73" s="165">
        <v>2014</v>
      </c>
      <c r="AZ73" s="177">
        <v>2015</v>
      </c>
      <c r="BA73" s="177">
        <v>2015</v>
      </c>
      <c r="BB73" s="165">
        <v>2016</v>
      </c>
      <c r="BC73" s="165">
        <v>2015</v>
      </c>
      <c r="BD73" s="165">
        <v>2014</v>
      </c>
      <c r="BE73" s="165">
        <v>2014</v>
      </c>
      <c r="BF73" s="108"/>
    </row>
    <row r="74" spans="1:58" x14ac:dyDescent="0.25">
      <c r="A74" s="133" t="s">
        <v>134</v>
      </c>
      <c r="B74" s="111" t="s">
        <v>133</v>
      </c>
      <c r="C74" s="163">
        <v>2014</v>
      </c>
      <c r="D74" s="163">
        <v>2014</v>
      </c>
      <c r="E74" s="163">
        <v>2014</v>
      </c>
      <c r="F74" s="163">
        <v>2014</v>
      </c>
      <c r="G74" s="163">
        <v>2014</v>
      </c>
      <c r="H74" s="163">
        <v>2014</v>
      </c>
      <c r="I74" s="163">
        <v>2014</v>
      </c>
      <c r="J74" s="163">
        <v>2016</v>
      </c>
      <c r="K74" s="163">
        <v>2016</v>
      </c>
      <c r="L74" s="163">
        <v>2016</v>
      </c>
      <c r="M74" s="165">
        <v>2017</v>
      </c>
      <c r="N74" s="165">
        <v>2017</v>
      </c>
      <c r="O74" s="165">
        <v>2016</v>
      </c>
      <c r="P74" s="165">
        <v>2016</v>
      </c>
      <c r="Q74" s="165">
        <v>2015</v>
      </c>
      <c r="R74" s="165" t="s">
        <v>983</v>
      </c>
      <c r="S74" s="165">
        <v>2017</v>
      </c>
      <c r="T74" s="165">
        <v>2014</v>
      </c>
      <c r="U74" s="165">
        <v>2015</v>
      </c>
      <c r="V74" s="165" t="s">
        <v>1131</v>
      </c>
      <c r="W74" s="165">
        <v>2015</v>
      </c>
      <c r="X74" s="165">
        <v>2012</v>
      </c>
      <c r="Y74" s="165">
        <v>2014</v>
      </c>
      <c r="Z74" s="165">
        <v>2016</v>
      </c>
      <c r="AA74" s="165">
        <v>2015</v>
      </c>
      <c r="AB74" s="165">
        <v>2015</v>
      </c>
      <c r="AC74" s="165">
        <v>2014</v>
      </c>
      <c r="AD74" s="165">
        <v>2015</v>
      </c>
      <c r="AE74" s="165">
        <v>2012</v>
      </c>
      <c r="AF74" s="165">
        <v>2015</v>
      </c>
      <c r="AG74" s="164">
        <v>2012</v>
      </c>
      <c r="AH74" s="165">
        <v>2015</v>
      </c>
      <c r="AI74" s="165">
        <v>2016</v>
      </c>
      <c r="AJ74" s="165">
        <v>2017</v>
      </c>
      <c r="AK74" s="167"/>
      <c r="AL74" s="167" t="s">
        <v>1132</v>
      </c>
      <c r="AM74" s="165">
        <v>2016</v>
      </c>
      <c r="AN74" s="165">
        <v>2014</v>
      </c>
      <c r="AO74" s="165">
        <v>2014</v>
      </c>
      <c r="AP74" s="165">
        <v>2014</v>
      </c>
      <c r="AQ74" s="165">
        <v>2014</v>
      </c>
      <c r="AR74" s="165">
        <v>2011</v>
      </c>
      <c r="AS74" s="165">
        <v>2015</v>
      </c>
      <c r="AT74" s="165">
        <v>2016</v>
      </c>
      <c r="AU74" s="165">
        <v>2014</v>
      </c>
      <c r="AV74" s="165">
        <v>2015</v>
      </c>
      <c r="AW74" s="165">
        <v>2015</v>
      </c>
      <c r="AX74" s="165">
        <v>2015</v>
      </c>
      <c r="AY74" s="165">
        <v>2014</v>
      </c>
      <c r="AZ74" s="177">
        <v>2015</v>
      </c>
      <c r="BA74" s="177">
        <v>2015</v>
      </c>
      <c r="BB74" s="165">
        <v>2016</v>
      </c>
      <c r="BC74" s="165">
        <v>2015</v>
      </c>
      <c r="BD74" s="165">
        <v>2014</v>
      </c>
      <c r="BE74" s="165">
        <v>2014</v>
      </c>
      <c r="BF74" s="108"/>
    </row>
    <row r="75" spans="1:58" x14ac:dyDescent="0.25">
      <c r="A75" s="133" t="s">
        <v>136</v>
      </c>
      <c r="B75" s="111" t="s">
        <v>135</v>
      </c>
      <c r="C75" s="163">
        <v>2014</v>
      </c>
      <c r="D75" s="163">
        <v>2014</v>
      </c>
      <c r="E75" s="163">
        <v>2014</v>
      </c>
      <c r="F75" s="163">
        <v>2014</v>
      </c>
      <c r="G75" s="163">
        <v>2014</v>
      </c>
      <c r="H75" s="163">
        <v>2014</v>
      </c>
      <c r="I75" s="163">
        <v>2014</v>
      </c>
      <c r="J75" s="163">
        <v>2016</v>
      </c>
      <c r="K75" s="163">
        <v>2016</v>
      </c>
      <c r="L75" s="163">
        <v>2016</v>
      </c>
      <c r="M75" s="165">
        <v>2017</v>
      </c>
      <c r="N75" s="165">
        <v>2017</v>
      </c>
      <c r="O75" s="165">
        <v>2016</v>
      </c>
      <c r="P75" s="165">
        <v>2016</v>
      </c>
      <c r="Q75" s="165">
        <v>2015</v>
      </c>
      <c r="R75" s="165" t="s">
        <v>972</v>
      </c>
      <c r="S75" s="165">
        <v>2017</v>
      </c>
      <c r="T75" s="165">
        <v>2014</v>
      </c>
      <c r="U75" s="165">
        <v>2015</v>
      </c>
      <c r="V75" s="165" t="s">
        <v>1131</v>
      </c>
      <c r="W75" s="165">
        <v>2015</v>
      </c>
      <c r="X75" s="165">
        <v>2012</v>
      </c>
      <c r="Y75" s="165" t="s">
        <v>958</v>
      </c>
      <c r="Z75" s="165">
        <v>2016</v>
      </c>
      <c r="AA75" s="165">
        <v>2015</v>
      </c>
      <c r="AB75" s="165">
        <v>2015</v>
      </c>
      <c r="AC75" s="165">
        <v>2014</v>
      </c>
      <c r="AD75" s="165">
        <v>2015</v>
      </c>
      <c r="AE75" s="165">
        <v>2012</v>
      </c>
      <c r="AF75" s="165">
        <v>2015</v>
      </c>
      <c r="AG75" s="164">
        <v>2014</v>
      </c>
      <c r="AH75" s="165">
        <v>2015</v>
      </c>
      <c r="AI75" s="165">
        <v>2016</v>
      </c>
      <c r="AJ75" s="165">
        <v>2017</v>
      </c>
      <c r="AK75" s="167" t="s">
        <v>1132</v>
      </c>
      <c r="AL75" s="167" t="s">
        <v>1132</v>
      </c>
      <c r="AM75" s="165">
        <v>2016</v>
      </c>
      <c r="AN75" s="165">
        <v>2014</v>
      </c>
      <c r="AO75" s="165">
        <v>2014</v>
      </c>
      <c r="AP75" s="165">
        <v>2014</v>
      </c>
      <c r="AQ75" s="165">
        <v>2014</v>
      </c>
      <c r="AR75" s="165">
        <v>2011</v>
      </c>
      <c r="AS75" s="165">
        <v>2015</v>
      </c>
      <c r="AT75" s="165">
        <v>2016</v>
      </c>
      <c r="AU75" s="165">
        <v>2014</v>
      </c>
      <c r="AV75" s="165">
        <v>2015</v>
      </c>
      <c r="AW75" s="165">
        <v>2015</v>
      </c>
      <c r="AX75" s="165">
        <v>2015</v>
      </c>
      <c r="AY75" s="165">
        <v>2014</v>
      </c>
      <c r="AZ75" s="177">
        <v>2015</v>
      </c>
      <c r="BA75" s="177">
        <v>2015</v>
      </c>
      <c r="BB75" s="165">
        <v>2016</v>
      </c>
      <c r="BC75" s="165">
        <v>2015</v>
      </c>
      <c r="BD75" s="165">
        <v>2014</v>
      </c>
      <c r="BE75" s="165">
        <v>2014</v>
      </c>
      <c r="BF75" s="108"/>
    </row>
    <row r="76" spans="1:58" x14ac:dyDescent="0.25">
      <c r="A76" s="133" t="s">
        <v>138</v>
      </c>
      <c r="B76" s="111" t="s">
        <v>137</v>
      </c>
      <c r="C76" s="163">
        <v>2014</v>
      </c>
      <c r="D76" s="163">
        <v>2014</v>
      </c>
      <c r="E76" s="163">
        <v>2014</v>
      </c>
      <c r="F76" s="163">
        <v>2014</v>
      </c>
      <c r="G76" s="163">
        <v>2014</v>
      </c>
      <c r="H76" s="163">
        <v>2014</v>
      </c>
      <c r="I76" s="163">
        <v>2014</v>
      </c>
      <c r="J76" s="163">
        <v>2016</v>
      </c>
      <c r="K76" s="163">
        <v>2016</v>
      </c>
      <c r="L76" s="163">
        <v>2016</v>
      </c>
      <c r="M76" s="165">
        <v>2017</v>
      </c>
      <c r="N76" s="165">
        <v>2017</v>
      </c>
      <c r="O76" s="165">
        <v>2016</v>
      </c>
      <c r="P76" s="165">
        <v>2016</v>
      </c>
      <c r="Q76" s="165">
        <v>2015</v>
      </c>
      <c r="R76" s="165" t="s">
        <v>958</v>
      </c>
      <c r="S76" s="165">
        <v>2017</v>
      </c>
      <c r="T76" s="165">
        <v>2014</v>
      </c>
      <c r="U76" s="165">
        <v>2015</v>
      </c>
      <c r="V76" s="165" t="s">
        <v>958</v>
      </c>
      <c r="W76" s="165">
        <v>2015</v>
      </c>
      <c r="X76" s="165" t="s">
        <v>958</v>
      </c>
      <c r="Y76" s="165">
        <v>2012</v>
      </c>
      <c r="Z76" s="165">
        <v>2016</v>
      </c>
      <c r="AA76" s="165">
        <v>2015</v>
      </c>
      <c r="AB76" s="165" t="s">
        <v>958</v>
      </c>
      <c r="AC76" s="165">
        <v>2014</v>
      </c>
      <c r="AD76" s="165">
        <v>2015</v>
      </c>
      <c r="AE76" s="165" t="s">
        <v>958</v>
      </c>
      <c r="AF76" s="165">
        <v>2015</v>
      </c>
      <c r="AG76" s="164">
        <v>2012</v>
      </c>
      <c r="AH76" s="165">
        <v>2015</v>
      </c>
      <c r="AI76" s="165">
        <v>2016</v>
      </c>
      <c r="AJ76" s="165">
        <v>2017</v>
      </c>
      <c r="AK76" s="167"/>
      <c r="AL76" s="167" t="s">
        <v>1132</v>
      </c>
      <c r="AM76" s="165">
        <v>2016</v>
      </c>
      <c r="AN76" s="165">
        <v>2014</v>
      </c>
      <c r="AO76" s="165">
        <v>2014</v>
      </c>
      <c r="AP76" s="165">
        <v>2014</v>
      </c>
      <c r="AQ76" s="165">
        <v>2014</v>
      </c>
      <c r="AR76" s="165">
        <v>2015</v>
      </c>
      <c r="AS76" s="165">
        <v>2015</v>
      </c>
      <c r="AT76" s="165">
        <v>2016</v>
      </c>
      <c r="AU76" s="165">
        <v>2014</v>
      </c>
      <c r="AV76" s="165">
        <v>2015</v>
      </c>
      <c r="AW76" s="165">
        <v>2015</v>
      </c>
      <c r="AX76" s="165">
        <v>2015</v>
      </c>
      <c r="AY76" s="165">
        <v>2014</v>
      </c>
      <c r="AZ76" s="177">
        <v>2015</v>
      </c>
      <c r="BA76" s="177">
        <v>2015</v>
      </c>
      <c r="BB76" s="165">
        <v>2016</v>
      </c>
      <c r="BC76" s="165">
        <v>2015</v>
      </c>
      <c r="BD76" s="165">
        <v>2014</v>
      </c>
      <c r="BE76" s="165">
        <v>2014</v>
      </c>
      <c r="BF76" s="108"/>
    </row>
    <row r="77" spans="1:58" x14ac:dyDescent="0.25">
      <c r="A77" s="133" t="s">
        <v>140</v>
      </c>
      <c r="B77" s="111" t="s">
        <v>139</v>
      </c>
      <c r="C77" s="163">
        <v>2014</v>
      </c>
      <c r="D77" s="163">
        <v>2014</v>
      </c>
      <c r="E77" s="163">
        <v>2014</v>
      </c>
      <c r="F77" s="163">
        <v>2014</v>
      </c>
      <c r="G77" s="163">
        <v>2014</v>
      </c>
      <c r="H77" s="163">
        <v>2014</v>
      </c>
      <c r="I77" s="163">
        <v>2014</v>
      </c>
      <c r="J77" s="163">
        <v>2016</v>
      </c>
      <c r="K77" s="163">
        <v>2016</v>
      </c>
      <c r="L77" s="163">
        <v>2016</v>
      </c>
      <c r="M77" s="165">
        <v>2017</v>
      </c>
      <c r="N77" s="165">
        <v>2017</v>
      </c>
      <c r="O77" s="165">
        <v>2016</v>
      </c>
      <c r="P77" s="165">
        <v>2016</v>
      </c>
      <c r="Q77" s="165">
        <v>2015</v>
      </c>
      <c r="R77" s="165" t="s">
        <v>958</v>
      </c>
      <c r="S77" s="165">
        <v>2017</v>
      </c>
      <c r="T77" s="165">
        <v>2014</v>
      </c>
      <c r="U77" s="165">
        <v>2015</v>
      </c>
      <c r="V77" s="165" t="s">
        <v>958</v>
      </c>
      <c r="W77" s="165">
        <v>2015</v>
      </c>
      <c r="X77" s="165" t="s">
        <v>958</v>
      </c>
      <c r="Y77" s="165">
        <v>2015</v>
      </c>
      <c r="Z77" s="165">
        <v>2016</v>
      </c>
      <c r="AA77" s="165">
        <v>2015</v>
      </c>
      <c r="AB77" s="165" t="s">
        <v>958</v>
      </c>
      <c r="AC77" s="165">
        <v>2014</v>
      </c>
      <c r="AD77" s="165">
        <v>2015</v>
      </c>
      <c r="AE77" s="165" t="s">
        <v>958</v>
      </c>
      <c r="AF77" s="165">
        <v>2015</v>
      </c>
      <c r="AG77" s="164">
        <v>2012</v>
      </c>
      <c r="AH77" s="165">
        <v>2015</v>
      </c>
      <c r="AI77" s="165">
        <v>2016</v>
      </c>
      <c r="AJ77" s="165">
        <v>2017</v>
      </c>
      <c r="AK77" s="167"/>
      <c r="AL77" s="167" t="s">
        <v>1132</v>
      </c>
      <c r="AM77" s="165">
        <v>2016</v>
      </c>
      <c r="AN77" s="165">
        <v>2014</v>
      </c>
      <c r="AO77" s="165">
        <v>2014</v>
      </c>
      <c r="AP77" s="165">
        <v>2014</v>
      </c>
      <c r="AQ77" s="165">
        <v>2014</v>
      </c>
      <c r="AR77" s="165" t="s">
        <v>958</v>
      </c>
      <c r="AS77" s="165">
        <v>2015</v>
      </c>
      <c r="AT77" s="165">
        <v>2016</v>
      </c>
      <c r="AU77" s="165">
        <v>2014</v>
      </c>
      <c r="AV77" s="165" t="s">
        <v>958</v>
      </c>
      <c r="AW77" s="165">
        <v>2015</v>
      </c>
      <c r="AX77" s="165">
        <v>2015</v>
      </c>
      <c r="AY77" s="165">
        <v>2014</v>
      </c>
      <c r="AZ77" s="177">
        <v>2015</v>
      </c>
      <c r="BA77" s="177">
        <v>2015</v>
      </c>
      <c r="BB77" s="165">
        <v>2016</v>
      </c>
      <c r="BC77" s="165">
        <v>2015</v>
      </c>
      <c r="BD77" s="165">
        <v>2014</v>
      </c>
      <c r="BE77" s="165">
        <v>2014</v>
      </c>
      <c r="BF77" s="108"/>
    </row>
    <row r="78" spans="1:58" x14ac:dyDescent="0.25">
      <c r="A78" s="133" t="s">
        <v>142</v>
      </c>
      <c r="B78" s="111" t="s">
        <v>141</v>
      </c>
      <c r="C78" s="163">
        <v>2014</v>
      </c>
      <c r="D78" s="163">
        <v>2014</v>
      </c>
      <c r="E78" s="163">
        <v>2014</v>
      </c>
      <c r="F78" s="163">
        <v>2014</v>
      </c>
      <c r="G78" s="163">
        <v>2014</v>
      </c>
      <c r="H78" s="163">
        <v>2014</v>
      </c>
      <c r="I78" s="163">
        <v>2014</v>
      </c>
      <c r="J78" s="163">
        <v>2016</v>
      </c>
      <c r="K78" s="163">
        <v>2016</v>
      </c>
      <c r="L78" s="163">
        <v>2016</v>
      </c>
      <c r="M78" s="165">
        <v>2017</v>
      </c>
      <c r="N78" s="165">
        <v>2017</v>
      </c>
      <c r="O78" s="165">
        <v>2016</v>
      </c>
      <c r="P78" s="165">
        <v>2016</v>
      </c>
      <c r="Q78" s="165">
        <v>2015</v>
      </c>
      <c r="R78" s="165" t="s">
        <v>985</v>
      </c>
      <c r="S78" s="165">
        <v>2017</v>
      </c>
      <c r="T78" s="165">
        <v>2014</v>
      </c>
      <c r="U78" s="165">
        <v>2015</v>
      </c>
      <c r="V78" s="165" t="s">
        <v>1131</v>
      </c>
      <c r="W78" s="165">
        <v>2015</v>
      </c>
      <c r="X78" s="165">
        <v>2006</v>
      </c>
      <c r="Y78" s="165">
        <v>2012</v>
      </c>
      <c r="Z78" s="165">
        <v>2016</v>
      </c>
      <c r="AA78" s="165">
        <v>2015</v>
      </c>
      <c r="AB78" s="165">
        <v>2013</v>
      </c>
      <c r="AC78" s="165">
        <v>2014</v>
      </c>
      <c r="AD78" s="165">
        <v>2015</v>
      </c>
      <c r="AE78" s="165">
        <v>2012</v>
      </c>
      <c r="AF78" s="165">
        <v>2015</v>
      </c>
      <c r="AG78" s="164">
        <v>2009</v>
      </c>
      <c r="AH78" s="165">
        <v>2015</v>
      </c>
      <c r="AI78" s="165">
        <v>2016</v>
      </c>
      <c r="AJ78" s="165">
        <v>2017</v>
      </c>
      <c r="AK78" s="167" t="s">
        <v>1133</v>
      </c>
      <c r="AL78" s="167" t="s">
        <v>1132</v>
      </c>
      <c r="AM78" s="165">
        <v>2016</v>
      </c>
      <c r="AN78" s="165">
        <v>2014</v>
      </c>
      <c r="AO78" s="165">
        <v>2014</v>
      </c>
      <c r="AP78" s="165">
        <v>2014</v>
      </c>
      <c r="AQ78" s="165">
        <v>2014</v>
      </c>
      <c r="AR78" s="165">
        <v>2015</v>
      </c>
      <c r="AS78" s="165">
        <v>2015</v>
      </c>
      <c r="AT78" s="165">
        <v>2016</v>
      </c>
      <c r="AU78" s="165">
        <v>2014</v>
      </c>
      <c r="AV78" s="165">
        <v>2015</v>
      </c>
      <c r="AW78" s="165">
        <v>2015</v>
      </c>
      <c r="AX78" s="165">
        <v>2015</v>
      </c>
      <c r="AY78" s="165">
        <v>2014</v>
      </c>
      <c r="AZ78" s="177">
        <v>2015</v>
      </c>
      <c r="BA78" s="177">
        <v>2015</v>
      </c>
      <c r="BB78" s="165">
        <v>2016</v>
      </c>
      <c r="BC78" s="165">
        <v>2015</v>
      </c>
      <c r="BD78" s="165">
        <v>2014</v>
      </c>
      <c r="BE78" s="165">
        <v>2014</v>
      </c>
      <c r="BF78" s="108"/>
    </row>
    <row r="79" spans="1:58" x14ac:dyDescent="0.25">
      <c r="A79" s="133" t="s">
        <v>144</v>
      </c>
      <c r="B79" s="111" t="s">
        <v>143</v>
      </c>
      <c r="C79" s="163">
        <v>2014</v>
      </c>
      <c r="D79" s="163">
        <v>2014</v>
      </c>
      <c r="E79" s="163">
        <v>2014</v>
      </c>
      <c r="F79" s="163">
        <v>2014</v>
      </c>
      <c r="G79" s="163">
        <v>2014</v>
      </c>
      <c r="H79" s="163">
        <v>2014</v>
      </c>
      <c r="I79" s="163">
        <v>2014</v>
      </c>
      <c r="J79" s="163">
        <v>2016</v>
      </c>
      <c r="K79" s="163">
        <v>2016</v>
      </c>
      <c r="L79" s="163">
        <v>2016</v>
      </c>
      <c r="M79" s="165">
        <v>2017</v>
      </c>
      <c r="N79" s="165">
        <v>2017</v>
      </c>
      <c r="O79" s="165">
        <v>2016</v>
      </c>
      <c r="P79" s="165">
        <v>2016</v>
      </c>
      <c r="Q79" s="165">
        <v>2015</v>
      </c>
      <c r="R79" s="165" t="s">
        <v>983</v>
      </c>
      <c r="S79" s="165">
        <v>2017</v>
      </c>
      <c r="T79" s="165">
        <v>2014</v>
      </c>
      <c r="U79" s="165">
        <v>2015</v>
      </c>
      <c r="V79" s="165" t="s">
        <v>1131</v>
      </c>
      <c r="W79" s="165">
        <v>2015</v>
      </c>
      <c r="X79" s="165">
        <v>2013</v>
      </c>
      <c r="Y79" s="165">
        <v>2012</v>
      </c>
      <c r="Z79" s="165">
        <v>2016</v>
      </c>
      <c r="AA79" s="165">
        <v>2015</v>
      </c>
      <c r="AB79" s="165">
        <v>2015</v>
      </c>
      <c r="AC79" s="165">
        <v>2014</v>
      </c>
      <c r="AD79" s="165">
        <v>2015</v>
      </c>
      <c r="AE79" s="165">
        <v>2012</v>
      </c>
      <c r="AF79" s="165">
        <v>2015</v>
      </c>
      <c r="AG79" s="164">
        <v>2010</v>
      </c>
      <c r="AH79" s="165">
        <v>2015</v>
      </c>
      <c r="AI79" s="165">
        <v>2016</v>
      </c>
      <c r="AJ79" s="165">
        <v>2017</v>
      </c>
      <c r="AK79" s="167" t="s">
        <v>1133</v>
      </c>
      <c r="AL79" s="167" t="s">
        <v>1132</v>
      </c>
      <c r="AM79" s="165">
        <v>2016</v>
      </c>
      <c r="AN79" s="165">
        <v>2014</v>
      </c>
      <c r="AO79" s="165">
        <v>2014</v>
      </c>
      <c r="AP79" s="165">
        <v>2014</v>
      </c>
      <c r="AQ79" s="165">
        <v>2014</v>
      </c>
      <c r="AR79" s="165">
        <v>2015</v>
      </c>
      <c r="AS79" s="165">
        <v>2015</v>
      </c>
      <c r="AT79" s="165">
        <v>2016</v>
      </c>
      <c r="AU79" s="165">
        <v>2014</v>
      </c>
      <c r="AV79" s="165">
        <v>2015</v>
      </c>
      <c r="AW79" s="165">
        <v>2015</v>
      </c>
      <c r="AX79" s="165">
        <v>2015</v>
      </c>
      <c r="AY79" s="165">
        <v>2014</v>
      </c>
      <c r="AZ79" s="177">
        <v>2015</v>
      </c>
      <c r="BA79" s="177">
        <v>2015</v>
      </c>
      <c r="BB79" s="165">
        <v>2016</v>
      </c>
      <c r="BC79" s="165">
        <v>2015</v>
      </c>
      <c r="BD79" s="165">
        <v>2014</v>
      </c>
      <c r="BE79" s="165">
        <v>2014</v>
      </c>
      <c r="BF79" s="108"/>
    </row>
    <row r="80" spans="1:58" x14ac:dyDescent="0.25">
      <c r="A80" s="133" t="s">
        <v>847</v>
      </c>
      <c r="B80" s="111" t="s">
        <v>145</v>
      </c>
      <c r="C80" s="163">
        <v>2014</v>
      </c>
      <c r="D80" s="163">
        <v>2014</v>
      </c>
      <c r="E80" s="163">
        <v>2014</v>
      </c>
      <c r="F80" s="163">
        <v>2014</v>
      </c>
      <c r="G80" s="163">
        <v>2014</v>
      </c>
      <c r="H80" s="163">
        <v>2014</v>
      </c>
      <c r="I80" s="163">
        <v>2014</v>
      </c>
      <c r="J80" s="163">
        <v>2016</v>
      </c>
      <c r="K80" s="163">
        <v>2016</v>
      </c>
      <c r="L80" s="163">
        <v>2016</v>
      </c>
      <c r="M80" s="165">
        <v>2017</v>
      </c>
      <c r="N80" s="165">
        <v>2017</v>
      </c>
      <c r="O80" s="165">
        <v>2016</v>
      </c>
      <c r="P80" s="165">
        <v>2016</v>
      </c>
      <c r="Q80" s="165">
        <v>2015</v>
      </c>
      <c r="R80" s="165" t="s">
        <v>958</v>
      </c>
      <c r="S80" s="165">
        <v>2017</v>
      </c>
      <c r="T80" s="165">
        <v>2014</v>
      </c>
      <c r="U80" s="165">
        <v>2015</v>
      </c>
      <c r="V80" s="165" t="s">
        <v>958</v>
      </c>
      <c r="W80" s="165">
        <v>2015</v>
      </c>
      <c r="X80" s="165" t="s">
        <v>958</v>
      </c>
      <c r="Y80" s="165">
        <v>2010</v>
      </c>
      <c r="Z80" s="165">
        <v>2016</v>
      </c>
      <c r="AA80" s="165">
        <v>2015</v>
      </c>
      <c r="AB80" s="165">
        <v>2015</v>
      </c>
      <c r="AC80" s="165">
        <v>2014</v>
      </c>
      <c r="AD80" s="165">
        <v>2015</v>
      </c>
      <c r="AE80" s="165">
        <v>2012</v>
      </c>
      <c r="AF80" s="165">
        <v>2015</v>
      </c>
      <c r="AG80" s="164">
        <v>2013</v>
      </c>
      <c r="AH80" s="165">
        <v>2015</v>
      </c>
      <c r="AI80" s="165">
        <v>2016</v>
      </c>
      <c r="AJ80" s="165">
        <v>2017</v>
      </c>
      <c r="AK80" s="167"/>
      <c r="AL80" s="167" t="s">
        <v>1132</v>
      </c>
      <c r="AM80" s="165">
        <v>2016</v>
      </c>
      <c r="AN80" s="165">
        <v>2014</v>
      </c>
      <c r="AO80" s="165">
        <v>2014</v>
      </c>
      <c r="AP80" s="165">
        <v>2014</v>
      </c>
      <c r="AQ80" s="165">
        <v>2014</v>
      </c>
      <c r="AR80" s="165">
        <v>2011</v>
      </c>
      <c r="AS80" s="165">
        <v>2015</v>
      </c>
      <c r="AT80" s="165">
        <v>2016</v>
      </c>
      <c r="AU80" s="165">
        <v>2014</v>
      </c>
      <c r="AV80" s="165">
        <v>2015</v>
      </c>
      <c r="AW80" s="165">
        <v>2015</v>
      </c>
      <c r="AX80" s="165">
        <v>2015</v>
      </c>
      <c r="AY80" s="165">
        <v>2014</v>
      </c>
      <c r="AZ80" s="177">
        <v>2015</v>
      </c>
      <c r="BA80" s="177">
        <v>2015</v>
      </c>
      <c r="BB80" s="165">
        <v>2015</v>
      </c>
      <c r="BC80" s="165">
        <v>2015</v>
      </c>
      <c r="BD80" s="165">
        <v>2014</v>
      </c>
      <c r="BE80" s="165">
        <v>2014</v>
      </c>
      <c r="BF80" s="108"/>
    </row>
    <row r="81" spans="1:58" x14ac:dyDescent="0.25">
      <c r="A81" s="133" t="s">
        <v>147</v>
      </c>
      <c r="B81" s="111" t="s">
        <v>146</v>
      </c>
      <c r="C81" s="163">
        <v>2014</v>
      </c>
      <c r="D81" s="163">
        <v>2014</v>
      </c>
      <c r="E81" s="163">
        <v>2014</v>
      </c>
      <c r="F81" s="163">
        <v>2014</v>
      </c>
      <c r="G81" s="163">
        <v>2014</v>
      </c>
      <c r="H81" s="163">
        <v>2014</v>
      </c>
      <c r="I81" s="163">
        <v>2014</v>
      </c>
      <c r="J81" s="163">
        <v>2016</v>
      </c>
      <c r="K81" s="163">
        <v>2016</v>
      </c>
      <c r="L81" s="163">
        <v>2016</v>
      </c>
      <c r="M81" s="165">
        <v>2017</v>
      </c>
      <c r="N81" s="165">
        <v>2017</v>
      </c>
      <c r="O81" s="165">
        <v>2016</v>
      </c>
      <c r="P81" s="165">
        <v>2016</v>
      </c>
      <c r="Q81" s="165">
        <v>2015</v>
      </c>
      <c r="R81" s="165" t="s">
        <v>971</v>
      </c>
      <c r="S81" s="165">
        <v>2017</v>
      </c>
      <c r="T81" s="165">
        <v>2014</v>
      </c>
      <c r="U81" s="165">
        <v>2015</v>
      </c>
      <c r="V81" s="165" t="s">
        <v>1131</v>
      </c>
      <c r="W81" s="165">
        <v>2015</v>
      </c>
      <c r="X81" s="165">
        <v>2011</v>
      </c>
      <c r="Y81" s="165">
        <v>2010</v>
      </c>
      <c r="Z81" s="165">
        <v>2016</v>
      </c>
      <c r="AA81" s="165">
        <v>2015</v>
      </c>
      <c r="AB81" s="165" t="s">
        <v>958</v>
      </c>
      <c r="AC81" s="165">
        <v>2014</v>
      </c>
      <c r="AD81" s="165">
        <v>2015</v>
      </c>
      <c r="AE81" s="165" t="s">
        <v>958</v>
      </c>
      <c r="AF81" s="165">
        <v>2015</v>
      </c>
      <c r="AG81" s="164">
        <v>2012</v>
      </c>
      <c r="AH81" s="165">
        <v>2015</v>
      </c>
      <c r="AI81" s="165">
        <v>2016</v>
      </c>
      <c r="AJ81" s="165">
        <v>2017</v>
      </c>
      <c r="AK81" s="167" t="s">
        <v>1133</v>
      </c>
      <c r="AL81" s="167">
        <v>42947</v>
      </c>
      <c r="AM81" s="165">
        <v>2016</v>
      </c>
      <c r="AN81" s="165">
        <v>2014</v>
      </c>
      <c r="AO81" s="165">
        <v>2014</v>
      </c>
      <c r="AP81" s="165">
        <v>2014</v>
      </c>
      <c r="AQ81" s="165">
        <v>2014</v>
      </c>
      <c r="AR81" s="165">
        <v>2015</v>
      </c>
      <c r="AS81" s="165">
        <v>2015</v>
      </c>
      <c r="AT81" s="165">
        <v>2016</v>
      </c>
      <c r="AU81" s="165">
        <v>2014</v>
      </c>
      <c r="AV81" s="165">
        <v>2015</v>
      </c>
      <c r="AW81" s="165">
        <v>2015</v>
      </c>
      <c r="AX81" s="165">
        <v>2015</v>
      </c>
      <c r="AY81" s="165">
        <v>2014</v>
      </c>
      <c r="AZ81" s="177">
        <v>2015</v>
      </c>
      <c r="BA81" s="177">
        <v>2015</v>
      </c>
      <c r="BB81" s="165">
        <v>2016</v>
      </c>
      <c r="BC81" s="165">
        <v>2015</v>
      </c>
      <c r="BD81" s="165">
        <v>2014</v>
      </c>
      <c r="BE81" s="165">
        <v>2014</v>
      </c>
      <c r="BF81" s="108"/>
    </row>
    <row r="82" spans="1:58" x14ac:dyDescent="0.25">
      <c r="A82" s="133" t="s">
        <v>149</v>
      </c>
      <c r="B82" s="111" t="s">
        <v>148</v>
      </c>
      <c r="C82" s="163">
        <v>2014</v>
      </c>
      <c r="D82" s="163">
        <v>2014</v>
      </c>
      <c r="E82" s="163">
        <v>2014</v>
      </c>
      <c r="F82" s="163">
        <v>2014</v>
      </c>
      <c r="G82" s="163">
        <v>2014</v>
      </c>
      <c r="H82" s="163">
        <v>2014</v>
      </c>
      <c r="I82" s="163">
        <v>2014</v>
      </c>
      <c r="J82" s="163">
        <v>2016</v>
      </c>
      <c r="K82" s="163">
        <v>2016</v>
      </c>
      <c r="L82" s="163">
        <v>2016</v>
      </c>
      <c r="M82" s="165">
        <v>2017</v>
      </c>
      <c r="N82" s="165">
        <v>2017</v>
      </c>
      <c r="O82" s="165">
        <v>2016</v>
      </c>
      <c r="P82" s="165">
        <v>2016</v>
      </c>
      <c r="Q82" s="165">
        <v>2015</v>
      </c>
      <c r="R82" s="165" t="s">
        <v>958</v>
      </c>
      <c r="S82" s="165">
        <v>2017</v>
      </c>
      <c r="T82" s="165">
        <v>2014</v>
      </c>
      <c r="U82" s="165">
        <v>2015</v>
      </c>
      <c r="V82" s="165" t="s">
        <v>958</v>
      </c>
      <c r="W82" s="165">
        <v>2015</v>
      </c>
      <c r="X82" s="165" t="s">
        <v>958</v>
      </c>
      <c r="Y82" s="165">
        <v>2015</v>
      </c>
      <c r="Z82" s="165">
        <v>2016</v>
      </c>
      <c r="AA82" s="165">
        <v>2015</v>
      </c>
      <c r="AB82" s="165">
        <v>2014</v>
      </c>
      <c r="AC82" s="165">
        <v>2014</v>
      </c>
      <c r="AD82" s="165">
        <v>2015</v>
      </c>
      <c r="AE82" s="165" t="s">
        <v>958</v>
      </c>
      <c r="AF82" s="165">
        <v>2015</v>
      </c>
      <c r="AG82" s="164">
        <v>2012</v>
      </c>
      <c r="AH82" s="165">
        <v>2015</v>
      </c>
      <c r="AI82" s="165">
        <v>2016</v>
      </c>
      <c r="AJ82" s="165">
        <v>2017</v>
      </c>
      <c r="AK82" s="167"/>
      <c r="AL82" s="167" t="s">
        <v>1132</v>
      </c>
      <c r="AM82" s="165">
        <v>2016</v>
      </c>
      <c r="AN82" s="165">
        <v>2014</v>
      </c>
      <c r="AO82" s="165">
        <v>2014</v>
      </c>
      <c r="AP82" s="165">
        <v>2014</v>
      </c>
      <c r="AQ82" s="165">
        <v>2014</v>
      </c>
      <c r="AR82" s="165" t="s">
        <v>958</v>
      </c>
      <c r="AS82" s="165">
        <v>2015</v>
      </c>
      <c r="AT82" s="165">
        <v>2016</v>
      </c>
      <c r="AU82" s="165">
        <v>2014</v>
      </c>
      <c r="AV82" s="165" t="s">
        <v>958</v>
      </c>
      <c r="AW82" s="165">
        <v>2015</v>
      </c>
      <c r="AX82" s="165">
        <v>2015</v>
      </c>
      <c r="AY82" s="165">
        <v>2014</v>
      </c>
      <c r="AZ82" s="177">
        <v>2015</v>
      </c>
      <c r="BA82" s="177">
        <v>2015</v>
      </c>
      <c r="BB82" s="165">
        <v>2016</v>
      </c>
      <c r="BC82" s="165">
        <v>2015</v>
      </c>
      <c r="BD82" s="165">
        <v>2014</v>
      </c>
      <c r="BE82" s="165">
        <v>2014</v>
      </c>
      <c r="BF82" s="108"/>
    </row>
    <row r="83" spans="1:58" x14ac:dyDescent="0.25">
      <c r="A83" s="133" t="s">
        <v>151</v>
      </c>
      <c r="B83" s="111" t="s">
        <v>150</v>
      </c>
      <c r="C83" s="163">
        <v>2014</v>
      </c>
      <c r="D83" s="163">
        <v>2014</v>
      </c>
      <c r="E83" s="163">
        <v>2014</v>
      </c>
      <c r="F83" s="163">
        <v>2014</v>
      </c>
      <c r="G83" s="163">
        <v>2014</v>
      </c>
      <c r="H83" s="163">
        <v>2014</v>
      </c>
      <c r="I83" s="163">
        <v>2014</v>
      </c>
      <c r="J83" s="163">
        <v>2016</v>
      </c>
      <c r="K83" s="163">
        <v>2016</v>
      </c>
      <c r="L83" s="163">
        <v>2016</v>
      </c>
      <c r="M83" s="165">
        <v>2017</v>
      </c>
      <c r="N83" s="165">
        <v>2017</v>
      </c>
      <c r="O83" s="165">
        <v>2016</v>
      </c>
      <c r="P83" s="165">
        <v>2016</v>
      </c>
      <c r="Q83" s="165">
        <v>2015</v>
      </c>
      <c r="R83" s="165" t="s">
        <v>958</v>
      </c>
      <c r="S83" s="165">
        <v>2017</v>
      </c>
      <c r="T83" s="165">
        <v>2014</v>
      </c>
      <c r="U83" s="165">
        <v>2015</v>
      </c>
      <c r="V83" s="165" t="s">
        <v>958</v>
      </c>
      <c r="W83" s="165">
        <v>2015</v>
      </c>
      <c r="X83" s="165" t="s">
        <v>958</v>
      </c>
      <c r="Y83" s="165">
        <v>2012</v>
      </c>
      <c r="Z83" s="165">
        <v>2016</v>
      </c>
      <c r="AA83" s="165">
        <v>2015</v>
      </c>
      <c r="AB83" s="165" t="s">
        <v>958</v>
      </c>
      <c r="AC83" s="165">
        <v>2014</v>
      </c>
      <c r="AD83" s="165">
        <v>2015</v>
      </c>
      <c r="AE83" s="165" t="s">
        <v>958</v>
      </c>
      <c r="AF83" s="165">
        <v>2015</v>
      </c>
      <c r="AG83" s="164">
        <v>2010</v>
      </c>
      <c r="AH83" s="165">
        <v>2015</v>
      </c>
      <c r="AI83" s="165">
        <v>2016</v>
      </c>
      <c r="AJ83" s="165">
        <v>2017</v>
      </c>
      <c r="AK83" s="167"/>
      <c r="AL83" s="167" t="s">
        <v>1132</v>
      </c>
      <c r="AM83" s="165">
        <v>2016</v>
      </c>
      <c r="AN83" s="165">
        <v>2014</v>
      </c>
      <c r="AO83" s="165">
        <v>2014</v>
      </c>
      <c r="AP83" s="165">
        <v>2014</v>
      </c>
      <c r="AQ83" s="165">
        <v>2014</v>
      </c>
      <c r="AR83" s="165" t="s">
        <v>958</v>
      </c>
      <c r="AS83" s="165">
        <v>2015</v>
      </c>
      <c r="AT83" s="165">
        <v>2016</v>
      </c>
      <c r="AU83" s="165">
        <v>2014</v>
      </c>
      <c r="AV83" s="165" t="s">
        <v>958</v>
      </c>
      <c r="AW83" s="165">
        <v>2015</v>
      </c>
      <c r="AX83" s="165">
        <v>2015</v>
      </c>
      <c r="AY83" s="165">
        <v>2014</v>
      </c>
      <c r="AZ83" s="177">
        <v>2015</v>
      </c>
      <c r="BA83" s="177">
        <v>2015</v>
      </c>
      <c r="BB83" s="165">
        <v>2016</v>
      </c>
      <c r="BC83" s="165">
        <v>2015</v>
      </c>
      <c r="BD83" s="165">
        <v>2014</v>
      </c>
      <c r="BE83" s="165">
        <v>2014</v>
      </c>
      <c r="BF83" s="108"/>
    </row>
    <row r="84" spans="1:58" x14ac:dyDescent="0.25">
      <c r="A84" s="133" t="s">
        <v>153</v>
      </c>
      <c r="B84" s="111" t="s">
        <v>152</v>
      </c>
      <c r="C84" s="163">
        <v>2014</v>
      </c>
      <c r="D84" s="163">
        <v>2014</v>
      </c>
      <c r="E84" s="163">
        <v>2014</v>
      </c>
      <c r="F84" s="163">
        <v>2014</v>
      </c>
      <c r="G84" s="163">
        <v>2014</v>
      </c>
      <c r="H84" s="163">
        <v>2014</v>
      </c>
      <c r="I84" s="163">
        <v>2014</v>
      </c>
      <c r="J84" s="163">
        <v>2016</v>
      </c>
      <c r="K84" s="163">
        <v>2016</v>
      </c>
      <c r="L84" s="163">
        <v>2016</v>
      </c>
      <c r="M84" s="165">
        <v>2017</v>
      </c>
      <c r="N84" s="165">
        <v>2017</v>
      </c>
      <c r="O84" s="165">
        <v>2016</v>
      </c>
      <c r="P84" s="165">
        <v>2016</v>
      </c>
      <c r="Q84" s="165">
        <v>2015</v>
      </c>
      <c r="R84" s="165" t="s">
        <v>958</v>
      </c>
      <c r="S84" s="165">
        <v>2017</v>
      </c>
      <c r="T84" s="165">
        <v>2014</v>
      </c>
      <c r="U84" s="165">
        <v>2015</v>
      </c>
      <c r="V84" s="165" t="s">
        <v>958</v>
      </c>
      <c r="W84" s="165">
        <v>2015</v>
      </c>
      <c r="X84" s="165" t="s">
        <v>958</v>
      </c>
      <c r="Y84" s="165">
        <v>2012</v>
      </c>
      <c r="Z84" s="165">
        <v>2016</v>
      </c>
      <c r="AA84" s="165">
        <v>2015</v>
      </c>
      <c r="AB84" s="165">
        <v>2015</v>
      </c>
      <c r="AC84" s="165">
        <v>2014</v>
      </c>
      <c r="AD84" s="165">
        <v>2015</v>
      </c>
      <c r="AE84" s="165" t="s">
        <v>958</v>
      </c>
      <c r="AF84" s="165">
        <v>2015</v>
      </c>
      <c r="AG84" s="164">
        <v>2012</v>
      </c>
      <c r="AH84" s="165">
        <v>2015</v>
      </c>
      <c r="AI84" s="165">
        <v>2016</v>
      </c>
      <c r="AJ84" s="165">
        <v>2017</v>
      </c>
      <c r="AK84" s="167"/>
      <c r="AL84" s="167" t="s">
        <v>1132</v>
      </c>
      <c r="AM84" s="165">
        <v>2016</v>
      </c>
      <c r="AN84" s="165">
        <v>2014</v>
      </c>
      <c r="AO84" s="165">
        <v>2014</v>
      </c>
      <c r="AP84" s="165">
        <v>2014</v>
      </c>
      <c r="AQ84" s="165">
        <v>2014</v>
      </c>
      <c r="AR84" s="165">
        <v>2015</v>
      </c>
      <c r="AS84" s="165">
        <v>2015</v>
      </c>
      <c r="AT84" s="165">
        <v>2016</v>
      </c>
      <c r="AU84" s="165">
        <v>2014</v>
      </c>
      <c r="AV84" s="165">
        <v>2015</v>
      </c>
      <c r="AW84" s="165">
        <v>2015</v>
      </c>
      <c r="AX84" s="165">
        <v>2015</v>
      </c>
      <c r="AY84" s="165">
        <v>2014</v>
      </c>
      <c r="AZ84" s="177">
        <v>2015</v>
      </c>
      <c r="BA84" s="177">
        <v>2015</v>
      </c>
      <c r="BB84" s="165">
        <v>2016</v>
      </c>
      <c r="BC84" s="165">
        <v>2015</v>
      </c>
      <c r="BD84" s="165">
        <v>2014</v>
      </c>
      <c r="BE84" s="165">
        <v>2014</v>
      </c>
      <c r="BF84" s="108"/>
    </row>
    <row r="85" spans="1:58" x14ac:dyDescent="0.25">
      <c r="A85" s="133" t="s">
        <v>155</v>
      </c>
      <c r="B85" s="111" t="s">
        <v>154</v>
      </c>
      <c r="C85" s="163">
        <v>2014</v>
      </c>
      <c r="D85" s="163">
        <v>2014</v>
      </c>
      <c r="E85" s="163">
        <v>2014</v>
      </c>
      <c r="F85" s="163">
        <v>2014</v>
      </c>
      <c r="G85" s="163">
        <v>2014</v>
      </c>
      <c r="H85" s="163">
        <v>2014</v>
      </c>
      <c r="I85" s="163">
        <v>2014</v>
      </c>
      <c r="J85" s="163">
        <v>2016</v>
      </c>
      <c r="K85" s="163">
        <v>2016</v>
      </c>
      <c r="L85" s="163">
        <v>2016</v>
      </c>
      <c r="M85" s="165">
        <v>2017</v>
      </c>
      <c r="N85" s="165">
        <v>2017</v>
      </c>
      <c r="O85" s="165">
        <v>2016</v>
      </c>
      <c r="P85" s="165">
        <v>2016</v>
      </c>
      <c r="Q85" s="165">
        <v>2015</v>
      </c>
      <c r="R85" s="165" t="s">
        <v>986</v>
      </c>
      <c r="S85" s="165">
        <v>2017</v>
      </c>
      <c r="T85" s="165">
        <v>2014</v>
      </c>
      <c r="U85" s="165">
        <v>2015</v>
      </c>
      <c r="V85" s="165" t="s">
        <v>1131</v>
      </c>
      <c r="W85" s="165">
        <v>2015</v>
      </c>
      <c r="X85" s="165">
        <v>2012</v>
      </c>
      <c r="Y85" s="165">
        <v>2008</v>
      </c>
      <c r="Z85" s="165">
        <v>2016</v>
      </c>
      <c r="AA85" s="165">
        <v>2015</v>
      </c>
      <c r="AB85" s="165">
        <v>2015</v>
      </c>
      <c r="AC85" s="165">
        <v>2014</v>
      </c>
      <c r="AD85" s="165">
        <v>2015</v>
      </c>
      <c r="AE85" s="165" t="s">
        <v>958</v>
      </c>
      <c r="AF85" s="165">
        <v>2015</v>
      </c>
      <c r="AG85" s="164">
        <v>2004</v>
      </c>
      <c r="AH85" s="165">
        <v>2015</v>
      </c>
      <c r="AI85" s="165">
        <v>2016</v>
      </c>
      <c r="AJ85" s="165">
        <v>2017</v>
      </c>
      <c r="AK85" s="167"/>
      <c r="AL85" s="167" t="s">
        <v>1132</v>
      </c>
      <c r="AM85" s="165">
        <v>2016</v>
      </c>
      <c r="AN85" s="165">
        <v>2014</v>
      </c>
      <c r="AO85" s="165">
        <v>2014</v>
      </c>
      <c r="AP85" s="165">
        <v>2014</v>
      </c>
      <c r="AQ85" s="165">
        <v>2014</v>
      </c>
      <c r="AR85" s="165">
        <v>2011</v>
      </c>
      <c r="AS85" s="165">
        <v>2015</v>
      </c>
      <c r="AT85" s="165">
        <v>2016</v>
      </c>
      <c r="AU85" s="165">
        <v>2014</v>
      </c>
      <c r="AV85" s="165">
        <v>2015</v>
      </c>
      <c r="AW85" s="165">
        <v>2015</v>
      </c>
      <c r="AX85" s="165">
        <v>2015</v>
      </c>
      <c r="AY85" s="165">
        <v>2014</v>
      </c>
      <c r="AZ85" s="177">
        <v>2015</v>
      </c>
      <c r="BA85" s="177">
        <v>2015</v>
      </c>
      <c r="BB85" s="165">
        <v>2016</v>
      </c>
      <c r="BC85" s="165">
        <v>2015</v>
      </c>
      <c r="BD85" s="165">
        <v>2014</v>
      </c>
      <c r="BE85" s="165">
        <v>2014</v>
      </c>
      <c r="BF85" s="108"/>
    </row>
    <row r="86" spans="1:58" x14ac:dyDescent="0.25">
      <c r="A86" s="133" t="s">
        <v>157</v>
      </c>
      <c r="B86" s="111" t="s">
        <v>156</v>
      </c>
      <c r="C86" s="163">
        <v>2014</v>
      </c>
      <c r="D86" s="163">
        <v>2014</v>
      </c>
      <c r="E86" s="163">
        <v>2014</v>
      </c>
      <c r="F86" s="163">
        <v>2014</v>
      </c>
      <c r="G86" s="163">
        <v>2014</v>
      </c>
      <c r="H86" s="163">
        <v>2014</v>
      </c>
      <c r="I86" s="163">
        <v>2014</v>
      </c>
      <c r="J86" s="163">
        <v>2016</v>
      </c>
      <c r="K86" s="163">
        <v>2016</v>
      </c>
      <c r="L86" s="163">
        <v>2016</v>
      </c>
      <c r="M86" s="165">
        <v>2017</v>
      </c>
      <c r="N86" s="165">
        <v>2017</v>
      </c>
      <c r="O86" s="165">
        <v>2016</v>
      </c>
      <c r="P86" s="165">
        <v>2016</v>
      </c>
      <c r="Q86" s="165">
        <v>2015</v>
      </c>
      <c r="R86" s="165" t="s">
        <v>958</v>
      </c>
      <c r="S86" s="165">
        <v>2017</v>
      </c>
      <c r="T86" s="165">
        <v>2014</v>
      </c>
      <c r="U86" s="165">
        <v>2015</v>
      </c>
      <c r="V86" s="165" t="s">
        <v>958</v>
      </c>
      <c r="W86" s="165">
        <v>2015</v>
      </c>
      <c r="X86" s="165">
        <v>2010</v>
      </c>
      <c r="Y86" s="165">
        <v>2010</v>
      </c>
      <c r="Z86" s="165">
        <v>2016</v>
      </c>
      <c r="AA86" s="165">
        <v>2015</v>
      </c>
      <c r="AB86" s="165">
        <v>2011</v>
      </c>
      <c r="AC86" s="165">
        <v>2014</v>
      </c>
      <c r="AD86" s="165">
        <v>2015</v>
      </c>
      <c r="AE86" s="165" t="s">
        <v>958</v>
      </c>
      <c r="AF86" s="165">
        <v>2015</v>
      </c>
      <c r="AG86" s="164">
        <v>2008</v>
      </c>
      <c r="AH86" s="165">
        <v>2015</v>
      </c>
      <c r="AI86" s="165">
        <v>2016</v>
      </c>
      <c r="AJ86" s="165">
        <v>2017</v>
      </c>
      <c r="AK86" s="167"/>
      <c r="AL86" s="167" t="s">
        <v>1132</v>
      </c>
      <c r="AM86" s="165">
        <v>2016</v>
      </c>
      <c r="AN86" s="165">
        <v>2014</v>
      </c>
      <c r="AO86" s="165">
        <v>2014</v>
      </c>
      <c r="AP86" s="165">
        <v>2014</v>
      </c>
      <c r="AQ86" s="165">
        <v>2014</v>
      </c>
      <c r="AR86" s="165">
        <v>2011</v>
      </c>
      <c r="AS86" s="165">
        <v>2015</v>
      </c>
      <c r="AT86" s="165">
        <v>2016</v>
      </c>
      <c r="AU86" s="165">
        <v>2014</v>
      </c>
      <c r="AV86" s="165" t="s">
        <v>958</v>
      </c>
      <c r="AW86" s="165">
        <v>2015</v>
      </c>
      <c r="AX86" s="165">
        <v>2015</v>
      </c>
      <c r="AY86" s="165">
        <v>2014</v>
      </c>
      <c r="AZ86" s="177">
        <v>2015</v>
      </c>
      <c r="BA86" s="177">
        <v>2015</v>
      </c>
      <c r="BB86" s="165">
        <v>2016</v>
      </c>
      <c r="BC86" s="165">
        <v>2015</v>
      </c>
      <c r="BD86" s="165">
        <v>2014</v>
      </c>
      <c r="BE86" s="165">
        <v>2014</v>
      </c>
      <c r="BF86" s="108"/>
    </row>
    <row r="87" spans="1:58" x14ac:dyDescent="0.25">
      <c r="A87" s="133" t="s">
        <v>159</v>
      </c>
      <c r="B87" s="111" t="s">
        <v>158</v>
      </c>
      <c r="C87" s="163">
        <v>2014</v>
      </c>
      <c r="D87" s="163">
        <v>2014</v>
      </c>
      <c r="E87" s="163">
        <v>2014</v>
      </c>
      <c r="F87" s="163">
        <v>2014</v>
      </c>
      <c r="G87" s="163">
        <v>2014</v>
      </c>
      <c r="H87" s="163">
        <v>2014</v>
      </c>
      <c r="I87" s="163">
        <v>2014</v>
      </c>
      <c r="J87" s="163">
        <v>2016</v>
      </c>
      <c r="K87" s="163">
        <v>2016</v>
      </c>
      <c r="L87" s="163">
        <v>2016</v>
      </c>
      <c r="M87" s="165">
        <v>2017</v>
      </c>
      <c r="N87" s="165">
        <v>2017</v>
      </c>
      <c r="O87" s="165">
        <v>2016</v>
      </c>
      <c r="P87" s="165">
        <v>2016</v>
      </c>
      <c r="Q87" s="165">
        <v>2015</v>
      </c>
      <c r="R87" s="165" t="s">
        <v>983</v>
      </c>
      <c r="S87" s="165">
        <v>2017</v>
      </c>
      <c r="T87" s="165">
        <v>2014</v>
      </c>
      <c r="U87" s="165">
        <v>2015</v>
      </c>
      <c r="V87" s="165" t="s">
        <v>1131</v>
      </c>
      <c r="W87" s="165">
        <v>2015</v>
      </c>
      <c r="X87" s="165">
        <v>2012</v>
      </c>
      <c r="Y87" s="165">
        <v>2010</v>
      </c>
      <c r="Z87" s="165">
        <v>2016</v>
      </c>
      <c r="AA87" s="165">
        <v>2015</v>
      </c>
      <c r="AB87" s="165" t="s">
        <v>958</v>
      </c>
      <c r="AC87" s="165">
        <v>2014</v>
      </c>
      <c r="AD87" s="165">
        <v>2015</v>
      </c>
      <c r="AE87" s="165" t="s">
        <v>958</v>
      </c>
      <c r="AF87" s="165">
        <v>2015</v>
      </c>
      <c r="AG87" s="164">
        <v>2010</v>
      </c>
      <c r="AH87" s="165">
        <v>2015</v>
      </c>
      <c r="AI87" s="165">
        <v>2016</v>
      </c>
      <c r="AJ87" s="165">
        <v>2017</v>
      </c>
      <c r="AK87" s="167"/>
      <c r="AL87" s="167">
        <v>42967</v>
      </c>
      <c r="AM87" s="165">
        <v>2016</v>
      </c>
      <c r="AN87" s="165">
        <v>2014</v>
      </c>
      <c r="AO87" s="165">
        <v>2014</v>
      </c>
      <c r="AP87" s="165">
        <v>2014</v>
      </c>
      <c r="AQ87" s="165">
        <v>2014</v>
      </c>
      <c r="AR87" s="165">
        <v>2011</v>
      </c>
      <c r="AS87" s="165">
        <v>2015</v>
      </c>
      <c r="AT87" s="165">
        <v>2016</v>
      </c>
      <c r="AU87" s="165">
        <v>2014</v>
      </c>
      <c r="AV87" s="165">
        <v>2015</v>
      </c>
      <c r="AW87" s="165">
        <v>2015</v>
      </c>
      <c r="AX87" s="165">
        <v>2015</v>
      </c>
      <c r="AY87" s="165">
        <v>2014</v>
      </c>
      <c r="AZ87" s="177">
        <v>2015</v>
      </c>
      <c r="BA87" s="177">
        <v>2015</v>
      </c>
      <c r="BB87" s="165">
        <v>2016</v>
      </c>
      <c r="BC87" s="165">
        <v>2015</v>
      </c>
      <c r="BD87" s="165">
        <v>2014</v>
      </c>
      <c r="BE87" s="165">
        <v>2014</v>
      </c>
      <c r="BF87" s="108"/>
    </row>
    <row r="88" spans="1:58" x14ac:dyDescent="0.25">
      <c r="A88" s="133" t="s">
        <v>161</v>
      </c>
      <c r="B88" s="111" t="s">
        <v>160</v>
      </c>
      <c r="C88" s="163">
        <v>2014</v>
      </c>
      <c r="D88" s="163">
        <v>2014</v>
      </c>
      <c r="E88" s="163">
        <v>2014</v>
      </c>
      <c r="F88" s="163">
        <v>2014</v>
      </c>
      <c r="G88" s="163">
        <v>2014</v>
      </c>
      <c r="H88" s="163">
        <v>2014</v>
      </c>
      <c r="I88" s="163">
        <v>2014</v>
      </c>
      <c r="J88" s="163">
        <v>2016</v>
      </c>
      <c r="K88" s="163">
        <v>2016</v>
      </c>
      <c r="L88" s="163">
        <v>2016</v>
      </c>
      <c r="M88" s="165">
        <v>2017</v>
      </c>
      <c r="N88" s="165">
        <v>2017</v>
      </c>
      <c r="O88" s="165">
        <v>2016</v>
      </c>
      <c r="P88" s="165">
        <v>2016</v>
      </c>
      <c r="Q88" s="165">
        <v>2015</v>
      </c>
      <c r="R88" s="165" t="s">
        <v>963</v>
      </c>
      <c r="S88" s="165">
        <v>2017</v>
      </c>
      <c r="T88" s="165">
        <v>2014</v>
      </c>
      <c r="U88" s="165">
        <v>2015</v>
      </c>
      <c r="V88" s="165" t="s">
        <v>1131</v>
      </c>
      <c r="W88" s="165">
        <v>2015</v>
      </c>
      <c r="X88" s="165">
        <v>2010</v>
      </c>
      <c r="Y88" s="165">
        <v>2013</v>
      </c>
      <c r="Z88" s="165">
        <v>2016</v>
      </c>
      <c r="AA88" s="165">
        <v>2015</v>
      </c>
      <c r="AB88" s="165">
        <v>2015</v>
      </c>
      <c r="AC88" s="165">
        <v>2014</v>
      </c>
      <c r="AD88" s="165">
        <v>2015</v>
      </c>
      <c r="AE88" s="165" t="s">
        <v>958</v>
      </c>
      <c r="AF88" s="165">
        <v>2015</v>
      </c>
      <c r="AG88" s="164">
        <v>2013</v>
      </c>
      <c r="AH88" s="165">
        <v>2015</v>
      </c>
      <c r="AI88" s="165">
        <v>2016</v>
      </c>
      <c r="AJ88" s="165">
        <v>2017</v>
      </c>
      <c r="AK88" s="167"/>
      <c r="AL88" s="167" t="s">
        <v>1132</v>
      </c>
      <c r="AM88" s="165">
        <v>2016</v>
      </c>
      <c r="AN88" s="165">
        <v>2014</v>
      </c>
      <c r="AO88" s="165">
        <v>2014</v>
      </c>
      <c r="AP88" s="165" t="s">
        <v>958</v>
      </c>
      <c r="AQ88" s="165" t="s">
        <v>958</v>
      </c>
      <c r="AR88" s="165">
        <v>2011</v>
      </c>
      <c r="AS88" s="165">
        <v>2015</v>
      </c>
      <c r="AT88" s="165">
        <v>2016</v>
      </c>
      <c r="AU88" s="165">
        <v>2014</v>
      </c>
      <c r="AV88" s="165">
        <v>2015</v>
      </c>
      <c r="AW88" s="165">
        <v>2015</v>
      </c>
      <c r="AX88" s="165">
        <v>2015</v>
      </c>
      <c r="AY88" s="165">
        <v>2014</v>
      </c>
      <c r="AZ88" s="177">
        <v>2015</v>
      </c>
      <c r="BA88" s="177">
        <v>2015</v>
      </c>
      <c r="BB88" s="165">
        <v>2016</v>
      </c>
      <c r="BC88" s="165">
        <v>2015</v>
      </c>
      <c r="BD88" s="165">
        <v>2014</v>
      </c>
      <c r="BE88" s="165">
        <v>2014</v>
      </c>
      <c r="BF88" s="108"/>
    </row>
    <row r="89" spans="1:58" x14ac:dyDescent="0.25">
      <c r="A89" s="133" t="s">
        <v>163</v>
      </c>
      <c r="B89" s="111" t="s">
        <v>162</v>
      </c>
      <c r="C89" s="163">
        <v>2014</v>
      </c>
      <c r="D89" s="163">
        <v>2014</v>
      </c>
      <c r="E89" s="163">
        <v>2014</v>
      </c>
      <c r="F89" s="163">
        <v>2014</v>
      </c>
      <c r="G89" s="163">
        <v>2014</v>
      </c>
      <c r="H89" s="163">
        <v>2014</v>
      </c>
      <c r="I89" s="163">
        <v>2014</v>
      </c>
      <c r="J89" s="163">
        <v>2016</v>
      </c>
      <c r="K89" s="163">
        <v>2016</v>
      </c>
      <c r="L89" s="163">
        <v>2016</v>
      </c>
      <c r="M89" s="165">
        <v>2017</v>
      </c>
      <c r="N89" s="165">
        <v>2017</v>
      </c>
      <c r="O89" s="165">
        <v>2016</v>
      </c>
      <c r="P89" s="165">
        <v>2016</v>
      </c>
      <c r="Q89" s="165">
        <v>2015</v>
      </c>
      <c r="R89" s="165" t="s">
        <v>982</v>
      </c>
      <c r="S89" s="165">
        <v>2017</v>
      </c>
      <c r="T89" s="165">
        <v>2014</v>
      </c>
      <c r="U89" s="165">
        <v>2015</v>
      </c>
      <c r="V89" s="165" t="s">
        <v>1131</v>
      </c>
      <c r="W89" s="165">
        <v>2015</v>
      </c>
      <c r="X89" s="165">
        <v>2014</v>
      </c>
      <c r="Y89" s="165">
        <v>2013</v>
      </c>
      <c r="Z89" s="165">
        <v>2016</v>
      </c>
      <c r="AA89" s="165">
        <v>2015</v>
      </c>
      <c r="AB89" s="165">
        <v>2015</v>
      </c>
      <c r="AC89" s="165">
        <v>2014</v>
      </c>
      <c r="AD89" s="165">
        <v>2015</v>
      </c>
      <c r="AE89" s="165">
        <v>2012</v>
      </c>
      <c r="AF89" s="165">
        <v>2015</v>
      </c>
      <c r="AG89" s="164">
        <v>2005</v>
      </c>
      <c r="AH89" s="165">
        <v>2015</v>
      </c>
      <c r="AI89" s="165">
        <v>2016</v>
      </c>
      <c r="AJ89" s="165">
        <v>2017</v>
      </c>
      <c r="AK89" s="167" t="s">
        <v>1132</v>
      </c>
      <c r="AL89" s="167">
        <v>42946</v>
      </c>
      <c r="AM89" s="165">
        <v>2016</v>
      </c>
      <c r="AN89" s="165">
        <v>2014</v>
      </c>
      <c r="AO89" s="165">
        <v>2014</v>
      </c>
      <c r="AP89" s="165">
        <v>2013</v>
      </c>
      <c r="AQ89" s="165">
        <v>2014</v>
      </c>
      <c r="AR89" s="165">
        <v>2015</v>
      </c>
      <c r="AS89" s="165">
        <v>2015</v>
      </c>
      <c r="AT89" s="165">
        <v>2016</v>
      </c>
      <c r="AU89" s="165">
        <v>2014</v>
      </c>
      <c r="AV89" s="165">
        <v>2015</v>
      </c>
      <c r="AW89" s="165">
        <v>2015</v>
      </c>
      <c r="AX89" s="165">
        <v>2015</v>
      </c>
      <c r="AY89" s="165">
        <v>2014</v>
      </c>
      <c r="AZ89" s="177">
        <v>2015</v>
      </c>
      <c r="BA89" s="177">
        <v>2015</v>
      </c>
      <c r="BB89" s="165">
        <v>2016</v>
      </c>
      <c r="BC89" s="165">
        <v>2015</v>
      </c>
      <c r="BD89" s="165">
        <v>2014</v>
      </c>
      <c r="BE89" s="165">
        <v>2014</v>
      </c>
      <c r="BF89" s="108"/>
    </row>
    <row r="90" spans="1:58" x14ac:dyDescent="0.25">
      <c r="A90" s="133" t="s">
        <v>165</v>
      </c>
      <c r="B90" s="111" t="s">
        <v>164</v>
      </c>
      <c r="C90" s="163">
        <v>2014</v>
      </c>
      <c r="D90" s="163">
        <v>2014</v>
      </c>
      <c r="E90" s="163">
        <v>2014</v>
      </c>
      <c r="F90" s="163">
        <v>2014</v>
      </c>
      <c r="G90" s="163">
        <v>2014</v>
      </c>
      <c r="H90" s="163">
        <v>2014</v>
      </c>
      <c r="I90" s="163">
        <v>2014</v>
      </c>
      <c r="J90" s="163">
        <v>2016</v>
      </c>
      <c r="K90" s="163">
        <v>2016</v>
      </c>
      <c r="L90" s="163">
        <v>2016</v>
      </c>
      <c r="M90" s="165">
        <v>2017</v>
      </c>
      <c r="N90" s="165">
        <v>2017</v>
      </c>
      <c r="O90" s="165">
        <v>2016</v>
      </c>
      <c r="P90" s="165">
        <v>2016</v>
      </c>
      <c r="Q90" s="165">
        <v>2015</v>
      </c>
      <c r="R90" s="165" t="s">
        <v>958</v>
      </c>
      <c r="S90" s="165">
        <v>2017</v>
      </c>
      <c r="T90" s="165">
        <v>2014</v>
      </c>
      <c r="U90" s="165">
        <v>2015</v>
      </c>
      <c r="V90" s="165" t="s">
        <v>1131</v>
      </c>
      <c r="W90" s="165">
        <v>2015</v>
      </c>
      <c r="X90" s="165">
        <v>2009</v>
      </c>
      <c r="Y90" s="165">
        <v>2010</v>
      </c>
      <c r="Z90" s="165">
        <v>2016</v>
      </c>
      <c r="AA90" s="165">
        <v>2015</v>
      </c>
      <c r="AB90" s="165" t="s">
        <v>958</v>
      </c>
      <c r="AC90" s="165">
        <v>2014</v>
      </c>
      <c r="AD90" s="165">
        <v>2015</v>
      </c>
      <c r="AE90" s="165" t="s">
        <v>958</v>
      </c>
      <c r="AF90" s="165" t="s">
        <v>958</v>
      </c>
      <c r="AG90" s="164">
        <v>2006</v>
      </c>
      <c r="AH90" s="165">
        <v>2015</v>
      </c>
      <c r="AI90" s="165">
        <v>2016</v>
      </c>
      <c r="AJ90" s="165">
        <v>2017</v>
      </c>
      <c r="AK90" s="167"/>
      <c r="AL90" s="167"/>
      <c r="AM90" s="165">
        <v>2016</v>
      </c>
      <c r="AN90" s="165">
        <v>2014</v>
      </c>
      <c r="AO90" s="165">
        <v>2014</v>
      </c>
      <c r="AP90" s="165" t="s">
        <v>958</v>
      </c>
      <c r="AQ90" s="165" t="s">
        <v>958</v>
      </c>
      <c r="AR90" s="165" t="s">
        <v>958</v>
      </c>
      <c r="AS90" s="165">
        <v>2015</v>
      </c>
      <c r="AT90" s="165" t="s">
        <v>958</v>
      </c>
      <c r="AU90" s="165">
        <v>2014</v>
      </c>
      <c r="AV90" s="165" t="s">
        <v>958</v>
      </c>
      <c r="AW90" s="165">
        <v>2015</v>
      </c>
      <c r="AX90" s="165">
        <v>2015</v>
      </c>
      <c r="AY90" s="165">
        <v>2014</v>
      </c>
      <c r="AZ90" s="177">
        <v>2015</v>
      </c>
      <c r="BA90" s="177">
        <v>2015</v>
      </c>
      <c r="BB90" s="165">
        <v>2016</v>
      </c>
      <c r="BC90" s="165">
        <v>2015</v>
      </c>
      <c r="BD90" s="165">
        <v>2014</v>
      </c>
      <c r="BE90" s="165">
        <v>2014</v>
      </c>
      <c r="BF90" s="108"/>
    </row>
    <row r="91" spans="1:58" x14ac:dyDescent="0.25">
      <c r="A91" s="133" t="s">
        <v>845</v>
      </c>
      <c r="B91" s="111" t="s">
        <v>166</v>
      </c>
      <c r="C91" s="163">
        <v>2014</v>
      </c>
      <c r="D91" s="163">
        <v>2014</v>
      </c>
      <c r="E91" s="163">
        <v>2014</v>
      </c>
      <c r="F91" s="163">
        <v>2014</v>
      </c>
      <c r="G91" s="163">
        <v>2014</v>
      </c>
      <c r="H91" s="163">
        <v>2014</v>
      </c>
      <c r="I91" s="163">
        <v>2014</v>
      </c>
      <c r="J91" s="163">
        <v>2016</v>
      </c>
      <c r="K91" s="163">
        <v>2016</v>
      </c>
      <c r="L91" s="163">
        <v>2016</v>
      </c>
      <c r="M91" s="165">
        <v>2017</v>
      </c>
      <c r="N91" s="165">
        <v>2017</v>
      </c>
      <c r="O91" s="165">
        <v>2016</v>
      </c>
      <c r="P91" s="165">
        <v>2016</v>
      </c>
      <c r="Q91" s="165" t="s">
        <v>958</v>
      </c>
      <c r="R91" s="165" t="s">
        <v>958</v>
      </c>
      <c r="S91" s="165">
        <v>2017</v>
      </c>
      <c r="T91" s="165">
        <v>2014</v>
      </c>
      <c r="U91" s="165">
        <v>2015</v>
      </c>
      <c r="V91" s="165" t="s">
        <v>958</v>
      </c>
      <c r="W91" s="165">
        <v>2015</v>
      </c>
      <c r="X91" s="165">
        <v>2012</v>
      </c>
      <c r="Y91" s="165" t="s">
        <v>958</v>
      </c>
      <c r="Z91" s="165">
        <v>2016</v>
      </c>
      <c r="AA91" s="165">
        <v>2015</v>
      </c>
      <c r="AB91" s="165" t="s">
        <v>958</v>
      </c>
      <c r="AC91" s="165" t="s">
        <v>958</v>
      </c>
      <c r="AD91" s="165">
        <v>2015</v>
      </c>
      <c r="AE91" s="165">
        <v>2012</v>
      </c>
      <c r="AF91" s="165" t="s">
        <v>958</v>
      </c>
      <c r="AG91" s="164" t="s">
        <v>958</v>
      </c>
      <c r="AH91" s="165">
        <v>2015</v>
      </c>
      <c r="AI91" s="165">
        <v>2016</v>
      </c>
      <c r="AJ91" s="165">
        <v>2017</v>
      </c>
      <c r="AK91" s="167"/>
      <c r="AL91" s="167"/>
      <c r="AM91" s="165">
        <v>2016</v>
      </c>
      <c r="AN91" s="165">
        <v>2014</v>
      </c>
      <c r="AO91" s="165">
        <v>2014</v>
      </c>
      <c r="AP91" s="165" t="s">
        <v>958</v>
      </c>
      <c r="AQ91" s="165" t="s">
        <v>958</v>
      </c>
      <c r="AR91" s="165" t="s">
        <v>958</v>
      </c>
      <c r="AS91" s="165">
        <v>2015</v>
      </c>
      <c r="AT91" s="165">
        <v>2016</v>
      </c>
      <c r="AU91" s="165">
        <v>2014</v>
      </c>
      <c r="AV91" s="165">
        <v>2015</v>
      </c>
      <c r="AW91" s="165">
        <v>2014</v>
      </c>
      <c r="AX91" s="165">
        <v>2015</v>
      </c>
      <c r="AY91" s="165">
        <v>2014</v>
      </c>
      <c r="AZ91" s="177">
        <v>2015</v>
      </c>
      <c r="BA91" s="177">
        <v>2015</v>
      </c>
      <c r="BB91" s="165">
        <v>2015</v>
      </c>
      <c r="BC91" s="165">
        <v>2015</v>
      </c>
      <c r="BD91" s="165">
        <v>2014</v>
      </c>
      <c r="BE91" s="165">
        <v>2014</v>
      </c>
      <c r="BF91" s="108"/>
    </row>
    <row r="92" spans="1:58" x14ac:dyDescent="0.25">
      <c r="A92" s="133" t="s">
        <v>849</v>
      </c>
      <c r="B92" s="111" t="s">
        <v>297</v>
      </c>
      <c r="C92" s="163">
        <v>2014</v>
      </c>
      <c r="D92" s="163">
        <v>2014</v>
      </c>
      <c r="E92" s="163">
        <v>2014</v>
      </c>
      <c r="F92" s="163">
        <v>2014</v>
      </c>
      <c r="G92" s="163">
        <v>2014</v>
      </c>
      <c r="H92" s="163">
        <v>2014</v>
      </c>
      <c r="I92" s="163">
        <v>2014</v>
      </c>
      <c r="J92" s="163">
        <v>2016</v>
      </c>
      <c r="K92" s="163">
        <v>2016</v>
      </c>
      <c r="L92" s="163">
        <v>2016</v>
      </c>
      <c r="M92" s="165">
        <v>2017</v>
      </c>
      <c r="N92" s="165">
        <v>2017</v>
      </c>
      <c r="O92" s="165">
        <v>2016</v>
      </c>
      <c r="P92" s="165">
        <v>2016</v>
      </c>
      <c r="Q92" s="165">
        <v>2015</v>
      </c>
      <c r="R92" s="165" t="s">
        <v>958</v>
      </c>
      <c r="S92" s="165">
        <v>2017</v>
      </c>
      <c r="T92" s="165">
        <v>2014</v>
      </c>
      <c r="U92" s="165">
        <v>2015</v>
      </c>
      <c r="V92" s="165" t="s">
        <v>958</v>
      </c>
      <c r="W92" s="165">
        <v>2015</v>
      </c>
      <c r="X92" s="165">
        <v>2010</v>
      </c>
      <c r="Y92" s="165">
        <v>2012</v>
      </c>
      <c r="Z92" s="165">
        <v>2016</v>
      </c>
      <c r="AA92" s="165">
        <v>2015</v>
      </c>
      <c r="AB92" s="165" t="s">
        <v>958</v>
      </c>
      <c r="AC92" s="165">
        <v>2014</v>
      </c>
      <c r="AD92" s="165">
        <v>2015</v>
      </c>
      <c r="AE92" s="165">
        <v>2012</v>
      </c>
      <c r="AF92" s="165">
        <v>2015</v>
      </c>
      <c r="AG92" s="164" t="s">
        <v>958</v>
      </c>
      <c r="AH92" s="165">
        <v>2015</v>
      </c>
      <c r="AI92" s="165">
        <v>2016</v>
      </c>
      <c r="AJ92" s="165">
        <v>2017</v>
      </c>
      <c r="AK92" s="167"/>
      <c r="AL92" s="167" t="s">
        <v>1132</v>
      </c>
      <c r="AM92" s="165">
        <v>2016</v>
      </c>
      <c r="AN92" s="165">
        <v>2014</v>
      </c>
      <c r="AO92" s="165">
        <v>2014</v>
      </c>
      <c r="AP92" s="165">
        <v>2014</v>
      </c>
      <c r="AQ92" s="165">
        <v>2014</v>
      </c>
      <c r="AR92" s="165">
        <v>2011</v>
      </c>
      <c r="AS92" s="165">
        <v>2015</v>
      </c>
      <c r="AT92" s="165">
        <v>2016</v>
      </c>
      <c r="AU92" s="165">
        <v>2014</v>
      </c>
      <c r="AV92" s="165">
        <v>2008</v>
      </c>
      <c r="AW92" s="165">
        <v>2015</v>
      </c>
      <c r="AX92" s="165">
        <v>2015</v>
      </c>
      <c r="AY92" s="165">
        <v>2014</v>
      </c>
      <c r="AZ92" s="177">
        <v>2015</v>
      </c>
      <c r="BA92" s="177">
        <v>2012</v>
      </c>
      <c r="BB92" s="165">
        <v>2016</v>
      </c>
      <c r="BC92" s="165">
        <v>2015</v>
      </c>
      <c r="BD92" s="165">
        <v>2014</v>
      </c>
      <c r="BE92" s="165">
        <v>2014</v>
      </c>
      <c r="BF92" s="108"/>
    </row>
    <row r="93" spans="1:58" x14ac:dyDescent="0.25">
      <c r="A93" s="133" t="s">
        <v>168</v>
      </c>
      <c r="B93" s="111" t="s">
        <v>167</v>
      </c>
      <c r="C93" s="163">
        <v>2014</v>
      </c>
      <c r="D93" s="163">
        <v>2014</v>
      </c>
      <c r="E93" s="163">
        <v>2014</v>
      </c>
      <c r="F93" s="163">
        <v>2014</v>
      </c>
      <c r="G93" s="163">
        <v>2014</v>
      </c>
      <c r="H93" s="163">
        <v>2014</v>
      </c>
      <c r="I93" s="163">
        <v>2014</v>
      </c>
      <c r="J93" s="163">
        <v>2016</v>
      </c>
      <c r="K93" s="163">
        <v>2016</v>
      </c>
      <c r="L93" s="163">
        <v>2016</v>
      </c>
      <c r="M93" s="165">
        <v>2017</v>
      </c>
      <c r="N93" s="165">
        <v>2017</v>
      </c>
      <c r="O93" s="165">
        <v>2016</v>
      </c>
      <c r="P93" s="165">
        <v>2016</v>
      </c>
      <c r="Q93" s="165">
        <v>2015</v>
      </c>
      <c r="R93" s="165" t="s">
        <v>958</v>
      </c>
      <c r="S93" s="165">
        <v>2017</v>
      </c>
      <c r="T93" s="165">
        <v>2014</v>
      </c>
      <c r="U93" s="165">
        <v>2015</v>
      </c>
      <c r="V93" s="165" t="s">
        <v>958</v>
      </c>
      <c r="W93" s="165">
        <v>2015</v>
      </c>
      <c r="X93" s="165">
        <v>2014</v>
      </c>
      <c r="Y93" s="165">
        <v>2012</v>
      </c>
      <c r="Z93" s="165">
        <v>2016</v>
      </c>
      <c r="AA93" s="165">
        <v>2015</v>
      </c>
      <c r="AB93" s="165" t="s">
        <v>958</v>
      </c>
      <c r="AC93" s="165">
        <v>2014</v>
      </c>
      <c r="AD93" s="165">
        <v>2015</v>
      </c>
      <c r="AE93" s="165" t="s">
        <v>958</v>
      </c>
      <c r="AF93" s="165">
        <v>2015</v>
      </c>
      <c r="AG93" s="164" t="s">
        <v>958</v>
      </c>
      <c r="AH93" s="165">
        <v>2015</v>
      </c>
      <c r="AI93" s="165">
        <v>2016</v>
      </c>
      <c r="AJ93" s="165">
        <v>2017</v>
      </c>
      <c r="AK93" s="167"/>
      <c r="AL93" s="167" t="s">
        <v>1132</v>
      </c>
      <c r="AM93" s="165">
        <v>2016</v>
      </c>
      <c r="AN93" s="165">
        <v>2014</v>
      </c>
      <c r="AO93" s="165">
        <v>2014</v>
      </c>
      <c r="AP93" s="165">
        <v>2014</v>
      </c>
      <c r="AQ93" s="165">
        <v>2014</v>
      </c>
      <c r="AR93" s="165" t="s">
        <v>958</v>
      </c>
      <c r="AS93" s="165">
        <v>2015</v>
      </c>
      <c r="AT93" s="165">
        <v>2016</v>
      </c>
      <c r="AU93" s="165">
        <v>2014</v>
      </c>
      <c r="AV93" s="165">
        <v>2015</v>
      </c>
      <c r="AW93" s="165">
        <v>2015</v>
      </c>
      <c r="AX93" s="165">
        <v>2015</v>
      </c>
      <c r="AY93" s="165">
        <v>2014</v>
      </c>
      <c r="AZ93" s="177">
        <v>2015</v>
      </c>
      <c r="BA93" s="177">
        <v>2015</v>
      </c>
      <c r="BB93" s="165">
        <v>2015</v>
      </c>
      <c r="BC93" s="165">
        <v>2015</v>
      </c>
      <c r="BD93" s="165">
        <v>2014</v>
      </c>
      <c r="BE93" s="165">
        <v>2014</v>
      </c>
      <c r="BF93" s="108"/>
    </row>
    <row r="94" spans="1:58" x14ac:dyDescent="0.25">
      <c r="A94" s="133" t="s">
        <v>170</v>
      </c>
      <c r="B94" s="111" t="s">
        <v>169</v>
      </c>
      <c r="C94" s="163">
        <v>2014</v>
      </c>
      <c r="D94" s="163">
        <v>2014</v>
      </c>
      <c r="E94" s="163">
        <v>2014</v>
      </c>
      <c r="F94" s="163">
        <v>2014</v>
      </c>
      <c r="G94" s="163">
        <v>2014</v>
      </c>
      <c r="H94" s="163">
        <v>2014</v>
      </c>
      <c r="I94" s="163">
        <v>2014</v>
      </c>
      <c r="J94" s="163">
        <v>2016</v>
      </c>
      <c r="K94" s="163">
        <v>2016</v>
      </c>
      <c r="L94" s="163">
        <v>2016</v>
      </c>
      <c r="M94" s="165">
        <v>2017</v>
      </c>
      <c r="N94" s="165">
        <v>2017</v>
      </c>
      <c r="O94" s="165">
        <v>2016</v>
      </c>
      <c r="P94" s="165">
        <v>2016</v>
      </c>
      <c r="Q94" s="165">
        <v>2015</v>
      </c>
      <c r="R94" s="165" t="s">
        <v>991</v>
      </c>
      <c r="S94" s="165">
        <v>2017</v>
      </c>
      <c r="T94" s="165">
        <v>2014</v>
      </c>
      <c r="U94" s="165">
        <v>2015</v>
      </c>
      <c r="V94" s="165" t="s">
        <v>1131</v>
      </c>
      <c r="W94" s="165">
        <v>2015</v>
      </c>
      <c r="X94" s="165">
        <v>2014</v>
      </c>
      <c r="Y94" s="165">
        <v>2013</v>
      </c>
      <c r="Z94" s="165">
        <v>2016</v>
      </c>
      <c r="AA94" s="165">
        <v>2015</v>
      </c>
      <c r="AB94" s="165">
        <v>2015</v>
      </c>
      <c r="AC94" s="165">
        <v>2014</v>
      </c>
      <c r="AD94" s="165">
        <v>2015</v>
      </c>
      <c r="AE94" s="165">
        <v>2012</v>
      </c>
      <c r="AF94" s="165">
        <v>2015</v>
      </c>
      <c r="AG94" s="164">
        <v>2014</v>
      </c>
      <c r="AH94" s="165">
        <v>2015</v>
      </c>
      <c r="AI94" s="165">
        <v>2016</v>
      </c>
      <c r="AJ94" s="165">
        <v>2017</v>
      </c>
      <c r="AK94" s="167"/>
      <c r="AL94" s="167" t="s">
        <v>1132</v>
      </c>
      <c r="AM94" s="165">
        <v>2016</v>
      </c>
      <c r="AN94" s="165">
        <v>2014</v>
      </c>
      <c r="AO94" s="165">
        <v>2014</v>
      </c>
      <c r="AP94" s="165" t="s">
        <v>958</v>
      </c>
      <c r="AQ94" s="165" t="s">
        <v>958</v>
      </c>
      <c r="AR94" s="165">
        <v>2015</v>
      </c>
      <c r="AS94" s="165">
        <v>2015</v>
      </c>
      <c r="AT94" s="165">
        <v>2016</v>
      </c>
      <c r="AU94" s="165">
        <v>2014</v>
      </c>
      <c r="AV94" s="165">
        <v>2015</v>
      </c>
      <c r="AW94" s="165">
        <v>2015</v>
      </c>
      <c r="AX94" s="165">
        <v>2015</v>
      </c>
      <c r="AY94" s="165">
        <v>2014</v>
      </c>
      <c r="AZ94" s="177">
        <v>2015</v>
      </c>
      <c r="BA94" s="177">
        <v>2015</v>
      </c>
      <c r="BB94" s="165">
        <v>2016</v>
      </c>
      <c r="BC94" s="165">
        <v>2015</v>
      </c>
      <c r="BD94" s="165">
        <v>2014</v>
      </c>
      <c r="BE94" s="165">
        <v>2014</v>
      </c>
      <c r="BF94" s="108"/>
    </row>
    <row r="95" spans="1:58" x14ac:dyDescent="0.25">
      <c r="A95" s="133" t="s">
        <v>848</v>
      </c>
      <c r="B95" s="111" t="s">
        <v>171</v>
      </c>
      <c r="C95" s="163">
        <v>2014</v>
      </c>
      <c r="D95" s="163">
        <v>2014</v>
      </c>
      <c r="E95" s="163">
        <v>2014</v>
      </c>
      <c r="F95" s="163">
        <v>2014</v>
      </c>
      <c r="G95" s="163">
        <v>2014</v>
      </c>
      <c r="H95" s="163">
        <v>2014</v>
      </c>
      <c r="I95" s="163">
        <v>2014</v>
      </c>
      <c r="J95" s="163">
        <v>2016</v>
      </c>
      <c r="K95" s="163">
        <v>2016</v>
      </c>
      <c r="L95" s="163">
        <v>2016</v>
      </c>
      <c r="M95" s="165">
        <v>2017</v>
      </c>
      <c r="N95" s="165">
        <v>2017</v>
      </c>
      <c r="O95" s="165">
        <v>2016</v>
      </c>
      <c r="P95" s="165">
        <v>2016</v>
      </c>
      <c r="Q95" s="165">
        <v>2015</v>
      </c>
      <c r="R95" s="165" t="s">
        <v>975</v>
      </c>
      <c r="S95" s="165">
        <v>2017</v>
      </c>
      <c r="T95" s="165">
        <v>2014</v>
      </c>
      <c r="U95" s="165">
        <v>2015</v>
      </c>
      <c r="V95" s="165" t="s">
        <v>1131</v>
      </c>
      <c r="W95" s="165">
        <v>2015</v>
      </c>
      <c r="X95" s="165">
        <v>2011</v>
      </c>
      <c r="Y95" s="165">
        <v>2012</v>
      </c>
      <c r="Z95" s="165">
        <v>2016</v>
      </c>
      <c r="AA95" s="165">
        <v>2015</v>
      </c>
      <c r="AB95" s="165">
        <v>2014</v>
      </c>
      <c r="AC95" s="165">
        <v>2014</v>
      </c>
      <c r="AD95" s="165">
        <v>2015</v>
      </c>
      <c r="AE95" s="165">
        <v>2012</v>
      </c>
      <c r="AF95" s="165">
        <v>2015</v>
      </c>
      <c r="AG95" s="164">
        <v>2012</v>
      </c>
      <c r="AH95" s="165">
        <v>2015</v>
      </c>
      <c r="AI95" s="165">
        <v>2016</v>
      </c>
      <c r="AJ95" s="165">
        <v>2017</v>
      </c>
      <c r="AK95" s="167" t="s">
        <v>958</v>
      </c>
      <c r="AL95" s="167" t="s">
        <v>1132</v>
      </c>
      <c r="AM95" s="165">
        <v>2016</v>
      </c>
      <c r="AN95" s="165">
        <v>2014</v>
      </c>
      <c r="AO95" s="165">
        <v>2014</v>
      </c>
      <c r="AP95" s="165">
        <v>2012</v>
      </c>
      <c r="AQ95" s="165">
        <v>2013</v>
      </c>
      <c r="AR95" s="165">
        <v>2015</v>
      </c>
      <c r="AS95" s="165">
        <v>2015</v>
      </c>
      <c r="AT95" s="165">
        <v>2016</v>
      </c>
      <c r="AU95" s="165">
        <v>2014</v>
      </c>
      <c r="AV95" s="165">
        <v>2015</v>
      </c>
      <c r="AW95" s="165">
        <v>2015</v>
      </c>
      <c r="AX95" s="165">
        <v>2015</v>
      </c>
      <c r="AY95" s="165">
        <v>2014</v>
      </c>
      <c r="AZ95" s="177">
        <v>2015</v>
      </c>
      <c r="BA95" s="177">
        <v>2015</v>
      </c>
      <c r="BB95" s="165">
        <v>2016</v>
      </c>
      <c r="BC95" s="165">
        <v>2015</v>
      </c>
      <c r="BD95" s="165">
        <v>2014</v>
      </c>
      <c r="BE95" s="165">
        <v>2014</v>
      </c>
      <c r="BF95" s="108"/>
    </row>
    <row r="96" spans="1:58" x14ac:dyDescent="0.25">
      <c r="A96" s="133" t="s">
        <v>378</v>
      </c>
      <c r="B96" s="111" t="s">
        <v>172</v>
      </c>
      <c r="C96" s="163">
        <v>2014</v>
      </c>
      <c r="D96" s="163">
        <v>2014</v>
      </c>
      <c r="E96" s="163">
        <v>2014</v>
      </c>
      <c r="F96" s="163">
        <v>2014</v>
      </c>
      <c r="G96" s="163">
        <v>2014</v>
      </c>
      <c r="H96" s="163">
        <v>2014</v>
      </c>
      <c r="I96" s="163">
        <v>2014</v>
      </c>
      <c r="J96" s="163">
        <v>2016</v>
      </c>
      <c r="K96" s="163">
        <v>2016</v>
      </c>
      <c r="L96" s="163">
        <v>2016</v>
      </c>
      <c r="M96" s="165">
        <v>2017</v>
      </c>
      <c r="N96" s="165">
        <v>2017</v>
      </c>
      <c r="O96" s="165">
        <v>2016</v>
      </c>
      <c r="P96" s="165">
        <v>2016</v>
      </c>
      <c r="Q96" s="165">
        <v>2015</v>
      </c>
      <c r="R96" s="165" t="s">
        <v>958</v>
      </c>
      <c r="S96" s="165">
        <v>2017</v>
      </c>
      <c r="T96" s="165">
        <v>2014</v>
      </c>
      <c r="U96" s="165">
        <v>2015</v>
      </c>
      <c r="V96" s="165" t="s">
        <v>958</v>
      </c>
      <c r="W96" s="165">
        <v>2015</v>
      </c>
      <c r="X96" s="165" t="s">
        <v>958</v>
      </c>
      <c r="Y96" s="165">
        <v>2012</v>
      </c>
      <c r="Z96" s="165">
        <v>2016</v>
      </c>
      <c r="AA96" s="165">
        <v>2015</v>
      </c>
      <c r="AB96" s="165">
        <v>2015</v>
      </c>
      <c r="AC96" s="165">
        <v>2014</v>
      </c>
      <c r="AD96" s="165">
        <v>2015</v>
      </c>
      <c r="AE96" s="165" t="s">
        <v>958</v>
      </c>
      <c r="AF96" s="165">
        <v>2015</v>
      </c>
      <c r="AG96" s="164">
        <v>2012</v>
      </c>
      <c r="AH96" s="165">
        <v>2015</v>
      </c>
      <c r="AI96" s="165">
        <v>2016</v>
      </c>
      <c r="AJ96" s="165">
        <v>2017</v>
      </c>
      <c r="AK96" s="167"/>
      <c r="AL96" s="167" t="s">
        <v>1132</v>
      </c>
      <c r="AM96" s="165">
        <v>2016</v>
      </c>
      <c r="AN96" s="165">
        <v>2014</v>
      </c>
      <c r="AO96" s="165">
        <v>2014</v>
      </c>
      <c r="AP96" s="165">
        <v>2014</v>
      </c>
      <c r="AQ96" s="165">
        <v>2014</v>
      </c>
      <c r="AR96" s="165" t="s">
        <v>958</v>
      </c>
      <c r="AS96" s="165">
        <v>2015</v>
      </c>
      <c r="AT96" s="165">
        <v>2016</v>
      </c>
      <c r="AU96" s="165">
        <v>2014</v>
      </c>
      <c r="AV96" s="165">
        <v>2015</v>
      </c>
      <c r="AW96" s="165">
        <v>2015</v>
      </c>
      <c r="AX96" s="165">
        <v>2015</v>
      </c>
      <c r="AY96" s="165">
        <v>2014</v>
      </c>
      <c r="AZ96" s="177">
        <v>2015</v>
      </c>
      <c r="BA96" s="177">
        <v>2015</v>
      </c>
      <c r="BB96" s="165">
        <v>2016</v>
      </c>
      <c r="BC96" s="165">
        <v>2015</v>
      </c>
      <c r="BD96" s="165">
        <v>2014</v>
      </c>
      <c r="BE96" s="165">
        <v>2014</v>
      </c>
      <c r="BF96" s="108"/>
    </row>
    <row r="97" spans="1:58" x14ac:dyDescent="0.25">
      <c r="A97" s="133" t="s">
        <v>174</v>
      </c>
      <c r="B97" s="111" t="s">
        <v>173</v>
      </c>
      <c r="C97" s="163">
        <v>2014</v>
      </c>
      <c r="D97" s="163">
        <v>2014</v>
      </c>
      <c r="E97" s="163">
        <v>2014</v>
      </c>
      <c r="F97" s="163">
        <v>2014</v>
      </c>
      <c r="G97" s="163">
        <v>2014</v>
      </c>
      <c r="H97" s="163">
        <v>2014</v>
      </c>
      <c r="I97" s="163">
        <v>2014</v>
      </c>
      <c r="J97" s="163">
        <v>2016</v>
      </c>
      <c r="K97" s="163">
        <v>2016</v>
      </c>
      <c r="L97" s="163">
        <v>2016</v>
      </c>
      <c r="M97" s="165">
        <v>2017</v>
      </c>
      <c r="N97" s="165">
        <v>2017</v>
      </c>
      <c r="O97" s="165">
        <v>2016</v>
      </c>
      <c r="P97" s="165">
        <v>2016</v>
      </c>
      <c r="Q97" s="165">
        <v>2015</v>
      </c>
      <c r="R97" s="165" t="s">
        <v>958</v>
      </c>
      <c r="S97" s="165">
        <v>2017</v>
      </c>
      <c r="T97" s="165">
        <v>2014</v>
      </c>
      <c r="U97" s="165">
        <v>2015</v>
      </c>
      <c r="V97" s="165" t="s">
        <v>1131</v>
      </c>
      <c r="W97" s="165">
        <v>2015</v>
      </c>
      <c r="X97" s="165" t="s">
        <v>958</v>
      </c>
      <c r="Y97" s="165">
        <v>2011</v>
      </c>
      <c r="Z97" s="165">
        <v>2016</v>
      </c>
      <c r="AA97" s="165">
        <v>2015</v>
      </c>
      <c r="AB97" s="165">
        <v>2015</v>
      </c>
      <c r="AC97" s="165">
        <v>2014</v>
      </c>
      <c r="AD97" s="165">
        <v>2015</v>
      </c>
      <c r="AE97" s="165" t="s">
        <v>958</v>
      </c>
      <c r="AF97" s="165">
        <v>2015</v>
      </c>
      <c r="AG97" s="164" t="s">
        <v>958</v>
      </c>
      <c r="AH97" s="165">
        <v>2015</v>
      </c>
      <c r="AI97" s="165">
        <v>2016</v>
      </c>
      <c r="AJ97" s="165">
        <v>2017</v>
      </c>
      <c r="AK97" s="167" t="s">
        <v>1133</v>
      </c>
      <c r="AL97" s="167">
        <v>42916</v>
      </c>
      <c r="AM97" s="165">
        <v>2016</v>
      </c>
      <c r="AN97" s="165">
        <v>2014</v>
      </c>
      <c r="AO97" s="165">
        <v>2014</v>
      </c>
      <c r="AP97" s="165" t="s">
        <v>958</v>
      </c>
      <c r="AQ97" s="165" t="s">
        <v>958</v>
      </c>
      <c r="AR97" s="165">
        <v>2015</v>
      </c>
      <c r="AS97" s="165">
        <v>2015</v>
      </c>
      <c r="AT97" s="165">
        <v>2016</v>
      </c>
      <c r="AU97" s="165">
        <v>2014</v>
      </c>
      <c r="AV97" s="165">
        <v>2015</v>
      </c>
      <c r="AW97" s="165">
        <v>2015</v>
      </c>
      <c r="AX97" s="165">
        <v>2015</v>
      </c>
      <c r="AY97" s="165">
        <v>2014</v>
      </c>
      <c r="AZ97" s="177">
        <v>2015</v>
      </c>
      <c r="BA97" s="177">
        <v>2015</v>
      </c>
      <c r="BB97" s="165">
        <v>2016</v>
      </c>
      <c r="BC97" s="165">
        <v>2015</v>
      </c>
      <c r="BD97" s="165">
        <v>2014</v>
      </c>
      <c r="BE97" s="165">
        <v>2014</v>
      </c>
      <c r="BF97" s="108"/>
    </row>
    <row r="98" spans="1:58" x14ac:dyDescent="0.25">
      <c r="A98" s="133" t="s">
        <v>176</v>
      </c>
      <c r="B98" s="111" t="s">
        <v>175</v>
      </c>
      <c r="C98" s="163">
        <v>2014</v>
      </c>
      <c r="D98" s="163">
        <v>2014</v>
      </c>
      <c r="E98" s="163">
        <v>2014</v>
      </c>
      <c r="F98" s="163">
        <v>2014</v>
      </c>
      <c r="G98" s="163">
        <v>2014</v>
      </c>
      <c r="H98" s="163">
        <v>2014</v>
      </c>
      <c r="I98" s="163">
        <v>2014</v>
      </c>
      <c r="J98" s="163">
        <v>2016</v>
      </c>
      <c r="K98" s="163">
        <v>2016</v>
      </c>
      <c r="L98" s="163">
        <v>2016</v>
      </c>
      <c r="M98" s="165">
        <v>2017</v>
      </c>
      <c r="N98" s="165">
        <v>2017</v>
      </c>
      <c r="O98" s="165">
        <v>2016</v>
      </c>
      <c r="P98" s="165">
        <v>2016</v>
      </c>
      <c r="Q98" s="165">
        <v>2015</v>
      </c>
      <c r="R98" s="165" t="s">
        <v>984</v>
      </c>
      <c r="S98" s="165">
        <v>2017</v>
      </c>
      <c r="T98" s="165">
        <v>2014</v>
      </c>
      <c r="U98" s="165">
        <v>2015</v>
      </c>
      <c r="V98" s="165" t="s">
        <v>1131</v>
      </c>
      <c r="W98" s="165">
        <v>2015</v>
      </c>
      <c r="X98" s="165">
        <v>2014</v>
      </c>
      <c r="Y98" s="165" t="s">
        <v>958</v>
      </c>
      <c r="Z98" s="165">
        <v>2016</v>
      </c>
      <c r="AA98" s="165">
        <v>2015</v>
      </c>
      <c r="AB98" s="165">
        <v>2015</v>
      </c>
      <c r="AC98" s="165">
        <v>2014</v>
      </c>
      <c r="AD98" s="165">
        <v>2015</v>
      </c>
      <c r="AE98" s="165" t="s">
        <v>958</v>
      </c>
      <c r="AF98" s="165">
        <v>2015</v>
      </c>
      <c r="AG98" s="164">
        <v>2010</v>
      </c>
      <c r="AH98" s="165">
        <v>2015</v>
      </c>
      <c r="AI98" s="165">
        <v>2016</v>
      </c>
      <c r="AJ98" s="165">
        <v>2017</v>
      </c>
      <c r="AK98" s="167"/>
      <c r="AL98" s="167" t="s">
        <v>1132</v>
      </c>
      <c r="AM98" s="165">
        <v>2016</v>
      </c>
      <c r="AN98" s="165">
        <v>2014</v>
      </c>
      <c r="AO98" s="165">
        <v>2014</v>
      </c>
      <c r="AP98" s="165">
        <v>2014</v>
      </c>
      <c r="AQ98" s="165">
        <v>2014</v>
      </c>
      <c r="AR98" s="165">
        <v>2015</v>
      </c>
      <c r="AS98" s="165">
        <v>2015</v>
      </c>
      <c r="AT98" s="165">
        <v>2016</v>
      </c>
      <c r="AU98" s="165">
        <v>2014</v>
      </c>
      <c r="AV98" s="165">
        <v>2015</v>
      </c>
      <c r="AW98" s="165">
        <v>2015</v>
      </c>
      <c r="AX98" s="165">
        <v>2015</v>
      </c>
      <c r="AY98" s="165">
        <v>2014</v>
      </c>
      <c r="AZ98" s="177">
        <v>2015</v>
      </c>
      <c r="BA98" s="177">
        <v>2015</v>
      </c>
      <c r="BB98" s="165">
        <v>2016</v>
      </c>
      <c r="BC98" s="165">
        <v>2015</v>
      </c>
      <c r="BD98" s="165">
        <v>2014</v>
      </c>
      <c r="BE98" s="165">
        <v>2014</v>
      </c>
      <c r="BF98" s="108"/>
    </row>
    <row r="99" spans="1:58" x14ac:dyDescent="0.25">
      <c r="A99" s="133" t="s">
        <v>178</v>
      </c>
      <c r="B99" s="111" t="s">
        <v>177</v>
      </c>
      <c r="C99" s="163">
        <v>2014</v>
      </c>
      <c r="D99" s="163">
        <v>2014</v>
      </c>
      <c r="E99" s="163">
        <v>2014</v>
      </c>
      <c r="F99" s="163">
        <v>2014</v>
      </c>
      <c r="G99" s="163">
        <v>2014</v>
      </c>
      <c r="H99" s="163">
        <v>2014</v>
      </c>
      <c r="I99" s="163">
        <v>2014</v>
      </c>
      <c r="J99" s="163">
        <v>2016</v>
      </c>
      <c r="K99" s="163">
        <v>2016</v>
      </c>
      <c r="L99" s="163">
        <v>2016</v>
      </c>
      <c r="M99" s="165">
        <v>2017</v>
      </c>
      <c r="N99" s="165">
        <v>2017</v>
      </c>
      <c r="O99" s="165">
        <v>2016</v>
      </c>
      <c r="P99" s="165">
        <v>2016</v>
      </c>
      <c r="Q99" s="165">
        <v>2015</v>
      </c>
      <c r="R99" s="165" t="s">
        <v>980</v>
      </c>
      <c r="S99" s="165">
        <v>2017</v>
      </c>
      <c r="T99" s="165">
        <v>2014</v>
      </c>
      <c r="U99" s="165">
        <v>2015</v>
      </c>
      <c r="V99" s="165" t="s">
        <v>1131</v>
      </c>
      <c r="W99" s="165">
        <v>2015</v>
      </c>
      <c r="X99" s="165">
        <v>2013</v>
      </c>
      <c r="Y99" s="165">
        <v>2010</v>
      </c>
      <c r="Z99" s="165">
        <v>2016</v>
      </c>
      <c r="AA99" s="165">
        <v>2015</v>
      </c>
      <c r="AB99" s="165">
        <v>2015</v>
      </c>
      <c r="AC99" s="165">
        <v>2014</v>
      </c>
      <c r="AD99" s="165">
        <v>2015</v>
      </c>
      <c r="AE99" s="165">
        <v>2012</v>
      </c>
      <c r="AF99" s="165">
        <v>2015</v>
      </c>
      <c r="AG99" s="164">
        <v>2007</v>
      </c>
      <c r="AH99" s="165">
        <v>2015</v>
      </c>
      <c r="AI99" s="165">
        <v>2016</v>
      </c>
      <c r="AJ99" s="165">
        <v>2017</v>
      </c>
      <c r="AK99" s="167"/>
      <c r="AL99" s="167">
        <v>42794</v>
      </c>
      <c r="AM99" s="165">
        <v>2016</v>
      </c>
      <c r="AN99" s="165">
        <v>2014</v>
      </c>
      <c r="AO99" s="165">
        <v>2014</v>
      </c>
      <c r="AP99" s="165" t="s">
        <v>958</v>
      </c>
      <c r="AQ99" s="165" t="s">
        <v>958</v>
      </c>
      <c r="AR99" s="165" t="s">
        <v>958</v>
      </c>
      <c r="AS99" s="165">
        <v>2015</v>
      </c>
      <c r="AT99" s="165">
        <v>2016</v>
      </c>
      <c r="AU99" s="165">
        <v>2014</v>
      </c>
      <c r="AV99" s="165">
        <v>2015</v>
      </c>
      <c r="AW99" s="165">
        <v>2015</v>
      </c>
      <c r="AX99" s="165">
        <v>2015</v>
      </c>
      <c r="AY99" s="165">
        <v>2014</v>
      </c>
      <c r="AZ99" s="177">
        <v>2015</v>
      </c>
      <c r="BA99" s="177">
        <v>2015</v>
      </c>
      <c r="BB99" s="165">
        <v>2016</v>
      </c>
      <c r="BC99" s="165">
        <v>2015</v>
      </c>
      <c r="BD99" s="165">
        <v>2014</v>
      </c>
      <c r="BE99" s="165">
        <v>2014</v>
      </c>
      <c r="BF99" s="108"/>
    </row>
    <row r="100" spans="1:58" x14ac:dyDescent="0.25">
      <c r="A100" s="133" t="s">
        <v>180</v>
      </c>
      <c r="B100" s="111" t="s">
        <v>179</v>
      </c>
      <c r="C100" s="163">
        <v>2014</v>
      </c>
      <c r="D100" s="163">
        <v>2014</v>
      </c>
      <c r="E100" s="163">
        <v>2014</v>
      </c>
      <c r="F100" s="163">
        <v>2014</v>
      </c>
      <c r="G100" s="163">
        <v>2014</v>
      </c>
      <c r="H100" s="163">
        <v>2014</v>
      </c>
      <c r="I100" s="163">
        <v>2014</v>
      </c>
      <c r="J100" s="163">
        <v>2016</v>
      </c>
      <c r="K100" s="163">
        <v>2016</v>
      </c>
      <c r="L100" s="163">
        <v>2016</v>
      </c>
      <c r="M100" s="165">
        <v>2017</v>
      </c>
      <c r="N100" s="165">
        <v>2017</v>
      </c>
      <c r="O100" s="165">
        <v>2016</v>
      </c>
      <c r="P100" s="165">
        <v>2016</v>
      </c>
      <c r="Q100" s="165">
        <v>2015</v>
      </c>
      <c r="R100" s="165" t="s">
        <v>987</v>
      </c>
      <c r="S100" s="165">
        <v>2017</v>
      </c>
      <c r="T100" s="165">
        <v>2014</v>
      </c>
      <c r="U100" s="165">
        <v>2015</v>
      </c>
      <c r="V100" s="165" t="s">
        <v>958</v>
      </c>
      <c r="W100" s="165">
        <v>2015</v>
      </c>
      <c r="X100" s="165">
        <v>2007</v>
      </c>
      <c r="Y100" s="165">
        <v>2010</v>
      </c>
      <c r="Z100" s="165">
        <v>2016</v>
      </c>
      <c r="AA100" s="165">
        <v>2015</v>
      </c>
      <c r="AB100" s="165" t="s">
        <v>958</v>
      </c>
      <c r="AC100" s="165">
        <v>2014</v>
      </c>
      <c r="AD100" s="165">
        <v>2015</v>
      </c>
      <c r="AE100" s="165" t="s">
        <v>958</v>
      </c>
      <c r="AF100" s="165">
        <v>2015</v>
      </c>
      <c r="AG100" s="164" t="s">
        <v>958</v>
      </c>
      <c r="AH100" s="165">
        <v>2015</v>
      </c>
      <c r="AI100" s="165">
        <v>2016</v>
      </c>
      <c r="AJ100" s="165">
        <v>2017</v>
      </c>
      <c r="AK100" s="167" t="s">
        <v>1133</v>
      </c>
      <c r="AL100" s="167" t="s">
        <v>1132</v>
      </c>
      <c r="AM100" s="165">
        <v>2016</v>
      </c>
      <c r="AN100" s="165">
        <v>2014</v>
      </c>
      <c r="AO100" s="165">
        <v>2014</v>
      </c>
      <c r="AP100" s="165" t="s">
        <v>958</v>
      </c>
      <c r="AQ100" s="165" t="s">
        <v>958</v>
      </c>
      <c r="AR100" s="165" t="s">
        <v>958</v>
      </c>
      <c r="AS100" s="165">
        <v>2015</v>
      </c>
      <c r="AT100" s="165">
        <v>2016</v>
      </c>
      <c r="AU100" s="165">
        <v>2014</v>
      </c>
      <c r="AV100" s="165">
        <v>2015</v>
      </c>
      <c r="AW100" s="165">
        <v>2015</v>
      </c>
      <c r="AX100" s="165">
        <v>2015</v>
      </c>
      <c r="AY100" s="165">
        <v>2014</v>
      </c>
      <c r="AZ100" s="177">
        <v>2015</v>
      </c>
      <c r="BA100" s="177"/>
      <c r="BB100" s="165">
        <v>2015</v>
      </c>
      <c r="BC100" s="165">
        <v>2015</v>
      </c>
      <c r="BD100" s="165">
        <v>2014</v>
      </c>
      <c r="BE100" s="165">
        <v>2014</v>
      </c>
      <c r="BF100" s="108"/>
    </row>
    <row r="101" spans="1:58" x14ac:dyDescent="0.25">
      <c r="A101" s="133" t="s">
        <v>182</v>
      </c>
      <c r="B101" s="111" t="s">
        <v>181</v>
      </c>
      <c r="C101" s="163">
        <v>2014</v>
      </c>
      <c r="D101" s="163">
        <v>2014</v>
      </c>
      <c r="E101" s="163">
        <v>2014</v>
      </c>
      <c r="F101" s="163">
        <v>2014</v>
      </c>
      <c r="G101" s="163">
        <v>2014</v>
      </c>
      <c r="H101" s="163">
        <v>2014</v>
      </c>
      <c r="I101" s="163">
        <v>2014</v>
      </c>
      <c r="J101" s="163">
        <v>2016</v>
      </c>
      <c r="K101" s="163">
        <v>2016</v>
      </c>
      <c r="L101" s="163">
        <v>2016</v>
      </c>
      <c r="M101" s="165">
        <v>2017</v>
      </c>
      <c r="N101" s="165">
        <v>2017</v>
      </c>
      <c r="O101" s="165">
        <v>2016</v>
      </c>
      <c r="P101" s="165">
        <v>2016</v>
      </c>
      <c r="Q101" s="165">
        <v>2015</v>
      </c>
      <c r="R101" s="165" t="s">
        <v>958</v>
      </c>
      <c r="S101" s="165">
        <v>2017</v>
      </c>
      <c r="T101" s="165">
        <v>2014</v>
      </c>
      <c r="U101" s="165">
        <v>2015</v>
      </c>
      <c r="V101" s="165" t="s">
        <v>958</v>
      </c>
      <c r="W101" s="165"/>
      <c r="X101" s="165" t="s">
        <v>958</v>
      </c>
      <c r="Y101" s="165" t="s">
        <v>958</v>
      </c>
      <c r="Z101" s="165"/>
      <c r="AA101" s="165" t="s">
        <v>958</v>
      </c>
      <c r="AB101" s="165" t="s">
        <v>958</v>
      </c>
      <c r="AC101" s="165" t="s">
        <v>958</v>
      </c>
      <c r="AD101" s="165">
        <v>2015</v>
      </c>
      <c r="AE101" s="165" t="s">
        <v>958</v>
      </c>
      <c r="AF101" s="165" t="s">
        <v>958</v>
      </c>
      <c r="AG101" s="164" t="s">
        <v>958</v>
      </c>
      <c r="AH101" s="165">
        <v>2015</v>
      </c>
      <c r="AI101" s="165">
        <v>2016</v>
      </c>
      <c r="AJ101" s="165">
        <v>2017</v>
      </c>
      <c r="AK101" s="167"/>
      <c r="AL101" s="167" t="s">
        <v>1132</v>
      </c>
      <c r="AM101" s="165">
        <v>2016</v>
      </c>
      <c r="AN101" s="165">
        <v>2014</v>
      </c>
      <c r="AO101" s="165">
        <v>2014</v>
      </c>
      <c r="AP101" s="165" t="s">
        <v>958</v>
      </c>
      <c r="AQ101" s="165" t="s">
        <v>958</v>
      </c>
      <c r="AR101" s="165" t="s">
        <v>958</v>
      </c>
      <c r="AS101" s="165">
        <v>2015</v>
      </c>
      <c r="AT101" s="165" t="s">
        <v>958</v>
      </c>
      <c r="AU101" s="165">
        <v>2014</v>
      </c>
      <c r="AV101" s="165" t="s">
        <v>958</v>
      </c>
      <c r="AW101" s="165">
        <v>2015</v>
      </c>
      <c r="AX101" s="165">
        <v>2015</v>
      </c>
      <c r="AY101" s="165">
        <v>2014</v>
      </c>
      <c r="AZ101" s="177"/>
      <c r="BA101" s="177"/>
      <c r="BB101" s="165" t="s">
        <v>958</v>
      </c>
      <c r="BC101" s="165">
        <v>2015</v>
      </c>
      <c r="BD101" s="165">
        <v>2014</v>
      </c>
      <c r="BE101" s="165">
        <v>2014</v>
      </c>
      <c r="BF101" s="108"/>
    </row>
    <row r="102" spans="1:58" x14ac:dyDescent="0.25">
      <c r="A102" s="133" t="s">
        <v>184</v>
      </c>
      <c r="B102" s="111" t="s">
        <v>183</v>
      </c>
      <c r="C102" s="163">
        <v>2014</v>
      </c>
      <c r="D102" s="163">
        <v>2014</v>
      </c>
      <c r="E102" s="163">
        <v>2014</v>
      </c>
      <c r="F102" s="163">
        <v>2014</v>
      </c>
      <c r="G102" s="163">
        <v>2014</v>
      </c>
      <c r="H102" s="163">
        <v>2014</v>
      </c>
      <c r="I102" s="163">
        <v>2014</v>
      </c>
      <c r="J102" s="163">
        <v>2016</v>
      </c>
      <c r="K102" s="163">
        <v>2016</v>
      </c>
      <c r="L102" s="163">
        <v>2016</v>
      </c>
      <c r="M102" s="165">
        <v>2017</v>
      </c>
      <c r="N102" s="165">
        <v>2017</v>
      </c>
      <c r="O102" s="165">
        <v>2016</v>
      </c>
      <c r="P102" s="165">
        <v>2016</v>
      </c>
      <c r="Q102" s="165">
        <v>2015</v>
      </c>
      <c r="R102" s="165" t="s">
        <v>958</v>
      </c>
      <c r="S102" s="165">
        <v>2017</v>
      </c>
      <c r="T102" s="165">
        <v>2014</v>
      </c>
      <c r="U102" s="165">
        <v>2015</v>
      </c>
      <c r="V102" s="165" t="s">
        <v>958</v>
      </c>
      <c r="W102" s="165">
        <v>2015</v>
      </c>
      <c r="X102" s="165" t="s">
        <v>958</v>
      </c>
      <c r="Y102" s="165">
        <v>2012</v>
      </c>
      <c r="Z102" s="165">
        <v>2016</v>
      </c>
      <c r="AA102" s="165">
        <v>2015</v>
      </c>
      <c r="AB102" s="165" t="s">
        <v>958</v>
      </c>
      <c r="AC102" s="165">
        <v>2014</v>
      </c>
      <c r="AD102" s="165">
        <v>2015</v>
      </c>
      <c r="AE102" s="165" t="s">
        <v>958</v>
      </c>
      <c r="AF102" s="165">
        <v>2015</v>
      </c>
      <c r="AG102" s="164">
        <v>2012</v>
      </c>
      <c r="AH102" s="165">
        <v>2015</v>
      </c>
      <c r="AI102" s="165">
        <v>2016</v>
      </c>
      <c r="AJ102" s="165">
        <v>2017</v>
      </c>
      <c r="AK102" s="167"/>
      <c r="AL102" s="167" t="s">
        <v>1132</v>
      </c>
      <c r="AM102" s="165">
        <v>2016</v>
      </c>
      <c r="AN102" s="165">
        <v>2014</v>
      </c>
      <c r="AO102" s="165">
        <v>2014</v>
      </c>
      <c r="AP102" s="165">
        <v>2014</v>
      </c>
      <c r="AQ102" s="165">
        <v>2014</v>
      </c>
      <c r="AR102" s="165" t="s">
        <v>958</v>
      </c>
      <c r="AS102" s="165">
        <v>2015</v>
      </c>
      <c r="AT102" s="165">
        <v>2016</v>
      </c>
      <c r="AU102" s="165">
        <v>2014</v>
      </c>
      <c r="AV102" s="165">
        <v>2015</v>
      </c>
      <c r="AW102" s="165">
        <v>2015</v>
      </c>
      <c r="AX102" s="165">
        <v>2015</v>
      </c>
      <c r="AY102" s="165">
        <v>2014</v>
      </c>
      <c r="AZ102" s="177">
        <v>2015</v>
      </c>
      <c r="BA102" s="177">
        <v>2015</v>
      </c>
      <c r="BB102" s="165">
        <v>2016</v>
      </c>
      <c r="BC102" s="165">
        <v>2015</v>
      </c>
      <c r="BD102" s="165">
        <v>2014</v>
      </c>
      <c r="BE102" s="165">
        <v>2014</v>
      </c>
      <c r="BF102" s="108"/>
    </row>
    <row r="103" spans="1:58" x14ac:dyDescent="0.25">
      <c r="A103" s="133" t="s">
        <v>186</v>
      </c>
      <c r="B103" s="111" t="s">
        <v>185</v>
      </c>
      <c r="C103" s="163">
        <v>2014</v>
      </c>
      <c r="D103" s="163">
        <v>2014</v>
      </c>
      <c r="E103" s="163">
        <v>2014</v>
      </c>
      <c r="F103" s="163">
        <v>2014</v>
      </c>
      <c r="G103" s="163">
        <v>2014</v>
      </c>
      <c r="H103" s="163">
        <v>2014</v>
      </c>
      <c r="I103" s="163">
        <v>2014</v>
      </c>
      <c r="J103" s="163">
        <v>2016</v>
      </c>
      <c r="K103" s="163">
        <v>2016</v>
      </c>
      <c r="L103" s="163">
        <v>2016</v>
      </c>
      <c r="M103" s="165">
        <v>2017</v>
      </c>
      <c r="N103" s="165">
        <v>2017</v>
      </c>
      <c r="O103" s="165">
        <v>2016</v>
      </c>
      <c r="P103" s="165">
        <v>2016</v>
      </c>
      <c r="Q103" s="165">
        <v>2015</v>
      </c>
      <c r="R103" s="165" t="s">
        <v>958</v>
      </c>
      <c r="S103" s="165">
        <v>2017</v>
      </c>
      <c r="T103" s="165">
        <v>2014</v>
      </c>
      <c r="U103" s="165">
        <v>2015</v>
      </c>
      <c r="V103" s="165" t="s">
        <v>958</v>
      </c>
      <c r="W103" s="165">
        <v>2015</v>
      </c>
      <c r="X103" s="165" t="s">
        <v>958</v>
      </c>
      <c r="Y103" s="165">
        <v>2015</v>
      </c>
      <c r="Z103" s="165">
        <v>2016</v>
      </c>
      <c r="AA103" s="165">
        <v>2015</v>
      </c>
      <c r="AB103" s="165" t="s">
        <v>958</v>
      </c>
      <c r="AC103" s="165">
        <v>2014</v>
      </c>
      <c r="AD103" s="165">
        <v>2015</v>
      </c>
      <c r="AE103" s="165" t="s">
        <v>958</v>
      </c>
      <c r="AF103" s="165">
        <v>2015</v>
      </c>
      <c r="AG103" s="164">
        <v>2012</v>
      </c>
      <c r="AH103" s="165">
        <v>2015</v>
      </c>
      <c r="AI103" s="165">
        <v>2016</v>
      </c>
      <c r="AJ103" s="165">
        <v>2017</v>
      </c>
      <c r="AK103" s="167"/>
      <c r="AL103" s="167" t="s">
        <v>1132</v>
      </c>
      <c r="AM103" s="165">
        <v>2016</v>
      </c>
      <c r="AN103" s="165">
        <v>2014</v>
      </c>
      <c r="AO103" s="165">
        <v>2014</v>
      </c>
      <c r="AP103" s="165">
        <v>2014</v>
      </c>
      <c r="AQ103" s="165">
        <v>2014</v>
      </c>
      <c r="AR103" s="165" t="s">
        <v>958</v>
      </c>
      <c r="AS103" s="165">
        <v>2015</v>
      </c>
      <c r="AT103" s="165">
        <v>2016</v>
      </c>
      <c r="AU103" s="165">
        <v>2014</v>
      </c>
      <c r="AV103" s="165" t="s">
        <v>958</v>
      </c>
      <c r="AW103" s="165">
        <v>2015</v>
      </c>
      <c r="AX103" s="165">
        <v>2015</v>
      </c>
      <c r="AY103" s="165">
        <v>2014</v>
      </c>
      <c r="AZ103" s="177">
        <v>2015</v>
      </c>
      <c r="BA103" s="177">
        <v>2015</v>
      </c>
      <c r="BB103" s="165">
        <v>2016</v>
      </c>
      <c r="BC103" s="165">
        <v>2015</v>
      </c>
      <c r="BD103" s="165">
        <v>2014</v>
      </c>
      <c r="BE103" s="165">
        <v>2014</v>
      </c>
      <c r="BF103" s="108"/>
    </row>
    <row r="104" spans="1:58" x14ac:dyDescent="0.25">
      <c r="A104" s="133" t="s">
        <v>189</v>
      </c>
      <c r="B104" s="111" t="s">
        <v>188</v>
      </c>
      <c r="C104" s="163">
        <v>2014</v>
      </c>
      <c r="D104" s="163">
        <v>2014</v>
      </c>
      <c r="E104" s="163">
        <v>2014</v>
      </c>
      <c r="F104" s="163">
        <v>2014</v>
      </c>
      <c r="G104" s="163">
        <v>2014</v>
      </c>
      <c r="H104" s="163">
        <v>2014</v>
      </c>
      <c r="I104" s="163">
        <v>2014</v>
      </c>
      <c r="J104" s="163">
        <v>2016</v>
      </c>
      <c r="K104" s="163">
        <v>2016</v>
      </c>
      <c r="L104" s="163">
        <v>2016</v>
      </c>
      <c r="M104" s="165">
        <v>2017</v>
      </c>
      <c r="N104" s="165">
        <v>2017</v>
      </c>
      <c r="O104" s="165">
        <v>2016</v>
      </c>
      <c r="P104" s="165">
        <v>2016</v>
      </c>
      <c r="Q104" s="165">
        <v>2015</v>
      </c>
      <c r="R104" s="165" t="s">
        <v>964</v>
      </c>
      <c r="S104" s="165">
        <v>2017</v>
      </c>
      <c r="T104" s="165">
        <v>2014</v>
      </c>
      <c r="U104" s="165">
        <v>2015</v>
      </c>
      <c r="V104" s="165" t="s">
        <v>1131</v>
      </c>
      <c r="W104" s="165">
        <v>2015</v>
      </c>
      <c r="X104" s="165" t="s">
        <v>958</v>
      </c>
      <c r="Y104" s="165">
        <v>2010</v>
      </c>
      <c r="Z104" s="165">
        <v>2016</v>
      </c>
      <c r="AA104" s="165">
        <v>2015</v>
      </c>
      <c r="AB104" s="165">
        <v>2015</v>
      </c>
      <c r="AC104" s="165">
        <v>2014</v>
      </c>
      <c r="AD104" s="165">
        <v>2015</v>
      </c>
      <c r="AE104" s="165">
        <v>2012</v>
      </c>
      <c r="AF104" s="165" t="s">
        <v>958</v>
      </c>
      <c r="AG104" s="164">
        <v>2010</v>
      </c>
      <c r="AH104" s="165">
        <v>2015</v>
      </c>
      <c r="AI104" s="165">
        <v>2016</v>
      </c>
      <c r="AJ104" s="165">
        <v>2017</v>
      </c>
      <c r="AK104" s="167"/>
      <c r="AL104" s="167" t="s">
        <v>1132</v>
      </c>
      <c r="AM104" s="165">
        <v>2016</v>
      </c>
      <c r="AN104" s="165">
        <v>2014</v>
      </c>
      <c r="AO104" s="165">
        <v>2014</v>
      </c>
      <c r="AP104" s="165">
        <v>2014</v>
      </c>
      <c r="AQ104" s="165">
        <v>2014</v>
      </c>
      <c r="AR104" s="165">
        <v>2015</v>
      </c>
      <c r="AS104" s="165">
        <v>2015</v>
      </c>
      <c r="AT104" s="165">
        <v>2016</v>
      </c>
      <c r="AU104" s="165">
        <v>2014</v>
      </c>
      <c r="AV104" s="165">
        <v>2015</v>
      </c>
      <c r="AW104" s="165">
        <v>2015</v>
      </c>
      <c r="AX104" s="165">
        <v>2015</v>
      </c>
      <c r="AY104" s="165">
        <v>2014</v>
      </c>
      <c r="AZ104" s="177">
        <v>2015</v>
      </c>
      <c r="BA104" s="177">
        <v>2015</v>
      </c>
      <c r="BB104" s="165">
        <v>2016</v>
      </c>
      <c r="BC104" s="165">
        <v>2015</v>
      </c>
      <c r="BD104" s="165">
        <v>2014</v>
      </c>
      <c r="BE104" s="165">
        <v>2014</v>
      </c>
      <c r="BF104" s="108"/>
    </row>
    <row r="105" spans="1:58" x14ac:dyDescent="0.25">
      <c r="A105" s="133" t="s">
        <v>191</v>
      </c>
      <c r="B105" s="111" t="s">
        <v>190</v>
      </c>
      <c r="C105" s="163">
        <v>2014</v>
      </c>
      <c r="D105" s="163">
        <v>2014</v>
      </c>
      <c r="E105" s="163">
        <v>2014</v>
      </c>
      <c r="F105" s="163">
        <v>2014</v>
      </c>
      <c r="G105" s="163">
        <v>2014</v>
      </c>
      <c r="H105" s="163">
        <v>2014</v>
      </c>
      <c r="I105" s="163">
        <v>2014</v>
      </c>
      <c r="J105" s="163">
        <v>2016</v>
      </c>
      <c r="K105" s="163">
        <v>2016</v>
      </c>
      <c r="L105" s="163">
        <v>2016</v>
      </c>
      <c r="M105" s="165">
        <v>2017</v>
      </c>
      <c r="N105" s="165">
        <v>2017</v>
      </c>
      <c r="O105" s="165">
        <v>2016</v>
      </c>
      <c r="P105" s="165">
        <v>2016</v>
      </c>
      <c r="Q105" s="165">
        <v>2015</v>
      </c>
      <c r="R105" s="165" t="s">
        <v>966</v>
      </c>
      <c r="S105" s="165">
        <v>2017</v>
      </c>
      <c r="T105" s="165">
        <v>2014</v>
      </c>
      <c r="U105" s="165">
        <v>2015</v>
      </c>
      <c r="V105" s="165" t="s">
        <v>1131</v>
      </c>
      <c r="W105" s="165">
        <v>2015</v>
      </c>
      <c r="X105" s="165">
        <v>2014</v>
      </c>
      <c r="Y105" s="165">
        <v>2010</v>
      </c>
      <c r="Z105" s="165">
        <v>2016</v>
      </c>
      <c r="AA105" s="165">
        <v>2015</v>
      </c>
      <c r="AB105" s="165">
        <v>2015</v>
      </c>
      <c r="AC105" s="165">
        <v>2014</v>
      </c>
      <c r="AD105" s="165">
        <v>2015</v>
      </c>
      <c r="AE105" s="165">
        <v>2012</v>
      </c>
      <c r="AF105" s="165">
        <v>2015</v>
      </c>
      <c r="AG105" s="164">
        <v>2010</v>
      </c>
      <c r="AH105" s="165">
        <v>2015</v>
      </c>
      <c r="AI105" s="165">
        <v>2016</v>
      </c>
      <c r="AJ105" s="165">
        <v>2017</v>
      </c>
      <c r="AK105" s="167"/>
      <c r="AL105" s="167">
        <v>42795</v>
      </c>
      <c r="AM105" s="165">
        <v>2016</v>
      </c>
      <c r="AN105" s="165">
        <v>2014</v>
      </c>
      <c r="AO105" s="165">
        <v>2014</v>
      </c>
      <c r="AP105" s="165">
        <v>2013</v>
      </c>
      <c r="AQ105" s="165">
        <v>2013</v>
      </c>
      <c r="AR105" s="165">
        <v>2015</v>
      </c>
      <c r="AS105" s="165">
        <v>2015</v>
      </c>
      <c r="AT105" s="165">
        <v>2016</v>
      </c>
      <c r="AU105" s="165">
        <v>2014</v>
      </c>
      <c r="AV105" s="165">
        <v>2015</v>
      </c>
      <c r="AW105" s="165">
        <v>2015</v>
      </c>
      <c r="AX105" s="165">
        <v>2015</v>
      </c>
      <c r="AY105" s="165">
        <v>2014</v>
      </c>
      <c r="AZ105" s="177">
        <v>2015</v>
      </c>
      <c r="BA105" s="177">
        <v>2015</v>
      </c>
      <c r="BB105" s="165">
        <v>2016</v>
      </c>
      <c r="BC105" s="165">
        <v>2015</v>
      </c>
      <c r="BD105" s="165">
        <v>2014</v>
      </c>
      <c r="BE105" s="165">
        <v>2014</v>
      </c>
      <c r="BF105" s="108"/>
    </row>
    <row r="106" spans="1:58" x14ac:dyDescent="0.25">
      <c r="A106" s="133" t="s">
        <v>193</v>
      </c>
      <c r="B106" s="111" t="s">
        <v>192</v>
      </c>
      <c r="C106" s="163">
        <v>2014</v>
      </c>
      <c r="D106" s="163">
        <v>2014</v>
      </c>
      <c r="E106" s="163">
        <v>2014</v>
      </c>
      <c r="F106" s="163">
        <v>2014</v>
      </c>
      <c r="G106" s="163">
        <v>2014</v>
      </c>
      <c r="H106" s="163">
        <v>2014</v>
      </c>
      <c r="I106" s="163">
        <v>2014</v>
      </c>
      <c r="J106" s="163">
        <v>2016</v>
      </c>
      <c r="K106" s="163">
        <v>2016</v>
      </c>
      <c r="L106" s="163">
        <v>2016</v>
      </c>
      <c r="M106" s="165">
        <v>2017</v>
      </c>
      <c r="N106" s="165">
        <v>2017</v>
      </c>
      <c r="O106" s="165">
        <v>2016</v>
      </c>
      <c r="P106" s="165">
        <v>2016</v>
      </c>
      <c r="Q106" s="165">
        <v>2015</v>
      </c>
      <c r="R106" s="165" t="s">
        <v>958</v>
      </c>
      <c r="S106" s="165">
        <v>2017</v>
      </c>
      <c r="T106" s="165">
        <v>2014</v>
      </c>
      <c r="U106" s="165">
        <v>2015</v>
      </c>
      <c r="V106" s="165" t="s">
        <v>1131</v>
      </c>
      <c r="W106" s="165">
        <v>2015</v>
      </c>
      <c r="X106" s="165">
        <v>2006</v>
      </c>
      <c r="Y106" s="165">
        <v>2010</v>
      </c>
      <c r="Z106" s="165">
        <v>2016</v>
      </c>
      <c r="AA106" s="165">
        <v>2015</v>
      </c>
      <c r="AB106" s="165">
        <v>2015</v>
      </c>
      <c r="AC106" s="165">
        <v>2014</v>
      </c>
      <c r="AD106" s="165">
        <v>2015</v>
      </c>
      <c r="AE106" s="165">
        <v>2012</v>
      </c>
      <c r="AF106" s="165">
        <v>2015</v>
      </c>
      <c r="AG106" s="164">
        <v>2009</v>
      </c>
      <c r="AH106" s="165">
        <v>2015</v>
      </c>
      <c r="AI106" s="165">
        <v>2016</v>
      </c>
      <c r="AJ106" s="165">
        <v>2017</v>
      </c>
      <c r="AK106" s="167"/>
      <c r="AL106" s="167" t="s">
        <v>1132</v>
      </c>
      <c r="AM106" s="165">
        <v>2016</v>
      </c>
      <c r="AN106" s="165">
        <v>2014</v>
      </c>
      <c r="AO106" s="165">
        <v>2014</v>
      </c>
      <c r="AP106" s="165">
        <v>2014</v>
      </c>
      <c r="AQ106" s="165">
        <v>2014</v>
      </c>
      <c r="AR106" s="165">
        <v>2011</v>
      </c>
      <c r="AS106" s="165">
        <v>2015</v>
      </c>
      <c r="AT106" s="165">
        <v>2016</v>
      </c>
      <c r="AU106" s="165">
        <v>2014</v>
      </c>
      <c r="AV106" s="165">
        <v>2015</v>
      </c>
      <c r="AW106" s="165">
        <v>2015</v>
      </c>
      <c r="AX106" s="165">
        <v>2015</v>
      </c>
      <c r="AY106" s="165">
        <v>2014</v>
      </c>
      <c r="AZ106" s="177">
        <v>2015</v>
      </c>
      <c r="BA106" s="177">
        <v>2015</v>
      </c>
      <c r="BB106" s="165">
        <v>2016</v>
      </c>
      <c r="BC106" s="165">
        <v>2015</v>
      </c>
      <c r="BD106" s="165">
        <v>2014</v>
      </c>
      <c r="BE106" s="165">
        <v>2014</v>
      </c>
      <c r="BF106" s="108"/>
    </row>
    <row r="107" spans="1:58" x14ac:dyDescent="0.25">
      <c r="A107" s="133" t="s">
        <v>195</v>
      </c>
      <c r="B107" s="111" t="s">
        <v>194</v>
      </c>
      <c r="C107" s="163">
        <v>2014</v>
      </c>
      <c r="D107" s="163">
        <v>2014</v>
      </c>
      <c r="E107" s="163">
        <v>2014</v>
      </c>
      <c r="F107" s="163">
        <v>2014</v>
      </c>
      <c r="G107" s="163">
        <v>2014</v>
      </c>
      <c r="H107" s="163">
        <v>2014</v>
      </c>
      <c r="I107" s="163">
        <v>2014</v>
      </c>
      <c r="J107" s="163">
        <v>2016</v>
      </c>
      <c r="K107" s="163">
        <v>2016</v>
      </c>
      <c r="L107" s="163">
        <v>2016</v>
      </c>
      <c r="M107" s="165">
        <v>2017</v>
      </c>
      <c r="N107" s="165">
        <v>2017</v>
      </c>
      <c r="O107" s="165">
        <v>2016</v>
      </c>
      <c r="P107" s="165">
        <v>2016</v>
      </c>
      <c r="Q107" s="165">
        <v>2015</v>
      </c>
      <c r="R107" s="165" t="s">
        <v>984</v>
      </c>
      <c r="S107" s="165">
        <v>2017</v>
      </c>
      <c r="T107" s="165">
        <v>2014</v>
      </c>
      <c r="U107" s="165">
        <v>2015</v>
      </c>
      <c r="V107" s="165" t="s">
        <v>1131</v>
      </c>
      <c r="W107" s="165">
        <v>2015</v>
      </c>
      <c r="X107" s="165">
        <v>2009</v>
      </c>
      <c r="Y107" s="165">
        <v>2010</v>
      </c>
      <c r="Z107" s="165">
        <v>2016</v>
      </c>
      <c r="AA107" s="165">
        <v>2015</v>
      </c>
      <c r="AB107" s="165">
        <v>2013</v>
      </c>
      <c r="AC107" s="165">
        <v>2014</v>
      </c>
      <c r="AD107" s="165">
        <v>2015</v>
      </c>
      <c r="AE107" s="165" t="s">
        <v>958</v>
      </c>
      <c r="AF107" s="165">
        <v>2015</v>
      </c>
      <c r="AG107" s="164">
        <v>2009</v>
      </c>
      <c r="AH107" s="165">
        <v>2015</v>
      </c>
      <c r="AI107" s="165">
        <v>2016</v>
      </c>
      <c r="AJ107" s="165">
        <v>2017</v>
      </c>
      <c r="AK107" s="167"/>
      <c r="AL107" s="167"/>
      <c r="AM107" s="165">
        <v>2016</v>
      </c>
      <c r="AN107" s="165">
        <v>2014</v>
      </c>
      <c r="AO107" s="165">
        <v>2014</v>
      </c>
      <c r="AP107" s="165">
        <v>2013</v>
      </c>
      <c r="AQ107" s="165">
        <v>2013</v>
      </c>
      <c r="AR107" s="165">
        <v>2011</v>
      </c>
      <c r="AS107" s="165">
        <v>2015</v>
      </c>
      <c r="AT107" s="165">
        <v>2016</v>
      </c>
      <c r="AU107" s="165">
        <v>2014</v>
      </c>
      <c r="AV107" s="165">
        <v>2015</v>
      </c>
      <c r="AW107" s="165">
        <v>2015</v>
      </c>
      <c r="AX107" s="165">
        <v>2015</v>
      </c>
      <c r="AY107" s="165">
        <v>2014</v>
      </c>
      <c r="AZ107" s="177">
        <v>2015</v>
      </c>
      <c r="BA107" s="177">
        <v>2015</v>
      </c>
      <c r="BB107" s="165">
        <v>2016</v>
      </c>
      <c r="BC107" s="165">
        <v>2015</v>
      </c>
      <c r="BD107" s="165">
        <v>2014</v>
      </c>
      <c r="BE107" s="165">
        <v>2014</v>
      </c>
      <c r="BF107" s="108"/>
    </row>
    <row r="108" spans="1:58" x14ac:dyDescent="0.25">
      <c r="A108" s="133" t="s">
        <v>197</v>
      </c>
      <c r="B108" s="111" t="s">
        <v>196</v>
      </c>
      <c r="C108" s="163">
        <v>2014</v>
      </c>
      <c r="D108" s="163">
        <v>2014</v>
      </c>
      <c r="E108" s="163">
        <v>2014</v>
      </c>
      <c r="F108" s="163">
        <v>2014</v>
      </c>
      <c r="G108" s="163">
        <v>2014</v>
      </c>
      <c r="H108" s="163">
        <v>2014</v>
      </c>
      <c r="I108" s="163">
        <v>2014</v>
      </c>
      <c r="J108" s="163">
        <v>2016</v>
      </c>
      <c r="K108" s="163">
        <v>2016</v>
      </c>
      <c r="L108" s="163">
        <v>2016</v>
      </c>
      <c r="M108" s="165">
        <v>2017</v>
      </c>
      <c r="N108" s="165">
        <v>2017</v>
      </c>
      <c r="O108" s="165">
        <v>2016</v>
      </c>
      <c r="P108" s="165">
        <v>2016</v>
      </c>
      <c r="Q108" s="165">
        <v>2015</v>
      </c>
      <c r="R108" s="165" t="s">
        <v>988</v>
      </c>
      <c r="S108" s="165">
        <v>2017</v>
      </c>
      <c r="T108" s="165">
        <v>2014</v>
      </c>
      <c r="U108" s="165">
        <v>2015</v>
      </c>
      <c r="V108" s="165" t="s">
        <v>1131</v>
      </c>
      <c r="W108" s="165">
        <v>2015</v>
      </c>
      <c r="X108" s="165">
        <v>2006</v>
      </c>
      <c r="Y108" s="165">
        <v>2010</v>
      </c>
      <c r="Z108" s="165">
        <v>2016</v>
      </c>
      <c r="AA108" s="165">
        <v>2015</v>
      </c>
      <c r="AB108" s="165">
        <v>2015</v>
      </c>
      <c r="AC108" s="165">
        <v>2014</v>
      </c>
      <c r="AD108" s="165">
        <v>2015</v>
      </c>
      <c r="AE108" s="165">
        <v>2012</v>
      </c>
      <c r="AF108" s="165">
        <v>2015</v>
      </c>
      <c r="AG108" s="164">
        <v>2009</v>
      </c>
      <c r="AH108" s="165">
        <v>2015</v>
      </c>
      <c r="AI108" s="165">
        <v>2016</v>
      </c>
      <c r="AJ108" s="165">
        <v>2017</v>
      </c>
      <c r="AK108" s="167" t="s">
        <v>1133</v>
      </c>
      <c r="AL108" s="167" t="s">
        <v>1132</v>
      </c>
      <c r="AM108" s="165">
        <v>2016</v>
      </c>
      <c r="AN108" s="165">
        <v>2014</v>
      </c>
      <c r="AO108" s="165">
        <v>2014</v>
      </c>
      <c r="AP108" s="165">
        <v>2014</v>
      </c>
      <c r="AQ108" s="165">
        <v>2014</v>
      </c>
      <c r="AR108" s="165">
        <v>2015</v>
      </c>
      <c r="AS108" s="165">
        <v>2015</v>
      </c>
      <c r="AT108" s="165">
        <v>2016</v>
      </c>
      <c r="AU108" s="165">
        <v>2014</v>
      </c>
      <c r="AV108" s="165">
        <v>2015</v>
      </c>
      <c r="AW108" s="165">
        <v>2015</v>
      </c>
      <c r="AX108" s="165">
        <v>2015</v>
      </c>
      <c r="AY108" s="165">
        <v>2014</v>
      </c>
      <c r="AZ108" s="177">
        <v>2015</v>
      </c>
      <c r="BA108" s="177">
        <v>2015</v>
      </c>
      <c r="BB108" s="165">
        <v>2016</v>
      </c>
      <c r="BC108" s="165">
        <v>2015</v>
      </c>
      <c r="BD108" s="165">
        <v>2014</v>
      </c>
      <c r="BE108" s="165">
        <v>2014</v>
      </c>
      <c r="BF108" s="108"/>
    </row>
    <row r="109" spans="1:58" x14ac:dyDescent="0.25">
      <c r="A109" s="133" t="s">
        <v>199</v>
      </c>
      <c r="B109" s="111" t="s">
        <v>198</v>
      </c>
      <c r="C109" s="163">
        <v>2014</v>
      </c>
      <c r="D109" s="163">
        <v>2014</v>
      </c>
      <c r="E109" s="163">
        <v>2014</v>
      </c>
      <c r="F109" s="163">
        <v>2014</v>
      </c>
      <c r="G109" s="163">
        <v>2014</v>
      </c>
      <c r="H109" s="163">
        <v>2014</v>
      </c>
      <c r="I109" s="163">
        <v>2014</v>
      </c>
      <c r="J109" s="163">
        <v>2016</v>
      </c>
      <c r="K109" s="163">
        <v>2016</v>
      </c>
      <c r="L109" s="163">
        <v>2016</v>
      </c>
      <c r="M109" s="165">
        <v>2017</v>
      </c>
      <c r="N109" s="165">
        <v>2017</v>
      </c>
      <c r="O109" s="165">
        <v>2016</v>
      </c>
      <c r="P109" s="165">
        <v>2016</v>
      </c>
      <c r="Q109" s="165">
        <v>2015</v>
      </c>
      <c r="R109" s="165" t="s">
        <v>958</v>
      </c>
      <c r="S109" s="165">
        <v>2017</v>
      </c>
      <c r="T109" s="165">
        <v>2014</v>
      </c>
      <c r="U109" s="165">
        <v>2015</v>
      </c>
      <c r="V109" s="165" t="s">
        <v>958</v>
      </c>
      <c r="W109" s="165">
        <v>2015</v>
      </c>
      <c r="X109" s="165" t="s">
        <v>958</v>
      </c>
      <c r="Y109" s="165">
        <v>2015</v>
      </c>
      <c r="Z109" s="165">
        <v>2016</v>
      </c>
      <c r="AA109" s="165">
        <v>2015</v>
      </c>
      <c r="AB109" s="165" t="s">
        <v>958</v>
      </c>
      <c r="AC109" s="165">
        <v>2014</v>
      </c>
      <c r="AD109" s="165">
        <v>2015</v>
      </c>
      <c r="AE109" s="165" t="s">
        <v>958</v>
      </c>
      <c r="AF109" s="165">
        <v>2015</v>
      </c>
      <c r="AG109" s="164" t="s">
        <v>958</v>
      </c>
      <c r="AH109" s="165">
        <v>2015</v>
      </c>
      <c r="AI109" s="165">
        <v>2016</v>
      </c>
      <c r="AJ109" s="165">
        <v>2017</v>
      </c>
      <c r="AK109" s="167"/>
      <c r="AL109" s="167" t="s">
        <v>1132</v>
      </c>
      <c r="AM109" s="165">
        <v>2016</v>
      </c>
      <c r="AN109" s="165">
        <v>2014</v>
      </c>
      <c r="AO109" s="165">
        <v>2014</v>
      </c>
      <c r="AP109" s="165">
        <v>2014</v>
      </c>
      <c r="AQ109" s="165">
        <v>2014</v>
      </c>
      <c r="AR109" s="165" t="s">
        <v>958</v>
      </c>
      <c r="AS109" s="165">
        <v>2015</v>
      </c>
      <c r="AT109" s="165">
        <v>2016</v>
      </c>
      <c r="AU109" s="165">
        <v>2014</v>
      </c>
      <c r="AV109" s="165">
        <v>2015</v>
      </c>
      <c r="AW109" s="165">
        <v>2015</v>
      </c>
      <c r="AX109" s="165">
        <v>2015</v>
      </c>
      <c r="AY109" s="165">
        <v>2014</v>
      </c>
      <c r="AZ109" s="177">
        <v>2015</v>
      </c>
      <c r="BA109" s="177">
        <v>2015</v>
      </c>
      <c r="BB109" s="165">
        <v>2016</v>
      </c>
      <c r="BC109" s="165">
        <v>2015</v>
      </c>
      <c r="BD109" s="165">
        <v>2014</v>
      </c>
      <c r="BE109" s="165">
        <v>2014</v>
      </c>
      <c r="BF109" s="108"/>
    </row>
    <row r="110" spans="1:58" x14ac:dyDescent="0.25">
      <c r="A110" s="133" t="s">
        <v>201</v>
      </c>
      <c r="B110" s="111" t="s">
        <v>200</v>
      </c>
      <c r="C110" s="163">
        <v>2014</v>
      </c>
      <c r="D110" s="163">
        <v>2014</v>
      </c>
      <c r="E110" s="163">
        <v>2014</v>
      </c>
      <c r="F110" s="163">
        <v>2014</v>
      </c>
      <c r="G110" s="163">
        <v>2014</v>
      </c>
      <c r="H110" s="163">
        <v>2014</v>
      </c>
      <c r="I110" s="163">
        <v>2014</v>
      </c>
      <c r="J110" s="163">
        <v>2016</v>
      </c>
      <c r="K110" s="163">
        <v>2016</v>
      </c>
      <c r="L110" s="163">
        <v>2016</v>
      </c>
      <c r="M110" s="165">
        <v>2017</v>
      </c>
      <c r="N110" s="165">
        <v>2017</v>
      </c>
      <c r="O110" s="165">
        <v>2016</v>
      </c>
      <c r="P110" s="165">
        <v>2016</v>
      </c>
      <c r="Q110" s="165" t="s">
        <v>958</v>
      </c>
      <c r="R110" s="165" t="s">
        <v>958</v>
      </c>
      <c r="S110" s="165">
        <v>2017</v>
      </c>
      <c r="T110" s="165">
        <v>2014</v>
      </c>
      <c r="U110" s="165">
        <v>2015</v>
      </c>
      <c r="V110" s="165" t="s">
        <v>1131</v>
      </c>
      <c r="W110" s="165">
        <v>2015</v>
      </c>
      <c r="X110" s="165">
        <v>2007</v>
      </c>
      <c r="Y110" s="165">
        <v>2010</v>
      </c>
      <c r="Z110" s="165">
        <v>2016</v>
      </c>
      <c r="AA110" s="165">
        <v>2015</v>
      </c>
      <c r="AB110" s="165" t="s">
        <v>958</v>
      </c>
      <c r="AC110" s="165">
        <v>2014</v>
      </c>
      <c r="AD110" s="165">
        <v>2015</v>
      </c>
      <c r="AE110" s="165" t="s">
        <v>958</v>
      </c>
      <c r="AF110" s="165" t="s">
        <v>958</v>
      </c>
      <c r="AG110" s="164" t="s">
        <v>958</v>
      </c>
      <c r="AH110" s="165">
        <v>2015</v>
      </c>
      <c r="AI110" s="165">
        <v>2016</v>
      </c>
      <c r="AJ110" s="165">
        <v>2017</v>
      </c>
      <c r="AK110" s="167"/>
      <c r="AL110" s="167"/>
      <c r="AM110" s="165">
        <v>2016</v>
      </c>
      <c r="AN110" s="165">
        <v>2014</v>
      </c>
      <c r="AO110" s="165">
        <v>2014</v>
      </c>
      <c r="AP110" s="165" t="s">
        <v>958</v>
      </c>
      <c r="AQ110" s="165" t="s">
        <v>958</v>
      </c>
      <c r="AR110" s="165">
        <v>2011</v>
      </c>
      <c r="AS110" s="165">
        <v>2015</v>
      </c>
      <c r="AT110" s="165" t="s">
        <v>958</v>
      </c>
      <c r="AU110" s="165">
        <v>2014</v>
      </c>
      <c r="AV110" s="165">
        <v>2015</v>
      </c>
      <c r="AW110" s="165">
        <v>2015</v>
      </c>
      <c r="AX110" s="165">
        <v>2015</v>
      </c>
      <c r="AY110" s="165">
        <v>2014</v>
      </c>
      <c r="AZ110" s="177">
        <v>2015</v>
      </c>
      <c r="BA110" s="177">
        <v>2015</v>
      </c>
      <c r="BB110" s="165">
        <v>2016</v>
      </c>
      <c r="BC110" s="165">
        <v>2015</v>
      </c>
      <c r="BD110" s="165">
        <v>2014</v>
      </c>
      <c r="BE110" s="165">
        <v>2014</v>
      </c>
      <c r="BF110" s="108"/>
    </row>
    <row r="111" spans="1:58" x14ac:dyDescent="0.25">
      <c r="A111" s="133" t="s">
        <v>203</v>
      </c>
      <c r="B111" s="111" t="s">
        <v>202</v>
      </c>
      <c r="C111" s="163">
        <v>2014</v>
      </c>
      <c r="D111" s="163">
        <v>2014</v>
      </c>
      <c r="E111" s="163">
        <v>2014</v>
      </c>
      <c r="F111" s="163">
        <v>2014</v>
      </c>
      <c r="G111" s="163">
        <v>2014</v>
      </c>
      <c r="H111" s="163">
        <v>2014</v>
      </c>
      <c r="I111" s="163">
        <v>2014</v>
      </c>
      <c r="J111" s="163">
        <v>2016</v>
      </c>
      <c r="K111" s="163">
        <v>2016</v>
      </c>
      <c r="L111" s="163">
        <v>2016</v>
      </c>
      <c r="M111" s="165">
        <v>2017</v>
      </c>
      <c r="N111" s="165">
        <v>2017</v>
      </c>
      <c r="O111" s="165">
        <v>2016</v>
      </c>
      <c r="P111" s="165">
        <v>2016</v>
      </c>
      <c r="Q111" s="165">
        <v>2015</v>
      </c>
      <c r="R111" s="165" t="s">
        <v>971</v>
      </c>
      <c r="S111" s="165">
        <v>2017</v>
      </c>
      <c r="T111" s="165">
        <v>2014</v>
      </c>
      <c r="U111" s="165">
        <v>2015</v>
      </c>
      <c r="V111" s="165" t="s">
        <v>1131</v>
      </c>
      <c r="W111" s="165">
        <v>2015</v>
      </c>
      <c r="X111" s="165">
        <v>2012</v>
      </c>
      <c r="Y111" s="165">
        <v>2010</v>
      </c>
      <c r="Z111" s="165">
        <v>2016</v>
      </c>
      <c r="AA111" s="165">
        <v>2015</v>
      </c>
      <c r="AB111" s="165">
        <v>2015</v>
      </c>
      <c r="AC111" s="165">
        <v>2014</v>
      </c>
      <c r="AD111" s="165">
        <v>2015</v>
      </c>
      <c r="AE111" s="165">
        <v>2012</v>
      </c>
      <c r="AF111" s="165">
        <v>2015</v>
      </c>
      <c r="AG111" s="164">
        <v>2014</v>
      </c>
      <c r="AH111" s="165">
        <v>2015</v>
      </c>
      <c r="AI111" s="165">
        <v>2016</v>
      </c>
      <c r="AJ111" s="165">
        <v>2017</v>
      </c>
      <c r="AK111" s="167"/>
      <c r="AL111" s="167">
        <v>42916</v>
      </c>
      <c r="AM111" s="165">
        <v>2016</v>
      </c>
      <c r="AN111" s="165">
        <v>2014</v>
      </c>
      <c r="AO111" s="165">
        <v>2014</v>
      </c>
      <c r="AP111" s="165">
        <v>2014</v>
      </c>
      <c r="AQ111" s="165">
        <v>2014</v>
      </c>
      <c r="AR111" s="165">
        <v>2011</v>
      </c>
      <c r="AS111" s="165">
        <v>2015</v>
      </c>
      <c r="AT111" s="165">
        <v>2016</v>
      </c>
      <c r="AU111" s="165">
        <v>2014</v>
      </c>
      <c r="AV111" s="165">
        <v>2015</v>
      </c>
      <c r="AW111" s="165">
        <v>2015</v>
      </c>
      <c r="AX111" s="165">
        <v>2015</v>
      </c>
      <c r="AY111" s="165">
        <v>2014</v>
      </c>
      <c r="AZ111" s="177">
        <v>2015</v>
      </c>
      <c r="BA111" s="177">
        <v>2015</v>
      </c>
      <c r="BB111" s="165">
        <v>2016</v>
      </c>
      <c r="BC111" s="165">
        <v>2015</v>
      </c>
      <c r="BD111" s="165">
        <v>2014</v>
      </c>
      <c r="BE111" s="165">
        <v>2014</v>
      </c>
      <c r="BF111" s="108"/>
    </row>
    <row r="112" spans="1:58" x14ac:dyDescent="0.25">
      <c r="A112" s="133" t="s">
        <v>205</v>
      </c>
      <c r="B112" s="111" t="s">
        <v>204</v>
      </c>
      <c r="C112" s="163">
        <v>2014</v>
      </c>
      <c r="D112" s="163">
        <v>2014</v>
      </c>
      <c r="E112" s="163">
        <v>2014</v>
      </c>
      <c r="F112" s="163">
        <v>2014</v>
      </c>
      <c r="G112" s="163">
        <v>2014</v>
      </c>
      <c r="H112" s="163">
        <v>2014</v>
      </c>
      <c r="I112" s="163">
        <v>2014</v>
      </c>
      <c r="J112" s="163">
        <v>2016</v>
      </c>
      <c r="K112" s="163">
        <v>2016</v>
      </c>
      <c r="L112" s="163">
        <v>2016</v>
      </c>
      <c r="M112" s="165">
        <v>2017</v>
      </c>
      <c r="N112" s="165">
        <v>2017</v>
      </c>
      <c r="O112" s="165">
        <v>2016</v>
      </c>
      <c r="P112" s="165">
        <v>2016</v>
      </c>
      <c r="Q112" s="165">
        <v>2015</v>
      </c>
      <c r="R112" s="165" t="s">
        <v>958</v>
      </c>
      <c r="S112" s="165">
        <v>2017</v>
      </c>
      <c r="T112" s="165">
        <v>2014</v>
      </c>
      <c r="U112" s="165">
        <v>2015</v>
      </c>
      <c r="V112" s="165" t="s">
        <v>1131</v>
      </c>
      <c r="W112" s="165">
        <v>2015</v>
      </c>
      <c r="X112" s="165" t="s">
        <v>958</v>
      </c>
      <c r="Y112" s="165" t="s">
        <v>958</v>
      </c>
      <c r="Z112" s="165">
        <v>2016</v>
      </c>
      <c r="AA112" s="165">
        <v>2015</v>
      </c>
      <c r="AB112" s="165">
        <v>2015</v>
      </c>
      <c r="AC112" s="165">
        <v>2014</v>
      </c>
      <c r="AD112" s="165">
        <v>2015</v>
      </c>
      <c r="AE112" s="165" t="s">
        <v>958</v>
      </c>
      <c r="AF112" s="165">
        <v>2015</v>
      </c>
      <c r="AG112" s="164">
        <v>2012</v>
      </c>
      <c r="AH112" s="165">
        <v>2015</v>
      </c>
      <c r="AI112" s="165">
        <v>2016</v>
      </c>
      <c r="AJ112" s="165">
        <v>2017</v>
      </c>
      <c r="AK112" s="167"/>
      <c r="AL112" s="167" t="s">
        <v>1132</v>
      </c>
      <c r="AM112" s="165">
        <v>2016</v>
      </c>
      <c r="AN112" s="165">
        <v>2014</v>
      </c>
      <c r="AO112" s="165">
        <v>2014</v>
      </c>
      <c r="AP112" s="165">
        <v>2014</v>
      </c>
      <c r="AQ112" s="165">
        <v>2014</v>
      </c>
      <c r="AR112" s="165">
        <v>2015</v>
      </c>
      <c r="AS112" s="165">
        <v>2015</v>
      </c>
      <c r="AT112" s="165">
        <v>2016</v>
      </c>
      <c r="AU112" s="165">
        <v>2014</v>
      </c>
      <c r="AV112" s="165">
        <v>2015</v>
      </c>
      <c r="AW112" s="165">
        <v>2015</v>
      </c>
      <c r="AX112" s="165">
        <v>2015</v>
      </c>
      <c r="AY112" s="165">
        <v>2014</v>
      </c>
      <c r="AZ112" s="177">
        <v>2015</v>
      </c>
      <c r="BA112" s="177">
        <v>2015</v>
      </c>
      <c r="BB112" s="165">
        <v>2016</v>
      </c>
      <c r="BC112" s="165">
        <v>2015</v>
      </c>
      <c r="BD112" s="165">
        <v>2014</v>
      </c>
      <c r="BE112" s="165">
        <v>2014</v>
      </c>
      <c r="BF112" s="108"/>
    </row>
    <row r="113" spans="1:58" x14ac:dyDescent="0.25">
      <c r="A113" s="133" t="s">
        <v>207</v>
      </c>
      <c r="B113" s="111" t="s">
        <v>206</v>
      </c>
      <c r="C113" s="163">
        <v>2014</v>
      </c>
      <c r="D113" s="163">
        <v>2014</v>
      </c>
      <c r="E113" s="163">
        <v>2014</v>
      </c>
      <c r="F113" s="163">
        <v>2014</v>
      </c>
      <c r="G113" s="163">
        <v>2014</v>
      </c>
      <c r="H113" s="163">
        <v>2014</v>
      </c>
      <c r="I113" s="163">
        <v>2014</v>
      </c>
      <c r="J113" s="163">
        <v>2016</v>
      </c>
      <c r="K113" s="163">
        <v>2016</v>
      </c>
      <c r="L113" s="163">
        <v>2016</v>
      </c>
      <c r="M113" s="165">
        <v>2017</v>
      </c>
      <c r="N113" s="165">
        <v>2017</v>
      </c>
      <c r="O113" s="165">
        <v>2016</v>
      </c>
      <c r="P113" s="165">
        <v>2016</v>
      </c>
      <c r="Q113" s="165">
        <v>2015</v>
      </c>
      <c r="R113" s="165" t="s">
        <v>976</v>
      </c>
      <c r="S113" s="165">
        <v>2017</v>
      </c>
      <c r="T113" s="165">
        <v>2014</v>
      </c>
      <c r="U113" s="165">
        <v>2015</v>
      </c>
      <c r="V113" s="165" t="s">
        <v>1131</v>
      </c>
      <c r="W113" s="165">
        <v>2015</v>
      </c>
      <c r="X113" s="165">
        <v>2012</v>
      </c>
      <c r="Y113" s="165">
        <v>2011</v>
      </c>
      <c r="Z113" s="165">
        <v>2016</v>
      </c>
      <c r="AA113" s="165">
        <v>2015</v>
      </c>
      <c r="AB113" s="165">
        <v>2015</v>
      </c>
      <c r="AC113" s="165">
        <v>2014</v>
      </c>
      <c r="AD113" s="165">
        <v>2015</v>
      </c>
      <c r="AE113" s="165">
        <v>2012</v>
      </c>
      <c r="AF113" s="165">
        <v>2015</v>
      </c>
      <c r="AG113" s="164">
        <v>2014</v>
      </c>
      <c r="AH113" s="165">
        <v>2015</v>
      </c>
      <c r="AI113" s="165">
        <v>2016</v>
      </c>
      <c r="AJ113" s="165">
        <v>2017</v>
      </c>
      <c r="AK113" s="167" t="s">
        <v>1132</v>
      </c>
      <c r="AL113" s="167" t="s">
        <v>1132</v>
      </c>
      <c r="AM113" s="165">
        <v>2016</v>
      </c>
      <c r="AN113" s="165">
        <v>2014</v>
      </c>
      <c r="AO113" s="165">
        <v>2014</v>
      </c>
      <c r="AP113" s="165">
        <v>2014</v>
      </c>
      <c r="AQ113" s="165">
        <v>2014</v>
      </c>
      <c r="AR113" s="165">
        <v>2015</v>
      </c>
      <c r="AS113" s="165">
        <v>2015</v>
      </c>
      <c r="AT113" s="165">
        <v>2016</v>
      </c>
      <c r="AU113" s="165">
        <v>2014</v>
      </c>
      <c r="AV113" s="165">
        <v>2015</v>
      </c>
      <c r="AW113" s="165">
        <v>2015</v>
      </c>
      <c r="AX113" s="165">
        <v>2015</v>
      </c>
      <c r="AY113" s="165">
        <v>2014</v>
      </c>
      <c r="AZ113" s="177">
        <v>2015</v>
      </c>
      <c r="BA113" s="177">
        <v>2015</v>
      </c>
      <c r="BB113" s="165">
        <v>2016</v>
      </c>
      <c r="BC113" s="165">
        <v>2015</v>
      </c>
      <c r="BD113" s="165">
        <v>2014</v>
      </c>
      <c r="BE113" s="165">
        <v>2014</v>
      </c>
      <c r="BF113" s="108"/>
    </row>
    <row r="114" spans="1:58" x14ac:dyDescent="0.25">
      <c r="A114" s="133" t="s">
        <v>754</v>
      </c>
      <c r="B114" s="111" t="s">
        <v>208</v>
      </c>
      <c r="C114" s="163">
        <v>2014</v>
      </c>
      <c r="D114" s="163">
        <v>2014</v>
      </c>
      <c r="E114" s="163">
        <v>2014</v>
      </c>
      <c r="F114" s="163">
        <v>2014</v>
      </c>
      <c r="G114" s="163">
        <v>2014</v>
      </c>
      <c r="H114" s="163">
        <v>2014</v>
      </c>
      <c r="I114" s="163">
        <v>2014</v>
      </c>
      <c r="J114" s="163">
        <v>2016</v>
      </c>
      <c r="K114" s="163">
        <v>2016</v>
      </c>
      <c r="L114" s="163">
        <v>2016</v>
      </c>
      <c r="M114" s="165">
        <v>2017</v>
      </c>
      <c r="N114" s="165">
        <v>2017</v>
      </c>
      <c r="O114" s="165">
        <v>2016</v>
      </c>
      <c r="P114" s="165">
        <v>2016</v>
      </c>
      <c r="Q114" s="165">
        <v>2015</v>
      </c>
      <c r="R114" s="165" t="s">
        <v>958</v>
      </c>
      <c r="S114" s="165">
        <v>2017</v>
      </c>
      <c r="T114" s="165">
        <v>2014</v>
      </c>
      <c r="U114" s="165">
        <v>2015</v>
      </c>
      <c r="V114" s="165" t="s">
        <v>1131</v>
      </c>
      <c r="W114" s="165">
        <v>2015</v>
      </c>
      <c r="X114" s="165">
        <v>2005</v>
      </c>
      <c r="Y114" s="165">
        <v>2010</v>
      </c>
      <c r="Z114" s="165">
        <v>2016</v>
      </c>
      <c r="AA114" s="165">
        <v>2015</v>
      </c>
      <c r="AB114" s="165" t="s">
        <v>958</v>
      </c>
      <c r="AC114" s="165">
        <v>2014</v>
      </c>
      <c r="AD114" s="165">
        <v>2015</v>
      </c>
      <c r="AE114" s="165" t="s">
        <v>958</v>
      </c>
      <c r="AF114" s="165" t="s">
        <v>958</v>
      </c>
      <c r="AG114" s="164" t="s">
        <v>958</v>
      </c>
      <c r="AH114" s="165">
        <v>2015</v>
      </c>
      <c r="AI114" s="165">
        <v>2016</v>
      </c>
      <c r="AJ114" s="165">
        <v>2017</v>
      </c>
      <c r="AK114" s="167"/>
      <c r="AL114" s="167" t="s">
        <v>1132</v>
      </c>
      <c r="AM114" s="165">
        <v>2016</v>
      </c>
      <c r="AN114" s="165">
        <v>2014</v>
      </c>
      <c r="AO114" s="165">
        <v>2014</v>
      </c>
      <c r="AP114" s="165" t="s">
        <v>958</v>
      </c>
      <c r="AQ114" s="165" t="s">
        <v>958</v>
      </c>
      <c r="AR114" s="165">
        <v>2011</v>
      </c>
      <c r="AS114" s="165">
        <v>2015</v>
      </c>
      <c r="AT114" s="165" t="s">
        <v>958</v>
      </c>
      <c r="AU114" s="165">
        <v>2014</v>
      </c>
      <c r="AV114" s="165" t="s">
        <v>958</v>
      </c>
      <c r="AW114" s="165">
        <v>2015</v>
      </c>
      <c r="AX114" s="165">
        <v>2013</v>
      </c>
      <c r="AY114" s="165">
        <v>2014</v>
      </c>
      <c r="AZ114" s="177">
        <v>2015</v>
      </c>
      <c r="BA114" s="177">
        <v>2015</v>
      </c>
      <c r="BB114" s="165">
        <v>2016</v>
      </c>
      <c r="BC114" s="165">
        <v>2015</v>
      </c>
      <c r="BD114" s="165">
        <v>2014</v>
      </c>
      <c r="BE114" s="165">
        <v>2014</v>
      </c>
      <c r="BF114" s="108"/>
    </row>
    <row r="115" spans="1:58" x14ac:dyDescent="0.25">
      <c r="A115" s="133" t="s">
        <v>850</v>
      </c>
      <c r="B115" s="111" t="s">
        <v>209</v>
      </c>
      <c r="C115" s="163">
        <v>2014</v>
      </c>
      <c r="D115" s="163">
        <v>2014</v>
      </c>
      <c r="E115" s="163">
        <v>2014</v>
      </c>
      <c r="F115" s="163">
        <v>2014</v>
      </c>
      <c r="G115" s="163">
        <v>2014</v>
      </c>
      <c r="H115" s="163">
        <v>2014</v>
      </c>
      <c r="I115" s="163">
        <v>2014</v>
      </c>
      <c r="J115" s="163">
        <v>2016</v>
      </c>
      <c r="K115" s="163">
        <v>2016</v>
      </c>
      <c r="L115" s="163">
        <v>2016</v>
      </c>
      <c r="M115" s="165">
        <v>2017</v>
      </c>
      <c r="N115" s="165">
        <v>2017</v>
      </c>
      <c r="O115" s="165">
        <v>2016</v>
      </c>
      <c r="P115" s="165">
        <v>2016</v>
      </c>
      <c r="Q115" s="165">
        <v>2015</v>
      </c>
      <c r="R115" s="165" t="s">
        <v>969</v>
      </c>
      <c r="S115" s="165">
        <v>2017</v>
      </c>
      <c r="T115" s="165">
        <v>2014</v>
      </c>
      <c r="U115" s="165">
        <v>2015</v>
      </c>
      <c r="V115" s="165" t="s">
        <v>1131</v>
      </c>
      <c r="W115" s="165">
        <v>2015</v>
      </c>
      <c r="X115" s="165">
        <v>2012</v>
      </c>
      <c r="Y115" s="165">
        <v>2013</v>
      </c>
      <c r="Z115" s="165">
        <v>2016</v>
      </c>
      <c r="AA115" s="165">
        <v>2015</v>
      </c>
      <c r="AB115" s="165">
        <v>2015</v>
      </c>
      <c r="AC115" s="165">
        <v>2014</v>
      </c>
      <c r="AD115" s="165">
        <v>2015</v>
      </c>
      <c r="AE115" s="165" t="s">
        <v>958</v>
      </c>
      <c r="AF115" s="165">
        <v>2015</v>
      </c>
      <c r="AG115" s="164">
        <v>2014</v>
      </c>
      <c r="AH115" s="165">
        <v>2015</v>
      </c>
      <c r="AI115" s="165">
        <v>2016</v>
      </c>
      <c r="AJ115" s="165">
        <v>2017</v>
      </c>
      <c r="AK115" s="167"/>
      <c r="AL115" s="167" t="s">
        <v>1132</v>
      </c>
      <c r="AM115" s="165">
        <v>2016</v>
      </c>
      <c r="AN115" s="165">
        <v>2014</v>
      </c>
      <c r="AO115" s="165">
        <v>2014</v>
      </c>
      <c r="AP115" s="165">
        <v>2013</v>
      </c>
      <c r="AQ115" s="165">
        <v>2013</v>
      </c>
      <c r="AR115" s="165">
        <v>2009</v>
      </c>
      <c r="AS115" s="165">
        <v>2015</v>
      </c>
      <c r="AT115" s="165">
        <v>2016</v>
      </c>
      <c r="AU115" s="165">
        <v>2014</v>
      </c>
      <c r="AV115" s="165">
        <v>2015</v>
      </c>
      <c r="AW115" s="165">
        <v>2015</v>
      </c>
      <c r="AX115" s="165">
        <v>2015</v>
      </c>
      <c r="AY115" s="165">
        <v>2014</v>
      </c>
      <c r="AZ115" s="177">
        <v>2015</v>
      </c>
      <c r="BA115" s="177">
        <v>2015</v>
      </c>
      <c r="BB115" s="165">
        <v>2016</v>
      </c>
      <c r="BC115" s="165">
        <v>2015</v>
      </c>
      <c r="BD115" s="165">
        <v>2014</v>
      </c>
      <c r="BE115" s="165">
        <v>2014</v>
      </c>
      <c r="BF115" s="108"/>
    </row>
    <row r="116" spans="1:58" x14ac:dyDescent="0.25">
      <c r="A116" s="133" t="s">
        <v>211</v>
      </c>
      <c r="B116" s="111" t="s">
        <v>210</v>
      </c>
      <c r="C116" s="163">
        <v>2014</v>
      </c>
      <c r="D116" s="163">
        <v>2014</v>
      </c>
      <c r="E116" s="163">
        <v>2014</v>
      </c>
      <c r="F116" s="163">
        <v>2014</v>
      </c>
      <c r="G116" s="163">
        <v>2014</v>
      </c>
      <c r="H116" s="163">
        <v>2014</v>
      </c>
      <c r="I116" s="163">
        <v>2014</v>
      </c>
      <c r="J116" s="163">
        <v>2016</v>
      </c>
      <c r="K116" s="163">
        <v>2016</v>
      </c>
      <c r="L116" s="163">
        <v>2016</v>
      </c>
      <c r="M116" s="165">
        <v>2017</v>
      </c>
      <c r="N116" s="165">
        <v>2017</v>
      </c>
      <c r="O116" s="165">
        <v>2016</v>
      </c>
      <c r="P116" s="165">
        <v>2016</v>
      </c>
      <c r="Q116" s="165">
        <v>2015</v>
      </c>
      <c r="R116" s="165" t="s">
        <v>973</v>
      </c>
      <c r="S116" s="165">
        <v>2017</v>
      </c>
      <c r="T116" s="165">
        <v>2014</v>
      </c>
      <c r="U116" s="165">
        <v>2015</v>
      </c>
      <c r="V116" s="165" t="s">
        <v>1131</v>
      </c>
      <c r="W116" s="165">
        <v>2015</v>
      </c>
      <c r="X116" s="165">
        <v>2013</v>
      </c>
      <c r="Y116" s="165">
        <v>2011</v>
      </c>
      <c r="Z116" s="165">
        <v>2016</v>
      </c>
      <c r="AA116" s="165">
        <v>2015</v>
      </c>
      <c r="AB116" s="165">
        <v>2015</v>
      </c>
      <c r="AC116" s="165">
        <v>2014</v>
      </c>
      <c r="AD116" s="165">
        <v>2015</v>
      </c>
      <c r="AE116" s="165" t="s">
        <v>958</v>
      </c>
      <c r="AF116" s="165">
        <v>2015</v>
      </c>
      <c r="AG116" s="164">
        <v>2014</v>
      </c>
      <c r="AH116" s="165">
        <v>2015</v>
      </c>
      <c r="AI116" s="165">
        <v>2016</v>
      </c>
      <c r="AJ116" s="165">
        <v>2017</v>
      </c>
      <c r="AK116" s="167"/>
      <c r="AL116" s="167" t="s">
        <v>1132</v>
      </c>
      <c r="AM116" s="165">
        <v>2016</v>
      </c>
      <c r="AN116" s="165">
        <v>2014</v>
      </c>
      <c r="AO116" s="165">
        <v>2014</v>
      </c>
      <c r="AP116" s="165">
        <v>2011</v>
      </c>
      <c r="AQ116" s="165">
        <v>2012</v>
      </c>
      <c r="AR116" s="165">
        <v>2015</v>
      </c>
      <c r="AS116" s="165">
        <v>2015</v>
      </c>
      <c r="AT116" s="165">
        <v>2016</v>
      </c>
      <c r="AU116" s="165">
        <v>2014</v>
      </c>
      <c r="AV116" s="165">
        <v>2015</v>
      </c>
      <c r="AW116" s="165">
        <v>2015</v>
      </c>
      <c r="AX116" s="165">
        <v>2015</v>
      </c>
      <c r="AY116" s="165">
        <v>2014</v>
      </c>
      <c r="AZ116" s="177">
        <v>2015</v>
      </c>
      <c r="BA116" s="177">
        <v>2015</v>
      </c>
      <c r="BB116" s="165">
        <v>2016</v>
      </c>
      <c r="BC116" s="165">
        <v>2015</v>
      </c>
      <c r="BD116" s="165">
        <v>2014</v>
      </c>
      <c r="BE116" s="165">
        <v>2014</v>
      </c>
      <c r="BF116" s="108"/>
    </row>
    <row r="117" spans="1:58" x14ac:dyDescent="0.25">
      <c r="A117" s="133" t="s">
        <v>213</v>
      </c>
      <c r="B117" s="111" t="s">
        <v>212</v>
      </c>
      <c r="C117" s="163">
        <v>2014</v>
      </c>
      <c r="D117" s="163">
        <v>2014</v>
      </c>
      <c r="E117" s="163">
        <v>2014</v>
      </c>
      <c r="F117" s="163">
        <v>2014</v>
      </c>
      <c r="G117" s="163">
        <v>2014</v>
      </c>
      <c r="H117" s="163">
        <v>2014</v>
      </c>
      <c r="I117" s="163">
        <v>2014</v>
      </c>
      <c r="J117" s="163">
        <v>2016</v>
      </c>
      <c r="K117" s="163">
        <v>2016</v>
      </c>
      <c r="L117" s="163">
        <v>2016</v>
      </c>
      <c r="M117" s="165">
        <v>2017</v>
      </c>
      <c r="N117" s="165">
        <v>2017</v>
      </c>
      <c r="O117" s="165">
        <v>2016</v>
      </c>
      <c r="P117" s="165">
        <v>2016</v>
      </c>
      <c r="Q117" s="165">
        <v>2015</v>
      </c>
      <c r="R117" s="165" t="s">
        <v>989</v>
      </c>
      <c r="S117" s="165">
        <v>2017</v>
      </c>
      <c r="T117" s="165">
        <v>2014</v>
      </c>
      <c r="U117" s="165">
        <v>2015</v>
      </c>
      <c r="V117" s="165" t="s">
        <v>1131</v>
      </c>
      <c r="W117" s="165">
        <v>2015</v>
      </c>
      <c r="X117" s="165">
        <v>2013</v>
      </c>
      <c r="Y117" s="165">
        <v>2015</v>
      </c>
      <c r="Z117" s="165">
        <v>2016</v>
      </c>
      <c r="AA117" s="165">
        <v>2015</v>
      </c>
      <c r="AB117" s="165" t="s">
        <v>958</v>
      </c>
      <c r="AC117" s="165">
        <v>2014</v>
      </c>
      <c r="AD117" s="165">
        <v>2015</v>
      </c>
      <c r="AE117" s="165" t="s">
        <v>958</v>
      </c>
      <c r="AF117" s="165">
        <v>2015</v>
      </c>
      <c r="AG117" s="164">
        <v>2014</v>
      </c>
      <c r="AH117" s="165">
        <v>2015</v>
      </c>
      <c r="AI117" s="165">
        <v>2016</v>
      </c>
      <c r="AJ117" s="165">
        <v>2017</v>
      </c>
      <c r="AK117" s="167"/>
      <c r="AL117" s="167" t="s">
        <v>1132</v>
      </c>
      <c r="AM117" s="165">
        <v>2016</v>
      </c>
      <c r="AN117" s="165">
        <v>2014</v>
      </c>
      <c r="AO117" s="165">
        <v>2014</v>
      </c>
      <c r="AP117" s="165">
        <v>2011</v>
      </c>
      <c r="AQ117" s="165" t="s">
        <v>958</v>
      </c>
      <c r="AR117" s="165">
        <v>2007</v>
      </c>
      <c r="AS117" s="165">
        <v>2015</v>
      </c>
      <c r="AT117" s="165">
        <v>2016</v>
      </c>
      <c r="AU117" s="165">
        <v>2014</v>
      </c>
      <c r="AV117" s="165">
        <v>2015</v>
      </c>
      <c r="AW117" s="165">
        <v>2015</v>
      </c>
      <c r="AX117" s="165">
        <v>2015</v>
      </c>
      <c r="AY117" s="165">
        <v>2014</v>
      </c>
      <c r="AZ117" s="177">
        <v>2015</v>
      </c>
      <c r="BA117" s="177">
        <v>2015</v>
      </c>
      <c r="BB117" s="165">
        <v>2016</v>
      </c>
      <c r="BC117" s="165">
        <v>2015</v>
      </c>
      <c r="BD117" s="165">
        <v>2014</v>
      </c>
      <c r="BE117" s="165">
        <v>2014</v>
      </c>
      <c r="BF117" s="108"/>
    </row>
    <row r="118" spans="1:58" x14ac:dyDescent="0.25">
      <c r="A118" s="133" t="s">
        <v>215</v>
      </c>
      <c r="B118" s="111" t="s">
        <v>214</v>
      </c>
      <c r="C118" s="163">
        <v>2014</v>
      </c>
      <c r="D118" s="163">
        <v>2014</v>
      </c>
      <c r="E118" s="163">
        <v>2014</v>
      </c>
      <c r="F118" s="163">
        <v>2014</v>
      </c>
      <c r="G118" s="163">
        <v>2014</v>
      </c>
      <c r="H118" s="163">
        <v>2014</v>
      </c>
      <c r="I118" s="163">
        <v>2014</v>
      </c>
      <c r="J118" s="163">
        <v>2016</v>
      </c>
      <c r="K118" s="163">
        <v>2016</v>
      </c>
      <c r="L118" s="163">
        <v>2016</v>
      </c>
      <c r="M118" s="165">
        <v>2017</v>
      </c>
      <c r="N118" s="165">
        <v>2017</v>
      </c>
      <c r="O118" s="165">
        <v>2016</v>
      </c>
      <c r="P118" s="165">
        <v>2016</v>
      </c>
      <c r="Q118" s="165">
        <v>2015</v>
      </c>
      <c r="R118" s="165" t="s">
        <v>990</v>
      </c>
      <c r="S118" s="165">
        <v>2017</v>
      </c>
      <c r="T118" s="165">
        <v>2014</v>
      </c>
      <c r="U118" s="165">
        <v>2015</v>
      </c>
      <c r="V118" s="165" t="s">
        <v>1131</v>
      </c>
      <c r="W118" s="165">
        <v>2015</v>
      </c>
      <c r="X118" s="165">
        <v>2011</v>
      </c>
      <c r="Y118" s="165">
        <v>2010</v>
      </c>
      <c r="Z118" s="165">
        <v>2016</v>
      </c>
      <c r="AA118" s="165">
        <v>2015</v>
      </c>
      <c r="AB118" s="165">
        <v>2015</v>
      </c>
      <c r="AC118" s="165">
        <v>2014</v>
      </c>
      <c r="AD118" s="165">
        <v>2015</v>
      </c>
      <c r="AE118" s="165" t="s">
        <v>958</v>
      </c>
      <c r="AF118" s="165">
        <v>2015</v>
      </c>
      <c r="AG118" s="164">
        <v>2007</v>
      </c>
      <c r="AH118" s="165">
        <v>2015</v>
      </c>
      <c r="AI118" s="165">
        <v>2016</v>
      </c>
      <c r="AJ118" s="165">
        <v>2017</v>
      </c>
      <c r="AK118" s="167"/>
      <c r="AL118" s="167" t="s">
        <v>1132</v>
      </c>
      <c r="AM118" s="165">
        <v>2016</v>
      </c>
      <c r="AN118" s="165">
        <v>2014</v>
      </c>
      <c r="AO118" s="165">
        <v>2014</v>
      </c>
      <c r="AP118" s="165">
        <v>2014</v>
      </c>
      <c r="AQ118" s="165">
        <v>2014</v>
      </c>
      <c r="AR118" s="165">
        <v>2011</v>
      </c>
      <c r="AS118" s="165">
        <v>2015</v>
      </c>
      <c r="AT118" s="165">
        <v>2016</v>
      </c>
      <c r="AU118" s="165">
        <v>2014</v>
      </c>
      <c r="AV118" s="165">
        <v>2015</v>
      </c>
      <c r="AW118" s="165">
        <v>2015</v>
      </c>
      <c r="AX118" s="165">
        <v>2015</v>
      </c>
      <c r="AY118" s="165">
        <v>2014</v>
      </c>
      <c r="AZ118" s="177">
        <v>2015</v>
      </c>
      <c r="BA118" s="177">
        <v>2015</v>
      </c>
      <c r="BB118" s="165">
        <v>2016</v>
      </c>
      <c r="BC118" s="165">
        <v>2015</v>
      </c>
      <c r="BD118" s="165">
        <v>2014</v>
      </c>
      <c r="BE118" s="165">
        <v>2014</v>
      </c>
      <c r="BF118" s="108"/>
    </row>
    <row r="119" spans="1:58" x14ac:dyDescent="0.25">
      <c r="A119" s="133" t="s">
        <v>217</v>
      </c>
      <c r="B119" s="111" t="s">
        <v>216</v>
      </c>
      <c r="C119" s="163">
        <v>2014</v>
      </c>
      <c r="D119" s="163">
        <v>2014</v>
      </c>
      <c r="E119" s="163">
        <v>2014</v>
      </c>
      <c r="F119" s="163">
        <v>2014</v>
      </c>
      <c r="G119" s="163">
        <v>2014</v>
      </c>
      <c r="H119" s="163">
        <v>2014</v>
      </c>
      <c r="I119" s="163">
        <v>2014</v>
      </c>
      <c r="J119" s="163">
        <v>2016</v>
      </c>
      <c r="K119" s="163">
        <v>2016</v>
      </c>
      <c r="L119" s="163">
        <v>2016</v>
      </c>
      <c r="M119" s="165">
        <v>2017</v>
      </c>
      <c r="N119" s="165">
        <v>2017</v>
      </c>
      <c r="O119" s="165">
        <v>2016</v>
      </c>
      <c r="P119" s="165">
        <v>2016</v>
      </c>
      <c r="Q119" s="165">
        <v>2015</v>
      </c>
      <c r="R119" s="165" t="s">
        <v>968</v>
      </c>
      <c r="S119" s="165">
        <v>2017</v>
      </c>
      <c r="T119" s="165">
        <v>2014</v>
      </c>
      <c r="U119" s="165">
        <v>2015</v>
      </c>
      <c r="V119" s="165" t="s">
        <v>1131</v>
      </c>
      <c r="W119" s="165">
        <v>2015</v>
      </c>
      <c r="X119" s="165">
        <v>2011</v>
      </c>
      <c r="Y119" s="165">
        <v>2012</v>
      </c>
      <c r="Z119" s="165">
        <v>2016</v>
      </c>
      <c r="AA119" s="165">
        <v>2015</v>
      </c>
      <c r="AB119" s="165">
        <v>2015</v>
      </c>
      <c r="AC119" s="165">
        <v>2014</v>
      </c>
      <c r="AD119" s="165">
        <v>2015</v>
      </c>
      <c r="AE119" s="165">
        <v>2012</v>
      </c>
      <c r="AF119" s="165">
        <v>2015</v>
      </c>
      <c r="AG119" s="164">
        <v>2008</v>
      </c>
      <c r="AH119" s="165">
        <v>2015</v>
      </c>
      <c r="AI119" s="165">
        <v>2016</v>
      </c>
      <c r="AJ119" s="165">
        <v>2017</v>
      </c>
      <c r="AK119" s="167"/>
      <c r="AL119" s="167" t="s">
        <v>1132</v>
      </c>
      <c r="AM119" s="165">
        <v>2016</v>
      </c>
      <c r="AN119" s="165">
        <v>2014</v>
      </c>
      <c r="AO119" s="165">
        <v>2014</v>
      </c>
      <c r="AP119" s="165">
        <v>2012</v>
      </c>
      <c r="AQ119" s="165">
        <v>2012</v>
      </c>
      <c r="AR119" s="165">
        <v>2015</v>
      </c>
      <c r="AS119" s="165">
        <v>2015</v>
      </c>
      <c r="AT119" s="165">
        <v>2016</v>
      </c>
      <c r="AU119" s="165">
        <v>2014</v>
      </c>
      <c r="AV119" s="165">
        <v>2015</v>
      </c>
      <c r="AW119" s="165">
        <v>2015</v>
      </c>
      <c r="AX119" s="165">
        <v>2015</v>
      </c>
      <c r="AY119" s="165">
        <v>2014</v>
      </c>
      <c r="AZ119" s="177">
        <v>2015</v>
      </c>
      <c r="BA119" s="177">
        <v>2015</v>
      </c>
      <c r="BB119" s="165">
        <v>2016</v>
      </c>
      <c r="BC119" s="165">
        <v>2015</v>
      </c>
      <c r="BD119" s="165">
        <v>2014</v>
      </c>
      <c r="BE119" s="165">
        <v>2014</v>
      </c>
      <c r="BF119" s="108"/>
    </row>
    <row r="120" spans="1:58" x14ac:dyDescent="0.25">
      <c r="A120" s="133" t="s">
        <v>370</v>
      </c>
      <c r="B120" s="111" t="s">
        <v>218</v>
      </c>
      <c r="C120" s="163">
        <v>2014</v>
      </c>
      <c r="D120" s="163">
        <v>2014</v>
      </c>
      <c r="E120" s="163">
        <v>2014</v>
      </c>
      <c r="F120" s="163">
        <v>2014</v>
      </c>
      <c r="G120" s="163">
        <v>2014</v>
      </c>
      <c r="H120" s="163">
        <v>2014</v>
      </c>
      <c r="I120" s="163">
        <v>2014</v>
      </c>
      <c r="J120" s="163">
        <v>2016</v>
      </c>
      <c r="K120" s="163">
        <v>2016</v>
      </c>
      <c r="L120" s="163">
        <v>2016</v>
      </c>
      <c r="M120" s="165">
        <v>2017</v>
      </c>
      <c r="N120" s="165">
        <v>2017</v>
      </c>
      <c r="O120" s="165">
        <v>2016</v>
      </c>
      <c r="P120" s="165">
        <v>2016</v>
      </c>
      <c r="Q120" s="165">
        <v>2015</v>
      </c>
      <c r="R120" s="165" t="s">
        <v>958</v>
      </c>
      <c r="S120" s="165">
        <v>2017</v>
      </c>
      <c r="T120" s="165">
        <v>2014</v>
      </c>
      <c r="U120" s="165">
        <v>2015</v>
      </c>
      <c r="V120" s="165" t="s">
        <v>1131</v>
      </c>
      <c r="W120" s="165">
        <v>2015</v>
      </c>
      <c r="X120" s="165">
        <v>2009</v>
      </c>
      <c r="Y120" s="165">
        <v>2012</v>
      </c>
      <c r="Z120" s="165">
        <v>2016</v>
      </c>
      <c r="AA120" s="165">
        <v>2015</v>
      </c>
      <c r="AB120" s="165">
        <v>2015</v>
      </c>
      <c r="AC120" s="165">
        <v>2014</v>
      </c>
      <c r="AD120" s="165">
        <v>2015</v>
      </c>
      <c r="AE120" s="165">
        <v>2012</v>
      </c>
      <c r="AF120" s="165">
        <v>2015</v>
      </c>
      <c r="AG120" s="164" t="s">
        <v>958</v>
      </c>
      <c r="AH120" s="165">
        <v>2015</v>
      </c>
      <c r="AI120" s="165">
        <v>2016</v>
      </c>
      <c r="AJ120" s="165">
        <v>2017</v>
      </c>
      <c r="AK120" s="167" t="s">
        <v>1133</v>
      </c>
      <c r="AL120" s="167" t="s">
        <v>1132</v>
      </c>
      <c r="AM120" s="165">
        <v>2016</v>
      </c>
      <c r="AN120" s="165">
        <v>2014</v>
      </c>
      <c r="AO120" s="165">
        <v>2014</v>
      </c>
      <c r="AP120" s="165">
        <v>2013</v>
      </c>
      <c r="AQ120" s="165">
        <v>2013</v>
      </c>
      <c r="AR120" s="165">
        <v>2009</v>
      </c>
      <c r="AS120" s="165">
        <v>2015</v>
      </c>
      <c r="AT120" s="165">
        <v>2016</v>
      </c>
      <c r="AU120" s="165">
        <v>2014</v>
      </c>
      <c r="AV120" s="165">
        <v>2015</v>
      </c>
      <c r="AW120" s="165">
        <v>2015</v>
      </c>
      <c r="AX120" s="165">
        <v>2015</v>
      </c>
      <c r="AY120" s="165">
        <v>2014</v>
      </c>
      <c r="AZ120" s="177">
        <v>2015</v>
      </c>
      <c r="BA120" s="177">
        <v>2015</v>
      </c>
      <c r="BB120" s="165">
        <v>2016</v>
      </c>
      <c r="BC120" s="165">
        <v>2015</v>
      </c>
      <c r="BD120" s="165">
        <v>2014</v>
      </c>
      <c r="BE120" s="165">
        <v>2014</v>
      </c>
      <c r="BF120" s="108"/>
    </row>
    <row r="121" spans="1:58" x14ac:dyDescent="0.25">
      <c r="A121" s="133" t="s">
        <v>220</v>
      </c>
      <c r="B121" s="111" t="s">
        <v>219</v>
      </c>
      <c r="C121" s="163">
        <v>2014</v>
      </c>
      <c r="D121" s="163">
        <v>2014</v>
      </c>
      <c r="E121" s="163">
        <v>2014</v>
      </c>
      <c r="F121" s="163">
        <v>2014</v>
      </c>
      <c r="G121" s="163">
        <v>2014</v>
      </c>
      <c r="H121" s="163">
        <v>2014</v>
      </c>
      <c r="I121" s="163">
        <v>2014</v>
      </c>
      <c r="J121" s="163">
        <v>2016</v>
      </c>
      <c r="K121" s="163">
        <v>2016</v>
      </c>
      <c r="L121" s="163">
        <v>2016</v>
      </c>
      <c r="M121" s="165">
        <v>2017</v>
      </c>
      <c r="N121" s="165">
        <v>2017</v>
      </c>
      <c r="O121" s="165">
        <v>2016</v>
      </c>
      <c r="P121" s="165">
        <v>2016</v>
      </c>
      <c r="Q121" s="165">
        <v>2015</v>
      </c>
      <c r="R121" s="165" t="s">
        <v>980</v>
      </c>
      <c r="S121" s="165">
        <v>2017</v>
      </c>
      <c r="T121" s="165">
        <v>2014</v>
      </c>
      <c r="U121" s="165">
        <v>2015</v>
      </c>
      <c r="V121" s="165" t="s">
        <v>1131</v>
      </c>
      <c r="W121" s="165">
        <v>2015</v>
      </c>
      <c r="X121" s="165">
        <v>2013</v>
      </c>
      <c r="Y121" s="165">
        <v>2010</v>
      </c>
      <c r="Z121" s="165">
        <v>2016</v>
      </c>
      <c r="AA121" s="165">
        <v>2015</v>
      </c>
      <c r="AB121" s="165">
        <v>2015</v>
      </c>
      <c r="AC121" s="165">
        <v>2014</v>
      </c>
      <c r="AD121" s="165">
        <v>2015</v>
      </c>
      <c r="AE121" s="165">
        <v>2012</v>
      </c>
      <c r="AF121" s="165">
        <v>2015</v>
      </c>
      <c r="AG121" s="164">
        <v>2009</v>
      </c>
      <c r="AH121" s="165">
        <v>2015</v>
      </c>
      <c r="AI121" s="165">
        <v>2016</v>
      </c>
      <c r="AJ121" s="165">
        <v>2017</v>
      </c>
      <c r="AK121" s="167"/>
      <c r="AL121" s="167" t="s">
        <v>1132</v>
      </c>
      <c r="AM121" s="165">
        <v>2016</v>
      </c>
      <c r="AN121" s="165">
        <v>2014</v>
      </c>
      <c r="AO121" s="165">
        <v>2014</v>
      </c>
      <c r="AP121" s="165">
        <v>2013</v>
      </c>
      <c r="AQ121" s="165">
        <v>2013</v>
      </c>
      <c r="AR121" s="165">
        <v>2009</v>
      </c>
      <c r="AS121" s="165">
        <v>2015</v>
      </c>
      <c r="AT121" s="165">
        <v>2016</v>
      </c>
      <c r="AU121" s="165">
        <v>2014</v>
      </c>
      <c r="AV121" s="165">
        <v>2015</v>
      </c>
      <c r="AW121" s="165">
        <v>2015</v>
      </c>
      <c r="AX121" s="165">
        <v>2015</v>
      </c>
      <c r="AY121" s="165">
        <v>2014</v>
      </c>
      <c r="AZ121" s="177">
        <v>2015</v>
      </c>
      <c r="BA121" s="177">
        <v>2015</v>
      </c>
      <c r="BB121" s="165">
        <v>2016</v>
      </c>
      <c r="BC121" s="165">
        <v>2015</v>
      </c>
      <c r="BD121" s="165">
        <v>2014</v>
      </c>
      <c r="BE121" s="165">
        <v>2014</v>
      </c>
      <c r="BF121" s="108"/>
    </row>
    <row r="122" spans="1:58" x14ac:dyDescent="0.25">
      <c r="A122" s="133" t="s">
        <v>222</v>
      </c>
      <c r="B122" s="111" t="s">
        <v>221</v>
      </c>
      <c r="C122" s="163">
        <v>2014</v>
      </c>
      <c r="D122" s="163">
        <v>2014</v>
      </c>
      <c r="E122" s="163">
        <v>2014</v>
      </c>
      <c r="F122" s="163">
        <v>2014</v>
      </c>
      <c r="G122" s="163">
        <v>2014</v>
      </c>
      <c r="H122" s="163">
        <v>2014</v>
      </c>
      <c r="I122" s="163">
        <v>2014</v>
      </c>
      <c r="J122" s="163">
        <v>2016</v>
      </c>
      <c r="K122" s="163">
        <v>2016</v>
      </c>
      <c r="L122" s="163">
        <v>2016</v>
      </c>
      <c r="M122" s="165">
        <v>2017</v>
      </c>
      <c r="N122" s="165">
        <v>2017</v>
      </c>
      <c r="O122" s="165">
        <v>2016</v>
      </c>
      <c r="P122" s="165">
        <v>2016</v>
      </c>
      <c r="Q122" s="165" t="s">
        <v>958</v>
      </c>
      <c r="R122" s="165" t="s">
        <v>958</v>
      </c>
      <c r="S122" s="165">
        <v>2017</v>
      </c>
      <c r="T122" s="165">
        <v>2014</v>
      </c>
      <c r="U122" s="165">
        <v>2015</v>
      </c>
      <c r="V122" s="165" t="s">
        <v>1131</v>
      </c>
      <c r="W122" s="165">
        <v>2015</v>
      </c>
      <c r="X122" s="165">
        <v>2007</v>
      </c>
      <c r="Y122" s="165">
        <v>2010</v>
      </c>
      <c r="Z122" s="165">
        <v>2016</v>
      </c>
      <c r="AA122" s="165">
        <v>2015</v>
      </c>
      <c r="AB122" s="165" t="s">
        <v>958</v>
      </c>
      <c r="AC122" s="165">
        <v>2014</v>
      </c>
      <c r="AD122" s="165">
        <v>2015</v>
      </c>
      <c r="AE122" s="165" t="s">
        <v>958</v>
      </c>
      <c r="AF122" s="165" t="s">
        <v>958</v>
      </c>
      <c r="AG122" s="164" t="s">
        <v>958</v>
      </c>
      <c r="AH122" s="165">
        <v>2015</v>
      </c>
      <c r="AI122" s="165">
        <v>2016</v>
      </c>
      <c r="AJ122" s="165">
        <v>2017</v>
      </c>
      <c r="AK122" s="167"/>
      <c r="AL122" s="167" t="s">
        <v>1132</v>
      </c>
      <c r="AM122" s="165">
        <v>2016</v>
      </c>
      <c r="AN122" s="165">
        <v>2014</v>
      </c>
      <c r="AO122" s="165">
        <v>2014</v>
      </c>
      <c r="AP122" s="165" t="s">
        <v>958</v>
      </c>
      <c r="AQ122" s="165" t="s">
        <v>958</v>
      </c>
      <c r="AR122" s="165">
        <v>2011</v>
      </c>
      <c r="AS122" s="165">
        <v>2015</v>
      </c>
      <c r="AT122" s="165" t="s">
        <v>958</v>
      </c>
      <c r="AU122" s="165">
        <v>2014</v>
      </c>
      <c r="AV122" s="165" t="s">
        <v>958</v>
      </c>
      <c r="AW122" s="165">
        <v>2011</v>
      </c>
      <c r="AX122" s="165">
        <v>2012</v>
      </c>
      <c r="AY122" s="165">
        <v>2014</v>
      </c>
      <c r="AZ122" s="177">
        <v>2015</v>
      </c>
      <c r="BA122" s="177">
        <v>2015</v>
      </c>
      <c r="BB122" s="165">
        <v>2016</v>
      </c>
      <c r="BC122" s="165">
        <v>2015</v>
      </c>
      <c r="BD122" s="165">
        <v>2014</v>
      </c>
      <c r="BE122" s="165">
        <v>2014</v>
      </c>
      <c r="BF122" s="108"/>
    </row>
    <row r="123" spans="1:58" x14ac:dyDescent="0.25">
      <c r="A123" s="133" t="s">
        <v>224</v>
      </c>
      <c r="B123" s="111" t="s">
        <v>223</v>
      </c>
      <c r="C123" s="163">
        <v>2014</v>
      </c>
      <c r="D123" s="163">
        <v>2014</v>
      </c>
      <c r="E123" s="163">
        <v>2014</v>
      </c>
      <c r="F123" s="163">
        <v>2014</v>
      </c>
      <c r="G123" s="163">
        <v>2014</v>
      </c>
      <c r="H123" s="163">
        <v>2014</v>
      </c>
      <c r="I123" s="163">
        <v>2014</v>
      </c>
      <c r="J123" s="163">
        <v>2016</v>
      </c>
      <c r="K123" s="163">
        <v>2016</v>
      </c>
      <c r="L123" s="163">
        <v>2016</v>
      </c>
      <c r="M123" s="165">
        <v>2017</v>
      </c>
      <c r="N123" s="165">
        <v>2017</v>
      </c>
      <c r="O123" s="165">
        <v>2016</v>
      </c>
      <c r="P123" s="165">
        <v>2016</v>
      </c>
      <c r="Q123" s="165">
        <v>2015</v>
      </c>
      <c r="R123" s="165" t="s">
        <v>991</v>
      </c>
      <c r="S123" s="165">
        <v>2017</v>
      </c>
      <c r="T123" s="165">
        <v>2014</v>
      </c>
      <c r="U123" s="165">
        <v>2015</v>
      </c>
      <c r="V123" s="165" t="s">
        <v>1131</v>
      </c>
      <c r="W123" s="165">
        <v>2015</v>
      </c>
      <c r="X123" s="165">
        <v>2011</v>
      </c>
      <c r="Y123" s="165" t="s">
        <v>958</v>
      </c>
      <c r="Z123" s="165">
        <v>2016</v>
      </c>
      <c r="AA123" s="165">
        <v>2015</v>
      </c>
      <c r="AB123" s="165">
        <v>2015</v>
      </c>
      <c r="AC123" s="165">
        <v>2014</v>
      </c>
      <c r="AD123" s="165">
        <v>2015</v>
      </c>
      <c r="AE123" s="165">
        <v>2012</v>
      </c>
      <c r="AF123" s="165">
        <v>2015</v>
      </c>
      <c r="AG123" s="164">
        <v>2010</v>
      </c>
      <c r="AH123" s="165">
        <v>2015</v>
      </c>
      <c r="AI123" s="165">
        <v>2016</v>
      </c>
      <c r="AJ123" s="165">
        <v>2017</v>
      </c>
      <c r="AK123" s="167" t="s">
        <v>1132</v>
      </c>
      <c r="AL123" s="167" t="s">
        <v>1132</v>
      </c>
      <c r="AM123" s="165">
        <v>2016</v>
      </c>
      <c r="AN123" s="165">
        <v>2014</v>
      </c>
      <c r="AO123" s="165">
        <v>2014</v>
      </c>
      <c r="AP123" s="165">
        <v>2014</v>
      </c>
      <c r="AQ123" s="165">
        <v>2014</v>
      </c>
      <c r="AR123" s="165">
        <v>2015</v>
      </c>
      <c r="AS123" s="165">
        <v>2015</v>
      </c>
      <c r="AT123" s="165">
        <v>2016</v>
      </c>
      <c r="AU123" s="165">
        <v>2014</v>
      </c>
      <c r="AV123" s="165">
        <v>2015</v>
      </c>
      <c r="AW123" s="165">
        <v>2015</v>
      </c>
      <c r="AX123" s="165">
        <v>2015</v>
      </c>
      <c r="AY123" s="165">
        <v>2014</v>
      </c>
      <c r="AZ123" s="177">
        <v>2015</v>
      </c>
      <c r="BA123" s="177">
        <v>2015</v>
      </c>
      <c r="BB123" s="165">
        <v>2016</v>
      </c>
      <c r="BC123" s="165">
        <v>2015</v>
      </c>
      <c r="BD123" s="165">
        <v>2014</v>
      </c>
      <c r="BE123" s="165">
        <v>2014</v>
      </c>
      <c r="BF123" s="108"/>
    </row>
    <row r="124" spans="1:58" x14ac:dyDescent="0.25">
      <c r="A124" s="133" t="s">
        <v>226</v>
      </c>
      <c r="B124" s="111" t="s">
        <v>225</v>
      </c>
      <c r="C124" s="163">
        <v>2014</v>
      </c>
      <c r="D124" s="163">
        <v>2014</v>
      </c>
      <c r="E124" s="163">
        <v>2014</v>
      </c>
      <c r="F124" s="163">
        <v>2014</v>
      </c>
      <c r="G124" s="163">
        <v>2014</v>
      </c>
      <c r="H124" s="163">
        <v>2014</v>
      </c>
      <c r="I124" s="163">
        <v>2014</v>
      </c>
      <c r="J124" s="163">
        <v>2016</v>
      </c>
      <c r="K124" s="163">
        <v>2016</v>
      </c>
      <c r="L124" s="163">
        <v>2016</v>
      </c>
      <c r="M124" s="165">
        <v>2017</v>
      </c>
      <c r="N124" s="165">
        <v>2017</v>
      </c>
      <c r="O124" s="165">
        <v>2016</v>
      </c>
      <c r="P124" s="165">
        <v>2016</v>
      </c>
      <c r="Q124" s="165">
        <v>2015</v>
      </c>
      <c r="R124" s="165" t="s">
        <v>958</v>
      </c>
      <c r="S124" s="165">
        <v>2017</v>
      </c>
      <c r="T124" s="165">
        <v>2014</v>
      </c>
      <c r="U124" s="165">
        <v>2015</v>
      </c>
      <c r="V124" s="165" t="s">
        <v>958</v>
      </c>
      <c r="W124" s="165">
        <v>2015</v>
      </c>
      <c r="X124" s="165" t="s">
        <v>958</v>
      </c>
      <c r="Y124" s="165">
        <v>2010</v>
      </c>
      <c r="Z124" s="165">
        <v>2016</v>
      </c>
      <c r="AA124" s="165">
        <v>2015</v>
      </c>
      <c r="AB124" s="165" t="s">
        <v>958</v>
      </c>
      <c r="AC124" s="165">
        <v>2014</v>
      </c>
      <c r="AD124" s="165">
        <v>2015</v>
      </c>
      <c r="AE124" s="165" t="s">
        <v>958</v>
      </c>
      <c r="AF124" s="165">
        <v>2015</v>
      </c>
      <c r="AG124" s="164">
        <v>2012</v>
      </c>
      <c r="AH124" s="165">
        <v>2015</v>
      </c>
      <c r="AI124" s="165">
        <v>2016</v>
      </c>
      <c r="AJ124" s="165">
        <v>2017</v>
      </c>
      <c r="AK124" s="167"/>
      <c r="AL124" s="167" t="s">
        <v>1132</v>
      </c>
      <c r="AM124" s="165">
        <v>2016</v>
      </c>
      <c r="AN124" s="165">
        <v>2014</v>
      </c>
      <c r="AO124" s="165">
        <v>2014</v>
      </c>
      <c r="AP124" s="165">
        <v>2014</v>
      </c>
      <c r="AQ124" s="165">
        <v>2014</v>
      </c>
      <c r="AR124" s="165">
        <v>2015</v>
      </c>
      <c r="AS124" s="165">
        <v>2015</v>
      </c>
      <c r="AT124" s="165">
        <v>2016</v>
      </c>
      <c r="AU124" s="165">
        <v>2014</v>
      </c>
      <c r="AV124" s="165" t="s">
        <v>958</v>
      </c>
      <c r="AW124" s="165">
        <v>2015</v>
      </c>
      <c r="AX124" s="165">
        <v>2015</v>
      </c>
      <c r="AY124" s="165">
        <v>2014</v>
      </c>
      <c r="AZ124" s="177">
        <v>2015</v>
      </c>
      <c r="BA124" s="177">
        <v>2015</v>
      </c>
      <c r="BB124" s="165">
        <v>2016</v>
      </c>
      <c r="BC124" s="165">
        <v>2015</v>
      </c>
      <c r="BD124" s="165">
        <v>2014</v>
      </c>
      <c r="BE124" s="165">
        <v>2014</v>
      </c>
      <c r="BF124" s="108"/>
    </row>
    <row r="125" spans="1:58" x14ac:dyDescent="0.25">
      <c r="A125" s="133" t="s">
        <v>228</v>
      </c>
      <c r="B125" s="111" t="s">
        <v>227</v>
      </c>
      <c r="C125" s="163">
        <v>2014</v>
      </c>
      <c r="D125" s="163">
        <v>2014</v>
      </c>
      <c r="E125" s="163">
        <v>2014</v>
      </c>
      <c r="F125" s="163">
        <v>2014</v>
      </c>
      <c r="G125" s="163">
        <v>2014</v>
      </c>
      <c r="H125" s="163">
        <v>2014</v>
      </c>
      <c r="I125" s="163">
        <v>2014</v>
      </c>
      <c r="J125" s="163">
        <v>2016</v>
      </c>
      <c r="K125" s="163">
        <v>2016</v>
      </c>
      <c r="L125" s="163">
        <v>2016</v>
      </c>
      <c r="M125" s="165">
        <v>2017</v>
      </c>
      <c r="N125" s="165">
        <v>2017</v>
      </c>
      <c r="O125" s="165">
        <v>2016</v>
      </c>
      <c r="P125" s="165">
        <v>2016</v>
      </c>
      <c r="Q125" s="165">
        <v>2015</v>
      </c>
      <c r="R125" s="165" t="s">
        <v>958</v>
      </c>
      <c r="S125" s="165">
        <v>2017</v>
      </c>
      <c r="T125" s="165">
        <v>2014</v>
      </c>
      <c r="U125" s="165">
        <v>2015</v>
      </c>
      <c r="V125" s="165" t="s">
        <v>958</v>
      </c>
      <c r="W125" s="165">
        <v>2015</v>
      </c>
      <c r="X125" s="165" t="s">
        <v>958</v>
      </c>
      <c r="Y125" s="165">
        <v>2010</v>
      </c>
      <c r="Z125" s="165">
        <v>2016</v>
      </c>
      <c r="AA125" s="165">
        <v>2015</v>
      </c>
      <c r="AB125" s="165" t="s">
        <v>958</v>
      </c>
      <c r="AC125" s="165">
        <v>2014</v>
      </c>
      <c r="AD125" s="165">
        <v>2015</v>
      </c>
      <c r="AE125" s="165" t="s">
        <v>958</v>
      </c>
      <c r="AF125" s="165">
        <v>2015</v>
      </c>
      <c r="AG125" s="164" t="s">
        <v>958</v>
      </c>
      <c r="AH125" s="165">
        <v>2015</v>
      </c>
      <c r="AI125" s="165">
        <v>2016</v>
      </c>
      <c r="AJ125" s="165">
        <v>2017</v>
      </c>
      <c r="AK125" s="167"/>
      <c r="AL125" s="167" t="s">
        <v>1132</v>
      </c>
      <c r="AM125" s="165">
        <v>2016</v>
      </c>
      <c r="AN125" s="165">
        <v>2014</v>
      </c>
      <c r="AO125" s="165">
        <v>2014</v>
      </c>
      <c r="AP125" s="165">
        <v>2012</v>
      </c>
      <c r="AQ125" s="165" t="s">
        <v>958</v>
      </c>
      <c r="AR125" s="165">
        <v>2015</v>
      </c>
      <c r="AS125" s="165">
        <v>2015</v>
      </c>
      <c r="AT125" s="165">
        <v>2016</v>
      </c>
      <c r="AU125" s="165">
        <v>2014</v>
      </c>
      <c r="AV125" s="165" t="s">
        <v>958</v>
      </c>
      <c r="AW125" s="165">
        <v>2015</v>
      </c>
      <c r="AX125" s="165">
        <v>2015</v>
      </c>
      <c r="AY125" s="165">
        <v>2014</v>
      </c>
      <c r="AZ125" s="177"/>
      <c r="BA125" s="177">
        <v>2015</v>
      </c>
      <c r="BB125" s="165">
        <v>2016</v>
      </c>
      <c r="BC125" s="165">
        <v>2015</v>
      </c>
      <c r="BD125" s="165">
        <v>2014</v>
      </c>
      <c r="BE125" s="165">
        <v>2014</v>
      </c>
      <c r="BF125" s="108"/>
    </row>
    <row r="126" spans="1:58" x14ac:dyDescent="0.25">
      <c r="A126" s="133" t="s">
        <v>230</v>
      </c>
      <c r="B126" s="111" t="s">
        <v>229</v>
      </c>
      <c r="C126" s="163">
        <v>2014</v>
      </c>
      <c r="D126" s="163">
        <v>2014</v>
      </c>
      <c r="E126" s="163">
        <v>2014</v>
      </c>
      <c r="F126" s="163">
        <v>2014</v>
      </c>
      <c r="G126" s="163">
        <v>2014</v>
      </c>
      <c r="H126" s="163">
        <v>2014</v>
      </c>
      <c r="I126" s="163">
        <v>2014</v>
      </c>
      <c r="J126" s="163">
        <v>2016</v>
      </c>
      <c r="K126" s="163">
        <v>2016</v>
      </c>
      <c r="L126" s="163">
        <v>2016</v>
      </c>
      <c r="M126" s="165">
        <v>2017</v>
      </c>
      <c r="N126" s="165">
        <v>2017</v>
      </c>
      <c r="O126" s="165">
        <v>2016</v>
      </c>
      <c r="P126" s="165">
        <v>2016</v>
      </c>
      <c r="Q126" s="165">
        <v>2015</v>
      </c>
      <c r="R126" s="165" t="s">
        <v>972</v>
      </c>
      <c r="S126" s="165">
        <v>2017</v>
      </c>
      <c r="T126" s="165">
        <v>2014</v>
      </c>
      <c r="U126" s="165">
        <v>2015</v>
      </c>
      <c r="V126" s="165" t="s">
        <v>1131</v>
      </c>
      <c r="W126" s="165">
        <v>2015</v>
      </c>
      <c r="X126" s="165">
        <v>2006</v>
      </c>
      <c r="Y126" s="165">
        <v>2012</v>
      </c>
      <c r="Z126" s="165">
        <v>2016</v>
      </c>
      <c r="AA126" s="165">
        <v>2015</v>
      </c>
      <c r="AB126" s="165">
        <v>2015</v>
      </c>
      <c r="AC126" s="165">
        <v>2014</v>
      </c>
      <c r="AD126" s="165">
        <v>2015</v>
      </c>
      <c r="AE126" s="165">
        <v>2012</v>
      </c>
      <c r="AF126" s="165">
        <v>2015</v>
      </c>
      <c r="AG126" s="164">
        <v>2014</v>
      </c>
      <c r="AH126" s="165">
        <v>2015</v>
      </c>
      <c r="AI126" s="165">
        <v>2016</v>
      </c>
      <c r="AJ126" s="165">
        <v>2017</v>
      </c>
      <c r="AK126" s="167"/>
      <c r="AL126" s="167" t="s">
        <v>1132</v>
      </c>
      <c r="AM126" s="165">
        <v>2016</v>
      </c>
      <c r="AN126" s="165">
        <v>2014</v>
      </c>
      <c r="AO126" s="165">
        <v>2014</v>
      </c>
      <c r="AP126" s="165">
        <v>2014</v>
      </c>
      <c r="AQ126" s="165">
        <v>2014</v>
      </c>
      <c r="AR126" s="165">
        <v>2009</v>
      </c>
      <c r="AS126" s="165">
        <v>2015</v>
      </c>
      <c r="AT126" s="165">
        <v>2016</v>
      </c>
      <c r="AU126" s="165">
        <v>2014</v>
      </c>
      <c r="AV126" s="165">
        <v>2015</v>
      </c>
      <c r="AW126" s="165">
        <v>2015</v>
      </c>
      <c r="AX126" s="165">
        <v>2015</v>
      </c>
      <c r="AY126" s="165">
        <v>2014</v>
      </c>
      <c r="AZ126" s="177">
        <v>2015</v>
      </c>
      <c r="BA126" s="177">
        <v>2015</v>
      </c>
      <c r="BB126" s="165">
        <v>2016</v>
      </c>
      <c r="BC126" s="165">
        <v>2015</v>
      </c>
      <c r="BD126" s="165">
        <v>2014</v>
      </c>
      <c r="BE126" s="165">
        <v>2014</v>
      </c>
      <c r="BF126" s="108"/>
    </row>
    <row r="127" spans="1:58" x14ac:dyDescent="0.25">
      <c r="A127" s="133" t="s">
        <v>232</v>
      </c>
      <c r="B127" s="111" t="s">
        <v>231</v>
      </c>
      <c r="C127" s="163">
        <v>2014</v>
      </c>
      <c r="D127" s="163">
        <v>2014</v>
      </c>
      <c r="E127" s="163">
        <v>2014</v>
      </c>
      <c r="F127" s="163">
        <v>2014</v>
      </c>
      <c r="G127" s="163">
        <v>2014</v>
      </c>
      <c r="H127" s="163">
        <v>2014</v>
      </c>
      <c r="I127" s="163">
        <v>2014</v>
      </c>
      <c r="J127" s="163">
        <v>2016</v>
      </c>
      <c r="K127" s="163">
        <v>2016</v>
      </c>
      <c r="L127" s="163">
        <v>2016</v>
      </c>
      <c r="M127" s="165">
        <v>2017</v>
      </c>
      <c r="N127" s="165">
        <v>2017</v>
      </c>
      <c r="O127" s="165">
        <v>2016</v>
      </c>
      <c r="P127" s="165">
        <v>2016</v>
      </c>
      <c r="Q127" s="165">
        <v>2015</v>
      </c>
      <c r="R127" s="165" t="s">
        <v>983</v>
      </c>
      <c r="S127" s="165">
        <v>2017</v>
      </c>
      <c r="T127" s="165">
        <v>2014</v>
      </c>
      <c r="U127" s="165">
        <v>2015</v>
      </c>
      <c r="V127" s="165" t="s">
        <v>1131</v>
      </c>
      <c r="W127" s="165">
        <v>2015</v>
      </c>
      <c r="X127" s="165">
        <v>2012</v>
      </c>
      <c r="Y127" s="165">
        <v>2010</v>
      </c>
      <c r="Z127" s="165">
        <v>2016</v>
      </c>
      <c r="AA127" s="165">
        <v>2015</v>
      </c>
      <c r="AB127" s="165">
        <v>2015</v>
      </c>
      <c r="AC127" s="165">
        <v>2014</v>
      </c>
      <c r="AD127" s="165">
        <v>2015</v>
      </c>
      <c r="AE127" s="165">
        <v>2012</v>
      </c>
      <c r="AF127" s="165">
        <v>2015</v>
      </c>
      <c r="AG127" s="164">
        <v>2014</v>
      </c>
      <c r="AH127" s="165">
        <v>2015</v>
      </c>
      <c r="AI127" s="165">
        <v>2016</v>
      </c>
      <c r="AJ127" s="165">
        <v>2017</v>
      </c>
      <c r="AK127" s="167" t="s">
        <v>1133</v>
      </c>
      <c r="AL127" s="167">
        <v>42947</v>
      </c>
      <c r="AM127" s="165">
        <v>2016</v>
      </c>
      <c r="AN127" s="165">
        <v>2014</v>
      </c>
      <c r="AO127" s="165">
        <v>2014</v>
      </c>
      <c r="AP127" s="165">
        <v>2014</v>
      </c>
      <c r="AQ127" s="165">
        <v>2014</v>
      </c>
      <c r="AR127" s="165">
        <v>2015</v>
      </c>
      <c r="AS127" s="165">
        <v>2015</v>
      </c>
      <c r="AT127" s="165">
        <v>2016</v>
      </c>
      <c r="AU127" s="165">
        <v>2014</v>
      </c>
      <c r="AV127" s="165">
        <v>2015</v>
      </c>
      <c r="AW127" s="165">
        <v>2015</v>
      </c>
      <c r="AX127" s="165">
        <v>2015</v>
      </c>
      <c r="AY127" s="165">
        <v>2014</v>
      </c>
      <c r="AZ127" s="177">
        <v>2015</v>
      </c>
      <c r="BA127" s="177">
        <v>2015</v>
      </c>
      <c r="BB127" s="165">
        <v>2016</v>
      </c>
      <c r="BC127" s="165">
        <v>2015</v>
      </c>
      <c r="BD127" s="165">
        <v>2014</v>
      </c>
      <c r="BE127" s="165">
        <v>2014</v>
      </c>
      <c r="BF127" s="108"/>
    </row>
    <row r="128" spans="1:58" x14ac:dyDescent="0.25">
      <c r="A128" s="133" t="s">
        <v>234</v>
      </c>
      <c r="B128" s="111" t="s">
        <v>233</v>
      </c>
      <c r="C128" s="163">
        <v>2014</v>
      </c>
      <c r="D128" s="163">
        <v>2014</v>
      </c>
      <c r="E128" s="163">
        <v>2014</v>
      </c>
      <c r="F128" s="163">
        <v>2014</v>
      </c>
      <c r="G128" s="163">
        <v>2014</v>
      </c>
      <c r="H128" s="163">
        <v>2014</v>
      </c>
      <c r="I128" s="163">
        <v>2014</v>
      </c>
      <c r="J128" s="163">
        <v>2016</v>
      </c>
      <c r="K128" s="163">
        <v>2016</v>
      </c>
      <c r="L128" s="163">
        <v>2016</v>
      </c>
      <c r="M128" s="165">
        <v>2017</v>
      </c>
      <c r="N128" s="165">
        <v>2017</v>
      </c>
      <c r="O128" s="165">
        <v>2016</v>
      </c>
      <c r="P128" s="165">
        <v>2016</v>
      </c>
      <c r="Q128" s="165">
        <v>2015</v>
      </c>
      <c r="R128" s="165" t="s">
        <v>980</v>
      </c>
      <c r="S128" s="165">
        <v>2017</v>
      </c>
      <c r="T128" s="165">
        <v>2014</v>
      </c>
      <c r="U128" s="165">
        <v>2015</v>
      </c>
      <c r="V128" s="165" t="s">
        <v>1131</v>
      </c>
      <c r="W128" s="165">
        <v>2015</v>
      </c>
      <c r="X128" s="165">
        <v>2014</v>
      </c>
      <c r="Y128" s="165">
        <v>2010</v>
      </c>
      <c r="Z128" s="165">
        <v>2016</v>
      </c>
      <c r="AA128" s="165">
        <v>2015</v>
      </c>
      <c r="AB128" s="165">
        <v>2015</v>
      </c>
      <c r="AC128" s="165">
        <v>2014</v>
      </c>
      <c r="AD128" s="165">
        <v>2015</v>
      </c>
      <c r="AE128" s="165">
        <v>2012</v>
      </c>
      <c r="AF128" s="165" t="s">
        <v>958</v>
      </c>
      <c r="AG128" s="164">
        <v>2009</v>
      </c>
      <c r="AH128" s="165">
        <v>2015</v>
      </c>
      <c r="AI128" s="165">
        <v>2016</v>
      </c>
      <c r="AJ128" s="165">
        <v>2017</v>
      </c>
      <c r="AK128" s="167" t="s">
        <v>1133</v>
      </c>
      <c r="AL128" s="167" t="s">
        <v>1132</v>
      </c>
      <c r="AM128" s="165">
        <v>2016</v>
      </c>
      <c r="AN128" s="165">
        <v>2014</v>
      </c>
      <c r="AO128" s="165">
        <v>2014</v>
      </c>
      <c r="AP128" s="165">
        <v>2013</v>
      </c>
      <c r="AQ128" s="165">
        <v>2013</v>
      </c>
      <c r="AR128" s="165">
        <v>2015</v>
      </c>
      <c r="AS128" s="165">
        <v>2015</v>
      </c>
      <c r="AT128" s="165">
        <v>2016</v>
      </c>
      <c r="AU128" s="165">
        <v>2014</v>
      </c>
      <c r="AV128" s="165">
        <v>2015</v>
      </c>
      <c r="AW128" s="165">
        <v>2015</v>
      </c>
      <c r="AX128" s="165">
        <v>2015</v>
      </c>
      <c r="AY128" s="165">
        <v>2014</v>
      </c>
      <c r="AZ128" s="177">
        <v>2015</v>
      </c>
      <c r="BA128" s="177">
        <v>2015</v>
      </c>
      <c r="BB128" s="165">
        <v>2016</v>
      </c>
      <c r="BC128" s="165">
        <v>2015</v>
      </c>
      <c r="BD128" s="165">
        <v>2014</v>
      </c>
      <c r="BE128" s="165">
        <v>2014</v>
      </c>
      <c r="BF128" s="108"/>
    </row>
    <row r="129" spans="1:58" x14ac:dyDescent="0.25">
      <c r="A129" s="133" t="s">
        <v>236</v>
      </c>
      <c r="B129" s="111" t="s">
        <v>235</v>
      </c>
      <c r="C129" s="163">
        <v>2014</v>
      </c>
      <c r="D129" s="163">
        <v>2014</v>
      </c>
      <c r="E129" s="163">
        <v>2014</v>
      </c>
      <c r="F129" s="163">
        <v>2014</v>
      </c>
      <c r="G129" s="163">
        <v>2014</v>
      </c>
      <c r="H129" s="163">
        <v>2014</v>
      </c>
      <c r="I129" s="163">
        <v>2014</v>
      </c>
      <c r="J129" s="163">
        <v>2016</v>
      </c>
      <c r="K129" s="163">
        <v>2016</v>
      </c>
      <c r="L129" s="163">
        <v>2016</v>
      </c>
      <c r="M129" s="165">
        <v>2017</v>
      </c>
      <c r="N129" s="165">
        <v>2017</v>
      </c>
      <c r="O129" s="165">
        <v>2016</v>
      </c>
      <c r="P129" s="165">
        <v>2016</v>
      </c>
      <c r="Q129" s="165">
        <v>2015</v>
      </c>
      <c r="R129" s="165" t="s">
        <v>958</v>
      </c>
      <c r="S129" s="165">
        <v>2017</v>
      </c>
      <c r="T129" s="165">
        <v>2014</v>
      </c>
      <c r="U129" s="165">
        <v>2015</v>
      </c>
      <c r="V129" s="165" t="s">
        <v>958</v>
      </c>
      <c r="W129" s="165">
        <v>2015</v>
      </c>
      <c r="X129" s="165" t="s">
        <v>958</v>
      </c>
      <c r="Y129" s="165">
        <v>2012</v>
      </c>
      <c r="Z129" s="165">
        <v>2016</v>
      </c>
      <c r="AA129" s="165">
        <v>2015</v>
      </c>
      <c r="AB129" s="165">
        <v>2014</v>
      </c>
      <c r="AC129" s="165">
        <v>2014</v>
      </c>
      <c r="AD129" s="165">
        <v>2015</v>
      </c>
      <c r="AE129" s="165" t="s">
        <v>958</v>
      </c>
      <c r="AF129" s="165">
        <v>2015</v>
      </c>
      <c r="AG129" s="164">
        <v>2012</v>
      </c>
      <c r="AH129" s="165">
        <v>2015</v>
      </c>
      <c r="AI129" s="165">
        <v>2016</v>
      </c>
      <c r="AJ129" s="165">
        <v>2017</v>
      </c>
      <c r="AK129" s="167"/>
      <c r="AL129" s="167" t="s">
        <v>1132</v>
      </c>
      <c r="AM129" s="165">
        <v>2016</v>
      </c>
      <c r="AN129" s="165">
        <v>2014</v>
      </c>
      <c r="AO129" s="165">
        <v>2014</v>
      </c>
      <c r="AP129" s="165">
        <v>2014</v>
      </c>
      <c r="AQ129" s="165">
        <v>2014</v>
      </c>
      <c r="AR129" s="165">
        <v>2015</v>
      </c>
      <c r="AS129" s="165">
        <v>2015</v>
      </c>
      <c r="AT129" s="165">
        <v>2016</v>
      </c>
      <c r="AU129" s="165">
        <v>2014</v>
      </c>
      <c r="AV129" s="165" t="s">
        <v>958</v>
      </c>
      <c r="AW129" s="165">
        <v>2015</v>
      </c>
      <c r="AX129" s="165">
        <v>2015</v>
      </c>
      <c r="AY129" s="165">
        <v>2014</v>
      </c>
      <c r="AZ129" s="177">
        <v>2015</v>
      </c>
      <c r="BA129" s="177">
        <v>2015</v>
      </c>
      <c r="BB129" s="165">
        <v>2016</v>
      </c>
      <c r="BC129" s="165">
        <v>2015</v>
      </c>
      <c r="BD129" s="165">
        <v>2014</v>
      </c>
      <c r="BE129" s="165">
        <v>2014</v>
      </c>
      <c r="BF129" s="108"/>
    </row>
    <row r="130" spans="1:58" x14ac:dyDescent="0.25">
      <c r="A130" s="133" t="s">
        <v>239</v>
      </c>
      <c r="B130" s="111" t="s">
        <v>238</v>
      </c>
      <c r="C130" s="163">
        <v>2014</v>
      </c>
      <c r="D130" s="163">
        <v>2014</v>
      </c>
      <c r="E130" s="163">
        <v>2014</v>
      </c>
      <c r="F130" s="163">
        <v>2014</v>
      </c>
      <c r="G130" s="163">
        <v>2014</v>
      </c>
      <c r="H130" s="163">
        <v>2014</v>
      </c>
      <c r="I130" s="163">
        <v>2014</v>
      </c>
      <c r="J130" s="163">
        <v>2016</v>
      </c>
      <c r="K130" s="163">
        <v>2016</v>
      </c>
      <c r="L130" s="163">
        <v>2016</v>
      </c>
      <c r="M130" s="165">
        <v>2017</v>
      </c>
      <c r="N130" s="165">
        <v>2017</v>
      </c>
      <c r="O130" s="165">
        <v>2016</v>
      </c>
      <c r="P130" s="165">
        <v>2016</v>
      </c>
      <c r="Q130" s="165">
        <v>2015</v>
      </c>
      <c r="R130" s="165" t="s">
        <v>958</v>
      </c>
      <c r="S130" s="165">
        <v>2017</v>
      </c>
      <c r="T130" s="165">
        <v>2014</v>
      </c>
      <c r="U130" s="165">
        <v>2015</v>
      </c>
      <c r="V130" s="165" t="s">
        <v>958</v>
      </c>
      <c r="W130" s="165">
        <v>2015</v>
      </c>
      <c r="X130" s="165">
        <v>2009</v>
      </c>
      <c r="Y130" s="165">
        <v>2012</v>
      </c>
      <c r="Z130" s="165">
        <v>2016</v>
      </c>
      <c r="AA130" s="165">
        <v>2015</v>
      </c>
      <c r="AB130" s="165">
        <v>2014</v>
      </c>
      <c r="AC130" s="165">
        <v>2014</v>
      </c>
      <c r="AD130" s="165">
        <v>2015</v>
      </c>
      <c r="AE130" s="165" t="s">
        <v>958</v>
      </c>
      <c r="AF130" s="165">
        <v>2015</v>
      </c>
      <c r="AG130" s="164" t="s">
        <v>958</v>
      </c>
      <c r="AH130" s="165">
        <v>2015</v>
      </c>
      <c r="AI130" s="165">
        <v>2016</v>
      </c>
      <c r="AJ130" s="165">
        <v>2017</v>
      </c>
      <c r="AK130" s="167"/>
      <c r="AL130" s="167">
        <v>42947</v>
      </c>
      <c r="AM130" s="165">
        <v>2016</v>
      </c>
      <c r="AN130" s="165">
        <v>2014</v>
      </c>
      <c r="AO130" s="165">
        <v>2014</v>
      </c>
      <c r="AP130" s="165">
        <v>2014</v>
      </c>
      <c r="AQ130" s="165">
        <v>2014</v>
      </c>
      <c r="AR130" s="165" t="s">
        <v>958</v>
      </c>
      <c r="AS130" s="165">
        <v>2015</v>
      </c>
      <c r="AT130" s="165">
        <v>2016</v>
      </c>
      <c r="AU130" s="165">
        <v>2014</v>
      </c>
      <c r="AV130" s="165">
        <v>2015</v>
      </c>
      <c r="AW130" s="165">
        <v>2015</v>
      </c>
      <c r="AX130" s="165">
        <v>2015</v>
      </c>
      <c r="AY130" s="165">
        <v>2014</v>
      </c>
      <c r="AZ130" s="177">
        <v>2015</v>
      </c>
      <c r="BA130" s="177">
        <v>2015</v>
      </c>
      <c r="BB130" s="165">
        <v>2015</v>
      </c>
      <c r="BC130" s="165">
        <v>2015</v>
      </c>
      <c r="BD130" s="165">
        <v>2014</v>
      </c>
      <c r="BE130" s="165">
        <v>2014</v>
      </c>
      <c r="BF130" s="108"/>
    </row>
    <row r="131" spans="1:58" x14ac:dyDescent="0.25">
      <c r="A131" s="133" t="s">
        <v>241</v>
      </c>
      <c r="B131" s="111" t="s">
        <v>240</v>
      </c>
      <c r="C131" s="163">
        <v>2014</v>
      </c>
      <c r="D131" s="163">
        <v>2014</v>
      </c>
      <c r="E131" s="163">
        <v>2014</v>
      </c>
      <c r="F131" s="163">
        <v>2014</v>
      </c>
      <c r="G131" s="163">
        <v>2014</v>
      </c>
      <c r="H131" s="163">
        <v>2014</v>
      </c>
      <c r="I131" s="163">
        <v>2014</v>
      </c>
      <c r="J131" s="163">
        <v>2016</v>
      </c>
      <c r="K131" s="163">
        <v>2016</v>
      </c>
      <c r="L131" s="163">
        <v>2016</v>
      </c>
      <c r="M131" s="165">
        <v>2017</v>
      </c>
      <c r="N131" s="165">
        <v>2017</v>
      </c>
      <c r="O131" s="165">
        <v>2016</v>
      </c>
      <c r="P131" s="165">
        <v>2016</v>
      </c>
      <c r="Q131" s="165">
        <v>2015</v>
      </c>
      <c r="R131" s="165" t="s">
        <v>988</v>
      </c>
      <c r="S131" s="165">
        <v>2017</v>
      </c>
      <c r="T131" s="165">
        <v>2014</v>
      </c>
      <c r="U131" s="165">
        <v>2015</v>
      </c>
      <c r="V131" s="165" t="s">
        <v>1131</v>
      </c>
      <c r="W131" s="165">
        <v>2015</v>
      </c>
      <c r="X131" s="165">
        <v>2012</v>
      </c>
      <c r="Y131" s="165">
        <v>2010</v>
      </c>
      <c r="Z131" s="165">
        <v>2016</v>
      </c>
      <c r="AA131" s="165">
        <v>2015</v>
      </c>
      <c r="AB131" s="165">
        <v>2015</v>
      </c>
      <c r="AC131" s="165">
        <v>2014</v>
      </c>
      <c r="AD131" s="165">
        <v>2015</v>
      </c>
      <c r="AE131" s="165">
        <v>2012</v>
      </c>
      <c r="AF131" s="165">
        <v>2015</v>
      </c>
      <c r="AG131" s="164">
        <v>2010</v>
      </c>
      <c r="AH131" s="165">
        <v>2015</v>
      </c>
      <c r="AI131" s="165">
        <v>2016</v>
      </c>
      <c r="AJ131" s="165">
        <v>2017</v>
      </c>
      <c r="AK131" s="167" t="s">
        <v>1133</v>
      </c>
      <c r="AL131" s="167" t="s">
        <v>1132</v>
      </c>
      <c r="AM131" s="165">
        <v>2016</v>
      </c>
      <c r="AN131" s="165">
        <v>2014</v>
      </c>
      <c r="AO131" s="165">
        <v>2014</v>
      </c>
      <c r="AP131" s="165">
        <v>2014</v>
      </c>
      <c r="AQ131" s="165">
        <v>2014</v>
      </c>
      <c r="AR131" s="165">
        <v>2015</v>
      </c>
      <c r="AS131" s="165">
        <v>2015</v>
      </c>
      <c r="AT131" s="165">
        <v>2016</v>
      </c>
      <c r="AU131" s="165">
        <v>2014</v>
      </c>
      <c r="AV131" s="165">
        <v>2015</v>
      </c>
      <c r="AW131" s="165">
        <v>2015</v>
      </c>
      <c r="AX131" s="165">
        <v>2015</v>
      </c>
      <c r="AY131" s="165">
        <v>2014</v>
      </c>
      <c r="AZ131" s="177">
        <v>2015</v>
      </c>
      <c r="BA131" s="177">
        <v>2015</v>
      </c>
      <c r="BB131" s="165">
        <v>2016</v>
      </c>
      <c r="BC131" s="165">
        <v>2015</v>
      </c>
      <c r="BD131" s="165">
        <v>2014</v>
      </c>
      <c r="BE131" s="165">
        <v>2014</v>
      </c>
      <c r="BF131" s="108"/>
    </row>
    <row r="132" spans="1:58" x14ac:dyDescent="0.25">
      <c r="A132" s="133" t="s">
        <v>243</v>
      </c>
      <c r="B132" s="111" t="s">
        <v>242</v>
      </c>
      <c r="C132" s="163">
        <v>2014</v>
      </c>
      <c r="D132" s="163">
        <v>2014</v>
      </c>
      <c r="E132" s="163">
        <v>2014</v>
      </c>
      <c r="F132" s="163">
        <v>2014</v>
      </c>
      <c r="G132" s="163">
        <v>2014</v>
      </c>
      <c r="H132" s="163">
        <v>2014</v>
      </c>
      <c r="I132" s="163">
        <v>2014</v>
      </c>
      <c r="J132" s="163">
        <v>2016</v>
      </c>
      <c r="K132" s="163">
        <v>2016</v>
      </c>
      <c r="L132" s="163">
        <v>2016</v>
      </c>
      <c r="M132" s="165">
        <v>2017</v>
      </c>
      <c r="N132" s="165">
        <v>2017</v>
      </c>
      <c r="O132" s="165">
        <v>2016</v>
      </c>
      <c r="P132" s="165">
        <v>2016</v>
      </c>
      <c r="Q132" s="165">
        <v>2015</v>
      </c>
      <c r="R132" s="165" t="s">
        <v>958</v>
      </c>
      <c r="S132" s="165">
        <v>2017</v>
      </c>
      <c r="T132" s="165">
        <v>2014</v>
      </c>
      <c r="U132" s="165">
        <v>2015</v>
      </c>
      <c r="V132" s="165" t="s">
        <v>1131</v>
      </c>
      <c r="W132" s="165">
        <v>2015</v>
      </c>
      <c r="X132" s="165">
        <v>2010</v>
      </c>
      <c r="Y132" s="165">
        <v>2010</v>
      </c>
      <c r="Z132" s="165">
        <v>2016</v>
      </c>
      <c r="AA132" s="165">
        <v>2015</v>
      </c>
      <c r="AB132" s="165" t="s">
        <v>958</v>
      </c>
      <c r="AC132" s="165">
        <v>2014</v>
      </c>
      <c r="AD132" s="165">
        <v>2015</v>
      </c>
      <c r="AE132" s="165" t="s">
        <v>958</v>
      </c>
      <c r="AF132" s="165" t="s">
        <v>958</v>
      </c>
      <c r="AG132" s="164" t="s">
        <v>958</v>
      </c>
      <c r="AH132" s="165">
        <v>2015</v>
      </c>
      <c r="AI132" s="165">
        <v>2016</v>
      </c>
      <c r="AJ132" s="165">
        <v>2017</v>
      </c>
      <c r="AK132" s="167"/>
      <c r="AL132" s="167" t="s">
        <v>1132</v>
      </c>
      <c r="AM132" s="165">
        <v>2016</v>
      </c>
      <c r="AN132" s="165">
        <v>2014</v>
      </c>
      <c r="AO132" s="165">
        <v>2014</v>
      </c>
      <c r="AP132" s="165" t="s">
        <v>958</v>
      </c>
      <c r="AQ132" s="165" t="s">
        <v>958</v>
      </c>
      <c r="AR132" s="165">
        <v>2011</v>
      </c>
      <c r="AS132" s="165">
        <v>2015</v>
      </c>
      <c r="AT132" s="165" t="s">
        <v>958</v>
      </c>
      <c r="AU132" s="165">
        <v>2014</v>
      </c>
      <c r="AV132" s="165">
        <v>2015</v>
      </c>
      <c r="AW132" s="165" t="s">
        <v>958</v>
      </c>
      <c r="AX132" s="165">
        <v>2015</v>
      </c>
      <c r="AY132" s="165">
        <v>2014</v>
      </c>
      <c r="AZ132" s="177">
        <v>2015</v>
      </c>
      <c r="BA132" s="177">
        <v>2011</v>
      </c>
      <c r="BB132" s="165">
        <v>2016</v>
      </c>
      <c r="BC132" s="165">
        <v>2015</v>
      </c>
      <c r="BD132" s="165">
        <v>2014</v>
      </c>
      <c r="BE132" s="165">
        <v>2014</v>
      </c>
      <c r="BF132" s="108"/>
    </row>
    <row r="133" spans="1:58" x14ac:dyDescent="0.25">
      <c r="A133" s="133" t="s">
        <v>393</v>
      </c>
      <c r="B133" s="111" t="s">
        <v>237</v>
      </c>
      <c r="C133" s="163">
        <v>2014</v>
      </c>
      <c r="D133" s="163">
        <v>2014</v>
      </c>
      <c r="E133" s="163">
        <v>2014</v>
      </c>
      <c r="F133" s="163">
        <v>2014</v>
      </c>
      <c r="G133" s="163">
        <v>2014</v>
      </c>
      <c r="H133" s="163">
        <v>2014</v>
      </c>
      <c r="I133" s="163">
        <v>2014</v>
      </c>
      <c r="J133" s="163">
        <v>2016</v>
      </c>
      <c r="K133" s="163">
        <v>2016</v>
      </c>
      <c r="L133" s="163">
        <v>2016</v>
      </c>
      <c r="M133" s="165">
        <v>2017</v>
      </c>
      <c r="N133" s="165">
        <v>2017</v>
      </c>
      <c r="O133" s="165">
        <v>2016</v>
      </c>
      <c r="P133" s="165">
        <v>2016</v>
      </c>
      <c r="Q133" s="165">
        <v>2015</v>
      </c>
      <c r="R133" s="165" t="s">
        <v>991</v>
      </c>
      <c r="S133" s="165">
        <v>2017</v>
      </c>
      <c r="T133" s="165">
        <v>2014</v>
      </c>
      <c r="U133" s="165">
        <v>2015</v>
      </c>
      <c r="V133" s="165" t="s">
        <v>1131</v>
      </c>
      <c r="W133" s="165">
        <v>2015</v>
      </c>
      <c r="X133" s="165">
        <v>2014</v>
      </c>
      <c r="Y133" s="165">
        <v>2012</v>
      </c>
      <c r="Z133" s="165">
        <v>2016</v>
      </c>
      <c r="AA133" s="165">
        <v>2014</v>
      </c>
      <c r="AB133" s="165" t="s">
        <v>958</v>
      </c>
      <c r="AC133" s="165" t="s">
        <v>958</v>
      </c>
      <c r="AD133" s="165">
        <v>2015</v>
      </c>
      <c r="AE133" s="165" t="s">
        <v>958</v>
      </c>
      <c r="AF133" s="165" t="s">
        <v>958</v>
      </c>
      <c r="AG133" s="164">
        <v>2009</v>
      </c>
      <c r="AH133" s="165">
        <v>2015</v>
      </c>
      <c r="AI133" s="165">
        <v>2016</v>
      </c>
      <c r="AJ133" s="165">
        <v>2017</v>
      </c>
      <c r="AK133" s="167" t="s">
        <v>1133</v>
      </c>
      <c r="AL133" s="167" t="s">
        <v>1132</v>
      </c>
      <c r="AM133" s="165">
        <v>2016</v>
      </c>
      <c r="AN133" s="165">
        <v>2014</v>
      </c>
      <c r="AO133" s="165">
        <v>2014</v>
      </c>
      <c r="AP133" s="165" t="s">
        <v>958</v>
      </c>
      <c r="AQ133" s="165" t="s">
        <v>958</v>
      </c>
      <c r="AR133" s="165">
        <v>2015</v>
      </c>
      <c r="AS133" s="165">
        <v>2015</v>
      </c>
      <c r="AT133" s="165" t="s">
        <v>958</v>
      </c>
      <c r="AU133" s="165">
        <v>2014</v>
      </c>
      <c r="AV133" s="165">
        <v>2015</v>
      </c>
      <c r="AW133" s="165">
        <v>2015</v>
      </c>
      <c r="AX133" s="165">
        <v>2015</v>
      </c>
      <c r="AY133" s="165">
        <v>2014</v>
      </c>
      <c r="AZ133" s="177">
        <v>2015</v>
      </c>
      <c r="BA133" s="177">
        <v>2015</v>
      </c>
      <c r="BB133" s="165">
        <v>2016</v>
      </c>
      <c r="BC133" s="165">
        <v>2015</v>
      </c>
      <c r="BD133" s="165">
        <v>2014</v>
      </c>
      <c r="BE133" s="165">
        <v>2014</v>
      </c>
      <c r="BF133" s="108"/>
    </row>
    <row r="134" spans="1:58" x14ac:dyDescent="0.25">
      <c r="A134" s="133" t="s">
        <v>245</v>
      </c>
      <c r="B134" s="111" t="s">
        <v>244</v>
      </c>
      <c r="C134" s="163">
        <v>2014</v>
      </c>
      <c r="D134" s="163">
        <v>2014</v>
      </c>
      <c r="E134" s="163">
        <v>2014</v>
      </c>
      <c r="F134" s="163">
        <v>2014</v>
      </c>
      <c r="G134" s="163">
        <v>2014</v>
      </c>
      <c r="H134" s="163">
        <v>2014</v>
      </c>
      <c r="I134" s="163">
        <v>2014</v>
      </c>
      <c r="J134" s="163">
        <v>2016</v>
      </c>
      <c r="K134" s="163">
        <v>2016</v>
      </c>
      <c r="L134" s="163">
        <v>2016</v>
      </c>
      <c r="M134" s="165">
        <v>2017</v>
      </c>
      <c r="N134" s="165">
        <v>2017</v>
      </c>
      <c r="O134" s="165">
        <v>2016</v>
      </c>
      <c r="P134" s="165">
        <v>2016</v>
      </c>
      <c r="Q134" s="165">
        <v>2015</v>
      </c>
      <c r="R134" s="165" t="s">
        <v>958</v>
      </c>
      <c r="S134" s="165">
        <v>2017</v>
      </c>
      <c r="T134" s="165">
        <v>2014</v>
      </c>
      <c r="U134" s="165">
        <v>2015</v>
      </c>
      <c r="V134" s="165" t="s">
        <v>1131</v>
      </c>
      <c r="W134" s="165">
        <v>2015</v>
      </c>
      <c r="X134" s="165">
        <v>2008</v>
      </c>
      <c r="Y134" s="165">
        <v>2012</v>
      </c>
      <c r="Z134" s="165">
        <v>2016</v>
      </c>
      <c r="AA134" s="165">
        <v>2015</v>
      </c>
      <c r="AB134" s="165">
        <v>2015</v>
      </c>
      <c r="AC134" s="165">
        <v>2014</v>
      </c>
      <c r="AD134" s="165">
        <v>2015</v>
      </c>
      <c r="AE134" s="165">
        <v>2012</v>
      </c>
      <c r="AF134" s="165">
        <v>2015</v>
      </c>
      <c r="AG134" s="164">
        <v>2014</v>
      </c>
      <c r="AH134" s="165">
        <v>2015</v>
      </c>
      <c r="AI134" s="165">
        <v>2016</v>
      </c>
      <c r="AJ134" s="165">
        <v>2017</v>
      </c>
      <c r="AK134" s="167"/>
      <c r="AL134" s="167" t="s">
        <v>1132</v>
      </c>
      <c r="AM134" s="165">
        <v>2016</v>
      </c>
      <c r="AN134" s="165">
        <v>2014</v>
      </c>
      <c r="AO134" s="165">
        <v>2014</v>
      </c>
      <c r="AP134" s="165">
        <v>2014</v>
      </c>
      <c r="AQ134" s="165">
        <v>2014</v>
      </c>
      <c r="AR134" s="165">
        <v>2011</v>
      </c>
      <c r="AS134" s="165">
        <v>2015</v>
      </c>
      <c r="AT134" s="165">
        <v>2016</v>
      </c>
      <c r="AU134" s="165">
        <v>2014</v>
      </c>
      <c r="AV134" s="165">
        <v>2015</v>
      </c>
      <c r="AW134" s="165">
        <v>2015</v>
      </c>
      <c r="AX134" s="165">
        <v>2015</v>
      </c>
      <c r="AY134" s="165">
        <v>2014</v>
      </c>
      <c r="AZ134" s="177">
        <v>2015</v>
      </c>
      <c r="BA134" s="177">
        <v>2015</v>
      </c>
      <c r="BB134" s="165">
        <v>2016</v>
      </c>
      <c r="BC134" s="165">
        <v>2015</v>
      </c>
      <c r="BD134" s="165">
        <v>2014</v>
      </c>
      <c r="BE134" s="165">
        <v>2014</v>
      </c>
      <c r="BF134" s="108"/>
    </row>
    <row r="135" spans="1:58" x14ac:dyDescent="0.25">
      <c r="A135" s="133" t="s">
        <v>247</v>
      </c>
      <c r="B135" s="111" t="s">
        <v>246</v>
      </c>
      <c r="C135" s="163">
        <v>2014</v>
      </c>
      <c r="D135" s="163">
        <v>2014</v>
      </c>
      <c r="E135" s="163">
        <v>2014</v>
      </c>
      <c r="F135" s="163">
        <v>2014</v>
      </c>
      <c r="G135" s="163">
        <v>2014</v>
      </c>
      <c r="H135" s="163">
        <v>2014</v>
      </c>
      <c r="I135" s="163">
        <v>2014</v>
      </c>
      <c r="J135" s="163">
        <v>2016</v>
      </c>
      <c r="K135" s="163">
        <v>2016</v>
      </c>
      <c r="L135" s="163">
        <v>2016</v>
      </c>
      <c r="M135" s="165">
        <v>2017</v>
      </c>
      <c r="N135" s="165">
        <v>2017</v>
      </c>
      <c r="O135" s="165">
        <v>2016</v>
      </c>
      <c r="P135" s="165">
        <v>2016</v>
      </c>
      <c r="Q135" s="165">
        <v>2015</v>
      </c>
      <c r="R135" s="165" t="s">
        <v>958</v>
      </c>
      <c r="S135" s="165">
        <v>2017</v>
      </c>
      <c r="T135" s="165">
        <v>2014</v>
      </c>
      <c r="U135" s="165">
        <v>2015</v>
      </c>
      <c r="V135" s="165" t="s">
        <v>958</v>
      </c>
      <c r="W135" s="165">
        <v>2015</v>
      </c>
      <c r="X135" s="165">
        <v>2011</v>
      </c>
      <c r="Y135" s="165">
        <v>2010</v>
      </c>
      <c r="Z135" s="165">
        <v>2016</v>
      </c>
      <c r="AA135" s="165">
        <v>2015</v>
      </c>
      <c r="AB135" s="165">
        <v>2015</v>
      </c>
      <c r="AC135" s="165">
        <v>2014</v>
      </c>
      <c r="AD135" s="165">
        <v>2015</v>
      </c>
      <c r="AE135" s="165">
        <v>2012</v>
      </c>
      <c r="AF135" s="165">
        <v>2015</v>
      </c>
      <c r="AG135" s="164">
        <v>2009</v>
      </c>
      <c r="AH135" s="165">
        <v>2015</v>
      </c>
      <c r="AI135" s="165">
        <v>2016</v>
      </c>
      <c r="AJ135" s="165">
        <v>2017</v>
      </c>
      <c r="AK135" s="167" t="s">
        <v>1132</v>
      </c>
      <c r="AL135" s="167" t="s">
        <v>1132</v>
      </c>
      <c r="AM135" s="165">
        <v>2016</v>
      </c>
      <c r="AN135" s="165">
        <v>2014</v>
      </c>
      <c r="AO135" s="165">
        <v>2014</v>
      </c>
      <c r="AP135" s="165" t="s">
        <v>958</v>
      </c>
      <c r="AQ135" s="165" t="s">
        <v>958</v>
      </c>
      <c r="AR135" s="165">
        <v>2011</v>
      </c>
      <c r="AS135" s="165">
        <v>2015</v>
      </c>
      <c r="AT135" s="165">
        <v>2016</v>
      </c>
      <c r="AU135" s="165">
        <v>2014</v>
      </c>
      <c r="AV135" s="165">
        <v>2015</v>
      </c>
      <c r="AW135" s="165">
        <v>2015</v>
      </c>
      <c r="AX135" s="165">
        <v>2015</v>
      </c>
      <c r="AY135" s="165">
        <v>2014</v>
      </c>
      <c r="AZ135" s="177">
        <v>2015</v>
      </c>
      <c r="BA135" s="177">
        <v>2015</v>
      </c>
      <c r="BB135" s="165">
        <v>2014</v>
      </c>
      <c r="BC135" s="165">
        <v>2015</v>
      </c>
      <c r="BD135" s="165">
        <v>2014</v>
      </c>
      <c r="BE135" s="165">
        <v>2014</v>
      </c>
      <c r="BF135" s="108"/>
    </row>
    <row r="136" spans="1:58" x14ac:dyDescent="0.25">
      <c r="A136" s="133" t="s">
        <v>249</v>
      </c>
      <c r="B136" s="111" t="s">
        <v>248</v>
      </c>
      <c r="C136" s="163">
        <v>2014</v>
      </c>
      <c r="D136" s="163">
        <v>2014</v>
      </c>
      <c r="E136" s="163">
        <v>2014</v>
      </c>
      <c r="F136" s="163">
        <v>2014</v>
      </c>
      <c r="G136" s="163">
        <v>2014</v>
      </c>
      <c r="H136" s="163">
        <v>2014</v>
      </c>
      <c r="I136" s="163">
        <v>2014</v>
      </c>
      <c r="J136" s="163">
        <v>2016</v>
      </c>
      <c r="K136" s="163">
        <v>2016</v>
      </c>
      <c r="L136" s="163">
        <v>2016</v>
      </c>
      <c r="M136" s="165">
        <v>2017</v>
      </c>
      <c r="N136" s="165">
        <v>2017</v>
      </c>
      <c r="O136" s="165">
        <v>2016</v>
      </c>
      <c r="P136" s="165">
        <v>2016</v>
      </c>
      <c r="Q136" s="165">
        <v>2015</v>
      </c>
      <c r="R136" s="165" t="s">
        <v>958</v>
      </c>
      <c r="S136" s="165">
        <v>2017</v>
      </c>
      <c r="T136" s="165">
        <v>2014</v>
      </c>
      <c r="U136" s="165">
        <v>2015</v>
      </c>
      <c r="V136" s="165" t="s">
        <v>1131</v>
      </c>
      <c r="W136" s="165">
        <v>2015</v>
      </c>
      <c r="X136" s="165">
        <v>2012</v>
      </c>
      <c r="Y136" s="165">
        <v>2012</v>
      </c>
      <c r="Z136" s="165">
        <v>2016</v>
      </c>
      <c r="AA136" s="165">
        <v>2015</v>
      </c>
      <c r="AB136" s="165">
        <v>2015</v>
      </c>
      <c r="AC136" s="165">
        <v>2014</v>
      </c>
      <c r="AD136" s="165">
        <v>2015</v>
      </c>
      <c r="AE136" s="165">
        <v>2012</v>
      </c>
      <c r="AF136" s="165">
        <v>2015</v>
      </c>
      <c r="AG136" s="164">
        <v>2014</v>
      </c>
      <c r="AH136" s="165">
        <v>2015</v>
      </c>
      <c r="AI136" s="165">
        <v>2016</v>
      </c>
      <c r="AJ136" s="165">
        <v>2017</v>
      </c>
      <c r="AK136" s="167"/>
      <c r="AL136" s="167" t="s">
        <v>1132</v>
      </c>
      <c r="AM136" s="165">
        <v>2016</v>
      </c>
      <c r="AN136" s="165">
        <v>2014</v>
      </c>
      <c r="AO136" s="165">
        <v>2014</v>
      </c>
      <c r="AP136" s="165">
        <v>2013</v>
      </c>
      <c r="AQ136" s="165">
        <v>2013</v>
      </c>
      <c r="AR136" s="165">
        <v>2009</v>
      </c>
      <c r="AS136" s="165">
        <v>2015</v>
      </c>
      <c r="AT136" s="165">
        <v>2016</v>
      </c>
      <c r="AU136" s="165">
        <v>2014</v>
      </c>
      <c r="AV136" s="165">
        <v>2015</v>
      </c>
      <c r="AW136" s="165">
        <v>2015</v>
      </c>
      <c r="AX136" s="165">
        <v>2015</v>
      </c>
      <c r="AY136" s="165">
        <v>2014</v>
      </c>
      <c r="AZ136" s="177">
        <v>2015</v>
      </c>
      <c r="BA136" s="177">
        <v>2015</v>
      </c>
      <c r="BB136" s="165">
        <v>2016</v>
      </c>
      <c r="BC136" s="165">
        <v>2015</v>
      </c>
      <c r="BD136" s="165">
        <v>2014</v>
      </c>
      <c r="BE136" s="165">
        <v>2014</v>
      </c>
      <c r="BF136" s="108"/>
    </row>
    <row r="137" spans="1:58" x14ac:dyDescent="0.25">
      <c r="A137" s="133" t="s">
        <v>251</v>
      </c>
      <c r="B137" s="111" t="s">
        <v>250</v>
      </c>
      <c r="C137" s="163">
        <v>2014</v>
      </c>
      <c r="D137" s="163">
        <v>2014</v>
      </c>
      <c r="E137" s="163">
        <v>2014</v>
      </c>
      <c r="F137" s="163">
        <v>2014</v>
      </c>
      <c r="G137" s="163">
        <v>2014</v>
      </c>
      <c r="H137" s="163">
        <v>2014</v>
      </c>
      <c r="I137" s="163">
        <v>2014</v>
      </c>
      <c r="J137" s="163">
        <v>2016</v>
      </c>
      <c r="K137" s="163">
        <v>2016</v>
      </c>
      <c r="L137" s="163">
        <v>2016</v>
      </c>
      <c r="M137" s="165">
        <v>2017</v>
      </c>
      <c r="N137" s="165">
        <v>2017</v>
      </c>
      <c r="O137" s="165">
        <v>2016</v>
      </c>
      <c r="P137" s="165">
        <v>2016</v>
      </c>
      <c r="Q137" s="165">
        <v>2015</v>
      </c>
      <c r="R137" s="165" t="s">
        <v>983</v>
      </c>
      <c r="S137" s="165">
        <v>2017</v>
      </c>
      <c r="T137" s="165">
        <v>2014</v>
      </c>
      <c r="U137" s="165">
        <v>2015</v>
      </c>
      <c r="V137" s="165" t="s">
        <v>1131</v>
      </c>
      <c r="W137" s="165">
        <v>2015</v>
      </c>
      <c r="X137" s="165">
        <v>2012</v>
      </c>
      <c r="Y137" s="165">
        <v>2012</v>
      </c>
      <c r="Z137" s="165">
        <v>2016</v>
      </c>
      <c r="AA137" s="165">
        <v>2015</v>
      </c>
      <c r="AB137" s="165">
        <v>2015</v>
      </c>
      <c r="AC137" s="165">
        <v>2014</v>
      </c>
      <c r="AD137" s="165">
        <v>2015</v>
      </c>
      <c r="AE137" s="165">
        <v>2012</v>
      </c>
      <c r="AF137" s="165">
        <v>2015</v>
      </c>
      <c r="AG137" s="164">
        <v>2014</v>
      </c>
      <c r="AH137" s="165">
        <v>2015</v>
      </c>
      <c r="AI137" s="165">
        <v>2016</v>
      </c>
      <c r="AJ137" s="165">
        <v>2017</v>
      </c>
      <c r="AK137" s="167" t="s">
        <v>1132</v>
      </c>
      <c r="AL137" s="167" t="s">
        <v>1132</v>
      </c>
      <c r="AM137" s="165">
        <v>2016</v>
      </c>
      <c r="AN137" s="165">
        <v>2014</v>
      </c>
      <c r="AO137" s="165">
        <v>2014</v>
      </c>
      <c r="AP137" s="165">
        <v>2014</v>
      </c>
      <c r="AQ137" s="165">
        <v>2014</v>
      </c>
      <c r="AR137" s="165">
        <v>2015</v>
      </c>
      <c r="AS137" s="165">
        <v>2015</v>
      </c>
      <c r="AT137" s="165">
        <v>2016</v>
      </c>
      <c r="AU137" s="165">
        <v>2014</v>
      </c>
      <c r="AV137" s="165">
        <v>2015</v>
      </c>
      <c r="AW137" s="165">
        <v>2015</v>
      </c>
      <c r="AX137" s="165">
        <v>2015</v>
      </c>
      <c r="AY137" s="165">
        <v>2014</v>
      </c>
      <c r="AZ137" s="177">
        <v>2015</v>
      </c>
      <c r="BA137" s="177">
        <v>2015</v>
      </c>
      <c r="BB137" s="165">
        <v>2016</v>
      </c>
      <c r="BC137" s="165">
        <v>2015</v>
      </c>
      <c r="BD137" s="165">
        <v>2014</v>
      </c>
      <c r="BE137" s="165">
        <v>2014</v>
      </c>
      <c r="BF137" s="108"/>
    </row>
    <row r="138" spans="1:58" x14ac:dyDescent="0.25">
      <c r="A138" s="133" t="s">
        <v>253</v>
      </c>
      <c r="B138" s="111" t="s">
        <v>252</v>
      </c>
      <c r="C138" s="163">
        <v>2014</v>
      </c>
      <c r="D138" s="163">
        <v>2014</v>
      </c>
      <c r="E138" s="163">
        <v>2014</v>
      </c>
      <c r="F138" s="163">
        <v>2014</v>
      </c>
      <c r="G138" s="163">
        <v>2014</v>
      </c>
      <c r="H138" s="163">
        <v>2014</v>
      </c>
      <c r="I138" s="163">
        <v>2014</v>
      </c>
      <c r="J138" s="163">
        <v>2016</v>
      </c>
      <c r="K138" s="163">
        <v>2016</v>
      </c>
      <c r="L138" s="163">
        <v>2016</v>
      </c>
      <c r="M138" s="165">
        <v>2017</v>
      </c>
      <c r="N138" s="165">
        <v>2017</v>
      </c>
      <c r="O138" s="165">
        <v>2016</v>
      </c>
      <c r="P138" s="165">
        <v>2016</v>
      </c>
      <c r="Q138" s="165">
        <v>2015</v>
      </c>
      <c r="R138" s="165" t="s">
        <v>980</v>
      </c>
      <c r="S138" s="165">
        <v>2017</v>
      </c>
      <c r="T138" s="165">
        <v>2014</v>
      </c>
      <c r="U138" s="165">
        <v>2015</v>
      </c>
      <c r="V138" s="165" t="s">
        <v>1131</v>
      </c>
      <c r="W138" s="165">
        <v>2015</v>
      </c>
      <c r="X138" s="165">
        <v>2011</v>
      </c>
      <c r="Y138" s="165" t="s">
        <v>958</v>
      </c>
      <c r="Z138" s="165">
        <v>2016</v>
      </c>
      <c r="AA138" s="165">
        <v>2015</v>
      </c>
      <c r="AB138" s="165">
        <v>2015</v>
      </c>
      <c r="AC138" s="165">
        <v>2014</v>
      </c>
      <c r="AD138" s="165">
        <v>2015</v>
      </c>
      <c r="AE138" s="165">
        <v>2012</v>
      </c>
      <c r="AF138" s="165">
        <v>2015</v>
      </c>
      <c r="AG138" s="164">
        <v>2012</v>
      </c>
      <c r="AH138" s="165">
        <v>2015</v>
      </c>
      <c r="AI138" s="165">
        <v>2016</v>
      </c>
      <c r="AJ138" s="165">
        <v>2017</v>
      </c>
      <c r="AK138" s="167" t="s">
        <v>1133</v>
      </c>
      <c r="AL138" s="167" t="s">
        <v>1132</v>
      </c>
      <c r="AM138" s="165">
        <v>2016</v>
      </c>
      <c r="AN138" s="165">
        <v>2014</v>
      </c>
      <c r="AO138" s="165">
        <v>2014</v>
      </c>
      <c r="AP138" s="165">
        <v>2014</v>
      </c>
      <c r="AQ138" s="165">
        <v>2014</v>
      </c>
      <c r="AR138" s="165">
        <v>2015</v>
      </c>
      <c r="AS138" s="165">
        <v>2015</v>
      </c>
      <c r="AT138" s="165">
        <v>2016</v>
      </c>
      <c r="AU138" s="165">
        <v>2014</v>
      </c>
      <c r="AV138" s="165">
        <v>2015</v>
      </c>
      <c r="AW138" s="165">
        <v>2015</v>
      </c>
      <c r="AX138" s="165">
        <v>2015</v>
      </c>
      <c r="AY138" s="165">
        <v>2014</v>
      </c>
      <c r="AZ138" s="177">
        <v>2015</v>
      </c>
      <c r="BA138" s="177">
        <v>2015</v>
      </c>
      <c r="BB138" s="165">
        <v>2016</v>
      </c>
      <c r="BC138" s="165">
        <v>2015</v>
      </c>
      <c r="BD138" s="165">
        <v>2014</v>
      </c>
      <c r="BE138" s="165">
        <v>2014</v>
      </c>
      <c r="BF138" s="108"/>
    </row>
    <row r="139" spans="1:58" x14ac:dyDescent="0.25">
      <c r="A139" s="133" t="s">
        <v>255</v>
      </c>
      <c r="B139" s="111" t="s">
        <v>254</v>
      </c>
      <c r="C139" s="163">
        <v>2014</v>
      </c>
      <c r="D139" s="163">
        <v>2014</v>
      </c>
      <c r="E139" s="163">
        <v>2014</v>
      </c>
      <c r="F139" s="163">
        <v>2014</v>
      </c>
      <c r="G139" s="163">
        <v>2014</v>
      </c>
      <c r="H139" s="163">
        <v>2014</v>
      </c>
      <c r="I139" s="163">
        <v>2014</v>
      </c>
      <c r="J139" s="163">
        <v>2016</v>
      </c>
      <c r="K139" s="163">
        <v>2016</v>
      </c>
      <c r="L139" s="163">
        <v>2016</v>
      </c>
      <c r="M139" s="165">
        <v>2017</v>
      </c>
      <c r="N139" s="165">
        <v>2017</v>
      </c>
      <c r="O139" s="165">
        <v>2016</v>
      </c>
      <c r="P139" s="165">
        <v>2016</v>
      </c>
      <c r="Q139" s="165">
        <v>2015</v>
      </c>
      <c r="R139" s="165" t="s">
        <v>958</v>
      </c>
      <c r="S139" s="165">
        <v>2017</v>
      </c>
      <c r="T139" s="165">
        <v>2014</v>
      </c>
      <c r="U139" s="165">
        <v>2015</v>
      </c>
      <c r="V139" s="165" t="s">
        <v>958</v>
      </c>
      <c r="W139" s="165">
        <v>2015</v>
      </c>
      <c r="X139" s="165" t="s">
        <v>958</v>
      </c>
      <c r="Y139" s="165">
        <v>2012</v>
      </c>
      <c r="Z139" s="165">
        <v>2016</v>
      </c>
      <c r="AA139" s="165">
        <v>2015</v>
      </c>
      <c r="AB139" s="165">
        <v>2014</v>
      </c>
      <c r="AC139" s="165">
        <v>2014</v>
      </c>
      <c r="AD139" s="165">
        <v>2015</v>
      </c>
      <c r="AE139" s="165" t="s">
        <v>958</v>
      </c>
      <c r="AF139" s="165">
        <v>2015</v>
      </c>
      <c r="AG139" s="164">
        <v>2014</v>
      </c>
      <c r="AH139" s="165">
        <v>2015</v>
      </c>
      <c r="AI139" s="165">
        <v>2016</v>
      </c>
      <c r="AJ139" s="165">
        <v>2017</v>
      </c>
      <c r="AK139" s="167"/>
      <c r="AL139" s="167" t="s">
        <v>1132</v>
      </c>
      <c r="AM139" s="165">
        <v>2016</v>
      </c>
      <c r="AN139" s="165">
        <v>2014</v>
      </c>
      <c r="AO139" s="165">
        <v>2014</v>
      </c>
      <c r="AP139" s="165">
        <v>2014</v>
      </c>
      <c r="AQ139" s="165">
        <v>2014</v>
      </c>
      <c r="AR139" s="165">
        <v>2015</v>
      </c>
      <c r="AS139" s="165">
        <v>2015</v>
      </c>
      <c r="AT139" s="165">
        <v>2016</v>
      </c>
      <c r="AU139" s="165">
        <v>2014</v>
      </c>
      <c r="AV139" s="165">
        <v>2015</v>
      </c>
      <c r="AW139" s="165">
        <v>2015</v>
      </c>
      <c r="AX139" s="165">
        <v>2015</v>
      </c>
      <c r="AY139" s="165">
        <v>2014</v>
      </c>
      <c r="AZ139" s="177">
        <v>2015</v>
      </c>
      <c r="BA139" s="177">
        <v>2015</v>
      </c>
      <c r="BB139" s="165">
        <v>2016</v>
      </c>
      <c r="BC139" s="165">
        <v>2015</v>
      </c>
      <c r="BD139" s="165">
        <v>2014</v>
      </c>
      <c r="BE139" s="165">
        <v>2014</v>
      </c>
      <c r="BF139" s="108"/>
    </row>
    <row r="140" spans="1:58" x14ac:dyDescent="0.25">
      <c r="A140" s="133" t="s">
        <v>257</v>
      </c>
      <c r="B140" s="111" t="s">
        <v>256</v>
      </c>
      <c r="C140" s="163">
        <v>2014</v>
      </c>
      <c r="D140" s="163">
        <v>2014</v>
      </c>
      <c r="E140" s="163">
        <v>2014</v>
      </c>
      <c r="F140" s="163">
        <v>2014</v>
      </c>
      <c r="G140" s="163">
        <v>2014</v>
      </c>
      <c r="H140" s="163">
        <v>2014</v>
      </c>
      <c r="I140" s="163">
        <v>2014</v>
      </c>
      <c r="J140" s="163">
        <v>2016</v>
      </c>
      <c r="K140" s="163">
        <v>2016</v>
      </c>
      <c r="L140" s="163">
        <v>2016</v>
      </c>
      <c r="M140" s="165">
        <v>2017</v>
      </c>
      <c r="N140" s="165">
        <v>2017</v>
      </c>
      <c r="O140" s="165">
        <v>2016</v>
      </c>
      <c r="P140" s="165">
        <v>2016</v>
      </c>
      <c r="Q140" s="165">
        <v>2015</v>
      </c>
      <c r="R140" s="165" t="s">
        <v>958</v>
      </c>
      <c r="S140" s="165">
        <v>2017</v>
      </c>
      <c r="T140" s="165">
        <v>2014</v>
      </c>
      <c r="U140" s="165">
        <v>2015</v>
      </c>
      <c r="V140" s="165" t="s">
        <v>958</v>
      </c>
      <c r="W140" s="165">
        <v>2015</v>
      </c>
      <c r="X140" s="165" t="s">
        <v>958</v>
      </c>
      <c r="Y140" s="165">
        <v>2012</v>
      </c>
      <c r="Z140" s="165">
        <v>2016</v>
      </c>
      <c r="AA140" s="165">
        <v>2015</v>
      </c>
      <c r="AB140" s="165" t="s">
        <v>958</v>
      </c>
      <c r="AC140" s="165">
        <v>2014</v>
      </c>
      <c r="AD140" s="165">
        <v>2015</v>
      </c>
      <c r="AE140" s="165" t="s">
        <v>958</v>
      </c>
      <c r="AF140" s="165">
        <v>2015</v>
      </c>
      <c r="AG140" s="164">
        <v>2012</v>
      </c>
      <c r="AH140" s="165">
        <v>2015</v>
      </c>
      <c r="AI140" s="165">
        <v>2016</v>
      </c>
      <c r="AJ140" s="165">
        <v>2017</v>
      </c>
      <c r="AK140" s="167"/>
      <c r="AL140" s="167" t="s">
        <v>1132</v>
      </c>
      <c r="AM140" s="165">
        <v>2016</v>
      </c>
      <c r="AN140" s="165">
        <v>2014</v>
      </c>
      <c r="AO140" s="165">
        <v>2014</v>
      </c>
      <c r="AP140" s="165">
        <v>2014</v>
      </c>
      <c r="AQ140" s="165">
        <v>2014</v>
      </c>
      <c r="AR140" s="165">
        <v>2015</v>
      </c>
      <c r="AS140" s="165">
        <v>2015</v>
      </c>
      <c r="AT140" s="165">
        <v>2016</v>
      </c>
      <c r="AU140" s="165">
        <v>2014</v>
      </c>
      <c r="AV140" s="165">
        <v>2015</v>
      </c>
      <c r="AW140" s="165">
        <v>2015</v>
      </c>
      <c r="AX140" s="165">
        <v>2015</v>
      </c>
      <c r="AY140" s="165">
        <v>2014</v>
      </c>
      <c r="AZ140" s="177">
        <v>2015</v>
      </c>
      <c r="BA140" s="177">
        <v>2015</v>
      </c>
      <c r="BB140" s="165">
        <v>2016</v>
      </c>
      <c r="BC140" s="165">
        <v>2015</v>
      </c>
      <c r="BD140" s="165">
        <v>2014</v>
      </c>
      <c r="BE140" s="165">
        <v>2014</v>
      </c>
      <c r="BF140" s="108"/>
    </row>
    <row r="141" spans="1:58" x14ac:dyDescent="0.25">
      <c r="A141" s="133" t="s">
        <v>259</v>
      </c>
      <c r="B141" s="111" t="s">
        <v>258</v>
      </c>
      <c r="C141" s="163">
        <v>2014</v>
      </c>
      <c r="D141" s="163">
        <v>2014</v>
      </c>
      <c r="E141" s="163">
        <v>2014</v>
      </c>
      <c r="F141" s="163">
        <v>2014</v>
      </c>
      <c r="G141" s="163">
        <v>2014</v>
      </c>
      <c r="H141" s="163">
        <v>2014</v>
      </c>
      <c r="I141" s="163">
        <v>2014</v>
      </c>
      <c r="J141" s="163">
        <v>2016</v>
      </c>
      <c r="K141" s="163">
        <v>2016</v>
      </c>
      <c r="L141" s="163">
        <v>2016</v>
      </c>
      <c r="M141" s="165">
        <v>2017</v>
      </c>
      <c r="N141" s="165">
        <v>2017</v>
      </c>
      <c r="O141" s="165">
        <v>2016</v>
      </c>
      <c r="P141" s="165">
        <v>2016</v>
      </c>
      <c r="Q141" s="165">
        <v>2015</v>
      </c>
      <c r="R141" s="165" t="s">
        <v>958</v>
      </c>
      <c r="S141" s="165">
        <v>2017</v>
      </c>
      <c r="T141" s="165">
        <v>2014</v>
      </c>
      <c r="U141" s="165">
        <v>2015</v>
      </c>
      <c r="V141" s="165" t="s">
        <v>958</v>
      </c>
      <c r="W141" s="165">
        <v>2015</v>
      </c>
      <c r="X141" s="165" t="s">
        <v>958</v>
      </c>
      <c r="Y141" s="165">
        <v>2010</v>
      </c>
      <c r="Z141" s="165">
        <v>2016</v>
      </c>
      <c r="AA141" s="165">
        <v>2015</v>
      </c>
      <c r="AB141" s="165" t="s">
        <v>958</v>
      </c>
      <c r="AC141" s="165">
        <v>2014</v>
      </c>
      <c r="AD141" s="165">
        <v>2015</v>
      </c>
      <c r="AE141" s="165" t="s">
        <v>958</v>
      </c>
      <c r="AF141" s="165">
        <v>2015</v>
      </c>
      <c r="AG141" s="164" t="s">
        <v>958</v>
      </c>
      <c r="AH141" s="165">
        <v>2015</v>
      </c>
      <c r="AI141" s="165">
        <v>2016</v>
      </c>
      <c r="AJ141" s="165">
        <v>2017</v>
      </c>
      <c r="AK141" s="167"/>
      <c r="AL141" s="167" t="s">
        <v>1132</v>
      </c>
      <c r="AM141" s="165">
        <v>2016</v>
      </c>
      <c r="AN141" s="165">
        <v>2014</v>
      </c>
      <c r="AO141" s="165">
        <v>2014</v>
      </c>
      <c r="AP141" s="165">
        <v>2014</v>
      </c>
      <c r="AQ141" s="165">
        <v>2014</v>
      </c>
      <c r="AR141" s="165">
        <v>2015</v>
      </c>
      <c r="AS141" s="165">
        <v>2015</v>
      </c>
      <c r="AT141" s="165">
        <v>2016</v>
      </c>
      <c r="AU141" s="165">
        <v>2014</v>
      </c>
      <c r="AV141" s="165">
        <v>2015</v>
      </c>
      <c r="AW141" s="165">
        <v>2015</v>
      </c>
      <c r="AX141" s="165">
        <v>2015</v>
      </c>
      <c r="AY141" s="165">
        <v>2014</v>
      </c>
      <c r="AZ141" s="177">
        <v>2015</v>
      </c>
      <c r="BA141" s="177">
        <v>2015</v>
      </c>
      <c r="BB141" s="165">
        <v>2016</v>
      </c>
      <c r="BC141" s="165">
        <v>2015</v>
      </c>
      <c r="BD141" s="165">
        <v>2014</v>
      </c>
      <c r="BE141" s="165">
        <v>2014</v>
      </c>
      <c r="BF141" s="108"/>
    </row>
    <row r="142" spans="1:58" x14ac:dyDescent="0.25">
      <c r="A142" s="133" t="s">
        <v>261</v>
      </c>
      <c r="B142" s="111" t="s">
        <v>260</v>
      </c>
      <c r="C142" s="163">
        <v>2014</v>
      </c>
      <c r="D142" s="163">
        <v>2014</v>
      </c>
      <c r="E142" s="163">
        <v>2014</v>
      </c>
      <c r="F142" s="163">
        <v>2014</v>
      </c>
      <c r="G142" s="163">
        <v>2014</v>
      </c>
      <c r="H142" s="163">
        <v>2014</v>
      </c>
      <c r="I142" s="163">
        <v>2014</v>
      </c>
      <c r="J142" s="163">
        <v>2016</v>
      </c>
      <c r="K142" s="163">
        <v>2016</v>
      </c>
      <c r="L142" s="163">
        <v>2016</v>
      </c>
      <c r="M142" s="165">
        <v>2017</v>
      </c>
      <c r="N142" s="165">
        <v>2017</v>
      </c>
      <c r="O142" s="165">
        <v>2016</v>
      </c>
      <c r="P142" s="165">
        <v>2016</v>
      </c>
      <c r="Q142" s="165">
        <v>2015</v>
      </c>
      <c r="R142" s="165" t="s">
        <v>958</v>
      </c>
      <c r="S142" s="165">
        <v>2017</v>
      </c>
      <c r="T142" s="165">
        <v>2014</v>
      </c>
      <c r="U142" s="165">
        <v>2015</v>
      </c>
      <c r="V142" s="165" t="s">
        <v>958</v>
      </c>
      <c r="W142" s="165">
        <v>2015</v>
      </c>
      <c r="X142" s="165" t="s">
        <v>958</v>
      </c>
      <c r="Y142" s="165">
        <v>2012</v>
      </c>
      <c r="Z142" s="165">
        <v>2016</v>
      </c>
      <c r="AA142" s="165">
        <v>2015</v>
      </c>
      <c r="AB142" s="165">
        <v>2013</v>
      </c>
      <c r="AC142" s="165">
        <v>2014</v>
      </c>
      <c r="AD142" s="165">
        <v>2015</v>
      </c>
      <c r="AE142" s="165" t="s">
        <v>958</v>
      </c>
      <c r="AF142" s="165">
        <v>2015</v>
      </c>
      <c r="AG142" s="164">
        <v>2012</v>
      </c>
      <c r="AH142" s="165">
        <v>2015</v>
      </c>
      <c r="AI142" s="165">
        <v>2016</v>
      </c>
      <c r="AJ142" s="165">
        <v>2017</v>
      </c>
      <c r="AK142" s="167"/>
      <c r="AL142" s="167" t="s">
        <v>1132</v>
      </c>
      <c r="AM142" s="165">
        <v>2016</v>
      </c>
      <c r="AN142" s="165">
        <v>2014</v>
      </c>
      <c r="AO142" s="165">
        <v>2014</v>
      </c>
      <c r="AP142" s="165">
        <v>2014</v>
      </c>
      <c r="AQ142" s="165">
        <v>2014</v>
      </c>
      <c r="AR142" s="165">
        <v>2015</v>
      </c>
      <c r="AS142" s="165">
        <v>2015</v>
      </c>
      <c r="AT142" s="165">
        <v>2016</v>
      </c>
      <c r="AU142" s="165">
        <v>2014</v>
      </c>
      <c r="AV142" s="165">
        <v>2015</v>
      </c>
      <c r="AW142" s="165">
        <v>2015</v>
      </c>
      <c r="AX142" s="165">
        <v>2015</v>
      </c>
      <c r="AY142" s="165">
        <v>2014</v>
      </c>
      <c r="AZ142" s="177">
        <v>2015</v>
      </c>
      <c r="BA142" s="177">
        <v>2015</v>
      </c>
      <c r="BB142" s="165">
        <v>2016</v>
      </c>
      <c r="BC142" s="165">
        <v>2015</v>
      </c>
      <c r="BD142" s="165">
        <v>2014</v>
      </c>
      <c r="BE142" s="165">
        <v>2014</v>
      </c>
      <c r="BF142" s="108"/>
    </row>
    <row r="143" spans="1:58" x14ac:dyDescent="0.25">
      <c r="A143" s="133" t="s">
        <v>377</v>
      </c>
      <c r="B143" s="111" t="s">
        <v>262</v>
      </c>
      <c r="C143" s="163">
        <v>2014</v>
      </c>
      <c r="D143" s="163">
        <v>2014</v>
      </c>
      <c r="E143" s="163">
        <v>2014</v>
      </c>
      <c r="F143" s="163">
        <v>2014</v>
      </c>
      <c r="G143" s="163">
        <v>2014</v>
      </c>
      <c r="H143" s="163">
        <v>2014</v>
      </c>
      <c r="I143" s="163">
        <v>2014</v>
      </c>
      <c r="J143" s="163">
        <v>2016</v>
      </c>
      <c r="K143" s="163">
        <v>2016</v>
      </c>
      <c r="L143" s="163">
        <v>2016</v>
      </c>
      <c r="M143" s="165">
        <v>2017</v>
      </c>
      <c r="N143" s="165">
        <v>2017</v>
      </c>
      <c r="O143" s="165">
        <v>2016</v>
      </c>
      <c r="P143" s="165">
        <v>2016</v>
      </c>
      <c r="Q143" s="165">
        <v>2015</v>
      </c>
      <c r="R143" s="165" t="s">
        <v>958</v>
      </c>
      <c r="S143" s="165">
        <v>2017</v>
      </c>
      <c r="T143" s="165">
        <v>2014</v>
      </c>
      <c r="U143" s="165">
        <v>2015</v>
      </c>
      <c r="V143" s="165" t="s">
        <v>958</v>
      </c>
      <c r="W143" s="165">
        <v>2015</v>
      </c>
      <c r="X143" s="165" t="s">
        <v>958</v>
      </c>
      <c r="Y143" s="165">
        <v>2010</v>
      </c>
      <c r="Z143" s="165">
        <v>2016</v>
      </c>
      <c r="AA143" s="165">
        <v>2015</v>
      </c>
      <c r="AB143" s="165" t="s">
        <v>958</v>
      </c>
      <c r="AC143" s="165">
        <v>2014</v>
      </c>
      <c r="AD143" s="165">
        <v>2015</v>
      </c>
      <c r="AE143" s="165" t="s">
        <v>958</v>
      </c>
      <c r="AF143" s="165">
        <v>2015</v>
      </c>
      <c r="AG143" s="164">
        <v>2012</v>
      </c>
      <c r="AH143" s="165">
        <v>2015</v>
      </c>
      <c r="AI143" s="165">
        <v>2016</v>
      </c>
      <c r="AJ143" s="165">
        <v>2017</v>
      </c>
      <c r="AK143" s="167" t="s">
        <v>1132</v>
      </c>
      <c r="AL143" s="167" t="s">
        <v>1132</v>
      </c>
      <c r="AM143" s="165">
        <v>2016</v>
      </c>
      <c r="AN143" s="165">
        <v>2014</v>
      </c>
      <c r="AO143" s="165">
        <v>2014</v>
      </c>
      <c r="AP143" s="165">
        <v>2014</v>
      </c>
      <c r="AQ143" s="165">
        <v>2014</v>
      </c>
      <c r="AR143" s="165" t="s">
        <v>958</v>
      </c>
      <c r="AS143" s="165">
        <v>2015</v>
      </c>
      <c r="AT143" s="165">
        <v>2016</v>
      </c>
      <c r="AU143" s="165">
        <v>2014</v>
      </c>
      <c r="AV143" s="165">
        <v>2015</v>
      </c>
      <c r="AW143" s="165">
        <v>2015</v>
      </c>
      <c r="AX143" s="165">
        <v>2015</v>
      </c>
      <c r="AY143" s="165">
        <v>2014</v>
      </c>
      <c r="AZ143" s="177">
        <v>2015</v>
      </c>
      <c r="BA143" s="177">
        <v>2015</v>
      </c>
      <c r="BB143" s="165">
        <v>2016</v>
      </c>
      <c r="BC143" s="165">
        <v>2015</v>
      </c>
      <c r="BD143" s="165">
        <v>2014</v>
      </c>
      <c r="BE143" s="165">
        <v>2014</v>
      </c>
      <c r="BF143" s="108"/>
    </row>
    <row r="144" spans="1:58" x14ac:dyDescent="0.25">
      <c r="A144" s="133" t="s">
        <v>264</v>
      </c>
      <c r="B144" s="111" t="s">
        <v>263</v>
      </c>
      <c r="C144" s="163">
        <v>2014</v>
      </c>
      <c r="D144" s="163">
        <v>2014</v>
      </c>
      <c r="E144" s="163">
        <v>2014</v>
      </c>
      <c r="F144" s="163">
        <v>2014</v>
      </c>
      <c r="G144" s="163">
        <v>2014</v>
      </c>
      <c r="H144" s="163">
        <v>2014</v>
      </c>
      <c r="I144" s="163">
        <v>2014</v>
      </c>
      <c r="J144" s="163">
        <v>2016</v>
      </c>
      <c r="K144" s="163">
        <v>2016</v>
      </c>
      <c r="L144" s="163">
        <v>2016</v>
      </c>
      <c r="M144" s="165">
        <v>2017</v>
      </c>
      <c r="N144" s="165">
        <v>2017</v>
      </c>
      <c r="O144" s="165">
        <v>2016</v>
      </c>
      <c r="P144" s="165">
        <v>2016</v>
      </c>
      <c r="Q144" s="165">
        <v>2015</v>
      </c>
      <c r="R144" s="165" t="s">
        <v>1102</v>
      </c>
      <c r="S144" s="165">
        <v>2017</v>
      </c>
      <c r="T144" s="165">
        <v>2014</v>
      </c>
      <c r="U144" s="165">
        <v>2015</v>
      </c>
      <c r="V144" s="165" t="s">
        <v>1131</v>
      </c>
      <c r="W144" s="165">
        <v>2015</v>
      </c>
      <c r="X144" s="165">
        <v>2010</v>
      </c>
      <c r="Y144" s="165">
        <v>2010</v>
      </c>
      <c r="Z144" s="165">
        <v>2016</v>
      </c>
      <c r="AA144" s="165">
        <v>2015</v>
      </c>
      <c r="AB144" s="165">
        <v>2015</v>
      </c>
      <c r="AC144" s="165">
        <v>2014</v>
      </c>
      <c r="AD144" s="165">
        <v>2015</v>
      </c>
      <c r="AE144" s="165">
        <v>2012</v>
      </c>
      <c r="AF144" s="165">
        <v>2015</v>
      </c>
      <c r="AG144" s="164">
        <v>2010</v>
      </c>
      <c r="AH144" s="165">
        <v>2015</v>
      </c>
      <c r="AI144" s="165">
        <v>2016</v>
      </c>
      <c r="AJ144" s="165">
        <v>2017</v>
      </c>
      <c r="AK144" s="167"/>
      <c r="AL144" s="167">
        <v>42968</v>
      </c>
      <c r="AM144" s="165">
        <v>2016</v>
      </c>
      <c r="AN144" s="165">
        <v>2014</v>
      </c>
      <c r="AO144" s="165">
        <v>2014</v>
      </c>
      <c r="AP144" s="165">
        <v>2013</v>
      </c>
      <c r="AQ144" s="165">
        <v>2013</v>
      </c>
      <c r="AR144" s="165">
        <v>2015</v>
      </c>
      <c r="AS144" s="165">
        <v>2015</v>
      </c>
      <c r="AT144" s="165">
        <v>2016</v>
      </c>
      <c r="AU144" s="165">
        <v>2014</v>
      </c>
      <c r="AV144" s="165">
        <v>2015</v>
      </c>
      <c r="AW144" s="165">
        <v>2015</v>
      </c>
      <c r="AX144" s="165">
        <v>2015</v>
      </c>
      <c r="AY144" s="165">
        <v>2014</v>
      </c>
      <c r="AZ144" s="177">
        <v>2015</v>
      </c>
      <c r="BA144" s="177">
        <v>2015</v>
      </c>
      <c r="BB144" s="165">
        <v>2016</v>
      </c>
      <c r="BC144" s="165">
        <v>2015</v>
      </c>
      <c r="BD144" s="165">
        <v>2014</v>
      </c>
      <c r="BE144" s="165">
        <v>2014</v>
      </c>
      <c r="BF144" s="108"/>
    </row>
    <row r="145" spans="1:58" x14ac:dyDescent="0.25">
      <c r="A145" s="133" t="s">
        <v>266</v>
      </c>
      <c r="B145" s="111" t="s">
        <v>265</v>
      </c>
      <c r="C145" s="163">
        <v>2014</v>
      </c>
      <c r="D145" s="163">
        <v>2014</v>
      </c>
      <c r="E145" s="163">
        <v>2014</v>
      </c>
      <c r="F145" s="163">
        <v>2014</v>
      </c>
      <c r="G145" s="163">
        <v>2014</v>
      </c>
      <c r="H145" s="163">
        <v>2014</v>
      </c>
      <c r="I145" s="163">
        <v>2014</v>
      </c>
      <c r="J145" s="163">
        <v>2016</v>
      </c>
      <c r="K145" s="163">
        <v>2016</v>
      </c>
      <c r="L145" s="163">
        <v>2016</v>
      </c>
      <c r="M145" s="165">
        <v>2017</v>
      </c>
      <c r="N145" s="165">
        <v>2017</v>
      </c>
      <c r="O145" s="165">
        <v>2016</v>
      </c>
      <c r="P145" s="165">
        <v>2016</v>
      </c>
      <c r="Q145" s="165">
        <v>2015</v>
      </c>
      <c r="R145" s="165" t="s">
        <v>958</v>
      </c>
      <c r="S145" s="165">
        <v>2017</v>
      </c>
      <c r="T145" s="165">
        <v>2014</v>
      </c>
      <c r="U145" s="165">
        <v>2015</v>
      </c>
      <c r="V145" s="165" t="s">
        <v>958</v>
      </c>
      <c r="W145" s="165">
        <v>2015</v>
      </c>
      <c r="X145" s="165" t="s">
        <v>958</v>
      </c>
      <c r="Y145" s="165" t="s">
        <v>958</v>
      </c>
      <c r="Z145" s="165">
        <v>2016</v>
      </c>
      <c r="AA145" s="165">
        <v>2015</v>
      </c>
      <c r="AB145" s="165" t="s">
        <v>958</v>
      </c>
      <c r="AC145" s="165">
        <v>2014</v>
      </c>
      <c r="AD145" s="165">
        <v>2015</v>
      </c>
      <c r="AE145" s="165" t="s">
        <v>958</v>
      </c>
      <c r="AF145" s="165" t="s">
        <v>958</v>
      </c>
      <c r="AG145" s="164" t="s">
        <v>958</v>
      </c>
      <c r="AH145" s="165">
        <v>2015</v>
      </c>
      <c r="AI145" s="165">
        <v>2016</v>
      </c>
      <c r="AJ145" s="165">
        <v>2017</v>
      </c>
      <c r="AK145" s="167"/>
      <c r="AL145" s="167" t="s">
        <v>1132</v>
      </c>
      <c r="AM145" s="165">
        <v>2016</v>
      </c>
      <c r="AN145" s="165">
        <v>2014</v>
      </c>
      <c r="AO145" s="165">
        <v>2014</v>
      </c>
      <c r="AP145" s="165">
        <v>2014</v>
      </c>
      <c r="AQ145" s="165" t="s">
        <v>958</v>
      </c>
      <c r="AR145" s="165">
        <v>2015</v>
      </c>
      <c r="AS145" s="165">
        <v>2015</v>
      </c>
      <c r="AT145" s="165" t="s">
        <v>958</v>
      </c>
      <c r="AU145" s="165">
        <v>2014</v>
      </c>
      <c r="AV145" s="165" t="s">
        <v>958</v>
      </c>
      <c r="AW145" s="165">
        <v>2015</v>
      </c>
      <c r="AX145" s="165">
        <v>2015</v>
      </c>
      <c r="AY145" s="165">
        <v>2014</v>
      </c>
      <c r="AZ145" s="177">
        <v>2007</v>
      </c>
      <c r="BA145" s="177">
        <v>2015</v>
      </c>
      <c r="BB145" s="165">
        <v>2016</v>
      </c>
      <c r="BC145" s="165">
        <v>2015</v>
      </c>
      <c r="BD145" s="165">
        <v>2014</v>
      </c>
      <c r="BE145" s="165">
        <v>2014</v>
      </c>
      <c r="BF145" s="108"/>
    </row>
    <row r="146" spans="1:58" x14ac:dyDescent="0.25">
      <c r="A146" s="133" t="s">
        <v>268</v>
      </c>
      <c r="B146" s="111" t="s">
        <v>267</v>
      </c>
      <c r="C146" s="163">
        <v>2014</v>
      </c>
      <c r="D146" s="163">
        <v>2014</v>
      </c>
      <c r="E146" s="163">
        <v>2014</v>
      </c>
      <c r="F146" s="163">
        <v>2014</v>
      </c>
      <c r="G146" s="163">
        <v>2014</v>
      </c>
      <c r="H146" s="163">
        <v>2014</v>
      </c>
      <c r="I146" s="163">
        <v>2014</v>
      </c>
      <c r="J146" s="163">
        <v>2016</v>
      </c>
      <c r="K146" s="163">
        <v>2016</v>
      </c>
      <c r="L146" s="163">
        <v>2016</v>
      </c>
      <c r="M146" s="165">
        <v>2017</v>
      </c>
      <c r="N146" s="165">
        <v>2017</v>
      </c>
      <c r="O146" s="165">
        <v>2016</v>
      </c>
      <c r="P146" s="165">
        <v>2016</v>
      </c>
      <c r="Q146" s="165">
        <v>2015</v>
      </c>
      <c r="R146" s="165" t="s">
        <v>969</v>
      </c>
      <c r="S146" s="165">
        <v>2017</v>
      </c>
      <c r="T146" s="165">
        <v>2014</v>
      </c>
      <c r="U146" s="165">
        <v>2015</v>
      </c>
      <c r="V146" s="165" t="s">
        <v>1131</v>
      </c>
      <c r="W146" s="165">
        <v>2015</v>
      </c>
      <c r="X146" s="165">
        <v>2012</v>
      </c>
      <c r="Y146" s="165">
        <v>2012</v>
      </c>
      <c r="Z146" s="165">
        <v>2016</v>
      </c>
      <c r="AA146" s="165">
        <v>2015</v>
      </c>
      <c r="AB146" s="165" t="s">
        <v>958</v>
      </c>
      <c r="AC146" s="165">
        <v>2014</v>
      </c>
      <c r="AD146" s="165">
        <v>2015</v>
      </c>
      <c r="AE146" s="165" t="s">
        <v>958</v>
      </c>
      <c r="AF146" s="165">
        <v>2015</v>
      </c>
      <c r="AG146" s="164" t="s">
        <v>958</v>
      </c>
      <c r="AH146" s="165">
        <v>2015</v>
      </c>
      <c r="AI146" s="165">
        <v>2016</v>
      </c>
      <c r="AJ146" s="165">
        <v>2017</v>
      </c>
      <c r="AK146" s="167"/>
      <c r="AL146" s="167" t="s">
        <v>1132</v>
      </c>
      <c r="AM146" s="165">
        <v>2016</v>
      </c>
      <c r="AN146" s="165">
        <v>2014</v>
      </c>
      <c r="AO146" s="165">
        <v>2014</v>
      </c>
      <c r="AP146" s="165">
        <v>2014</v>
      </c>
      <c r="AQ146" s="165">
        <v>2014</v>
      </c>
      <c r="AR146" s="165">
        <v>2009</v>
      </c>
      <c r="AS146" s="165">
        <v>2015</v>
      </c>
      <c r="AT146" s="165">
        <v>2016</v>
      </c>
      <c r="AU146" s="165">
        <v>2014</v>
      </c>
      <c r="AV146" s="165" t="s">
        <v>958</v>
      </c>
      <c r="AW146" s="165">
        <v>2015</v>
      </c>
      <c r="AX146" s="165">
        <v>2015</v>
      </c>
      <c r="AY146" s="165">
        <v>2014</v>
      </c>
      <c r="AZ146" s="177">
        <v>2015</v>
      </c>
      <c r="BA146" s="177">
        <v>2015</v>
      </c>
      <c r="BB146" s="165">
        <v>2016</v>
      </c>
      <c r="BC146" s="165">
        <v>2015</v>
      </c>
      <c r="BD146" s="165">
        <v>2014</v>
      </c>
      <c r="BE146" s="165">
        <v>2014</v>
      </c>
      <c r="BF146" s="108"/>
    </row>
    <row r="147" spans="1:58" x14ac:dyDescent="0.25">
      <c r="A147" s="133" t="s">
        <v>270</v>
      </c>
      <c r="B147" s="111" t="s">
        <v>269</v>
      </c>
      <c r="C147" s="163">
        <v>2014</v>
      </c>
      <c r="D147" s="163">
        <v>2014</v>
      </c>
      <c r="E147" s="163">
        <v>2014</v>
      </c>
      <c r="F147" s="163">
        <v>2014</v>
      </c>
      <c r="G147" s="163">
        <v>2014</v>
      </c>
      <c r="H147" s="163">
        <v>2014</v>
      </c>
      <c r="I147" s="163">
        <v>2014</v>
      </c>
      <c r="J147" s="163">
        <v>2016</v>
      </c>
      <c r="K147" s="163">
        <v>2016</v>
      </c>
      <c r="L147" s="163">
        <v>2016</v>
      </c>
      <c r="M147" s="165">
        <v>2017</v>
      </c>
      <c r="N147" s="165">
        <v>2017</v>
      </c>
      <c r="O147" s="165">
        <v>2016</v>
      </c>
      <c r="P147" s="165">
        <v>2016</v>
      </c>
      <c r="Q147" s="165">
        <v>2015</v>
      </c>
      <c r="R147" s="165" t="s">
        <v>958</v>
      </c>
      <c r="S147" s="165">
        <v>2017</v>
      </c>
      <c r="T147" s="165">
        <v>2014</v>
      </c>
      <c r="U147" s="165">
        <v>2015</v>
      </c>
      <c r="V147" s="165" t="s">
        <v>1131</v>
      </c>
      <c r="W147" s="165">
        <v>2015</v>
      </c>
      <c r="X147" s="165" t="s">
        <v>958</v>
      </c>
      <c r="Y147" s="165">
        <v>2012</v>
      </c>
      <c r="Z147" s="165">
        <v>2016</v>
      </c>
      <c r="AA147" s="165">
        <v>2015</v>
      </c>
      <c r="AB147" s="165" t="s">
        <v>958</v>
      </c>
      <c r="AC147" s="165">
        <v>2014</v>
      </c>
      <c r="AD147" s="165">
        <v>2015</v>
      </c>
      <c r="AE147" s="165" t="s">
        <v>958</v>
      </c>
      <c r="AF147" s="165" t="s">
        <v>958</v>
      </c>
      <c r="AG147" s="164" t="s">
        <v>958</v>
      </c>
      <c r="AH147" s="165">
        <v>2015</v>
      </c>
      <c r="AI147" s="165">
        <v>2016</v>
      </c>
      <c r="AJ147" s="165">
        <v>2017</v>
      </c>
      <c r="AK147" s="167"/>
      <c r="AL147" s="167" t="s">
        <v>1132</v>
      </c>
      <c r="AM147" s="165">
        <v>2016</v>
      </c>
      <c r="AN147" s="165">
        <v>2014</v>
      </c>
      <c r="AO147" s="165">
        <v>2014</v>
      </c>
      <c r="AP147" s="165">
        <v>2014</v>
      </c>
      <c r="AQ147" s="165">
        <v>2014</v>
      </c>
      <c r="AR147" s="165" t="s">
        <v>958</v>
      </c>
      <c r="AS147" s="165">
        <v>2015</v>
      </c>
      <c r="AT147" s="165">
        <v>2016</v>
      </c>
      <c r="AU147" s="165">
        <v>2014</v>
      </c>
      <c r="AV147" s="165" t="s">
        <v>958</v>
      </c>
      <c r="AW147" s="165">
        <v>2015</v>
      </c>
      <c r="AX147" s="165">
        <v>2015</v>
      </c>
      <c r="AY147" s="165">
        <v>2014</v>
      </c>
      <c r="AZ147" s="177">
        <v>2007</v>
      </c>
      <c r="BA147" s="177">
        <v>2015</v>
      </c>
      <c r="BB147" s="165">
        <v>2016</v>
      </c>
      <c r="BC147" s="165">
        <v>2015</v>
      </c>
      <c r="BD147" s="165">
        <v>2014</v>
      </c>
      <c r="BE147" s="165">
        <v>2014</v>
      </c>
      <c r="BF147" s="108"/>
    </row>
    <row r="148" spans="1:58" x14ac:dyDescent="0.25">
      <c r="A148" s="133" t="s">
        <v>272</v>
      </c>
      <c r="B148" s="111" t="s">
        <v>271</v>
      </c>
      <c r="C148" s="163">
        <v>2014</v>
      </c>
      <c r="D148" s="163">
        <v>2014</v>
      </c>
      <c r="E148" s="163">
        <v>2014</v>
      </c>
      <c r="F148" s="163">
        <v>2014</v>
      </c>
      <c r="G148" s="163">
        <v>2014</v>
      </c>
      <c r="H148" s="163">
        <v>2014</v>
      </c>
      <c r="I148" s="163">
        <v>2014</v>
      </c>
      <c r="J148" s="163">
        <v>2016</v>
      </c>
      <c r="K148" s="163">
        <v>2016</v>
      </c>
      <c r="L148" s="163">
        <v>2016</v>
      </c>
      <c r="M148" s="165">
        <v>2017</v>
      </c>
      <c r="N148" s="165">
        <v>2017</v>
      </c>
      <c r="O148" s="165">
        <v>2016</v>
      </c>
      <c r="P148" s="165">
        <v>2016</v>
      </c>
      <c r="Q148" s="165">
        <v>2015</v>
      </c>
      <c r="R148" s="165" t="s">
        <v>958</v>
      </c>
      <c r="S148" s="165">
        <v>2017</v>
      </c>
      <c r="T148" s="165">
        <v>2014</v>
      </c>
      <c r="U148" s="165">
        <v>2015</v>
      </c>
      <c r="V148" s="165" t="s">
        <v>1131</v>
      </c>
      <c r="W148" s="165">
        <v>2015</v>
      </c>
      <c r="X148" s="165">
        <v>2014</v>
      </c>
      <c r="Y148" s="165">
        <v>2010</v>
      </c>
      <c r="Z148" s="165">
        <v>2016</v>
      </c>
      <c r="AA148" s="165">
        <v>2015</v>
      </c>
      <c r="AB148" s="165" t="s">
        <v>958</v>
      </c>
      <c r="AC148" s="165">
        <v>2014</v>
      </c>
      <c r="AD148" s="165">
        <v>2015</v>
      </c>
      <c r="AE148" s="165" t="s">
        <v>958</v>
      </c>
      <c r="AF148" s="165">
        <v>2015</v>
      </c>
      <c r="AG148" s="164">
        <v>2008</v>
      </c>
      <c r="AH148" s="165">
        <v>2015</v>
      </c>
      <c r="AI148" s="165">
        <v>2016</v>
      </c>
      <c r="AJ148" s="165">
        <v>2017</v>
      </c>
      <c r="AK148" s="167"/>
      <c r="AL148" s="167"/>
      <c r="AM148" s="165">
        <v>2016</v>
      </c>
      <c r="AN148" s="165">
        <v>2014</v>
      </c>
      <c r="AO148" s="165">
        <v>2014</v>
      </c>
      <c r="AP148" s="165" t="s">
        <v>958</v>
      </c>
      <c r="AQ148" s="165" t="s">
        <v>958</v>
      </c>
      <c r="AR148" s="165">
        <v>2011</v>
      </c>
      <c r="AS148" s="165">
        <v>2015</v>
      </c>
      <c r="AT148" s="165">
        <v>2015</v>
      </c>
      <c r="AU148" s="165">
        <v>2014</v>
      </c>
      <c r="AV148" s="165">
        <v>2015</v>
      </c>
      <c r="AW148" s="165">
        <v>2015</v>
      </c>
      <c r="AX148" s="165">
        <v>2015</v>
      </c>
      <c r="AY148" s="165">
        <v>2014</v>
      </c>
      <c r="AZ148" s="177">
        <v>2015</v>
      </c>
      <c r="BA148" s="177">
        <v>2015</v>
      </c>
      <c r="BB148" s="165">
        <v>2016</v>
      </c>
      <c r="BC148" s="165">
        <v>2015</v>
      </c>
      <c r="BD148" s="165">
        <v>2014</v>
      </c>
      <c r="BE148" s="165">
        <v>2014</v>
      </c>
      <c r="BF148" s="108"/>
    </row>
    <row r="149" spans="1:58" x14ac:dyDescent="0.25">
      <c r="A149" s="133" t="s">
        <v>274</v>
      </c>
      <c r="B149" s="111" t="s">
        <v>273</v>
      </c>
      <c r="C149" s="163">
        <v>2014</v>
      </c>
      <c r="D149" s="163">
        <v>2014</v>
      </c>
      <c r="E149" s="163">
        <v>2014</v>
      </c>
      <c r="F149" s="163">
        <v>2014</v>
      </c>
      <c r="G149" s="163">
        <v>2014</v>
      </c>
      <c r="H149" s="163">
        <v>2014</v>
      </c>
      <c r="I149" s="163">
        <v>2014</v>
      </c>
      <c r="J149" s="163">
        <v>2016</v>
      </c>
      <c r="K149" s="163">
        <v>2016</v>
      </c>
      <c r="L149" s="163">
        <v>2016</v>
      </c>
      <c r="M149" s="165">
        <v>2017</v>
      </c>
      <c r="N149" s="165">
        <v>2017</v>
      </c>
      <c r="O149" s="165">
        <v>2016</v>
      </c>
      <c r="P149" s="165">
        <v>2016</v>
      </c>
      <c r="Q149" s="165">
        <v>2015</v>
      </c>
      <c r="R149" s="165" t="s">
        <v>964</v>
      </c>
      <c r="S149" s="165">
        <v>2017</v>
      </c>
      <c r="T149" s="165">
        <v>2014</v>
      </c>
      <c r="U149" s="165">
        <v>2015</v>
      </c>
      <c r="V149" s="165" t="s">
        <v>1131</v>
      </c>
      <c r="W149" s="165">
        <v>2015</v>
      </c>
      <c r="X149" s="165">
        <v>2008</v>
      </c>
      <c r="Y149" s="165" t="s">
        <v>958</v>
      </c>
      <c r="Z149" s="165">
        <v>2016</v>
      </c>
      <c r="AA149" s="165">
        <v>2015</v>
      </c>
      <c r="AB149" s="165">
        <v>2014</v>
      </c>
      <c r="AC149" s="165">
        <v>2014</v>
      </c>
      <c r="AD149" s="165">
        <v>2015</v>
      </c>
      <c r="AE149" s="165">
        <v>2012</v>
      </c>
      <c r="AF149" s="165">
        <v>2015</v>
      </c>
      <c r="AG149" s="164">
        <v>2010</v>
      </c>
      <c r="AH149" s="165">
        <v>2015</v>
      </c>
      <c r="AI149" s="165">
        <v>2016</v>
      </c>
      <c r="AJ149" s="165">
        <v>2017</v>
      </c>
      <c r="AK149" s="167"/>
      <c r="AL149" s="167" t="s">
        <v>1132</v>
      </c>
      <c r="AM149" s="165">
        <v>2016</v>
      </c>
      <c r="AN149" s="165">
        <v>2014</v>
      </c>
      <c r="AO149" s="165">
        <v>2014</v>
      </c>
      <c r="AP149" s="165">
        <v>2011</v>
      </c>
      <c r="AQ149" s="165" t="s">
        <v>958</v>
      </c>
      <c r="AR149" s="165" t="s">
        <v>958</v>
      </c>
      <c r="AS149" s="165">
        <v>2015</v>
      </c>
      <c r="AT149" s="165">
        <v>2016</v>
      </c>
      <c r="AU149" s="165">
        <v>2014</v>
      </c>
      <c r="AV149" s="165">
        <v>2015</v>
      </c>
      <c r="AW149" s="165">
        <v>2015</v>
      </c>
      <c r="AX149" s="165">
        <v>2015</v>
      </c>
      <c r="AY149" s="165">
        <v>2014</v>
      </c>
      <c r="AZ149" s="177">
        <v>2015</v>
      </c>
      <c r="BA149" s="177">
        <v>2015</v>
      </c>
      <c r="BB149" s="165">
        <v>2016</v>
      </c>
      <c r="BC149" s="165">
        <v>2015</v>
      </c>
      <c r="BD149" s="165">
        <v>2014</v>
      </c>
      <c r="BE149" s="165">
        <v>2014</v>
      </c>
      <c r="BF149" s="108"/>
    </row>
    <row r="150" spans="1:58" x14ac:dyDescent="0.25">
      <c r="A150" s="133" t="s">
        <v>276</v>
      </c>
      <c r="B150" s="111" t="s">
        <v>275</v>
      </c>
      <c r="C150" s="163">
        <v>2014</v>
      </c>
      <c r="D150" s="163">
        <v>2014</v>
      </c>
      <c r="E150" s="163">
        <v>2014</v>
      </c>
      <c r="F150" s="163">
        <v>2014</v>
      </c>
      <c r="G150" s="163">
        <v>2014</v>
      </c>
      <c r="H150" s="163">
        <v>2014</v>
      </c>
      <c r="I150" s="163">
        <v>2014</v>
      </c>
      <c r="J150" s="163">
        <v>2016</v>
      </c>
      <c r="K150" s="163">
        <v>2016</v>
      </c>
      <c r="L150" s="163">
        <v>2016</v>
      </c>
      <c r="M150" s="165">
        <v>2017</v>
      </c>
      <c r="N150" s="165">
        <v>2017</v>
      </c>
      <c r="O150" s="165">
        <v>2016</v>
      </c>
      <c r="P150" s="165">
        <v>2016</v>
      </c>
      <c r="Q150" s="165">
        <v>2015</v>
      </c>
      <c r="R150" s="165" t="s">
        <v>958</v>
      </c>
      <c r="S150" s="165">
        <v>2017</v>
      </c>
      <c r="T150" s="165">
        <v>2014</v>
      </c>
      <c r="U150" s="165">
        <v>2015</v>
      </c>
      <c r="V150" s="165" t="s">
        <v>958</v>
      </c>
      <c r="W150" s="165">
        <v>2015</v>
      </c>
      <c r="X150" s="165">
        <v>2005</v>
      </c>
      <c r="Y150" s="165">
        <v>2012</v>
      </c>
      <c r="Z150" s="165">
        <v>2016</v>
      </c>
      <c r="AA150" s="165">
        <v>2015</v>
      </c>
      <c r="AB150" s="165" t="s">
        <v>958</v>
      </c>
      <c r="AC150" s="165">
        <v>2014</v>
      </c>
      <c r="AD150" s="165">
        <v>2015</v>
      </c>
      <c r="AE150" s="165">
        <v>2012</v>
      </c>
      <c r="AF150" s="165">
        <v>2015</v>
      </c>
      <c r="AG150" s="164" t="s">
        <v>958</v>
      </c>
      <c r="AH150" s="165">
        <v>2015</v>
      </c>
      <c r="AI150" s="165">
        <v>2016</v>
      </c>
      <c r="AJ150" s="165">
        <v>2017</v>
      </c>
      <c r="AK150" s="167"/>
      <c r="AL150" s="167">
        <v>42947</v>
      </c>
      <c r="AM150" s="165">
        <v>2016</v>
      </c>
      <c r="AN150" s="165">
        <v>2014</v>
      </c>
      <c r="AO150" s="165">
        <v>2014</v>
      </c>
      <c r="AP150" s="165">
        <v>2013</v>
      </c>
      <c r="AQ150" s="165">
        <v>2014</v>
      </c>
      <c r="AR150" s="165" t="s">
        <v>958</v>
      </c>
      <c r="AS150" s="165">
        <v>2015</v>
      </c>
      <c r="AT150" s="165">
        <v>2016</v>
      </c>
      <c r="AU150" s="165">
        <v>2014</v>
      </c>
      <c r="AV150" s="165">
        <v>2015</v>
      </c>
      <c r="AW150" s="165">
        <v>2015</v>
      </c>
      <c r="AX150" s="165">
        <v>2015</v>
      </c>
      <c r="AY150" s="165">
        <v>2014</v>
      </c>
      <c r="AZ150" s="177">
        <v>2015</v>
      </c>
      <c r="BA150" s="177">
        <v>2015</v>
      </c>
      <c r="BB150" s="165">
        <v>2016</v>
      </c>
      <c r="BC150" s="165">
        <v>2015</v>
      </c>
      <c r="BD150" s="165">
        <v>2014</v>
      </c>
      <c r="BE150" s="165">
        <v>2014</v>
      </c>
      <c r="BF150" s="108"/>
    </row>
    <row r="151" spans="1:58" x14ac:dyDescent="0.25">
      <c r="A151" s="133" t="s">
        <v>278</v>
      </c>
      <c r="B151" s="111" t="s">
        <v>277</v>
      </c>
      <c r="C151" s="163">
        <v>2014</v>
      </c>
      <c r="D151" s="163">
        <v>2014</v>
      </c>
      <c r="E151" s="163">
        <v>2014</v>
      </c>
      <c r="F151" s="163">
        <v>2014</v>
      </c>
      <c r="G151" s="163">
        <v>2014</v>
      </c>
      <c r="H151" s="163">
        <v>2014</v>
      </c>
      <c r="I151" s="163">
        <v>2014</v>
      </c>
      <c r="J151" s="163">
        <v>2016</v>
      </c>
      <c r="K151" s="163">
        <v>2016</v>
      </c>
      <c r="L151" s="163">
        <v>2016</v>
      </c>
      <c r="M151" s="165">
        <v>2017</v>
      </c>
      <c r="N151" s="165">
        <v>2017</v>
      </c>
      <c r="O151" s="165">
        <v>2016</v>
      </c>
      <c r="P151" s="165">
        <v>2016</v>
      </c>
      <c r="Q151" s="165">
        <v>2015</v>
      </c>
      <c r="R151" s="165" t="s">
        <v>982</v>
      </c>
      <c r="S151" s="165">
        <v>2017</v>
      </c>
      <c r="T151" s="165">
        <v>2014</v>
      </c>
      <c r="U151" s="165">
        <v>2015</v>
      </c>
      <c r="V151" s="165" t="s">
        <v>1131</v>
      </c>
      <c r="W151" s="165">
        <v>2015</v>
      </c>
      <c r="X151" s="165">
        <v>2014</v>
      </c>
      <c r="Y151" s="165">
        <v>2010</v>
      </c>
      <c r="Z151" s="165">
        <v>2016</v>
      </c>
      <c r="AA151" s="165">
        <v>2015</v>
      </c>
      <c r="AB151" s="165">
        <v>2015</v>
      </c>
      <c r="AC151" s="165">
        <v>2014</v>
      </c>
      <c r="AD151" s="165">
        <v>2015</v>
      </c>
      <c r="AE151" s="165">
        <v>2012</v>
      </c>
      <c r="AF151" s="165">
        <v>2015</v>
      </c>
      <c r="AG151" s="164">
        <v>2011</v>
      </c>
      <c r="AH151" s="165">
        <v>2015</v>
      </c>
      <c r="AI151" s="165">
        <v>2016</v>
      </c>
      <c r="AJ151" s="165">
        <v>2017</v>
      </c>
      <c r="AK151" s="167" t="s">
        <v>1132</v>
      </c>
      <c r="AL151" s="167" t="s">
        <v>1132</v>
      </c>
      <c r="AM151" s="165">
        <v>2016</v>
      </c>
      <c r="AN151" s="165">
        <v>2014</v>
      </c>
      <c r="AO151" s="165">
        <v>2014</v>
      </c>
      <c r="AP151" s="165">
        <v>2014</v>
      </c>
      <c r="AQ151" s="165">
        <v>2014</v>
      </c>
      <c r="AR151" s="165">
        <v>2015</v>
      </c>
      <c r="AS151" s="165">
        <v>2015</v>
      </c>
      <c r="AT151" s="165">
        <v>2016</v>
      </c>
      <c r="AU151" s="165">
        <v>2014</v>
      </c>
      <c r="AV151" s="165">
        <v>2015</v>
      </c>
      <c r="AW151" s="165">
        <v>2015</v>
      </c>
      <c r="AX151" s="165">
        <v>2015</v>
      </c>
      <c r="AY151" s="165">
        <v>2014</v>
      </c>
      <c r="AZ151" s="177">
        <v>2015</v>
      </c>
      <c r="BA151" s="177">
        <v>2015</v>
      </c>
      <c r="BB151" s="165">
        <v>2016</v>
      </c>
      <c r="BC151" s="165">
        <v>2015</v>
      </c>
      <c r="BD151" s="165">
        <v>2014</v>
      </c>
      <c r="BE151" s="165">
        <v>2014</v>
      </c>
      <c r="BF151" s="108"/>
    </row>
    <row r="152" spans="1:58" x14ac:dyDescent="0.25">
      <c r="A152" s="133" t="s">
        <v>280</v>
      </c>
      <c r="B152" s="111" t="s">
        <v>279</v>
      </c>
      <c r="C152" s="163">
        <v>2014</v>
      </c>
      <c r="D152" s="163">
        <v>2014</v>
      </c>
      <c r="E152" s="163">
        <v>2014</v>
      </c>
      <c r="F152" s="163">
        <v>2014</v>
      </c>
      <c r="G152" s="163">
        <v>2014</v>
      </c>
      <c r="H152" s="163">
        <v>2014</v>
      </c>
      <c r="I152" s="163">
        <v>2014</v>
      </c>
      <c r="J152" s="163">
        <v>2016</v>
      </c>
      <c r="K152" s="163">
        <v>2016</v>
      </c>
      <c r="L152" s="163">
        <v>2016</v>
      </c>
      <c r="M152" s="165">
        <v>2017</v>
      </c>
      <c r="N152" s="165">
        <v>2017</v>
      </c>
      <c r="O152" s="165">
        <v>2016</v>
      </c>
      <c r="P152" s="165">
        <v>2016</v>
      </c>
      <c r="Q152" s="165">
        <v>2015</v>
      </c>
      <c r="R152" s="165" t="s">
        <v>991</v>
      </c>
      <c r="S152" s="165">
        <v>2017</v>
      </c>
      <c r="T152" s="165">
        <v>2014</v>
      </c>
      <c r="U152" s="165">
        <v>2015</v>
      </c>
      <c r="V152" s="165" t="s">
        <v>1131</v>
      </c>
      <c r="W152" s="165">
        <v>2015</v>
      </c>
      <c r="X152" s="165">
        <v>2014</v>
      </c>
      <c r="Y152" s="165">
        <v>2010</v>
      </c>
      <c r="Z152" s="165">
        <v>2016</v>
      </c>
      <c r="AA152" s="165">
        <v>2015</v>
      </c>
      <c r="AB152" s="165">
        <v>2013</v>
      </c>
      <c r="AC152" s="165">
        <v>2014</v>
      </c>
      <c r="AD152" s="165">
        <v>2015</v>
      </c>
      <c r="AE152" s="165" t="s">
        <v>958</v>
      </c>
      <c r="AF152" s="165">
        <v>2015</v>
      </c>
      <c r="AG152" s="164">
        <v>2010</v>
      </c>
      <c r="AH152" s="165">
        <v>2015</v>
      </c>
      <c r="AI152" s="165">
        <v>2016</v>
      </c>
      <c r="AJ152" s="165">
        <v>2017</v>
      </c>
      <c r="AK152" s="167"/>
      <c r="AL152" s="167" t="s">
        <v>1132</v>
      </c>
      <c r="AM152" s="165">
        <v>2016</v>
      </c>
      <c r="AN152" s="165">
        <v>2014</v>
      </c>
      <c r="AO152" s="165">
        <v>2014</v>
      </c>
      <c r="AP152" s="165">
        <v>2011</v>
      </c>
      <c r="AQ152" s="165">
        <v>2012</v>
      </c>
      <c r="AR152" s="165">
        <v>2015</v>
      </c>
      <c r="AS152" s="165">
        <v>2015</v>
      </c>
      <c r="AT152" s="165">
        <v>2016</v>
      </c>
      <c r="AU152" s="165">
        <v>2014</v>
      </c>
      <c r="AV152" s="165">
        <v>2015</v>
      </c>
      <c r="AW152" s="165">
        <v>2015</v>
      </c>
      <c r="AX152" s="165">
        <v>2015</v>
      </c>
      <c r="AY152" s="165">
        <v>2014</v>
      </c>
      <c r="AZ152" s="177">
        <v>2015</v>
      </c>
      <c r="BA152" s="177">
        <v>2015</v>
      </c>
      <c r="BB152" s="165">
        <v>2016</v>
      </c>
      <c r="BC152" s="165">
        <v>2015</v>
      </c>
      <c r="BD152" s="165">
        <v>2014</v>
      </c>
      <c r="BE152" s="165">
        <v>2014</v>
      </c>
      <c r="BF152" s="108"/>
    </row>
    <row r="153" spans="1:58" x14ac:dyDescent="0.25">
      <c r="A153" s="133" t="s">
        <v>282</v>
      </c>
      <c r="B153" s="111" t="s">
        <v>281</v>
      </c>
      <c r="C153" s="163">
        <v>2014</v>
      </c>
      <c r="D153" s="163">
        <v>2014</v>
      </c>
      <c r="E153" s="163">
        <v>2014</v>
      </c>
      <c r="F153" s="163">
        <v>2014</v>
      </c>
      <c r="G153" s="163">
        <v>2014</v>
      </c>
      <c r="H153" s="163">
        <v>2014</v>
      </c>
      <c r="I153" s="163">
        <v>2014</v>
      </c>
      <c r="J153" s="163">
        <v>2016</v>
      </c>
      <c r="K153" s="163">
        <v>2016</v>
      </c>
      <c r="L153" s="163">
        <v>2016</v>
      </c>
      <c r="M153" s="165">
        <v>2017</v>
      </c>
      <c r="N153" s="165">
        <v>2017</v>
      </c>
      <c r="O153" s="165">
        <v>2016</v>
      </c>
      <c r="P153" s="165">
        <v>2016</v>
      </c>
      <c r="Q153" s="165">
        <v>2015</v>
      </c>
      <c r="R153" s="165" t="s">
        <v>958</v>
      </c>
      <c r="S153" s="165">
        <v>2017</v>
      </c>
      <c r="T153" s="165">
        <v>2014</v>
      </c>
      <c r="U153" s="165">
        <v>2015</v>
      </c>
      <c r="V153" s="165" t="s">
        <v>1131</v>
      </c>
      <c r="W153" s="165">
        <v>2015</v>
      </c>
      <c r="X153" s="165">
        <v>2012</v>
      </c>
      <c r="Y153" s="165">
        <v>2012</v>
      </c>
      <c r="Z153" s="165">
        <v>2016</v>
      </c>
      <c r="AA153" s="165">
        <v>2015</v>
      </c>
      <c r="AB153" s="165" t="s">
        <v>958</v>
      </c>
      <c r="AC153" s="165">
        <v>2014</v>
      </c>
      <c r="AD153" s="165">
        <v>2015</v>
      </c>
      <c r="AE153" s="165" t="s">
        <v>958</v>
      </c>
      <c r="AF153" s="165" t="s">
        <v>958</v>
      </c>
      <c r="AG153" s="164">
        <v>2006</v>
      </c>
      <c r="AH153" s="165">
        <v>2015</v>
      </c>
      <c r="AI153" s="165">
        <v>2016</v>
      </c>
      <c r="AJ153" s="165">
        <v>2017</v>
      </c>
      <c r="AK153" s="167"/>
      <c r="AL153" s="167"/>
      <c r="AM153" s="165">
        <v>2016</v>
      </c>
      <c r="AN153" s="165">
        <v>2014</v>
      </c>
      <c r="AO153" s="165">
        <v>2014</v>
      </c>
      <c r="AP153" s="165">
        <v>2013</v>
      </c>
      <c r="AQ153" s="165">
        <v>2013</v>
      </c>
      <c r="AR153" s="165">
        <v>2015</v>
      </c>
      <c r="AS153" s="165">
        <v>2015</v>
      </c>
      <c r="AT153" s="165">
        <v>2015</v>
      </c>
      <c r="AU153" s="165">
        <v>2014</v>
      </c>
      <c r="AV153" s="165">
        <v>2015</v>
      </c>
      <c r="AW153" s="165">
        <v>2015</v>
      </c>
      <c r="AX153" s="165">
        <v>2015</v>
      </c>
      <c r="AY153" s="165">
        <v>2014</v>
      </c>
      <c r="AZ153" s="177">
        <v>2015</v>
      </c>
      <c r="BA153" s="177">
        <v>2015</v>
      </c>
      <c r="BB153" s="165">
        <v>2016</v>
      </c>
      <c r="BC153" s="165">
        <v>2015</v>
      </c>
      <c r="BD153" s="165">
        <v>2014</v>
      </c>
      <c r="BE153" s="165">
        <v>2014</v>
      </c>
      <c r="BF153" s="108"/>
    </row>
    <row r="154" spans="1:58" x14ac:dyDescent="0.25">
      <c r="A154" s="133" t="s">
        <v>284</v>
      </c>
      <c r="B154" s="111" t="s">
        <v>283</v>
      </c>
      <c r="C154" s="163">
        <v>2014</v>
      </c>
      <c r="D154" s="163">
        <v>2014</v>
      </c>
      <c r="E154" s="163">
        <v>2014</v>
      </c>
      <c r="F154" s="163">
        <v>2014</v>
      </c>
      <c r="G154" s="163">
        <v>2014</v>
      </c>
      <c r="H154" s="163">
        <v>2014</v>
      </c>
      <c r="I154" s="163">
        <v>2014</v>
      </c>
      <c r="J154" s="163">
        <v>2016</v>
      </c>
      <c r="K154" s="163">
        <v>2016</v>
      </c>
      <c r="L154" s="163">
        <v>2016</v>
      </c>
      <c r="M154" s="165">
        <v>2017</v>
      </c>
      <c r="N154" s="165">
        <v>2017</v>
      </c>
      <c r="O154" s="165">
        <v>2016</v>
      </c>
      <c r="P154" s="165">
        <v>2016</v>
      </c>
      <c r="Q154" s="165">
        <v>2015</v>
      </c>
      <c r="R154" s="165" t="s">
        <v>980</v>
      </c>
      <c r="S154" s="165">
        <v>2017</v>
      </c>
      <c r="T154" s="165">
        <v>2014</v>
      </c>
      <c r="U154" s="165">
        <v>2015</v>
      </c>
      <c r="V154" s="165" t="s">
        <v>1131</v>
      </c>
      <c r="W154" s="165">
        <v>2015</v>
      </c>
      <c r="X154" s="165">
        <v>2013</v>
      </c>
      <c r="Y154" s="165">
        <v>2010</v>
      </c>
      <c r="Z154" s="165">
        <v>2016</v>
      </c>
      <c r="AA154" s="165">
        <v>2015</v>
      </c>
      <c r="AB154" s="165">
        <v>2015</v>
      </c>
      <c r="AC154" s="165">
        <v>2014</v>
      </c>
      <c r="AD154" s="165">
        <v>2015</v>
      </c>
      <c r="AE154" s="165">
        <v>2012</v>
      </c>
      <c r="AF154" s="165">
        <v>2015</v>
      </c>
      <c r="AG154" s="164">
        <v>2011</v>
      </c>
      <c r="AH154" s="165">
        <v>2015</v>
      </c>
      <c r="AI154" s="165">
        <v>2016</v>
      </c>
      <c r="AJ154" s="165">
        <v>2017</v>
      </c>
      <c r="AK154" s="167"/>
      <c r="AL154" s="167" t="s">
        <v>1132</v>
      </c>
      <c r="AM154" s="165">
        <v>2016</v>
      </c>
      <c r="AN154" s="165">
        <v>2014</v>
      </c>
      <c r="AO154" s="165">
        <v>2014</v>
      </c>
      <c r="AP154" s="165">
        <v>2014</v>
      </c>
      <c r="AQ154" s="165">
        <v>2014</v>
      </c>
      <c r="AR154" s="165">
        <v>2009</v>
      </c>
      <c r="AS154" s="165">
        <v>2015</v>
      </c>
      <c r="AT154" s="165">
        <v>2016</v>
      </c>
      <c r="AU154" s="165">
        <v>2014</v>
      </c>
      <c r="AV154" s="165">
        <v>2015</v>
      </c>
      <c r="AW154" s="165">
        <v>2015</v>
      </c>
      <c r="AX154" s="165">
        <v>2015</v>
      </c>
      <c r="AY154" s="165">
        <v>2014</v>
      </c>
      <c r="AZ154" s="177">
        <v>2015</v>
      </c>
      <c r="BA154" s="177">
        <v>2015</v>
      </c>
      <c r="BB154" s="165">
        <v>2016</v>
      </c>
      <c r="BC154" s="165">
        <v>2015</v>
      </c>
      <c r="BD154" s="165">
        <v>2014</v>
      </c>
      <c r="BE154" s="165">
        <v>2014</v>
      </c>
      <c r="BF154" s="108"/>
    </row>
    <row r="155" spans="1:58" x14ac:dyDescent="0.25">
      <c r="A155" s="133" t="s">
        <v>286</v>
      </c>
      <c r="B155" s="111" t="s">
        <v>285</v>
      </c>
      <c r="C155" s="163">
        <v>2014</v>
      </c>
      <c r="D155" s="163">
        <v>2014</v>
      </c>
      <c r="E155" s="163">
        <v>2014</v>
      </c>
      <c r="F155" s="163">
        <v>2014</v>
      </c>
      <c r="G155" s="163">
        <v>2014</v>
      </c>
      <c r="H155" s="163">
        <v>2014</v>
      </c>
      <c r="I155" s="163">
        <v>2014</v>
      </c>
      <c r="J155" s="163">
        <v>2016</v>
      </c>
      <c r="K155" s="163">
        <v>2016</v>
      </c>
      <c r="L155" s="163">
        <v>2016</v>
      </c>
      <c r="M155" s="165">
        <v>2017</v>
      </c>
      <c r="N155" s="165">
        <v>2017</v>
      </c>
      <c r="O155" s="165">
        <v>2016</v>
      </c>
      <c r="P155" s="165">
        <v>2016</v>
      </c>
      <c r="Q155" s="165">
        <v>2015</v>
      </c>
      <c r="R155" s="165" t="s">
        <v>958</v>
      </c>
      <c r="S155" s="165">
        <v>2017</v>
      </c>
      <c r="T155" s="165">
        <v>2014</v>
      </c>
      <c r="U155" s="165">
        <v>2015</v>
      </c>
      <c r="V155" s="165" t="s">
        <v>958</v>
      </c>
      <c r="W155" s="165">
        <v>2015</v>
      </c>
      <c r="X155" s="165" t="s">
        <v>958</v>
      </c>
      <c r="Y155" s="165">
        <v>2013</v>
      </c>
      <c r="Z155" s="165">
        <v>2016</v>
      </c>
      <c r="AA155" s="165">
        <v>2015</v>
      </c>
      <c r="AB155" s="165" t="s">
        <v>958</v>
      </c>
      <c r="AC155" s="165">
        <v>2014</v>
      </c>
      <c r="AD155" s="165">
        <v>2015</v>
      </c>
      <c r="AE155" s="165" t="s">
        <v>958</v>
      </c>
      <c r="AF155" s="165">
        <v>2015</v>
      </c>
      <c r="AG155" s="164" t="s">
        <v>958</v>
      </c>
      <c r="AH155" s="165">
        <v>2015</v>
      </c>
      <c r="AI155" s="165">
        <v>2016</v>
      </c>
      <c r="AJ155" s="165">
        <v>2017</v>
      </c>
      <c r="AK155" s="167"/>
      <c r="AL155" s="167" t="s">
        <v>1132</v>
      </c>
      <c r="AM155" s="165">
        <v>2016</v>
      </c>
      <c r="AN155" s="165">
        <v>2014</v>
      </c>
      <c r="AO155" s="165">
        <v>2014</v>
      </c>
      <c r="AP155" s="165">
        <v>2014</v>
      </c>
      <c r="AQ155" s="165">
        <v>2014</v>
      </c>
      <c r="AR155" s="165">
        <v>2007</v>
      </c>
      <c r="AS155" s="165">
        <v>2015</v>
      </c>
      <c r="AT155" s="165">
        <v>2016</v>
      </c>
      <c r="AU155" s="165">
        <v>2014</v>
      </c>
      <c r="AV155" s="165">
        <v>2015</v>
      </c>
      <c r="AW155" s="165">
        <v>2015</v>
      </c>
      <c r="AX155" s="165">
        <v>2015</v>
      </c>
      <c r="AY155" s="165">
        <v>2014</v>
      </c>
      <c r="AZ155" s="177">
        <v>2015</v>
      </c>
      <c r="BA155" s="177">
        <v>2015</v>
      </c>
      <c r="BB155" s="165">
        <v>2016</v>
      </c>
      <c r="BC155" s="165">
        <v>2015</v>
      </c>
      <c r="BD155" s="165">
        <v>2014</v>
      </c>
      <c r="BE155" s="165">
        <v>2014</v>
      </c>
      <c r="BF155" s="108"/>
    </row>
    <row r="156" spans="1:58" x14ac:dyDescent="0.25">
      <c r="A156" s="133" t="s">
        <v>288</v>
      </c>
      <c r="B156" s="111" t="s">
        <v>287</v>
      </c>
      <c r="C156" s="163">
        <v>2014</v>
      </c>
      <c r="D156" s="163">
        <v>2014</v>
      </c>
      <c r="E156" s="163">
        <v>2014</v>
      </c>
      <c r="F156" s="163">
        <v>2014</v>
      </c>
      <c r="G156" s="163">
        <v>2014</v>
      </c>
      <c r="H156" s="163">
        <v>2014</v>
      </c>
      <c r="I156" s="163">
        <v>2014</v>
      </c>
      <c r="J156" s="163">
        <v>2016</v>
      </c>
      <c r="K156" s="163">
        <v>2016</v>
      </c>
      <c r="L156" s="163">
        <v>2016</v>
      </c>
      <c r="M156" s="165">
        <v>2017</v>
      </c>
      <c r="N156" s="165">
        <v>2017</v>
      </c>
      <c r="O156" s="165">
        <v>2016</v>
      </c>
      <c r="P156" s="165">
        <v>2016</v>
      </c>
      <c r="Q156" s="165">
        <v>2015</v>
      </c>
      <c r="R156" s="165" t="s">
        <v>958</v>
      </c>
      <c r="S156" s="165">
        <v>2017</v>
      </c>
      <c r="T156" s="165">
        <v>2014</v>
      </c>
      <c r="U156" s="165">
        <v>2015</v>
      </c>
      <c r="V156" s="165" t="s">
        <v>958</v>
      </c>
      <c r="W156" s="165">
        <v>2015</v>
      </c>
      <c r="X156" s="165" t="s">
        <v>958</v>
      </c>
      <c r="Y156" s="165">
        <v>2012</v>
      </c>
      <c r="Z156" s="165">
        <v>2016</v>
      </c>
      <c r="AA156" s="165">
        <v>2015</v>
      </c>
      <c r="AB156" s="165">
        <v>2014</v>
      </c>
      <c r="AC156" s="165">
        <v>2014</v>
      </c>
      <c r="AD156" s="165">
        <v>2015</v>
      </c>
      <c r="AE156" s="165" t="s">
        <v>958</v>
      </c>
      <c r="AF156" s="165">
        <v>2015</v>
      </c>
      <c r="AG156" s="164">
        <v>2012</v>
      </c>
      <c r="AH156" s="165">
        <v>2015</v>
      </c>
      <c r="AI156" s="165">
        <v>2016</v>
      </c>
      <c r="AJ156" s="165">
        <v>2017</v>
      </c>
      <c r="AK156" s="167"/>
      <c r="AL156" s="167" t="s">
        <v>1132</v>
      </c>
      <c r="AM156" s="165">
        <v>2016</v>
      </c>
      <c r="AN156" s="165">
        <v>2014</v>
      </c>
      <c r="AO156" s="165">
        <v>2014</v>
      </c>
      <c r="AP156" s="165">
        <v>2014</v>
      </c>
      <c r="AQ156" s="165">
        <v>2014</v>
      </c>
      <c r="AR156" s="165">
        <v>2015</v>
      </c>
      <c r="AS156" s="165">
        <v>2015</v>
      </c>
      <c r="AT156" s="165">
        <v>2016</v>
      </c>
      <c r="AU156" s="165">
        <v>2014</v>
      </c>
      <c r="AV156" s="165" t="s">
        <v>958</v>
      </c>
      <c r="AW156" s="165">
        <v>2015</v>
      </c>
      <c r="AX156" s="165">
        <v>2015</v>
      </c>
      <c r="AY156" s="165">
        <v>2014</v>
      </c>
      <c r="AZ156" s="177">
        <v>2015</v>
      </c>
      <c r="BA156" s="177">
        <v>2015</v>
      </c>
      <c r="BB156" s="165">
        <v>2016</v>
      </c>
      <c r="BC156" s="165">
        <v>2015</v>
      </c>
      <c r="BD156" s="165">
        <v>2014</v>
      </c>
      <c r="BE156" s="165">
        <v>2014</v>
      </c>
      <c r="BF156" s="108"/>
    </row>
    <row r="157" spans="1:58" x14ac:dyDescent="0.25">
      <c r="A157" s="133" t="s">
        <v>290</v>
      </c>
      <c r="B157" s="111" t="s">
        <v>289</v>
      </c>
      <c r="C157" s="163">
        <v>2014</v>
      </c>
      <c r="D157" s="163">
        <v>2014</v>
      </c>
      <c r="E157" s="163">
        <v>2014</v>
      </c>
      <c r="F157" s="163">
        <v>2014</v>
      </c>
      <c r="G157" s="163">
        <v>2014</v>
      </c>
      <c r="H157" s="163">
        <v>2014</v>
      </c>
      <c r="I157" s="163">
        <v>2014</v>
      </c>
      <c r="J157" s="163">
        <v>2016</v>
      </c>
      <c r="K157" s="163">
        <v>2016</v>
      </c>
      <c r="L157" s="163">
        <v>2016</v>
      </c>
      <c r="M157" s="165">
        <v>2017</v>
      </c>
      <c r="N157" s="165">
        <v>2017</v>
      </c>
      <c r="O157" s="165">
        <v>2016</v>
      </c>
      <c r="P157" s="165">
        <v>2016</v>
      </c>
      <c r="Q157" s="165">
        <v>2015</v>
      </c>
      <c r="R157" s="165" t="s">
        <v>958</v>
      </c>
      <c r="S157" s="165">
        <v>2017</v>
      </c>
      <c r="T157" s="165">
        <v>2014</v>
      </c>
      <c r="U157" s="165">
        <v>2015</v>
      </c>
      <c r="V157" s="165" t="s">
        <v>958</v>
      </c>
      <c r="W157" s="165">
        <v>2015</v>
      </c>
      <c r="X157" s="165" t="s">
        <v>958</v>
      </c>
      <c r="Y157" s="165">
        <v>2011</v>
      </c>
      <c r="Z157" s="165">
        <v>2016</v>
      </c>
      <c r="AA157" s="165">
        <v>2015</v>
      </c>
      <c r="AB157" s="165">
        <v>2014</v>
      </c>
      <c r="AC157" s="165">
        <v>2014</v>
      </c>
      <c r="AD157" s="165">
        <v>2015</v>
      </c>
      <c r="AE157" s="165" t="s">
        <v>958</v>
      </c>
      <c r="AF157" s="165">
        <v>2015</v>
      </c>
      <c r="AG157" s="164">
        <v>2012</v>
      </c>
      <c r="AH157" s="165">
        <v>2015</v>
      </c>
      <c r="AI157" s="165">
        <v>2016</v>
      </c>
      <c r="AJ157" s="165">
        <v>2017</v>
      </c>
      <c r="AK157" s="167"/>
      <c r="AL157" s="167" t="s">
        <v>1132</v>
      </c>
      <c r="AM157" s="165">
        <v>2016</v>
      </c>
      <c r="AN157" s="165">
        <v>2014</v>
      </c>
      <c r="AO157" s="165">
        <v>2014</v>
      </c>
      <c r="AP157" s="165">
        <v>2014</v>
      </c>
      <c r="AQ157" s="165">
        <v>2014</v>
      </c>
      <c r="AR157" s="165">
        <v>2015</v>
      </c>
      <c r="AS157" s="165">
        <v>2015</v>
      </c>
      <c r="AT157" s="165">
        <v>2016</v>
      </c>
      <c r="AU157" s="165">
        <v>2014</v>
      </c>
      <c r="AV157" s="165">
        <v>2015</v>
      </c>
      <c r="AW157" s="165">
        <v>2015</v>
      </c>
      <c r="AX157" s="165">
        <v>2015</v>
      </c>
      <c r="AY157" s="165">
        <v>2014</v>
      </c>
      <c r="AZ157" s="177">
        <v>2015</v>
      </c>
      <c r="BA157" s="177">
        <v>2015</v>
      </c>
      <c r="BB157" s="165">
        <v>2016</v>
      </c>
      <c r="BC157" s="165">
        <v>2015</v>
      </c>
      <c r="BD157" s="165">
        <v>2014</v>
      </c>
      <c r="BE157" s="165">
        <v>2014</v>
      </c>
      <c r="BF157" s="108"/>
    </row>
    <row r="158" spans="1:58" x14ac:dyDescent="0.25">
      <c r="A158" s="133" t="s">
        <v>292</v>
      </c>
      <c r="B158" s="111" t="s">
        <v>291</v>
      </c>
      <c r="C158" s="163">
        <v>2014</v>
      </c>
      <c r="D158" s="163">
        <v>2014</v>
      </c>
      <c r="E158" s="163">
        <v>2014</v>
      </c>
      <c r="F158" s="163">
        <v>2014</v>
      </c>
      <c r="G158" s="163">
        <v>2014</v>
      </c>
      <c r="H158" s="163">
        <v>2014</v>
      </c>
      <c r="I158" s="163">
        <v>2014</v>
      </c>
      <c r="J158" s="163">
        <v>2016</v>
      </c>
      <c r="K158" s="163">
        <v>2016</v>
      </c>
      <c r="L158" s="163">
        <v>2016</v>
      </c>
      <c r="M158" s="165">
        <v>2017</v>
      </c>
      <c r="N158" s="165">
        <v>2017</v>
      </c>
      <c r="O158" s="165">
        <v>2016</v>
      </c>
      <c r="P158" s="165">
        <v>2016</v>
      </c>
      <c r="Q158" s="165">
        <v>2015</v>
      </c>
      <c r="R158" s="165" t="s">
        <v>958</v>
      </c>
      <c r="S158" s="165">
        <v>2017</v>
      </c>
      <c r="T158" s="165">
        <v>2014</v>
      </c>
      <c r="U158" s="165">
        <v>2015</v>
      </c>
      <c r="V158" s="165" t="s">
        <v>1131</v>
      </c>
      <c r="W158" s="165">
        <v>2015</v>
      </c>
      <c r="X158" s="165">
        <v>2007</v>
      </c>
      <c r="Y158" s="165">
        <v>2010</v>
      </c>
      <c r="Z158" s="165">
        <v>2016</v>
      </c>
      <c r="AA158" s="165">
        <v>2015</v>
      </c>
      <c r="AB158" s="165" t="s">
        <v>958</v>
      </c>
      <c r="AC158" s="165">
        <v>2014</v>
      </c>
      <c r="AD158" s="165">
        <v>2015</v>
      </c>
      <c r="AE158" s="165">
        <v>2012</v>
      </c>
      <c r="AF158" s="165" t="s">
        <v>958</v>
      </c>
      <c r="AG158" s="164">
        <v>2005</v>
      </c>
      <c r="AH158" s="165">
        <v>2015</v>
      </c>
      <c r="AI158" s="165">
        <v>2016</v>
      </c>
      <c r="AJ158" s="165">
        <v>2017</v>
      </c>
      <c r="AK158" s="167"/>
      <c r="AL158" s="167" t="s">
        <v>1132</v>
      </c>
      <c r="AM158" s="165">
        <v>2016</v>
      </c>
      <c r="AN158" s="165">
        <v>2014</v>
      </c>
      <c r="AO158" s="165">
        <v>2014</v>
      </c>
      <c r="AP158" s="165" t="s">
        <v>958</v>
      </c>
      <c r="AQ158" s="165" t="s">
        <v>958</v>
      </c>
      <c r="AR158" s="165">
        <v>2009</v>
      </c>
      <c r="AS158" s="165">
        <v>2015</v>
      </c>
      <c r="AT158" s="165">
        <v>2016</v>
      </c>
      <c r="AU158" s="165">
        <v>2014</v>
      </c>
      <c r="AV158" s="165" t="s">
        <v>958</v>
      </c>
      <c r="AW158" s="165">
        <v>2015</v>
      </c>
      <c r="AX158" s="165">
        <v>2015</v>
      </c>
      <c r="AY158" s="165">
        <v>2014</v>
      </c>
      <c r="AZ158" s="177">
        <v>2015</v>
      </c>
      <c r="BA158" s="177">
        <v>2015</v>
      </c>
      <c r="BB158" s="165">
        <v>2016</v>
      </c>
      <c r="BC158" s="165">
        <v>2015</v>
      </c>
      <c r="BD158" s="165">
        <v>2014</v>
      </c>
      <c r="BE158" s="165">
        <v>2014</v>
      </c>
      <c r="BF158" s="108"/>
    </row>
    <row r="159" spans="1:58" x14ac:dyDescent="0.25">
      <c r="A159" s="133" t="s">
        <v>294</v>
      </c>
      <c r="B159" s="111" t="s">
        <v>293</v>
      </c>
      <c r="C159" s="163">
        <v>2014</v>
      </c>
      <c r="D159" s="163">
        <v>2014</v>
      </c>
      <c r="E159" s="163">
        <v>2014</v>
      </c>
      <c r="F159" s="163">
        <v>2014</v>
      </c>
      <c r="G159" s="163">
        <v>2014</v>
      </c>
      <c r="H159" s="163">
        <v>2014</v>
      </c>
      <c r="I159" s="163">
        <v>2014</v>
      </c>
      <c r="J159" s="163">
        <v>2016</v>
      </c>
      <c r="K159" s="163">
        <v>2016</v>
      </c>
      <c r="L159" s="163">
        <v>2016</v>
      </c>
      <c r="M159" s="165">
        <v>2017</v>
      </c>
      <c r="N159" s="165">
        <v>2017</v>
      </c>
      <c r="O159" s="165">
        <v>2016</v>
      </c>
      <c r="P159" s="165">
        <v>2016</v>
      </c>
      <c r="Q159" s="165" t="s">
        <v>958</v>
      </c>
      <c r="R159" s="165" t="s">
        <v>979</v>
      </c>
      <c r="S159" s="165">
        <v>2017</v>
      </c>
      <c r="T159" s="165">
        <v>2014</v>
      </c>
      <c r="U159" s="165">
        <v>2015</v>
      </c>
      <c r="V159" s="165" t="s">
        <v>1131</v>
      </c>
      <c r="W159" s="165">
        <v>2015</v>
      </c>
      <c r="X159" s="165">
        <v>2009</v>
      </c>
      <c r="Y159" s="165">
        <v>2010</v>
      </c>
      <c r="Z159" s="165">
        <v>2016</v>
      </c>
      <c r="AA159" s="165">
        <v>2015</v>
      </c>
      <c r="AB159" s="165">
        <v>2015</v>
      </c>
      <c r="AC159" s="165" t="s">
        <v>958</v>
      </c>
      <c r="AD159" s="165">
        <v>2015</v>
      </c>
      <c r="AE159" s="165">
        <v>2012</v>
      </c>
      <c r="AF159" s="165">
        <v>2012</v>
      </c>
      <c r="AG159" s="164" t="s">
        <v>958</v>
      </c>
      <c r="AH159" s="165">
        <v>2015</v>
      </c>
      <c r="AI159" s="165">
        <v>2016</v>
      </c>
      <c r="AJ159" s="165">
        <v>2017</v>
      </c>
      <c r="AK159" s="167" t="s">
        <v>1133</v>
      </c>
      <c r="AL159" s="167">
        <v>42947</v>
      </c>
      <c r="AM159" s="165">
        <v>2016</v>
      </c>
      <c r="AN159" s="165">
        <v>2014</v>
      </c>
      <c r="AO159" s="165">
        <v>2014</v>
      </c>
      <c r="AP159" s="165" t="s">
        <v>958</v>
      </c>
      <c r="AQ159" s="165" t="s">
        <v>958</v>
      </c>
      <c r="AR159" s="165" t="s">
        <v>958</v>
      </c>
      <c r="AS159" s="165">
        <v>2015</v>
      </c>
      <c r="AT159" s="165">
        <v>2016</v>
      </c>
      <c r="AU159" s="165">
        <v>2014</v>
      </c>
      <c r="AV159" s="165" t="s">
        <v>958</v>
      </c>
      <c r="AW159" s="165">
        <v>2015</v>
      </c>
      <c r="AX159" s="165">
        <v>2015</v>
      </c>
      <c r="AY159" s="165">
        <v>2014</v>
      </c>
      <c r="AZ159" s="177">
        <v>2011</v>
      </c>
      <c r="BA159" s="177">
        <v>2011</v>
      </c>
      <c r="BB159" s="165">
        <v>2016</v>
      </c>
      <c r="BC159" s="165">
        <v>2015</v>
      </c>
      <c r="BD159" s="165">
        <v>2014</v>
      </c>
      <c r="BE159" s="165">
        <v>2014</v>
      </c>
      <c r="BF159" s="108"/>
    </row>
    <row r="160" spans="1:58" x14ac:dyDescent="0.25">
      <c r="A160" s="133" t="s">
        <v>296</v>
      </c>
      <c r="B160" s="111" t="s">
        <v>295</v>
      </c>
      <c r="C160" s="163">
        <v>2014</v>
      </c>
      <c r="D160" s="163">
        <v>2014</v>
      </c>
      <c r="E160" s="163">
        <v>2014</v>
      </c>
      <c r="F160" s="163">
        <v>2014</v>
      </c>
      <c r="G160" s="163">
        <v>2014</v>
      </c>
      <c r="H160" s="163">
        <v>2014</v>
      </c>
      <c r="I160" s="163">
        <v>2014</v>
      </c>
      <c r="J160" s="163">
        <v>2016</v>
      </c>
      <c r="K160" s="163">
        <v>2016</v>
      </c>
      <c r="L160" s="163">
        <v>2016</v>
      </c>
      <c r="M160" s="165">
        <v>2017</v>
      </c>
      <c r="N160" s="165">
        <v>2017</v>
      </c>
      <c r="O160" s="165">
        <v>2016</v>
      </c>
      <c r="P160" s="165">
        <v>2016</v>
      </c>
      <c r="Q160" s="165">
        <v>2015</v>
      </c>
      <c r="R160" s="165" t="s">
        <v>976</v>
      </c>
      <c r="S160" s="165">
        <v>2017</v>
      </c>
      <c r="T160" s="165">
        <v>2014</v>
      </c>
      <c r="U160" s="165">
        <v>2015</v>
      </c>
      <c r="V160" s="165" t="s">
        <v>1131</v>
      </c>
      <c r="W160" s="165">
        <v>2015</v>
      </c>
      <c r="X160" s="165">
        <v>2008</v>
      </c>
      <c r="Y160" s="165">
        <v>2015</v>
      </c>
      <c r="Z160" s="165">
        <v>2016</v>
      </c>
      <c r="AA160" s="165">
        <v>2015</v>
      </c>
      <c r="AB160" s="165">
        <v>2015</v>
      </c>
      <c r="AC160" s="165">
        <v>2014</v>
      </c>
      <c r="AD160" s="165">
        <v>2015</v>
      </c>
      <c r="AE160" s="165">
        <v>2012</v>
      </c>
      <c r="AF160" s="165">
        <v>2015</v>
      </c>
      <c r="AG160" s="164">
        <v>2011</v>
      </c>
      <c r="AH160" s="165">
        <v>2015</v>
      </c>
      <c r="AI160" s="165">
        <v>2016</v>
      </c>
      <c r="AJ160" s="165">
        <v>2017</v>
      </c>
      <c r="AK160" s="167"/>
      <c r="AL160" s="167" t="s">
        <v>1132</v>
      </c>
      <c r="AM160" s="165">
        <v>2016</v>
      </c>
      <c r="AN160" s="165">
        <v>2014</v>
      </c>
      <c r="AO160" s="165">
        <v>2014</v>
      </c>
      <c r="AP160" s="165">
        <v>2014</v>
      </c>
      <c r="AQ160" s="165">
        <v>2014</v>
      </c>
      <c r="AR160" s="165">
        <v>2015</v>
      </c>
      <c r="AS160" s="165">
        <v>2015</v>
      </c>
      <c r="AT160" s="165">
        <v>2016</v>
      </c>
      <c r="AU160" s="165">
        <v>2014</v>
      </c>
      <c r="AV160" s="165">
        <v>2015</v>
      </c>
      <c r="AW160" s="165">
        <v>2015</v>
      </c>
      <c r="AX160" s="165">
        <v>2015</v>
      </c>
      <c r="AY160" s="165">
        <v>2014</v>
      </c>
      <c r="AZ160" s="177">
        <v>2015</v>
      </c>
      <c r="BA160" s="177">
        <v>2015</v>
      </c>
      <c r="BB160" s="165">
        <v>2016</v>
      </c>
      <c r="BC160" s="165">
        <v>2015</v>
      </c>
      <c r="BD160" s="165">
        <v>2014</v>
      </c>
      <c r="BE160" s="165">
        <v>2014</v>
      </c>
      <c r="BF160" s="108"/>
    </row>
    <row r="161" spans="1:58" x14ac:dyDescent="0.25">
      <c r="A161" s="133" t="s">
        <v>299</v>
      </c>
      <c r="B161" s="111" t="s">
        <v>298</v>
      </c>
      <c r="C161" s="163">
        <v>2014</v>
      </c>
      <c r="D161" s="163">
        <v>2014</v>
      </c>
      <c r="E161" s="163">
        <v>2014</v>
      </c>
      <c r="F161" s="163">
        <v>2014</v>
      </c>
      <c r="G161" s="163">
        <v>2014</v>
      </c>
      <c r="H161" s="163">
        <v>2014</v>
      </c>
      <c r="I161" s="163">
        <v>2014</v>
      </c>
      <c r="J161" s="163">
        <v>2016</v>
      </c>
      <c r="K161" s="163">
        <v>2016</v>
      </c>
      <c r="L161" s="163">
        <v>2016</v>
      </c>
      <c r="M161" s="165">
        <v>2017</v>
      </c>
      <c r="N161" s="165">
        <v>2017</v>
      </c>
      <c r="O161" s="165">
        <v>2016</v>
      </c>
      <c r="P161" s="165">
        <v>2016</v>
      </c>
      <c r="Q161" s="165">
        <v>2015</v>
      </c>
      <c r="R161" s="165" t="s">
        <v>973</v>
      </c>
      <c r="S161" s="165">
        <v>2017</v>
      </c>
      <c r="T161" s="165">
        <v>2014</v>
      </c>
      <c r="U161" s="165">
        <v>2015</v>
      </c>
      <c r="V161" s="165" t="s">
        <v>1131</v>
      </c>
      <c r="W161" s="165">
        <v>2015</v>
      </c>
      <c r="X161" s="165">
        <v>2010</v>
      </c>
      <c r="Y161" s="165" t="s">
        <v>958</v>
      </c>
      <c r="Z161" s="165">
        <v>2016</v>
      </c>
      <c r="AA161" s="165">
        <v>2015</v>
      </c>
      <c r="AB161" s="165">
        <v>2015</v>
      </c>
      <c r="AC161" s="165">
        <v>2014</v>
      </c>
      <c r="AD161" s="165">
        <v>2015</v>
      </c>
      <c r="AE161" s="165">
        <v>2012</v>
      </c>
      <c r="AF161" s="165" t="s">
        <v>958</v>
      </c>
      <c r="AG161" s="164" t="s">
        <v>958</v>
      </c>
      <c r="AH161" s="165">
        <v>2015</v>
      </c>
      <c r="AI161" s="165">
        <v>2016</v>
      </c>
      <c r="AJ161" s="165">
        <v>2017</v>
      </c>
      <c r="AK161" s="167" t="s">
        <v>1133</v>
      </c>
      <c r="AL161" s="167">
        <v>42947</v>
      </c>
      <c r="AM161" s="165">
        <v>2016</v>
      </c>
      <c r="AN161" s="165">
        <v>2014</v>
      </c>
      <c r="AO161" s="165">
        <v>2014</v>
      </c>
      <c r="AP161" s="165" t="s">
        <v>958</v>
      </c>
      <c r="AQ161" s="165" t="s">
        <v>958</v>
      </c>
      <c r="AR161" s="165" t="s">
        <v>958</v>
      </c>
      <c r="AS161" s="165">
        <v>2015</v>
      </c>
      <c r="AT161" s="165">
        <v>2016</v>
      </c>
      <c r="AU161" s="165">
        <v>2014</v>
      </c>
      <c r="AV161" s="165">
        <v>2015</v>
      </c>
      <c r="AW161" s="165">
        <v>2015</v>
      </c>
      <c r="AX161" s="165">
        <v>2015</v>
      </c>
      <c r="AY161" s="165">
        <v>2014</v>
      </c>
      <c r="AZ161" s="177">
        <v>2015</v>
      </c>
      <c r="BA161" s="177">
        <v>2015</v>
      </c>
      <c r="BB161" s="165">
        <v>2015</v>
      </c>
      <c r="BC161" s="165">
        <v>2015</v>
      </c>
      <c r="BD161" s="165">
        <v>2014</v>
      </c>
      <c r="BE161" s="165">
        <v>2014</v>
      </c>
      <c r="BF161" s="108"/>
    </row>
    <row r="162" spans="1:58" x14ac:dyDescent="0.25">
      <c r="A162" s="133" t="s">
        <v>301</v>
      </c>
      <c r="B162" s="111" t="s">
        <v>300</v>
      </c>
      <c r="C162" s="163">
        <v>2014</v>
      </c>
      <c r="D162" s="163">
        <v>2014</v>
      </c>
      <c r="E162" s="163">
        <v>2014</v>
      </c>
      <c r="F162" s="163">
        <v>2014</v>
      </c>
      <c r="G162" s="163">
        <v>2014</v>
      </c>
      <c r="H162" s="163">
        <v>2014</v>
      </c>
      <c r="I162" s="163">
        <v>2014</v>
      </c>
      <c r="J162" s="163">
        <v>2016</v>
      </c>
      <c r="K162" s="163">
        <v>2016</v>
      </c>
      <c r="L162" s="163">
        <v>2016</v>
      </c>
      <c r="M162" s="165">
        <v>2017</v>
      </c>
      <c r="N162" s="165">
        <v>2017</v>
      </c>
      <c r="O162" s="165">
        <v>2016</v>
      </c>
      <c r="P162" s="165">
        <v>2016</v>
      </c>
      <c r="Q162" s="165">
        <v>2015</v>
      </c>
      <c r="R162" s="165" t="s">
        <v>958</v>
      </c>
      <c r="S162" s="165">
        <v>2017</v>
      </c>
      <c r="T162" s="165">
        <v>2014</v>
      </c>
      <c r="U162" s="165">
        <v>2015</v>
      </c>
      <c r="V162" s="165" t="s">
        <v>958</v>
      </c>
      <c r="W162" s="165">
        <v>2015</v>
      </c>
      <c r="X162" s="165" t="s">
        <v>958</v>
      </c>
      <c r="Y162" s="165">
        <v>2013</v>
      </c>
      <c r="Z162" s="165">
        <v>2016</v>
      </c>
      <c r="AA162" s="165">
        <v>2015</v>
      </c>
      <c r="AB162" s="165">
        <v>2015</v>
      </c>
      <c r="AC162" s="165">
        <v>2014</v>
      </c>
      <c r="AD162" s="165">
        <v>2015</v>
      </c>
      <c r="AE162" s="165" t="s">
        <v>958</v>
      </c>
      <c r="AF162" s="165">
        <v>2015</v>
      </c>
      <c r="AG162" s="164">
        <v>2012</v>
      </c>
      <c r="AH162" s="165">
        <v>2015</v>
      </c>
      <c r="AI162" s="165">
        <v>2016</v>
      </c>
      <c r="AJ162" s="165">
        <v>2017</v>
      </c>
      <c r="AK162" s="167"/>
      <c r="AL162" s="167" t="s">
        <v>1132</v>
      </c>
      <c r="AM162" s="165">
        <v>2016</v>
      </c>
      <c r="AN162" s="165">
        <v>2014</v>
      </c>
      <c r="AO162" s="165">
        <v>2014</v>
      </c>
      <c r="AP162" s="165">
        <v>2014</v>
      </c>
      <c r="AQ162" s="165">
        <v>2014</v>
      </c>
      <c r="AR162" s="165">
        <v>2015</v>
      </c>
      <c r="AS162" s="165">
        <v>2015</v>
      </c>
      <c r="AT162" s="165">
        <v>2016</v>
      </c>
      <c r="AU162" s="165">
        <v>2014</v>
      </c>
      <c r="AV162" s="165">
        <v>2015</v>
      </c>
      <c r="AW162" s="165">
        <v>2015</v>
      </c>
      <c r="AX162" s="165">
        <v>2015</v>
      </c>
      <c r="AY162" s="165">
        <v>2014</v>
      </c>
      <c r="AZ162" s="177">
        <v>2015</v>
      </c>
      <c r="BA162" s="177">
        <v>2015</v>
      </c>
      <c r="BB162" s="165">
        <v>2016</v>
      </c>
      <c r="BC162" s="165">
        <v>2015</v>
      </c>
      <c r="BD162" s="165">
        <v>2014</v>
      </c>
      <c r="BE162" s="165">
        <v>2014</v>
      </c>
      <c r="BF162" s="108"/>
    </row>
    <row r="163" spans="1:58" x14ac:dyDescent="0.25">
      <c r="A163" s="133" t="s">
        <v>303</v>
      </c>
      <c r="B163" s="111" t="s">
        <v>302</v>
      </c>
      <c r="C163" s="163">
        <v>2014</v>
      </c>
      <c r="D163" s="163">
        <v>2014</v>
      </c>
      <c r="E163" s="163">
        <v>2014</v>
      </c>
      <c r="F163" s="163">
        <v>2014</v>
      </c>
      <c r="G163" s="163">
        <v>2014</v>
      </c>
      <c r="H163" s="163">
        <v>2014</v>
      </c>
      <c r="I163" s="163">
        <v>2014</v>
      </c>
      <c r="J163" s="163">
        <v>2016</v>
      </c>
      <c r="K163" s="163">
        <v>2016</v>
      </c>
      <c r="L163" s="163">
        <v>2016</v>
      </c>
      <c r="M163" s="165">
        <v>2017</v>
      </c>
      <c r="N163" s="165">
        <v>2017</v>
      </c>
      <c r="O163" s="165">
        <v>2016</v>
      </c>
      <c r="P163" s="165">
        <v>2016</v>
      </c>
      <c r="Q163" s="165">
        <v>2015</v>
      </c>
      <c r="R163" s="165" t="s">
        <v>958</v>
      </c>
      <c r="S163" s="165">
        <v>2017</v>
      </c>
      <c r="T163" s="165">
        <v>2014</v>
      </c>
      <c r="U163" s="165">
        <v>2015</v>
      </c>
      <c r="V163" s="165" t="s">
        <v>1131</v>
      </c>
      <c r="W163" s="165">
        <v>2015</v>
      </c>
      <c r="X163" s="165">
        <v>2012</v>
      </c>
      <c r="Y163" s="165">
        <v>2010</v>
      </c>
      <c r="Z163" s="165">
        <v>2016</v>
      </c>
      <c r="AA163" s="165">
        <v>2015</v>
      </c>
      <c r="AB163" s="165">
        <v>2015</v>
      </c>
      <c r="AC163" s="165">
        <v>2014</v>
      </c>
      <c r="AD163" s="165">
        <v>2015</v>
      </c>
      <c r="AE163" s="165">
        <v>2012</v>
      </c>
      <c r="AF163" s="165">
        <v>2015</v>
      </c>
      <c r="AG163" s="164">
        <v>2012</v>
      </c>
      <c r="AH163" s="165">
        <v>2015</v>
      </c>
      <c r="AI163" s="165">
        <v>2016</v>
      </c>
      <c r="AJ163" s="165">
        <v>2017</v>
      </c>
      <c r="AK163" s="167" t="s">
        <v>1132</v>
      </c>
      <c r="AL163" s="167" t="s">
        <v>1132</v>
      </c>
      <c r="AM163" s="165">
        <v>2016</v>
      </c>
      <c r="AN163" s="165">
        <v>2014</v>
      </c>
      <c r="AO163" s="165">
        <v>2014</v>
      </c>
      <c r="AP163" s="165">
        <v>2014</v>
      </c>
      <c r="AQ163" s="165">
        <v>2014</v>
      </c>
      <c r="AR163" s="165">
        <v>2015</v>
      </c>
      <c r="AS163" s="165">
        <v>2015</v>
      </c>
      <c r="AT163" s="165">
        <v>2016</v>
      </c>
      <c r="AU163" s="165">
        <v>2014</v>
      </c>
      <c r="AV163" s="165">
        <v>2015</v>
      </c>
      <c r="AW163" s="165">
        <v>2015</v>
      </c>
      <c r="AX163" s="165">
        <v>2015</v>
      </c>
      <c r="AY163" s="165">
        <v>2014</v>
      </c>
      <c r="AZ163" s="177">
        <v>2015</v>
      </c>
      <c r="BA163" s="177">
        <v>2015</v>
      </c>
      <c r="BB163" s="165">
        <v>2016</v>
      </c>
      <c r="BC163" s="165">
        <v>2015</v>
      </c>
      <c r="BD163" s="165">
        <v>2014</v>
      </c>
      <c r="BE163" s="165">
        <v>2014</v>
      </c>
      <c r="BF163" s="108"/>
    </row>
    <row r="164" spans="1:58" x14ac:dyDescent="0.25">
      <c r="A164" s="133" t="s">
        <v>305</v>
      </c>
      <c r="B164" s="111" t="s">
        <v>304</v>
      </c>
      <c r="C164" s="163">
        <v>2014</v>
      </c>
      <c r="D164" s="163">
        <v>2014</v>
      </c>
      <c r="E164" s="163">
        <v>2014</v>
      </c>
      <c r="F164" s="163">
        <v>2014</v>
      </c>
      <c r="G164" s="163">
        <v>2014</v>
      </c>
      <c r="H164" s="163">
        <v>2014</v>
      </c>
      <c r="I164" s="163">
        <v>2014</v>
      </c>
      <c r="J164" s="163">
        <v>2016</v>
      </c>
      <c r="K164" s="163">
        <v>2016</v>
      </c>
      <c r="L164" s="163">
        <v>2016</v>
      </c>
      <c r="M164" s="165">
        <v>2017</v>
      </c>
      <c r="N164" s="165">
        <v>2017</v>
      </c>
      <c r="O164" s="165">
        <v>2016</v>
      </c>
      <c r="P164" s="165">
        <v>2016</v>
      </c>
      <c r="Q164" s="165">
        <v>2015</v>
      </c>
      <c r="R164" s="165" t="s">
        <v>973</v>
      </c>
      <c r="S164" s="165">
        <v>2017</v>
      </c>
      <c r="T164" s="165">
        <v>2014</v>
      </c>
      <c r="U164" s="165">
        <v>2015</v>
      </c>
      <c r="V164" s="165" t="s">
        <v>1131</v>
      </c>
      <c r="W164" s="165">
        <v>2015</v>
      </c>
      <c r="X164" s="165">
        <v>2014</v>
      </c>
      <c r="Y164" s="165">
        <v>2010</v>
      </c>
      <c r="Z164" s="165">
        <v>2016</v>
      </c>
      <c r="AA164" s="165">
        <v>2015</v>
      </c>
      <c r="AB164" s="165">
        <v>2015</v>
      </c>
      <c r="AC164" s="165">
        <v>2014</v>
      </c>
      <c r="AD164" s="165">
        <v>2015</v>
      </c>
      <c r="AE164" s="165">
        <v>2012</v>
      </c>
      <c r="AF164" s="165">
        <v>2015</v>
      </c>
      <c r="AG164" s="164">
        <v>2009</v>
      </c>
      <c r="AH164" s="165">
        <v>2015</v>
      </c>
      <c r="AI164" s="165">
        <v>2016</v>
      </c>
      <c r="AJ164" s="165">
        <v>2017</v>
      </c>
      <c r="AK164" s="167" t="s">
        <v>1132</v>
      </c>
      <c r="AL164" s="167">
        <v>42963</v>
      </c>
      <c r="AM164" s="165">
        <v>2016</v>
      </c>
      <c r="AN164" s="165">
        <v>2014</v>
      </c>
      <c r="AO164" s="165">
        <v>2014</v>
      </c>
      <c r="AP164" s="165" t="s">
        <v>958</v>
      </c>
      <c r="AQ164" s="165" t="s">
        <v>958</v>
      </c>
      <c r="AR164" s="165">
        <v>2011</v>
      </c>
      <c r="AS164" s="165">
        <v>2015</v>
      </c>
      <c r="AT164" s="165">
        <v>2016</v>
      </c>
      <c r="AU164" s="165">
        <v>2014</v>
      </c>
      <c r="AV164" s="165">
        <v>2015</v>
      </c>
      <c r="AW164" s="165">
        <v>2015</v>
      </c>
      <c r="AX164" s="165">
        <v>2015</v>
      </c>
      <c r="AY164" s="165">
        <v>2014</v>
      </c>
      <c r="AZ164" s="177">
        <v>2014</v>
      </c>
      <c r="BA164" s="177">
        <v>2014</v>
      </c>
      <c r="BB164" s="165">
        <v>2016</v>
      </c>
      <c r="BC164" s="165">
        <v>2015</v>
      </c>
      <c r="BD164" s="165">
        <v>2014</v>
      </c>
      <c r="BE164" s="165">
        <v>2014</v>
      </c>
      <c r="BF164" s="108"/>
    </row>
    <row r="165" spans="1:58" x14ac:dyDescent="0.25">
      <c r="A165" s="133" t="s">
        <v>307</v>
      </c>
      <c r="B165" s="111" t="s">
        <v>306</v>
      </c>
      <c r="C165" s="163">
        <v>2014</v>
      </c>
      <c r="D165" s="163">
        <v>2014</v>
      </c>
      <c r="E165" s="163">
        <v>2014</v>
      </c>
      <c r="F165" s="163">
        <v>2014</v>
      </c>
      <c r="G165" s="163">
        <v>2014</v>
      </c>
      <c r="H165" s="163">
        <v>2014</v>
      </c>
      <c r="I165" s="163">
        <v>2014</v>
      </c>
      <c r="J165" s="163">
        <v>2016</v>
      </c>
      <c r="K165" s="163">
        <v>2016</v>
      </c>
      <c r="L165" s="163">
        <v>2016</v>
      </c>
      <c r="M165" s="165">
        <v>2017</v>
      </c>
      <c r="N165" s="165">
        <v>2017</v>
      </c>
      <c r="O165" s="165">
        <v>2016</v>
      </c>
      <c r="P165" s="165">
        <v>2016</v>
      </c>
      <c r="Q165" s="165">
        <v>2015</v>
      </c>
      <c r="R165" s="165" t="s">
        <v>973</v>
      </c>
      <c r="S165" s="165">
        <v>2017</v>
      </c>
      <c r="T165" s="165">
        <v>2014</v>
      </c>
      <c r="U165" s="165">
        <v>2015</v>
      </c>
      <c r="V165" s="165" t="s">
        <v>1131</v>
      </c>
      <c r="W165" s="165">
        <v>2015</v>
      </c>
      <c r="X165" s="165">
        <v>2010</v>
      </c>
      <c r="Y165" s="165">
        <v>2012</v>
      </c>
      <c r="Z165" s="165">
        <v>2016</v>
      </c>
      <c r="AA165" s="165">
        <v>2015</v>
      </c>
      <c r="AB165" s="165">
        <v>2015</v>
      </c>
      <c r="AC165" s="165">
        <v>2014</v>
      </c>
      <c r="AD165" s="165">
        <v>2015</v>
      </c>
      <c r="AE165" s="165">
        <v>2012</v>
      </c>
      <c r="AF165" s="165">
        <v>2015</v>
      </c>
      <c r="AG165" s="164" t="s">
        <v>958</v>
      </c>
      <c r="AH165" s="165">
        <v>2015</v>
      </c>
      <c r="AI165" s="165">
        <v>2016</v>
      </c>
      <c r="AJ165" s="165">
        <v>2017</v>
      </c>
      <c r="AK165" s="167"/>
      <c r="AL165" s="167" t="s">
        <v>1132</v>
      </c>
      <c r="AM165" s="165">
        <v>2016</v>
      </c>
      <c r="AN165" s="165">
        <v>2014</v>
      </c>
      <c r="AO165" s="165">
        <v>2014</v>
      </c>
      <c r="AP165" s="165">
        <v>2013</v>
      </c>
      <c r="AQ165" s="165">
        <v>2013</v>
      </c>
      <c r="AR165" s="165" t="s">
        <v>958</v>
      </c>
      <c r="AS165" s="165">
        <v>2015</v>
      </c>
      <c r="AT165" s="165">
        <v>2016</v>
      </c>
      <c r="AU165" s="165">
        <v>2014</v>
      </c>
      <c r="AV165" s="165">
        <v>2015</v>
      </c>
      <c r="AW165" s="165">
        <v>2015</v>
      </c>
      <c r="AX165" s="165">
        <v>2015</v>
      </c>
      <c r="AY165" s="165">
        <v>2014</v>
      </c>
      <c r="AZ165" s="177">
        <v>2015</v>
      </c>
      <c r="BA165" s="177">
        <v>2015</v>
      </c>
      <c r="BB165" s="165">
        <v>2016</v>
      </c>
      <c r="BC165" s="165">
        <v>2015</v>
      </c>
      <c r="BD165" s="165">
        <v>2014</v>
      </c>
      <c r="BE165" s="165">
        <v>2014</v>
      </c>
      <c r="BF165" s="108"/>
    </row>
    <row r="166" spans="1:58" x14ac:dyDescent="0.25">
      <c r="A166" s="133" t="s">
        <v>309</v>
      </c>
      <c r="B166" s="111" t="s">
        <v>308</v>
      </c>
      <c r="C166" s="163">
        <v>2014</v>
      </c>
      <c r="D166" s="163">
        <v>2014</v>
      </c>
      <c r="E166" s="163">
        <v>2014</v>
      </c>
      <c r="F166" s="163">
        <v>2014</v>
      </c>
      <c r="G166" s="163">
        <v>2014</v>
      </c>
      <c r="H166" s="163">
        <v>2014</v>
      </c>
      <c r="I166" s="163">
        <v>2014</v>
      </c>
      <c r="J166" s="163">
        <v>2016</v>
      </c>
      <c r="K166" s="163">
        <v>2016</v>
      </c>
      <c r="L166" s="163">
        <v>2016</v>
      </c>
      <c r="M166" s="165">
        <v>2017</v>
      </c>
      <c r="N166" s="165">
        <v>2017</v>
      </c>
      <c r="O166" s="165">
        <v>2016</v>
      </c>
      <c r="P166" s="165">
        <v>2016</v>
      </c>
      <c r="Q166" s="165">
        <v>2015</v>
      </c>
      <c r="R166" s="165" t="s">
        <v>973</v>
      </c>
      <c r="S166" s="165">
        <v>2017</v>
      </c>
      <c r="T166" s="165">
        <v>2014</v>
      </c>
      <c r="U166" s="165">
        <v>2015</v>
      </c>
      <c r="V166" s="165" t="s">
        <v>1131</v>
      </c>
      <c r="W166" s="165">
        <v>2015</v>
      </c>
      <c r="X166" s="165">
        <v>2010</v>
      </c>
      <c r="Y166" s="165">
        <v>2009</v>
      </c>
      <c r="Z166" s="165">
        <v>2016</v>
      </c>
      <c r="AA166" s="165">
        <v>2015</v>
      </c>
      <c r="AB166" s="165">
        <v>2015</v>
      </c>
      <c r="AC166" s="165">
        <v>2014</v>
      </c>
      <c r="AD166" s="165">
        <v>2015</v>
      </c>
      <c r="AE166" s="165">
        <v>2012</v>
      </c>
      <c r="AF166" s="165">
        <v>2015</v>
      </c>
      <c r="AG166" s="164">
        <v>2009</v>
      </c>
      <c r="AH166" s="165">
        <v>2015</v>
      </c>
      <c r="AI166" s="165">
        <v>2016</v>
      </c>
      <c r="AJ166" s="165">
        <v>2017</v>
      </c>
      <c r="AK166" s="167"/>
      <c r="AL166" s="167" t="s">
        <v>1132</v>
      </c>
      <c r="AM166" s="165">
        <v>2016</v>
      </c>
      <c r="AN166" s="165">
        <v>2014</v>
      </c>
      <c r="AO166" s="165">
        <v>2014</v>
      </c>
      <c r="AP166" s="165" t="s">
        <v>958</v>
      </c>
      <c r="AQ166" s="165" t="s">
        <v>958</v>
      </c>
      <c r="AR166" s="165">
        <v>2015</v>
      </c>
      <c r="AS166" s="165">
        <v>2015</v>
      </c>
      <c r="AT166" s="165">
        <v>2015</v>
      </c>
      <c r="AU166" s="165">
        <v>2014</v>
      </c>
      <c r="AV166" s="165">
        <v>2015</v>
      </c>
      <c r="AW166" s="165">
        <v>2015</v>
      </c>
      <c r="AX166" s="165">
        <v>2015</v>
      </c>
      <c r="AY166" s="165">
        <v>2014</v>
      </c>
      <c r="AZ166" s="177">
        <v>2015</v>
      </c>
      <c r="BA166" s="177">
        <v>2015</v>
      </c>
      <c r="BB166" s="165">
        <v>2016</v>
      </c>
      <c r="BC166" s="165">
        <v>2015</v>
      </c>
      <c r="BD166" s="165">
        <v>2014</v>
      </c>
      <c r="BE166" s="165">
        <v>2014</v>
      </c>
      <c r="BF166" s="108"/>
    </row>
    <row r="167" spans="1:58" x14ac:dyDescent="0.25">
      <c r="A167" s="133" t="s">
        <v>311</v>
      </c>
      <c r="B167" s="111" t="s">
        <v>310</v>
      </c>
      <c r="C167" s="163">
        <v>2014</v>
      </c>
      <c r="D167" s="163">
        <v>2014</v>
      </c>
      <c r="E167" s="163">
        <v>2014</v>
      </c>
      <c r="F167" s="163">
        <v>2014</v>
      </c>
      <c r="G167" s="163">
        <v>2014</v>
      </c>
      <c r="H167" s="163">
        <v>2014</v>
      </c>
      <c r="I167" s="163">
        <v>2014</v>
      </c>
      <c r="J167" s="163">
        <v>2016</v>
      </c>
      <c r="K167" s="163">
        <v>2016</v>
      </c>
      <c r="L167" s="163">
        <v>2016</v>
      </c>
      <c r="M167" s="165">
        <v>2017</v>
      </c>
      <c r="N167" s="165">
        <v>2017</v>
      </c>
      <c r="O167" s="165">
        <v>2016</v>
      </c>
      <c r="P167" s="165">
        <v>2016</v>
      </c>
      <c r="Q167" s="165">
        <v>2015</v>
      </c>
      <c r="R167" s="165" t="s">
        <v>958</v>
      </c>
      <c r="S167" s="165">
        <v>2017</v>
      </c>
      <c r="T167" s="165">
        <v>2014</v>
      </c>
      <c r="U167" s="165">
        <v>2015</v>
      </c>
      <c r="V167" s="165" t="s">
        <v>958</v>
      </c>
      <c r="W167" s="165">
        <v>2015</v>
      </c>
      <c r="X167" s="165" t="s">
        <v>958</v>
      </c>
      <c r="Y167" s="165">
        <v>2011</v>
      </c>
      <c r="Z167" s="165">
        <v>2016</v>
      </c>
      <c r="AA167" s="165">
        <v>2015</v>
      </c>
      <c r="AB167" s="165">
        <v>2014</v>
      </c>
      <c r="AC167" s="165">
        <v>2014</v>
      </c>
      <c r="AD167" s="165">
        <v>2015</v>
      </c>
      <c r="AE167" s="165" t="s">
        <v>958</v>
      </c>
      <c r="AF167" s="165">
        <v>2015</v>
      </c>
      <c r="AG167" s="164">
        <v>2012</v>
      </c>
      <c r="AH167" s="165">
        <v>2015</v>
      </c>
      <c r="AI167" s="165">
        <v>2016</v>
      </c>
      <c r="AJ167" s="165">
        <v>2017</v>
      </c>
      <c r="AK167" s="167"/>
      <c r="AL167" s="167" t="s">
        <v>1132</v>
      </c>
      <c r="AM167" s="165">
        <v>2016</v>
      </c>
      <c r="AN167" s="165">
        <v>2014</v>
      </c>
      <c r="AO167" s="165">
        <v>2014</v>
      </c>
      <c r="AP167" s="165">
        <v>2014</v>
      </c>
      <c r="AQ167" s="165">
        <v>2014</v>
      </c>
      <c r="AR167" s="165">
        <v>2015</v>
      </c>
      <c r="AS167" s="165">
        <v>2015</v>
      </c>
      <c r="AT167" s="165">
        <v>2016</v>
      </c>
      <c r="AU167" s="165">
        <v>2014</v>
      </c>
      <c r="AV167" s="165" t="s">
        <v>958</v>
      </c>
      <c r="AW167" s="165">
        <v>2015</v>
      </c>
      <c r="AX167" s="165">
        <v>2015</v>
      </c>
      <c r="AY167" s="165">
        <v>2014</v>
      </c>
      <c r="AZ167" s="177">
        <v>2015</v>
      </c>
      <c r="BA167" s="177">
        <v>2015</v>
      </c>
      <c r="BB167" s="165">
        <v>2016</v>
      </c>
      <c r="BC167" s="165">
        <v>2015</v>
      </c>
      <c r="BD167" s="165">
        <v>2014</v>
      </c>
      <c r="BE167" s="165">
        <v>2014</v>
      </c>
      <c r="BF167" s="108"/>
    </row>
    <row r="168" spans="1:58" x14ac:dyDescent="0.25">
      <c r="A168" s="133" t="s">
        <v>313</v>
      </c>
      <c r="B168" s="111" t="s">
        <v>312</v>
      </c>
      <c r="C168" s="163">
        <v>2014</v>
      </c>
      <c r="D168" s="163">
        <v>2014</v>
      </c>
      <c r="E168" s="163">
        <v>2014</v>
      </c>
      <c r="F168" s="163">
        <v>2014</v>
      </c>
      <c r="G168" s="163">
        <v>2014</v>
      </c>
      <c r="H168" s="163">
        <v>2014</v>
      </c>
      <c r="I168" s="163">
        <v>2014</v>
      </c>
      <c r="J168" s="163">
        <v>2016</v>
      </c>
      <c r="K168" s="163">
        <v>2016</v>
      </c>
      <c r="L168" s="163">
        <v>2016</v>
      </c>
      <c r="M168" s="165">
        <v>2017</v>
      </c>
      <c r="N168" s="165">
        <v>2017</v>
      </c>
      <c r="O168" s="165">
        <v>2016</v>
      </c>
      <c r="P168" s="165">
        <v>2016</v>
      </c>
      <c r="Q168" s="165">
        <v>2015</v>
      </c>
      <c r="R168" s="165" t="s">
        <v>958</v>
      </c>
      <c r="S168" s="165">
        <v>2017</v>
      </c>
      <c r="T168" s="165">
        <v>2014</v>
      </c>
      <c r="U168" s="165">
        <v>2015</v>
      </c>
      <c r="V168" s="165" t="s">
        <v>958</v>
      </c>
      <c r="W168" s="165">
        <v>2015</v>
      </c>
      <c r="X168" s="165" t="s">
        <v>958</v>
      </c>
      <c r="Y168" s="165">
        <v>2012</v>
      </c>
      <c r="Z168" s="165">
        <v>2016</v>
      </c>
      <c r="AA168" s="165">
        <v>2015</v>
      </c>
      <c r="AB168" s="165">
        <v>2013</v>
      </c>
      <c r="AC168" s="165">
        <v>2014</v>
      </c>
      <c r="AD168" s="165">
        <v>2015</v>
      </c>
      <c r="AE168" s="165" t="s">
        <v>958</v>
      </c>
      <c r="AF168" s="165">
        <v>2015</v>
      </c>
      <c r="AG168" s="164">
        <v>2012</v>
      </c>
      <c r="AH168" s="165">
        <v>2015</v>
      </c>
      <c r="AI168" s="165">
        <v>2016</v>
      </c>
      <c r="AJ168" s="165">
        <v>2017</v>
      </c>
      <c r="AK168" s="167"/>
      <c r="AL168" s="167" t="s">
        <v>1132</v>
      </c>
      <c r="AM168" s="165">
        <v>2016</v>
      </c>
      <c r="AN168" s="165">
        <v>2014</v>
      </c>
      <c r="AO168" s="165">
        <v>2014</v>
      </c>
      <c r="AP168" s="165">
        <v>2014</v>
      </c>
      <c r="AQ168" s="165">
        <v>2014</v>
      </c>
      <c r="AR168" s="165">
        <v>2015</v>
      </c>
      <c r="AS168" s="165">
        <v>2015</v>
      </c>
      <c r="AT168" s="165">
        <v>2016</v>
      </c>
      <c r="AU168" s="165">
        <v>2014</v>
      </c>
      <c r="AV168" s="165" t="s">
        <v>958</v>
      </c>
      <c r="AW168" s="165">
        <v>2015</v>
      </c>
      <c r="AX168" s="165">
        <v>2015</v>
      </c>
      <c r="AY168" s="165">
        <v>2014</v>
      </c>
      <c r="AZ168" s="177">
        <v>2015</v>
      </c>
      <c r="BA168" s="177">
        <v>2015</v>
      </c>
      <c r="BB168" s="165">
        <v>2016</v>
      </c>
      <c r="BC168" s="165">
        <v>2015</v>
      </c>
      <c r="BD168" s="165">
        <v>2014</v>
      </c>
      <c r="BE168" s="165">
        <v>2014</v>
      </c>
      <c r="BF168" s="108"/>
    </row>
    <row r="169" spans="1:58" x14ac:dyDescent="0.25">
      <c r="A169" s="133" t="s">
        <v>851</v>
      </c>
      <c r="B169" s="111" t="s">
        <v>314</v>
      </c>
      <c r="C169" s="163">
        <v>2014</v>
      </c>
      <c r="D169" s="163">
        <v>2014</v>
      </c>
      <c r="E169" s="163">
        <v>2014</v>
      </c>
      <c r="F169" s="163">
        <v>2014</v>
      </c>
      <c r="G169" s="163">
        <v>2014</v>
      </c>
      <c r="H169" s="163">
        <v>2014</v>
      </c>
      <c r="I169" s="163">
        <v>2014</v>
      </c>
      <c r="J169" s="163">
        <v>2016</v>
      </c>
      <c r="K169" s="163">
        <v>2016</v>
      </c>
      <c r="L169" s="163">
        <v>2016</v>
      </c>
      <c r="M169" s="165">
        <v>2017</v>
      </c>
      <c r="N169" s="165">
        <v>2017</v>
      </c>
      <c r="O169" s="165">
        <v>2016</v>
      </c>
      <c r="P169" s="165">
        <v>2016</v>
      </c>
      <c r="Q169" s="165">
        <v>2015</v>
      </c>
      <c r="R169" s="165" t="s">
        <v>992</v>
      </c>
      <c r="S169" s="165">
        <v>2017</v>
      </c>
      <c r="T169" s="165">
        <v>2014</v>
      </c>
      <c r="U169" s="165">
        <v>2015</v>
      </c>
      <c r="V169" s="165" t="s">
        <v>958</v>
      </c>
      <c r="W169" s="165">
        <v>2015</v>
      </c>
      <c r="X169" s="165">
        <v>2009</v>
      </c>
      <c r="Y169" s="165">
        <v>2010</v>
      </c>
      <c r="Z169" s="165">
        <v>2016</v>
      </c>
      <c r="AA169" s="165">
        <v>2015</v>
      </c>
      <c r="AB169" s="165">
        <v>2014</v>
      </c>
      <c r="AC169" s="165">
        <v>2014</v>
      </c>
      <c r="AD169" s="165">
        <v>2015</v>
      </c>
      <c r="AE169" s="165" t="s">
        <v>958</v>
      </c>
      <c r="AF169" s="165">
        <v>2015</v>
      </c>
      <c r="AG169" s="164">
        <v>2004</v>
      </c>
      <c r="AH169" s="165">
        <v>2015</v>
      </c>
      <c r="AI169" s="165">
        <v>2016</v>
      </c>
      <c r="AJ169" s="165">
        <v>2017</v>
      </c>
      <c r="AK169" s="167" t="s">
        <v>1133</v>
      </c>
      <c r="AL169" s="167" t="s">
        <v>1132</v>
      </c>
      <c r="AM169" s="165">
        <v>2016</v>
      </c>
      <c r="AN169" s="165">
        <v>2014</v>
      </c>
      <c r="AO169" s="165">
        <v>2014</v>
      </c>
      <c r="AP169" s="165" t="s">
        <v>958</v>
      </c>
      <c r="AQ169" s="165" t="s">
        <v>958</v>
      </c>
      <c r="AR169" s="165">
        <v>2009</v>
      </c>
      <c r="AS169" s="165">
        <v>2015</v>
      </c>
      <c r="AT169" s="165">
        <v>2016</v>
      </c>
      <c r="AU169" s="165">
        <v>2014</v>
      </c>
      <c r="AV169" s="165">
        <v>2015</v>
      </c>
      <c r="AW169" s="165">
        <v>2015</v>
      </c>
      <c r="AX169" s="165">
        <v>2015</v>
      </c>
      <c r="AY169" s="165">
        <v>2014</v>
      </c>
      <c r="AZ169" s="177">
        <v>2015</v>
      </c>
      <c r="BA169" s="177">
        <v>2015</v>
      </c>
      <c r="BB169" s="165">
        <v>2015</v>
      </c>
      <c r="BC169" s="165">
        <v>2015</v>
      </c>
      <c r="BD169" s="165">
        <v>2014</v>
      </c>
      <c r="BE169" s="165">
        <v>2014</v>
      </c>
      <c r="BF169" s="108"/>
    </row>
    <row r="170" spans="1:58" x14ac:dyDescent="0.25">
      <c r="A170" s="133" t="s">
        <v>317</v>
      </c>
      <c r="B170" s="111" t="s">
        <v>316</v>
      </c>
      <c r="C170" s="163">
        <v>2014</v>
      </c>
      <c r="D170" s="163">
        <v>2014</v>
      </c>
      <c r="E170" s="163">
        <v>2014</v>
      </c>
      <c r="F170" s="163">
        <v>2014</v>
      </c>
      <c r="G170" s="163">
        <v>2014</v>
      </c>
      <c r="H170" s="163">
        <v>2014</v>
      </c>
      <c r="I170" s="163">
        <v>2014</v>
      </c>
      <c r="J170" s="163">
        <v>2016</v>
      </c>
      <c r="K170" s="163">
        <v>2016</v>
      </c>
      <c r="L170" s="163">
        <v>2016</v>
      </c>
      <c r="M170" s="165">
        <v>2017</v>
      </c>
      <c r="N170" s="165">
        <v>2017</v>
      </c>
      <c r="O170" s="165">
        <v>2016</v>
      </c>
      <c r="P170" s="165">
        <v>2016</v>
      </c>
      <c r="Q170" s="165">
        <v>2015</v>
      </c>
      <c r="R170" s="165" t="s">
        <v>983</v>
      </c>
      <c r="S170" s="165">
        <v>2017</v>
      </c>
      <c r="T170" s="165">
        <v>2014</v>
      </c>
      <c r="U170" s="165">
        <v>2015</v>
      </c>
      <c r="V170" s="165" t="s">
        <v>1131</v>
      </c>
      <c r="W170" s="165">
        <v>2015</v>
      </c>
      <c r="X170" s="165">
        <v>2012</v>
      </c>
      <c r="Y170" s="165">
        <v>2013</v>
      </c>
      <c r="Z170" s="165">
        <v>2016</v>
      </c>
      <c r="AA170" s="165">
        <v>2015</v>
      </c>
      <c r="AB170" s="165">
        <v>2015</v>
      </c>
      <c r="AC170" s="165">
        <v>2014</v>
      </c>
      <c r="AD170" s="165">
        <v>2015</v>
      </c>
      <c r="AE170" s="165">
        <v>2012</v>
      </c>
      <c r="AF170" s="165">
        <v>2015</v>
      </c>
      <c r="AG170" s="164">
        <v>2014</v>
      </c>
      <c r="AH170" s="165">
        <v>2015</v>
      </c>
      <c r="AI170" s="165">
        <v>2016</v>
      </c>
      <c r="AJ170" s="165">
        <v>2017</v>
      </c>
      <c r="AK170" s="167"/>
      <c r="AL170" s="167" t="s">
        <v>1132</v>
      </c>
      <c r="AM170" s="165">
        <v>2016</v>
      </c>
      <c r="AN170" s="165">
        <v>2014</v>
      </c>
      <c r="AO170" s="165">
        <v>2014</v>
      </c>
      <c r="AP170" s="165" t="s">
        <v>958</v>
      </c>
      <c r="AQ170" s="165" t="s">
        <v>958</v>
      </c>
      <c r="AR170" s="165">
        <v>2009</v>
      </c>
      <c r="AS170" s="165">
        <v>2015</v>
      </c>
      <c r="AT170" s="165">
        <v>2016</v>
      </c>
      <c r="AU170" s="165">
        <v>2014</v>
      </c>
      <c r="AV170" s="165">
        <v>2015</v>
      </c>
      <c r="AW170" s="165">
        <v>2015</v>
      </c>
      <c r="AX170" s="165">
        <v>2015</v>
      </c>
      <c r="AY170" s="165">
        <v>2014</v>
      </c>
      <c r="AZ170" s="177">
        <v>2015</v>
      </c>
      <c r="BA170" s="177">
        <v>2015</v>
      </c>
      <c r="BB170" s="165">
        <v>2016</v>
      </c>
      <c r="BC170" s="165">
        <v>2015</v>
      </c>
      <c r="BD170" s="165">
        <v>2014</v>
      </c>
      <c r="BE170" s="165">
        <v>2014</v>
      </c>
      <c r="BF170" s="108"/>
    </row>
    <row r="171" spans="1:58" x14ac:dyDescent="0.25">
      <c r="A171" s="133" t="s">
        <v>852</v>
      </c>
      <c r="B171" s="111" t="s">
        <v>318</v>
      </c>
      <c r="C171" s="163">
        <v>2014</v>
      </c>
      <c r="D171" s="163">
        <v>2014</v>
      </c>
      <c r="E171" s="163">
        <v>2014</v>
      </c>
      <c r="F171" s="163">
        <v>2014</v>
      </c>
      <c r="G171" s="163">
        <v>2014</v>
      </c>
      <c r="H171" s="163">
        <v>2014</v>
      </c>
      <c r="I171" s="163">
        <v>2014</v>
      </c>
      <c r="J171" s="163">
        <v>2016</v>
      </c>
      <c r="K171" s="163">
        <v>2016</v>
      </c>
      <c r="L171" s="163">
        <v>2016</v>
      </c>
      <c r="M171" s="165">
        <v>2017</v>
      </c>
      <c r="N171" s="165">
        <v>2017</v>
      </c>
      <c r="O171" s="165">
        <v>2016</v>
      </c>
      <c r="P171" s="165">
        <v>2016</v>
      </c>
      <c r="Q171" s="165">
        <v>2015</v>
      </c>
      <c r="R171" s="165" t="s">
        <v>966</v>
      </c>
      <c r="S171" s="165">
        <v>2017</v>
      </c>
      <c r="T171" s="165">
        <v>2014</v>
      </c>
      <c r="U171" s="165">
        <v>2015</v>
      </c>
      <c r="V171" s="165" t="s">
        <v>1131</v>
      </c>
      <c r="W171" s="165">
        <v>2015</v>
      </c>
      <c r="X171" s="165">
        <v>2011</v>
      </c>
      <c r="Y171" s="165">
        <v>2012</v>
      </c>
      <c r="Z171" s="165">
        <v>2016</v>
      </c>
      <c r="AA171" s="165">
        <v>2015</v>
      </c>
      <c r="AB171" s="165">
        <v>2015</v>
      </c>
      <c r="AC171" s="165">
        <v>2014</v>
      </c>
      <c r="AD171" s="165">
        <v>2015</v>
      </c>
      <c r="AE171" s="165">
        <v>2012</v>
      </c>
      <c r="AF171" s="165">
        <v>2015</v>
      </c>
      <c r="AG171" s="164">
        <v>2011</v>
      </c>
      <c r="AH171" s="165">
        <v>2015</v>
      </c>
      <c r="AI171" s="165">
        <v>2016</v>
      </c>
      <c r="AJ171" s="165">
        <v>2017</v>
      </c>
      <c r="AK171" s="167"/>
      <c r="AL171" s="167">
        <v>42947</v>
      </c>
      <c r="AM171" s="165">
        <v>2016</v>
      </c>
      <c r="AN171" s="165">
        <v>2014</v>
      </c>
      <c r="AO171" s="165">
        <v>2014</v>
      </c>
      <c r="AP171" s="165">
        <v>2013</v>
      </c>
      <c r="AQ171" s="165">
        <v>2014</v>
      </c>
      <c r="AR171" s="165">
        <v>2015</v>
      </c>
      <c r="AS171" s="165">
        <v>2015</v>
      </c>
      <c r="AT171" s="165">
        <v>2016</v>
      </c>
      <c r="AU171" s="165">
        <v>2014</v>
      </c>
      <c r="AV171" s="165">
        <v>2015</v>
      </c>
      <c r="AW171" s="165">
        <v>2015</v>
      </c>
      <c r="AX171" s="165">
        <v>2015</v>
      </c>
      <c r="AY171" s="165">
        <v>2014</v>
      </c>
      <c r="AZ171" s="177">
        <v>2015</v>
      </c>
      <c r="BA171" s="177">
        <v>2015</v>
      </c>
      <c r="BB171" s="165">
        <v>2016</v>
      </c>
      <c r="BC171" s="165">
        <v>2015</v>
      </c>
      <c r="BD171" s="165">
        <v>2014</v>
      </c>
      <c r="BE171" s="165">
        <v>2014</v>
      </c>
      <c r="BF171" s="108"/>
    </row>
    <row r="172" spans="1:58" x14ac:dyDescent="0.25">
      <c r="A172" s="133" t="s">
        <v>320</v>
      </c>
      <c r="B172" s="111" t="s">
        <v>319</v>
      </c>
      <c r="C172" s="163">
        <v>2014</v>
      </c>
      <c r="D172" s="163">
        <v>2014</v>
      </c>
      <c r="E172" s="163">
        <v>2014</v>
      </c>
      <c r="F172" s="163">
        <v>2014</v>
      </c>
      <c r="G172" s="163">
        <v>2014</v>
      </c>
      <c r="H172" s="163">
        <v>2014</v>
      </c>
      <c r="I172" s="163">
        <v>2014</v>
      </c>
      <c r="J172" s="163">
        <v>2016</v>
      </c>
      <c r="K172" s="163">
        <v>2016</v>
      </c>
      <c r="L172" s="163">
        <v>2016</v>
      </c>
      <c r="M172" s="165">
        <v>2017</v>
      </c>
      <c r="N172" s="165">
        <v>2017</v>
      </c>
      <c r="O172" s="165">
        <v>2016</v>
      </c>
      <c r="P172" s="165">
        <v>2016</v>
      </c>
      <c r="Q172" s="165">
        <v>2015</v>
      </c>
      <c r="R172" s="165" t="s">
        <v>993</v>
      </c>
      <c r="S172" s="165">
        <v>2017</v>
      </c>
      <c r="T172" s="165">
        <v>2014</v>
      </c>
      <c r="U172" s="165">
        <v>2015</v>
      </c>
      <c r="V172" s="165" t="s">
        <v>1131</v>
      </c>
      <c r="W172" s="165">
        <v>2015</v>
      </c>
      <c r="X172" s="165">
        <v>2012</v>
      </c>
      <c r="Y172" s="165">
        <v>2010</v>
      </c>
      <c r="Z172" s="165">
        <v>2016</v>
      </c>
      <c r="AA172" s="165">
        <v>2015</v>
      </c>
      <c r="AB172" s="165">
        <v>2015</v>
      </c>
      <c r="AC172" s="165">
        <v>2014</v>
      </c>
      <c r="AD172" s="165">
        <v>2015</v>
      </c>
      <c r="AE172" s="165">
        <v>2012</v>
      </c>
      <c r="AF172" s="165">
        <v>2015</v>
      </c>
      <c r="AG172" s="164">
        <v>2012</v>
      </c>
      <c r="AH172" s="165">
        <v>2015</v>
      </c>
      <c r="AI172" s="165">
        <v>2016</v>
      </c>
      <c r="AJ172" s="165">
        <v>2017</v>
      </c>
      <c r="AK172" s="167" t="s">
        <v>1132</v>
      </c>
      <c r="AL172" s="167" t="s">
        <v>1132</v>
      </c>
      <c r="AM172" s="165">
        <v>2016</v>
      </c>
      <c r="AN172" s="165">
        <v>2014</v>
      </c>
      <c r="AO172" s="165">
        <v>2014</v>
      </c>
      <c r="AP172" s="165">
        <v>2014</v>
      </c>
      <c r="AQ172" s="165">
        <v>2014</v>
      </c>
      <c r="AR172" s="165">
        <v>2015</v>
      </c>
      <c r="AS172" s="165">
        <v>2015</v>
      </c>
      <c r="AT172" s="165">
        <v>2016</v>
      </c>
      <c r="AU172" s="165">
        <v>2014</v>
      </c>
      <c r="AV172" s="165">
        <v>2015</v>
      </c>
      <c r="AW172" s="165">
        <v>2015</v>
      </c>
      <c r="AX172" s="165">
        <v>2015</v>
      </c>
      <c r="AY172" s="165">
        <v>2014</v>
      </c>
      <c r="AZ172" s="177">
        <v>2015</v>
      </c>
      <c r="BA172" s="177">
        <v>2015</v>
      </c>
      <c r="BB172" s="165">
        <v>2016</v>
      </c>
      <c r="BC172" s="165">
        <v>2015</v>
      </c>
      <c r="BD172" s="165">
        <v>2014</v>
      </c>
      <c r="BE172" s="165">
        <v>2014</v>
      </c>
      <c r="BF172" s="108"/>
    </row>
    <row r="173" spans="1:58" x14ac:dyDescent="0.25">
      <c r="A173" s="133" t="s">
        <v>946</v>
      </c>
      <c r="B173" s="111" t="s">
        <v>187</v>
      </c>
      <c r="C173" s="163">
        <v>2014</v>
      </c>
      <c r="D173" s="163">
        <v>2014</v>
      </c>
      <c r="E173" s="163">
        <v>2014</v>
      </c>
      <c r="F173" s="163">
        <v>2014</v>
      </c>
      <c r="G173" s="163">
        <v>2014</v>
      </c>
      <c r="H173" s="163">
        <v>2014</v>
      </c>
      <c r="I173" s="163">
        <v>2014</v>
      </c>
      <c r="J173" s="163">
        <v>2016</v>
      </c>
      <c r="K173" s="163">
        <v>2016</v>
      </c>
      <c r="L173" s="163">
        <v>2016</v>
      </c>
      <c r="M173" s="165">
        <v>2017</v>
      </c>
      <c r="N173" s="165">
        <v>2017</v>
      </c>
      <c r="O173" s="165">
        <v>2016</v>
      </c>
      <c r="P173" s="165">
        <v>2016</v>
      </c>
      <c r="Q173" s="165">
        <v>2015</v>
      </c>
      <c r="R173" s="165" t="s">
        <v>971</v>
      </c>
      <c r="S173" s="165">
        <v>2017</v>
      </c>
      <c r="T173" s="165">
        <v>2014</v>
      </c>
      <c r="U173" s="165">
        <v>2015</v>
      </c>
      <c r="V173" s="165" t="s">
        <v>1131</v>
      </c>
      <c r="W173" s="165">
        <v>2015</v>
      </c>
      <c r="X173" s="165">
        <v>2011</v>
      </c>
      <c r="Y173" s="165">
        <v>2010</v>
      </c>
      <c r="Z173" s="165">
        <v>2016</v>
      </c>
      <c r="AA173" s="165">
        <v>2015</v>
      </c>
      <c r="AB173" s="165">
        <v>2013</v>
      </c>
      <c r="AC173" s="165">
        <v>2014</v>
      </c>
      <c r="AD173" s="165">
        <v>2015</v>
      </c>
      <c r="AE173" s="165" t="s">
        <v>958</v>
      </c>
      <c r="AF173" s="165">
        <v>2015</v>
      </c>
      <c r="AG173" s="164">
        <v>2008</v>
      </c>
      <c r="AH173" s="165">
        <v>2015</v>
      </c>
      <c r="AI173" s="165">
        <v>2016</v>
      </c>
      <c r="AJ173" s="165">
        <v>2017</v>
      </c>
      <c r="AK173" s="167" t="s">
        <v>1132</v>
      </c>
      <c r="AL173" s="167" t="s">
        <v>1132</v>
      </c>
      <c r="AM173" s="165">
        <v>2016</v>
      </c>
      <c r="AN173" s="165">
        <v>2014</v>
      </c>
      <c r="AO173" s="165">
        <v>2014</v>
      </c>
      <c r="AP173" s="165">
        <v>2013</v>
      </c>
      <c r="AQ173" s="165">
        <v>2013</v>
      </c>
      <c r="AR173" s="165">
        <v>2015</v>
      </c>
      <c r="AS173" s="165">
        <v>2015</v>
      </c>
      <c r="AT173" s="165">
        <v>2016</v>
      </c>
      <c r="AU173" s="165">
        <v>2014</v>
      </c>
      <c r="AV173" s="165">
        <v>2015</v>
      </c>
      <c r="AW173" s="165">
        <v>2015</v>
      </c>
      <c r="AX173" s="165">
        <v>2015</v>
      </c>
      <c r="AY173" s="165">
        <v>2014</v>
      </c>
      <c r="AZ173" s="177">
        <v>2015</v>
      </c>
      <c r="BA173" s="177">
        <v>2015</v>
      </c>
      <c r="BB173" s="165">
        <v>2016</v>
      </c>
      <c r="BC173" s="165">
        <v>2015</v>
      </c>
      <c r="BD173" s="165">
        <v>2014</v>
      </c>
      <c r="BE173" s="165">
        <v>2014</v>
      </c>
      <c r="BF173" s="108"/>
    </row>
    <row r="174" spans="1:58" x14ac:dyDescent="0.25">
      <c r="A174" s="133" t="s">
        <v>373</v>
      </c>
      <c r="B174" s="111" t="s">
        <v>91</v>
      </c>
      <c r="C174" s="163">
        <v>2014</v>
      </c>
      <c r="D174" s="163">
        <v>2014</v>
      </c>
      <c r="E174" s="163">
        <v>2014</v>
      </c>
      <c r="F174" s="163">
        <v>2014</v>
      </c>
      <c r="G174" s="163">
        <v>2014</v>
      </c>
      <c r="H174" s="163">
        <v>2014</v>
      </c>
      <c r="I174" s="163">
        <v>2014</v>
      </c>
      <c r="J174" s="163">
        <v>2016</v>
      </c>
      <c r="K174" s="163">
        <v>2016</v>
      </c>
      <c r="L174" s="163">
        <v>2016</v>
      </c>
      <c r="M174" s="165">
        <v>2017</v>
      </c>
      <c r="N174" s="165">
        <v>2017</v>
      </c>
      <c r="O174" s="165">
        <v>2016</v>
      </c>
      <c r="P174" s="165">
        <v>2016</v>
      </c>
      <c r="Q174" s="165">
        <v>2015</v>
      </c>
      <c r="R174" s="165" t="s">
        <v>994</v>
      </c>
      <c r="S174" s="165">
        <v>2017</v>
      </c>
      <c r="T174" s="165">
        <v>2014</v>
      </c>
      <c r="U174" s="165">
        <v>2015</v>
      </c>
      <c r="V174" s="165" t="s">
        <v>1131</v>
      </c>
      <c r="W174" s="165">
        <v>2015</v>
      </c>
      <c r="X174" s="165">
        <v>2009</v>
      </c>
      <c r="Y174" s="165">
        <v>2011</v>
      </c>
      <c r="Z174" s="165">
        <v>2016</v>
      </c>
      <c r="AA174" s="165">
        <v>2015</v>
      </c>
      <c r="AB174" s="165" t="s">
        <v>958</v>
      </c>
      <c r="AC174" s="165">
        <v>2014</v>
      </c>
      <c r="AD174" s="165">
        <v>2015</v>
      </c>
      <c r="AE174" s="165">
        <v>2012</v>
      </c>
      <c r="AF174" s="165" t="s">
        <v>958</v>
      </c>
      <c r="AG174" s="164">
        <v>2007</v>
      </c>
      <c r="AH174" s="165">
        <v>2015</v>
      </c>
      <c r="AI174" s="165">
        <v>2016</v>
      </c>
      <c r="AJ174" s="165">
        <v>2017</v>
      </c>
      <c r="AK174" s="167" t="s">
        <v>958</v>
      </c>
      <c r="AL174" s="167" t="s">
        <v>1132</v>
      </c>
      <c r="AM174" s="165">
        <v>2016</v>
      </c>
      <c r="AN174" s="165">
        <v>2014</v>
      </c>
      <c r="AO174" s="165">
        <v>2014</v>
      </c>
      <c r="AP174" s="165" t="s">
        <v>958</v>
      </c>
      <c r="AQ174" s="165" t="s">
        <v>958</v>
      </c>
      <c r="AR174" s="165">
        <v>2009</v>
      </c>
      <c r="AS174" s="165">
        <v>2015</v>
      </c>
      <c r="AT174" s="165">
        <v>2016</v>
      </c>
      <c r="AU174" s="165">
        <v>2014</v>
      </c>
      <c r="AV174" s="165">
        <v>2015</v>
      </c>
      <c r="AW174" s="165">
        <v>2015</v>
      </c>
      <c r="AX174" s="165">
        <v>2015</v>
      </c>
      <c r="AY174" s="165">
        <v>2014</v>
      </c>
      <c r="AZ174" s="177">
        <v>2015</v>
      </c>
      <c r="BA174" s="177">
        <v>2015</v>
      </c>
      <c r="BB174" s="165">
        <v>2015</v>
      </c>
      <c r="BC174" s="165">
        <v>2015</v>
      </c>
      <c r="BD174" s="165">
        <v>2014</v>
      </c>
      <c r="BE174" s="165">
        <v>2014</v>
      </c>
      <c r="BF174" s="108"/>
    </row>
    <row r="175" spans="1:58" x14ac:dyDescent="0.25">
      <c r="A175" s="133" t="s">
        <v>322</v>
      </c>
      <c r="B175" s="111" t="s">
        <v>321</v>
      </c>
      <c r="C175" s="163">
        <v>2014</v>
      </c>
      <c r="D175" s="163">
        <v>2014</v>
      </c>
      <c r="E175" s="163">
        <v>2014</v>
      </c>
      <c r="F175" s="163">
        <v>2014</v>
      </c>
      <c r="G175" s="163">
        <v>2014</v>
      </c>
      <c r="H175" s="163">
        <v>2014</v>
      </c>
      <c r="I175" s="163">
        <v>2014</v>
      </c>
      <c r="J175" s="163">
        <v>2016</v>
      </c>
      <c r="K175" s="163">
        <v>2016</v>
      </c>
      <c r="L175" s="163">
        <v>2016</v>
      </c>
      <c r="M175" s="165">
        <v>2017</v>
      </c>
      <c r="N175" s="165">
        <v>2017</v>
      </c>
      <c r="O175" s="165">
        <v>2016</v>
      </c>
      <c r="P175" s="165">
        <v>2016</v>
      </c>
      <c r="Q175" s="165">
        <v>2015</v>
      </c>
      <c r="R175" s="165" t="s">
        <v>978</v>
      </c>
      <c r="S175" s="165">
        <v>2017</v>
      </c>
      <c r="T175" s="165">
        <v>2014</v>
      </c>
      <c r="U175" s="165">
        <v>2015</v>
      </c>
      <c r="V175" s="165" t="s">
        <v>1131</v>
      </c>
      <c r="W175" s="165">
        <v>2015</v>
      </c>
      <c r="X175" s="165">
        <v>2014</v>
      </c>
      <c r="Y175" s="165">
        <v>2010</v>
      </c>
      <c r="Z175" s="165">
        <v>2016</v>
      </c>
      <c r="AA175" s="165">
        <v>2015</v>
      </c>
      <c r="AB175" s="165">
        <v>2015</v>
      </c>
      <c r="AC175" s="165">
        <v>2014</v>
      </c>
      <c r="AD175" s="165">
        <v>2015</v>
      </c>
      <c r="AE175" s="165">
        <v>2012</v>
      </c>
      <c r="AF175" s="165">
        <v>2015</v>
      </c>
      <c r="AG175" s="164">
        <v>2011</v>
      </c>
      <c r="AH175" s="165">
        <v>2015</v>
      </c>
      <c r="AI175" s="165">
        <v>2016</v>
      </c>
      <c r="AJ175" s="165">
        <v>2017</v>
      </c>
      <c r="AK175" s="167" t="s">
        <v>1132</v>
      </c>
      <c r="AL175" s="167" t="s">
        <v>1132</v>
      </c>
      <c r="AM175" s="165">
        <v>2016</v>
      </c>
      <c r="AN175" s="165">
        <v>2014</v>
      </c>
      <c r="AO175" s="165">
        <v>2014</v>
      </c>
      <c r="AP175" s="165">
        <v>2014</v>
      </c>
      <c r="AQ175" s="165">
        <v>2014</v>
      </c>
      <c r="AR175" s="165">
        <v>2015</v>
      </c>
      <c r="AS175" s="165">
        <v>2015</v>
      </c>
      <c r="AT175" s="165">
        <v>2016</v>
      </c>
      <c r="AU175" s="165">
        <v>2014</v>
      </c>
      <c r="AV175" s="165">
        <v>2015</v>
      </c>
      <c r="AW175" s="165">
        <v>2015</v>
      </c>
      <c r="AX175" s="165">
        <v>2015</v>
      </c>
      <c r="AY175" s="165">
        <v>2014</v>
      </c>
      <c r="AZ175" s="177">
        <v>2015</v>
      </c>
      <c r="BA175" s="177">
        <v>2015</v>
      </c>
      <c r="BB175" s="165">
        <v>2016</v>
      </c>
      <c r="BC175" s="165">
        <v>2015</v>
      </c>
      <c r="BD175" s="165">
        <v>2014</v>
      </c>
      <c r="BE175" s="165">
        <v>2014</v>
      </c>
      <c r="BF175" s="108"/>
    </row>
    <row r="176" spans="1:58" x14ac:dyDescent="0.25">
      <c r="A176" s="133" t="s">
        <v>324</v>
      </c>
      <c r="B176" s="111" t="s">
        <v>323</v>
      </c>
      <c r="C176" s="163">
        <v>2014</v>
      </c>
      <c r="D176" s="163">
        <v>2014</v>
      </c>
      <c r="E176" s="163">
        <v>2014</v>
      </c>
      <c r="F176" s="163">
        <v>2014</v>
      </c>
      <c r="G176" s="163">
        <v>2014</v>
      </c>
      <c r="H176" s="163">
        <v>2014</v>
      </c>
      <c r="I176" s="163">
        <v>2014</v>
      </c>
      <c r="J176" s="163">
        <v>2016</v>
      </c>
      <c r="K176" s="163">
        <v>2016</v>
      </c>
      <c r="L176" s="163">
        <v>2016</v>
      </c>
      <c r="M176" s="165">
        <v>2017</v>
      </c>
      <c r="N176" s="165">
        <v>2017</v>
      </c>
      <c r="O176" s="165">
        <v>2016</v>
      </c>
      <c r="P176" s="165">
        <v>2016</v>
      </c>
      <c r="Q176" s="165">
        <v>2015</v>
      </c>
      <c r="R176" s="165" t="s">
        <v>958</v>
      </c>
      <c r="S176" s="165">
        <v>2017</v>
      </c>
      <c r="T176" s="165">
        <v>2014</v>
      </c>
      <c r="U176" s="165">
        <v>2015</v>
      </c>
      <c r="V176" s="165" t="s">
        <v>1131</v>
      </c>
      <c r="W176" s="165">
        <v>2015</v>
      </c>
      <c r="X176" s="165">
        <v>2012</v>
      </c>
      <c r="Y176" s="165">
        <v>2010</v>
      </c>
      <c r="Z176" s="165">
        <v>2016</v>
      </c>
      <c r="AA176" s="165">
        <v>2015</v>
      </c>
      <c r="AB176" s="165" t="s">
        <v>958</v>
      </c>
      <c r="AC176" s="165">
        <v>2014</v>
      </c>
      <c r="AD176" s="165">
        <v>2015</v>
      </c>
      <c r="AE176" s="165" t="s">
        <v>958</v>
      </c>
      <c r="AF176" s="165">
        <v>2015</v>
      </c>
      <c r="AG176" s="164">
        <v>2009</v>
      </c>
      <c r="AH176" s="165">
        <v>2015</v>
      </c>
      <c r="AI176" s="165">
        <v>2016</v>
      </c>
      <c r="AJ176" s="165">
        <v>2017</v>
      </c>
      <c r="AK176" s="167"/>
      <c r="AL176" s="167" t="s">
        <v>1132</v>
      </c>
      <c r="AM176" s="165">
        <v>2016</v>
      </c>
      <c r="AN176" s="165">
        <v>2014</v>
      </c>
      <c r="AO176" s="165">
        <v>2014</v>
      </c>
      <c r="AP176" s="165" t="s">
        <v>958</v>
      </c>
      <c r="AQ176" s="165" t="s">
        <v>958</v>
      </c>
      <c r="AR176" s="165">
        <v>2011</v>
      </c>
      <c r="AS176" s="165">
        <v>2015</v>
      </c>
      <c r="AT176" s="165" t="s">
        <v>958</v>
      </c>
      <c r="AU176" s="165">
        <v>2014</v>
      </c>
      <c r="AV176" s="165">
        <v>2015</v>
      </c>
      <c r="AW176" s="165">
        <v>2015</v>
      </c>
      <c r="AX176" s="165">
        <v>2015</v>
      </c>
      <c r="AY176" s="165">
        <v>2014</v>
      </c>
      <c r="AZ176" s="177">
        <v>2015</v>
      </c>
      <c r="BA176" s="177">
        <v>2015</v>
      </c>
      <c r="BB176" s="165">
        <v>2016</v>
      </c>
      <c r="BC176" s="165">
        <v>2015</v>
      </c>
      <c r="BD176" s="165">
        <v>2014</v>
      </c>
      <c r="BE176" s="165">
        <v>2014</v>
      </c>
      <c r="BF176" s="108"/>
    </row>
    <row r="177" spans="1:58" x14ac:dyDescent="0.25">
      <c r="A177" s="133" t="s">
        <v>326</v>
      </c>
      <c r="B177" s="111" t="s">
        <v>325</v>
      </c>
      <c r="C177" s="163">
        <v>2014</v>
      </c>
      <c r="D177" s="163">
        <v>2014</v>
      </c>
      <c r="E177" s="163">
        <v>2014</v>
      </c>
      <c r="F177" s="163">
        <v>2014</v>
      </c>
      <c r="G177" s="163">
        <v>2014</v>
      </c>
      <c r="H177" s="163">
        <v>2014</v>
      </c>
      <c r="I177" s="163">
        <v>2014</v>
      </c>
      <c r="J177" s="163">
        <v>2016</v>
      </c>
      <c r="K177" s="163">
        <v>2016</v>
      </c>
      <c r="L177" s="163">
        <v>2016</v>
      </c>
      <c r="M177" s="165">
        <v>2017</v>
      </c>
      <c r="N177" s="165">
        <v>2017</v>
      </c>
      <c r="O177" s="165">
        <v>2016</v>
      </c>
      <c r="P177" s="165">
        <v>2016</v>
      </c>
      <c r="Q177" s="165">
        <v>2015</v>
      </c>
      <c r="R177" s="165" t="s">
        <v>979</v>
      </c>
      <c r="S177" s="165">
        <v>2017</v>
      </c>
      <c r="T177" s="165">
        <v>2014</v>
      </c>
      <c r="U177" s="165">
        <v>2015</v>
      </c>
      <c r="V177" s="165" t="s">
        <v>958</v>
      </c>
      <c r="W177" s="165">
        <v>2015</v>
      </c>
      <c r="X177" s="165" t="s">
        <v>958</v>
      </c>
      <c r="Y177" s="165">
        <v>2010</v>
      </c>
      <c r="Z177" s="165">
        <v>2016</v>
      </c>
      <c r="AA177" s="165">
        <v>2015</v>
      </c>
      <c r="AB177" s="165">
        <v>2015</v>
      </c>
      <c r="AC177" s="165">
        <v>2014</v>
      </c>
      <c r="AD177" s="165">
        <v>2015</v>
      </c>
      <c r="AE177" s="165" t="s">
        <v>958</v>
      </c>
      <c r="AF177" s="165">
        <v>2015</v>
      </c>
      <c r="AG177" s="164" t="s">
        <v>958</v>
      </c>
      <c r="AH177" s="165">
        <v>2015</v>
      </c>
      <c r="AI177" s="165">
        <v>2016</v>
      </c>
      <c r="AJ177" s="165">
        <v>2017</v>
      </c>
      <c r="AK177" s="167"/>
      <c r="AL177" s="167" t="s">
        <v>1132</v>
      </c>
      <c r="AM177" s="165">
        <v>2016</v>
      </c>
      <c r="AN177" s="165">
        <v>2014</v>
      </c>
      <c r="AO177" s="165">
        <v>2014</v>
      </c>
      <c r="AP177" s="165">
        <v>2013</v>
      </c>
      <c r="AQ177" s="165">
        <v>2013</v>
      </c>
      <c r="AR177" s="165">
        <v>2011</v>
      </c>
      <c r="AS177" s="165">
        <v>2015</v>
      </c>
      <c r="AT177" s="165">
        <v>2016</v>
      </c>
      <c r="AU177" s="165">
        <v>2014</v>
      </c>
      <c r="AV177" s="165">
        <v>2015</v>
      </c>
      <c r="AW177" s="165">
        <v>2015</v>
      </c>
      <c r="AX177" s="165">
        <v>2015</v>
      </c>
      <c r="AY177" s="165">
        <v>2014</v>
      </c>
      <c r="AZ177" s="177">
        <v>2015</v>
      </c>
      <c r="BA177" s="177">
        <v>2015</v>
      </c>
      <c r="BB177" s="165">
        <v>2016</v>
      </c>
      <c r="BC177" s="165">
        <v>2015</v>
      </c>
      <c r="BD177" s="165">
        <v>2014</v>
      </c>
      <c r="BE177" s="165">
        <v>2014</v>
      </c>
      <c r="BF177" s="108"/>
    </row>
    <row r="178" spans="1:58" x14ac:dyDescent="0.25">
      <c r="A178" s="133" t="s">
        <v>328</v>
      </c>
      <c r="B178" s="111" t="s">
        <v>327</v>
      </c>
      <c r="C178" s="163">
        <v>2014</v>
      </c>
      <c r="D178" s="163">
        <v>2014</v>
      </c>
      <c r="E178" s="163">
        <v>2014</v>
      </c>
      <c r="F178" s="163">
        <v>2014</v>
      </c>
      <c r="G178" s="163">
        <v>2014</v>
      </c>
      <c r="H178" s="163">
        <v>2014</v>
      </c>
      <c r="I178" s="163">
        <v>2014</v>
      </c>
      <c r="J178" s="163">
        <v>2016</v>
      </c>
      <c r="K178" s="163">
        <v>2016</v>
      </c>
      <c r="L178" s="163">
        <v>2016</v>
      </c>
      <c r="M178" s="165">
        <v>2017</v>
      </c>
      <c r="N178" s="165">
        <v>2017</v>
      </c>
      <c r="O178" s="165">
        <v>2016</v>
      </c>
      <c r="P178" s="165">
        <v>2016</v>
      </c>
      <c r="Q178" s="165">
        <v>2015</v>
      </c>
      <c r="R178" s="165" t="s">
        <v>975</v>
      </c>
      <c r="S178" s="165">
        <v>2017</v>
      </c>
      <c r="T178" s="165">
        <v>2014</v>
      </c>
      <c r="U178" s="165">
        <v>2015</v>
      </c>
      <c r="V178" s="165" t="s">
        <v>1131</v>
      </c>
      <c r="W178" s="165">
        <v>2015</v>
      </c>
      <c r="X178" s="165">
        <v>2012</v>
      </c>
      <c r="Y178" s="165">
        <v>2010</v>
      </c>
      <c r="Z178" s="165">
        <v>2016</v>
      </c>
      <c r="AA178" s="165">
        <v>2015</v>
      </c>
      <c r="AB178" s="165">
        <v>2015</v>
      </c>
      <c r="AC178" s="165">
        <v>2014</v>
      </c>
      <c r="AD178" s="165">
        <v>2015</v>
      </c>
      <c r="AE178" s="165" t="s">
        <v>958</v>
      </c>
      <c r="AF178" s="165">
        <v>2015</v>
      </c>
      <c r="AG178" s="164">
        <v>2010</v>
      </c>
      <c r="AH178" s="165">
        <v>2015</v>
      </c>
      <c r="AI178" s="165">
        <v>2016</v>
      </c>
      <c r="AJ178" s="165">
        <v>2017</v>
      </c>
      <c r="AK178" s="167"/>
      <c r="AL178" s="167" t="s">
        <v>1132</v>
      </c>
      <c r="AM178" s="165">
        <v>2016</v>
      </c>
      <c r="AN178" s="165">
        <v>2014</v>
      </c>
      <c r="AO178" s="165">
        <v>2014</v>
      </c>
      <c r="AP178" s="165">
        <v>2014</v>
      </c>
      <c r="AQ178" s="165">
        <v>2014</v>
      </c>
      <c r="AR178" s="165">
        <v>2011</v>
      </c>
      <c r="AS178" s="165">
        <v>2015</v>
      </c>
      <c r="AT178" s="165">
        <v>2016</v>
      </c>
      <c r="AU178" s="165">
        <v>2014</v>
      </c>
      <c r="AV178" s="165">
        <v>2015</v>
      </c>
      <c r="AW178" s="165">
        <v>2015</v>
      </c>
      <c r="AX178" s="165">
        <v>2015</v>
      </c>
      <c r="AY178" s="165">
        <v>2014</v>
      </c>
      <c r="AZ178" s="177">
        <v>2015</v>
      </c>
      <c r="BA178" s="177">
        <v>2015</v>
      </c>
      <c r="BB178" s="165">
        <v>2016</v>
      </c>
      <c r="BC178" s="165">
        <v>2015</v>
      </c>
      <c r="BD178" s="165">
        <v>2014</v>
      </c>
      <c r="BE178" s="165">
        <v>2014</v>
      </c>
      <c r="BF178" s="108"/>
    </row>
    <row r="179" spans="1:58" x14ac:dyDescent="0.25">
      <c r="A179" s="133" t="s">
        <v>330</v>
      </c>
      <c r="B179" s="111" t="s">
        <v>329</v>
      </c>
      <c r="C179" s="163">
        <v>2014</v>
      </c>
      <c r="D179" s="163">
        <v>2014</v>
      </c>
      <c r="E179" s="163">
        <v>2014</v>
      </c>
      <c r="F179" s="163">
        <v>2014</v>
      </c>
      <c r="G179" s="163">
        <v>2014</v>
      </c>
      <c r="H179" s="163">
        <v>2014</v>
      </c>
      <c r="I179" s="163">
        <v>2014</v>
      </c>
      <c r="J179" s="163">
        <v>2016</v>
      </c>
      <c r="K179" s="163">
        <v>2016</v>
      </c>
      <c r="L179" s="163">
        <v>2016</v>
      </c>
      <c r="M179" s="165">
        <v>2017</v>
      </c>
      <c r="N179" s="165">
        <v>2017</v>
      </c>
      <c r="O179" s="165">
        <v>2016</v>
      </c>
      <c r="P179" s="165">
        <v>2016</v>
      </c>
      <c r="Q179" s="165">
        <v>2015</v>
      </c>
      <c r="R179" s="165" t="s">
        <v>958</v>
      </c>
      <c r="S179" s="165">
        <v>2017</v>
      </c>
      <c r="T179" s="165">
        <v>2014</v>
      </c>
      <c r="U179" s="165">
        <v>2015</v>
      </c>
      <c r="V179" s="165" t="s">
        <v>1131</v>
      </c>
      <c r="W179" s="165">
        <v>2015</v>
      </c>
      <c r="X179" s="165">
        <v>2013</v>
      </c>
      <c r="Y179" s="165">
        <v>2011</v>
      </c>
      <c r="Z179" s="165">
        <v>2016</v>
      </c>
      <c r="AA179" s="165">
        <v>2015</v>
      </c>
      <c r="AB179" s="165" t="s">
        <v>958</v>
      </c>
      <c r="AC179" s="165">
        <v>2014</v>
      </c>
      <c r="AD179" s="165">
        <v>2015</v>
      </c>
      <c r="AE179" s="165">
        <v>2012</v>
      </c>
      <c r="AF179" s="165">
        <v>2015</v>
      </c>
      <c r="AG179" s="164">
        <v>2012</v>
      </c>
      <c r="AH179" s="165">
        <v>2015</v>
      </c>
      <c r="AI179" s="165">
        <v>2016</v>
      </c>
      <c r="AJ179" s="165">
        <v>2017</v>
      </c>
      <c r="AK179" s="167" t="s">
        <v>1132</v>
      </c>
      <c r="AL179" s="167">
        <v>42943</v>
      </c>
      <c r="AM179" s="165">
        <v>2016</v>
      </c>
      <c r="AN179" s="165">
        <v>2014</v>
      </c>
      <c r="AO179" s="165">
        <v>2014</v>
      </c>
      <c r="AP179" s="165">
        <v>2014</v>
      </c>
      <c r="AQ179" s="165">
        <v>2014</v>
      </c>
      <c r="AR179" s="165">
        <v>2015</v>
      </c>
      <c r="AS179" s="165">
        <v>2015</v>
      </c>
      <c r="AT179" s="165">
        <v>2016</v>
      </c>
      <c r="AU179" s="165">
        <v>2014</v>
      </c>
      <c r="AV179" s="165">
        <v>2015</v>
      </c>
      <c r="AW179" s="165">
        <v>2015</v>
      </c>
      <c r="AX179" s="165">
        <v>2015</v>
      </c>
      <c r="AY179" s="165">
        <v>2014</v>
      </c>
      <c r="AZ179" s="177">
        <v>2015</v>
      </c>
      <c r="BA179" s="177">
        <v>2015</v>
      </c>
      <c r="BB179" s="165">
        <v>2016</v>
      </c>
      <c r="BC179" s="165">
        <v>2015</v>
      </c>
      <c r="BD179" s="165">
        <v>2014</v>
      </c>
      <c r="BE179" s="165">
        <v>2014</v>
      </c>
      <c r="BF179" s="108"/>
    </row>
    <row r="180" spans="1:58" x14ac:dyDescent="0.25">
      <c r="A180" s="133" t="s">
        <v>332</v>
      </c>
      <c r="B180" s="111" t="s">
        <v>331</v>
      </c>
      <c r="C180" s="163">
        <v>2014</v>
      </c>
      <c r="D180" s="163">
        <v>2014</v>
      </c>
      <c r="E180" s="163">
        <v>2014</v>
      </c>
      <c r="F180" s="163">
        <v>2014</v>
      </c>
      <c r="G180" s="163">
        <v>2014</v>
      </c>
      <c r="H180" s="163">
        <v>2014</v>
      </c>
      <c r="I180" s="163">
        <v>2014</v>
      </c>
      <c r="J180" s="163">
        <v>2016</v>
      </c>
      <c r="K180" s="163">
        <v>2016</v>
      </c>
      <c r="L180" s="163">
        <v>2016</v>
      </c>
      <c r="M180" s="165">
        <v>2017</v>
      </c>
      <c r="N180" s="165">
        <v>2017</v>
      </c>
      <c r="O180" s="165">
        <v>2016</v>
      </c>
      <c r="P180" s="165">
        <v>2016</v>
      </c>
      <c r="Q180" s="165">
        <v>2015</v>
      </c>
      <c r="R180" s="165" t="s">
        <v>958</v>
      </c>
      <c r="S180" s="165">
        <v>2017</v>
      </c>
      <c r="T180" s="165">
        <v>2014</v>
      </c>
      <c r="U180" s="165">
        <v>2015</v>
      </c>
      <c r="V180" s="165" t="s">
        <v>1131</v>
      </c>
      <c r="W180" s="165">
        <v>2015</v>
      </c>
      <c r="X180" s="165" t="s">
        <v>958</v>
      </c>
      <c r="Y180" s="165">
        <v>2010</v>
      </c>
      <c r="Z180" s="165">
        <v>2016</v>
      </c>
      <c r="AA180" s="165">
        <v>2015</v>
      </c>
      <c r="AB180" s="165" t="s">
        <v>958</v>
      </c>
      <c r="AC180" s="165">
        <v>2014</v>
      </c>
      <c r="AD180" s="165">
        <v>2015</v>
      </c>
      <c r="AE180" s="165" t="s">
        <v>958</v>
      </c>
      <c r="AF180" s="165" t="s">
        <v>958</v>
      </c>
      <c r="AG180" s="164" t="s">
        <v>958</v>
      </c>
      <c r="AH180" s="165">
        <v>2015</v>
      </c>
      <c r="AI180" s="165">
        <v>2016</v>
      </c>
      <c r="AJ180" s="165">
        <v>2017</v>
      </c>
      <c r="AK180" s="167"/>
      <c r="AL180" s="167" t="s">
        <v>1132</v>
      </c>
      <c r="AM180" s="165">
        <v>2016</v>
      </c>
      <c r="AN180" s="165">
        <v>2014</v>
      </c>
      <c r="AO180" s="165">
        <v>2014</v>
      </c>
      <c r="AP180" s="165" t="s">
        <v>958</v>
      </c>
      <c r="AQ180" s="165" t="s">
        <v>958</v>
      </c>
      <c r="AR180" s="165" t="s">
        <v>958</v>
      </c>
      <c r="AS180" s="165">
        <v>2015</v>
      </c>
      <c r="AT180" s="165">
        <v>2016</v>
      </c>
      <c r="AU180" s="165">
        <v>2014</v>
      </c>
      <c r="AV180" s="165">
        <v>2015</v>
      </c>
      <c r="AW180" s="165">
        <v>2015</v>
      </c>
      <c r="AX180" s="165">
        <v>2015</v>
      </c>
      <c r="AY180" s="165">
        <v>2014</v>
      </c>
      <c r="AZ180" s="177">
        <v>2006</v>
      </c>
      <c r="BA180" s="177">
        <v>2006</v>
      </c>
      <c r="BB180" s="165">
        <v>2016</v>
      </c>
      <c r="BC180" s="165">
        <v>2015</v>
      </c>
      <c r="BD180" s="165">
        <v>2014</v>
      </c>
      <c r="BE180" s="165">
        <v>2014</v>
      </c>
      <c r="BF180" s="108"/>
    </row>
    <row r="181" spans="1:58" x14ac:dyDescent="0.25">
      <c r="A181" s="133" t="s">
        <v>334</v>
      </c>
      <c r="B181" s="111" t="s">
        <v>333</v>
      </c>
      <c r="C181" s="163">
        <v>2014</v>
      </c>
      <c r="D181" s="163">
        <v>2014</v>
      </c>
      <c r="E181" s="163">
        <v>2014</v>
      </c>
      <c r="F181" s="163">
        <v>2014</v>
      </c>
      <c r="G181" s="163">
        <v>2014</v>
      </c>
      <c r="H181" s="163">
        <v>2014</v>
      </c>
      <c r="I181" s="163">
        <v>2014</v>
      </c>
      <c r="J181" s="163">
        <v>2016</v>
      </c>
      <c r="K181" s="163">
        <v>2016</v>
      </c>
      <c r="L181" s="163">
        <v>2016</v>
      </c>
      <c r="M181" s="165">
        <v>2017</v>
      </c>
      <c r="N181" s="165">
        <v>2017</v>
      </c>
      <c r="O181" s="165">
        <v>2016</v>
      </c>
      <c r="P181" s="165">
        <v>2016</v>
      </c>
      <c r="Q181" s="165" t="s">
        <v>958</v>
      </c>
      <c r="R181" s="165" t="s">
        <v>958</v>
      </c>
      <c r="S181" s="165">
        <v>2017</v>
      </c>
      <c r="T181" s="165">
        <v>2014</v>
      </c>
      <c r="U181" s="165">
        <v>2015</v>
      </c>
      <c r="V181" s="165" t="s">
        <v>1131</v>
      </c>
      <c r="W181" s="165">
        <v>2015</v>
      </c>
      <c r="X181" s="165">
        <v>2007</v>
      </c>
      <c r="Y181" s="165">
        <v>2010</v>
      </c>
      <c r="Z181" s="165">
        <v>2016</v>
      </c>
      <c r="AA181" s="165">
        <v>2015</v>
      </c>
      <c r="AB181" s="165" t="s">
        <v>958</v>
      </c>
      <c r="AC181" s="165">
        <v>2014</v>
      </c>
      <c r="AD181" s="165">
        <v>2015</v>
      </c>
      <c r="AE181" s="165" t="s">
        <v>958</v>
      </c>
      <c r="AF181" s="165" t="s">
        <v>958</v>
      </c>
      <c r="AG181" s="164" t="s">
        <v>958</v>
      </c>
      <c r="AH181" s="165">
        <v>2015</v>
      </c>
      <c r="AI181" s="165">
        <v>2016</v>
      </c>
      <c r="AJ181" s="165">
        <v>2017</v>
      </c>
      <c r="AK181" s="167"/>
      <c r="AL181" s="167"/>
      <c r="AM181" s="165">
        <v>2016</v>
      </c>
      <c r="AN181" s="165">
        <v>2014</v>
      </c>
      <c r="AO181" s="165">
        <v>2014</v>
      </c>
      <c r="AP181" s="165" t="s">
        <v>958</v>
      </c>
      <c r="AQ181" s="165" t="s">
        <v>958</v>
      </c>
      <c r="AR181" s="165" t="s">
        <v>958</v>
      </c>
      <c r="AS181" s="165">
        <v>2015</v>
      </c>
      <c r="AT181" s="165" t="s">
        <v>958</v>
      </c>
      <c r="AU181" s="165">
        <v>2014</v>
      </c>
      <c r="AV181" s="165" t="s">
        <v>958</v>
      </c>
      <c r="AW181" s="165">
        <v>2015</v>
      </c>
      <c r="AX181" s="165">
        <v>2015</v>
      </c>
      <c r="AY181" s="165">
        <v>2014</v>
      </c>
      <c r="AZ181" s="177">
        <v>2013</v>
      </c>
      <c r="BA181" s="177">
        <v>2015</v>
      </c>
      <c r="BB181" s="165">
        <v>2016</v>
      </c>
      <c r="BC181" s="165">
        <v>2015</v>
      </c>
      <c r="BD181" s="165">
        <v>2014</v>
      </c>
      <c r="BE181" s="165">
        <v>2014</v>
      </c>
      <c r="BF181" s="108"/>
    </row>
    <row r="182" spans="1:58" x14ac:dyDescent="0.25">
      <c r="A182" s="133" t="s">
        <v>336</v>
      </c>
      <c r="B182" s="111" t="s">
        <v>335</v>
      </c>
      <c r="C182" s="163">
        <v>2014</v>
      </c>
      <c r="D182" s="163">
        <v>2014</v>
      </c>
      <c r="E182" s="163">
        <v>2014</v>
      </c>
      <c r="F182" s="163">
        <v>2014</v>
      </c>
      <c r="G182" s="163">
        <v>2014</v>
      </c>
      <c r="H182" s="163">
        <v>2014</v>
      </c>
      <c r="I182" s="163">
        <v>2014</v>
      </c>
      <c r="J182" s="163">
        <v>2016</v>
      </c>
      <c r="K182" s="163">
        <v>2016</v>
      </c>
      <c r="L182" s="163">
        <v>2016</v>
      </c>
      <c r="M182" s="165">
        <v>2017</v>
      </c>
      <c r="N182" s="165">
        <v>2017</v>
      </c>
      <c r="O182" s="165">
        <v>2016</v>
      </c>
      <c r="P182" s="165">
        <v>2016</v>
      </c>
      <c r="Q182" s="165">
        <v>2015</v>
      </c>
      <c r="R182" s="165" t="s">
        <v>968</v>
      </c>
      <c r="S182" s="165">
        <v>2017</v>
      </c>
      <c r="T182" s="165">
        <v>2014</v>
      </c>
      <c r="U182" s="165">
        <v>2015</v>
      </c>
      <c r="V182" s="165" t="s">
        <v>1131</v>
      </c>
      <c r="W182" s="165">
        <v>2015</v>
      </c>
      <c r="X182" s="165">
        <v>2011</v>
      </c>
      <c r="Y182" s="165">
        <v>2010</v>
      </c>
      <c r="Z182" s="165">
        <v>2016</v>
      </c>
      <c r="AA182" s="165">
        <v>2015</v>
      </c>
      <c r="AB182" s="165">
        <v>2015</v>
      </c>
      <c r="AC182" s="165">
        <v>2014</v>
      </c>
      <c r="AD182" s="165">
        <v>2015</v>
      </c>
      <c r="AE182" s="165">
        <v>2012</v>
      </c>
      <c r="AF182" s="165">
        <v>2015</v>
      </c>
      <c r="AG182" s="164">
        <v>2012</v>
      </c>
      <c r="AH182" s="165">
        <v>2015</v>
      </c>
      <c r="AI182" s="165">
        <v>2016</v>
      </c>
      <c r="AJ182" s="165">
        <v>2017</v>
      </c>
      <c r="AK182" s="167" t="s">
        <v>1132</v>
      </c>
      <c r="AL182" s="167">
        <v>42964</v>
      </c>
      <c r="AM182" s="165">
        <v>2016</v>
      </c>
      <c r="AN182" s="165">
        <v>2014</v>
      </c>
      <c r="AO182" s="165">
        <v>2014</v>
      </c>
      <c r="AP182" s="165">
        <v>2013</v>
      </c>
      <c r="AQ182" s="165">
        <v>2014</v>
      </c>
      <c r="AR182" s="165" t="s">
        <v>958</v>
      </c>
      <c r="AS182" s="165">
        <v>2015</v>
      </c>
      <c r="AT182" s="165">
        <v>2016</v>
      </c>
      <c r="AU182" s="165">
        <v>2014</v>
      </c>
      <c r="AV182" s="165">
        <v>2015</v>
      </c>
      <c r="AW182" s="165">
        <v>2015</v>
      </c>
      <c r="AX182" s="165">
        <v>2015</v>
      </c>
      <c r="AY182" s="165">
        <v>2014</v>
      </c>
      <c r="AZ182" s="177">
        <v>2015</v>
      </c>
      <c r="BA182" s="177">
        <v>2015</v>
      </c>
      <c r="BB182" s="165">
        <v>2016</v>
      </c>
      <c r="BC182" s="165">
        <v>2015</v>
      </c>
      <c r="BD182" s="165">
        <v>2014</v>
      </c>
      <c r="BE182" s="165">
        <v>2014</v>
      </c>
      <c r="BF182" s="108"/>
    </row>
    <row r="183" spans="1:58" x14ac:dyDescent="0.25">
      <c r="A183" s="133" t="s">
        <v>338</v>
      </c>
      <c r="B183" s="111" t="s">
        <v>337</v>
      </c>
      <c r="C183" s="163">
        <v>2014</v>
      </c>
      <c r="D183" s="163">
        <v>2014</v>
      </c>
      <c r="E183" s="163">
        <v>2014</v>
      </c>
      <c r="F183" s="163">
        <v>2014</v>
      </c>
      <c r="G183" s="163">
        <v>2014</v>
      </c>
      <c r="H183" s="163">
        <v>2014</v>
      </c>
      <c r="I183" s="163">
        <v>2014</v>
      </c>
      <c r="J183" s="163">
        <v>2016</v>
      </c>
      <c r="K183" s="163">
        <v>2016</v>
      </c>
      <c r="L183" s="163">
        <v>2016</v>
      </c>
      <c r="M183" s="165">
        <v>2017</v>
      </c>
      <c r="N183" s="165">
        <v>2017</v>
      </c>
      <c r="O183" s="165">
        <v>2016</v>
      </c>
      <c r="P183" s="165">
        <v>2016</v>
      </c>
      <c r="Q183" s="165">
        <v>2015</v>
      </c>
      <c r="R183" s="165" t="s">
        <v>969</v>
      </c>
      <c r="S183" s="165">
        <v>2017</v>
      </c>
      <c r="T183" s="165">
        <v>2014</v>
      </c>
      <c r="U183" s="165">
        <v>2015</v>
      </c>
      <c r="V183" s="165" t="s">
        <v>1131</v>
      </c>
      <c r="W183" s="165">
        <v>2015</v>
      </c>
      <c r="X183" s="165" t="s">
        <v>958</v>
      </c>
      <c r="Y183" s="165">
        <v>2013</v>
      </c>
      <c r="Z183" s="165">
        <v>2016</v>
      </c>
      <c r="AA183" s="165">
        <v>2015</v>
      </c>
      <c r="AB183" s="165">
        <v>2015</v>
      </c>
      <c r="AC183" s="165">
        <v>2014</v>
      </c>
      <c r="AD183" s="165">
        <v>2015</v>
      </c>
      <c r="AE183" s="165" t="s">
        <v>958</v>
      </c>
      <c r="AF183" s="165">
        <v>2015</v>
      </c>
      <c r="AG183" s="164">
        <v>2014</v>
      </c>
      <c r="AH183" s="165">
        <v>2015</v>
      </c>
      <c r="AI183" s="165">
        <v>2016</v>
      </c>
      <c r="AJ183" s="165">
        <v>2017</v>
      </c>
      <c r="AK183" s="167" t="s">
        <v>1133</v>
      </c>
      <c r="AL183" s="167" t="s">
        <v>1132</v>
      </c>
      <c r="AM183" s="165">
        <v>2016</v>
      </c>
      <c r="AN183" s="165">
        <v>2014</v>
      </c>
      <c r="AO183" s="165">
        <v>2014</v>
      </c>
      <c r="AP183" s="165">
        <v>2013</v>
      </c>
      <c r="AQ183" s="165">
        <v>2014</v>
      </c>
      <c r="AR183" s="165" t="s">
        <v>958</v>
      </c>
      <c r="AS183" s="165">
        <v>2015</v>
      </c>
      <c r="AT183" s="165">
        <v>2016</v>
      </c>
      <c r="AU183" s="165">
        <v>2014</v>
      </c>
      <c r="AV183" s="165">
        <v>2015</v>
      </c>
      <c r="AW183" s="165">
        <v>2015</v>
      </c>
      <c r="AX183" s="165">
        <v>2015</v>
      </c>
      <c r="AY183" s="165">
        <v>2014</v>
      </c>
      <c r="AZ183" s="177">
        <v>2015</v>
      </c>
      <c r="BA183" s="177">
        <v>2015</v>
      </c>
      <c r="BB183" s="165">
        <v>2016</v>
      </c>
      <c r="BC183" s="165">
        <v>2015</v>
      </c>
      <c r="BD183" s="165">
        <v>2014</v>
      </c>
      <c r="BE183" s="165">
        <v>2014</v>
      </c>
      <c r="BF183" s="108"/>
    </row>
    <row r="184" spans="1:58" x14ac:dyDescent="0.25">
      <c r="A184" s="133" t="s">
        <v>340</v>
      </c>
      <c r="B184" s="111" t="s">
        <v>339</v>
      </c>
      <c r="C184" s="163">
        <v>2014</v>
      </c>
      <c r="D184" s="163">
        <v>2014</v>
      </c>
      <c r="E184" s="163">
        <v>2014</v>
      </c>
      <c r="F184" s="163">
        <v>2014</v>
      </c>
      <c r="G184" s="163">
        <v>2014</v>
      </c>
      <c r="H184" s="163">
        <v>2014</v>
      </c>
      <c r="I184" s="163">
        <v>2014</v>
      </c>
      <c r="J184" s="163">
        <v>2016</v>
      </c>
      <c r="K184" s="163">
        <v>2016</v>
      </c>
      <c r="L184" s="163">
        <v>2016</v>
      </c>
      <c r="M184" s="165">
        <v>2017</v>
      </c>
      <c r="N184" s="165">
        <v>2017</v>
      </c>
      <c r="O184" s="165">
        <v>2016</v>
      </c>
      <c r="P184" s="165">
        <v>2016</v>
      </c>
      <c r="Q184" s="165">
        <v>2015</v>
      </c>
      <c r="R184" s="165" t="s">
        <v>958</v>
      </c>
      <c r="S184" s="165">
        <v>2017</v>
      </c>
      <c r="T184" s="165">
        <v>2014</v>
      </c>
      <c r="U184" s="165">
        <v>2015</v>
      </c>
      <c r="V184" s="165" t="s">
        <v>958</v>
      </c>
      <c r="W184" s="165">
        <v>2015</v>
      </c>
      <c r="X184" s="165" t="s">
        <v>958</v>
      </c>
      <c r="Y184" s="165">
        <v>2010</v>
      </c>
      <c r="Z184" s="165">
        <v>2016</v>
      </c>
      <c r="AA184" s="165">
        <v>2015</v>
      </c>
      <c r="AB184" s="165" t="s">
        <v>958</v>
      </c>
      <c r="AC184" s="165">
        <v>2014</v>
      </c>
      <c r="AD184" s="165">
        <v>2015</v>
      </c>
      <c r="AE184" s="165" t="s">
        <v>958</v>
      </c>
      <c r="AF184" s="165">
        <v>2015</v>
      </c>
      <c r="AG184" s="164" t="s">
        <v>958</v>
      </c>
      <c r="AH184" s="165">
        <v>2015</v>
      </c>
      <c r="AI184" s="165">
        <v>2016</v>
      </c>
      <c r="AJ184" s="165">
        <v>2017</v>
      </c>
      <c r="AK184" s="167"/>
      <c r="AL184" s="167" t="s">
        <v>1132</v>
      </c>
      <c r="AM184" s="165">
        <v>2016</v>
      </c>
      <c r="AN184" s="165">
        <v>2014</v>
      </c>
      <c r="AO184" s="165">
        <v>2014</v>
      </c>
      <c r="AP184" s="165" t="s">
        <v>958</v>
      </c>
      <c r="AQ184" s="165" t="s">
        <v>958</v>
      </c>
      <c r="AR184" s="165">
        <v>2015</v>
      </c>
      <c r="AS184" s="165">
        <v>2015</v>
      </c>
      <c r="AT184" s="165">
        <v>2016</v>
      </c>
      <c r="AU184" s="165">
        <v>2014</v>
      </c>
      <c r="AV184" s="165">
        <v>2015</v>
      </c>
      <c r="AW184" s="165">
        <v>2015</v>
      </c>
      <c r="AX184" s="165">
        <v>2015</v>
      </c>
      <c r="AY184" s="165">
        <v>2014</v>
      </c>
      <c r="AZ184" s="177">
        <v>2015</v>
      </c>
      <c r="BA184" s="177">
        <v>2015</v>
      </c>
      <c r="BB184" s="165">
        <v>2016</v>
      </c>
      <c r="BC184" s="165">
        <v>2015</v>
      </c>
      <c r="BD184" s="165">
        <v>2014</v>
      </c>
      <c r="BE184" s="165">
        <v>2014</v>
      </c>
      <c r="BF184" s="108"/>
    </row>
    <row r="185" spans="1:58" x14ac:dyDescent="0.25">
      <c r="A185" s="133" t="s">
        <v>853</v>
      </c>
      <c r="B185" s="111" t="s">
        <v>341</v>
      </c>
      <c r="C185" s="163">
        <v>2014</v>
      </c>
      <c r="D185" s="163">
        <v>2014</v>
      </c>
      <c r="E185" s="163">
        <v>2014</v>
      </c>
      <c r="F185" s="163">
        <v>2014</v>
      </c>
      <c r="G185" s="163">
        <v>2014</v>
      </c>
      <c r="H185" s="163">
        <v>2014</v>
      </c>
      <c r="I185" s="163">
        <v>2014</v>
      </c>
      <c r="J185" s="163">
        <v>2016</v>
      </c>
      <c r="K185" s="163">
        <v>2016</v>
      </c>
      <c r="L185" s="163">
        <v>2016</v>
      </c>
      <c r="M185" s="165">
        <v>2017</v>
      </c>
      <c r="N185" s="165">
        <v>2017</v>
      </c>
      <c r="O185" s="165">
        <v>2016</v>
      </c>
      <c r="P185" s="165">
        <v>2016</v>
      </c>
      <c r="Q185" s="165">
        <v>2015</v>
      </c>
      <c r="R185" s="165" t="s">
        <v>958</v>
      </c>
      <c r="S185" s="165">
        <v>2017</v>
      </c>
      <c r="T185" s="165">
        <v>2014</v>
      </c>
      <c r="U185" s="165">
        <v>2015</v>
      </c>
      <c r="V185" s="165" t="s">
        <v>958</v>
      </c>
      <c r="W185" s="165">
        <v>2015</v>
      </c>
      <c r="X185" s="165" t="s">
        <v>958</v>
      </c>
      <c r="Y185" s="165">
        <v>2015</v>
      </c>
      <c r="Z185" s="165">
        <v>2016</v>
      </c>
      <c r="AA185" s="165">
        <v>2015</v>
      </c>
      <c r="AB185" s="165">
        <v>2013</v>
      </c>
      <c r="AC185" s="165">
        <v>2014</v>
      </c>
      <c r="AD185" s="165">
        <v>2015</v>
      </c>
      <c r="AE185" s="165" t="s">
        <v>958</v>
      </c>
      <c r="AF185" s="165">
        <v>2015</v>
      </c>
      <c r="AG185" s="164">
        <v>2012</v>
      </c>
      <c r="AH185" s="165">
        <v>2015</v>
      </c>
      <c r="AI185" s="165">
        <v>2016</v>
      </c>
      <c r="AJ185" s="165">
        <v>2017</v>
      </c>
      <c r="AK185" s="167"/>
      <c r="AL185" s="167" t="s">
        <v>1132</v>
      </c>
      <c r="AM185" s="165">
        <v>2016</v>
      </c>
      <c r="AN185" s="165">
        <v>2014</v>
      </c>
      <c r="AO185" s="165">
        <v>2014</v>
      </c>
      <c r="AP185" s="165">
        <v>2014</v>
      </c>
      <c r="AQ185" s="165">
        <v>2014</v>
      </c>
      <c r="AR185" s="165">
        <v>2015</v>
      </c>
      <c r="AS185" s="165">
        <v>2015</v>
      </c>
      <c r="AT185" s="165">
        <v>2016</v>
      </c>
      <c r="AU185" s="165">
        <v>2014</v>
      </c>
      <c r="AV185" s="165" t="s">
        <v>958</v>
      </c>
      <c r="AW185" s="165">
        <v>2015</v>
      </c>
      <c r="AX185" s="165">
        <v>2015</v>
      </c>
      <c r="AY185" s="165">
        <v>2014</v>
      </c>
      <c r="AZ185" s="177">
        <v>2015</v>
      </c>
      <c r="BA185" s="177">
        <v>2015</v>
      </c>
      <c r="BB185" s="165">
        <v>2016</v>
      </c>
      <c r="BC185" s="165">
        <v>2015</v>
      </c>
      <c r="BD185" s="165">
        <v>2014</v>
      </c>
      <c r="BE185" s="165">
        <v>2014</v>
      </c>
      <c r="BF185" s="108"/>
    </row>
    <row r="186" spans="1:58" x14ac:dyDescent="0.25">
      <c r="A186" s="133" t="s">
        <v>343</v>
      </c>
      <c r="B186" s="111" t="s">
        <v>342</v>
      </c>
      <c r="C186" s="163">
        <v>2014</v>
      </c>
      <c r="D186" s="163">
        <v>2014</v>
      </c>
      <c r="E186" s="163">
        <v>2014</v>
      </c>
      <c r="F186" s="163">
        <v>2014</v>
      </c>
      <c r="G186" s="163">
        <v>2014</v>
      </c>
      <c r="H186" s="163">
        <v>2014</v>
      </c>
      <c r="I186" s="163">
        <v>2014</v>
      </c>
      <c r="J186" s="163">
        <v>2016</v>
      </c>
      <c r="K186" s="163">
        <v>2016</v>
      </c>
      <c r="L186" s="163">
        <v>2016</v>
      </c>
      <c r="M186" s="165">
        <v>2017</v>
      </c>
      <c r="N186" s="165">
        <v>2017</v>
      </c>
      <c r="O186" s="165">
        <v>2016</v>
      </c>
      <c r="P186" s="165">
        <v>2016</v>
      </c>
      <c r="Q186" s="165">
        <v>2015</v>
      </c>
      <c r="R186" s="165" t="s">
        <v>958</v>
      </c>
      <c r="S186" s="165">
        <v>2017</v>
      </c>
      <c r="T186" s="165">
        <v>2014</v>
      </c>
      <c r="U186" s="165">
        <v>2015</v>
      </c>
      <c r="V186" s="165" t="s">
        <v>958</v>
      </c>
      <c r="W186" s="165">
        <v>2015</v>
      </c>
      <c r="X186" s="165">
        <v>2012</v>
      </c>
      <c r="Y186" s="165">
        <v>2011</v>
      </c>
      <c r="Z186" s="165">
        <v>2016</v>
      </c>
      <c r="AA186" s="165">
        <v>2015</v>
      </c>
      <c r="AB186" s="165" t="s">
        <v>958</v>
      </c>
      <c r="AC186" s="165">
        <v>2014</v>
      </c>
      <c r="AD186" s="165">
        <v>2015</v>
      </c>
      <c r="AE186" s="165" t="s">
        <v>958</v>
      </c>
      <c r="AF186" s="165">
        <v>2015</v>
      </c>
      <c r="AG186" s="164">
        <v>2013</v>
      </c>
      <c r="AH186" s="165">
        <v>2015</v>
      </c>
      <c r="AI186" s="165">
        <v>2016</v>
      </c>
      <c r="AJ186" s="165">
        <v>2017</v>
      </c>
      <c r="AK186" s="167"/>
      <c r="AL186" s="167" t="s">
        <v>1132</v>
      </c>
      <c r="AM186" s="165">
        <v>2016</v>
      </c>
      <c r="AN186" s="165">
        <v>2014</v>
      </c>
      <c r="AO186" s="165">
        <v>2014</v>
      </c>
      <c r="AP186" s="165">
        <v>2014</v>
      </c>
      <c r="AQ186" s="165">
        <v>2014</v>
      </c>
      <c r="AR186" s="165">
        <v>2011</v>
      </c>
      <c r="AS186" s="165">
        <v>2015</v>
      </c>
      <c r="AT186" s="165">
        <v>2016</v>
      </c>
      <c r="AU186" s="165">
        <v>2014</v>
      </c>
      <c r="AV186" s="165" t="s">
        <v>958</v>
      </c>
      <c r="AW186" s="165">
        <v>2015</v>
      </c>
      <c r="AX186" s="165">
        <v>2015</v>
      </c>
      <c r="AY186" s="165">
        <v>2013</v>
      </c>
      <c r="AZ186" s="177">
        <v>2015</v>
      </c>
      <c r="BA186" s="177">
        <v>2015</v>
      </c>
      <c r="BB186" s="165">
        <v>2016</v>
      </c>
      <c r="BC186" s="165">
        <v>2015</v>
      </c>
      <c r="BD186" s="165">
        <v>2014</v>
      </c>
      <c r="BE186" s="165">
        <v>2014</v>
      </c>
      <c r="BF186" s="108"/>
    </row>
    <row r="187" spans="1:58" x14ac:dyDescent="0.25">
      <c r="A187" s="133" t="s">
        <v>345</v>
      </c>
      <c r="B187" s="111" t="s">
        <v>344</v>
      </c>
      <c r="C187" s="163">
        <v>2014</v>
      </c>
      <c r="D187" s="163">
        <v>2014</v>
      </c>
      <c r="E187" s="163">
        <v>2014</v>
      </c>
      <c r="F187" s="163">
        <v>2014</v>
      </c>
      <c r="G187" s="163">
        <v>2014</v>
      </c>
      <c r="H187" s="163">
        <v>2014</v>
      </c>
      <c r="I187" s="163">
        <v>2014</v>
      </c>
      <c r="J187" s="163">
        <v>2016</v>
      </c>
      <c r="K187" s="163">
        <v>2016</v>
      </c>
      <c r="L187" s="163">
        <v>2016</v>
      </c>
      <c r="M187" s="165">
        <v>2017</v>
      </c>
      <c r="N187" s="165">
        <v>2017</v>
      </c>
      <c r="O187" s="165">
        <v>2016</v>
      </c>
      <c r="P187" s="165">
        <v>2016</v>
      </c>
      <c r="Q187" s="165">
        <v>2015</v>
      </c>
      <c r="R187" s="165" t="s">
        <v>958</v>
      </c>
      <c r="S187" s="165">
        <v>2017</v>
      </c>
      <c r="T187" s="165">
        <v>2014</v>
      </c>
      <c r="U187" s="165">
        <v>2015</v>
      </c>
      <c r="V187" s="165" t="s">
        <v>1131</v>
      </c>
      <c r="W187" s="165">
        <v>2015</v>
      </c>
      <c r="X187" s="165">
        <v>2011</v>
      </c>
      <c r="Y187" s="165">
        <v>2010</v>
      </c>
      <c r="Z187" s="165">
        <v>2016</v>
      </c>
      <c r="AA187" s="165">
        <v>2015</v>
      </c>
      <c r="AB187" s="165">
        <v>2015</v>
      </c>
      <c r="AC187" s="165">
        <v>2014</v>
      </c>
      <c r="AD187" s="165">
        <v>2015</v>
      </c>
      <c r="AE187" s="165" t="s">
        <v>958</v>
      </c>
      <c r="AF187" s="165">
        <v>2015</v>
      </c>
      <c r="AG187" s="164">
        <v>2014</v>
      </c>
      <c r="AH187" s="165">
        <v>2015</v>
      </c>
      <c r="AI187" s="165">
        <v>2016</v>
      </c>
      <c r="AJ187" s="165">
        <v>2017</v>
      </c>
      <c r="AK187" s="167"/>
      <c r="AL187" s="167" t="s">
        <v>1132</v>
      </c>
      <c r="AM187" s="165">
        <v>2016</v>
      </c>
      <c r="AN187" s="165">
        <v>2014</v>
      </c>
      <c r="AO187" s="165">
        <v>2014</v>
      </c>
      <c r="AP187" s="165">
        <v>2014</v>
      </c>
      <c r="AQ187" s="165">
        <v>2014</v>
      </c>
      <c r="AR187" s="165">
        <v>2011</v>
      </c>
      <c r="AS187" s="165">
        <v>2015</v>
      </c>
      <c r="AT187" s="165">
        <v>2016</v>
      </c>
      <c r="AU187" s="165">
        <v>2014</v>
      </c>
      <c r="AV187" s="165">
        <v>2015</v>
      </c>
      <c r="AW187" s="165">
        <v>2015</v>
      </c>
      <c r="AX187" s="165">
        <v>2015</v>
      </c>
      <c r="AY187" s="165">
        <v>2014</v>
      </c>
      <c r="AZ187" s="177">
        <v>2015</v>
      </c>
      <c r="BA187" s="177">
        <v>2015</v>
      </c>
      <c r="BB187" s="165">
        <v>2016</v>
      </c>
      <c r="BC187" s="165">
        <v>2015</v>
      </c>
      <c r="BD187" s="165">
        <v>2014</v>
      </c>
      <c r="BE187" s="165">
        <v>2014</v>
      </c>
      <c r="BF187" s="108"/>
    </row>
    <row r="188" spans="1:58" x14ac:dyDescent="0.25">
      <c r="A188" s="133" t="s">
        <v>347</v>
      </c>
      <c r="B188" s="111" t="s">
        <v>346</v>
      </c>
      <c r="C188" s="163">
        <v>2014</v>
      </c>
      <c r="D188" s="163">
        <v>2014</v>
      </c>
      <c r="E188" s="163">
        <v>2014</v>
      </c>
      <c r="F188" s="163">
        <v>2014</v>
      </c>
      <c r="G188" s="163">
        <v>2014</v>
      </c>
      <c r="H188" s="163">
        <v>2014</v>
      </c>
      <c r="I188" s="163">
        <v>2014</v>
      </c>
      <c r="J188" s="163">
        <v>2016</v>
      </c>
      <c r="K188" s="163">
        <v>2016</v>
      </c>
      <c r="L188" s="163">
        <v>2016</v>
      </c>
      <c r="M188" s="165">
        <v>2017</v>
      </c>
      <c r="N188" s="165">
        <v>2017</v>
      </c>
      <c r="O188" s="165">
        <v>2016</v>
      </c>
      <c r="P188" s="165">
        <v>2016</v>
      </c>
      <c r="Q188" s="165">
        <v>2015</v>
      </c>
      <c r="R188" s="165" t="s">
        <v>979</v>
      </c>
      <c r="S188" s="165">
        <v>2017</v>
      </c>
      <c r="T188" s="165">
        <v>2014</v>
      </c>
      <c r="U188" s="165">
        <v>2015</v>
      </c>
      <c r="V188" s="165" t="s">
        <v>1131</v>
      </c>
      <c r="W188" s="165">
        <v>2015</v>
      </c>
      <c r="X188" s="165">
        <v>2006</v>
      </c>
      <c r="Y188" s="165">
        <v>2013</v>
      </c>
      <c r="Z188" s="165">
        <v>2016</v>
      </c>
      <c r="AA188" s="165">
        <v>2015</v>
      </c>
      <c r="AB188" s="165">
        <v>2015</v>
      </c>
      <c r="AC188" s="165">
        <v>2014</v>
      </c>
      <c r="AD188" s="165">
        <v>2015</v>
      </c>
      <c r="AE188" s="165" t="s">
        <v>958</v>
      </c>
      <c r="AF188" s="165">
        <v>2015</v>
      </c>
      <c r="AG188" s="164">
        <v>2003</v>
      </c>
      <c r="AH188" s="165">
        <v>2015</v>
      </c>
      <c r="AI188" s="165">
        <v>2016</v>
      </c>
      <c r="AJ188" s="165">
        <v>2017</v>
      </c>
      <c r="AK188" s="167"/>
      <c r="AL188" s="167" t="s">
        <v>1132</v>
      </c>
      <c r="AM188" s="165">
        <v>2016</v>
      </c>
      <c r="AN188" s="165">
        <v>2014</v>
      </c>
      <c r="AO188" s="165">
        <v>2014</v>
      </c>
      <c r="AP188" s="165" t="s">
        <v>958</v>
      </c>
      <c r="AQ188" s="165" t="s">
        <v>958</v>
      </c>
      <c r="AR188" s="165">
        <v>2007</v>
      </c>
      <c r="AS188" s="165">
        <v>2015</v>
      </c>
      <c r="AT188" s="165">
        <v>2016</v>
      </c>
      <c r="AU188" s="165">
        <v>2014</v>
      </c>
      <c r="AV188" s="165">
        <v>2015</v>
      </c>
      <c r="AW188" s="165">
        <v>2015</v>
      </c>
      <c r="AX188" s="165">
        <v>2015</v>
      </c>
      <c r="AY188" s="165">
        <v>2014</v>
      </c>
      <c r="AZ188" s="177">
        <v>2015</v>
      </c>
      <c r="BA188" s="177">
        <v>2012</v>
      </c>
      <c r="BB188" s="165">
        <v>2016</v>
      </c>
      <c r="BC188" s="165">
        <v>2015</v>
      </c>
      <c r="BD188" s="165">
        <v>2014</v>
      </c>
      <c r="BE188" s="165">
        <v>2014</v>
      </c>
      <c r="BF188" s="108"/>
    </row>
    <row r="189" spans="1:58" x14ac:dyDescent="0.25">
      <c r="A189" s="133" t="s">
        <v>349</v>
      </c>
      <c r="B189" s="111" t="s">
        <v>348</v>
      </c>
      <c r="C189" s="163">
        <v>2014</v>
      </c>
      <c r="D189" s="163">
        <v>2014</v>
      </c>
      <c r="E189" s="163">
        <v>2014</v>
      </c>
      <c r="F189" s="163">
        <v>2014</v>
      </c>
      <c r="G189" s="163">
        <v>2014</v>
      </c>
      <c r="H189" s="163">
        <v>2014</v>
      </c>
      <c r="I189" s="163">
        <v>2014</v>
      </c>
      <c r="J189" s="163">
        <v>2016</v>
      </c>
      <c r="K189" s="163">
        <v>2016</v>
      </c>
      <c r="L189" s="163">
        <v>2016</v>
      </c>
      <c r="M189" s="165">
        <v>2017</v>
      </c>
      <c r="N189" s="165">
        <v>2017</v>
      </c>
      <c r="O189" s="165">
        <v>2016</v>
      </c>
      <c r="P189" s="165">
        <v>2016</v>
      </c>
      <c r="Q189" s="165">
        <v>2015</v>
      </c>
      <c r="R189" s="165" t="s">
        <v>995</v>
      </c>
      <c r="S189" s="165">
        <v>2017</v>
      </c>
      <c r="T189" s="165">
        <v>2014</v>
      </c>
      <c r="U189" s="165">
        <v>2015</v>
      </c>
      <c r="V189" s="165" t="s">
        <v>958</v>
      </c>
      <c r="W189" s="165">
        <v>2015</v>
      </c>
      <c r="X189" s="165">
        <v>2013</v>
      </c>
      <c r="Y189" s="165">
        <v>2010</v>
      </c>
      <c r="Z189" s="165">
        <v>2016</v>
      </c>
      <c r="AA189" s="165">
        <v>2015</v>
      </c>
      <c r="AB189" s="165" t="s">
        <v>958</v>
      </c>
      <c r="AC189" s="165">
        <v>2014</v>
      </c>
      <c r="AD189" s="165">
        <v>2015</v>
      </c>
      <c r="AE189" s="165">
        <v>2012</v>
      </c>
      <c r="AF189" s="165" t="s">
        <v>958</v>
      </c>
      <c r="AG189" s="164">
        <v>2010</v>
      </c>
      <c r="AH189" s="165">
        <v>2015</v>
      </c>
      <c r="AI189" s="165">
        <v>2016</v>
      </c>
      <c r="AJ189" s="165">
        <v>2017</v>
      </c>
      <c r="AK189" s="167"/>
      <c r="AL189" s="167" t="s">
        <v>1132</v>
      </c>
      <c r="AM189" s="165">
        <v>2016</v>
      </c>
      <c r="AN189" s="165">
        <v>2014</v>
      </c>
      <c r="AO189" s="165">
        <v>2014</v>
      </c>
      <c r="AP189" s="165" t="s">
        <v>958</v>
      </c>
      <c r="AQ189" s="165" t="s">
        <v>958</v>
      </c>
      <c r="AR189" s="165">
        <v>2011</v>
      </c>
      <c r="AS189" s="165">
        <v>2015</v>
      </c>
      <c r="AT189" s="165" t="s">
        <v>958</v>
      </c>
      <c r="AU189" s="165">
        <v>2014</v>
      </c>
      <c r="AV189" s="165">
        <v>2015</v>
      </c>
      <c r="AW189" s="165">
        <v>2015</v>
      </c>
      <c r="AX189" s="165">
        <v>2015</v>
      </c>
      <c r="AY189" s="165">
        <v>2014</v>
      </c>
      <c r="AZ189" s="177">
        <v>2015</v>
      </c>
      <c r="BA189" s="177">
        <v>2015</v>
      </c>
      <c r="BB189" s="165">
        <v>2016</v>
      </c>
      <c r="BC189" s="165">
        <v>2015</v>
      </c>
      <c r="BD189" s="165">
        <v>2014</v>
      </c>
      <c r="BE189" s="165">
        <v>2014</v>
      </c>
      <c r="BF189" s="108"/>
    </row>
    <row r="190" spans="1:58" x14ac:dyDescent="0.25">
      <c r="A190" s="133" t="s">
        <v>854</v>
      </c>
      <c r="B190" s="111" t="s">
        <v>350</v>
      </c>
      <c r="C190" s="163">
        <v>2014</v>
      </c>
      <c r="D190" s="163">
        <v>2014</v>
      </c>
      <c r="E190" s="163">
        <v>2014</v>
      </c>
      <c r="F190" s="163">
        <v>2014</v>
      </c>
      <c r="G190" s="163">
        <v>2014</v>
      </c>
      <c r="H190" s="163">
        <v>2014</v>
      </c>
      <c r="I190" s="163">
        <v>2014</v>
      </c>
      <c r="J190" s="163">
        <v>2016</v>
      </c>
      <c r="K190" s="163">
        <v>2016</v>
      </c>
      <c r="L190" s="163">
        <v>2016</v>
      </c>
      <c r="M190" s="165">
        <v>2017</v>
      </c>
      <c r="N190" s="165">
        <v>2017</v>
      </c>
      <c r="O190" s="165">
        <v>2016</v>
      </c>
      <c r="P190" s="165">
        <v>2016</v>
      </c>
      <c r="Q190" s="165">
        <v>2015</v>
      </c>
      <c r="R190" s="165" t="s">
        <v>958</v>
      </c>
      <c r="S190" s="165">
        <v>2017</v>
      </c>
      <c r="T190" s="165">
        <v>2014</v>
      </c>
      <c r="U190" s="165">
        <v>2015</v>
      </c>
      <c r="V190" s="165" t="s">
        <v>958</v>
      </c>
      <c r="W190" s="165">
        <v>2015</v>
      </c>
      <c r="X190" s="165">
        <v>2009</v>
      </c>
      <c r="Y190" s="165" t="s">
        <v>958</v>
      </c>
      <c r="Z190" s="165">
        <v>2016</v>
      </c>
      <c r="AA190" s="165">
        <v>2015</v>
      </c>
      <c r="AB190" s="165">
        <v>2015</v>
      </c>
      <c r="AC190" s="165">
        <v>2014</v>
      </c>
      <c r="AD190" s="165">
        <v>2015</v>
      </c>
      <c r="AE190" s="165">
        <v>2012</v>
      </c>
      <c r="AF190" s="165">
        <v>2015</v>
      </c>
      <c r="AG190" s="164">
        <v>2006</v>
      </c>
      <c r="AH190" s="165">
        <v>2015</v>
      </c>
      <c r="AI190" s="165">
        <v>2016</v>
      </c>
      <c r="AJ190" s="165">
        <v>2017</v>
      </c>
      <c r="AK190" s="167"/>
      <c r="AL190" s="167" t="s">
        <v>1132</v>
      </c>
      <c r="AM190" s="165">
        <v>2016</v>
      </c>
      <c r="AN190" s="165">
        <v>2014</v>
      </c>
      <c r="AO190" s="165">
        <v>2014</v>
      </c>
      <c r="AP190" s="165">
        <v>2014</v>
      </c>
      <c r="AQ190" s="165">
        <v>2014</v>
      </c>
      <c r="AR190" s="165">
        <v>2015</v>
      </c>
      <c r="AS190" s="165">
        <v>2015</v>
      </c>
      <c r="AT190" s="165">
        <v>2016</v>
      </c>
      <c r="AU190" s="165">
        <v>2014</v>
      </c>
      <c r="AV190" s="165">
        <v>2015</v>
      </c>
      <c r="AW190" s="165">
        <v>2015</v>
      </c>
      <c r="AX190" s="165">
        <v>2015</v>
      </c>
      <c r="AY190" s="165">
        <v>2014</v>
      </c>
      <c r="AZ190" s="177">
        <v>2015</v>
      </c>
      <c r="BA190" s="177">
        <v>2015</v>
      </c>
      <c r="BB190" s="165">
        <v>2013</v>
      </c>
      <c r="BC190" s="165">
        <v>2015</v>
      </c>
      <c r="BD190" s="165">
        <v>2014</v>
      </c>
      <c r="BE190" s="165">
        <v>2014</v>
      </c>
      <c r="BF190" s="108"/>
    </row>
    <row r="191" spans="1:58" x14ac:dyDescent="0.25">
      <c r="A191" s="133" t="s">
        <v>375</v>
      </c>
      <c r="B191" s="111" t="s">
        <v>351</v>
      </c>
      <c r="C191" s="163">
        <v>2014</v>
      </c>
      <c r="D191" s="163">
        <v>2014</v>
      </c>
      <c r="E191" s="163">
        <v>2014</v>
      </c>
      <c r="F191" s="163">
        <v>2014</v>
      </c>
      <c r="G191" s="163">
        <v>2014</v>
      </c>
      <c r="H191" s="163">
        <v>2014</v>
      </c>
      <c r="I191" s="163">
        <v>2014</v>
      </c>
      <c r="J191" s="163">
        <v>2016</v>
      </c>
      <c r="K191" s="163">
        <v>2016</v>
      </c>
      <c r="L191" s="163">
        <v>2016</v>
      </c>
      <c r="M191" s="165">
        <v>2017</v>
      </c>
      <c r="N191" s="165">
        <v>2017</v>
      </c>
      <c r="O191" s="165">
        <v>2016</v>
      </c>
      <c r="P191" s="165">
        <v>2016</v>
      </c>
      <c r="Q191" s="165">
        <v>2015</v>
      </c>
      <c r="R191" s="165" t="s">
        <v>963</v>
      </c>
      <c r="S191" s="165">
        <v>2017</v>
      </c>
      <c r="T191" s="165">
        <v>2014</v>
      </c>
      <c r="U191" s="165">
        <v>2015</v>
      </c>
      <c r="V191" s="165" t="s">
        <v>1131</v>
      </c>
      <c r="W191" s="165">
        <v>2015</v>
      </c>
      <c r="X191" s="165">
        <v>2013</v>
      </c>
      <c r="Y191" s="165">
        <v>2013</v>
      </c>
      <c r="Z191" s="165">
        <v>2016</v>
      </c>
      <c r="AA191" s="165">
        <v>2015</v>
      </c>
      <c r="AB191" s="165">
        <v>2015</v>
      </c>
      <c r="AC191" s="165">
        <v>2014</v>
      </c>
      <c r="AD191" s="165">
        <v>2015</v>
      </c>
      <c r="AE191" s="165">
        <v>2012</v>
      </c>
      <c r="AF191" s="165">
        <v>2015</v>
      </c>
      <c r="AG191" s="164">
        <v>2014</v>
      </c>
      <c r="AH191" s="165">
        <v>2015</v>
      </c>
      <c r="AI191" s="165">
        <v>2016</v>
      </c>
      <c r="AJ191" s="165">
        <v>2017</v>
      </c>
      <c r="AK191" s="167"/>
      <c r="AL191" s="167" t="s">
        <v>1132</v>
      </c>
      <c r="AM191" s="165">
        <v>2016</v>
      </c>
      <c r="AN191" s="165">
        <v>2014</v>
      </c>
      <c r="AO191" s="165">
        <v>2014</v>
      </c>
      <c r="AP191" s="165" t="s">
        <v>958</v>
      </c>
      <c r="AQ191" s="165" t="s">
        <v>958</v>
      </c>
      <c r="AR191" s="165">
        <v>2015</v>
      </c>
      <c r="AS191" s="165">
        <v>2015</v>
      </c>
      <c r="AT191" s="165">
        <v>2016</v>
      </c>
      <c r="AU191" s="165">
        <v>2014</v>
      </c>
      <c r="AV191" s="165">
        <v>2015</v>
      </c>
      <c r="AW191" s="165">
        <v>2015</v>
      </c>
      <c r="AX191" s="165">
        <v>2015</v>
      </c>
      <c r="AY191" s="165">
        <v>2014</v>
      </c>
      <c r="AZ191" s="177">
        <v>2015</v>
      </c>
      <c r="BA191" s="177">
        <v>2015</v>
      </c>
      <c r="BB191" s="165">
        <v>2016</v>
      </c>
      <c r="BC191" s="165">
        <v>2015</v>
      </c>
      <c r="BD191" s="165">
        <v>2014</v>
      </c>
      <c r="BE191" s="165">
        <v>2014</v>
      </c>
      <c r="BF191" s="108"/>
    </row>
    <row r="192" spans="1:58" x14ac:dyDescent="0.25">
      <c r="A192" s="133" t="s">
        <v>353</v>
      </c>
      <c r="B192" s="111" t="s">
        <v>352</v>
      </c>
      <c r="C192" s="163">
        <v>2014</v>
      </c>
      <c r="D192" s="163">
        <v>2014</v>
      </c>
      <c r="E192" s="163">
        <v>2014</v>
      </c>
      <c r="F192" s="163">
        <v>2014</v>
      </c>
      <c r="G192" s="163">
        <v>2014</v>
      </c>
      <c r="H192" s="163">
        <v>2014</v>
      </c>
      <c r="I192" s="163">
        <v>2014</v>
      </c>
      <c r="J192" s="163">
        <v>2016</v>
      </c>
      <c r="K192" s="163">
        <v>2016</v>
      </c>
      <c r="L192" s="163">
        <v>2016</v>
      </c>
      <c r="M192" s="165">
        <v>2017</v>
      </c>
      <c r="N192" s="165">
        <v>2017</v>
      </c>
      <c r="O192" s="165">
        <v>2016</v>
      </c>
      <c r="P192" s="165">
        <v>2016</v>
      </c>
      <c r="Q192" s="165">
        <v>2015</v>
      </c>
      <c r="R192" s="165" t="s">
        <v>980</v>
      </c>
      <c r="S192" s="165">
        <v>2017</v>
      </c>
      <c r="T192" s="165">
        <v>2014</v>
      </c>
      <c r="U192" s="165">
        <v>2015</v>
      </c>
      <c r="V192" s="165" t="s">
        <v>1131</v>
      </c>
      <c r="W192" s="165">
        <v>2015</v>
      </c>
      <c r="X192" s="165">
        <v>2013</v>
      </c>
      <c r="Y192" s="165">
        <v>2010</v>
      </c>
      <c r="Z192" s="165">
        <v>2016</v>
      </c>
      <c r="AA192" s="165">
        <v>2015</v>
      </c>
      <c r="AB192" s="165">
        <v>2015</v>
      </c>
      <c r="AC192" s="165">
        <v>2014</v>
      </c>
      <c r="AD192" s="165">
        <v>2015</v>
      </c>
      <c r="AE192" s="165">
        <v>2012</v>
      </c>
      <c r="AF192" s="165">
        <v>2015</v>
      </c>
      <c r="AG192" s="164">
        <v>2005</v>
      </c>
      <c r="AH192" s="165">
        <v>2015</v>
      </c>
      <c r="AI192" s="165">
        <v>2016</v>
      </c>
      <c r="AJ192" s="165">
        <v>2017</v>
      </c>
      <c r="AK192" s="167" t="s">
        <v>1133</v>
      </c>
      <c r="AL192" s="167">
        <v>42886</v>
      </c>
      <c r="AM192" s="165">
        <v>2016</v>
      </c>
      <c r="AN192" s="165">
        <v>2014</v>
      </c>
      <c r="AO192" s="165">
        <v>2014</v>
      </c>
      <c r="AP192" s="165">
        <v>2013</v>
      </c>
      <c r="AQ192" s="165">
        <v>2013</v>
      </c>
      <c r="AR192" s="165">
        <v>2015</v>
      </c>
      <c r="AS192" s="165">
        <v>2015</v>
      </c>
      <c r="AT192" s="165">
        <v>2016</v>
      </c>
      <c r="AU192" s="165">
        <v>2014</v>
      </c>
      <c r="AV192" s="165">
        <v>2015</v>
      </c>
      <c r="AW192" s="165">
        <v>2015</v>
      </c>
      <c r="AX192" s="165">
        <v>2015</v>
      </c>
      <c r="AY192" s="165">
        <v>2014</v>
      </c>
      <c r="AZ192" s="177">
        <v>2012</v>
      </c>
      <c r="BA192" s="177">
        <v>2012</v>
      </c>
      <c r="BB192" s="165">
        <v>2016</v>
      </c>
      <c r="BC192" s="165">
        <v>2015</v>
      </c>
      <c r="BD192" s="165">
        <v>2014</v>
      </c>
      <c r="BE192" s="165">
        <v>2014</v>
      </c>
      <c r="BF192" s="108"/>
    </row>
    <row r="193" spans="1:58" x14ac:dyDescent="0.25">
      <c r="A193" s="133" t="s">
        <v>355</v>
      </c>
      <c r="B193" s="111" t="s">
        <v>354</v>
      </c>
      <c r="C193" s="163">
        <v>2014</v>
      </c>
      <c r="D193" s="163">
        <v>2014</v>
      </c>
      <c r="E193" s="163">
        <v>2014</v>
      </c>
      <c r="F193" s="163">
        <v>2014</v>
      </c>
      <c r="G193" s="163">
        <v>2014</v>
      </c>
      <c r="H193" s="163">
        <v>2014</v>
      </c>
      <c r="I193" s="163">
        <v>2014</v>
      </c>
      <c r="J193" s="163">
        <v>2016</v>
      </c>
      <c r="K193" s="163">
        <v>2016</v>
      </c>
      <c r="L193" s="163">
        <v>2016</v>
      </c>
      <c r="M193" s="165">
        <v>2017</v>
      </c>
      <c r="N193" s="165">
        <v>2017</v>
      </c>
      <c r="O193" s="165">
        <v>2016</v>
      </c>
      <c r="P193" s="165">
        <v>2016</v>
      </c>
      <c r="Q193" s="165">
        <v>2015</v>
      </c>
      <c r="R193" s="165" t="s">
        <v>978</v>
      </c>
      <c r="S193" s="165">
        <v>2017</v>
      </c>
      <c r="T193" s="165">
        <v>2014</v>
      </c>
      <c r="U193" s="165">
        <v>2015</v>
      </c>
      <c r="V193" s="165" t="s">
        <v>1131</v>
      </c>
      <c r="W193" s="165">
        <v>2015</v>
      </c>
      <c r="X193" s="165">
        <v>2013</v>
      </c>
      <c r="Y193" s="165">
        <v>2012</v>
      </c>
      <c r="Z193" s="165">
        <v>2016</v>
      </c>
      <c r="AA193" s="165">
        <v>2015</v>
      </c>
      <c r="AB193" s="165">
        <v>2015</v>
      </c>
      <c r="AC193" s="165">
        <v>2014</v>
      </c>
      <c r="AD193" s="165">
        <v>2015</v>
      </c>
      <c r="AE193" s="165">
        <v>2012</v>
      </c>
      <c r="AF193" s="165">
        <v>2015</v>
      </c>
      <c r="AG193" s="164">
        <v>2010</v>
      </c>
      <c r="AH193" s="165">
        <v>2015</v>
      </c>
      <c r="AI193" s="165">
        <v>2016</v>
      </c>
      <c r="AJ193" s="165">
        <v>2017</v>
      </c>
      <c r="AK193" s="167"/>
      <c r="AL193" s="167">
        <v>42735</v>
      </c>
      <c r="AM193" s="165">
        <v>2016</v>
      </c>
      <c r="AN193" s="165">
        <v>2014</v>
      </c>
      <c r="AO193" s="165">
        <v>2014</v>
      </c>
      <c r="AP193" s="165">
        <v>2013</v>
      </c>
      <c r="AQ193" s="165">
        <v>2013</v>
      </c>
      <c r="AR193" s="165">
        <v>2009</v>
      </c>
      <c r="AS193" s="165">
        <v>2015</v>
      </c>
      <c r="AT193" s="165">
        <v>2016</v>
      </c>
      <c r="AU193" s="165">
        <v>2014</v>
      </c>
      <c r="AV193" s="165">
        <v>2015</v>
      </c>
      <c r="AW193" s="165">
        <v>2015</v>
      </c>
      <c r="AX193" s="165">
        <v>2015</v>
      </c>
      <c r="AY193" s="165">
        <v>2014</v>
      </c>
      <c r="AZ193" s="177">
        <v>2015</v>
      </c>
      <c r="BA193" s="177">
        <v>2015</v>
      </c>
      <c r="BB193" s="165">
        <v>2016</v>
      </c>
      <c r="BC193" s="165">
        <v>2015</v>
      </c>
      <c r="BD193" s="165">
        <v>2014</v>
      </c>
      <c r="BE193" s="165">
        <v>2014</v>
      </c>
      <c r="BF193" s="108"/>
    </row>
    <row r="194" spans="1:58" x14ac:dyDescent="0.25">
      <c r="A194" s="133" t="s">
        <v>357</v>
      </c>
      <c r="B194" s="111" t="s">
        <v>356</v>
      </c>
      <c r="C194" s="163">
        <v>2014</v>
      </c>
      <c r="D194" s="163">
        <v>2014</v>
      </c>
      <c r="E194" s="163">
        <v>2014</v>
      </c>
      <c r="F194" s="163">
        <v>2014</v>
      </c>
      <c r="G194" s="163">
        <v>2014</v>
      </c>
      <c r="H194" s="163">
        <v>2014</v>
      </c>
      <c r="I194" s="163">
        <v>2014</v>
      </c>
      <c r="J194" s="163">
        <v>2016</v>
      </c>
      <c r="K194" s="163">
        <v>2016</v>
      </c>
      <c r="L194" s="163">
        <v>2016</v>
      </c>
      <c r="M194" s="165">
        <v>2017</v>
      </c>
      <c r="N194" s="165">
        <v>2017</v>
      </c>
      <c r="O194" s="165">
        <v>2016</v>
      </c>
      <c r="P194" s="165">
        <v>2016</v>
      </c>
      <c r="Q194" s="165">
        <v>2015</v>
      </c>
      <c r="R194" s="165" t="s">
        <v>991</v>
      </c>
      <c r="S194" s="165">
        <v>2017</v>
      </c>
      <c r="T194" s="165">
        <v>2014</v>
      </c>
      <c r="U194" s="165">
        <v>2015</v>
      </c>
      <c r="V194" s="165" t="s">
        <v>1131</v>
      </c>
      <c r="W194" s="165">
        <v>2015</v>
      </c>
      <c r="X194" s="165">
        <v>2014</v>
      </c>
      <c r="Y194" s="165">
        <v>2011</v>
      </c>
      <c r="Z194" s="165">
        <v>2016</v>
      </c>
      <c r="AA194" s="165">
        <v>2015</v>
      </c>
      <c r="AB194" s="165">
        <v>2015</v>
      </c>
      <c r="AC194" s="165">
        <v>2014</v>
      </c>
      <c r="AD194" s="165">
        <v>2015</v>
      </c>
      <c r="AE194" s="165">
        <v>2012</v>
      </c>
      <c r="AF194" s="165">
        <v>2015</v>
      </c>
      <c r="AG194" s="164" t="s">
        <v>958</v>
      </c>
      <c r="AH194" s="165">
        <v>2015</v>
      </c>
      <c r="AI194" s="165">
        <v>2016</v>
      </c>
      <c r="AJ194" s="165">
        <v>2017</v>
      </c>
      <c r="AK194" s="167" t="s">
        <v>958</v>
      </c>
      <c r="AL194" s="167">
        <v>42795</v>
      </c>
      <c r="AM194" s="165">
        <v>2016</v>
      </c>
      <c r="AN194" s="165">
        <v>2014</v>
      </c>
      <c r="AO194" s="165">
        <v>2014</v>
      </c>
      <c r="AP194" s="165" t="s">
        <v>958</v>
      </c>
      <c r="AQ194" s="165" t="s">
        <v>958</v>
      </c>
      <c r="AR194" s="165">
        <v>2015</v>
      </c>
      <c r="AS194" s="165">
        <v>2015</v>
      </c>
      <c r="AT194" s="165">
        <v>2016</v>
      </c>
      <c r="AU194" s="165">
        <v>2014</v>
      </c>
      <c r="AV194" s="165">
        <v>2015</v>
      </c>
      <c r="AW194" s="165">
        <v>2015</v>
      </c>
      <c r="AX194" s="165">
        <v>2015</v>
      </c>
      <c r="AY194" s="165">
        <v>2014</v>
      </c>
      <c r="AZ194" s="177">
        <v>2015</v>
      </c>
      <c r="BA194" s="177">
        <v>2015</v>
      </c>
      <c r="BB194" s="165">
        <v>2016</v>
      </c>
      <c r="BC194" s="165">
        <v>2015</v>
      </c>
      <c r="BD194" s="165">
        <v>2014</v>
      </c>
      <c r="BE194" s="165">
        <v>2014</v>
      </c>
      <c r="BF194" s="108"/>
    </row>
  </sheetData>
  <mergeCells count="1">
    <mergeCell ref="A1:BE1"/>
  </mergeCells>
  <pageMargins left="0.7" right="0.7" top="0.75" bottom="0.75" header="0.3" footer="0.3"/>
  <pageSetup orientation="portrait" r:id="rId1"/>
  <ignoredErrors>
    <ignoredError sqref="V4 V5:V194" numberStoredAsText="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BF194"/>
  <sheetViews>
    <sheetView showGridLines="0" workbookViewId="0">
      <pane xSplit="2" ySplit="3" topLeftCell="O167" activePane="bottomRight" state="frozen"/>
      <selection pane="topRight" activeCell="C1" sqref="C1"/>
      <selection pane="bottomLeft" activeCell="A5" sqref="A5"/>
      <selection pane="bottomRight" activeCell="AL4" sqref="AL4:AL194"/>
    </sheetView>
  </sheetViews>
  <sheetFormatPr defaultRowHeight="15" x14ac:dyDescent="0.25"/>
  <cols>
    <col min="1" max="1" width="49.42578125" style="4" bestFit="1" customWidth="1"/>
    <col min="2" max="2" width="5.5703125" style="4" bestFit="1" customWidth="1"/>
    <col min="3" max="57" width="5.7109375" style="4" customWidth="1"/>
    <col min="58" max="16384" width="9.140625" style="4"/>
  </cols>
  <sheetData>
    <row r="1" spans="1:58" x14ac:dyDescent="0.25">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row>
    <row r="2" spans="1:58" s="17" customFormat="1" ht="121.5" customHeight="1" x14ac:dyDescent="0.2">
      <c r="A2" s="146" t="s">
        <v>380</v>
      </c>
      <c r="B2" s="147" t="s">
        <v>358</v>
      </c>
      <c r="C2" s="143" t="s">
        <v>437</v>
      </c>
      <c r="D2" s="143" t="s">
        <v>438</v>
      </c>
      <c r="E2" s="143" t="s">
        <v>873</v>
      </c>
      <c r="F2" s="143" t="s">
        <v>874</v>
      </c>
      <c r="G2" s="143" t="s">
        <v>875</v>
      </c>
      <c r="H2" s="143" t="s">
        <v>876</v>
      </c>
      <c r="I2" s="143" t="s">
        <v>882</v>
      </c>
      <c r="J2" s="143" t="s">
        <v>813</v>
      </c>
      <c r="K2" s="143" t="s">
        <v>814</v>
      </c>
      <c r="L2" s="143" t="s">
        <v>812</v>
      </c>
      <c r="M2" s="143" t="s">
        <v>793</v>
      </c>
      <c r="N2" s="143" t="s">
        <v>838</v>
      </c>
      <c r="O2" s="143" t="s">
        <v>949</v>
      </c>
      <c r="P2" s="143" t="s">
        <v>950</v>
      </c>
      <c r="Q2" s="143" t="s">
        <v>386</v>
      </c>
      <c r="R2" s="143" t="s">
        <v>387</v>
      </c>
      <c r="S2" s="143" t="s">
        <v>489</v>
      </c>
      <c r="T2" s="143" t="s">
        <v>490</v>
      </c>
      <c r="U2" s="143" t="s">
        <v>490</v>
      </c>
      <c r="V2" s="143" t="s">
        <v>395</v>
      </c>
      <c r="W2" s="143" t="s">
        <v>482</v>
      </c>
      <c r="X2" s="143" t="s">
        <v>394</v>
      </c>
      <c r="Y2" s="143" t="s">
        <v>907</v>
      </c>
      <c r="Z2" s="143" t="s">
        <v>480</v>
      </c>
      <c r="AA2" s="143" t="s">
        <v>914</v>
      </c>
      <c r="AB2" s="143" t="s">
        <v>405</v>
      </c>
      <c r="AC2" s="143" t="s">
        <v>481</v>
      </c>
      <c r="AD2" s="143" t="s">
        <v>1005</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879</v>
      </c>
      <c r="AZ2" s="143" t="s">
        <v>389</v>
      </c>
      <c r="BA2" s="143" t="s">
        <v>388</v>
      </c>
      <c r="BB2" s="143" t="s">
        <v>909</v>
      </c>
      <c r="BC2" s="143" t="s">
        <v>930</v>
      </c>
      <c r="BD2" s="143" t="s">
        <v>952</v>
      </c>
      <c r="BE2" s="143" t="s">
        <v>789</v>
      </c>
    </row>
    <row r="3" spans="1:58" x14ac:dyDescent="0.25">
      <c r="A3" s="134" t="s">
        <v>1016</v>
      </c>
      <c r="B3" s="111"/>
      <c r="C3" s="162">
        <v>2014</v>
      </c>
      <c r="D3" s="162">
        <v>2014</v>
      </c>
      <c r="E3" s="162">
        <v>2014</v>
      </c>
      <c r="F3" s="162">
        <v>2014</v>
      </c>
      <c r="G3" s="162">
        <v>2014</v>
      </c>
      <c r="H3" s="162">
        <v>2014</v>
      </c>
      <c r="I3" s="162">
        <v>2014</v>
      </c>
      <c r="J3" s="162">
        <v>2016</v>
      </c>
      <c r="K3" s="162">
        <v>2016</v>
      </c>
      <c r="L3" s="162">
        <v>2016</v>
      </c>
      <c r="M3" s="162">
        <v>2017</v>
      </c>
      <c r="N3" s="162">
        <v>2017</v>
      </c>
      <c r="O3" s="162">
        <v>2016</v>
      </c>
      <c r="P3" s="162">
        <v>2016</v>
      </c>
      <c r="Q3" s="162">
        <v>2015</v>
      </c>
      <c r="R3" s="162">
        <v>2015</v>
      </c>
      <c r="S3" s="162">
        <v>2017</v>
      </c>
      <c r="T3" s="162">
        <v>2014</v>
      </c>
      <c r="U3" s="162">
        <v>2015</v>
      </c>
      <c r="V3" s="162">
        <v>2015</v>
      </c>
      <c r="W3" s="162">
        <v>2015</v>
      </c>
      <c r="X3" s="162">
        <v>2015</v>
      </c>
      <c r="Y3" s="162">
        <v>2015</v>
      </c>
      <c r="Z3" s="162">
        <v>2016</v>
      </c>
      <c r="AA3" s="162">
        <v>2015</v>
      </c>
      <c r="AB3" s="162">
        <v>2015</v>
      </c>
      <c r="AC3" s="162">
        <v>2014</v>
      </c>
      <c r="AD3" s="162">
        <v>2015</v>
      </c>
      <c r="AE3" s="162">
        <v>2012</v>
      </c>
      <c r="AF3" s="162">
        <v>2015</v>
      </c>
      <c r="AG3" s="162">
        <v>2014</v>
      </c>
      <c r="AH3" s="162">
        <v>2015</v>
      </c>
      <c r="AI3" s="162">
        <v>2016</v>
      </c>
      <c r="AJ3" s="162">
        <v>2017</v>
      </c>
      <c r="AK3" s="162">
        <v>2017</v>
      </c>
      <c r="AL3" s="162">
        <v>2017</v>
      </c>
      <c r="AM3" s="162">
        <v>2016</v>
      </c>
      <c r="AN3" s="162">
        <v>2014</v>
      </c>
      <c r="AO3" s="162">
        <v>2014</v>
      </c>
      <c r="AP3" s="162">
        <v>2014</v>
      </c>
      <c r="AQ3" s="162">
        <v>2014</v>
      </c>
      <c r="AR3" s="162">
        <v>2015</v>
      </c>
      <c r="AS3" s="162">
        <v>2015</v>
      </c>
      <c r="AT3" s="162">
        <v>2016</v>
      </c>
      <c r="AU3" s="162">
        <v>2014</v>
      </c>
      <c r="AV3" s="162">
        <v>2015</v>
      </c>
      <c r="AW3" s="162">
        <v>2015</v>
      </c>
      <c r="AX3" s="162">
        <v>2015</v>
      </c>
      <c r="AY3" s="162">
        <v>2014</v>
      </c>
      <c r="AZ3" s="162">
        <v>2015</v>
      </c>
      <c r="BA3" s="162">
        <v>2015</v>
      </c>
      <c r="BB3" s="162">
        <v>2016</v>
      </c>
      <c r="BC3" s="162">
        <v>2016</v>
      </c>
      <c r="BD3" s="162">
        <v>2014</v>
      </c>
      <c r="BE3" s="162">
        <v>2014</v>
      </c>
    </row>
    <row r="4" spans="1:58" x14ac:dyDescent="0.25">
      <c r="A4" s="133" t="s">
        <v>1</v>
      </c>
      <c r="B4" s="111" t="s">
        <v>0</v>
      </c>
      <c r="C4" s="163">
        <v>2014</v>
      </c>
      <c r="D4" s="163">
        <v>2014</v>
      </c>
      <c r="E4" s="163">
        <v>2014</v>
      </c>
      <c r="F4" s="163">
        <v>2014</v>
      </c>
      <c r="G4" s="163">
        <v>2014</v>
      </c>
      <c r="H4" s="163">
        <v>2014</v>
      </c>
      <c r="I4" s="163">
        <v>2014</v>
      </c>
      <c r="J4" s="163">
        <v>2016</v>
      </c>
      <c r="K4" s="163">
        <v>2016</v>
      </c>
      <c r="L4" s="163">
        <v>2016</v>
      </c>
      <c r="M4" s="165">
        <v>2017</v>
      </c>
      <c r="N4" s="165">
        <v>2017</v>
      </c>
      <c r="O4" s="165">
        <v>2016</v>
      </c>
      <c r="P4" s="165">
        <v>2016</v>
      </c>
      <c r="Q4" s="165">
        <v>2015</v>
      </c>
      <c r="R4" s="165">
        <v>2011</v>
      </c>
      <c r="S4" s="165">
        <v>2017</v>
      </c>
      <c r="T4" s="165">
        <v>2014</v>
      </c>
      <c r="U4" s="165">
        <v>2015</v>
      </c>
      <c r="V4" s="165" t="s">
        <v>1131</v>
      </c>
      <c r="W4" s="165">
        <v>2015</v>
      </c>
      <c r="X4" s="165" t="s">
        <v>1053</v>
      </c>
      <c r="Y4" s="165">
        <v>2013</v>
      </c>
      <c r="Z4" s="165">
        <v>2016</v>
      </c>
      <c r="AA4" s="165">
        <v>2015</v>
      </c>
      <c r="AB4" s="165">
        <v>2015</v>
      </c>
      <c r="AC4" s="165">
        <v>2014</v>
      </c>
      <c r="AD4" s="165">
        <v>2015</v>
      </c>
      <c r="AE4" s="165">
        <v>2012</v>
      </c>
      <c r="AF4" s="165">
        <v>2015</v>
      </c>
      <c r="AG4" s="164">
        <v>2007</v>
      </c>
      <c r="AH4" s="165">
        <v>2015</v>
      </c>
      <c r="AI4" s="165">
        <v>2016</v>
      </c>
      <c r="AJ4" s="165">
        <v>2017</v>
      </c>
      <c r="AK4" s="168">
        <v>2017</v>
      </c>
      <c r="AL4" s="168">
        <v>2016</v>
      </c>
      <c r="AM4" s="165">
        <v>2016</v>
      </c>
      <c r="AN4" s="165">
        <v>2014</v>
      </c>
      <c r="AO4" s="165">
        <v>2014</v>
      </c>
      <c r="AP4" s="165" t="s">
        <v>1053</v>
      </c>
      <c r="AQ4" s="165" t="s">
        <v>1053</v>
      </c>
      <c r="AR4" s="165">
        <v>2015</v>
      </c>
      <c r="AS4" s="165">
        <v>2015</v>
      </c>
      <c r="AT4" s="165">
        <v>2016</v>
      </c>
      <c r="AU4" s="165">
        <v>2014</v>
      </c>
      <c r="AV4" s="165">
        <v>2015</v>
      </c>
      <c r="AW4" s="165">
        <v>2015</v>
      </c>
      <c r="AX4" s="165">
        <v>2015</v>
      </c>
      <c r="AY4" s="165">
        <v>2014</v>
      </c>
      <c r="AZ4" s="165">
        <v>2015</v>
      </c>
      <c r="BA4" s="165">
        <v>2015</v>
      </c>
      <c r="BB4" s="165">
        <v>2016</v>
      </c>
      <c r="BC4" s="165">
        <v>2015</v>
      </c>
      <c r="BD4" s="165">
        <v>2014</v>
      </c>
      <c r="BE4" s="165">
        <v>2014</v>
      </c>
      <c r="BF4" s="108"/>
    </row>
    <row r="5" spans="1:58" x14ac:dyDescent="0.25">
      <c r="A5" s="133" t="s">
        <v>3</v>
      </c>
      <c r="B5" s="111" t="s">
        <v>2</v>
      </c>
      <c r="C5" s="163">
        <v>2014</v>
      </c>
      <c r="D5" s="163">
        <v>2014</v>
      </c>
      <c r="E5" s="163">
        <v>2014</v>
      </c>
      <c r="F5" s="163">
        <v>2014</v>
      </c>
      <c r="G5" s="163">
        <v>2014</v>
      </c>
      <c r="H5" s="163">
        <v>2014</v>
      </c>
      <c r="I5" s="163">
        <v>2014</v>
      </c>
      <c r="J5" s="163">
        <v>2016</v>
      </c>
      <c r="K5" s="163">
        <v>2016</v>
      </c>
      <c r="L5" s="163">
        <v>2016</v>
      </c>
      <c r="M5" s="165">
        <v>2017</v>
      </c>
      <c r="N5" s="165">
        <v>2017</v>
      </c>
      <c r="O5" s="165">
        <v>2016</v>
      </c>
      <c r="P5" s="165">
        <v>2016</v>
      </c>
      <c r="Q5" s="165">
        <v>2015</v>
      </c>
      <c r="R5" s="165">
        <v>2009</v>
      </c>
      <c r="S5" s="165">
        <v>2017</v>
      </c>
      <c r="T5" s="165">
        <v>2014</v>
      </c>
      <c r="U5" s="165">
        <v>2015</v>
      </c>
      <c r="V5" s="165" t="s">
        <v>1131</v>
      </c>
      <c r="W5" s="165">
        <v>2015</v>
      </c>
      <c r="X5" s="165">
        <v>2009</v>
      </c>
      <c r="Y5" s="165">
        <v>2013</v>
      </c>
      <c r="Z5" s="165">
        <v>2016</v>
      </c>
      <c r="AA5" s="165">
        <v>2015</v>
      </c>
      <c r="AB5" s="165">
        <v>2013</v>
      </c>
      <c r="AC5" s="165">
        <v>2014</v>
      </c>
      <c r="AD5" s="165">
        <v>2015</v>
      </c>
      <c r="AE5" s="165" t="s">
        <v>1053</v>
      </c>
      <c r="AF5" s="165">
        <v>2015</v>
      </c>
      <c r="AG5" s="164">
        <v>2012</v>
      </c>
      <c r="AH5" s="165">
        <v>2015</v>
      </c>
      <c r="AI5" s="165">
        <v>2016</v>
      </c>
      <c r="AJ5" s="165">
        <v>2017</v>
      </c>
      <c r="AK5" s="168" t="s">
        <v>1053</v>
      </c>
      <c r="AL5" s="168">
        <v>2016</v>
      </c>
      <c r="AM5" s="165">
        <v>2016</v>
      </c>
      <c r="AN5" s="165">
        <v>2014</v>
      </c>
      <c r="AO5" s="165">
        <v>2014</v>
      </c>
      <c r="AP5" s="165">
        <v>2014</v>
      </c>
      <c r="AQ5" s="165">
        <v>2014</v>
      </c>
      <c r="AR5" s="165" t="s">
        <v>1053</v>
      </c>
      <c r="AS5" s="165">
        <v>2015</v>
      </c>
      <c r="AT5" s="165">
        <v>2016</v>
      </c>
      <c r="AU5" s="165">
        <v>2014</v>
      </c>
      <c r="AV5" s="165">
        <v>2015</v>
      </c>
      <c r="AW5" s="165">
        <v>2015</v>
      </c>
      <c r="AX5" s="165">
        <v>2015</v>
      </c>
      <c r="AY5" s="165">
        <v>2014</v>
      </c>
      <c r="AZ5" s="165">
        <v>2015</v>
      </c>
      <c r="BA5" s="165">
        <v>2015</v>
      </c>
      <c r="BB5" s="165">
        <v>2016</v>
      </c>
      <c r="BC5" s="165">
        <v>2015</v>
      </c>
      <c r="BD5" s="165">
        <v>2014</v>
      </c>
      <c r="BE5" s="165">
        <v>2014</v>
      </c>
      <c r="BF5" s="108"/>
    </row>
    <row r="6" spans="1:58" x14ac:dyDescent="0.25">
      <c r="A6" s="133" t="s">
        <v>5</v>
      </c>
      <c r="B6" s="111" t="s">
        <v>4</v>
      </c>
      <c r="C6" s="163">
        <v>2014</v>
      </c>
      <c r="D6" s="163">
        <v>2014</v>
      </c>
      <c r="E6" s="163">
        <v>2014</v>
      </c>
      <c r="F6" s="163">
        <v>2014</v>
      </c>
      <c r="G6" s="163">
        <v>2014</v>
      </c>
      <c r="H6" s="163">
        <v>2014</v>
      </c>
      <c r="I6" s="163">
        <v>2014</v>
      </c>
      <c r="J6" s="163">
        <v>2016</v>
      </c>
      <c r="K6" s="163">
        <v>2016</v>
      </c>
      <c r="L6" s="163">
        <v>2016</v>
      </c>
      <c r="M6" s="165">
        <v>2017</v>
      </c>
      <c r="N6" s="165">
        <v>2017</v>
      </c>
      <c r="O6" s="165">
        <v>2016</v>
      </c>
      <c r="P6" s="165">
        <v>2016</v>
      </c>
      <c r="Q6" s="165">
        <v>2015</v>
      </c>
      <c r="R6" s="165" t="s">
        <v>1053</v>
      </c>
      <c r="S6" s="165">
        <v>2017</v>
      </c>
      <c r="T6" s="165">
        <v>2014</v>
      </c>
      <c r="U6" s="165">
        <v>2015</v>
      </c>
      <c r="V6" s="165" t="s">
        <v>1131</v>
      </c>
      <c r="W6" s="165">
        <v>2015</v>
      </c>
      <c r="X6" s="165">
        <v>2012</v>
      </c>
      <c r="Y6" s="165">
        <v>2010</v>
      </c>
      <c r="Z6" s="165">
        <v>2016</v>
      </c>
      <c r="AA6" s="165">
        <v>2015</v>
      </c>
      <c r="AB6" s="165">
        <v>2015</v>
      </c>
      <c r="AC6" s="165">
        <v>2014</v>
      </c>
      <c r="AD6" s="165">
        <v>2015</v>
      </c>
      <c r="AE6" s="165">
        <v>2012</v>
      </c>
      <c r="AF6" s="165">
        <v>2015</v>
      </c>
      <c r="AG6" s="164" t="s">
        <v>1053</v>
      </c>
      <c r="AH6" s="165">
        <v>2015</v>
      </c>
      <c r="AI6" s="165">
        <v>2016</v>
      </c>
      <c r="AJ6" s="165">
        <v>2017</v>
      </c>
      <c r="AK6" s="168">
        <v>2016</v>
      </c>
      <c r="AL6" s="168">
        <v>2016</v>
      </c>
      <c r="AM6" s="165">
        <v>2016</v>
      </c>
      <c r="AN6" s="165">
        <v>2014</v>
      </c>
      <c r="AO6" s="165">
        <v>2014</v>
      </c>
      <c r="AP6" s="165">
        <v>2014</v>
      </c>
      <c r="AQ6" s="165">
        <v>2014</v>
      </c>
      <c r="AR6" s="165">
        <v>2011</v>
      </c>
      <c r="AS6" s="165">
        <v>2015</v>
      </c>
      <c r="AT6" s="165">
        <v>2016</v>
      </c>
      <c r="AU6" s="165">
        <v>2014</v>
      </c>
      <c r="AV6" s="165">
        <v>2015</v>
      </c>
      <c r="AW6" s="165">
        <v>2015</v>
      </c>
      <c r="AX6" s="165">
        <v>2015</v>
      </c>
      <c r="AY6" s="165">
        <v>2014</v>
      </c>
      <c r="AZ6" s="165">
        <v>2015</v>
      </c>
      <c r="BA6" s="165">
        <v>2015</v>
      </c>
      <c r="BB6" s="165">
        <v>2016</v>
      </c>
      <c r="BC6" s="165">
        <v>2015</v>
      </c>
      <c r="BD6" s="165">
        <v>2014</v>
      </c>
      <c r="BE6" s="165">
        <v>2014</v>
      </c>
      <c r="BF6" s="108"/>
    </row>
    <row r="7" spans="1:58" x14ac:dyDescent="0.25">
      <c r="A7" s="133" t="s">
        <v>7</v>
      </c>
      <c r="B7" s="111" t="s">
        <v>6</v>
      </c>
      <c r="C7" s="163">
        <v>2014</v>
      </c>
      <c r="D7" s="163">
        <v>2014</v>
      </c>
      <c r="E7" s="163">
        <v>2014</v>
      </c>
      <c r="F7" s="163">
        <v>2014</v>
      </c>
      <c r="G7" s="163">
        <v>2014</v>
      </c>
      <c r="H7" s="163">
        <v>2014</v>
      </c>
      <c r="I7" s="163">
        <v>2014</v>
      </c>
      <c r="J7" s="163">
        <v>2016</v>
      </c>
      <c r="K7" s="163">
        <v>2016</v>
      </c>
      <c r="L7" s="163">
        <v>2016</v>
      </c>
      <c r="M7" s="165">
        <v>2017</v>
      </c>
      <c r="N7" s="165">
        <v>2017</v>
      </c>
      <c r="O7" s="165">
        <v>2016</v>
      </c>
      <c r="P7" s="165">
        <v>2016</v>
      </c>
      <c r="Q7" s="165">
        <v>2015</v>
      </c>
      <c r="R7" s="165" t="s">
        <v>1053</v>
      </c>
      <c r="S7" s="165">
        <v>2017</v>
      </c>
      <c r="T7" s="165">
        <v>2014</v>
      </c>
      <c r="U7" s="165">
        <v>2015</v>
      </c>
      <c r="V7" s="165" t="s">
        <v>1131</v>
      </c>
      <c r="W7" s="165">
        <v>2015</v>
      </c>
      <c r="X7" s="165">
        <v>2007</v>
      </c>
      <c r="Y7" s="165">
        <v>2009</v>
      </c>
      <c r="Z7" s="165">
        <v>2016</v>
      </c>
      <c r="AA7" s="165">
        <v>2015</v>
      </c>
      <c r="AB7" s="165">
        <v>2015</v>
      </c>
      <c r="AC7" s="165">
        <v>2014</v>
      </c>
      <c r="AD7" s="165">
        <v>2015</v>
      </c>
      <c r="AE7" s="165">
        <v>2012</v>
      </c>
      <c r="AF7" s="165" t="s">
        <v>1053</v>
      </c>
      <c r="AG7" s="164">
        <v>2008</v>
      </c>
      <c r="AH7" s="165">
        <v>2015</v>
      </c>
      <c r="AI7" s="165">
        <v>2016</v>
      </c>
      <c r="AJ7" s="165">
        <v>2017</v>
      </c>
      <c r="AK7" s="168" t="s">
        <v>1053</v>
      </c>
      <c r="AL7" s="168">
        <v>2017</v>
      </c>
      <c r="AM7" s="165">
        <v>2016</v>
      </c>
      <c r="AN7" s="165">
        <v>2014</v>
      </c>
      <c r="AO7" s="165">
        <v>2014</v>
      </c>
      <c r="AP7" s="165">
        <v>2013</v>
      </c>
      <c r="AQ7" s="165">
        <v>2013</v>
      </c>
      <c r="AR7" s="165">
        <v>2007</v>
      </c>
      <c r="AS7" s="165">
        <v>2015</v>
      </c>
      <c r="AT7" s="165">
        <v>2016</v>
      </c>
      <c r="AU7" s="165">
        <v>2014</v>
      </c>
      <c r="AV7" s="165">
        <v>2015</v>
      </c>
      <c r="AW7" s="165">
        <v>2015</v>
      </c>
      <c r="AX7" s="165">
        <v>2015</v>
      </c>
      <c r="AY7" s="165">
        <v>2014</v>
      </c>
      <c r="AZ7" s="165">
        <v>2015</v>
      </c>
      <c r="BA7" s="165">
        <v>2015</v>
      </c>
      <c r="BB7" s="165">
        <v>2016</v>
      </c>
      <c r="BC7" s="165">
        <v>2015</v>
      </c>
      <c r="BD7" s="165">
        <v>2014</v>
      </c>
      <c r="BE7" s="165">
        <v>2014</v>
      </c>
      <c r="BF7" s="108"/>
    </row>
    <row r="8" spans="1:58" x14ac:dyDescent="0.25">
      <c r="A8" s="133" t="s">
        <v>9</v>
      </c>
      <c r="B8" s="111" t="s">
        <v>8</v>
      </c>
      <c r="C8" s="163">
        <v>2014</v>
      </c>
      <c r="D8" s="163">
        <v>2014</v>
      </c>
      <c r="E8" s="163">
        <v>2014</v>
      </c>
      <c r="F8" s="163">
        <v>2014</v>
      </c>
      <c r="G8" s="163">
        <v>2014</v>
      </c>
      <c r="H8" s="163">
        <v>2014</v>
      </c>
      <c r="I8" s="163">
        <v>2014</v>
      </c>
      <c r="J8" s="163">
        <v>2016</v>
      </c>
      <c r="K8" s="163">
        <v>2016</v>
      </c>
      <c r="L8" s="163">
        <v>2016</v>
      </c>
      <c r="M8" s="165">
        <v>2017</v>
      </c>
      <c r="N8" s="165">
        <v>2017</v>
      </c>
      <c r="O8" s="165">
        <v>2016</v>
      </c>
      <c r="P8" s="165">
        <v>2016</v>
      </c>
      <c r="Q8" s="165">
        <v>2015</v>
      </c>
      <c r="R8" s="165" t="s">
        <v>1053</v>
      </c>
      <c r="S8" s="165">
        <v>2017</v>
      </c>
      <c r="T8" s="165">
        <v>2014</v>
      </c>
      <c r="U8" s="165">
        <v>2015</v>
      </c>
      <c r="V8" s="165" t="s">
        <v>1131</v>
      </c>
      <c r="W8" s="165">
        <v>2015</v>
      </c>
      <c r="X8" s="165" t="s">
        <v>1053</v>
      </c>
      <c r="Y8" s="165" t="s">
        <v>1053</v>
      </c>
      <c r="Z8" s="165">
        <v>2016</v>
      </c>
      <c r="AA8" s="165">
        <v>2015</v>
      </c>
      <c r="AB8" s="165" t="s">
        <v>1053</v>
      </c>
      <c r="AC8" s="165">
        <v>2014</v>
      </c>
      <c r="AD8" s="165">
        <v>2015</v>
      </c>
      <c r="AE8" s="165" t="s">
        <v>1053</v>
      </c>
      <c r="AF8" s="165" t="s">
        <v>1053</v>
      </c>
      <c r="AG8" s="164" t="s">
        <v>1053</v>
      </c>
      <c r="AH8" s="165">
        <v>2015</v>
      </c>
      <c r="AI8" s="165">
        <v>2016</v>
      </c>
      <c r="AJ8" s="165">
        <v>2017</v>
      </c>
      <c r="AK8" s="168" t="s">
        <v>1053</v>
      </c>
      <c r="AL8" s="168">
        <v>2016</v>
      </c>
      <c r="AM8" s="165">
        <v>2016</v>
      </c>
      <c r="AN8" s="165">
        <v>2014</v>
      </c>
      <c r="AO8" s="165">
        <v>2014</v>
      </c>
      <c r="AP8" s="165">
        <v>2014</v>
      </c>
      <c r="AQ8" s="165" t="s">
        <v>1053</v>
      </c>
      <c r="AR8" s="165">
        <v>2009</v>
      </c>
      <c r="AS8" s="165">
        <v>2015</v>
      </c>
      <c r="AT8" s="165" t="s">
        <v>1053</v>
      </c>
      <c r="AU8" s="165">
        <v>2014</v>
      </c>
      <c r="AV8" s="165">
        <v>2014</v>
      </c>
      <c r="AW8" s="165">
        <v>2015</v>
      </c>
      <c r="AX8" s="165">
        <v>2015</v>
      </c>
      <c r="AY8" s="165">
        <v>2014</v>
      </c>
      <c r="AZ8" s="165">
        <v>2011</v>
      </c>
      <c r="BA8" s="165">
        <v>2015</v>
      </c>
      <c r="BB8" s="165">
        <v>2016</v>
      </c>
      <c r="BC8" s="165">
        <v>2015</v>
      </c>
      <c r="BD8" s="165">
        <v>2014</v>
      </c>
      <c r="BE8" s="165">
        <v>2014</v>
      </c>
      <c r="BF8" s="108"/>
    </row>
    <row r="9" spans="1:58" x14ac:dyDescent="0.25">
      <c r="A9" s="133" t="s">
        <v>11</v>
      </c>
      <c r="B9" s="111" t="s">
        <v>10</v>
      </c>
      <c r="C9" s="163">
        <v>2014</v>
      </c>
      <c r="D9" s="163">
        <v>2014</v>
      </c>
      <c r="E9" s="163">
        <v>2014</v>
      </c>
      <c r="F9" s="163">
        <v>2014</v>
      </c>
      <c r="G9" s="163">
        <v>2014</v>
      </c>
      <c r="H9" s="163">
        <v>2014</v>
      </c>
      <c r="I9" s="163">
        <v>2014</v>
      </c>
      <c r="J9" s="163">
        <v>2016</v>
      </c>
      <c r="K9" s="163">
        <v>2016</v>
      </c>
      <c r="L9" s="163">
        <v>2016</v>
      </c>
      <c r="M9" s="165">
        <v>2017</v>
      </c>
      <c r="N9" s="165">
        <v>2017</v>
      </c>
      <c r="O9" s="165">
        <v>2016</v>
      </c>
      <c r="P9" s="165">
        <v>2016</v>
      </c>
      <c r="Q9" s="165">
        <v>2015</v>
      </c>
      <c r="R9" s="165">
        <v>2005</v>
      </c>
      <c r="S9" s="165">
        <v>2017</v>
      </c>
      <c r="T9" s="165">
        <v>2014</v>
      </c>
      <c r="U9" s="165">
        <v>2015</v>
      </c>
      <c r="V9" s="165" t="s">
        <v>1131</v>
      </c>
      <c r="W9" s="165">
        <v>2015</v>
      </c>
      <c r="X9" s="165">
        <v>2005</v>
      </c>
      <c r="Y9" s="165">
        <v>2013</v>
      </c>
      <c r="Z9" s="165">
        <v>2016</v>
      </c>
      <c r="AA9" s="165">
        <v>2015</v>
      </c>
      <c r="AB9" s="165">
        <v>2015</v>
      </c>
      <c r="AC9" s="165">
        <v>2014</v>
      </c>
      <c r="AD9" s="165">
        <v>2015</v>
      </c>
      <c r="AE9" s="165" t="s">
        <v>1053</v>
      </c>
      <c r="AF9" s="165">
        <v>2015</v>
      </c>
      <c r="AG9" s="164">
        <v>2014</v>
      </c>
      <c r="AH9" s="165">
        <v>2015</v>
      </c>
      <c r="AI9" s="165">
        <v>2016</v>
      </c>
      <c r="AJ9" s="165">
        <v>2017</v>
      </c>
      <c r="AK9" s="168" t="s">
        <v>1053</v>
      </c>
      <c r="AL9" s="168">
        <v>2016</v>
      </c>
      <c r="AM9" s="165">
        <v>2016</v>
      </c>
      <c r="AN9" s="165">
        <v>2014</v>
      </c>
      <c r="AO9" s="165">
        <v>2014</v>
      </c>
      <c r="AP9" s="165" t="s">
        <v>1053</v>
      </c>
      <c r="AQ9" s="165" t="s">
        <v>1053</v>
      </c>
      <c r="AR9" s="165">
        <v>2015</v>
      </c>
      <c r="AS9" s="165">
        <v>2015</v>
      </c>
      <c r="AT9" s="165">
        <v>2016</v>
      </c>
      <c r="AU9" s="165">
        <v>2014</v>
      </c>
      <c r="AV9" s="165">
        <v>2015</v>
      </c>
      <c r="AW9" s="165">
        <v>2015</v>
      </c>
      <c r="AX9" s="165">
        <v>2015</v>
      </c>
      <c r="AY9" s="165">
        <v>2014</v>
      </c>
      <c r="AZ9" s="165">
        <v>2015</v>
      </c>
      <c r="BA9" s="165">
        <v>2015</v>
      </c>
      <c r="BB9" s="165">
        <v>2016</v>
      </c>
      <c r="BC9" s="165">
        <v>2015</v>
      </c>
      <c r="BD9" s="165">
        <v>2014</v>
      </c>
      <c r="BE9" s="165">
        <v>2014</v>
      </c>
      <c r="BF9" s="108"/>
    </row>
    <row r="10" spans="1:58" x14ac:dyDescent="0.25">
      <c r="A10" s="133" t="s">
        <v>13</v>
      </c>
      <c r="B10" s="111" t="s">
        <v>12</v>
      </c>
      <c r="C10" s="163">
        <v>2014</v>
      </c>
      <c r="D10" s="163">
        <v>2014</v>
      </c>
      <c r="E10" s="163">
        <v>2014</v>
      </c>
      <c r="F10" s="163">
        <v>2014</v>
      </c>
      <c r="G10" s="163">
        <v>2014</v>
      </c>
      <c r="H10" s="163">
        <v>2014</v>
      </c>
      <c r="I10" s="163">
        <v>2014</v>
      </c>
      <c r="J10" s="163">
        <v>2016</v>
      </c>
      <c r="K10" s="163">
        <v>2016</v>
      </c>
      <c r="L10" s="163">
        <v>2016</v>
      </c>
      <c r="M10" s="165">
        <v>2017</v>
      </c>
      <c r="N10" s="165">
        <v>2017</v>
      </c>
      <c r="O10" s="165">
        <v>2016</v>
      </c>
      <c r="P10" s="165">
        <v>2016</v>
      </c>
      <c r="Q10" s="165">
        <v>2015</v>
      </c>
      <c r="R10" s="165">
        <v>2010</v>
      </c>
      <c r="S10" s="165">
        <v>2017</v>
      </c>
      <c r="T10" s="165">
        <v>2014</v>
      </c>
      <c r="U10" s="165">
        <v>2015</v>
      </c>
      <c r="V10" s="165" t="s">
        <v>1131</v>
      </c>
      <c r="W10" s="165">
        <v>2015</v>
      </c>
      <c r="X10" s="165">
        <v>2010</v>
      </c>
      <c r="Y10" s="165">
        <v>2013</v>
      </c>
      <c r="Z10" s="165">
        <v>2016</v>
      </c>
      <c r="AA10" s="165">
        <v>2015</v>
      </c>
      <c r="AB10" s="165">
        <v>2015</v>
      </c>
      <c r="AC10" s="165">
        <v>2014</v>
      </c>
      <c r="AD10" s="165">
        <v>2015</v>
      </c>
      <c r="AE10" s="165" t="s">
        <v>1053</v>
      </c>
      <c r="AF10" s="165">
        <v>2015</v>
      </c>
      <c r="AG10" s="164">
        <v>2014</v>
      </c>
      <c r="AH10" s="165">
        <v>2015</v>
      </c>
      <c r="AI10" s="165">
        <v>2016</v>
      </c>
      <c r="AJ10" s="165">
        <v>2017</v>
      </c>
      <c r="AK10" s="168">
        <v>2016</v>
      </c>
      <c r="AL10" s="168">
        <v>2016</v>
      </c>
      <c r="AM10" s="165">
        <v>2016</v>
      </c>
      <c r="AN10" s="165">
        <v>2014</v>
      </c>
      <c r="AO10" s="165">
        <v>2014</v>
      </c>
      <c r="AP10" s="165">
        <v>2014</v>
      </c>
      <c r="AQ10" s="165">
        <v>2014</v>
      </c>
      <c r="AR10" s="165">
        <v>2011</v>
      </c>
      <c r="AS10" s="165">
        <v>2015</v>
      </c>
      <c r="AT10" s="165">
        <v>2016</v>
      </c>
      <c r="AU10" s="165">
        <v>2014</v>
      </c>
      <c r="AV10" s="165">
        <v>2015</v>
      </c>
      <c r="AW10" s="165">
        <v>2015</v>
      </c>
      <c r="AX10" s="165">
        <v>2015</v>
      </c>
      <c r="AY10" s="165">
        <v>2014</v>
      </c>
      <c r="AZ10" s="165">
        <v>2015</v>
      </c>
      <c r="BA10" s="165">
        <v>2015</v>
      </c>
      <c r="BB10" s="165">
        <v>2016</v>
      </c>
      <c r="BC10" s="165">
        <v>2015</v>
      </c>
      <c r="BD10" s="165">
        <v>2014</v>
      </c>
      <c r="BE10" s="165">
        <v>2014</v>
      </c>
      <c r="BF10" s="108"/>
    </row>
    <row r="11" spans="1:58" x14ac:dyDescent="0.25">
      <c r="A11" s="133" t="s">
        <v>15</v>
      </c>
      <c r="B11" s="111" t="s">
        <v>14</v>
      </c>
      <c r="C11" s="163">
        <v>2014</v>
      </c>
      <c r="D11" s="163">
        <v>2014</v>
      </c>
      <c r="E11" s="163">
        <v>2014</v>
      </c>
      <c r="F11" s="163">
        <v>2014</v>
      </c>
      <c r="G11" s="163">
        <v>2014</v>
      </c>
      <c r="H11" s="163">
        <v>2014</v>
      </c>
      <c r="I11" s="163">
        <v>2014</v>
      </c>
      <c r="J11" s="163">
        <v>2016</v>
      </c>
      <c r="K11" s="163">
        <v>2016</v>
      </c>
      <c r="L11" s="163">
        <v>2016</v>
      </c>
      <c r="M11" s="165">
        <v>2017</v>
      </c>
      <c r="N11" s="165">
        <v>2017</v>
      </c>
      <c r="O11" s="165">
        <v>2016</v>
      </c>
      <c r="P11" s="165">
        <v>2016</v>
      </c>
      <c r="Q11" s="165">
        <v>2015</v>
      </c>
      <c r="R11" s="165" t="s">
        <v>1053</v>
      </c>
      <c r="S11" s="165">
        <v>2017</v>
      </c>
      <c r="T11" s="165">
        <v>2014</v>
      </c>
      <c r="U11" s="165">
        <v>2015</v>
      </c>
      <c r="V11" s="165" t="s">
        <v>1053</v>
      </c>
      <c r="W11" s="165">
        <v>2015</v>
      </c>
      <c r="X11" s="165">
        <v>2007</v>
      </c>
      <c r="Y11" s="165">
        <v>2011</v>
      </c>
      <c r="Z11" s="165">
        <v>2016</v>
      </c>
      <c r="AA11" s="165">
        <v>2015</v>
      </c>
      <c r="AB11" s="165">
        <v>2015</v>
      </c>
      <c r="AC11" s="165">
        <v>2014</v>
      </c>
      <c r="AD11" s="165">
        <v>2015</v>
      </c>
      <c r="AE11" s="165" t="s">
        <v>1053</v>
      </c>
      <c r="AF11" s="165">
        <v>2015</v>
      </c>
      <c r="AG11" s="164">
        <v>2010</v>
      </c>
      <c r="AH11" s="165">
        <v>2015</v>
      </c>
      <c r="AI11" s="165">
        <v>2016</v>
      </c>
      <c r="AJ11" s="165">
        <v>2017</v>
      </c>
      <c r="AK11" s="168" t="s">
        <v>1053</v>
      </c>
      <c r="AL11" s="168">
        <v>2016</v>
      </c>
      <c r="AM11" s="165">
        <v>2016</v>
      </c>
      <c r="AN11" s="165">
        <v>2014</v>
      </c>
      <c r="AO11" s="165">
        <v>2014</v>
      </c>
      <c r="AP11" s="165">
        <v>2014</v>
      </c>
      <c r="AQ11" s="165" t="s">
        <v>1053</v>
      </c>
      <c r="AR11" s="165">
        <v>2015</v>
      </c>
      <c r="AS11" s="165">
        <v>2015</v>
      </c>
      <c r="AT11" s="165">
        <v>2016</v>
      </c>
      <c r="AU11" s="165">
        <v>2014</v>
      </c>
      <c r="AV11" s="165" t="s">
        <v>1053</v>
      </c>
      <c r="AW11" s="165">
        <v>2015</v>
      </c>
      <c r="AX11" s="165">
        <v>2015</v>
      </c>
      <c r="AY11" s="165">
        <v>2014</v>
      </c>
      <c r="AZ11" s="165">
        <v>2015</v>
      </c>
      <c r="BA11" s="165">
        <v>2015</v>
      </c>
      <c r="BB11" s="165">
        <v>2016</v>
      </c>
      <c r="BC11" s="165">
        <v>2015</v>
      </c>
      <c r="BD11" s="165">
        <v>2014</v>
      </c>
      <c r="BE11" s="165">
        <v>2014</v>
      </c>
      <c r="BF11" s="108"/>
    </row>
    <row r="12" spans="1:58" x14ac:dyDescent="0.25">
      <c r="A12" s="133" t="s">
        <v>17</v>
      </c>
      <c r="B12" s="111" t="s">
        <v>16</v>
      </c>
      <c r="C12" s="163">
        <v>2014</v>
      </c>
      <c r="D12" s="163">
        <v>2014</v>
      </c>
      <c r="E12" s="163">
        <v>2014</v>
      </c>
      <c r="F12" s="163">
        <v>2014</v>
      </c>
      <c r="G12" s="163">
        <v>2014</v>
      </c>
      <c r="H12" s="163">
        <v>2014</v>
      </c>
      <c r="I12" s="163">
        <v>2014</v>
      </c>
      <c r="J12" s="163">
        <v>2016</v>
      </c>
      <c r="K12" s="163">
        <v>2016</v>
      </c>
      <c r="L12" s="163">
        <v>2016</v>
      </c>
      <c r="M12" s="165">
        <v>2017</v>
      </c>
      <c r="N12" s="165">
        <v>2017</v>
      </c>
      <c r="O12" s="165">
        <v>2016</v>
      </c>
      <c r="P12" s="165">
        <v>2016</v>
      </c>
      <c r="Q12" s="165">
        <v>2015</v>
      </c>
      <c r="R12" s="165" t="s">
        <v>1053</v>
      </c>
      <c r="S12" s="165">
        <v>2017</v>
      </c>
      <c r="T12" s="165">
        <v>2014</v>
      </c>
      <c r="U12" s="165">
        <v>2015</v>
      </c>
      <c r="V12" s="165" t="s">
        <v>1053</v>
      </c>
      <c r="W12" s="165">
        <v>2015</v>
      </c>
      <c r="X12" s="165" t="s">
        <v>1053</v>
      </c>
      <c r="Y12" s="165">
        <v>2015</v>
      </c>
      <c r="Z12" s="165">
        <v>2016</v>
      </c>
      <c r="AA12" s="165">
        <v>2015</v>
      </c>
      <c r="AB12" s="165" t="s">
        <v>1053</v>
      </c>
      <c r="AC12" s="165">
        <v>2014</v>
      </c>
      <c r="AD12" s="165">
        <v>2015</v>
      </c>
      <c r="AE12" s="165" t="s">
        <v>1053</v>
      </c>
      <c r="AF12" s="165">
        <v>2015</v>
      </c>
      <c r="AG12" s="164">
        <v>2012</v>
      </c>
      <c r="AH12" s="165">
        <v>2015</v>
      </c>
      <c r="AI12" s="165">
        <v>2016</v>
      </c>
      <c r="AJ12" s="165">
        <v>2017</v>
      </c>
      <c r="AK12" s="168" t="s">
        <v>1053</v>
      </c>
      <c r="AL12" s="168">
        <v>2016</v>
      </c>
      <c r="AM12" s="165">
        <v>2016</v>
      </c>
      <c r="AN12" s="165">
        <v>2014</v>
      </c>
      <c r="AO12" s="165">
        <v>2014</v>
      </c>
      <c r="AP12" s="165">
        <v>2014</v>
      </c>
      <c r="AQ12" s="165">
        <v>2014</v>
      </c>
      <c r="AR12" s="165">
        <v>2015</v>
      </c>
      <c r="AS12" s="165">
        <v>2015</v>
      </c>
      <c r="AT12" s="165">
        <v>2016</v>
      </c>
      <c r="AU12" s="165">
        <v>2014</v>
      </c>
      <c r="AV12" s="165" t="s">
        <v>1053</v>
      </c>
      <c r="AW12" s="165">
        <v>2015</v>
      </c>
      <c r="AX12" s="165">
        <v>2015</v>
      </c>
      <c r="AY12" s="165">
        <v>2014</v>
      </c>
      <c r="AZ12" s="165">
        <v>2015</v>
      </c>
      <c r="BA12" s="165">
        <v>2015</v>
      </c>
      <c r="BB12" s="165">
        <v>2016</v>
      </c>
      <c r="BC12" s="165">
        <v>2015</v>
      </c>
      <c r="BD12" s="165">
        <v>2014</v>
      </c>
      <c r="BE12" s="165">
        <v>2014</v>
      </c>
      <c r="BF12" s="108"/>
    </row>
    <row r="13" spans="1:58" x14ac:dyDescent="0.25">
      <c r="A13" s="133" t="s">
        <v>19</v>
      </c>
      <c r="B13" s="111" t="s">
        <v>18</v>
      </c>
      <c r="C13" s="163">
        <v>2014</v>
      </c>
      <c r="D13" s="163">
        <v>2014</v>
      </c>
      <c r="E13" s="163">
        <v>2014</v>
      </c>
      <c r="F13" s="163">
        <v>2014</v>
      </c>
      <c r="G13" s="163">
        <v>2014</v>
      </c>
      <c r="H13" s="163">
        <v>2014</v>
      </c>
      <c r="I13" s="163">
        <v>2014</v>
      </c>
      <c r="J13" s="163">
        <v>2016</v>
      </c>
      <c r="K13" s="163">
        <v>2016</v>
      </c>
      <c r="L13" s="163">
        <v>2016</v>
      </c>
      <c r="M13" s="165">
        <v>2017</v>
      </c>
      <c r="N13" s="165">
        <v>2017</v>
      </c>
      <c r="O13" s="165">
        <v>2016</v>
      </c>
      <c r="P13" s="165">
        <v>2016</v>
      </c>
      <c r="Q13" s="165">
        <v>2015</v>
      </c>
      <c r="R13" s="165">
        <v>2006</v>
      </c>
      <c r="S13" s="165">
        <v>2017</v>
      </c>
      <c r="T13" s="165">
        <v>2014</v>
      </c>
      <c r="U13" s="165">
        <v>2015</v>
      </c>
      <c r="V13" s="165" t="s">
        <v>1131</v>
      </c>
      <c r="W13" s="165">
        <v>2015</v>
      </c>
      <c r="X13" s="165">
        <v>2013</v>
      </c>
      <c r="Y13" s="165">
        <v>2013</v>
      </c>
      <c r="Z13" s="165">
        <v>2016</v>
      </c>
      <c r="AA13" s="165">
        <v>2015</v>
      </c>
      <c r="AB13" s="165">
        <v>2015</v>
      </c>
      <c r="AC13" s="165">
        <v>2014</v>
      </c>
      <c r="AD13" s="165">
        <v>2015</v>
      </c>
      <c r="AE13" s="165">
        <v>2012</v>
      </c>
      <c r="AF13" s="165">
        <v>2015</v>
      </c>
      <c r="AG13" s="164">
        <v>2005</v>
      </c>
      <c r="AH13" s="165">
        <v>2015</v>
      </c>
      <c r="AI13" s="165">
        <v>2016</v>
      </c>
      <c r="AJ13" s="165">
        <v>2017</v>
      </c>
      <c r="AK13" s="168">
        <v>2016</v>
      </c>
      <c r="AL13" s="168">
        <v>2016</v>
      </c>
      <c r="AM13" s="165">
        <v>2016</v>
      </c>
      <c r="AN13" s="165">
        <v>2014</v>
      </c>
      <c r="AO13" s="165">
        <v>2014</v>
      </c>
      <c r="AP13" s="165" t="s">
        <v>1053</v>
      </c>
      <c r="AQ13" s="165" t="s">
        <v>1053</v>
      </c>
      <c r="AR13" s="165" t="s">
        <v>1053</v>
      </c>
      <c r="AS13" s="165">
        <v>2015</v>
      </c>
      <c r="AT13" s="165">
        <v>2016</v>
      </c>
      <c r="AU13" s="165">
        <v>2014</v>
      </c>
      <c r="AV13" s="165">
        <v>2015</v>
      </c>
      <c r="AW13" s="165">
        <v>2015</v>
      </c>
      <c r="AX13" s="165">
        <v>2015</v>
      </c>
      <c r="AY13" s="165">
        <v>2014</v>
      </c>
      <c r="AZ13" s="165">
        <v>2015</v>
      </c>
      <c r="BA13" s="165">
        <v>2015</v>
      </c>
      <c r="BB13" s="165">
        <v>2016</v>
      </c>
      <c r="BC13" s="165">
        <v>2015</v>
      </c>
      <c r="BD13" s="165">
        <v>2014</v>
      </c>
      <c r="BE13" s="165">
        <v>2014</v>
      </c>
      <c r="BF13" s="108"/>
    </row>
    <row r="14" spans="1:58" x14ac:dyDescent="0.25">
      <c r="A14" s="133" t="s">
        <v>21</v>
      </c>
      <c r="B14" s="111" t="s">
        <v>20</v>
      </c>
      <c r="C14" s="163">
        <v>2014</v>
      </c>
      <c r="D14" s="163">
        <v>2014</v>
      </c>
      <c r="E14" s="163">
        <v>2014</v>
      </c>
      <c r="F14" s="163">
        <v>2014</v>
      </c>
      <c r="G14" s="163">
        <v>2014</v>
      </c>
      <c r="H14" s="163">
        <v>2014</v>
      </c>
      <c r="I14" s="163">
        <v>2014</v>
      </c>
      <c r="J14" s="163">
        <v>2016</v>
      </c>
      <c r="K14" s="163">
        <v>2016</v>
      </c>
      <c r="L14" s="163">
        <v>2016</v>
      </c>
      <c r="M14" s="165">
        <v>2017</v>
      </c>
      <c r="N14" s="165">
        <v>2017</v>
      </c>
      <c r="O14" s="165">
        <v>2016</v>
      </c>
      <c r="P14" s="165">
        <v>2016</v>
      </c>
      <c r="Q14" s="165">
        <v>2015</v>
      </c>
      <c r="R14" s="165" t="s">
        <v>1053</v>
      </c>
      <c r="S14" s="165">
        <v>2017</v>
      </c>
      <c r="T14" s="165">
        <v>2014</v>
      </c>
      <c r="U14" s="165">
        <v>2015</v>
      </c>
      <c r="V14" s="165" t="s">
        <v>1053</v>
      </c>
      <c r="W14" s="165">
        <v>2015</v>
      </c>
      <c r="X14" s="165" t="s">
        <v>1053</v>
      </c>
      <c r="Y14" s="165">
        <v>2008</v>
      </c>
      <c r="Z14" s="165">
        <v>2016</v>
      </c>
      <c r="AA14" s="165">
        <v>2015</v>
      </c>
      <c r="AB14" s="165">
        <v>2015</v>
      </c>
      <c r="AC14" s="165">
        <v>2014</v>
      </c>
      <c r="AD14" s="165">
        <v>2015</v>
      </c>
      <c r="AE14" s="165" t="s">
        <v>1053</v>
      </c>
      <c r="AF14" s="165">
        <v>2015</v>
      </c>
      <c r="AG14" s="164" t="s">
        <v>1053</v>
      </c>
      <c r="AH14" s="165">
        <v>2015</v>
      </c>
      <c r="AI14" s="165">
        <v>2016</v>
      </c>
      <c r="AJ14" s="165">
        <v>2017</v>
      </c>
      <c r="AK14" s="168" t="s">
        <v>1053</v>
      </c>
      <c r="AL14" s="168">
        <v>2016</v>
      </c>
      <c r="AM14" s="165">
        <v>2016</v>
      </c>
      <c r="AN14" s="165">
        <v>2014</v>
      </c>
      <c r="AO14" s="165">
        <v>2014</v>
      </c>
      <c r="AP14" s="165">
        <v>2014</v>
      </c>
      <c r="AQ14" s="165">
        <v>2014</v>
      </c>
      <c r="AR14" s="165" t="s">
        <v>1053</v>
      </c>
      <c r="AS14" s="165">
        <v>2015</v>
      </c>
      <c r="AT14" s="165">
        <v>2016</v>
      </c>
      <c r="AU14" s="165">
        <v>2014</v>
      </c>
      <c r="AV14" s="165" t="s">
        <v>1053</v>
      </c>
      <c r="AW14" s="165">
        <v>2015</v>
      </c>
      <c r="AX14" s="165">
        <v>2015</v>
      </c>
      <c r="AY14" s="165">
        <v>2014</v>
      </c>
      <c r="AZ14" s="165">
        <v>2015</v>
      </c>
      <c r="BA14" s="165">
        <v>2015</v>
      </c>
      <c r="BB14" s="165">
        <v>2016</v>
      </c>
      <c r="BC14" s="165">
        <v>2015</v>
      </c>
      <c r="BD14" s="165">
        <v>2014</v>
      </c>
      <c r="BE14" s="165">
        <v>2014</v>
      </c>
      <c r="BF14" s="108"/>
    </row>
    <row r="15" spans="1:58" x14ac:dyDescent="0.25">
      <c r="A15" s="133" t="s">
        <v>23</v>
      </c>
      <c r="B15" s="111" t="s">
        <v>22</v>
      </c>
      <c r="C15" s="163">
        <v>2014</v>
      </c>
      <c r="D15" s="163">
        <v>2014</v>
      </c>
      <c r="E15" s="163">
        <v>2014</v>
      </c>
      <c r="F15" s="163">
        <v>2014</v>
      </c>
      <c r="G15" s="163">
        <v>2014</v>
      </c>
      <c r="H15" s="163">
        <v>2014</v>
      </c>
      <c r="I15" s="163">
        <v>2014</v>
      </c>
      <c r="J15" s="163">
        <v>2016</v>
      </c>
      <c r="K15" s="163">
        <v>2016</v>
      </c>
      <c r="L15" s="163">
        <v>2016</v>
      </c>
      <c r="M15" s="165">
        <v>2017</v>
      </c>
      <c r="N15" s="165">
        <v>2017</v>
      </c>
      <c r="O15" s="165">
        <v>2016</v>
      </c>
      <c r="P15" s="165">
        <v>2016</v>
      </c>
      <c r="Q15" s="165">
        <v>2015</v>
      </c>
      <c r="R15" s="165" t="s">
        <v>1053</v>
      </c>
      <c r="S15" s="165">
        <v>2017</v>
      </c>
      <c r="T15" s="165">
        <v>2014</v>
      </c>
      <c r="U15" s="165">
        <v>2015</v>
      </c>
      <c r="V15" s="165" t="s">
        <v>1053</v>
      </c>
      <c r="W15" s="165">
        <v>2015</v>
      </c>
      <c r="X15" s="165" t="s">
        <v>1053</v>
      </c>
      <c r="Y15" s="165">
        <v>2012</v>
      </c>
      <c r="Z15" s="165">
        <v>2016</v>
      </c>
      <c r="AA15" s="165">
        <v>2015</v>
      </c>
      <c r="AB15" s="165" t="s">
        <v>1053</v>
      </c>
      <c r="AC15" s="165">
        <v>2014</v>
      </c>
      <c r="AD15" s="165">
        <v>2015</v>
      </c>
      <c r="AE15" s="165" t="s">
        <v>1053</v>
      </c>
      <c r="AF15" s="165">
        <v>2015</v>
      </c>
      <c r="AG15" s="164" t="s">
        <v>1053</v>
      </c>
      <c r="AH15" s="165">
        <v>2015</v>
      </c>
      <c r="AI15" s="165">
        <v>2016</v>
      </c>
      <c r="AJ15" s="165">
        <v>2017</v>
      </c>
      <c r="AK15" s="168" t="s">
        <v>1053</v>
      </c>
      <c r="AL15" s="168">
        <v>2016</v>
      </c>
      <c r="AM15" s="165">
        <v>2016</v>
      </c>
      <c r="AN15" s="165">
        <v>2014</v>
      </c>
      <c r="AO15" s="165">
        <v>2014</v>
      </c>
      <c r="AP15" s="165">
        <v>2014</v>
      </c>
      <c r="AQ15" s="165">
        <v>2014</v>
      </c>
      <c r="AR15" s="165">
        <v>2011</v>
      </c>
      <c r="AS15" s="165">
        <v>2015</v>
      </c>
      <c r="AT15" s="165">
        <v>2016</v>
      </c>
      <c r="AU15" s="165">
        <v>2014</v>
      </c>
      <c r="AV15" s="165">
        <v>2015</v>
      </c>
      <c r="AW15" s="165">
        <v>2015</v>
      </c>
      <c r="AX15" s="165">
        <v>2015</v>
      </c>
      <c r="AY15" s="165">
        <v>2014</v>
      </c>
      <c r="AZ15" s="165">
        <v>2015</v>
      </c>
      <c r="BA15" s="165">
        <v>2015</v>
      </c>
      <c r="BB15" s="165">
        <v>2015</v>
      </c>
      <c r="BC15" s="165">
        <v>2015</v>
      </c>
      <c r="BD15" s="165">
        <v>2014</v>
      </c>
      <c r="BE15" s="165">
        <v>2014</v>
      </c>
      <c r="BF15" s="108"/>
    </row>
    <row r="16" spans="1:58" x14ac:dyDescent="0.25">
      <c r="A16" s="133" t="s">
        <v>25</v>
      </c>
      <c r="B16" s="111" t="s">
        <v>24</v>
      </c>
      <c r="C16" s="163">
        <v>2014</v>
      </c>
      <c r="D16" s="163">
        <v>2014</v>
      </c>
      <c r="E16" s="163">
        <v>2014</v>
      </c>
      <c r="F16" s="163">
        <v>2014</v>
      </c>
      <c r="G16" s="163">
        <v>2014</v>
      </c>
      <c r="H16" s="163">
        <v>2014</v>
      </c>
      <c r="I16" s="163">
        <v>2014</v>
      </c>
      <c r="J16" s="163">
        <v>2016</v>
      </c>
      <c r="K16" s="163">
        <v>2016</v>
      </c>
      <c r="L16" s="163">
        <v>2016</v>
      </c>
      <c r="M16" s="165">
        <v>2017</v>
      </c>
      <c r="N16" s="165">
        <v>2017</v>
      </c>
      <c r="O16" s="165">
        <v>2016</v>
      </c>
      <c r="P16" s="165">
        <v>2016</v>
      </c>
      <c r="Q16" s="165">
        <v>2015</v>
      </c>
      <c r="R16" s="165">
        <v>2014</v>
      </c>
      <c r="S16" s="165">
        <v>2017</v>
      </c>
      <c r="T16" s="165">
        <v>2014</v>
      </c>
      <c r="U16" s="165">
        <v>2015</v>
      </c>
      <c r="V16" s="165" t="s">
        <v>1131</v>
      </c>
      <c r="W16" s="165">
        <v>2015</v>
      </c>
      <c r="X16" s="165">
        <v>2014</v>
      </c>
      <c r="Y16" s="165">
        <v>2011</v>
      </c>
      <c r="Z16" s="165">
        <v>2016</v>
      </c>
      <c r="AA16" s="165">
        <v>2015</v>
      </c>
      <c r="AB16" s="165">
        <v>2015</v>
      </c>
      <c r="AC16" s="165">
        <v>2014</v>
      </c>
      <c r="AD16" s="165">
        <v>2015</v>
      </c>
      <c r="AE16" s="165">
        <v>2012</v>
      </c>
      <c r="AF16" s="165">
        <v>2015</v>
      </c>
      <c r="AG16" s="164">
        <v>2010</v>
      </c>
      <c r="AH16" s="165">
        <v>2015</v>
      </c>
      <c r="AI16" s="165">
        <v>2016</v>
      </c>
      <c r="AJ16" s="165">
        <v>2017</v>
      </c>
      <c r="AK16" s="168">
        <v>2016</v>
      </c>
      <c r="AL16" s="168">
        <v>2016</v>
      </c>
      <c r="AM16" s="165">
        <v>2016</v>
      </c>
      <c r="AN16" s="165">
        <v>2014</v>
      </c>
      <c r="AO16" s="165">
        <v>2014</v>
      </c>
      <c r="AP16" s="165">
        <v>2014</v>
      </c>
      <c r="AQ16" s="165">
        <v>2014</v>
      </c>
      <c r="AR16" s="165">
        <v>2015</v>
      </c>
      <c r="AS16" s="165">
        <v>2015</v>
      </c>
      <c r="AT16" s="165">
        <v>2016</v>
      </c>
      <c r="AU16" s="165">
        <v>2014</v>
      </c>
      <c r="AV16" s="165">
        <v>2015</v>
      </c>
      <c r="AW16" s="165">
        <v>2015</v>
      </c>
      <c r="AX16" s="165">
        <v>2015</v>
      </c>
      <c r="AY16" s="165">
        <v>2014</v>
      </c>
      <c r="AZ16" s="165">
        <v>2015</v>
      </c>
      <c r="BA16" s="165">
        <v>2015</v>
      </c>
      <c r="BB16" s="165">
        <v>2016</v>
      </c>
      <c r="BC16" s="165">
        <v>2015</v>
      </c>
      <c r="BD16" s="165">
        <v>2014</v>
      </c>
      <c r="BE16" s="165">
        <v>2014</v>
      </c>
      <c r="BF16" s="108"/>
    </row>
    <row r="17" spans="1:58" x14ac:dyDescent="0.25">
      <c r="A17" s="133" t="s">
        <v>27</v>
      </c>
      <c r="B17" s="111" t="s">
        <v>26</v>
      </c>
      <c r="C17" s="163">
        <v>2014</v>
      </c>
      <c r="D17" s="163">
        <v>2014</v>
      </c>
      <c r="E17" s="163">
        <v>2014</v>
      </c>
      <c r="F17" s="163">
        <v>2014</v>
      </c>
      <c r="G17" s="163">
        <v>2014</v>
      </c>
      <c r="H17" s="163">
        <v>2014</v>
      </c>
      <c r="I17" s="163">
        <v>2014</v>
      </c>
      <c r="J17" s="163">
        <v>2016</v>
      </c>
      <c r="K17" s="163">
        <v>2016</v>
      </c>
      <c r="L17" s="163">
        <v>2016</v>
      </c>
      <c r="M17" s="165">
        <v>2017</v>
      </c>
      <c r="N17" s="165">
        <v>2017</v>
      </c>
      <c r="O17" s="165">
        <v>2016</v>
      </c>
      <c r="P17" s="165">
        <v>2016</v>
      </c>
      <c r="Q17" s="165">
        <v>2015</v>
      </c>
      <c r="R17" s="165">
        <v>2012</v>
      </c>
      <c r="S17" s="165">
        <v>2017</v>
      </c>
      <c r="T17" s="165">
        <v>2014</v>
      </c>
      <c r="U17" s="165">
        <v>2015</v>
      </c>
      <c r="V17" s="165" t="s">
        <v>1053</v>
      </c>
      <c r="W17" s="165">
        <v>2015</v>
      </c>
      <c r="X17" s="165">
        <v>2013</v>
      </c>
      <c r="Y17" s="165">
        <v>2010</v>
      </c>
      <c r="Z17" s="165">
        <v>2016</v>
      </c>
      <c r="AA17" s="165">
        <v>2015</v>
      </c>
      <c r="AB17" s="165">
        <v>2015</v>
      </c>
      <c r="AC17" s="165">
        <v>2014</v>
      </c>
      <c r="AD17" s="165">
        <v>2015</v>
      </c>
      <c r="AE17" s="165" t="s">
        <v>1053</v>
      </c>
      <c r="AF17" s="165">
        <v>2015</v>
      </c>
      <c r="AG17" s="164" t="s">
        <v>1053</v>
      </c>
      <c r="AH17" s="165">
        <v>2015</v>
      </c>
      <c r="AI17" s="165">
        <v>2016</v>
      </c>
      <c r="AJ17" s="165">
        <v>2017</v>
      </c>
      <c r="AK17" s="168" t="s">
        <v>1053</v>
      </c>
      <c r="AL17" s="168">
        <v>2016</v>
      </c>
      <c r="AM17" s="165">
        <v>2016</v>
      </c>
      <c r="AN17" s="165">
        <v>2014</v>
      </c>
      <c r="AO17" s="165">
        <v>2014</v>
      </c>
      <c r="AP17" s="165">
        <v>2014</v>
      </c>
      <c r="AQ17" s="165">
        <v>2014</v>
      </c>
      <c r="AR17" s="165">
        <v>2011</v>
      </c>
      <c r="AS17" s="165">
        <v>2015</v>
      </c>
      <c r="AT17" s="165">
        <v>2016</v>
      </c>
      <c r="AU17" s="165">
        <v>2014</v>
      </c>
      <c r="AV17" s="165" t="s">
        <v>1053</v>
      </c>
      <c r="AW17" s="165">
        <v>2015</v>
      </c>
      <c r="AX17" s="165">
        <v>2015</v>
      </c>
      <c r="AY17" s="165">
        <v>2014</v>
      </c>
      <c r="AZ17" s="165">
        <v>2015</v>
      </c>
      <c r="BA17" s="165">
        <v>2015</v>
      </c>
      <c r="BB17" s="165">
        <v>2016</v>
      </c>
      <c r="BC17" s="165">
        <v>2015</v>
      </c>
      <c r="BD17" s="165">
        <v>2014</v>
      </c>
      <c r="BE17" s="165">
        <v>2014</v>
      </c>
      <c r="BF17" s="108"/>
    </row>
    <row r="18" spans="1:58" x14ac:dyDescent="0.25">
      <c r="A18" s="133" t="s">
        <v>29</v>
      </c>
      <c r="B18" s="111" t="s">
        <v>28</v>
      </c>
      <c r="C18" s="163">
        <v>2014</v>
      </c>
      <c r="D18" s="163">
        <v>2014</v>
      </c>
      <c r="E18" s="163">
        <v>2014</v>
      </c>
      <c r="F18" s="163">
        <v>2014</v>
      </c>
      <c r="G18" s="163">
        <v>2014</v>
      </c>
      <c r="H18" s="163">
        <v>2014</v>
      </c>
      <c r="I18" s="163">
        <v>2014</v>
      </c>
      <c r="J18" s="163">
        <v>2016</v>
      </c>
      <c r="K18" s="163">
        <v>2016</v>
      </c>
      <c r="L18" s="163">
        <v>2016</v>
      </c>
      <c r="M18" s="165">
        <v>2017</v>
      </c>
      <c r="N18" s="165">
        <v>2017</v>
      </c>
      <c r="O18" s="165">
        <v>2016</v>
      </c>
      <c r="P18" s="165">
        <v>2016</v>
      </c>
      <c r="Q18" s="165">
        <v>2015</v>
      </c>
      <c r="R18" s="165">
        <v>2005</v>
      </c>
      <c r="S18" s="165">
        <v>2017</v>
      </c>
      <c r="T18" s="165">
        <v>2014</v>
      </c>
      <c r="U18" s="165">
        <v>2015</v>
      </c>
      <c r="V18" s="165" t="s">
        <v>1131</v>
      </c>
      <c r="W18" s="165">
        <v>2015</v>
      </c>
      <c r="X18" s="165">
        <v>2005</v>
      </c>
      <c r="Y18" s="165">
        <v>2013</v>
      </c>
      <c r="Z18" s="165">
        <v>2016</v>
      </c>
      <c r="AA18" s="165">
        <v>2015</v>
      </c>
      <c r="AB18" s="165">
        <v>2015</v>
      </c>
      <c r="AC18" s="165">
        <v>2014</v>
      </c>
      <c r="AD18" s="165">
        <v>2015</v>
      </c>
      <c r="AE18" s="165" t="s">
        <v>1053</v>
      </c>
      <c r="AF18" s="165">
        <v>2015</v>
      </c>
      <c r="AG18" s="164">
        <v>2014</v>
      </c>
      <c r="AH18" s="165">
        <v>2015</v>
      </c>
      <c r="AI18" s="165">
        <v>2016</v>
      </c>
      <c r="AJ18" s="165">
        <v>2017</v>
      </c>
      <c r="AK18" s="168" t="s">
        <v>1053</v>
      </c>
      <c r="AL18" s="168">
        <v>2016</v>
      </c>
      <c r="AM18" s="165">
        <v>2016</v>
      </c>
      <c r="AN18" s="165">
        <v>2014</v>
      </c>
      <c r="AO18" s="165">
        <v>2014</v>
      </c>
      <c r="AP18" s="165">
        <v>2011</v>
      </c>
      <c r="AQ18" s="165" t="s">
        <v>1053</v>
      </c>
      <c r="AR18" s="165">
        <v>2015</v>
      </c>
      <c r="AS18" s="165">
        <v>2015</v>
      </c>
      <c r="AT18" s="165">
        <v>2016</v>
      </c>
      <c r="AU18" s="165">
        <v>2014</v>
      </c>
      <c r="AV18" s="165">
        <v>2015</v>
      </c>
      <c r="AW18" s="165">
        <v>2015</v>
      </c>
      <c r="AX18" s="165">
        <v>2015</v>
      </c>
      <c r="AY18" s="165">
        <v>2014</v>
      </c>
      <c r="AZ18" s="165">
        <v>2015</v>
      </c>
      <c r="BA18" s="165">
        <v>2015</v>
      </c>
      <c r="BB18" s="165">
        <v>2016</v>
      </c>
      <c r="BC18" s="165">
        <v>2015</v>
      </c>
      <c r="BD18" s="165">
        <v>2014</v>
      </c>
      <c r="BE18" s="165">
        <v>2014</v>
      </c>
      <c r="BF18" s="108"/>
    </row>
    <row r="19" spans="1:58" x14ac:dyDescent="0.25">
      <c r="A19" s="133" t="s">
        <v>31</v>
      </c>
      <c r="B19" s="111" t="s">
        <v>30</v>
      </c>
      <c r="C19" s="163">
        <v>2014</v>
      </c>
      <c r="D19" s="163">
        <v>2014</v>
      </c>
      <c r="E19" s="163">
        <v>2014</v>
      </c>
      <c r="F19" s="163">
        <v>2014</v>
      </c>
      <c r="G19" s="163">
        <v>2014</v>
      </c>
      <c r="H19" s="163">
        <v>2014</v>
      </c>
      <c r="I19" s="163">
        <v>2014</v>
      </c>
      <c r="J19" s="163">
        <v>2016</v>
      </c>
      <c r="K19" s="163">
        <v>2016</v>
      </c>
      <c r="L19" s="163">
        <v>2016</v>
      </c>
      <c r="M19" s="165">
        <v>2017</v>
      </c>
      <c r="N19" s="165">
        <v>2017</v>
      </c>
      <c r="O19" s="165">
        <v>2016</v>
      </c>
      <c r="P19" s="165">
        <v>2016</v>
      </c>
      <c r="Q19" s="165">
        <v>2015</v>
      </c>
      <c r="R19" s="165" t="s">
        <v>1053</v>
      </c>
      <c r="S19" s="165">
        <v>2017</v>
      </c>
      <c r="T19" s="165">
        <v>2014</v>
      </c>
      <c r="U19" s="165">
        <v>2015</v>
      </c>
      <c r="V19" s="165" t="s">
        <v>1053</v>
      </c>
      <c r="W19" s="165">
        <v>2015</v>
      </c>
      <c r="X19" s="165" t="s">
        <v>1053</v>
      </c>
      <c r="Y19" s="165">
        <v>2013</v>
      </c>
      <c r="Z19" s="165">
        <v>2016</v>
      </c>
      <c r="AA19" s="165">
        <v>2015</v>
      </c>
      <c r="AB19" s="165" t="s">
        <v>1053</v>
      </c>
      <c r="AC19" s="165">
        <v>2014</v>
      </c>
      <c r="AD19" s="165">
        <v>2015</v>
      </c>
      <c r="AE19" s="165" t="s">
        <v>1053</v>
      </c>
      <c r="AF19" s="165">
        <v>2015</v>
      </c>
      <c r="AG19" s="164">
        <v>2012</v>
      </c>
      <c r="AH19" s="165">
        <v>2015</v>
      </c>
      <c r="AI19" s="165">
        <v>2016</v>
      </c>
      <c r="AJ19" s="165">
        <v>2017</v>
      </c>
      <c r="AK19" s="168" t="s">
        <v>1053</v>
      </c>
      <c r="AL19" s="168">
        <v>2016</v>
      </c>
      <c r="AM19" s="165">
        <v>2016</v>
      </c>
      <c r="AN19" s="165">
        <v>2014</v>
      </c>
      <c r="AO19" s="165">
        <v>2014</v>
      </c>
      <c r="AP19" s="165">
        <v>2014</v>
      </c>
      <c r="AQ19" s="165">
        <v>2014</v>
      </c>
      <c r="AR19" s="165" t="s">
        <v>1053</v>
      </c>
      <c r="AS19" s="165">
        <v>2015</v>
      </c>
      <c r="AT19" s="165">
        <v>2016</v>
      </c>
      <c r="AU19" s="165">
        <v>2014</v>
      </c>
      <c r="AV19" s="165" t="s">
        <v>1053</v>
      </c>
      <c r="AW19" s="165">
        <v>2015</v>
      </c>
      <c r="AX19" s="165">
        <v>2015</v>
      </c>
      <c r="AY19" s="165">
        <v>2014</v>
      </c>
      <c r="AZ19" s="165">
        <v>2015</v>
      </c>
      <c r="BA19" s="165">
        <v>2015</v>
      </c>
      <c r="BB19" s="165">
        <v>2016</v>
      </c>
      <c r="BC19" s="165">
        <v>2015</v>
      </c>
      <c r="BD19" s="165">
        <v>2014</v>
      </c>
      <c r="BE19" s="165">
        <v>2014</v>
      </c>
      <c r="BF19" s="108"/>
    </row>
    <row r="20" spans="1:58" x14ac:dyDescent="0.25">
      <c r="A20" s="133" t="s">
        <v>33</v>
      </c>
      <c r="B20" s="111" t="s">
        <v>32</v>
      </c>
      <c r="C20" s="163">
        <v>2014</v>
      </c>
      <c r="D20" s="163">
        <v>2014</v>
      </c>
      <c r="E20" s="163">
        <v>2014</v>
      </c>
      <c r="F20" s="163">
        <v>2014</v>
      </c>
      <c r="G20" s="163">
        <v>2014</v>
      </c>
      <c r="H20" s="163">
        <v>2014</v>
      </c>
      <c r="I20" s="163">
        <v>2014</v>
      </c>
      <c r="J20" s="163">
        <v>2016</v>
      </c>
      <c r="K20" s="163">
        <v>2016</v>
      </c>
      <c r="L20" s="163">
        <v>2016</v>
      </c>
      <c r="M20" s="165">
        <v>2017</v>
      </c>
      <c r="N20" s="165">
        <v>2017</v>
      </c>
      <c r="O20" s="165">
        <v>2016</v>
      </c>
      <c r="P20" s="165">
        <v>2016</v>
      </c>
      <c r="Q20" s="165">
        <v>2015</v>
      </c>
      <c r="R20" s="165">
        <v>2011</v>
      </c>
      <c r="S20" s="165">
        <v>2017</v>
      </c>
      <c r="T20" s="165">
        <v>2014</v>
      </c>
      <c r="U20" s="165">
        <v>2015</v>
      </c>
      <c r="V20" s="165" t="s">
        <v>1131</v>
      </c>
      <c r="W20" s="165">
        <v>2015</v>
      </c>
      <c r="X20" s="165">
        <v>2011</v>
      </c>
      <c r="Y20" s="165">
        <v>2010</v>
      </c>
      <c r="Z20" s="165">
        <v>2016</v>
      </c>
      <c r="AA20" s="165">
        <v>2015</v>
      </c>
      <c r="AB20" s="165">
        <v>2015</v>
      </c>
      <c r="AC20" s="165">
        <v>2014</v>
      </c>
      <c r="AD20" s="165">
        <v>2015</v>
      </c>
      <c r="AE20" s="165">
        <v>2012</v>
      </c>
      <c r="AF20" s="165">
        <v>2015</v>
      </c>
      <c r="AG20" s="164" t="s">
        <v>1053</v>
      </c>
      <c r="AH20" s="165">
        <v>2015</v>
      </c>
      <c r="AI20" s="165">
        <v>2016</v>
      </c>
      <c r="AJ20" s="165">
        <v>2017</v>
      </c>
      <c r="AK20" s="168" t="s">
        <v>1053</v>
      </c>
      <c r="AL20" s="168">
        <v>2016</v>
      </c>
      <c r="AM20" s="165">
        <v>2016</v>
      </c>
      <c r="AN20" s="165">
        <v>2014</v>
      </c>
      <c r="AO20" s="165">
        <v>2014</v>
      </c>
      <c r="AP20" s="165">
        <v>2011</v>
      </c>
      <c r="AQ20" s="165">
        <v>2012</v>
      </c>
      <c r="AR20" s="165" t="s">
        <v>1053</v>
      </c>
      <c r="AS20" s="165">
        <v>2015</v>
      </c>
      <c r="AT20" s="165" t="s">
        <v>1053</v>
      </c>
      <c r="AU20" s="165">
        <v>2014</v>
      </c>
      <c r="AV20" s="165">
        <v>2015</v>
      </c>
      <c r="AW20" s="165">
        <v>2015</v>
      </c>
      <c r="AX20" s="165">
        <v>2015</v>
      </c>
      <c r="AY20" s="165">
        <v>2014</v>
      </c>
      <c r="AZ20" s="165">
        <v>2015</v>
      </c>
      <c r="BA20" s="165">
        <v>2015</v>
      </c>
      <c r="BB20" s="165">
        <v>2016</v>
      </c>
      <c r="BC20" s="165">
        <v>2015</v>
      </c>
      <c r="BD20" s="165">
        <v>2014</v>
      </c>
      <c r="BE20" s="165">
        <v>2014</v>
      </c>
      <c r="BF20" s="108"/>
    </row>
    <row r="21" spans="1:58" x14ac:dyDescent="0.25">
      <c r="A21" s="133" t="s">
        <v>35</v>
      </c>
      <c r="B21" s="111" t="s">
        <v>34</v>
      </c>
      <c r="C21" s="163">
        <v>2014</v>
      </c>
      <c r="D21" s="163">
        <v>2014</v>
      </c>
      <c r="E21" s="163">
        <v>2014</v>
      </c>
      <c r="F21" s="163">
        <v>2014</v>
      </c>
      <c r="G21" s="163">
        <v>2014</v>
      </c>
      <c r="H21" s="163">
        <v>2014</v>
      </c>
      <c r="I21" s="163">
        <v>2014</v>
      </c>
      <c r="J21" s="163">
        <v>2016</v>
      </c>
      <c r="K21" s="163">
        <v>2016</v>
      </c>
      <c r="L21" s="163">
        <v>2016</v>
      </c>
      <c r="M21" s="165">
        <v>2017</v>
      </c>
      <c r="N21" s="165">
        <v>2017</v>
      </c>
      <c r="O21" s="165">
        <v>2016</v>
      </c>
      <c r="P21" s="165">
        <v>2016</v>
      </c>
      <c r="Q21" s="165">
        <v>2015</v>
      </c>
      <c r="R21" s="165">
        <v>2012</v>
      </c>
      <c r="S21" s="165">
        <v>2017</v>
      </c>
      <c r="T21" s="165">
        <v>2014</v>
      </c>
      <c r="U21" s="165">
        <v>2015</v>
      </c>
      <c r="V21" s="165" t="s">
        <v>1131</v>
      </c>
      <c r="W21" s="165">
        <v>2015</v>
      </c>
      <c r="X21" s="165">
        <v>2014</v>
      </c>
      <c r="Y21" s="165">
        <v>2010</v>
      </c>
      <c r="Z21" s="165">
        <v>2016</v>
      </c>
      <c r="AA21" s="165">
        <v>2015</v>
      </c>
      <c r="AB21" s="165">
        <v>2015</v>
      </c>
      <c r="AC21" s="165">
        <v>2014</v>
      </c>
      <c r="AD21" s="165">
        <v>2015</v>
      </c>
      <c r="AE21" s="165">
        <v>2012</v>
      </c>
      <c r="AF21" s="165">
        <v>2015</v>
      </c>
      <c r="AG21" s="164">
        <v>2011</v>
      </c>
      <c r="AH21" s="165">
        <v>2015</v>
      </c>
      <c r="AI21" s="165">
        <v>2016</v>
      </c>
      <c r="AJ21" s="165">
        <v>2017</v>
      </c>
      <c r="AK21" s="168" t="s">
        <v>1053</v>
      </c>
      <c r="AL21" s="168">
        <v>2016</v>
      </c>
      <c r="AM21" s="165">
        <v>2016</v>
      </c>
      <c r="AN21" s="165">
        <v>2014</v>
      </c>
      <c r="AO21" s="165">
        <v>2014</v>
      </c>
      <c r="AP21" s="165">
        <v>2014</v>
      </c>
      <c r="AQ21" s="165">
        <v>2014</v>
      </c>
      <c r="AR21" s="165">
        <v>2015</v>
      </c>
      <c r="AS21" s="165">
        <v>2015</v>
      </c>
      <c r="AT21" s="165">
        <v>2016</v>
      </c>
      <c r="AU21" s="165">
        <v>2014</v>
      </c>
      <c r="AV21" s="165">
        <v>2015</v>
      </c>
      <c r="AW21" s="165">
        <v>2015</v>
      </c>
      <c r="AX21" s="165">
        <v>2015</v>
      </c>
      <c r="AY21" s="165">
        <v>2014</v>
      </c>
      <c r="AZ21" s="165">
        <v>2015</v>
      </c>
      <c r="BA21" s="165">
        <v>2015</v>
      </c>
      <c r="BB21" s="165">
        <v>2016</v>
      </c>
      <c r="BC21" s="165">
        <v>2015</v>
      </c>
      <c r="BD21" s="165">
        <v>2014</v>
      </c>
      <c r="BE21" s="165">
        <v>2014</v>
      </c>
      <c r="BF21" s="108"/>
    </row>
    <row r="22" spans="1:58" x14ac:dyDescent="0.25">
      <c r="A22" s="133" t="s">
        <v>37</v>
      </c>
      <c r="B22" s="111" t="s">
        <v>36</v>
      </c>
      <c r="C22" s="163">
        <v>2014</v>
      </c>
      <c r="D22" s="163">
        <v>2014</v>
      </c>
      <c r="E22" s="163">
        <v>2014</v>
      </c>
      <c r="F22" s="163">
        <v>2014</v>
      </c>
      <c r="G22" s="163">
        <v>2014</v>
      </c>
      <c r="H22" s="163">
        <v>2014</v>
      </c>
      <c r="I22" s="163">
        <v>2014</v>
      </c>
      <c r="J22" s="163">
        <v>2016</v>
      </c>
      <c r="K22" s="163">
        <v>2016</v>
      </c>
      <c r="L22" s="163">
        <v>2016</v>
      </c>
      <c r="M22" s="165">
        <v>2017</v>
      </c>
      <c r="N22" s="165">
        <v>2017</v>
      </c>
      <c r="O22" s="165">
        <v>2016</v>
      </c>
      <c r="P22" s="165">
        <v>2016</v>
      </c>
      <c r="Q22" s="165">
        <v>2015</v>
      </c>
      <c r="R22" s="165">
        <v>2010</v>
      </c>
      <c r="S22" s="165">
        <v>2017</v>
      </c>
      <c r="T22" s="165">
        <v>2014</v>
      </c>
      <c r="U22" s="165">
        <v>2015</v>
      </c>
      <c r="V22" s="165" t="s">
        <v>1131</v>
      </c>
      <c r="W22" s="165">
        <v>2015</v>
      </c>
      <c r="X22" s="165">
        <v>2010</v>
      </c>
      <c r="Y22" s="165">
        <v>2012</v>
      </c>
      <c r="Z22" s="165">
        <v>2016</v>
      </c>
      <c r="AA22" s="165">
        <v>2015</v>
      </c>
      <c r="AB22" s="165">
        <v>2013</v>
      </c>
      <c r="AC22" s="165">
        <v>2014</v>
      </c>
      <c r="AD22" s="165">
        <v>2015</v>
      </c>
      <c r="AE22" s="165">
        <v>2012</v>
      </c>
      <c r="AF22" s="165">
        <v>2015</v>
      </c>
      <c r="AG22" s="164">
        <v>2012</v>
      </c>
      <c r="AH22" s="165">
        <v>2015</v>
      </c>
      <c r="AI22" s="165">
        <v>2016</v>
      </c>
      <c r="AJ22" s="165">
        <v>2017</v>
      </c>
      <c r="AK22" s="168" t="s">
        <v>1053</v>
      </c>
      <c r="AL22" s="168">
        <v>2016</v>
      </c>
      <c r="AM22" s="165">
        <v>2016</v>
      </c>
      <c r="AN22" s="165">
        <v>2014</v>
      </c>
      <c r="AO22" s="165">
        <v>2014</v>
      </c>
      <c r="AP22" s="165">
        <v>2014</v>
      </c>
      <c r="AQ22" s="165">
        <v>2014</v>
      </c>
      <c r="AR22" s="165">
        <v>2015</v>
      </c>
      <c r="AS22" s="165">
        <v>2015</v>
      </c>
      <c r="AT22" s="165">
        <v>2016</v>
      </c>
      <c r="AU22" s="165">
        <v>2014</v>
      </c>
      <c r="AV22" s="165">
        <v>2015</v>
      </c>
      <c r="AW22" s="165">
        <v>2015</v>
      </c>
      <c r="AX22" s="165">
        <v>2015</v>
      </c>
      <c r="AY22" s="165">
        <v>2014</v>
      </c>
      <c r="AZ22" s="165">
        <v>2015</v>
      </c>
      <c r="BA22" s="165">
        <v>2015</v>
      </c>
      <c r="BB22" s="165">
        <v>2016</v>
      </c>
      <c r="BC22" s="165">
        <v>2015</v>
      </c>
      <c r="BD22" s="165">
        <v>2014</v>
      </c>
      <c r="BE22" s="165">
        <v>2014</v>
      </c>
      <c r="BF22" s="108"/>
    </row>
    <row r="23" spans="1:58" x14ac:dyDescent="0.25">
      <c r="A23" s="133" t="s">
        <v>843</v>
      </c>
      <c r="B23" s="111" t="s">
        <v>38</v>
      </c>
      <c r="C23" s="163">
        <v>2014</v>
      </c>
      <c r="D23" s="163">
        <v>2014</v>
      </c>
      <c r="E23" s="163">
        <v>2014</v>
      </c>
      <c r="F23" s="163">
        <v>2014</v>
      </c>
      <c r="G23" s="163">
        <v>2014</v>
      </c>
      <c r="H23" s="163">
        <v>2014</v>
      </c>
      <c r="I23" s="163">
        <v>2014</v>
      </c>
      <c r="J23" s="163">
        <v>2016</v>
      </c>
      <c r="K23" s="163">
        <v>2016</v>
      </c>
      <c r="L23" s="163">
        <v>2016</v>
      </c>
      <c r="M23" s="165">
        <v>2017</v>
      </c>
      <c r="N23" s="165">
        <v>2017</v>
      </c>
      <c r="O23" s="165">
        <v>2016</v>
      </c>
      <c r="P23" s="165">
        <v>2016</v>
      </c>
      <c r="Q23" s="165">
        <v>2015</v>
      </c>
      <c r="R23" s="165">
        <v>2008</v>
      </c>
      <c r="S23" s="165">
        <v>2017</v>
      </c>
      <c r="T23" s="165">
        <v>2014</v>
      </c>
      <c r="U23" s="165">
        <v>2015</v>
      </c>
      <c r="V23" s="165" t="s">
        <v>1131</v>
      </c>
      <c r="W23" s="165">
        <v>2015</v>
      </c>
      <c r="X23" s="165">
        <v>2008</v>
      </c>
      <c r="Y23" s="165">
        <v>2012</v>
      </c>
      <c r="Z23" s="165">
        <v>2016</v>
      </c>
      <c r="AA23" s="165">
        <v>2015</v>
      </c>
      <c r="AB23" s="165">
        <v>2015</v>
      </c>
      <c r="AC23" s="165">
        <v>2014</v>
      </c>
      <c r="AD23" s="165">
        <v>2015</v>
      </c>
      <c r="AE23" s="165">
        <v>2012</v>
      </c>
      <c r="AF23" s="165">
        <v>2015</v>
      </c>
      <c r="AG23" s="164">
        <v>2014</v>
      </c>
      <c r="AH23" s="165">
        <v>2015</v>
      </c>
      <c r="AI23" s="165">
        <v>2016</v>
      </c>
      <c r="AJ23" s="165">
        <v>2017</v>
      </c>
      <c r="AK23" s="168" t="s">
        <v>1053</v>
      </c>
      <c r="AL23" s="168">
        <v>2016</v>
      </c>
      <c r="AM23" s="165">
        <v>2016</v>
      </c>
      <c r="AN23" s="165">
        <v>2014</v>
      </c>
      <c r="AO23" s="165">
        <v>2014</v>
      </c>
      <c r="AP23" s="165">
        <v>2014</v>
      </c>
      <c r="AQ23" s="165">
        <v>2014</v>
      </c>
      <c r="AR23" s="165">
        <v>2011</v>
      </c>
      <c r="AS23" s="165">
        <v>2015</v>
      </c>
      <c r="AT23" s="165">
        <v>2016</v>
      </c>
      <c r="AU23" s="165">
        <v>2014</v>
      </c>
      <c r="AV23" s="165">
        <v>2015</v>
      </c>
      <c r="AW23" s="165">
        <v>2015</v>
      </c>
      <c r="AX23" s="165">
        <v>2015</v>
      </c>
      <c r="AY23" s="165">
        <v>2014</v>
      </c>
      <c r="AZ23" s="165">
        <v>2015</v>
      </c>
      <c r="BA23" s="165">
        <v>2015</v>
      </c>
      <c r="BB23" s="165">
        <v>2016</v>
      </c>
      <c r="BC23" s="165">
        <v>2015</v>
      </c>
      <c r="BD23" s="165">
        <v>2014</v>
      </c>
      <c r="BE23" s="165">
        <v>2014</v>
      </c>
      <c r="BF23" s="108"/>
    </row>
    <row r="24" spans="1:58" x14ac:dyDescent="0.25">
      <c r="A24" s="133" t="s">
        <v>40</v>
      </c>
      <c r="B24" s="111" t="s">
        <v>39</v>
      </c>
      <c r="C24" s="163">
        <v>2014</v>
      </c>
      <c r="D24" s="163">
        <v>2014</v>
      </c>
      <c r="E24" s="163">
        <v>2014</v>
      </c>
      <c r="F24" s="163">
        <v>2014</v>
      </c>
      <c r="G24" s="163">
        <v>2014</v>
      </c>
      <c r="H24" s="163">
        <v>2014</v>
      </c>
      <c r="I24" s="163">
        <v>2014</v>
      </c>
      <c r="J24" s="163">
        <v>2016</v>
      </c>
      <c r="K24" s="163">
        <v>2016</v>
      </c>
      <c r="L24" s="163">
        <v>2016</v>
      </c>
      <c r="M24" s="165">
        <v>2017</v>
      </c>
      <c r="N24" s="165">
        <v>2017</v>
      </c>
      <c r="O24" s="165">
        <v>2016</v>
      </c>
      <c r="P24" s="165">
        <v>2016</v>
      </c>
      <c r="Q24" s="165">
        <v>2015</v>
      </c>
      <c r="R24" s="165">
        <v>2012</v>
      </c>
      <c r="S24" s="165">
        <v>2017</v>
      </c>
      <c r="T24" s="165">
        <v>2014</v>
      </c>
      <c r="U24" s="165">
        <v>2015</v>
      </c>
      <c r="V24" s="165" t="s">
        <v>1131</v>
      </c>
      <c r="W24" s="165">
        <v>2015</v>
      </c>
      <c r="X24" s="165">
        <v>2012</v>
      </c>
      <c r="Y24" s="165">
        <v>2013</v>
      </c>
      <c r="Z24" s="165">
        <v>2016</v>
      </c>
      <c r="AA24" s="165">
        <v>2015</v>
      </c>
      <c r="AB24" s="165" t="s">
        <v>1053</v>
      </c>
      <c r="AC24" s="165">
        <v>2014</v>
      </c>
      <c r="AD24" s="165">
        <v>2015</v>
      </c>
      <c r="AE24" s="165" t="s">
        <v>1053</v>
      </c>
      <c r="AF24" s="165">
        <v>2015</v>
      </c>
      <c r="AG24" s="164">
        <v>2007</v>
      </c>
      <c r="AH24" s="165">
        <v>2015</v>
      </c>
      <c r="AI24" s="165">
        <v>2016</v>
      </c>
      <c r="AJ24" s="165">
        <v>2017</v>
      </c>
      <c r="AK24" s="168">
        <v>2016</v>
      </c>
      <c r="AL24" s="168">
        <v>2016</v>
      </c>
      <c r="AM24" s="165">
        <v>2016</v>
      </c>
      <c r="AN24" s="165">
        <v>2014</v>
      </c>
      <c r="AO24" s="165">
        <v>2014</v>
      </c>
      <c r="AP24" s="165">
        <v>2011</v>
      </c>
      <c r="AQ24" s="165">
        <v>2012</v>
      </c>
      <c r="AR24" s="165" t="s">
        <v>1053</v>
      </c>
      <c r="AS24" s="165">
        <v>2015</v>
      </c>
      <c r="AT24" s="165">
        <v>2016</v>
      </c>
      <c r="AU24" s="165">
        <v>2014</v>
      </c>
      <c r="AV24" s="165">
        <v>2015</v>
      </c>
      <c r="AW24" s="165">
        <v>2015</v>
      </c>
      <c r="AX24" s="165">
        <v>2015</v>
      </c>
      <c r="AY24" s="165">
        <v>2014</v>
      </c>
      <c r="AZ24" s="165">
        <v>2015</v>
      </c>
      <c r="BA24" s="165">
        <v>2015</v>
      </c>
      <c r="BB24" s="165">
        <v>2016</v>
      </c>
      <c r="BC24" s="165">
        <v>2015</v>
      </c>
      <c r="BD24" s="165">
        <v>2014</v>
      </c>
      <c r="BE24" s="165">
        <v>2014</v>
      </c>
      <c r="BF24" s="108"/>
    </row>
    <row r="25" spans="1:58" x14ac:dyDescent="0.25">
      <c r="A25" s="133" t="s">
        <v>42</v>
      </c>
      <c r="B25" s="111" t="s">
        <v>41</v>
      </c>
      <c r="C25" s="163">
        <v>2014</v>
      </c>
      <c r="D25" s="163">
        <v>2014</v>
      </c>
      <c r="E25" s="163">
        <v>2014</v>
      </c>
      <c r="F25" s="163">
        <v>2014</v>
      </c>
      <c r="G25" s="163">
        <v>2014</v>
      </c>
      <c r="H25" s="163">
        <v>2014</v>
      </c>
      <c r="I25" s="163">
        <v>2014</v>
      </c>
      <c r="J25" s="163">
        <v>2016</v>
      </c>
      <c r="K25" s="163">
        <v>2016</v>
      </c>
      <c r="L25" s="163">
        <v>2016</v>
      </c>
      <c r="M25" s="165">
        <v>2017</v>
      </c>
      <c r="N25" s="165">
        <v>2017</v>
      </c>
      <c r="O25" s="165">
        <v>2016</v>
      </c>
      <c r="P25" s="165">
        <v>2016</v>
      </c>
      <c r="Q25" s="165">
        <v>2015</v>
      </c>
      <c r="R25" s="165" t="s">
        <v>1053</v>
      </c>
      <c r="S25" s="165">
        <v>2017</v>
      </c>
      <c r="T25" s="165">
        <v>2014</v>
      </c>
      <c r="U25" s="165">
        <v>2015</v>
      </c>
      <c r="V25" s="165" t="s">
        <v>1131</v>
      </c>
      <c r="W25" s="165">
        <v>2015</v>
      </c>
      <c r="X25" s="165">
        <v>2007</v>
      </c>
      <c r="Y25" s="165">
        <v>2010</v>
      </c>
      <c r="Z25" s="165">
        <v>2016</v>
      </c>
      <c r="AA25" s="165">
        <v>2015</v>
      </c>
      <c r="AB25" s="165">
        <v>2015</v>
      </c>
      <c r="AC25" s="165">
        <v>2014</v>
      </c>
      <c r="AD25" s="165">
        <v>2015</v>
      </c>
      <c r="AE25" s="165">
        <v>2012</v>
      </c>
      <c r="AF25" s="165">
        <v>2015</v>
      </c>
      <c r="AG25" s="164">
        <v>2009</v>
      </c>
      <c r="AH25" s="165">
        <v>2015</v>
      </c>
      <c r="AI25" s="165">
        <v>2016</v>
      </c>
      <c r="AJ25" s="165">
        <v>2017</v>
      </c>
      <c r="AK25" s="168" t="s">
        <v>1053</v>
      </c>
      <c r="AL25" s="168">
        <v>2016</v>
      </c>
      <c r="AM25" s="165">
        <v>2016</v>
      </c>
      <c r="AN25" s="165">
        <v>2014</v>
      </c>
      <c r="AO25" s="165">
        <v>2014</v>
      </c>
      <c r="AP25" s="165">
        <v>2014</v>
      </c>
      <c r="AQ25" s="165">
        <v>2014</v>
      </c>
      <c r="AR25" s="165">
        <v>2015</v>
      </c>
      <c r="AS25" s="165">
        <v>2015</v>
      </c>
      <c r="AT25" s="165">
        <v>2016</v>
      </c>
      <c r="AU25" s="165">
        <v>2014</v>
      </c>
      <c r="AV25" s="165">
        <v>2015</v>
      </c>
      <c r="AW25" s="165">
        <v>2015</v>
      </c>
      <c r="AX25" s="165">
        <v>2015</v>
      </c>
      <c r="AY25" s="165">
        <v>2014</v>
      </c>
      <c r="AZ25" s="165">
        <v>2015</v>
      </c>
      <c r="BA25" s="165">
        <v>2015</v>
      </c>
      <c r="BB25" s="165">
        <v>2016</v>
      </c>
      <c r="BC25" s="165">
        <v>2015</v>
      </c>
      <c r="BD25" s="165">
        <v>2014</v>
      </c>
      <c r="BE25" s="165">
        <v>2014</v>
      </c>
      <c r="BF25" s="108"/>
    </row>
    <row r="26" spans="1:58" x14ac:dyDescent="0.25">
      <c r="A26" s="133" t="s">
        <v>44</v>
      </c>
      <c r="B26" s="111" t="s">
        <v>43</v>
      </c>
      <c r="C26" s="163">
        <v>2014</v>
      </c>
      <c r="D26" s="163">
        <v>2014</v>
      </c>
      <c r="E26" s="163">
        <v>2014</v>
      </c>
      <c r="F26" s="163">
        <v>2014</v>
      </c>
      <c r="G26" s="163">
        <v>2014</v>
      </c>
      <c r="H26" s="163">
        <v>2014</v>
      </c>
      <c r="I26" s="163">
        <v>2014</v>
      </c>
      <c r="J26" s="163">
        <v>2016</v>
      </c>
      <c r="K26" s="163">
        <v>2016</v>
      </c>
      <c r="L26" s="163">
        <v>2016</v>
      </c>
      <c r="M26" s="165">
        <v>2017</v>
      </c>
      <c r="N26" s="165">
        <v>2017</v>
      </c>
      <c r="O26" s="165">
        <v>2016</v>
      </c>
      <c r="P26" s="165">
        <v>2016</v>
      </c>
      <c r="Q26" s="165">
        <v>2015</v>
      </c>
      <c r="R26" s="165">
        <v>2014</v>
      </c>
      <c r="S26" s="165">
        <v>2017</v>
      </c>
      <c r="T26" s="165">
        <v>2014</v>
      </c>
      <c r="U26" s="165">
        <v>2015</v>
      </c>
      <c r="V26" s="165" t="s">
        <v>1131</v>
      </c>
      <c r="W26" s="165">
        <v>2015</v>
      </c>
      <c r="X26" s="165">
        <v>2007</v>
      </c>
      <c r="Y26" s="165">
        <v>2013</v>
      </c>
      <c r="Z26" s="165">
        <v>2016</v>
      </c>
      <c r="AA26" s="165">
        <v>2015</v>
      </c>
      <c r="AB26" s="165">
        <v>2015</v>
      </c>
      <c r="AC26" s="165">
        <v>2014</v>
      </c>
      <c r="AD26" s="165">
        <v>2015</v>
      </c>
      <c r="AE26" s="165">
        <v>2012</v>
      </c>
      <c r="AF26" s="165">
        <v>2015</v>
      </c>
      <c r="AG26" s="164">
        <v>2014</v>
      </c>
      <c r="AH26" s="165">
        <v>2015</v>
      </c>
      <c r="AI26" s="165">
        <v>2016</v>
      </c>
      <c r="AJ26" s="165">
        <v>2017</v>
      </c>
      <c r="AK26" s="168" t="s">
        <v>1053</v>
      </c>
      <c r="AL26" s="168">
        <v>2016</v>
      </c>
      <c r="AM26" s="165">
        <v>2016</v>
      </c>
      <c r="AN26" s="165">
        <v>2014</v>
      </c>
      <c r="AO26" s="165">
        <v>2014</v>
      </c>
      <c r="AP26" s="165">
        <v>2014</v>
      </c>
      <c r="AQ26" s="165">
        <v>2014</v>
      </c>
      <c r="AR26" s="165">
        <v>2011</v>
      </c>
      <c r="AS26" s="165">
        <v>2015</v>
      </c>
      <c r="AT26" s="165">
        <v>2016</v>
      </c>
      <c r="AU26" s="165">
        <v>2014</v>
      </c>
      <c r="AV26" s="165">
        <v>2015</v>
      </c>
      <c r="AW26" s="165">
        <v>2015</v>
      </c>
      <c r="AX26" s="165">
        <v>2015</v>
      </c>
      <c r="AY26" s="165">
        <v>2014</v>
      </c>
      <c r="AZ26" s="165">
        <v>2015</v>
      </c>
      <c r="BA26" s="165">
        <v>2015</v>
      </c>
      <c r="BB26" s="165">
        <v>2016</v>
      </c>
      <c r="BC26" s="165">
        <v>2015</v>
      </c>
      <c r="BD26" s="165">
        <v>2014</v>
      </c>
      <c r="BE26" s="165">
        <v>2014</v>
      </c>
      <c r="BF26" s="108"/>
    </row>
    <row r="27" spans="1:58" x14ac:dyDescent="0.25">
      <c r="A27" s="133" t="s">
        <v>379</v>
      </c>
      <c r="B27" s="111" t="s">
        <v>45</v>
      </c>
      <c r="C27" s="163">
        <v>2014</v>
      </c>
      <c r="D27" s="163">
        <v>2014</v>
      </c>
      <c r="E27" s="163">
        <v>2014</v>
      </c>
      <c r="F27" s="163">
        <v>2014</v>
      </c>
      <c r="G27" s="163">
        <v>2014</v>
      </c>
      <c r="H27" s="163">
        <v>2014</v>
      </c>
      <c r="I27" s="163">
        <v>2014</v>
      </c>
      <c r="J27" s="163">
        <v>2016</v>
      </c>
      <c r="K27" s="163">
        <v>2016</v>
      </c>
      <c r="L27" s="163">
        <v>2016</v>
      </c>
      <c r="M27" s="165">
        <v>2017</v>
      </c>
      <c r="N27" s="165">
        <v>2017</v>
      </c>
      <c r="O27" s="165">
        <v>2016</v>
      </c>
      <c r="P27" s="165">
        <v>2016</v>
      </c>
      <c r="Q27" s="165">
        <v>2015</v>
      </c>
      <c r="R27" s="165" t="s">
        <v>1053</v>
      </c>
      <c r="S27" s="165">
        <v>2017</v>
      </c>
      <c r="T27" s="165">
        <v>2014</v>
      </c>
      <c r="U27" s="165">
        <v>2015</v>
      </c>
      <c r="V27" s="165" t="s">
        <v>1053</v>
      </c>
      <c r="W27" s="165">
        <v>2015</v>
      </c>
      <c r="X27" s="165">
        <v>2009</v>
      </c>
      <c r="Y27" s="165">
        <v>2012</v>
      </c>
      <c r="Z27" s="165">
        <v>2016</v>
      </c>
      <c r="AA27" s="165">
        <v>2015</v>
      </c>
      <c r="AB27" s="165" t="s">
        <v>1053</v>
      </c>
      <c r="AC27" s="165">
        <v>2014</v>
      </c>
      <c r="AD27" s="165">
        <v>2015</v>
      </c>
      <c r="AE27" s="165" t="s">
        <v>1053</v>
      </c>
      <c r="AF27" s="165" t="s">
        <v>1053</v>
      </c>
      <c r="AG27" s="164" t="s">
        <v>1053</v>
      </c>
      <c r="AH27" s="165">
        <v>2015</v>
      </c>
      <c r="AI27" s="165">
        <v>2016</v>
      </c>
      <c r="AJ27" s="165">
        <v>2017</v>
      </c>
      <c r="AK27" s="168" t="s">
        <v>1053</v>
      </c>
      <c r="AL27" s="168">
        <v>2016</v>
      </c>
      <c r="AM27" s="165">
        <v>2016</v>
      </c>
      <c r="AN27" s="165">
        <v>2014</v>
      </c>
      <c r="AO27" s="165">
        <v>2014</v>
      </c>
      <c r="AP27" s="165">
        <v>2014</v>
      </c>
      <c r="AQ27" s="165">
        <v>2014</v>
      </c>
      <c r="AR27" s="165">
        <v>2009</v>
      </c>
      <c r="AS27" s="165">
        <v>2015</v>
      </c>
      <c r="AT27" s="165">
        <v>2016</v>
      </c>
      <c r="AU27" s="165">
        <v>2014</v>
      </c>
      <c r="AV27" s="165">
        <v>2015</v>
      </c>
      <c r="AW27" s="165">
        <v>2015</v>
      </c>
      <c r="AX27" s="165">
        <v>2015</v>
      </c>
      <c r="AY27" s="165">
        <v>2014</v>
      </c>
      <c r="AZ27" s="165" t="s">
        <v>1053</v>
      </c>
      <c r="BA27" s="165" t="s">
        <v>1053</v>
      </c>
      <c r="BB27" s="165">
        <v>2016</v>
      </c>
      <c r="BC27" s="165">
        <v>2015</v>
      </c>
      <c r="BD27" s="165">
        <v>2014</v>
      </c>
      <c r="BE27" s="165">
        <v>2014</v>
      </c>
      <c r="BF27" s="108"/>
    </row>
    <row r="28" spans="1:58" x14ac:dyDescent="0.25">
      <c r="A28" s="133" t="s">
        <v>47</v>
      </c>
      <c r="B28" s="111" t="s">
        <v>46</v>
      </c>
      <c r="C28" s="163">
        <v>2014</v>
      </c>
      <c r="D28" s="163">
        <v>2014</v>
      </c>
      <c r="E28" s="163">
        <v>2014</v>
      </c>
      <c r="F28" s="163">
        <v>2014</v>
      </c>
      <c r="G28" s="163">
        <v>2014</v>
      </c>
      <c r="H28" s="163">
        <v>2014</v>
      </c>
      <c r="I28" s="163">
        <v>2014</v>
      </c>
      <c r="J28" s="163">
        <v>2016</v>
      </c>
      <c r="K28" s="163">
        <v>2016</v>
      </c>
      <c r="L28" s="163">
        <v>2016</v>
      </c>
      <c r="M28" s="165">
        <v>2017</v>
      </c>
      <c r="N28" s="165">
        <v>2017</v>
      </c>
      <c r="O28" s="165">
        <v>2016</v>
      </c>
      <c r="P28" s="165">
        <v>2016</v>
      </c>
      <c r="Q28" s="165">
        <v>2015</v>
      </c>
      <c r="R28" s="165" t="s">
        <v>1053</v>
      </c>
      <c r="S28" s="165">
        <v>2017</v>
      </c>
      <c r="T28" s="165">
        <v>2014</v>
      </c>
      <c r="U28" s="165">
        <v>2015</v>
      </c>
      <c r="V28" s="165" t="s">
        <v>1053</v>
      </c>
      <c r="W28" s="165">
        <v>2015</v>
      </c>
      <c r="X28" s="165" t="s">
        <v>1053</v>
      </c>
      <c r="Y28" s="165">
        <v>2012</v>
      </c>
      <c r="Z28" s="165">
        <v>2016</v>
      </c>
      <c r="AA28" s="165">
        <v>2015</v>
      </c>
      <c r="AB28" s="165" t="s">
        <v>1053</v>
      </c>
      <c r="AC28" s="165">
        <v>2014</v>
      </c>
      <c r="AD28" s="165">
        <v>2015</v>
      </c>
      <c r="AE28" s="165" t="s">
        <v>1053</v>
      </c>
      <c r="AF28" s="165">
        <v>2015</v>
      </c>
      <c r="AG28" s="164">
        <v>2012</v>
      </c>
      <c r="AH28" s="165">
        <v>2015</v>
      </c>
      <c r="AI28" s="165">
        <v>2016</v>
      </c>
      <c r="AJ28" s="165">
        <v>2017</v>
      </c>
      <c r="AK28" s="168" t="s">
        <v>1053</v>
      </c>
      <c r="AL28" s="168">
        <v>2016</v>
      </c>
      <c r="AM28" s="165">
        <v>2016</v>
      </c>
      <c r="AN28" s="165">
        <v>2014</v>
      </c>
      <c r="AO28" s="165">
        <v>2014</v>
      </c>
      <c r="AP28" s="165">
        <v>2014</v>
      </c>
      <c r="AQ28" s="165">
        <v>2014</v>
      </c>
      <c r="AR28" s="165">
        <v>2015</v>
      </c>
      <c r="AS28" s="165">
        <v>2015</v>
      </c>
      <c r="AT28" s="165">
        <v>2016</v>
      </c>
      <c r="AU28" s="165">
        <v>2014</v>
      </c>
      <c r="AV28" s="165">
        <v>2015</v>
      </c>
      <c r="AW28" s="165">
        <v>2015</v>
      </c>
      <c r="AX28" s="165">
        <v>2015</v>
      </c>
      <c r="AY28" s="165">
        <v>2014</v>
      </c>
      <c r="AZ28" s="165">
        <v>2015</v>
      </c>
      <c r="BA28" s="165">
        <v>2015</v>
      </c>
      <c r="BB28" s="165">
        <v>2016</v>
      </c>
      <c r="BC28" s="165">
        <v>2015</v>
      </c>
      <c r="BD28" s="165">
        <v>2014</v>
      </c>
      <c r="BE28" s="165">
        <v>2014</v>
      </c>
      <c r="BF28" s="108"/>
    </row>
    <row r="29" spans="1:58" x14ac:dyDescent="0.25">
      <c r="A29" s="133" t="s">
        <v>49</v>
      </c>
      <c r="B29" s="111" t="s">
        <v>48</v>
      </c>
      <c r="C29" s="163">
        <v>2014</v>
      </c>
      <c r="D29" s="163">
        <v>2014</v>
      </c>
      <c r="E29" s="163">
        <v>2014</v>
      </c>
      <c r="F29" s="163">
        <v>2014</v>
      </c>
      <c r="G29" s="163">
        <v>2014</v>
      </c>
      <c r="H29" s="163">
        <v>2014</v>
      </c>
      <c r="I29" s="163">
        <v>2014</v>
      </c>
      <c r="J29" s="163">
        <v>2016</v>
      </c>
      <c r="K29" s="163">
        <v>2016</v>
      </c>
      <c r="L29" s="163">
        <v>2016</v>
      </c>
      <c r="M29" s="165">
        <v>2017</v>
      </c>
      <c r="N29" s="165">
        <v>2017</v>
      </c>
      <c r="O29" s="165">
        <v>2016</v>
      </c>
      <c r="P29" s="165">
        <v>2016</v>
      </c>
      <c r="Q29" s="165">
        <v>2015</v>
      </c>
      <c r="R29" s="165">
        <v>2010</v>
      </c>
      <c r="S29" s="165">
        <v>2017</v>
      </c>
      <c r="T29" s="165">
        <v>2014</v>
      </c>
      <c r="U29" s="165">
        <v>2015</v>
      </c>
      <c r="V29" s="165" t="s">
        <v>1131</v>
      </c>
      <c r="W29" s="165">
        <v>2015</v>
      </c>
      <c r="X29" s="165">
        <v>2010</v>
      </c>
      <c r="Y29" s="165">
        <v>2010</v>
      </c>
      <c r="Z29" s="165">
        <v>2016</v>
      </c>
      <c r="AA29" s="165">
        <v>2015</v>
      </c>
      <c r="AB29" s="165">
        <v>2015</v>
      </c>
      <c r="AC29" s="165">
        <v>2014</v>
      </c>
      <c r="AD29" s="165">
        <v>2015</v>
      </c>
      <c r="AE29" s="165">
        <v>2012</v>
      </c>
      <c r="AF29" s="165">
        <v>2015</v>
      </c>
      <c r="AG29" s="164">
        <v>2014</v>
      </c>
      <c r="AH29" s="165">
        <v>2015</v>
      </c>
      <c r="AI29" s="165">
        <v>2016</v>
      </c>
      <c r="AJ29" s="165">
        <v>2017</v>
      </c>
      <c r="AK29" s="168">
        <v>2017</v>
      </c>
      <c r="AL29" s="168">
        <v>2017</v>
      </c>
      <c r="AM29" s="165">
        <v>2016</v>
      </c>
      <c r="AN29" s="165">
        <v>2014</v>
      </c>
      <c r="AO29" s="165">
        <v>2014</v>
      </c>
      <c r="AP29" s="165">
        <v>2014</v>
      </c>
      <c r="AQ29" s="165">
        <v>2014</v>
      </c>
      <c r="AR29" s="165">
        <v>2015</v>
      </c>
      <c r="AS29" s="165">
        <v>2015</v>
      </c>
      <c r="AT29" s="165">
        <v>2016</v>
      </c>
      <c r="AU29" s="165">
        <v>2014</v>
      </c>
      <c r="AV29" s="165">
        <v>2015</v>
      </c>
      <c r="AW29" s="165">
        <v>2015</v>
      </c>
      <c r="AX29" s="165">
        <v>2015</v>
      </c>
      <c r="AY29" s="165">
        <v>2014</v>
      </c>
      <c r="AZ29" s="165">
        <v>2015</v>
      </c>
      <c r="BA29" s="165">
        <v>2015</v>
      </c>
      <c r="BB29" s="165">
        <v>2016</v>
      </c>
      <c r="BC29" s="165">
        <v>2015</v>
      </c>
      <c r="BD29" s="165">
        <v>2014</v>
      </c>
      <c r="BE29" s="165">
        <v>2014</v>
      </c>
      <c r="BF29" s="108"/>
    </row>
    <row r="30" spans="1:58" x14ac:dyDescent="0.25">
      <c r="A30" s="133" t="s">
        <v>51</v>
      </c>
      <c r="B30" s="111" t="s">
        <v>50</v>
      </c>
      <c r="C30" s="163">
        <v>2014</v>
      </c>
      <c r="D30" s="163">
        <v>2014</v>
      </c>
      <c r="E30" s="163">
        <v>2014</v>
      </c>
      <c r="F30" s="163">
        <v>2014</v>
      </c>
      <c r="G30" s="163">
        <v>2014</v>
      </c>
      <c r="H30" s="163">
        <v>2014</v>
      </c>
      <c r="I30" s="163">
        <v>2014</v>
      </c>
      <c r="J30" s="163">
        <v>2016</v>
      </c>
      <c r="K30" s="163">
        <v>2016</v>
      </c>
      <c r="L30" s="163">
        <v>2016</v>
      </c>
      <c r="M30" s="165">
        <v>2017</v>
      </c>
      <c r="N30" s="165">
        <v>2017</v>
      </c>
      <c r="O30" s="165">
        <v>2016</v>
      </c>
      <c r="P30" s="165">
        <v>2016</v>
      </c>
      <c r="Q30" s="165">
        <v>2015</v>
      </c>
      <c r="R30" s="165">
        <v>2010</v>
      </c>
      <c r="S30" s="165">
        <v>2017</v>
      </c>
      <c r="T30" s="165">
        <v>2014</v>
      </c>
      <c r="U30" s="165">
        <v>2015</v>
      </c>
      <c r="V30" s="165" t="s">
        <v>1131</v>
      </c>
      <c r="W30" s="165">
        <v>2015</v>
      </c>
      <c r="X30" s="165">
        <v>2010</v>
      </c>
      <c r="Y30" s="165" t="s">
        <v>1053</v>
      </c>
      <c r="Z30" s="165">
        <v>2016</v>
      </c>
      <c r="AA30" s="165">
        <v>2015</v>
      </c>
      <c r="AB30" s="165">
        <v>2015</v>
      </c>
      <c r="AC30" s="165">
        <v>2014</v>
      </c>
      <c r="AD30" s="165">
        <v>2015</v>
      </c>
      <c r="AE30" s="165">
        <v>2012</v>
      </c>
      <c r="AF30" s="165">
        <v>2015</v>
      </c>
      <c r="AG30" s="164">
        <v>2006</v>
      </c>
      <c r="AH30" s="165">
        <v>2015</v>
      </c>
      <c r="AI30" s="165">
        <v>2016</v>
      </c>
      <c r="AJ30" s="165">
        <v>2017</v>
      </c>
      <c r="AK30" s="168">
        <v>2017</v>
      </c>
      <c r="AL30" s="168">
        <v>2017</v>
      </c>
      <c r="AM30" s="165">
        <v>2016</v>
      </c>
      <c r="AN30" s="165">
        <v>2014</v>
      </c>
      <c r="AO30" s="165">
        <v>2014</v>
      </c>
      <c r="AP30" s="165">
        <v>2014</v>
      </c>
      <c r="AQ30" s="165">
        <v>2014</v>
      </c>
      <c r="AR30" s="165">
        <v>2015</v>
      </c>
      <c r="AS30" s="165">
        <v>2015</v>
      </c>
      <c r="AT30" s="165">
        <v>2016</v>
      </c>
      <c r="AU30" s="165">
        <v>2014</v>
      </c>
      <c r="AV30" s="165">
        <v>2015</v>
      </c>
      <c r="AW30" s="165">
        <v>2015</v>
      </c>
      <c r="AX30" s="165">
        <v>2015</v>
      </c>
      <c r="AY30" s="165">
        <v>2014</v>
      </c>
      <c r="AZ30" s="165">
        <v>2015</v>
      </c>
      <c r="BA30" s="165">
        <v>2015</v>
      </c>
      <c r="BB30" s="165">
        <v>2016</v>
      </c>
      <c r="BC30" s="165">
        <v>2015</v>
      </c>
      <c r="BD30" s="165">
        <v>2014</v>
      </c>
      <c r="BE30" s="165">
        <v>2014</v>
      </c>
      <c r="BF30" s="108"/>
    </row>
    <row r="31" spans="1:58" x14ac:dyDescent="0.25">
      <c r="A31" s="133" t="s">
        <v>844</v>
      </c>
      <c r="B31" s="111" t="s">
        <v>58</v>
      </c>
      <c r="C31" s="163">
        <v>2014</v>
      </c>
      <c r="D31" s="163">
        <v>2014</v>
      </c>
      <c r="E31" s="163">
        <v>2014</v>
      </c>
      <c r="F31" s="163">
        <v>2014</v>
      </c>
      <c r="G31" s="163">
        <v>2014</v>
      </c>
      <c r="H31" s="163">
        <v>2014</v>
      </c>
      <c r="I31" s="163">
        <v>2014</v>
      </c>
      <c r="J31" s="163">
        <v>2016</v>
      </c>
      <c r="K31" s="163">
        <v>2016</v>
      </c>
      <c r="L31" s="163">
        <v>2016</v>
      </c>
      <c r="M31" s="165">
        <v>2017</v>
      </c>
      <c r="N31" s="165">
        <v>2017</v>
      </c>
      <c r="O31" s="165">
        <v>2016</v>
      </c>
      <c r="P31" s="165">
        <v>2016</v>
      </c>
      <c r="Q31" s="165">
        <v>2015</v>
      </c>
      <c r="R31" s="165" t="s">
        <v>1053</v>
      </c>
      <c r="S31" s="165">
        <v>2017</v>
      </c>
      <c r="T31" s="165">
        <v>2014</v>
      </c>
      <c r="U31" s="165">
        <v>2015</v>
      </c>
      <c r="V31" s="165" t="s">
        <v>1131</v>
      </c>
      <c r="W31" s="165">
        <v>2015</v>
      </c>
      <c r="X31" s="165" t="s">
        <v>1053</v>
      </c>
      <c r="Y31" s="165">
        <v>2011</v>
      </c>
      <c r="Z31" s="165">
        <v>2016</v>
      </c>
      <c r="AA31" s="165">
        <v>2015</v>
      </c>
      <c r="AB31" s="165">
        <v>2015</v>
      </c>
      <c r="AC31" s="165">
        <v>2014</v>
      </c>
      <c r="AD31" s="165">
        <v>2015</v>
      </c>
      <c r="AE31" s="165">
        <v>2012</v>
      </c>
      <c r="AF31" s="165" t="s">
        <v>1053</v>
      </c>
      <c r="AG31" s="164">
        <v>2007</v>
      </c>
      <c r="AH31" s="165">
        <v>2015</v>
      </c>
      <c r="AI31" s="165">
        <v>2016</v>
      </c>
      <c r="AJ31" s="165">
        <v>2017</v>
      </c>
      <c r="AK31" s="168" t="s">
        <v>1053</v>
      </c>
      <c r="AL31" s="168" t="s">
        <v>1053</v>
      </c>
      <c r="AM31" s="165">
        <v>2016</v>
      </c>
      <c r="AN31" s="165">
        <v>2014</v>
      </c>
      <c r="AO31" s="165">
        <v>2014</v>
      </c>
      <c r="AP31" s="165">
        <v>2014</v>
      </c>
      <c r="AQ31" s="165">
        <v>2014</v>
      </c>
      <c r="AR31" s="165">
        <v>2015</v>
      </c>
      <c r="AS31" s="165">
        <v>2015</v>
      </c>
      <c r="AT31" s="165">
        <v>2016</v>
      </c>
      <c r="AU31" s="165">
        <v>2014</v>
      </c>
      <c r="AV31" s="165">
        <v>2015</v>
      </c>
      <c r="AW31" s="165">
        <v>2015</v>
      </c>
      <c r="AX31" s="165">
        <v>2015</v>
      </c>
      <c r="AY31" s="165">
        <v>2014</v>
      </c>
      <c r="AZ31" s="165">
        <v>2015</v>
      </c>
      <c r="BA31" s="165">
        <v>2015</v>
      </c>
      <c r="BB31" s="165">
        <v>2016</v>
      </c>
      <c r="BC31" s="165">
        <v>2015</v>
      </c>
      <c r="BD31" s="165">
        <v>2014</v>
      </c>
      <c r="BE31" s="165">
        <v>2014</v>
      </c>
      <c r="BF31" s="108"/>
    </row>
    <row r="32" spans="1:58" x14ac:dyDescent="0.25">
      <c r="A32" s="133" t="s">
        <v>53</v>
      </c>
      <c r="B32" s="111" t="s">
        <v>52</v>
      </c>
      <c r="C32" s="163">
        <v>2014</v>
      </c>
      <c r="D32" s="163">
        <v>2014</v>
      </c>
      <c r="E32" s="163">
        <v>2014</v>
      </c>
      <c r="F32" s="163">
        <v>2014</v>
      </c>
      <c r="G32" s="163">
        <v>2014</v>
      </c>
      <c r="H32" s="163">
        <v>2014</v>
      </c>
      <c r="I32" s="163">
        <v>2014</v>
      </c>
      <c r="J32" s="163">
        <v>2016</v>
      </c>
      <c r="K32" s="163">
        <v>2016</v>
      </c>
      <c r="L32" s="163">
        <v>2016</v>
      </c>
      <c r="M32" s="165">
        <v>2017</v>
      </c>
      <c r="N32" s="165">
        <v>2017</v>
      </c>
      <c r="O32" s="165">
        <v>2016</v>
      </c>
      <c r="P32" s="165">
        <v>2016</v>
      </c>
      <c r="Q32" s="165">
        <v>2015</v>
      </c>
      <c r="R32" s="165">
        <v>2014</v>
      </c>
      <c r="S32" s="165">
        <v>2017</v>
      </c>
      <c r="T32" s="165">
        <v>2014</v>
      </c>
      <c r="U32" s="165">
        <v>2015</v>
      </c>
      <c r="V32" s="165" t="s">
        <v>1131</v>
      </c>
      <c r="W32" s="165">
        <v>2015</v>
      </c>
      <c r="X32" s="165">
        <v>2014</v>
      </c>
      <c r="Y32" s="165">
        <v>2012</v>
      </c>
      <c r="Z32" s="165">
        <v>2016</v>
      </c>
      <c r="AA32" s="165">
        <v>2015</v>
      </c>
      <c r="AB32" s="165">
        <v>2015</v>
      </c>
      <c r="AC32" s="165">
        <v>2014</v>
      </c>
      <c r="AD32" s="165">
        <v>2015</v>
      </c>
      <c r="AE32" s="165">
        <v>2012</v>
      </c>
      <c r="AF32" s="165">
        <v>2015</v>
      </c>
      <c r="AG32" s="164">
        <v>2012</v>
      </c>
      <c r="AH32" s="165">
        <v>2015</v>
      </c>
      <c r="AI32" s="165">
        <v>2016</v>
      </c>
      <c r="AJ32" s="165">
        <v>2017</v>
      </c>
      <c r="AK32" s="168" t="s">
        <v>1053</v>
      </c>
      <c r="AL32" s="168">
        <v>2016</v>
      </c>
      <c r="AM32" s="165">
        <v>2016</v>
      </c>
      <c r="AN32" s="165">
        <v>2014</v>
      </c>
      <c r="AO32" s="165">
        <v>2014</v>
      </c>
      <c r="AP32" s="165">
        <v>2014</v>
      </c>
      <c r="AQ32" s="165">
        <v>2014</v>
      </c>
      <c r="AR32" s="165">
        <v>2007</v>
      </c>
      <c r="AS32" s="165">
        <v>2015</v>
      </c>
      <c r="AT32" s="165">
        <v>2016</v>
      </c>
      <c r="AU32" s="165">
        <v>2014</v>
      </c>
      <c r="AV32" s="165">
        <v>2015</v>
      </c>
      <c r="AW32" s="165">
        <v>2015</v>
      </c>
      <c r="AX32" s="165">
        <v>2015</v>
      </c>
      <c r="AY32" s="165">
        <v>2014</v>
      </c>
      <c r="AZ32" s="165">
        <v>2015</v>
      </c>
      <c r="BA32" s="165">
        <v>2015</v>
      </c>
      <c r="BB32" s="165">
        <v>2016</v>
      </c>
      <c r="BC32" s="165">
        <v>2015</v>
      </c>
      <c r="BD32" s="165">
        <v>2014</v>
      </c>
      <c r="BE32" s="165">
        <v>2014</v>
      </c>
      <c r="BF32" s="108"/>
    </row>
    <row r="33" spans="1:58" x14ac:dyDescent="0.25">
      <c r="A33" s="133" t="s">
        <v>55</v>
      </c>
      <c r="B33" s="111" t="s">
        <v>54</v>
      </c>
      <c r="C33" s="163">
        <v>2014</v>
      </c>
      <c r="D33" s="163">
        <v>2014</v>
      </c>
      <c r="E33" s="163">
        <v>2014</v>
      </c>
      <c r="F33" s="163">
        <v>2014</v>
      </c>
      <c r="G33" s="163">
        <v>2014</v>
      </c>
      <c r="H33" s="163">
        <v>2014</v>
      </c>
      <c r="I33" s="163">
        <v>2014</v>
      </c>
      <c r="J33" s="163">
        <v>2016</v>
      </c>
      <c r="K33" s="163">
        <v>2016</v>
      </c>
      <c r="L33" s="163">
        <v>2016</v>
      </c>
      <c r="M33" s="165">
        <v>2017</v>
      </c>
      <c r="N33" s="165">
        <v>2017</v>
      </c>
      <c r="O33" s="165">
        <v>2016</v>
      </c>
      <c r="P33" s="165">
        <v>2016</v>
      </c>
      <c r="Q33" s="165">
        <v>2015</v>
      </c>
      <c r="R33" s="165">
        <v>2011</v>
      </c>
      <c r="S33" s="165">
        <v>2017</v>
      </c>
      <c r="T33" s="165">
        <v>2014</v>
      </c>
      <c r="U33" s="165">
        <v>2015</v>
      </c>
      <c r="V33" s="165" t="s">
        <v>1131</v>
      </c>
      <c r="W33" s="165">
        <v>2015</v>
      </c>
      <c r="X33" s="165">
        <v>2011</v>
      </c>
      <c r="Y33" s="165">
        <v>2009</v>
      </c>
      <c r="Z33" s="165">
        <v>2016</v>
      </c>
      <c r="AA33" s="165">
        <v>2015</v>
      </c>
      <c r="AB33" s="165">
        <v>2015</v>
      </c>
      <c r="AC33" s="165">
        <v>2014</v>
      </c>
      <c r="AD33" s="165">
        <v>2015</v>
      </c>
      <c r="AE33" s="165">
        <v>2012</v>
      </c>
      <c r="AF33" s="165">
        <v>2015</v>
      </c>
      <c r="AG33" s="164">
        <v>2014</v>
      </c>
      <c r="AH33" s="165">
        <v>2015</v>
      </c>
      <c r="AI33" s="165">
        <v>2016</v>
      </c>
      <c r="AJ33" s="165">
        <v>2017</v>
      </c>
      <c r="AK33" s="168">
        <v>2017</v>
      </c>
      <c r="AL33" s="168">
        <v>2017</v>
      </c>
      <c r="AM33" s="165">
        <v>2016</v>
      </c>
      <c r="AN33" s="165">
        <v>2014</v>
      </c>
      <c r="AO33" s="165">
        <v>2014</v>
      </c>
      <c r="AP33" s="165">
        <v>2014</v>
      </c>
      <c r="AQ33" s="165">
        <v>2014</v>
      </c>
      <c r="AR33" s="165">
        <v>2015</v>
      </c>
      <c r="AS33" s="165">
        <v>2015</v>
      </c>
      <c r="AT33" s="165">
        <v>2016</v>
      </c>
      <c r="AU33" s="165">
        <v>2014</v>
      </c>
      <c r="AV33" s="165">
        <v>2015</v>
      </c>
      <c r="AW33" s="165">
        <v>2015</v>
      </c>
      <c r="AX33" s="165">
        <v>2015</v>
      </c>
      <c r="AY33" s="165">
        <v>2014</v>
      </c>
      <c r="AZ33" s="165">
        <v>2015</v>
      </c>
      <c r="BA33" s="165">
        <v>2015</v>
      </c>
      <c r="BB33" s="165">
        <v>2016</v>
      </c>
      <c r="BC33" s="165">
        <v>2015</v>
      </c>
      <c r="BD33" s="165">
        <v>2014</v>
      </c>
      <c r="BE33" s="165">
        <v>2014</v>
      </c>
      <c r="BF33" s="108"/>
    </row>
    <row r="34" spans="1:58" x14ac:dyDescent="0.25">
      <c r="A34" s="133" t="s">
        <v>57</v>
      </c>
      <c r="B34" s="111" t="s">
        <v>56</v>
      </c>
      <c r="C34" s="163">
        <v>2014</v>
      </c>
      <c r="D34" s="163">
        <v>2014</v>
      </c>
      <c r="E34" s="163">
        <v>2014</v>
      </c>
      <c r="F34" s="163">
        <v>2014</v>
      </c>
      <c r="G34" s="163">
        <v>2014</v>
      </c>
      <c r="H34" s="163">
        <v>2014</v>
      </c>
      <c r="I34" s="163">
        <v>2014</v>
      </c>
      <c r="J34" s="163">
        <v>2016</v>
      </c>
      <c r="K34" s="163">
        <v>2016</v>
      </c>
      <c r="L34" s="163">
        <v>2016</v>
      </c>
      <c r="M34" s="165">
        <v>2017</v>
      </c>
      <c r="N34" s="165">
        <v>2017</v>
      </c>
      <c r="O34" s="165">
        <v>2016</v>
      </c>
      <c r="P34" s="165">
        <v>2016</v>
      </c>
      <c r="Q34" s="165">
        <v>2015</v>
      </c>
      <c r="R34" s="165" t="s">
        <v>1053</v>
      </c>
      <c r="S34" s="165">
        <v>2017</v>
      </c>
      <c r="T34" s="165">
        <v>2014</v>
      </c>
      <c r="U34" s="165">
        <v>2015</v>
      </c>
      <c r="V34" s="165" t="s">
        <v>1053</v>
      </c>
      <c r="W34" s="165">
        <v>2015</v>
      </c>
      <c r="X34" s="165" t="s">
        <v>1053</v>
      </c>
      <c r="Y34" s="165">
        <v>2010</v>
      </c>
      <c r="Z34" s="165">
        <v>2016</v>
      </c>
      <c r="AA34" s="165">
        <v>2015</v>
      </c>
      <c r="AB34" s="165" t="s">
        <v>1053</v>
      </c>
      <c r="AC34" s="165">
        <v>2014</v>
      </c>
      <c r="AD34" s="165">
        <v>2015</v>
      </c>
      <c r="AE34" s="165" t="s">
        <v>1053</v>
      </c>
      <c r="AF34" s="165">
        <v>2015</v>
      </c>
      <c r="AG34" s="164">
        <v>2010</v>
      </c>
      <c r="AH34" s="165">
        <v>2015</v>
      </c>
      <c r="AI34" s="165">
        <v>2016</v>
      </c>
      <c r="AJ34" s="165">
        <v>2017</v>
      </c>
      <c r="AK34" s="168" t="s">
        <v>1053</v>
      </c>
      <c r="AL34" s="168">
        <v>2016</v>
      </c>
      <c r="AM34" s="165">
        <v>2016</v>
      </c>
      <c r="AN34" s="165">
        <v>2014</v>
      </c>
      <c r="AO34" s="165">
        <v>2014</v>
      </c>
      <c r="AP34" s="165">
        <v>2014</v>
      </c>
      <c r="AQ34" s="165">
        <v>2014</v>
      </c>
      <c r="AR34" s="165">
        <v>2011</v>
      </c>
      <c r="AS34" s="165">
        <v>2015</v>
      </c>
      <c r="AT34" s="165">
        <v>2016</v>
      </c>
      <c r="AU34" s="165">
        <v>2014</v>
      </c>
      <c r="AV34" s="165" t="s">
        <v>1053</v>
      </c>
      <c r="AW34" s="165">
        <v>2015</v>
      </c>
      <c r="AX34" s="165">
        <v>2015</v>
      </c>
      <c r="AY34" s="165">
        <v>2014</v>
      </c>
      <c r="AZ34" s="165">
        <v>2015</v>
      </c>
      <c r="BA34" s="165">
        <v>2015</v>
      </c>
      <c r="BB34" s="165">
        <v>2016</v>
      </c>
      <c r="BC34" s="165">
        <v>2015</v>
      </c>
      <c r="BD34" s="165">
        <v>2014</v>
      </c>
      <c r="BE34" s="165">
        <v>2014</v>
      </c>
      <c r="BF34" s="108"/>
    </row>
    <row r="35" spans="1:58" x14ac:dyDescent="0.25">
      <c r="A35" s="133" t="s">
        <v>60</v>
      </c>
      <c r="B35" s="111" t="s">
        <v>59</v>
      </c>
      <c r="C35" s="163">
        <v>2014</v>
      </c>
      <c r="D35" s="163">
        <v>2014</v>
      </c>
      <c r="E35" s="163">
        <v>2014</v>
      </c>
      <c r="F35" s="163">
        <v>2014</v>
      </c>
      <c r="G35" s="163">
        <v>2014</v>
      </c>
      <c r="H35" s="163">
        <v>2014</v>
      </c>
      <c r="I35" s="163">
        <v>2014</v>
      </c>
      <c r="J35" s="163">
        <v>2016</v>
      </c>
      <c r="K35" s="163">
        <v>2016</v>
      </c>
      <c r="L35" s="163">
        <v>2016</v>
      </c>
      <c r="M35" s="165">
        <v>2017</v>
      </c>
      <c r="N35" s="165">
        <v>2017</v>
      </c>
      <c r="O35" s="165">
        <v>2016</v>
      </c>
      <c r="P35" s="165">
        <v>2016</v>
      </c>
      <c r="Q35" s="165">
        <v>2015</v>
      </c>
      <c r="R35" s="165">
        <v>2010</v>
      </c>
      <c r="S35" s="165">
        <v>2017</v>
      </c>
      <c r="T35" s="165">
        <v>2014</v>
      </c>
      <c r="U35" s="165">
        <v>2015</v>
      </c>
      <c r="V35" s="165" t="s">
        <v>1131</v>
      </c>
      <c r="W35" s="165">
        <v>2015</v>
      </c>
      <c r="X35" s="165">
        <v>2010</v>
      </c>
      <c r="Y35" s="165">
        <v>2009</v>
      </c>
      <c r="Z35" s="165">
        <v>2016</v>
      </c>
      <c r="AA35" s="165">
        <v>2015</v>
      </c>
      <c r="AB35" s="165">
        <v>2015</v>
      </c>
      <c r="AC35" s="165">
        <v>2014</v>
      </c>
      <c r="AD35" s="165">
        <v>2015</v>
      </c>
      <c r="AE35" s="165">
        <v>2012</v>
      </c>
      <c r="AF35" s="165">
        <v>2015</v>
      </c>
      <c r="AG35" s="164">
        <v>2008</v>
      </c>
      <c r="AH35" s="165">
        <v>2015</v>
      </c>
      <c r="AI35" s="165">
        <v>2016</v>
      </c>
      <c r="AJ35" s="165">
        <v>2017</v>
      </c>
      <c r="AK35" s="168">
        <v>2017</v>
      </c>
      <c r="AL35" s="168">
        <v>2017</v>
      </c>
      <c r="AM35" s="165">
        <v>2016</v>
      </c>
      <c r="AN35" s="165">
        <v>2014</v>
      </c>
      <c r="AO35" s="165">
        <v>2014</v>
      </c>
      <c r="AP35" s="165" t="s">
        <v>1053</v>
      </c>
      <c r="AQ35" s="165" t="s">
        <v>1053</v>
      </c>
      <c r="AR35" s="165" t="s">
        <v>1053</v>
      </c>
      <c r="AS35" s="165">
        <v>2015</v>
      </c>
      <c r="AT35" s="165">
        <v>2016</v>
      </c>
      <c r="AU35" s="165">
        <v>2014</v>
      </c>
      <c r="AV35" s="165">
        <v>2015</v>
      </c>
      <c r="AW35" s="165">
        <v>2015</v>
      </c>
      <c r="AX35" s="165">
        <v>2015</v>
      </c>
      <c r="AY35" s="165">
        <v>2014</v>
      </c>
      <c r="AZ35" s="165">
        <v>2015</v>
      </c>
      <c r="BA35" s="165">
        <v>2015</v>
      </c>
      <c r="BB35" s="165">
        <v>2016</v>
      </c>
      <c r="BC35" s="165">
        <v>2015</v>
      </c>
      <c r="BD35" s="165">
        <v>2014</v>
      </c>
      <c r="BE35" s="165">
        <v>2014</v>
      </c>
      <c r="BF35" s="108"/>
    </row>
    <row r="36" spans="1:58" x14ac:dyDescent="0.25">
      <c r="A36" s="133" t="s">
        <v>62</v>
      </c>
      <c r="B36" s="111" t="s">
        <v>61</v>
      </c>
      <c r="C36" s="163">
        <v>2014</v>
      </c>
      <c r="D36" s="163">
        <v>2014</v>
      </c>
      <c r="E36" s="163">
        <v>2014</v>
      </c>
      <c r="F36" s="163">
        <v>2014</v>
      </c>
      <c r="G36" s="163">
        <v>2014</v>
      </c>
      <c r="H36" s="163">
        <v>2014</v>
      </c>
      <c r="I36" s="163">
        <v>2014</v>
      </c>
      <c r="J36" s="163">
        <v>2016</v>
      </c>
      <c r="K36" s="163">
        <v>2016</v>
      </c>
      <c r="L36" s="163">
        <v>2016</v>
      </c>
      <c r="M36" s="165">
        <v>2017</v>
      </c>
      <c r="N36" s="165">
        <v>2017</v>
      </c>
      <c r="O36" s="165">
        <v>2016</v>
      </c>
      <c r="P36" s="165">
        <v>2016</v>
      </c>
      <c r="Q36" s="165">
        <v>2015</v>
      </c>
      <c r="R36" s="165">
        <v>2010</v>
      </c>
      <c r="S36" s="165">
        <v>2017</v>
      </c>
      <c r="T36" s="165">
        <v>2014</v>
      </c>
      <c r="U36" s="165">
        <v>2015</v>
      </c>
      <c r="V36" s="165" t="s">
        <v>1131</v>
      </c>
      <c r="W36" s="165">
        <v>2015</v>
      </c>
      <c r="X36" s="165">
        <v>2015</v>
      </c>
      <c r="Y36" s="165" t="s">
        <v>1053</v>
      </c>
      <c r="Z36" s="165">
        <v>2016</v>
      </c>
      <c r="AA36" s="165">
        <v>2015</v>
      </c>
      <c r="AB36" s="165">
        <v>2015</v>
      </c>
      <c r="AC36" s="165">
        <v>2014</v>
      </c>
      <c r="AD36" s="165">
        <v>2015</v>
      </c>
      <c r="AE36" s="165">
        <v>2012</v>
      </c>
      <c r="AF36" s="165">
        <v>2015</v>
      </c>
      <c r="AG36" s="164">
        <v>2011</v>
      </c>
      <c r="AH36" s="165">
        <v>2015</v>
      </c>
      <c r="AI36" s="165">
        <v>2016</v>
      </c>
      <c r="AJ36" s="165">
        <v>2017</v>
      </c>
      <c r="AK36" s="168">
        <v>2017</v>
      </c>
      <c r="AL36" s="168">
        <v>2017</v>
      </c>
      <c r="AM36" s="165">
        <v>2016</v>
      </c>
      <c r="AN36" s="165">
        <v>2014</v>
      </c>
      <c r="AO36" s="165">
        <v>2014</v>
      </c>
      <c r="AP36" s="165" t="s">
        <v>1053</v>
      </c>
      <c r="AQ36" s="165" t="s">
        <v>1053</v>
      </c>
      <c r="AR36" s="165" t="s">
        <v>1053</v>
      </c>
      <c r="AS36" s="165">
        <v>2015</v>
      </c>
      <c r="AT36" s="165">
        <v>2016</v>
      </c>
      <c r="AU36" s="165">
        <v>2014</v>
      </c>
      <c r="AV36" s="165">
        <v>2015</v>
      </c>
      <c r="AW36" s="165">
        <v>2015</v>
      </c>
      <c r="AX36" s="165">
        <v>2015</v>
      </c>
      <c r="AY36" s="165">
        <v>2014</v>
      </c>
      <c r="AZ36" s="165">
        <v>2015</v>
      </c>
      <c r="BA36" s="165">
        <v>2015</v>
      </c>
      <c r="BB36" s="165">
        <v>2016</v>
      </c>
      <c r="BC36" s="165">
        <v>2015</v>
      </c>
      <c r="BD36" s="165">
        <v>2014</v>
      </c>
      <c r="BE36" s="165">
        <v>2014</v>
      </c>
      <c r="BF36" s="108"/>
    </row>
    <row r="37" spans="1:58" x14ac:dyDescent="0.25">
      <c r="A37" s="133" t="s">
        <v>64</v>
      </c>
      <c r="B37" s="111" t="s">
        <v>63</v>
      </c>
      <c r="C37" s="163">
        <v>2014</v>
      </c>
      <c r="D37" s="163">
        <v>2014</v>
      </c>
      <c r="E37" s="163">
        <v>2014</v>
      </c>
      <c r="F37" s="163">
        <v>2014</v>
      </c>
      <c r="G37" s="163">
        <v>2014</v>
      </c>
      <c r="H37" s="163">
        <v>2014</v>
      </c>
      <c r="I37" s="163">
        <v>2014</v>
      </c>
      <c r="J37" s="163">
        <v>2016</v>
      </c>
      <c r="K37" s="163">
        <v>2016</v>
      </c>
      <c r="L37" s="163">
        <v>2016</v>
      </c>
      <c r="M37" s="165">
        <v>2017</v>
      </c>
      <c r="N37" s="165">
        <v>2017</v>
      </c>
      <c r="O37" s="165">
        <v>2016</v>
      </c>
      <c r="P37" s="165">
        <v>2016</v>
      </c>
      <c r="Q37" s="165">
        <v>2015</v>
      </c>
      <c r="R37" s="165" t="s">
        <v>1053</v>
      </c>
      <c r="S37" s="165">
        <v>2017</v>
      </c>
      <c r="T37" s="165">
        <v>2014</v>
      </c>
      <c r="U37" s="165">
        <v>2015</v>
      </c>
      <c r="V37" s="165" t="s">
        <v>1131</v>
      </c>
      <c r="W37" s="165">
        <v>2015</v>
      </c>
      <c r="X37" s="165">
        <v>2014</v>
      </c>
      <c r="Y37" s="165">
        <v>2010</v>
      </c>
      <c r="Z37" s="165">
        <v>2016</v>
      </c>
      <c r="AA37" s="165">
        <v>2015</v>
      </c>
      <c r="AB37" s="165">
        <v>2015</v>
      </c>
      <c r="AC37" s="165">
        <v>2014</v>
      </c>
      <c r="AD37" s="165">
        <v>2015</v>
      </c>
      <c r="AE37" s="165" t="s">
        <v>1053</v>
      </c>
      <c r="AF37" s="165">
        <v>2015</v>
      </c>
      <c r="AG37" s="164">
        <v>2013</v>
      </c>
      <c r="AH37" s="165">
        <v>2015</v>
      </c>
      <c r="AI37" s="165">
        <v>2016</v>
      </c>
      <c r="AJ37" s="165">
        <v>2017</v>
      </c>
      <c r="AK37" s="168" t="s">
        <v>1053</v>
      </c>
      <c r="AL37" s="168">
        <v>2016</v>
      </c>
      <c r="AM37" s="165">
        <v>2016</v>
      </c>
      <c r="AN37" s="165">
        <v>2014</v>
      </c>
      <c r="AO37" s="165">
        <v>2014</v>
      </c>
      <c r="AP37" s="165">
        <v>2014</v>
      </c>
      <c r="AQ37" s="165">
        <v>2014</v>
      </c>
      <c r="AR37" s="165">
        <v>2011</v>
      </c>
      <c r="AS37" s="165">
        <v>2015</v>
      </c>
      <c r="AT37" s="165">
        <v>2016</v>
      </c>
      <c r="AU37" s="165">
        <v>2014</v>
      </c>
      <c r="AV37" s="165">
        <v>2015</v>
      </c>
      <c r="AW37" s="165">
        <v>2015</v>
      </c>
      <c r="AX37" s="165">
        <v>2015</v>
      </c>
      <c r="AY37" s="165">
        <v>2014</v>
      </c>
      <c r="AZ37" s="165">
        <v>2015</v>
      </c>
      <c r="BA37" s="165">
        <v>2015</v>
      </c>
      <c r="BB37" s="165">
        <v>2016</v>
      </c>
      <c r="BC37" s="165">
        <v>2015</v>
      </c>
      <c r="BD37" s="165">
        <v>2014</v>
      </c>
      <c r="BE37" s="165">
        <v>2014</v>
      </c>
      <c r="BF37" s="108"/>
    </row>
    <row r="38" spans="1:58" x14ac:dyDescent="0.25">
      <c r="A38" s="133" t="s">
        <v>376</v>
      </c>
      <c r="B38" s="111" t="s">
        <v>65</v>
      </c>
      <c r="C38" s="163">
        <v>2014</v>
      </c>
      <c r="D38" s="163">
        <v>2014</v>
      </c>
      <c r="E38" s="163">
        <v>2014</v>
      </c>
      <c r="F38" s="163">
        <v>2014</v>
      </c>
      <c r="G38" s="163">
        <v>2014</v>
      </c>
      <c r="H38" s="163">
        <v>2014</v>
      </c>
      <c r="I38" s="163">
        <v>2014</v>
      </c>
      <c r="J38" s="163">
        <v>2016</v>
      </c>
      <c r="K38" s="163">
        <v>2016</v>
      </c>
      <c r="L38" s="163">
        <v>2016</v>
      </c>
      <c r="M38" s="165">
        <v>2017</v>
      </c>
      <c r="N38" s="165">
        <v>2017</v>
      </c>
      <c r="O38" s="165">
        <v>2016</v>
      </c>
      <c r="P38" s="165">
        <v>2016</v>
      </c>
      <c r="Q38" s="165">
        <v>2015</v>
      </c>
      <c r="R38" s="165">
        <v>2012</v>
      </c>
      <c r="S38" s="165">
        <v>2017</v>
      </c>
      <c r="T38" s="165">
        <v>2014</v>
      </c>
      <c r="U38" s="165">
        <v>2015</v>
      </c>
      <c r="V38" s="165" t="s">
        <v>1131</v>
      </c>
      <c r="W38" s="165">
        <v>2015</v>
      </c>
      <c r="X38" s="165">
        <v>2010</v>
      </c>
      <c r="Y38" s="165">
        <v>2012</v>
      </c>
      <c r="Z38" s="165">
        <v>2016</v>
      </c>
      <c r="AA38" s="165">
        <v>2015</v>
      </c>
      <c r="AB38" s="165">
        <v>2011</v>
      </c>
      <c r="AC38" s="165">
        <v>2014</v>
      </c>
      <c r="AD38" s="165">
        <v>2015</v>
      </c>
      <c r="AE38" s="165">
        <v>2012</v>
      </c>
      <c r="AF38" s="165">
        <v>2015</v>
      </c>
      <c r="AG38" s="164">
        <v>2010</v>
      </c>
      <c r="AH38" s="165">
        <v>2015</v>
      </c>
      <c r="AI38" s="165">
        <v>2016</v>
      </c>
      <c r="AJ38" s="165">
        <v>2017</v>
      </c>
      <c r="AK38" s="168" t="s">
        <v>1053</v>
      </c>
      <c r="AL38" s="168">
        <v>2016</v>
      </c>
      <c r="AM38" s="165">
        <v>2016</v>
      </c>
      <c r="AN38" s="165">
        <v>2014</v>
      </c>
      <c r="AO38" s="165">
        <v>2014</v>
      </c>
      <c r="AP38" s="165">
        <v>2014</v>
      </c>
      <c r="AQ38" s="165">
        <v>2014</v>
      </c>
      <c r="AR38" s="165">
        <v>2011</v>
      </c>
      <c r="AS38" s="165">
        <v>2015</v>
      </c>
      <c r="AT38" s="165">
        <v>2016</v>
      </c>
      <c r="AU38" s="165">
        <v>2014</v>
      </c>
      <c r="AV38" s="165">
        <v>2015</v>
      </c>
      <c r="AW38" s="165">
        <v>2015</v>
      </c>
      <c r="AX38" s="165">
        <v>2015</v>
      </c>
      <c r="AY38" s="165">
        <v>2014</v>
      </c>
      <c r="AZ38" s="165">
        <v>2015</v>
      </c>
      <c r="BA38" s="165">
        <v>2015</v>
      </c>
      <c r="BB38" s="165">
        <v>2016</v>
      </c>
      <c r="BC38" s="165">
        <v>2015</v>
      </c>
      <c r="BD38" s="165">
        <v>2014</v>
      </c>
      <c r="BE38" s="165">
        <v>2014</v>
      </c>
      <c r="BF38" s="108"/>
    </row>
    <row r="39" spans="1:58" x14ac:dyDescent="0.25">
      <c r="A39" s="133" t="s">
        <v>67</v>
      </c>
      <c r="B39" s="111" t="s">
        <v>66</v>
      </c>
      <c r="C39" s="163">
        <v>2014</v>
      </c>
      <c r="D39" s="163">
        <v>2014</v>
      </c>
      <c r="E39" s="163">
        <v>2014</v>
      </c>
      <c r="F39" s="163">
        <v>2014</v>
      </c>
      <c r="G39" s="163">
        <v>2014</v>
      </c>
      <c r="H39" s="163">
        <v>2014</v>
      </c>
      <c r="I39" s="163">
        <v>2014</v>
      </c>
      <c r="J39" s="163">
        <v>2016</v>
      </c>
      <c r="K39" s="163">
        <v>2016</v>
      </c>
      <c r="L39" s="163">
        <v>2016</v>
      </c>
      <c r="M39" s="165">
        <v>2017</v>
      </c>
      <c r="N39" s="165">
        <v>2017</v>
      </c>
      <c r="O39" s="165">
        <v>2016</v>
      </c>
      <c r="P39" s="165">
        <v>2016</v>
      </c>
      <c r="Q39" s="165">
        <v>2015</v>
      </c>
      <c r="R39" s="165">
        <v>2010</v>
      </c>
      <c r="S39" s="165">
        <v>2017</v>
      </c>
      <c r="T39" s="165">
        <v>2014</v>
      </c>
      <c r="U39" s="165">
        <v>2015</v>
      </c>
      <c r="V39" s="165" t="s">
        <v>1131</v>
      </c>
      <c r="W39" s="165">
        <v>2015</v>
      </c>
      <c r="X39" s="165">
        <v>2010</v>
      </c>
      <c r="Y39" s="165">
        <v>2010</v>
      </c>
      <c r="Z39" s="165">
        <v>2016</v>
      </c>
      <c r="AA39" s="165">
        <v>2015</v>
      </c>
      <c r="AB39" s="165">
        <v>2015</v>
      </c>
      <c r="AC39" s="165">
        <v>2014</v>
      </c>
      <c r="AD39" s="165">
        <v>2015</v>
      </c>
      <c r="AE39" s="165">
        <v>2012</v>
      </c>
      <c r="AF39" s="165">
        <v>2015</v>
      </c>
      <c r="AG39" s="164">
        <v>2014</v>
      </c>
      <c r="AH39" s="165">
        <v>2015</v>
      </c>
      <c r="AI39" s="165">
        <v>2016</v>
      </c>
      <c r="AJ39" s="165">
        <v>2017</v>
      </c>
      <c r="AK39" s="168">
        <v>2016</v>
      </c>
      <c r="AL39" s="168">
        <v>2016</v>
      </c>
      <c r="AM39" s="165">
        <v>2016</v>
      </c>
      <c r="AN39" s="165">
        <v>2014</v>
      </c>
      <c r="AO39" s="165">
        <v>2014</v>
      </c>
      <c r="AP39" s="165">
        <v>2014</v>
      </c>
      <c r="AQ39" s="165">
        <v>2014</v>
      </c>
      <c r="AR39" s="165">
        <v>2015</v>
      </c>
      <c r="AS39" s="165">
        <v>2015</v>
      </c>
      <c r="AT39" s="165">
        <v>2016</v>
      </c>
      <c r="AU39" s="165">
        <v>2014</v>
      </c>
      <c r="AV39" s="165">
        <v>2015</v>
      </c>
      <c r="AW39" s="165">
        <v>2015</v>
      </c>
      <c r="AX39" s="165">
        <v>2015</v>
      </c>
      <c r="AY39" s="165">
        <v>2014</v>
      </c>
      <c r="AZ39" s="165">
        <v>2015</v>
      </c>
      <c r="BA39" s="165">
        <v>2015</v>
      </c>
      <c r="BB39" s="165">
        <v>2016</v>
      </c>
      <c r="BC39" s="165">
        <v>2015</v>
      </c>
      <c r="BD39" s="165">
        <v>2014</v>
      </c>
      <c r="BE39" s="165">
        <v>2014</v>
      </c>
      <c r="BF39" s="108"/>
    </row>
    <row r="40" spans="1:58" x14ac:dyDescent="0.25">
      <c r="A40" s="133" t="s">
        <v>69</v>
      </c>
      <c r="B40" s="111" t="s">
        <v>68</v>
      </c>
      <c r="C40" s="163">
        <v>2014</v>
      </c>
      <c r="D40" s="163">
        <v>2014</v>
      </c>
      <c r="E40" s="163">
        <v>2014</v>
      </c>
      <c r="F40" s="163">
        <v>2014</v>
      </c>
      <c r="G40" s="163">
        <v>2014</v>
      </c>
      <c r="H40" s="163">
        <v>2014</v>
      </c>
      <c r="I40" s="163">
        <v>2014</v>
      </c>
      <c r="J40" s="163">
        <v>2016</v>
      </c>
      <c r="K40" s="163">
        <v>2016</v>
      </c>
      <c r="L40" s="163">
        <v>2016</v>
      </c>
      <c r="M40" s="165">
        <v>2017</v>
      </c>
      <c r="N40" s="165">
        <v>2017</v>
      </c>
      <c r="O40" s="165">
        <v>2016</v>
      </c>
      <c r="P40" s="165">
        <v>2016</v>
      </c>
      <c r="Q40" s="165">
        <v>2015</v>
      </c>
      <c r="R40" s="165">
        <v>2012</v>
      </c>
      <c r="S40" s="165">
        <v>2017</v>
      </c>
      <c r="T40" s="165">
        <v>2014</v>
      </c>
      <c r="U40" s="165">
        <v>2015</v>
      </c>
      <c r="V40" s="165" t="s">
        <v>1131</v>
      </c>
      <c r="W40" s="165">
        <v>2015</v>
      </c>
      <c r="X40" s="165">
        <v>2012</v>
      </c>
      <c r="Y40" s="165" t="s">
        <v>1053</v>
      </c>
      <c r="Z40" s="165">
        <v>2016</v>
      </c>
      <c r="AA40" s="165">
        <v>2015</v>
      </c>
      <c r="AB40" s="165" t="s">
        <v>1053</v>
      </c>
      <c r="AC40" s="165">
        <v>2014</v>
      </c>
      <c r="AD40" s="165">
        <v>2015</v>
      </c>
      <c r="AE40" s="165">
        <v>2012</v>
      </c>
      <c r="AF40" s="165" t="s">
        <v>1053</v>
      </c>
      <c r="AG40" s="164">
        <v>2004</v>
      </c>
      <c r="AH40" s="165">
        <v>2015</v>
      </c>
      <c r="AI40" s="165">
        <v>2016</v>
      </c>
      <c r="AJ40" s="165">
        <v>2017</v>
      </c>
      <c r="AK40" s="168" t="s">
        <v>1053</v>
      </c>
      <c r="AL40" s="168">
        <v>2016</v>
      </c>
      <c r="AM40" s="165">
        <v>2016</v>
      </c>
      <c r="AN40" s="165">
        <v>2014</v>
      </c>
      <c r="AO40" s="165">
        <v>2014</v>
      </c>
      <c r="AP40" s="165" t="s">
        <v>1053</v>
      </c>
      <c r="AQ40" s="165" t="s">
        <v>1053</v>
      </c>
      <c r="AR40" s="165">
        <v>2009</v>
      </c>
      <c r="AS40" s="165">
        <v>2015</v>
      </c>
      <c r="AT40" s="165">
        <v>2016</v>
      </c>
      <c r="AU40" s="165">
        <v>2014</v>
      </c>
      <c r="AV40" s="165">
        <v>2015</v>
      </c>
      <c r="AW40" s="165">
        <v>2015</v>
      </c>
      <c r="AX40" s="165">
        <v>2015</v>
      </c>
      <c r="AY40" s="165">
        <v>2014</v>
      </c>
      <c r="AZ40" s="165">
        <v>2015</v>
      </c>
      <c r="BA40" s="165">
        <v>2015</v>
      </c>
      <c r="BB40" s="165">
        <v>2016</v>
      </c>
      <c r="BC40" s="165">
        <v>2015</v>
      </c>
      <c r="BD40" s="165">
        <v>2014</v>
      </c>
      <c r="BE40" s="165">
        <v>2014</v>
      </c>
      <c r="BF40" s="108"/>
    </row>
    <row r="41" spans="1:58" x14ac:dyDescent="0.25">
      <c r="A41" s="133" t="s">
        <v>374</v>
      </c>
      <c r="B41" s="111" t="s">
        <v>71</v>
      </c>
      <c r="C41" s="163">
        <v>2014</v>
      </c>
      <c r="D41" s="163">
        <v>2014</v>
      </c>
      <c r="E41" s="163">
        <v>2014</v>
      </c>
      <c r="F41" s="163">
        <v>2014</v>
      </c>
      <c r="G41" s="163">
        <v>2014</v>
      </c>
      <c r="H41" s="163">
        <v>2014</v>
      </c>
      <c r="I41" s="163">
        <v>2014</v>
      </c>
      <c r="J41" s="163">
        <v>2016</v>
      </c>
      <c r="K41" s="163">
        <v>2016</v>
      </c>
      <c r="L41" s="163">
        <v>2016</v>
      </c>
      <c r="M41" s="165">
        <v>2017</v>
      </c>
      <c r="N41" s="165">
        <v>2017</v>
      </c>
      <c r="O41" s="165">
        <v>2016</v>
      </c>
      <c r="P41" s="165">
        <v>2016</v>
      </c>
      <c r="Q41" s="165">
        <v>2015</v>
      </c>
      <c r="R41" s="165">
        <v>2012</v>
      </c>
      <c r="S41" s="165">
        <v>2017</v>
      </c>
      <c r="T41" s="165">
        <v>2014</v>
      </c>
      <c r="U41" s="165">
        <v>2015</v>
      </c>
      <c r="V41" s="165" t="s">
        <v>1131</v>
      </c>
      <c r="W41" s="165">
        <v>2015</v>
      </c>
      <c r="X41" s="165">
        <v>2015</v>
      </c>
      <c r="Y41" s="165">
        <v>2010</v>
      </c>
      <c r="Z41" s="165">
        <v>2016</v>
      </c>
      <c r="AA41" s="165">
        <v>2015</v>
      </c>
      <c r="AB41" s="165">
        <v>2014</v>
      </c>
      <c r="AC41" s="165">
        <v>2014</v>
      </c>
      <c r="AD41" s="165">
        <v>2015</v>
      </c>
      <c r="AE41" s="165">
        <v>2012</v>
      </c>
      <c r="AF41" s="165">
        <v>2015</v>
      </c>
      <c r="AG41" s="164">
        <v>2011</v>
      </c>
      <c r="AH41" s="165">
        <v>2015</v>
      </c>
      <c r="AI41" s="165">
        <v>2016</v>
      </c>
      <c r="AJ41" s="165">
        <v>2017</v>
      </c>
      <c r="AK41" s="168">
        <v>2017</v>
      </c>
      <c r="AL41" s="168">
        <v>2017</v>
      </c>
      <c r="AM41" s="165">
        <v>2016</v>
      </c>
      <c r="AN41" s="165">
        <v>2014</v>
      </c>
      <c r="AO41" s="165">
        <v>2014</v>
      </c>
      <c r="AP41" s="165">
        <v>2014</v>
      </c>
      <c r="AQ41" s="165">
        <v>2014</v>
      </c>
      <c r="AR41" s="165" t="s">
        <v>1053</v>
      </c>
      <c r="AS41" s="165">
        <v>2015</v>
      </c>
      <c r="AT41" s="165">
        <v>2016</v>
      </c>
      <c r="AU41" s="165">
        <v>2014</v>
      </c>
      <c r="AV41" s="165">
        <v>2015</v>
      </c>
      <c r="AW41" s="165">
        <v>2015</v>
      </c>
      <c r="AX41" s="165">
        <v>2015</v>
      </c>
      <c r="AY41" s="165">
        <v>2014</v>
      </c>
      <c r="AZ41" s="165">
        <v>2015</v>
      </c>
      <c r="BA41" s="165">
        <v>2015</v>
      </c>
      <c r="BB41" s="165">
        <v>2016</v>
      </c>
      <c r="BC41" s="165">
        <v>2015</v>
      </c>
      <c r="BD41" s="165">
        <v>2014</v>
      </c>
      <c r="BE41" s="165">
        <v>2014</v>
      </c>
      <c r="BF41" s="108"/>
    </row>
    <row r="42" spans="1:58" x14ac:dyDescent="0.25">
      <c r="A42" s="133" t="s">
        <v>846</v>
      </c>
      <c r="B42" s="111" t="s">
        <v>70</v>
      </c>
      <c r="C42" s="163">
        <v>2014</v>
      </c>
      <c r="D42" s="163">
        <v>2014</v>
      </c>
      <c r="E42" s="163">
        <v>2014</v>
      </c>
      <c r="F42" s="163">
        <v>2014</v>
      </c>
      <c r="G42" s="163">
        <v>2014</v>
      </c>
      <c r="H42" s="163">
        <v>2014</v>
      </c>
      <c r="I42" s="163">
        <v>2014</v>
      </c>
      <c r="J42" s="163">
        <v>2016</v>
      </c>
      <c r="K42" s="163">
        <v>2016</v>
      </c>
      <c r="L42" s="163">
        <v>2016</v>
      </c>
      <c r="M42" s="165">
        <v>2017</v>
      </c>
      <c r="N42" s="165">
        <v>2017</v>
      </c>
      <c r="O42" s="165">
        <v>2016</v>
      </c>
      <c r="P42" s="165">
        <v>2016</v>
      </c>
      <c r="Q42" s="165">
        <v>2015</v>
      </c>
      <c r="R42" s="165">
        <v>2014</v>
      </c>
      <c r="S42" s="165">
        <v>2017</v>
      </c>
      <c r="T42" s="165">
        <v>2014</v>
      </c>
      <c r="U42" s="165">
        <v>2015</v>
      </c>
      <c r="V42" s="165" t="s">
        <v>1131</v>
      </c>
      <c r="W42" s="165">
        <v>2015</v>
      </c>
      <c r="X42" s="165">
        <v>2013</v>
      </c>
      <c r="Y42" s="165" t="s">
        <v>1053</v>
      </c>
      <c r="Z42" s="165">
        <v>2016</v>
      </c>
      <c r="AA42" s="165">
        <v>2015</v>
      </c>
      <c r="AB42" s="165">
        <v>2015</v>
      </c>
      <c r="AC42" s="165">
        <v>2014</v>
      </c>
      <c r="AD42" s="165">
        <v>2015</v>
      </c>
      <c r="AE42" s="165">
        <v>2012</v>
      </c>
      <c r="AF42" s="165">
        <v>2015</v>
      </c>
      <c r="AG42" s="164">
        <v>2012</v>
      </c>
      <c r="AH42" s="165">
        <v>2015</v>
      </c>
      <c r="AI42" s="165">
        <v>2016</v>
      </c>
      <c r="AJ42" s="165">
        <v>2017</v>
      </c>
      <c r="AK42" s="168">
        <v>2017</v>
      </c>
      <c r="AL42" s="168">
        <v>2017</v>
      </c>
      <c r="AM42" s="165">
        <v>2016</v>
      </c>
      <c r="AN42" s="165">
        <v>2014</v>
      </c>
      <c r="AO42" s="165">
        <v>2014</v>
      </c>
      <c r="AP42" s="165" t="s">
        <v>1053</v>
      </c>
      <c r="AQ42" s="165" t="s">
        <v>1053</v>
      </c>
      <c r="AR42" s="165">
        <v>2015</v>
      </c>
      <c r="AS42" s="165">
        <v>2015</v>
      </c>
      <c r="AT42" s="165">
        <v>2016</v>
      </c>
      <c r="AU42" s="165">
        <v>2014</v>
      </c>
      <c r="AV42" s="165">
        <v>2015</v>
      </c>
      <c r="AW42" s="165">
        <v>2015</v>
      </c>
      <c r="AX42" s="165">
        <v>2015</v>
      </c>
      <c r="AY42" s="165">
        <v>2014</v>
      </c>
      <c r="AZ42" s="165">
        <v>2015</v>
      </c>
      <c r="BA42" s="165">
        <v>2015</v>
      </c>
      <c r="BB42" s="165">
        <v>2016</v>
      </c>
      <c r="BC42" s="165">
        <v>2015</v>
      </c>
      <c r="BD42" s="165">
        <v>2014</v>
      </c>
      <c r="BE42" s="165">
        <v>2014</v>
      </c>
      <c r="BF42" s="108"/>
    </row>
    <row r="43" spans="1:58" x14ac:dyDescent="0.25">
      <c r="A43" s="133" t="s">
        <v>73</v>
      </c>
      <c r="B43" s="111" t="s">
        <v>72</v>
      </c>
      <c r="C43" s="163">
        <v>2014</v>
      </c>
      <c r="D43" s="163">
        <v>2014</v>
      </c>
      <c r="E43" s="163">
        <v>2014</v>
      </c>
      <c r="F43" s="163">
        <v>2014</v>
      </c>
      <c r="G43" s="163">
        <v>2014</v>
      </c>
      <c r="H43" s="163">
        <v>2014</v>
      </c>
      <c r="I43" s="163">
        <v>2014</v>
      </c>
      <c r="J43" s="163">
        <v>2016</v>
      </c>
      <c r="K43" s="163">
        <v>2016</v>
      </c>
      <c r="L43" s="163">
        <v>2016</v>
      </c>
      <c r="M43" s="165">
        <v>2017</v>
      </c>
      <c r="N43" s="165">
        <v>2017</v>
      </c>
      <c r="O43" s="165">
        <v>2016</v>
      </c>
      <c r="P43" s="165">
        <v>2016</v>
      </c>
      <c r="Q43" s="165">
        <v>2015</v>
      </c>
      <c r="R43" s="165" t="s">
        <v>1053</v>
      </c>
      <c r="S43" s="165">
        <v>2017</v>
      </c>
      <c r="T43" s="165">
        <v>2014</v>
      </c>
      <c r="U43" s="165">
        <v>2015</v>
      </c>
      <c r="V43" s="165" t="s">
        <v>1131</v>
      </c>
      <c r="W43" s="165">
        <v>2015</v>
      </c>
      <c r="X43" s="165">
        <v>2008</v>
      </c>
      <c r="Y43" s="165">
        <v>2013</v>
      </c>
      <c r="Z43" s="165">
        <v>2016</v>
      </c>
      <c r="AA43" s="165">
        <v>2015</v>
      </c>
      <c r="AB43" s="165">
        <v>2015</v>
      </c>
      <c r="AC43" s="165">
        <v>2014</v>
      </c>
      <c r="AD43" s="165">
        <v>2015</v>
      </c>
      <c r="AE43" s="165">
        <v>2012</v>
      </c>
      <c r="AF43" s="165">
        <v>2015</v>
      </c>
      <c r="AG43" s="164">
        <v>2014</v>
      </c>
      <c r="AH43" s="165">
        <v>2015</v>
      </c>
      <c r="AI43" s="165">
        <v>2016</v>
      </c>
      <c r="AJ43" s="165">
        <v>2017</v>
      </c>
      <c r="AK43" s="168" t="s">
        <v>1053</v>
      </c>
      <c r="AL43" s="168">
        <v>2016</v>
      </c>
      <c r="AM43" s="165">
        <v>2016</v>
      </c>
      <c r="AN43" s="165">
        <v>2014</v>
      </c>
      <c r="AO43" s="165">
        <v>2014</v>
      </c>
      <c r="AP43" s="165">
        <v>2014</v>
      </c>
      <c r="AQ43" s="165">
        <v>2014</v>
      </c>
      <c r="AR43" s="165">
        <v>2011</v>
      </c>
      <c r="AS43" s="165">
        <v>2015</v>
      </c>
      <c r="AT43" s="165">
        <v>2016</v>
      </c>
      <c r="AU43" s="165">
        <v>2014</v>
      </c>
      <c r="AV43" s="165">
        <v>2015</v>
      </c>
      <c r="AW43" s="165">
        <v>2015</v>
      </c>
      <c r="AX43" s="165">
        <v>2015</v>
      </c>
      <c r="AY43" s="165">
        <v>2014</v>
      </c>
      <c r="AZ43" s="165">
        <v>2015</v>
      </c>
      <c r="BA43" s="165">
        <v>2015</v>
      </c>
      <c r="BB43" s="165">
        <v>2016</v>
      </c>
      <c r="BC43" s="165">
        <v>2015</v>
      </c>
      <c r="BD43" s="165">
        <v>2014</v>
      </c>
      <c r="BE43" s="165">
        <v>2014</v>
      </c>
      <c r="BF43" s="108"/>
    </row>
    <row r="44" spans="1:58" x14ac:dyDescent="0.25">
      <c r="A44" s="133" t="s">
        <v>371</v>
      </c>
      <c r="B44" s="111" t="s">
        <v>74</v>
      </c>
      <c r="C44" s="163">
        <v>2014</v>
      </c>
      <c r="D44" s="163">
        <v>2014</v>
      </c>
      <c r="E44" s="163">
        <v>2014</v>
      </c>
      <c r="F44" s="163">
        <v>2014</v>
      </c>
      <c r="G44" s="163">
        <v>2014</v>
      </c>
      <c r="H44" s="163">
        <v>2014</v>
      </c>
      <c r="I44" s="163">
        <v>2014</v>
      </c>
      <c r="J44" s="163">
        <v>2016</v>
      </c>
      <c r="K44" s="163">
        <v>2016</v>
      </c>
      <c r="L44" s="163">
        <v>2016</v>
      </c>
      <c r="M44" s="165">
        <v>2017</v>
      </c>
      <c r="N44" s="165">
        <v>2017</v>
      </c>
      <c r="O44" s="165">
        <v>2016</v>
      </c>
      <c r="P44" s="165">
        <v>2016</v>
      </c>
      <c r="Q44" s="165">
        <v>2015</v>
      </c>
      <c r="R44" s="165">
        <v>2012</v>
      </c>
      <c r="S44" s="165">
        <v>2017</v>
      </c>
      <c r="T44" s="165">
        <v>2014</v>
      </c>
      <c r="U44" s="165">
        <v>2015</v>
      </c>
      <c r="V44" s="165" t="s">
        <v>1131</v>
      </c>
      <c r="W44" s="165">
        <v>2015</v>
      </c>
      <c r="X44" s="165">
        <v>2012</v>
      </c>
      <c r="Y44" s="165">
        <v>2010</v>
      </c>
      <c r="Z44" s="165">
        <v>2016</v>
      </c>
      <c r="AA44" s="165">
        <v>2015</v>
      </c>
      <c r="AB44" s="165">
        <v>2015</v>
      </c>
      <c r="AC44" s="165">
        <v>2014</v>
      </c>
      <c r="AD44" s="165">
        <v>2015</v>
      </c>
      <c r="AE44" s="165">
        <v>2012</v>
      </c>
      <c r="AF44" s="165">
        <v>2015</v>
      </c>
      <c r="AG44" s="164">
        <v>2008</v>
      </c>
      <c r="AH44" s="165">
        <v>2015</v>
      </c>
      <c r="AI44" s="165">
        <v>2016</v>
      </c>
      <c r="AJ44" s="165">
        <v>2017</v>
      </c>
      <c r="AK44" s="168">
        <v>2016</v>
      </c>
      <c r="AL44" s="168">
        <v>2016</v>
      </c>
      <c r="AM44" s="165">
        <v>2016</v>
      </c>
      <c r="AN44" s="165">
        <v>2014</v>
      </c>
      <c r="AO44" s="165">
        <v>2014</v>
      </c>
      <c r="AP44" s="165">
        <v>2014</v>
      </c>
      <c r="AQ44" s="165">
        <v>2014</v>
      </c>
      <c r="AR44" s="165">
        <v>2015</v>
      </c>
      <c r="AS44" s="165">
        <v>2015</v>
      </c>
      <c r="AT44" s="165">
        <v>2016</v>
      </c>
      <c r="AU44" s="165">
        <v>2014</v>
      </c>
      <c r="AV44" s="165">
        <v>2015</v>
      </c>
      <c r="AW44" s="165">
        <v>2015</v>
      </c>
      <c r="AX44" s="165">
        <v>2015</v>
      </c>
      <c r="AY44" s="165">
        <v>2014</v>
      </c>
      <c r="AZ44" s="165">
        <v>2015</v>
      </c>
      <c r="BA44" s="165">
        <v>2015</v>
      </c>
      <c r="BB44" s="165">
        <v>2016</v>
      </c>
      <c r="BC44" s="165">
        <v>2015</v>
      </c>
      <c r="BD44" s="165">
        <v>2014</v>
      </c>
      <c r="BE44" s="165">
        <v>2014</v>
      </c>
      <c r="BF44" s="108"/>
    </row>
    <row r="45" spans="1:58" x14ac:dyDescent="0.25">
      <c r="A45" s="133" t="s">
        <v>76</v>
      </c>
      <c r="B45" s="111" t="s">
        <v>75</v>
      </c>
      <c r="C45" s="163">
        <v>2014</v>
      </c>
      <c r="D45" s="163">
        <v>2014</v>
      </c>
      <c r="E45" s="163">
        <v>2014</v>
      </c>
      <c r="F45" s="163">
        <v>2014</v>
      </c>
      <c r="G45" s="163">
        <v>2014</v>
      </c>
      <c r="H45" s="163">
        <v>2014</v>
      </c>
      <c r="I45" s="163">
        <v>2014</v>
      </c>
      <c r="J45" s="163">
        <v>2016</v>
      </c>
      <c r="K45" s="163">
        <v>2016</v>
      </c>
      <c r="L45" s="163">
        <v>2016</v>
      </c>
      <c r="M45" s="165">
        <v>2017</v>
      </c>
      <c r="N45" s="165">
        <v>2017</v>
      </c>
      <c r="O45" s="165">
        <v>2016</v>
      </c>
      <c r="P45" s="165">
        <v>2016</v>
      </c>
      <c r="Q45" s="165">
        <v>2015</v>
      </c>
      <c r="R45" s="165" t="s">
        <v>1053</v>
      </c>
      <c r="S45" s="165">
        <v>2017</v>
      </c>
      <c r="T45" s="165">
        <v>2014</v>
      </c>
      <c r="U45" s="165">
        <v>2015</v>
      </c>
      <c r="V45" s="165" t="s">
        <v>1053</v>
      </c>
      <c r="W45" s="165">
        <v>2015</v>
      </c>
      <c r="X45" s="165" t="s">
        <v>1053</v>
      </c>
      <c r="Y45" s="165">
        <v>2012</v>
      </c>
      <c r="Z45" s="165">
        <v>2016</v>
      </c>
      <c r="AA45" s="165">
        <v>2015</v>
      </c>
      <c r="AB45" s="165" t="s">
        <v>1053</v>
      </c>
      <c r="AC45" s="165">
        <v>2014</v>
      </c>
      <c r="AD45" s="165">
        <v>2015</v>
      </c>
      <c r="AE45" s="165" t="s">
        <v>1053</v>
      </c>
      <c r="AF45" s="165">
        <v>2015</v>
      </c>
      <c r="AG45" s="164">
        <v>2011</v>
      </c>
      <c r="AH45" s="165">
        <v>2015</v>
      </c>
      <c r="AI45" s="165">
        <v>2016</v>
      </c>
      <c r="AJ45" s="165">
        <v>2017</v>
      </c>
      <c r="AK45" s="168" t="s">
        <v>1053</v>
      </c>
      <c r="AL45" s="168">
        <v>2016</v>
      </c>
      <c r="AM45" s="165">
        <v>2016</v>
      </c>
      <c r="AN45" s="165">
        <v>2014</v>
      </c>
      <c r="AO45" s="165">
        <v>2014</v>
      </c>
      <c r="AP45" s="165">
        <v>2014</v>
      </c>
      <c r="AQ45" s="165">
        <v>2014</v>
      </c>
      <c r="AR45" s="165">
        <v>2015</v>
      </c>
      <c r="AS45" s="165">
        <v>2015</v>
      </c>
      <c r="AT45" s="165">
        <v>2016</v>
      </c>
      <c r="AU45" s="165">
        <v>2014</v>
      </c>
      <c r="AV45" s="165">
        <v>2015</v>
      </c>
      <c r="AW45" s="165">
        <v>2015</v>
      </c>
      <c r="AX45" s="165">
        <v>2015</v>
      </c>
      <c r="AY45" s="165">
        <v>2014</v>
      </c>
      <c r="AZ45" s="165">
        <v>2015</v>
      </c>
      <c r="BA45" s="165">
        <v>2015</v>
      </c>
      <c r="BB45" s="165">
        <v>2016</v>
      </c>
      <c r="BC45" s="165">
        <v>2015</v>
      </c>
      <c r="BD45" s="165">
        <v>2014</v>
      </c>
      <c r="BE45" s="165">
        <v>2014</v>
      </c>
      <c r="BF45" s="108"/>
    </row>
    <row r="46" spans="1:58" x14ac:dyDescent="0.25">
      <c r="A46" s="133" t="s">
        <v>78</v>
      </c>
      <c r="B46" s="111" t="s">
        <v>77</v>
      </c>
      <c r="C46" s="163">
        <v>2014</v>
      </c>
      <c r="D46" s="163">
        <v>2014</v>
      </c>
      <c r="E46" s="163">
        <v>2014</v>
      </c>
      <c r="F46" s="163">
        <v>2014</v>
      </c>
      <c r="G46" s="163">
        <v>2014</v>
      </c>
      <c r="H46" s="163">
        <v>2014</v>
      </c>
      <c r="I46" s="163">
        <v>2014</v>
      </c>
      <c r="J46" s="163">
        <v>2016</v>
      </c>
      <c r="K46" s="163">
        <v>2016</v>
      </c>
      <c r="L46" s="163">
        <v>2016</v>
      </c>
      <c r="M46" s="165">
        <v>2017</v>
      </c>
      <c r="N46" s="165">
        <v>2017</v>
      </c>
      <c r="O46" s="165">
        <v>2016</v>
      </c>
      <c r="P46" s="165">
        <v>2016</v>
      </c>
      <c r="Q46" s="165">
        <v>2015</v>
      </c>
      <c r="R46" s="165" t="s">
        <v>1053</v>
      </c>
      <c r="S46" s="165">
        <v>2017</v>
      </c>
      <c r="T46" s="165">
        <v>2014</v>
      </c>
      <c r="U46" s="165">
        <v>2015</v>
      </c>
      <c r="V46" s="165" t="s">
        <v>1053</v>
      </c>
      <c r="W46" s="165">
        <v>2015</v>
      </c>
      <c r="X46" s="165" t="s">
        <v>1053</v>
      </c>
      <c r="Y46" s="165">
        <v>2010</v>
      </c>
      <c r="Z46" s="165">
        <v>2016</v>
      </c>
      <c r="AA46" s="165">
        <v>2015</v>
      </c>
      <c r="AB46" s="165">
        <v>2015</v>
      </c>
      <c r="AC46" s="165">
        <v>2014</v>
      </c>
      <c r="AD46" s="165">
        <v>2015</v>
      </c>
      <c r="AE46" s="165" t="s">
        <v>1053</v>
      </c>
      <c r="AF46" s="165">
        <v>2015</v>
      </c>
      <c r="AG46" s="164" t="s">
        <v>1053</v>
      </c>
      <c r="AH46" s="165">
        <v>2015</v>
      </c>
      <c r="AI46" s="165">
        <v>2016</v>
      </c>
      <c r="AJ46" s="165">
        <v>2017</v>
      </c>
      <c r="AK46" s="168" t="s">
        <v>1053</v>
      </c>
      <c r="AL46" s="168">
        <v>2016</v>
      </c>
      <c r="AM46" s="165">
        <v>2016</v>
      </c>
      <c r="AN46" s="165">
        <v>2014</v>
      </c>
      <c r="AO46" s="165">
        <v>2014</v>
      </c>
      <c r="AP46" s="165" t="s">
        <v>1053</v>
      </c>
      <c r="AQ46" s="165" t="s">
        <v>1053</v>
      </c>
      <c r="AR46" s="165">
        <v>2011</v>
      </c>
      <c r="AS46" s="165">
        <v>2015</v>
      </c>
      <c r="AT46" s="165">
        <v>2016</v>
      </c>
      <c r="AU46" s="165">
        <v>2014</v>
      </c>
      <c r="AV46" s="165">
        <v>2015</v>
      </c>
      <c r="AW46" s="165">
        <v>2015</v>
      </c>
      <c r="AX46" s="165">
        <v>2015</v>
      </c>
      <c r="AY46" s="165">
        <v>2014</v>
      </c>
      <c r="AZ46" s="165">
        <v>2015</v>
      </c>
      <c r="BA46" s="165">
        <v>2015</v>
      </c>
      <c r="BB46" s="165">
        <v>2013</v>
      </c>
      <c r="BC46" s="165">
        <v>2015</v>
      </c>
      <c r="BD46" s="165">
        <v>2014</v>
      </c>
      <c r="BE46" s="165">
        <v>2014</v>
      </c>
      <c r="BF46" s="108"/>
    </row>
    <row r="47" spans="1:58" x14ac:dyDescent="0.25">
      <c r="A47" s="133" t="s">
        <v>80</v>
      </c>
      <c r="B47" s="111" t="s">
        <v>79</v>
      </c>
      <c r="C47" s="163">
        <v>2014</v>
      </c>
      <c r="D47" s="163">
        <v>2014</v>
      </c>
      <c r="E47" s="163">
        <v>2014</v>
      </c>
      <c r="F47" s="163">
        <v>2014</v>
      </c>
      <c r="G47" s="163">
        <v>2014</v>
      </c>
      <c r="H47" s="163">
        <v>2014</v>
      </c>
      <c r="I47" s="163">
        <v>2014</v>
      </c>
      <c r="J47" s="163">
        <v>2016</v>
      </c>
      <c r="K47" s="163">
        <v>2016</v>
      </c>
      <c r="L47" s="163">
        <v>2016</v>
      </c>
      <c r="M47" s="165">
        <v>2017</v>
      </c>
      <c r="N47" s="165">
        <v>2017</v>
      </c>
      <c r="O47" s="165">
        <v>2016</v>
      </c>
      <c r="P47" s="165">
        <v>2016</v>
      </c>
      <c r="Q47" s="165">
        <v>2015</v>
      </c>
      <c r="R47" s="165" t="s">
        <v>1053</v>
      </c>
      <c r="S47" s="165">
        <v>2017</v>
      </c>
      <c r="T47" s="165">
        <v>2014</v>
      </c>
      <c r="U47" s="165">
        <v>2015</v>
      </c>
      <c r="V47" s="165" t="s">
        <v>1053</v>
      </c>
      <c r="W47" s="165">
        <v>2015</v>
      </c>
      <c r="X47" s="165" t="s">
        <v>1053</v>
      </c>
      <c r="Y47" s="165">
        <v>2012</v>
      </c>
      <c r="Z47" s="165">
        <v>2016</v>
      </c>
      <c r="AA47" s="165">
        <v>2015</v>
      </c>
      <c r="AB47" s="165">
        <v>2013</v>
      </c>
      <c r="AC47" s="165">
        <v>2014</v>
      </c>
      <c r="AD47" s="165">
        <v>2015</v>
      </c>
      <c r="AE47" s="165" t="s">
        <v>1053</v>
      </c>
      <c r="AF47" s="165">
        <v>2015</v>
      </c>
      <c r="AG47" s="164">
        <v>2012</v>
      </c>
      <c r="AH47" s="165">
        <v>2015</v>
      </c>
      <c r="AI47" s="165">
        <v>2016</v>
      </c>
      <c r="AJ47" s="165">
        <v>2017</v>
      </c>
      <c r="AK47" s="168">
        <v>2016</v>
      </c>
      <c r="AL47" s="168">
        <v>2016</v>
      </c>
      <c r="AM47" s="165">
        <v>2016</v>
      </c>
      <c r="AN47" s="165">
        <v>2014</v>
      </c>
      <c r="AO47" s="165">
        <v>2014</v>
      </c>
      <c r="AP47" s="165">
        <v>2014</v>
      </c>
      <c r="AQ47" s="165">
        <v>2014</v>
      </c>
      <c r="AR47" s="165" t="s">
        <v>1053</v>
      </c>
      <c r="AS47" s="165">
        <v>2015</v>
      </c>
      <c r="AT47" s="165">
        <v>2016</v>
      </c>
      <c r="AU47" s="165">
        <v>2014</v>
      </c>
      <c r="AV47" s="165">
        <v>2015</v>
      </c>
      <c r="AW47" s="165">
        <v>2015</v>
      </c>
      <c r="AX47" s="165">
        <v>2015</v>
      </c>
      <c r="AY47" s="165">
        <v>2014</v>
      </c>
      <c r="AZ47" s="165">
        <v>2015</v>
      </c>
      <c r="BA47" s="165">
        <v>2015</v>
      </c>
      <c r="BB47" s="165">
        <v>2016</v>
      </c>
      <c r="BC47" s="165">
        <v>2015</v>
      </c>
      <c r="BD47" s="165">
        <v>2014</v>
      </c>
      <c r="BE47" s="165">
        <v>2014</v>
      </c>
      <c r="BF47" s="108"/>
    </row>
    <row r="48" spans="1:58" x14ac:dyDescent="0.25">
      <c r="A48" s="133" t="s">
        <v>82</v>
      </c>
      <c r="B48" s="111" t="s">
        <v>81</v>
      </c>
      <c r="C48" s="163">
        <v>2014</v>
      </c>
      <c r="D48" s="163">
        <v>2014</v>
      </c>
      <c r="E48" s="163">
        <v>2014</v>
      </c>
      <c r="F48" s="163">
        <v>2014</v>
      </c>
      <c r="G48" s="163">
        <v>2014</v>
      </c>
      <c r="H48" s="163">
        <v>2014</v>
      </c>
      <c r="I48" s="163">
        <v>2014</v>
      </c>
      <c r="J48" s="163">
        <v>2016</v>
      </c>
      <c r="K48" s="163">
        <v>2016</v>
      </c>
      <c r="L48" s="163">
        <v>2016</v>
      </c>
      <c r="M48" s="165">
        <v>2017</v>
      </c>
      <c r="N48" s="165">
        <v>2017</v>
      </c>
      <c r="O48" s="165">
        <v>2016</v>
      </c>
      <c r="P48" s="165">
        <v>2016</v>
      </c>
      <c r="Q48" s="165">
        <v>2015</v>
      </c>
      <c r="R48" s="165" t="s">
        <v>1053</v>
      </c>
      <c r="S48" s="165">
        <v>2017</v>
      </c>
      <c r="T48" s="165">
        <v>2014</v>
      </c>
      <c r="U48" s="165">
        <v>2015</v>
      </c>
      <c r="V48" s="165" t="s">
        <v>1053</v>
      </c>
      <c r="W48" s="165">
        <v>2015</v>
      </c>
      <c r="X48" s="165" t="s">
        <v>1053</v>
      </c>
      <c r="Y48" s="165">
        <v>2011</v>
      </c>
      <c r="Z48" s="165">
        <v>2016</v>
      </c>
      <c r="AA48" s="165">
        <v>2015</v>
      </c>
      <c r="AB48" s="165">
        <v>2013</v>
      </c>
      <c r="AC48" s="165">
        <v>2014</v>
      </c>
      <c r="AD48" s="165">
        <v>2015</v>
      </c>
      <c r="AE48" s="165" t="s">
        <v>1053</v>
      </c>
      <c r="AF48" s="165">
        <v>2015</v>
      </c>
      <c r="AG48" s="164">
        <v>2012</v>
      </c>
      <c r="AH48" s="165">
        <v>2015</v>
      </c>
      <c r="AI48" s="165">
        <v>2016</v>
      </c>
      <c r="AJ48" s="165">
        <v>2017</v>
      </c>
      <c r="AK48" s="168" t="s">
        <v>1053</v>
      </c>
      <c r="AL48" s="168">
        <v>2016</v>
      </c>
      <c r="AM48" s="165">
        <v>2016</v>
      </c>
      <c r="AN48" s="165">
        <v>2014</v>
      </c>
      <c r="AO48" s="165">
        <v>2014</v>
      </c>
      <c r="AP48" s="165">
        <v>2014</v>
      </c>
      <c r="AQ48" s="165">
        <v>2014</v>
      </c>
      <c r="AR48" s="165">
        <v>2015</v>
      </c>
      <c r="AS48" s="165">
        <v>2015</v>
      </c>
      <c r="AT48" s="165">
        <v>2016</v>
      </c>
      <c r="AU48" s="165">
        <v>2014</v>
      </c>
      <c r="AV48" s="165" t="s">
        <v>1053</v>
      </c>
      <c r="AW48" s="165">
        <v>2015</v>
      </c>
      <c r="AX48" s="165">
        <v>2015</v>
      </c>
      <c r="AY48" s="165">
        <v>2014</v>
      </c>
      <c r="AZ48" s="165">
        <v>2015</v>
      </c>
      <c r="BA48" s="165">
        <v>2015</v>
      </c>
      <c r="BB48" s="165">
        <v>2016</v>
      </c>
      <c r="BC48" s="165">
        <v>2015</v>
      </c>
      <c r="BD48" s="165">
        <v>2014</v>
      </c>
      <c r="BE48" s="165">
        <v>2014</v>
      </c>
      <c r="BF48" s="108"/>
    </row>
    <row r="49" spans="1:58" x14ac:dyDescent="0.25">
      <c r="A49" s="133" t="s">
        <v>84</v>
      </c>
      <c r="B49" s="111" t="s">
        <v>83</v>
      </c>
      <c r="C49" s="163">
        <v>2014</v>
      </c>
      <c r="D49" s="163">
        <v>2014</v>
      </c>
      <c r="E49" s="163">
        <v>2014</v>
      </c>
      <c r="F49" s="163">
        <v>2014</v>
      </c>
      <c r="G49" s="163">
        <v>2014</v>
      </c>
      <c r="H49" s="163">
        <v>2014</v>
      </c>
      <c r="I49" s="163">
        <v>2014</v>
      </c>
      <c r="J49" s="163">
        <v>2016</v>
      </c>
      <c r="K49" s="163">
        <v>2016</v>
      </c>
      <c r="L49" s="163">
        <v>2016</v>
      </c>
      <c r="M49" s="165">
        <v>2017</v>
      </c>
      <c r="N49" s="165">
        <v>2017</v>
      </c>
      <c r="O49" s="165">
        <v>2016</v>
      </c>
      <c r="P49" s="165">
        <v>2016</v>
      </c>
      <c r="Q49" s="165">
        <v>2015</v>
      </c>
      <c r="R49" s="165" t="s">
        <v>1053</v>
      </c>
      <c r="S49" s="165">
        <v>2017</v>
      </c>
      <c r="T49" s="165">
        <v>2014</v>
      </c>
      <c r="U49" s="165">
        <v>2015</v>
      </c>
      <c r="V49" s="165" t="s">
        <v>1053</v>
      </c>
      <c r="W49" s="165">
        <v>2015</v>
      </c>
      <c r="X49" s="165" t="s">
        <v>1053</v>
      </c>
      <c r="Y49" s="165">
        <v>2010</v>
      </c>
      <c r="Z49" s="165">
        <v>2016</v>
      </c>
      <c r="AA49" s="165">
        <v>2015</v>
      </c>
      <c r="AB49" s="165">
        <v>2014</v>
      </c>
      <c r="AC49" s="165">
        <v>2014</v>
      </c>
      <c r="AD49" s="165">
        <v>2015</v>
      </c>
      <c r="AE49" s="165" t="s">
        <v>1053</v>
      </c>
      <c r="AF49" s="165">
        <v>2015</v>
      </c>
      <c r="AG49" s="164">
        <v>2012</v>
      </c>
      <c r="AH49" s="165">
        <v>2015</v>
      </c>
      <c r="AI49" s="165">
        <v>2016</v>
      </c>
      <c r="AJ49" s="165">
        <v>2017</v>
      </c>
      <c r="AK49" s="168" t="s">
        <v>1053</v>
      </c>
      <c r="AL49" s="168">
        <v>2016</v>
      </c>
      <c r="AM49" s="165">
        <v>2016</v>
      </c>
      <c r="AN49" s="165">
        <v>2014</v>
      </c>
      <c r="AO49" s="165">
        <v>2014</v>
      </c>
      <c r="AP49" s="165">
        <v>2014</v>
      </c>
      <c r="AQ49" s="165">
        <v>2014</v>
      </c>
      <c r="AR49" s="165">
        <v>2015</v>
      </c>
      <c r="AS49" s="165">
        <v>2015</v>
      </c>
      <c r="AT49" s="165">
        <v>2016</v>
      </c>
      <c r="AU49" s="165">
        <v>2014</v>
      </c>
      <c r="AV49" s="165" t="s">
        <v>1053</v>
      </c>
      <c r="AW49" s="165">
        <v>2015</v>
      </c>
      <c r="AX49" s="165">
        <v>2015</v>
      </c>
      <c r="AY49" s="165">
        <v>2014</v>
      </c>
      <c r="AZ49" s="165">
        <v>2015</v>
      </c>
      <c r="BA49" s="165">
        <v>2015</v>
      </c>
      <c r="BB49" s="165">
        <v>2016</v>
      </c>
      <c r="BC49" s="165">
        <v>2015</v>
      </c>
      <c r="BD49" s="165">
        <v>2014</v>
      </c>
      <c r="BE49" s="165">
        <v>2014</v>
      </c>
      <c r="BF49" s="108"/>
    </row>
    <row r="50" spans="1:58" x14ac:dyDescent="0.25">
      <c r="A50" s="133" t="s">
        <v>86</v>
      </c>
      <c r="B50" s="111" t="s">
        <v>85</v>
      </c>
      <c r="C50" s="163">
        <v>2014</v>
      </c>
      <c r="D50" s="163">
        <v>2014</v>
      </c>
      <c r="E50" s="163">
        <v>2014</v>
      </c>
      <c r="F50" s="163">
        <v>2014</v>
      </c>
      <c r="G50" s="163">
        <v>2014</v>
      </c>
      <c r="H50" s="163">
        <v>2014</v>
      </c>
      <c r="I50" s="163">
        <v>2014</v>
      </c>
      <c r="J50" s="163">
        <v>2016</v>
      </c>
      <c r="K50" s="163">
        <v>2016</v>
      </c>
      <c r="L50" s="163">
        <v>2016</v>
      </c>
      <c r="M50" s="165">
        <v>2017</v>
      </c>
      <c r="N50" s="165">
        <v>2017</v>
      </c>
      <c r="O50" s="165">
        <v>2016</v>
      </c>
      <c r="P50" s="165">
        <v>2016</v>
      </c>
      <c r="Q50" s="165">
        <v>2015</v>
      </c>
      <c r="R50" s="165">
        <v>2006</v>
      </c>
      <c r="S50" s="165">
        <v>2017</v>
      </c>
      <c r="T50" s="165">
        <v>2014</v>
      </c>
      <c r="U50" s="165">
        <v>2015</v>
      </c>
      <c r="V50" s="165" t="s">
        <v>1053</v>
      </c>
      <c r="W50" s="165">
        <v>2015</v>
      </c>
      <c r="X50" s="165">
        <v>2012</v>
      </c>
      <c r="Y50" s="165">
        <v>2010</v>
      </c>
      <c r="Z50" s="165">
        <v>2016</v>
      </c>
      <c r="AA50" s="165">
        <v>2015</v>
      </c>
      <c r="AB50" s="165">
        <v>2015</v>
      </c>
      <c r="AC50" s="165">
        <v>2014</v>
      </c>
      <c r="AD50" s="165">
        <v>2015</v>
      </c>
      <c r="AE50" s="165">
        <v>2012</v>
      </c>
      <c r="AF50" s="165" t="s">
        <v>1053</v>
      </c>
      <c r="AG50" s="164">
        <v>2012</v>
      </c>
      <c r="AH50" s="165">
        <v>2015</v>
      </c>
      <c r="AI50" s="165">
        <v>2016</v>
      </c>
      <c r="AJ50" s="165">
        <v>2017</v>
      </c>
      <c r="AK50" s="168" t="s">
        <v>1053</v>
      </c>
      <c r="AL50" s="168">
        <v>2017</v>
      </c>
      <c r="AM50" s="165">
        <v>2016</v>
      </c>
      <c r="AN50" s="165">
        <v>2014</v>
      </c>
      <c r="AO50" s="165">
        <v>2014</v>
      </c>
      <c r="AP50" s="165" t="s">
        <v>1053</v>
      </c>
      <c r="AQ50" s="165" t="s">
        <v>1053</v>
      </c>
      <c r="AR50" s="165">
        <v>2011</v>
      </c>
      <c r="AS50" s="165">
        <v>2015</v>
      </c>
      <c r="AT50" s="165">
        <v>2016</v>
      </c>
      <c r="AU50" s="165">
        <v>2014</v>
      </c>
      <c r="AV50" s="165" t="s">
        <v>1053</v>
      </c>
      <c r="AW50" s="165">
        <v>2015</v>
      </c>
      <c r="AX50" s="165">
        <v>2015</v>
      </c>
      <c r="AY50" s="165">
        <v>2014</v>
      </c>
      <c r="AZ50" s="165">
        <v>2015</v>
      </c>
      <c r="BA50" s="165">
        <v>2015</v>
      </c>
      <c r="BB50" s="165">
        <v>2015</v>
      </c>
      <c r="BC50" s="165">
        <v>2015</v>
      </c>
      <c r="BD50" s="165">
        <v>2014</v>
      </c>
      <c r="BE50" s="165">
        <v>2014</v>
      </c>
      <c r="BF50" s="108"/>
    </row>
    <row r="51" spans="1:58" x14ac:dyDescent="0.25">
      <c r="A51" s="133" t="s">
        <v>88</v>
      </c>
      <c r="B51" s="111" t="s">
        <v>87</v>
      </c>
      <c r="C51" s="163">
        <v>2014</v>
      </c>
      <c r="D51" s="163">
        <v>2014</v>
      </c>
      <c r="E51" s="163">
        <v>2014</v>
      </c>
      <c r="F51" s="163">
        <v>2014</v>
      </c>
      <c r="G51" s="163">
        <v>2014</v>
      </c>
      <c r="H51" s="163">
        <v>2014</v>
      </c>
      <c r="I51" s="163">
        <v>2014</v>
      </c>
      <c r="J51" s="163">
        <v>2016</v>
      </c>
      <c r="K51" s="163">
        <v>2016</v>
      </c>
      <c r="L51" s="163">
        <v>2016</v>
      </c>
      <c r="M51" s="165">
        <v>2017</v>
      </c>
      <c r="N51" s="165">
        <v>2017</v>
      </c>
      <c r="O51" s="165">
        <v>2016</v>
      </c>
      <c r="P51" s="165">
        <v>2016</v>
      </c>
      <c r="Q51" s="165">
        <v>2015</v>
      </c>
      <c r="R51" s="165" t="s">
        <v>1053</v>
      </c>
      <c r="S51" s="165">
        <v>2017</v>
      </c>
      <c r="T51" s="165">
        <v>2014</v>
      </c>
      <c r="U51" s="165">
        <v>2015</v>
      </c>
      <c r="V51" s="165" t="s">
        <v>1131</v>
      </c>
      <c r="W51" s="165">
        <v>2015</v>
      </c>
      <c r="X51" s="165" t="s">
        <v>1053</v>
      </c>
      <c r="Y51" s="165">
        <v>2011</v>
      </c>
      <c r="Z51" s="165">
        <v>2016</v>
      </c>
      <c r="AA51" s="165">
        <v>2015</v>
      </c>
      <c r="AB51" s="165" t="s">
        <v>1053</v>
      </c>
      <c r="AC51" s="165">
        <v>2014</v>
      </c>
      <c r="AD51" s="165">
        <v>2015</v>
      </c>
      <c r="AE51" s="165" t="s">
        <v>1053</v>
      </c>
      <c r="AF51" s="165" t="s">
        <v>1053</v>
      </c>
      <c r="AG51" s="164" t="s">
        <v>1053</v>
      </c>
      <c r="AH51" s="165">
        <v>2015</v>
      </c>
      <c r="AI51" s="165">
        <v>2016</v>
      </c>
      <c r="AJ51" s="165">
        <v>2017</v>
      </c>
      <c r="AK51" s="168" t="s">
        <v>1053</v>
      </c>
      <c r="AL51" s="168">
        <v>2016</v>
      </c>
      <c r="AM51" s="165">
        <v>2016</v>
      </c>
      <c r="AN51" s="165">
        <v>2014</v>
      </c>
      <c r="AO51" s="165">
        <v>2014</v>
      </c>
      <c r="AP51" s="165" t="s">
        <v>1053</v>
      </c>
      <c r="AQ51" s="165" t="s">
        <v>1053</v>
      </c>
      <c r="AR51" s="165" t="s">
        <v>1053</v>
      </c>
      <c r="AS51" s="165">
        <v>2015</v>
      </c>
      <c r="AT51" s="165">
        <v>2016</v>
      </c>
      <c r="AU51" s="165">
        <v>2014</v>
      </c>
      <c r="AV51" s="165" t="s">
        <v>1053</v>
      </c>
      <c r="AW51" s="165">
        <v>2015</v>
      </c>
      <c r="AX51" s="165">
        <v>2015</v>
      </c>
      <c r="AY51" s="165">
        <v>2014</v>
      </c>
      <c r="AZ51" s="165">
        <v>2007</v>
      </c>
      <c r="BA51" s="165">
        <v>2007</v>
      </c>
      <c r="BB51" s="165">
        <v>2016</v>
      </c>
      <c r="BC51" s="165">
        <v>2015</v>
      </c>
      <c r="BD51" s="165">
        <v>2014</v>
      </c>
      <c r="BE51" s="165">
        <v>2014</v>
      </c>
      <c r="BF51" s="108"/>
    </row>
    <row r="52" spans="1:58" x14ac:dyDescent="0.25">
      <c r="A52" s="133" t="s">
        <v>90</v>
      </c>
      <c r="B52" s="111" t="s">
        <v>89</v>
      </c>
      <c r="C52" s="163">
        <v>2014</v>
      </c>
      <c r="D52" s="163">
        <v>2014</v>
      </c>
      <c r="E52" s="163">
        <v>2014</v>
      </c>
      <c r="F52" s="163">
        <v>2014</v>
      </c>
      <c r="G52" s="163">
        <v>2014</v>
      </c>
      <c r="H52" s="163">
        <v>2014</v>
      </c>
      <c r="I52" s="163">
        <v>2014</v>
      </c>
      <c r="J52" s="163">
        <v>2016</v>
      </c>
      <c r="K52" s="163">
        <v>2016</v>
      </c>
      <c r="L52" s="163">
        <v>2016</v>
      </c>
      <c r="M52" s="165">
        <v>2017</v>
      </c>
      <c r="N52" s="165">
        <v>2017</v>
      </c>
      <c r="O52" s="165">
        <v>2016</v>
      </c>
      <c r="P52" s="165">
        <v>2016</v>
      </c>
      <c r="Q52" s="165">
        <v>2015</v>
      </c>
      <c r="R52" s="165">
        <v>2013</v>
      </c>
      <c r="S52" s="165">
        <v>2017</v>
      </c>
      <c r="T52" s="165">
        <v>2014</v>
      </c>
      <c r="U52" s="165">
        <v>2015</v>
      </c>
      <c r="V52" s="165" t="s">
        <v>1131</v>
      </c>
      <c r="W52" s="165">
        <v>2015</v>
      </c>
      <c r="X52" s="165">
        <v>2013</v>
      </c>
      <c r="Y52" s="165">
        <v>2012</v>
      </c>
      <c r="Z52" s="165">
        <v>2016</v>
      </c>
      <c r="AA52" s="165">
        <v>2015</v>
      </c>
      <c r="AB52" s="165">
        <v>2015</v>
      </c>
      <c r="AC52" s="165">
        <v>2014</v>
      </c>
      <c r="AD52" s="165">
        <v>2015</v>
      </c>
      <c r="AE52" s="165">
        <v>2012</v>
      </c>
      <c r="AF52" s="165">
        <v>2015</v>
      </c>
      <c r="AG52" s="164">
        <v>2013</v>
      </c>
      <c r="AH52" s="165">
        <v>2015</v>
      </c>
      <c r="AI52" s="165">
        <v>2016</v>
      </c>
      <c r="AJ52" s="165">
        <v>2017</v>
      </c>
      <c r="AK52" s="168" t="s">
        <v>1053</v>
      </c>
      <c r="AL52" s="168">
        <v>2016</v>
      </c>
      <c r="AM52" s="165">
        <v>2016</v>
      </c>
      <c r="AN52" s="165">
        <v>2014</v>
      </c>
      <c r="AO52" s="165">
        <v>2014</v>
      </c>
      <c r="AP52" s="165">
        <v>2014</v>
      </c>
      <c r="AQ52" s="165">
        <v>2014</v>
      </c>
      <c r="AR52" s="165">
        <v>2015</v>
      </c>
      <c r="AS52" s="165">
        <v>2015</v>
      </c>
      <c r="AT52" s="165">
        <v>2016</v>
      </c>
      <c r="AU52" s="165">
        <v>2014</v>
      </c>
      <c r="AV52" s="165">
        <v>2015</v>
      </c>
      <c r="AW52" s="165">
        <v>2015</v>
      </c>
      <c r="AX52" s="165">
        <v>2015</v>
      </c>
      <c r="AY52" s="165">
        <v>2014</v>
      </c>
      <c r="AZ52" s="165">
        <v>2015</v>
      </c>
      <c r="BA52" s="165">
        <v>2015</v>
      </c>
      <c r="BB52" s="165">
        <v>2016</v>
      </c>
      <c r="BC52" s="165">
        <v>2015</v>
      </c>
      <c r="BD52" s="165">
        <v>2014</v>
      </c>
      <c r="BE52" s="165">
        <v>2014</v>
      </c>
      <c r="BF52" s="108"/>
    </row>
    <row r="53" spans="1:58" x14ac:dyDescent="0.25">
      <c r="A53" s="133" t="s">
        <v>93</v>
      </c>
      <c r="B53" s="111" t="s">
        <v>92</v>
      </c>
      <c r="C53" s="163">
        <v>2014</v>
      </c>
      <c r="D53" s="163">
        <v>2014</v>
      </c>
      <c r="E53" s="163">
        <v>2014</v>
      </c>
      <c r="F53" s="163">
        <v>2014</v>
      </c>
      <c r="G53" s="163">
        <v>2014</v>
      </c>
      <c r="H53" s="163">
        <v>2014</v>
      </c>
      <c r="I53" s="163">
        <v>2014</v>
      </c>
      <c r="J53" s="163">
        <v>2016</v>
      </c>
      <c r="K53" s="163">
        <v>2016</v>
      </c>
      <c r="L53" s="163">
        <v>2016</v>
      </c>
      <c r="M53" s="165">
        <v>2017</v>
      </c>
      <c r="N53" s="165">
        <v>2017</v>
      </c>
      <c r="O53" s="165">
        <v>2016</v>
      </c>
      <c r="P53" s="165">
        <v>2016</v>
      </c>
      <c r="Q53" s="165">
        <v>2015</v>
      </c>
      <c r="R53" s="165">
        <v>2014</v>
      </c>
      <c r="S53" s="165">
        <v>2017</v>
      </c>
      <c r="T53" s="165">
        <v>2014</v>
      </c>
      <c r="U53" s="165">
        <v>2015</v>
      </c>
      <c r="V53" s="165" t="s">
        <v>1131</v>
      </c>
      <c r="W53" s="165">
        <v>2015</v>
      </c>
      <c r="X53" s="165">
        <v>2012</v>
      </c>
      <c r="Y53" s="165">
        <v>2011</v>
      </c>
      <c r="Z53" s="165">
        <v>2016</v>
      </c>
      <c r="AA53" s="165">
        <v>2015</v>
      </c>
      <c r="AB53" s="165">
        <v>2015</v>
      </c>
      <c r="AC53" s="165">
        <v>2014</v>
      </c>
      <c r="AD53" s="165">
        <v>2015</v>
      </c>
      <c r="AE53" s="165">
        <v>2012</v>
      </c>
      <c r="AF53" s="165">
        <v>2015</v>
      </c>
      <c r="AG53" s="164">
        <v>2014</v>
      </c>
      <c r="AH53" s="165">
        <v>2015</v>
      </c>
      <c r="AI53" s="165">
        <v>2016</v>
      </c>
      <c r="AJ53" s="165">
        <v>2017</v>
      </c>
      <c r="AK53" s="168" t="s">
        <v>1053</v>
      </c>
      <c r="AL53" s="168">
        <v>2016</v>
      </c>
      <c r="AM53" s="165">
        <v>2016</v>
      </c>
      <c r="AN53" s="165">
        <v>2014</v>
      </c>
      <c r="AO53" s="165">
        <v>2014</v>
      </c>
      <c r="AP53" s="165">
        <v>2014</v>
      </c>
      <c r="AQ53" s="165">
        <v>2014</v>
      </c>
      <c r="AR53" s="165">
        <v>2015</v>
      </c>
      <c r="AS53" s="165">
        <v>2015</v>
      </c>
      <c r="AT53" s="165">
        <v>2016</v>
      </c>
      <c r="AU53" s="165">
        <v>2014</v>
      </c>
      <c r="AV53" s="165">
        <v>2015</v>
      </c>
      <c r="AW53" s="165">
        <v>2015</v>
      </c>
      <c r="AX53" s="165">
        <v>2015</v>
      </c>
      <c r="AY53" s="165">
        <v>2014</v>
      </c>
      <c r="AZ53" s="165">
        <v>2015</v>
      </c>
      <c r="BA53" s="165">
        <v>2015</v>
      </c>
      <c r="BB53" s="165">
        <v>2016</v>
      </c>
      <c r="BC53" s="165">
        <v>2015</v>
      </c>
      <c r="BD53" s="165">
        <v>2014</v>
      </c>
      <c r="BE53" s="165">
        <v>2014</v>
      </c>
      <c r="BF53" s="108"/>
    </row>
    <row r="54" spans="1:58" x14ac:dyDescent="0.25">
      <c r="A54" s="133" t="s">
        <v>95</v>
      </c>
      <c r="B54" s="111" t="s">
        <v>94</v>
      </c>
      <c r="C54" s="163">
        <v>2014</v>
      </c>
      <c r="D54" s="163">
        <v>2014</v>
      </c>
      <c r="E54" s="163">
        <v>2014</v>
      </c>
      <c r="F54" s="163">
        <v>2014</v>
      </c>
      <c r="G54" s="163">
        <v>2014</v>
      </c>
      <c r="H54" s="163">
        <v>2014</v>
      </c>
      <c r="I54" s="163">
        <v>2014</v>
      </c>
      <c r="J54" s="163">
        <v>2016</v>
      </c>
      <c r="K54" s="163">
        <v>2016</v>
      </c>
      <c r="L54" s="163">
        <v>2016</v>
      </c>
      <c r="M54" s="165">
        <v>2017</v>
      </c>
      <c r="N54" s="165">
        <v>2017</v>
      </c>
      <c r="O54" s="165">
        <v>2016</v>
      </c>
      <c r="P54" s="165">
        <v>2016</v>
      </c>
      <c r="Q54" s="165">
        <v>2015</v>
      </c>
      <c r="R54" s="165">
        <v>2014</v>
      </c>
      <c r="S54" s="165">
        <v>2017</v>
      </c>
      <c r="T54" s="165">
        <v>2014</v>
      </c>
      <c r="U54" s="165">
        <v>2015</v>
      </c>
      <c r="V54" s="165" t="s">
        <v>1131</v>
      </c>
      <c r="W54" s="165">
        <v>2015</v>
      </c>
      <c r="X54" s="165">
        <v>2014</v>
      </c>
      <c r="Y54" s="165">
        <v>2010</v>
      </c>
      <c r="Z54" s="165">
        <v>2016</v>
      </c>
      <c r="AA54" s="165">
        <v>2015</v>
      </c>
      <c r="AB54" s="165">
        <v>2015</v>
      </c>
      <c r="AC54" s="165">
        <v>2014</v>
      </c>
      <c r="AD54" s="165">
        <v>2015</v>
      </c>
      <c r="AE54" s="165" t="s">
        <v>1053</v>
      </c>
      <c r="AF54" s="165">
        <v>2015</v>
      </c>
      <c r="AG54" s="164">
        <v>2008</v>
      </c>
      <c r="AH54" s="165">
        <v>2015</v>
      </c>
      <c r="AI54" s="165">
        <v>2016</v>
      </c>
      <c r="AJ54" s="165">
        <v>2017</v>
      </c>
      <c r="AK54" s="168">
        <v>2016</v>
      </c>
      <c r="AL54" s="168">
        <v>2017</v>
      </c>
      <c r="AM54" s="165">
        <v>2016</v>
      </c>
      <c r="AN54" s="165">
        <v>2014</v>
      </c>
      <c r="AO54" s="165">
        <v>2014</v>
      </c>
      <c r="AP54" s="165">
        <v>2014</v>
      </c>
      <c r="AQ54" s="165">
        <v>2014</v>
      </c>
      <c r="AR54" s="165">
        <v>2015</v>
      </c>
      <c r="AS54" s="165">
        <v>2015</v>
      </c>
      <c r="AT54" s="165">
        <v>2016</v>
      </c>
      <c r="AU54" s="165">
        <v>2014</v>
      </c>
      <c r="AV54" s="165">
        <v>2015</v>
      </c>
      <c r="AW54" s="165">
        <v>2015</v>
      </c>
      <c r="AX54" s="165">
        <v>2015</v>
      </c>
      <c r="AY54" s="165">
        <v>2014</v>
      </c>
      <c r="AZ54" s="165">
        <v>2015</v>
      </c>
      <c r="BA54" s="165">
        <v>2015</v>
      </c>
      <c r="BB54" s="165">
        <v>2016</v>
      </c>
      <c r="BC54" s="165">
        <v>2015</v>
      </c>
      <c r="BD54" s="165">
        <v>2014</v>
      </c>
      <c r="BE54" s="165">
        <v>2014</v>
      </c>
      <c r="BF54" s="108"/>
    </row>
    <row r="55" spans="1:58" x14ac:dyDescent="0.25">
      <c r="A55" s="133" t="s">
        <v>97</v>
      </c>
      <c r="B55" s="111" t="s">
        <v>96</v>
      </c>
      <c r="C55" s="163">
        <v>2014</v>
      </c>
      <c r="D55" s="163">
        <v>2014</v>
      </c>
      <c r="E55" s="163">
        <v>2014</v>
      </c>
      <c r="F55" s="163">
        <v>2014</v>
      </c>
      <c r="G55" s="163">
        <v>2014</v>
      </c>
      <c r="H55" s="163">
        <v>2014</v>
      </c>
      <c r="I55" s="163">
        <v>2014</v>
      </c>
      <c r="J55" s="163">
        <v>2016</v>
      </c>
      <c r="K55" s="163">
        <v>2016</v>
      </c>
      <c r="L55" s="163">
        <v>2016</v>
      </c>
      <c r="M55" s="165">
        <v>2017</v>
      </c>
      <c r="N55" s="165">
        <v>2017</v>
      </c>
      <c r="O55" s="165">
        <v>2016</v>
      </c>
      <c r="P55" s="165">
        <v>2016</v>
      </c>
      <c r="Q55" s="165">
        <v>2015</v>
      </c>
      <c r="R55" s="165" t="s">
        <v>1053</v>
      </c>
      <c r="S55" s="165">
        <v>2017</v>
      </c>
      <c r="T55" s="165">
        <v>2014</v>
      </c>
      <c r="U55" s="165">
        <v>2015</v>
      </c>
      <c r="V55" s="165" t="s">
        <v>1131</v>
      </c>
      <c r="W55" s="165">
        <v>2015</v>
      </c>
      <c r="X55" s="165">
        <v>2008</v>
      </c>
      <c r="Y55" s="165">
        <v>2010</v>
      </c>
      <c r="Z55" s="165">
        <v>2016</v>
      </c>
      <c r="AA55" s="165">
        <v>2015</v>
      </c>
      <c r="AB55" s="165">
        <v>2015</v>
      </c>
      <c r="AC55" s="165">
        <v>2014</v>
      </c>
      <c r="AD55" s="165">
        <v>2015</v>
      </c>
      <c r="AE55" s="165">
        <v>2012</v>
      </c>
      <c r="AF55" s="165">
        <v>2015</v>
      </c>
      <c r="AG55" s="164">
        <v>2014</v>
      </c>
      <c r="AH55" s="165">
        <v>2015</v>
      </c>
      <c r="AI55" s="165">
        <v>2016</v>
      </c>
      <c r="AJ55" s="165">
        <v>2017</v>
      </c>
      <c r="AK55" s="168" t="s">
        <v>1053</v>
      </c>
      <c r="AL55" s="168">
        <v>2016</v>
      </c>
      <c r="AM55" s="165">
        <v>2016</v>
      </c>
      <c r="AN55" s="165">
        <v>2014</v>
      </c>
      <c r="AO55" s="165">
        <v>2014</v>
      </c>
      <c r="AP55" s="165">
        <v>2014</v>
      </c>
      <c r="AQ55" s="165">
        <v>2014</v>
      </c>
      <c r="AR55" s="165">
        <v>2009</v>
      </c>
      <c r="AS55" s="165">
        <v>2015</v>
      </c>
      <c r="AT55" s="165">
        <v>2016</v>
      </c>
      <c r="AU55" s="165">
        <v>2014</v>
      </c>
      <c r="AV55" s="165">
        <v>2015</v>
      </c>
      <c r="AW55" s="165">
        <v>2015</v>
      </c>
      <c r="AX55" s="165">
        <v>2015</v>
      </c>
      <c r="AY55" s="165">
        <v>2014</v>
      </c>
      <c r="AZ55" s="165">
        <v>2015</v>
      </c>
      <c r="BA55" s="165">
        <v>2015</v>
      </c>
      <c r="BB55" s="165">
        <v>2016</v>
      </c>
      <c r="BC55" s="165">
        <v>2015</v>
      </c>
      <c r="BD55" s="165">
        <v>2014</v>
      </c>
      <c r="BE55" s="165">
        <v>2014</v>
      </c>
      <c r="BF55" s="108"/>
    </row>
    <row r="56" spans="1:58" x14ac:dyDescent="0.25">
      <c r="A56" s="133" t="s">
        <v>99</v>
      </c>
      <c r="B56" s="111" t="s">
        <v>98</v>
      </c>
      <c r="C56" s="163">
        <v>2014</v>
      </c>
      <c r="D56" s="163">
        <v>2014</v>
      </c>
      <c r="E56" s="163">
        <v>2014</v>
      </c>
      <c r="F56" s="163">
        <v>2014</v>
      </c>
      <c r="G56" s="163">
        <v>2014</v>
      </c>
      <c r="H56" s="163">
        <v>2014</v>
      </c>
      <c r="I56" s="163">
        <v>2014</v>
      </c>
      <c r="J56" s="163">
        <v>2016</v>
      </c>
      <c r="K56" s="163">
        <v>2016</v>
      </c>
      <c r="L56" s="163">
        <v>2016</v>
      </c>
      <c r="M56" s="165">
        <v>2017</v>
      </c>
      <c r="N56" s="165">
        <v>2017</v>
      </c>
      <c r="O56" s="165">
        <v>2016</v>
      </c>
      <c r="P56" s="165">
        <v>2016</v>
      </c>
      <c r="Q56" s="165">
        <v>2015</v>
      </c>
      <c r="R56" s="165" t="s">
        <v>1053</v>
      </c>
      <c r="S56" s="165">
        <v>2017</v>
      </c>
      <c r="T56" s="165">
        <v>2014</v>
      </c>
      <c r="U56" s="165">
        <v>2015</v>
      </c>
      <c r="V56" s="165" t="s">
        <v>1131</v>
      </c>
      <c r="W56" s="165">
        <v>2015</v>
      </c>
      <c r="X56" s="165">
        <v>2010</v>
      </c>
      <c r="Y56" s="165" t="s">
        <v>1053</v>
      </c>
      <c r="Z56" s="165">
        <v>2016</v>
      </c>
      <c r="AA56" s="165">
        <v>2015</v>
      </c>
      <c r="AB56" s="165">
        <v>2015</v>
      </c>
      <c r="AC56" s="165">
        <v>2014</v>
      </c>
      <c r="AD56" s="165">
        <v>2015</v>
      </c>
      <c r="AE56" s="165">
        <v>2012</v>
      </c>
      <c r="AF56" s="165" t="s">
        <v>1053</v>
      </c>
      <c r="AG56" s="164" t="s">
        <v>1053</v>
      </c>
      <c r="AH56" s="165">
        <v>2015</v>
      </c>
      <c r="AI56" s="165">
        <v>2016</v>
      </c>
      <c r="AJ56" s="165">
        <v>2017</v>
      </c>
      <c r="AK56" s="168" t="s">
        <v>1053</v>
      </c>
      <c r="AL56" s="168">
        <v>2016</v>
      </c>
      <c r="AM56" s="165">
        <v>2016</v>
      </c>
      <c r="AN56" s="165">
        <v>2014</v>
      </c>
      <c r="AO56" s="165">
        <v>2014</v>
      </c>
      <c r="AP56" s="165" t="s">
        <v>1053</v>
      </c>
      <c r="AQ56" s="165" t="s">
        <v>1053</v>
      </c>
      <c r="AR56" s="165" t="s">
        <v>1053</v>
      </c>
      <c r="AS56" s="165">
        <v>2015</v>
      </c>
      <c r="AT56" s="165">
        <v>2015</v>
      </c>
      <c r="AU56" s="165">
        <v>2014</v>
      </c>
      <c r="AV56" s="165">
        <v>2015</v>
      </c>
      <c r="AW56" s="165">
        <v>2015</v>
      </c>
      <c r="AX56" s="165">
        <v>2015</v>
      </c>
      <c r="AY56" s="165">
        <v>2014</v>
      </c>
      <c r="AZ56" s="165">
        <v>2015</v>
      </c>
      <c r="BA56" s="165">
        <v>2015</v>
      </c>
      <c r="BB56" s="165">
        <v>2016</v>
      </c>
      <c r="BC56" s="165">
        <v>2015</v>
      </c>
      <c r="BD56" s="165">
        <v>2014</v>
      </c>
      <c r="BE56" s="165">
        <v>2014</v>
      </c>
      <c r="BF56" s="108"/>
    </row>
    <row r="57" spans="1:58" x14ac:dyDescent="0.25">
      <c r="A57" s="133" t="s">
        <v>101</v>
      </c>
      <c r="B57" s="111" t="s">
        <v>100</v>
      </c>
      <c r="C57" s="163">
        <v>2014</v>
      </c>
      <c r="D57" s="163">
        <v>2014</v>
      </c>
      <c r="E57" s="163">
        <v>2014</v>
      </c>
      <c r="F57" s="163">
        <v>2014</v>
      </c>
      <c r="G57" s="163">
        <v>2014</v>
      </c>
      <c r="H57" s="163">
        <v>2014</v>
      </c>
      <c r="I57" s="163">
        <v>2014</v>
      </c>
      <c r="J57" s="163">
        <v>2016</v>
      </c>
      <c r="K57" s="163">
        <v>2016</v>
      </c>
      <c r="L57" s="163">
        <v>2016</v>
      </c>
      <c r="M57" s="165">
        <v>2017</v>
      </c>
      <c r="N57" s="165">
        <v>2017</v>
      </c>
      <c r="O57" s="165">
        <v>2016</v>
      </c>
      <c r="P57" s="165">
        <v>2016</v>
      </c>
      <c r="Q57" s="165">
        <v>2015</v>
      </c>
      <c r="R57" s="165" t="s">
        <v>1053</v>
      </c>
      <c r="S57" s="165">
        <v>2017</v>
      </c>
      <c r="T57" s="165">
        <v>2014</v>
      </c>
      <c r="U57" s="165">
        <v>2015</v>
      </c>
      <c r="V57" s="165" t="s">
        <v>1053</v>
      </c>
      <c r="W57" s="165">
        <v>2015</v>
      </c>
      <c r="X57" s="165">
        <v>2010</v>
      </c>
      <c r="Y57" s="165" t="s">
        <v>1053</v>
      </c>
      <c r="Z57" s="165">
        <v>2016</v>
      </c>
      <c r="AA57" s="165">
        <v>2015</v>
      </c>
      <c r="AB57" s="165">
        <v>2015</v>
      </c>
      <c r="AC57" s="165">
        <v>2014</v>
      </c>
      <c r="AD57" s="165">
        <v>2015</v>
      </c>
      <c r="AE57" s="165">
        <v>2012</v>
      </c>
      <c r="AF57" s="165" t="s">
        <v>1053</v>
      </c>
      <c r="AG57" s="164" t="s">
        <v>1053</v>
      </c>
      <c r="AH57" s="165">
        <v>2015</v>
      </c>
      <c r="AI57" s="165">
        <v>2016</v>
      </c>
      <c r="AJ57" s="165">
        <v>2017</v>
      </c>
      <c r="AK57" s="168" t="s">
        <v>1053</v>
      </c>
      <c r="AL57" s="168">
        <v>2016</v>
      </c>
      <c r="AM57" s="165">
        <v>2016</v>
      </c>
      <c r="AN57" s="165">
        <v>2014</v>
      </c>
      <c r="AO57" s="165">
        <v>2014</v>
      </c>
      <c r="AP57" s="165" t="s">
        <v>1053</v>
      </c>
      <c r="AQ57" s="165" t="s">
        <v>1053</v>
      </c>
      <c r="AR57" s="165" t="s">
        <v>1053</v>
      </c>
      <c r="AS57" s="165">
        <v>2015</v>
      </c>
      <c r="AT57" s="165">
        <v>2016</v>
      </c>
      <c r="AU57" s="165">
        <v>2014</v>
      </c>
      <c r="AV57" s="165">
        <v>2015</v>
      </c>
      <c r="AW57" s="165">
        <v>2015</v>
      </c>
      <c r="AX57" s="165">
        <v>2015</v>
      </c>
      <c r="AY57" s="165">
        <v>2014</v>
      </c>
      <c r="AZ57" s="165">
        <v>2015</v>
      </c>
      <c r="BA57" s="165">
        <v>2015</v>
      </c>
      <c r="BB57" s="165">
        <v>2011</v>
      </c>
      <c r="BC57" s="165">
        <v>2011</v>
      </c>
      <c r="BD57" s="165">
        <v>2014</v>
      </c>
      <c r="BE57" s="165">
        <v>2014</v>
      </c>
      <c r="BF57" s="108"/>
    </row>
    <row r="58" spans="1:58" x14ac:dyDescent="0.25">
      <c r="A58" s="133" t="s">
        <v>103</v>
      </c>
      <c r="B58" s="111" t="s">
        <v>102</v>
      </c>
      <c r="C58" s="163">
        <v>2014</v>
      </c>
      <c r="D58" s="163">
        <v>2014</v>
      </c>
      <c r="E58" s="163">
        <v>2014</v>
      </c>
      <c r="F58" s="163">
        <v>2014</v>
      </c>
      <c r="G58" s="163">
        <v>2014</v>
      </c>
      <c r="H58" s="163">
        <v>2014</v>
      </c>
      <c r="I58" s="163">
        <v>2014</v>
      </c>
      <c r="J58" s="163">
        <v>2016</v>
      </c>
      <c r="K58" s="163">
        <v>2016</v>
      </c>
      <c r="L58" s="163">
        <v>2016</v>
      </c>
      <c r="M58" s="165">
        <v>2017</v>
      </c>
      <c r="N58" s="165">
        <v>2017</v>
      </c>
      <c r="O58" s="165">
        <v>2016</v>
      </c>
      <c r="P58" s="165">
        <v>2016</v>
      </c>
      <c r="Q58" s="165">
        <v>2015</v>
      </c>
      <c r="R58" s="165" t="s">
        <v>1053</v>
      </c>
      <c r="S58" s="165">
        <v>2017</v>
      </c>
      <c r="T58" s="165">
        <v>2014</v>
      </c>
      <c r="U58" s="165">
        <v>2015</v>
      </c>
      <c r="V58" s="165" t="s">
        <v>1053</v>
      </c>
      <c r="W58" s="165">
        <v>2015</v>
      </c>
      <c r="X58" s="165" t="s">
        <v>1053</v>
      </c>
      <c r="Y58" s="165">
        <v>2012</v>
      </c>
      <c r="Z58" s="165">
        <v>2016</v>
      </c>
      <c r="AA58" s="165">
        <v>2015</v>
      </c>
      <c r="AB58" s="165">
        <v>2013</v>
      </c>
      <c r="AC58" s="165">
        <v>2014</v>
      </c>
      <c r="AD58" s="165">
        <v>2015</v>
      </c>
      <c r="AE58" s="165" t="s">
        <v>1053</v>
      </c>
      <c r="AF58" s="165">
        <v>2015</v>
      </c>
      <c r="AG58" s="164">
        <v>2012</v>
      </c>
      <c r="AH58" s="165">
        <v>2015</v>
      </c>
      <c r="AI58" s="165">
        <v>2016</v>
      </c>
      <c r="AJ58" s="165">
        <v>2017</v>
      </c>
      <c r="AK58" s="168" t="s">
        <v>1053</v>
      </c>
      <c r="AL58" s="168">
        <v>2016</v>
      </c>
      <c r="AM58" s="165">
        <v>2016</v>
      </c>
      <c r="AN58" s="165">
        <v>2014</v>
      </c>
      <c r="AO58" s="165">
        <v>2014</v>
      </c>
      <c r="AP58" s="165">
        <v>2014</v>
      </c>
      <c r="AQ58" s="165">
        <v>2014</v>
      </c>
      <c r="AR58" s="165" t="s">
        <v>1053</v>
      </c>
      <c r="AS58" s="165">
        <v>2015</v>
      </c>
      <c r="AT58" s="165">
        <v>2016</v>
      </c>
      <c r="AU58" s="165">
        <v>2014</v>
      </c>
      <c r="AV58" s="165">
        <v>2015</v>
      </c>
      <c r="AW58" s="165">
        <v>2015</v>
      </c>
      <c r="AX58" s="165">
        <v>2015</v>
      </c>
      <c r="AY58" s="165">
        <v>2014</v>
      </c>
      <c r="AZ58" s="165">
        <v>2015</v>
      </c>
      <c r="BA58" s="165">
        <v>2015</v>
      </c>
      <c r="BB58" s="165">
        <v>2016</v>
      </c>
      <c r="BC58" s="165">
        <v>2015</v>
      </c>
      <c r="BD58" s="165">
        <v>2014</v>
      </c>
      <c r="BE58" s="165">
        <v>2014</v>
      </c>
      <c r="BF58" s="108"/>
    </row>
    <row r="59" spans="1:58" x14ac:dyDescent="0.25">
      <c r="A59" s="133" t="s">
        <v>105</v>
      </c>
      <c r="B59" s="111" t="s">
        <v>104</v>
      </c>
      <c r="C59" s="163">
        <v>2014</v>
      </c>
      <c r="D59" s="163">
        <v>2014</v>
      </c>
      <c r="E59" s="163">
        <v>2014</v>
      </c>
      <c r="F59" s="163">
        <v>2014</v>
      </c>
      <c r="G59" s="163">
        <v>2014</v>
      </c>
      <c r="H59" s="163">
        <v>2014</v>
      </c>
      <c r="I59" s="163">
        <v>2014</v>
      </c>
      <c r="J59" s="163">
        <v>2016</v>
      </c>
      <c r="K59" s="163">
        <v>2016</v>
      </c>
      <c r="L59" s="163">
        <v>2016</v>
      </c>
      <c r="M59" s="165">
        <v>2017</v>
      </c>
      <c r="N59" s="165">
        <v>2017</v>
      </c>
      <c r="O59" s="165">
        <v>2016</v>
      </c>
      <c r="P59" s="165">
        <v>2016</v>
      </c>
      <c r="Q59" s="165">
        <v>2015</v>
      </c>
      <c r="R59" s="165">
        <v>2011</v>
      </c>
      <c r="S59" s="165">
        <v>2017</v>
      </c>
      <c r="T59" s="165">
        <v>2014</v>
      </c>
      <c r="U59" s="165">
        <v>2015</v>
      </c>
      <c r="V59" s="165" t="s">
        <v>1131</v>
      </c>
      <c r="W59" s="165">
        <v>2015</v>
      </c>
      <c r="X59" s="165">
        <v>2014</v>
      </c>
      <c r="Y59" s="165">
        <v>2010</v>
      </c>
      <c r="Z59" s="165">
        <v>2016</v>
      </c>
      <c r="AA59" s="165">
        <v>2015</v>
      </c>
      <c r="AB59" s="165">
        <v>2014</v>
      </c>
      <c r="AC59" s="165">
        <v>2014</v>
      </c>
      <c r="AD59" s="165">
        <v>2015</v>
      </c>
      <c r="AE59" s="165">
        <v>2012</v>
      </c>
      <c r="AF59" s="165">
        <v>2015</v>
      </c>
      <c r="AG59" s="164">
        <v>2010</v>
      </c>
      <c r="AH59" s="165">
        <v>2015</v>
      </c>
      <c r="AI59" s="165">
        <v>2016</v>
      </c>
      <c r="AJ59" s="165">
        <v>2017</v>
      </c>
      <c r="AK59" s="168">
        <v>2017</v>
      </c>
      <c r="AL59" s="168">
        <v>2017</v>
      </c>
      <c r="AM59" s="165">
        <v>2016</v>
      </c>
      <c r="AN59" s="165">
        <v>2014</v>
      </c>
      <c r="AO59" s="165">
        <v>2014</v>
      </c>
      <c r="AP59" s="165">
        <v>2014</v>
      </c>
      <c r="AQ59" s="165">
        <v>2014</v>
      </c>
      <c r="AR59" s="165">
        <v>2015</v>
      </c>
      <c r="AS59" s="165">
        <v>2015</v>
      </c>
      <c r="AT59" s="165">
        <v>2016</v>
      </c>
      <c r="AU59" s="165">
        <v>2014</v>
      </c>
      <c r="AV59" s="165">
        <v>2015</v>
      </c>
      <c r="AW59" s="165">
        <v>2015</v>
      </c>
      <c r="AX59" s="165">
        <v>2015</v>
      </c>
      <c r="AY59" s="165">
        <v>2014</v>
      </c>
      <c r="AZ59" s="165">
        <v>2015</v>
      </c>
      <c r="BA59" s="165">
        <v>2015</v>
      </c>
      <c r="BB59" s="165">
        <v>2016</v>
      </c>
      <c r="BC59" s="165">
        <v>2015</v>
      </c>
      <c r="BD59" s="165">
        <v>2014</v>
      </c>
      <c r="BE59" s="165">
        <v>2014</v>
      </c>
      <c r="BF59" s="108"/>
    </row>
    <row r="60" spans="1:58" x14ac:dyDescent="0.25">
      <c r="A60" s="133" t="s">
        <v>107</v>
      </c>
      <c r="B60" s="111" t="s">
        <v>106</v>
      </c>
      <c r="C60" s="163">
        <v>2014</v>
      </c>
      <c r="D60" s="163">
        <v>2014</v>
      </c>
      <c r="E60" s="163">
        <v>2014</v>
      </c>
      <c r="F60" s="163">
        <v>2014</v>
      </c>
      <c r="G60" s="163">
        <v>2014</v>
      </c>
      <c r="H60" s="163">
        <v>2014</v>
      </c>
      <c r="I60" s="163">
        <v>2014</v>
      </c>
      <c r="J60" s="163">
        <v>2016</v>
      </c>
      <c r="K60" s="163">
        <v>2016</v>
      </c>
      <c r="L60" s="163">
        <v>2016</v>
      </c>
      <c r="M60" s="165">
        <v>2017</v>
      </c>
      <c r="N60" s="165">
        <v>2017</v>
      </c>
      <c r="O60" s="165">
        <v>2016</v>
      </c>
      <c r="P60" s="165">
        <v>2016</v>
      </c>
      <c r="Q60" s="165">
        <v>2015</v>
      </c>
      <c r="R60" s="165" t="s">
        <v>1053</v>
      </c>
      <c r="S60" s="165">
        <v>2017</v>
      </c>
      <c r="T60" s="165">
        <v>2014</v>
      </c>
      <c r="U60" s="165">
        <v>2015</v>
      </c>
      <c r="V60" s="165" t="s">
        <v>1131</v>
      </c>
      <c r="W60" s="165">
        <v>2015</v>
      </c>
      <c r="X60" s="165" t="s">
        <v>1053</v>
      </c>
      <c r="Y60" s="165">
        <v>2010</v>
      </c>
      <c r="Z60" s="165">
        <v>2016</v>
      </c>
      <c r="AA60" s="165">
        <v>2015</v>
      </c>
      <c r="AB60" s="165">
        <v>2014</v>
      </c>
      <c r="AC60" s="165">
        <v>2014</v>
      </c>
      <c r="AD60" s="165">
        <v>2015</v>
      </c>
      <c r="AE60" s="165" t="s">
        <v>1053</v>
      </c>
      <c r="AF60" s="165">
        <v>2015</v>
      </c>
      <c r="AG60" s="164">
        <v>2008</v>
      </c>
      <c r="AH60" s="165">
        <v>2015</v>
      </c>
      <c r="AI60" s="165">
        <v>2016</v>
      </c>
      <c r="AJ60" s="165">
        <v>2017</v>
      </c>
      <c r="AK60" s="168" t="s">
        <v>1053</v>
      </c>
      <c r="AL60" s="168">
        <v>2016</v>
      </c>
      <c r="AM60" s="165">
        <v>2016</v>
      </c>
      <c r="AN60" s="165">
        <v>2014</v>
      </c>
      <c r="AO60" s="165">
        <v>2014</v>
      </c>
      <c r="AP60" s="165">
        <v>2014</v>
      </c>
      <c r="AQ60" s="165">
        <v>2014</v>
      </c>
      <c r="AR60" s="165">
        <v>2015</v>
      </c>
      <c r="AS60" s="165">
        <v>2015</v>
      </c>
      <c r="AT60" s="165" t="s">
        <v>1053</v>
      </c>
      <c r="AU60" s="165">
        <v>2014</v>
      </c>
      <c r="AV60" s="165" t="s">
        <v>1053</v>
      </c>
      <c r="AW60" s="165">
        <v>2015</v>
      </c>
      <c r="AX60" s="165">
        <v>2015</v>
      </c>
      <c r="AY60" s="165">
        <v>2014</v>
      </c>
      <c r="AZ60" s="165">
        <v>2015</v>
      </c>
      <c r="BA60" s="165">
        <v>2015</v>
      </c>
      <c r="BB60" s="165">
        <v>2016</v>
      </c>
      <c r="BC60" s="165">
        <v>2015</v>
      </c>
      <c r="BD60" s="165">
        <v>2014</v>
      </c>
      <c r="BE60" s="165">
        <v>2014</v>
      </c>
      <c r="BF60" s="108"/>
    </row>
    <row r="61" spans="1:58" x14ac:dyDescent="0.25">
      <c r="A61" s="133" t="s">
        <v>109</v>
      </c>
      <c r="B61" s="111" t="s">
        <v>108</v>
      </c>
      <c r="C61" s="163">
        <v>2014</v>
      </c>
      <c r="D61" s="163">
        <v>2014</v>
      </c>
      <c r="E61" s="163">
        <v>2014</v>
      </c>
      <c r="F61" s="163">
        <v>2014</v>
      </c>
      <c r="G61" s="163">
        <v>2014</v>
      </c>
      <c r="H61" s="163">
        <v>2014</v>
      </c>
      <c r="I61" s="163">
        <v>2014</v>
      </c>
      <c r="J61" s="163">
        <v>2016</v>
      </c>
      <c r="K61" s="163">
        <v>2016</v>
      </c>
      <c r="L61" s="163">
        <v>2016</v>
      </c>
      <c r="M61" s="165">
        <v>2017</v>
      </c>
      <c r="N61" s="165">
        <v>2017</v>
      </c>
      <c r="O61" s="165">
        <v>2016</v>
      </c>
      <c r="P61" s="165">
        <v>2016</v>
      </c>
      <c r="Q61" s="165">
        <v>2015</v>
      </c>
      <c r="R61" s="165" t="s">
        <v>1053</v>
      </c>
      <c r="S61" s="165">
        <v>2017</v>
      </c>
      <c r="T61" s="165">
        <v>2014</v>
      </c>
      <c r="U61" s="165">
        <v>2015</v>
      </c>
      <c r="V61" s="165" t="s">
        <v>1053</v>
      </c>
      <c r="W61" s="165">
        <v>2015</v>
      </c>
      <c r="X61" s="165" t="s">
        <v>1053</v>
      </c>
      <c r="Y61" s="165">
        <v>2010</v>
      </c>
      <c r="Z61" s="165">
        <v>2016</v>
      </c>
      <c r="AA61" s="165">
        <v>2015</v>
      </c>
      <c r="AB61" s="165" t="s">
        <v>1053</v>
      </c>
      <c r="AC61" s="165">
        <v>2014</v>
      </c>
      <c r="AD61" s="165">
        <v>2015</v>
      </c>
      <c r="AE61" s="165" t="s">
        <v>1053</v>
      </c>
      <c r="AF61" s="165">
        <v>2015</v>
      </c>
      <c r="AG61" s="164">
        <v>2012</v>
      </c>
      <c r="AH61" s="165">
        <v>2015</v>
      </c>
      <c r="AI61" s="165">
        <v>2016</v>
      </c>
      <c r="AJ61" s="165">
        <v>2017</v>
      </c>
      <c r="AK61" s="168" t="s">
        <v>1053</v>
      </c>
      <c r="AL61" s="168">
        <v>2016</v>
      </c>
      <c r="AM61" s="165">
        <v>2016</v>
      </c>
      <c r="AN61" s="165">
        <v>2014</v>
      </c>
      <c r="AO61" s="165">
        <v>2014</v>
      </c>
      <c r="AP61" s="165">
        <v>2014</v>
      </c>
      <c r="AQ61" s="165">
        <v>2014</v>
      </c>
      <c r="AR61" s="165">
        <v>2015</v>
      </c>
      <c r="AS61" s="165">
        <v>2015</v>
      </c>
      <c r="AT61" s="165">
        <v>2016</v>
      </c>
      <c r="AU61" s="165">
        <v>2014</v>
      </c>
      <c r="AV61" s="165" t="s">
        <v>1053</v>
      </c>
      <c r="AW61" s="165">
        <v>2015</v>
      </c>
      <c r="AX61" s="165">
        <v>2015</v>
      </c>
      <c r="AY61" s="165">
        <v>2014</v>
      </c>
      <c r="AZ61" s="165">
        <v>2015</v>
      </c>
      <c r="BA61" s="165">
        <v>2015</v>
      </c>
      <c r="BB61" s="165">
        <v>2016</v>
      </c>
      <c r="BC61" s="165">
        <v>2015</v>
      </c>
      <c r="BD61" s="165">
        <v>2014</v>
      </c>
      <c r="BE61" s="165">
        <v>2014</v>
      </c>
      <c r="BF61" s="108"/>
    </row>
    <row r="62" spans="1:58" x14ac:dyDescent="0.25">
      <c r="A62" s="133" t="s">
        <v>111</v>
      </c>
      <c r="B62" s="111" t="s">
        <v>110</v>
      </c>
      <c r="C62" s="163">
        <v>2014</v>
      </c>
      <c r="D62" s="163">
        <v>2014</v>
      </c>
      <c r="E62" s="163">
        <v>2014</v>
      </c>
      <c r="F62" s="163">
        <v>2014</v>
      </c>
      <c r="G62" s="163">
        <v>2014</v>
      </c>
      <c r="H62" s="163">
        <v>2014</v>
      </c>
      <c r="I62" s="163">
        <v>2014</v>
      </c>
      <c r="J62" s="163">
        <v>2016</v>
      </c>
      <c r="K62" s="163">
        <v>2016</v>
      </c>
      <c r="L62" s="163">
        <v>2016</v>
      </c>
      <c r="M62" s="165">
        <v>2017</v>
      </c>
      <c r="N62" s="165">
        <v>2017</v>
      </c>
      <c r="O62" s="165">
        <v>2016</v>
      </c>
      <c r="P62" s="165">
        <v>2016</v>
      </c>
      <c r="Q62" s="165">
        <v>2015</v>
      </c>
      <c r="R62" s="165" t="s">
        <v>1053</v>
      </c>
      <c r="S62" s="165">
        <v>2017</v>
      </c>
      <c r="T62" s="165">
        <v>2014</v>
      </c>
      <c r="U62" s="165">
        <v>2015</v>
      </c>
      <c r="V62" s="165" t="s">
        <v>1053</v>
      </c>
      <c r="W62" s="165">
        <v>2015</v>
      </c>
      <c r="X62" s="165" t="s">
        <v>1053</v>
      </c>
      <c r="Y62" s="165">
        <v>2015</v>
      </c>
      <c r="Z62" s="165">
        <v>2016</v>
      </c>
      <c r="AA62" s="165">
        <v>2015</v>
      </c>
      <c r="AB62" s="165" t="s">
        <v>1053</v>
      </c>
      <c r="AC62" s="165">
        <v>2014</v>
      </c>
      <c r="AD62" s="165">
        <v>2015</v>
      </c>
      <c r="AE62" s="165" t="s">
        <v>1053</v>
      </c>
      <c r="AF62" s="165">
        <v>2015</v>
      </c>
      <c r="AG62" s="164">
        <v>2012</v>
      </c>
      <c r="AH62" s="165">
        <v>2015</v>
      </c>
      <c r="AI62" s="165">
        <v>2016</v>
      </c>
      <c r="AJ62" s="165">
        <v>2017</v>
      </c>
      <c r="AK62" s="168" t="s">
        <v>1053</v>
      </c>
      <c r="AL62" s="168">
        <v>2016</v>
      </c>
      <c r="AM62" s="165">
        <v>2016</v>
      </c>
      <c r="AN62" s="165">
        <v>2014</v>
      </c>
      <c r="AO62" s="165">
        <v>2014</v>
      </c>
      <c r="AP62" s="165">
        <v>2014</v>
      </c>
      <c r="AQ62" s="165">
        <v>2014</v>
      </c>
      <c r="AR62" s="165">
        <v>2015</v>
      </c>
      <c r="AS62" s="165">
        <v>2015</v>
      </c>
      <c r="AT62" s="165">
        <v>2016</v>
      </c>
      <c r="AU62" s="165">
        <v>2014</v>
      </c>
      <c r="AV62" s="165" t="s">
        <v>1053</v>
      </c>
      <c r="AW62" s="165">
        <v>2015</v>
      </c>
      <c r="AX62" s="165">
        <v>2015</v>
      </c>
      <c r="AY62" s="165">
        <v>2014</v>
      </c>
      <c r="AZ62" s="165">
        <v>2015</v>
      </c>
      <c r="BA62" s="165">
        <v>2015</v>
      </c>
      <c r="BB62" s="165">
        <v>2016</v>
      </c>
      <c r="BC62" s="165">
        <v>2015</v>
      </c>
      <c r="BD62" s="165">
        <v>2014</v>
      </c>
      <c r="BE62" s="165">
        <v>2014</v>
      </c>
      <c r="BF62" s="108"/>
    </row>
    <row r="63" spans="1:58" x14ac:dyDescent="0.25">
      <c r="A63" s="133" t="s">
        <v>113</v>
      </c>
      <c r="B63" s="111" t="s">
        <v>112</v>
      </c>
      <c r="C63" s="163">
        <v>2014</v>
      </c>
      <c r="D63" s="163">
        <v>2014</v>
      </c>
      <c r="E63" s="163">
        <v>2014</v>
      </c>
      <c r="F63" s="163">
        <v>2014</v>
      </c>
      <c r="G63" s="163">
        <v>2014</v>
      </c>
      <c r="H63" s="163">
        <v>2014</v>
      </c>
      <c r="I63" s="163">
        <v>2014</v>
      </c>
      <c r="J63" s="163">
        <v>2016</v>
      </c>
      <c r="K63" s="163">
        <v>2016</v>
      </c>
      <c r="L63" s="163">
        <v>2016</v>
      </c>
      <c r="M63" s="165">
        <v>2017</v>
      </c>
      <c r="N63" s="165">
        <v>2017</v>
      </c>
      <c r="O63" s="165">
        <v>2016</v>
      </c>
      <c r="P63" s="165">
        <v>2016</v>
      </c>
      <c r="Q63" s="165">
        <v>2015</v>
      </c>
      <c r="R63" s="165">
        <v>2012</v>
      </c>
      <c r="S63" s="165">
        <v>2017</v>
      </c>
      <c r="T63" s="165">
        <v>2014</v>
      </c>
      <c r="U63" s="165">
        <v>2015</v>
      </c>
      <c r="V63" s="165" t="s">
        <v>1131</v>
      </c>
      <c r="W63" s="165">
        <v>2015</v>
      </c>
      <c r="X63" s="165">
        <v>2012</v>
      </c>
      <c r="Y63" s="165" t="s">
        <v>1053</v>
      </c>
      <c r="Z63" s="165">
        <v>2016</v>
      </c>
      <c r="AA63" s="165">
        <v>2015</v>
      </c>
      <c r="AB63" s="165">
        <v>2015</v>
      </c>
      <c r="AC63" s="165">
        <v>2014</v>
      </c>
      <c r="AD63" s="165">
        <v>2015</v>
      </c>
      <c r="AE63" s="165">
        <v>2012</v>
      </c>
      <c r="AF63" s="165">
        <v>2015</v>
      </c>
      <c r="AG63" s="164">
        <v>2005</v>
      </c>
      <c r="AH63" s="165">
        <v>2015</v>
      </c>
      <c r="AI63" s="165">
        <v>2016</v>
      </c>
      <c r="AJ63" s="165">
        <v>2017</v>
      </c>
      <c r="AK63" s="168" t="s">
        <v>1053</v>
      </c>
      <c r="AL63" s="168">
        <v>2016</v>
      </c>
      <c r="AM63" s="165">
        <v>2016</v>
      </c>
      <c r="AN63" s="165">
        <v>2014</v>
      </c>
      <c r="AO63" s="165">
        <v>2014</v>
      </c>
      <c r="AP63" s="165">
        <v>2014</v>
      </c>
      <c r="AQ63" s="165">
        <v>2014</v>
      </c>
      <c r="AR63" s="165">
        <v>2015</v>
      </c>
      <c r="AS63" s="165">
        <v>2015</v>
      </c>
      <c r="AT63" s="165">
        <v>2016</v>
      </c>
      <c r="AU63" s="165">
        <v>2014</v>
      </c>
      <c r="AV63" s="165">
        <v>2015</v>
      </c>
      <c r="AW63" s="165">
        <v>2015</v>
      </c>
      <c r="AX63" s="165">
        <v>2015</v>
      </c>
      <c r="AY63" s="165">
        <v>2014</v>
      </c>
      <c r="AZ63" s="165">
        <v>2015</v>
      </c>
      <c r="BA63" s="165">
        <v>2015</v>
      </c>
      <c r="BB63" s="165">
        <v>2016</v>
      </c>
      <c r="BC63" s="165">
        <v>2015</v>
      </c>
      <c r="BD63" s="165">
        <v>2014</v>
      </c>
      <c r="BE63" s="165">
        <v>2014</v>
      </c>
      <c r="BF63" s="108"/>
    </row>
    <row r="64" spans="1:58" x14ac:dyDescent="0.25">
      <c r="A64" s="133" t="s">
        <v>115</v>
      </c>
      <c r="B64" s="111" t="s">
        <v>114</v>
      </c>
      <c r="C64" s="163">
        <v>2014</v>
      </c>
      <c r="D64" s="163">
        <v>2014</v>
      </c>
      <c r="E64" s="163">
        <v>2014</v>
      </c>
      <c r="F64" s="163">
        <v>2014</v>
      </c>
      <c r="G64" s="163">
        <v>2014</v>
      </c>
      <c r="H64" s="163">
        <v>2014</v>
      </c>
      <c r="I64" s="163">
        <v>2014</v>
      </c>
      <c r="J64" s="163">
        <v>2016</v>
      </c>
      <c r="K64" s="163">
        <v>2016</v>
      </c>
      <c r="L64" s="163">
        <v>2016</v>
      </c>
      <c r="M64" s="165">
        <v>2017</v>
      </c>
      <c r="N64" s="165">
        <v>2017</v>
      </c>
      <c r="O64" s="165">
        <v>2016</v>
      </c>
      <c r="P64" s="165">
        <v>2016</v>
      </c>
      <c r="Q64" s="165">
        <v>2015</v>
      </c>
      <c r="R64" s="165">
        <v>2013</v>
      </c>
      <c r="S64" s="165">
        <v>2017</v>
      </c>
      <c r="T64" s="165">
        <v>2014</v>
      </c>
      <c r="U64" s="165">
        <v>2015</v>
      </c>
      <c r="V64" s="165" t="s">
        <v>1131</v>
      </c>
      <c r="W64" s="165">
        <v>2015</v>
      </c>
      <c r="X64" s="165">
        <v>2013</v>
      </c>
      <c r="Y64" s="165">
        <v>2010</v>
      </c>
      <c r="Z64" s="165">
        <v>2016</v>
      </c>
      <c r="AA64" s="165">
        <v>2015</v>
      </c>
      <c r="AB64" s="165">
        <v>2015</v>
      </c>
      <c r="AC64" s="165">
        <v>2014</v>
      </c>
      <c r="AD64" s="165">
        <v>2015</v>
      </c>
      <c r="AE64" s="165">
        <v>2012</v>
      </c>
      <c r="AF64" s="165">
        <v>2015</v>
      </c>
      <c r="AG64" s="164">
        <v>2003</v>
      </c>
      <c r="AH64" s="165">
        <v>2015</v>
      </c>
      <c r="AI64" s="165">
        <v>2016</v>
      </c>
      <c r="AJ64" s="165">
        <v>2017</v>
      </c>
      <c r="AK64" s="168" t="s">
        <v>1053</v>
      </c>
      <c r="AL64" s="168">
        <v>2016</v>
      </c>
      <c r="AM64" s="165">
        <v>2016</v>
      </c>
      <c r="AN64" s="165">
        <v>2014</v>
      </c>
      <c r="AO64" s="165">
        <v>2014</v>
      </c>
      <c r="AP64" s="165">
        <v>2014</v>
      </c>
      <c r="AQ64" s="165">
        <v>2014</v>
      </c>
      <c r="AR64" s="165">
        <v>2015</v>
      </c>
      <c r="AS64" s="165">
        <v>2015</v>
      </c>
      <c r="AT64" s="165">
        <v>2016</v>
      </c>
      <c r="AU64" s="165">
        <v>2014</v>
      </c>
      <c r="AV64" s="165">
        <v>2015</v>
      </c>
      <c r="AW64" s="165">
        <v>2015</v>
      </c>
      <c r="AX64" s="165">
        <v>2015</v>
      </c>
      <c r="AY64" s="165">
        <v>2014</v>
      </c>
      <c r="AZ64" s="165">
        <v>2015</v>
      </c>
      <c r="BA64" s="165">
        <v>2015</v>
      </c>
      <c r="BB64" s="165">
        <v>2016</v>
      </c>
      <c r="BC64" s="165">
        <v>2015</v>
      </c>
      <c r="BD64" s="165">
        <v>2014</v>
      </c>
      <c r="BE64" s="165">
        <v>2014</v>
      </c>
      <c r="BF64" s="108"/>
    </row>
    <row r="65" spans="1:58" x14ac:dyDescent="0.25">
      <c r="A65" s="133" t="s">
        <v>117</v>
      </c>
      <c r="B65" s="111" t="s">
        <v>116</v>
      </c>
      <c r="C65" s="163">
        <v>2014</v>
      </c>
      <c r="D65" s="163">
        <v>2014</v>
      </c>
      <c r="E65" s="163">
        <v>2014</v>
      </c>
      <c r="F65" s="163">
        <v>2014</v>
      </c>
      <c r="G65" s="163">
        <v>2014</v>
      </c>
      <c r="H65" s="163">
        <v>2014</v>
      </c>
      <c r="I65" s="163">
        <v>2014</v>
      </c>
      <c r="J65" s="163">
        <v>2016</v>
      </c>
      <c r="K65" s="163">
        <v>2016</v>
      </c>
      <c r="L65" s="163">
        <v>2016</v>
      </c>
      <c r="M65" s="165">
        <v>2017</v>
      </c>
      <c r="N65" s="165">
        <v>2017</v>
      </c>
      <c r="O65" s="165">
        <v>2016</v>
      </c>
      <c r="P65" s="165">
        <v>2016</v>
      </c>
      <c r="Q65" s="165">
        <v>2015</v>
      </c>
      <c r="R65" s="165">
        <v>2005</v>
      </c>
      <c r="S65" s="165">
        <v>2017</v>
      </c>
      <c r="T65" s="165">
        <v>2014</v>
      </c>
      <c r="U65" s="165">
        <v>2015</v>
      </c>
      <c r="V65" s="165" t="s">
        <v>1131</v>
      </c>
      <c r="W65" s="165">
        <v>2015</v>
      </c>
      <c r="X65" s="165">
        <v>2009</v>
      </c>
      <c r="Y65" s="165">
        <v>2013</v>
      </c>
      <c r="Z65" s="165">
        <v>2016</v>
      </c>
      <c r="AA65" s="165">
        <v>2015</v>
      </c>
      <c r="AB65" s="165">
        <v>2015</v>
      </c>
      <c r="AC65" s="165">
        <v>2014</v>
      </c>
      <c r="AD65" s="165">
        <v>2015</v>
      </c>
      <c r="AE65" s="165">
        <v>2012</v>
      </c>
      <c r="AF65" s="165">
        <v>2015</v>
      </c>
      <c r="AG65" s="164">
        <v>2014</v>
      </c>
      <c r="AH65" s="165">
        <v>2015</v>
      </c>
      <c r="AI65" s="165">
        <v>2016</v>
      </c>
      <c r="AJ65" s="165">
        <v>2017</v>
      </c>
      <c r="AK65" s="168">
        <v>2016</v>
      </c>
      <c r="AL65" s="168">
        <v>2016</v>
      </c>
      <c r="AM65" s="165">
        <v>2016</v>
      </c>
      <c r="AN65" s="165">
        <v>2014</v>
      </c>
      <c r="AO65" s="165">
        <v>2014</v>
      </c>
      <c r="AP65" s="165" t="s">
        <v>1053</v>
      </c>
      <c r="AQ65" s="165" t="s">
        <v>1053</v>
      </c>
      <c r="AR65" s="165">
        <v>2015</v>
      </c>
      <c r="AS65" s="165">
        <v>2015</v>
      </c>
      <c r="AT65" s="165">
        <v>2016</v>
      </c>
      <c r="AU65" s="165">
        <v>2014</v>
      </c>
      <c r="AV65" s="165">
        <v>2015</v>
      </c>
      <c r="AW65" s="165">
        <v>2015</v>
      </c>
      <c r="AX65" s="165">
        <v>2015</v>
      </c>
      <c r="AY65" s="165">
        <v>2014</v>
      </c>
      <c r="AZ65" s="165">
        <v>2015</v>
      </c>
      <c r="BA65" s="165">
        <v>2015</v>
      </c>
      <c r="BB65" s="165">
        <v>2016</v>
      </c>
      <c r="BC65" s="165">
        <v>2015</v>
      </c>
      <c r="BD65" s="165">
        <v>2014</v>
      </c>
      <c r="BE65" s="165">
        <v>2014</v>
      </c>
      <c r="BF65" s="108"/>
    </row>
    <row r="66" spans="1:58" x14ac:dyDescent="0.25">
      <c r="A66" s="133" t="s">
        <v>119</v>
      </c>
      <c r="B66" s="111" t="s">
        <v>118</v>
      </c>
      <c r="C66" s="163">
        <v>2014</v>
      </c>
      <c r="D66" s="163">
        <v>2014</v>
      </c>
      <c r="E66" s="163">
        <v>2014</v>
      </c>
      <c r="F66" s="163">
        <v>2014</v>
      </c>
      <c r="G66" s="163">
        <v>2014</v>
      </c>
      <c r="H66" s="163">
        <v>2014</v>
      </c>
      <c r="I66" s="163">
        <v>2014</v>
      </c>
      <c r="J66" s="163">
        <v>2016</v>
      </c>
      <c r="K66" s="163">
        <v>2016</v>
      </c>
      <c r="L66" s="163">
        <v>2016</v>
      </c>
      <c r="M66" s="165">
        <v>2017</v>
      </c>
      <c r="N66" s="165">
        <v>2017</v>
      </c>
      <c r="O66" s="165">
        <v>2016</v>
      </c>
      <c r="P66" s="165">
        <v>2016</v>
      </c>
      <c r="Q66" s="165">
        <v>2015</v>
      </c>
      <c r="R66" s="165" t="s">
        <v>1053</v>
      </c>
      <c r="S66" s="165">
        <v>2017</v>
      </c>
      <c r="T66" s="165">
        <v>2014</v>
      </c>
      <c r="U66" s="165">
        <v>2015</v>
      </c>
      <c r="V66" s="165" t="s">
        <v>1053</v>
      </c>
      <c r="W66" s="165">
        <v>2015</v>
      </c>
      <c r="X66" s="165">
        <v>2005</v>
      </c>
      <c r="Y66" s="165">
        <v>2012</v>
      </c>
      <c r="Z66" s="165">
        <v>2016</v>
      </c>
      <c r="AA66" s="165">
        <v>2015</v>
      </c>
      <c r="AB66" s="165" t="s">
        <v>1053</v>
      </c>
      <c r="AC66" s="165">
        <v>2014</v>
      </c>
      <c r="AD66" s="165">
        <v>2015</v>
      </c>
      <c r="AE66" s="165" t="s">
        <v>1053</v>
      </c>
      <c r="AF66" s="165">
        <v>2015</v>
      </c>
      <c r="AG66" s="164">
        <v>2011</v>
      </c>
      <c r="AH66" s="165">
        <v>2015</v>
      </c>
      <c r="AI66" s="165">
        <v>2016</v>
      </c>
      <c r="AJ66" s="165">
        <v>2017</v>
      </c>
      <c r="AK66" s="168" t="s">
        <v>1053</v>
      </c>
      <c r="AL66" s="168">
        <v>2016</v>
      </c>
      <c r="AM66" s="165">
        <v>2016</v>
      </c>
      <c r="AN66" s="165">
        <v>2014</v>
      </c>
      <c r="AO66" s="165">
        <v>2014</v>
      </c>
      <c r="AP66" s="165">
        <v>2014</v>
      </c>
      <c r="AQ66" s="165">
        <v>2014</v>
      </c>
      <c r="AR66" s="165">
        <v>2015</v>
      </c>
      <c r="AS66" s="165">
        <v>2015</v>
      </c>
      <c r="AT66" s="165">
        <v>2016</v>
      </c>
      <c r="AU66" s="165">
        <v>2014</v>
      </c>
      <c r="AV66" s="165" t="s">
        <v>1053</v>
      </c>
      <c r="AW66" s="165">
        <v>2015</v>
      </c>
      <c r="AX66" s="165">
        <v>2015</v>
      </c>
      <c r="AY66" s="165">
        <v>2014</v>
      </c>
      <c r="AZ66" s="165">
        <v>2015</v>
      </c>
      <c r="BA66" s="165">
        <v>2015</v>
      </c>
      <c r="BB66" s="165">
        <v>2016</v>
      </c>
      <c r="BC66" s="165">
        <v>2015</v>
      </c>
      <c r="BD66" s="165">
        <v>2014</v>
      </c>
      <c r="BE66" s="165">
        <v>2014</v>
      </c>
      <c r="BF66" s="108"/>
    </row>
    <row r="67" spans="1:58" x14ac:dyDescent="0.25">
      <c r="A67" s="133" t="s">
        <v>121</v>
      </c>
      <c r="B67" s="111" t="s">
        <v>120</v>
      </c>
      <c r="C67" s="163">
        <v>2014</v>
      </c>
      <c r="D67" s="163">
        <v>2014</v>
      </c>
      <c r="E67" s="163">
        <v>2014</v>
      </c>
      <c r="F67" s="163">
        <v>2014</v>
      </c>
      <c r="G67" s="163">
        <v>2014</v>
      </c>
      <c r="H67" s="163">
        <v>2014</v>
      </c>
      <c r="I67" s="163">
        <v>2014</v>
      </c>
      <c r="J67" s="163">
        <v>2016</v>
      </c>
      <c r="K67" s="163">
        <v>2016</v>
      </c>
      <c r="L67" s="163">
        <v>2016</v>
      </c>
      <c r="M67" s="165">
        <v>2017</v>
      </c>
      <c r="N67" s="165">
        <v>2017</v>
      </c>
      <c r="O67" s="165">
        <v>2016</v>
      </c>
      <c r="P67" s="165">
        <v>2016</v>
      </c>
      <c r="Q67" s="165">
        <v>2015</v>
      </c>
      <c r="R67" s="165">
        <v>2014</v>
      </c>
      <c r="S67" s="165">
        <v>2017</v>
      </c>
      <c r="T67" s="165">
        <v>2014</v>
      </c>
      <c r="U67" s="165">
        <v>2015</v>
      </c>
      <c r="V67" s="165" t="s">
        <v>1131</v>
      </c>
      <c r="W67" s="165">
        <v>2015</v>
      </c>
      <c r="X67" s="165">
        <v>2014</v>
      </c>
      <c r="Y67" s="165">
        <v>2010</v>
      </c>
      <c r="Z67" s="165">
        <v>2016</v>
      </c>
      <c r="AA67" s="165">
        <v>2015</v>
      </c>
      <c r="AB67" s="165">
        <v>2015</v>
      </c>
      <c r="AC67" s="165">
        <v>2014</v>
      </c>
      <c r="AD67" s="165">
        <v>2015</v>
      </c>
      <c r="AE67" s="165">
        <v>2012</v>
      </c>
      <c r="AF67" s="165">
        <v>2015</v>
      </c>
      <c r="AG67" s="164">
        <v>2005</v>
      </c>
      <c r="AH67" s="165">
        <v>2015</v>
      </c>
      <c r="AI67" s="165">
        <v>2016</v>
      </c>
      <c r="AJ67" s="165">
        <v>2017</v>
      </c>
      <c r="AK67" s="168" t="s">
        <v>1053</v>
      </c>
      <c r="AL67" s="168">
        <v>2016</v>
      </c>
      <c r="AM67" s="165">
        <v>2016</v>
      </c>
      <c r="AN67" s="165">
        <v>2014</v>
      </c>
      <c r="AO67" s="165">
        <v>2014</v>
      </c>
      <c r="AP67" s="165">
        <v>2014</v>
      </c>
      <c r="AQ67" s="165">
        <v>2014</v>
      </c>
      <c r="AR67" s="165">
        <v>2015</v>
      </c>
      <c r="AS67" s="165">
        <v>2015</v>
      </c>
      <c r="AT67" s="165">
        <v>2016</v>
      </c>
      <c r="AU67" s="165">
        <v>2014</v>
      </c>
      <c r="AV67" s="165">
        <v>2015</v>
      </c>
      <c r="AW67" s="165">
        <v>2015</v>
      </c>
      <c r="AX67" s="165">
        <v>2015</v>
      </c>
      <c r="AY67" s="165">
        <v>2014</v>
      </c>
      <c r="AZ67" s="165">
        <v>2015</v>
      </c>
      <c r="BA67" s="165">
        <v>2015</v>
      </c>
      <c r="BB67" s="165">
        <v>2016</v>
      </c>
      <c r="BC67" s="165">
        <v>2015</v>
      </c>
      <c r="BD67" s="165">
        <v>2014</v>
      </c>
      <c r="BE67" s="165">
        <v>2014</v>
      </c>
      <c r="BF67" s="108"/>
    </row>
    <row r="68" spans="1:58" x14ac:dyDescent="0.25">
      <c r="A68" s="133" t="s">
        <v>123</v>
      </c>
      <c r="B68" s="111" t="s">
        <v>122</v>
      </c>
      <c r="C68" s="163">
        <v>2014</v>
      </c>
      <c r="D68" s="163">
        <v>2014</v>
      </c>
      <c r="E68" s="163">
        <v>2014</v>
      </c>
      <c r="F68" s="163">
        <v>2014</v>
      </c>
      <c r="G68" s="163">
        <v>2014</v>
      </c>
      <c r="H68" s="163">
        <v>2014</v>
      </c>
      <c r="I68" s="163">
        <v>2014</v>
      </c>
      <c r="J68" s="163">
        <v>2016</v>
      </c>
      <c r="K68" s="163">
        <v>2016</v>
      </c>
      <c r="L68" s="163">
        <v>2016</v>
      </c>
      <c r="M68" s="165">
        <v>2017</v>
      </c>
      <c r="N68" s="165">
        <v>2017</v>
      </c>
      <c r="O68" s="165">
        <v>2016</v>
      </c>
      <c r="P68" s="165">
        <v>2016</v>
      </c>
      <c r="Q68" s="165">
        <v>2015</v>
      </c>
      <c r="R68" s="165" t="s">
        <v>1053</v>
      </c>
      <c r="S68" s="165">
        <v>2017</v>
      </c>
      <c r="T68" s="165">
        <v>2014</v>
      </c>
      <c r="U68" s="165">
        <v>2015</v>
      </c>
      <c r="V68" s="165" t="s">
        <v>1053</v>
      </c>
      <c r="W68" s="165">
        <v>2015</v>
      </c>
      <c r="X68" s="165" t="s">
        <v>1053</v>
      </c>
      <c r="Y68" s="165">
        <v>2010</v>
      </c>
      <c r="Z68" s="165">
        <v>2016</v>
      </c>
      <c r="AA68" s="165">
        <v>2015</v>
      </c>
      <c r="AB68" s="165">
        <v>2015</v>
      </c>
      <c r="AC68" s="165">
        <v>2014</v>
      </c>
      <c r="AD68" s="165">
        <v>2015</v>
      </c>
      <c r="AE68" s="165" t="s">
        <v>1053</v>
      </c>
      <c r="AF68" s="165">
        <v>2015</v>
      </c>
      <c r="AG68" s="164">
        <v>2012</v>
      </c>
      <c r="AH68" s="165">
        <v>2015</v>
      </c>
      <c r="AI68" s="165">
        <v>2016</v>
      </c>
      <c r="AJ68" s="165">
        <v>2017</v>
      </c>
      <c r="AK68" s="168" t="s">
        <v>1053</v>
      </c>
      <c r="AL68" s="168">
        <v>2016</v>
      </c>
      <c r="AM68" s="165">
        <v>2016</v>
      </c>
      <c r="AN68" s="165">
        <v>2014</v>
      </c>
      <c r="AO68" s="165">
        <v>2014</v>
      </c>
      <c r="AP68" s="165">
        <v>2014</v>
      </c>
      <c r="AQ68" s="165">
        <v>2014</v>
      </c>
      <c r="AR68" s="165">
        <v>2015</v>
      </c>
      <c r="AS68" s="165">
        <v>2015</v>
      </c>
      <c r="AT68" s="165">
        <v>2016</v>
      </c>
      <c r="AU68" s="165">
        <v>2014</v>
      </c>
      <c r="AV68" s="165">
        <v>2015</v>
      </c>
      <c r="AW68" s="165">
        <v>2015</v>
      </c>
      <c r="AX68" s="165">
        <v>2015</v>
      </c>
      <c r="AY68" s="165">
        <v>2014</v>
      </c>
      <c r="AZ68" s="165">
        <v>2015</v>
      </c>
      <c r="BA68" s="165">
        <v>2015</v>
      </c>
      <c r="BB68" s="165">
        <v>2016</v>
      </c>
      <c r="BC68" s="165">
        <v>2015</v>
      </c>
      <c r="BD68" s="165">
        <v>2014</v>
      </c>
      <c r="BE68" s="165">
        <v>2014</v>
      </c>
      <c r="BF68" s="108"/>
    </row>
    <row r="69" spans="1:58" x14ac:dyDescent="0.25">
      <c r="A69" s="133" t="s">
        <v>125</v>
      </c>
      <c r="B69" s="111" t="s">
        <v>124</v>
      </c>
      <c r="C69" s="163">
        <v>2014</v>
      </c>
      <c r="D69" s="163">
        <v>2014</v>
      </c>
      <c r="E69" s="163">
        <v>2014</v>
      </c>
      <c r="F69" s="163">
        <v>2014</v>
      </c>
      <c r="G69" s="163">
        <v>2014</v>
      </c>
      <c r="H69" s="163">
        <v>2014</v>
      </c>
      <c r="I69" s="163">
        <v>2014</v>
      </c>
      <c r="J69" s="163">
        <v>2016</v>
      </c>
      <c r="K69" s="163">
        <v>2016</v>
      </c>
      <c r="L69" s="163">
        <v>2016</v>
      </c>
      <c r="M69" s="165">
        <v>2017</v>
      </c>
      <c r="N69" s="165">
        <v>2017</v>
      </c>
      <c r="O69" s="165">
        <v>2016</v>
      </c>
      <c r="P69" s="165">
        <v>2016</v>
      </c>
      <c r="Q69" s="165">
        <v>2015</v>
      </c>
      <c r="R69" s="165" t="s">
        <v>1053</v>
      </c>
      <c r="S69" s="165">
        <v>2017</v>
      </c>
      <c r="T69" s="165">
        <v>2014</v>
      </c>
      <c r="U69" s="165">
        <v>2015</v>
      </c>
      <c r="V69" s="165" t="s">
        <v>1131</v>
      </c>
      <c r="W69" s="165">
        <v>2015</v>
      </c>
      <c r="X69" s="165" t="s">
        <v>1053</v>
      </c>
      <c r="Y69" s="165" t="s">
        <v>1053</v>
      </c>
      <c r="Z69" s="165">
        <v>2016</v>
      </c>
      <c r="AA69" s="165">
        <v>2015</v>
      </c>
      <c r="AB69" s="165" t="s">
        <v>1053</v>
      </c>
      <c r="AC69" s="165">
        <v>2014</v>
      </c>
      <c r="AD69" s="165">
        <v>2015</v>
      </c>
      <c r="AE69" s="165" t="s">
        <v>1053</v>
      </c>
      <c r="AF69" s="165" t="s">
        <v>1053</v>
      </c>
      <c r="AG69" s="164" t="s">
        <v>1053</v>
      </c>
      <c r="AH69" s="165">
        <v>2015</v>
      </c>
      <c r="AI69" s="165">
        <v>2016</v>
      </c>
      <c r="AJ69" s="165">
        <v>2017</v>
      </c>
      <c r="AK69" s="168" t="s">
        <v>1053</v>
      </c>
      <c r="AL69" s="168">
        <v>2016</v>
      </c>
      <c r="AM69" s="165">
        <v>2016</v>
      </c>
      <c r="AN69" s="165">
        <v>2014</v>
      </c>
      <c r="AO69" s="165">
        <v>2014</v>
      </c>
      <c r="AP69" s="165">
        <v>2014</v>
      </c>
      <c r="AQ69" s="165" t="s">
        <v>1053</v>
      </c>
      <c r="AR69" s="165">
        <v>2011</v>
      </c>
      <c r="AS69" s="165">
        <v>2015</v>
      </c>
      <c r="AT69" s="165">
        <v>2016</v>
      </c>
      <c r="AU69" s="165">
        <v>2014</v>
      </c>
      <c r="AV69" s="165" t="s">
        <v>1053</v>
      </c>
      <c r="AW69" s="165">
        <v>2015</v>
      </c>
      <c r="AX69" s="165">
        <v>2015</v>
      </c>
      <c r="AY69" s="165">
        <v>2014</v>
      </c>
      <c r="AZ69" s="165">
        <v>2015</v>
      </c>
      <c r="BA69" s="165">
        <v>2015</v>
      </c>
      <c r="BB69" s="165">
        <v>2016</v>
      </c>
      <c r="BC69" s="165">
        <v>2015</v>
      </c>
      <c r="BD69" s="165">
        <v>2014</v>
      </c>
      <c r="BE69" s="165">
        <v>2014</v>
      </c>
      <c r="BF69" s="108"/>
    </row>
    <row r="70" spans="1:58" x14ac:dyDescent="0.25">
      <c r="A70" s="133" t="s">
        <v>127</v>
      </c>
      <c r="B70" s="111" t="s">
        <v>126</v>
      </c>
      <c r="C70" s="163">
        <v>2014</v>
      </c>
      <c r="D70" s="163">
        <v>2014</v>
      </c>
      <c r="E70" s="163">
        <v>2014</v>
      </c>
      <c r="F70" s="163">
        <v>2014</v>
      </c>
      <c r="G70" s="163">
        <v>2014</v>
      </c>
      <c r="H70" s="163">
        <v>2014</v>
      </c>
      <c r="I70" s="163">
        <v>2014</v>
      </c>
      <c r="J70" s="163">
        <v>2016</v>
      </c>
      <c r="K70" s="163">
        <v>2016</v>
      </c>
      <c r="L70" s="163">
        <v>2016</v>
      </c>
      <c r="M70" s="165">
        <v>2017</v>
      </c>
      <c r="N70" s="165">
        <v>2017</v>
      </c>
      <c r="O70" s="165">
        <v>2016</v>
      </c>
      <c r="P70" s="165">
        <v>2016</v>
      </c>
      <c r="Q70" s="165">
        <v>2015</v>
      </c>
      <c r="R70" s="165" t="s">
        <v>1053</v>
      </c>
      <c r="S70" s="165">
        <v>2017</v>
      </c>
      <c r="T70" s="165">
        <v>2014</v>
      </c>
      <c r="U70" s="165">
        <v>2015</v>
      </c>
      <c r="V70" s="165" t="s">
        <v>1131</v>
      </c>
      <c r="W70" s="165">
        <v>2015</v>
      </c>
      <c r="X70" s="165">
        <v>2015</v>
      </c>
      <c r="Y70" s="165">
        <v>2009</v>
      </c>
      <c r="Z70" s="165">
        <v>2016</v>
      </c>
      <c r="AA70" s="165">
        <v>2015</v>
      </c>
      <c r="AB70" s="165">
        <v>2015</v>
      </c>
      <c r="AC70" s="165">
        <v>2014</v>
      </c>
      <c r="AD70" s="165">
        <v>2015</v>
      </c>
      <c r="AE70" s="165">
        <v>2012</v>
      </c>
      <c r="AF70" s="165">
        <v>2015</v>
      </c>
      <c r="AG70" s="164">
        <v>2014</v>
      </c>
      <c r="AH70" s="165">
        <v>2015</v>
      </c>
      <c r="AI70" s="165">
        <v>2016</v>
      </c>
      <c r="AJ70" s="165">
        <v>2017</v>
      </c>
      <c r="AK70" s="168">
        <v>2016</v>
      </c>
      <c r="AL70" s="168">
        <v>2016</v>
      </c>
      <c r="AM70" s="165">
        <v>2016</v>
      </c>
      <c r="AN70" s="165">
        <v>2014</v>
      </c>
      <c r="AO70" s="165">
        <v>2014</v>
      </c>
      <c r="AP70" s="165">
        <v>2014</v>
      </c>
      <c r="AQ70" s="165">
        <v>2014</v>
      </c>
      <c r="AR70" s="165">
        <v>2015</v>
      </c>
      <c r="AS70" s="165">
        <v>2015</v>
      </c>
      <c r="AT70" s="165">
        <v>2016</v>
      </c>
      <c r="AU70" s="165">
        <v>2014</v>
      </c>
      <c r="AV70" s="165">
        <v>2015</v>
      </c>
      <c r="AW70" s="165">
        <v>2015</v>
      </c>
      <c r="AX70" s="165">
        <v>2015</v>
      </c>
      <c r="AY70" s="165">
        <v>2014</v>
      </c>
      <c r="AZ70" s="165">
        <v>2015</v>
      </c>
      <c r="BA70" s="165">
        <v>2015</v>
      </c>
      <c r="BB70" s="165">
        <v>2016</v>
      </c>
      <c r="BC70" s="165">
        <v>2015</v>
      </c>
      <c r="BD70" s="165">
        <v>2014</v>
      </c>
      <c r="BE70" s="165">
        <v>2014</v>
      </c>
      <c r="BF70" s="108"/>
    </row>
    <row r="71" spans="1:58" x14ac:dyDescent="0.25">
      <c r="A71" s="133" t="s">
        <v>129</v>
      </c>
      <c r="B71" s="111" t="s">
        <v>128</v>
      </c>
      <c r="C71" s="163">
        <v>2014</v>
      </c>
      <c r="D71" s="163">
        <v>2014</v>
      </c>
      <c r="E71" s="163">
        <v>2014</v>
      </c>
      <c r="F71" s="163">
        <v>2014</v>
      </c>
      <c r="G71" s="163">
        <v>2014</v>
      </c>
      <c r="H71" s="163">
        <v>2014</v>
      </c>
      <c r="I71" s="163">
        <v>2014</v>
      </c>
      <c r="J71" s="163">
        <v>2016</v>
      </c>
      <c r="K71" s="163">
        <v>2016</v>
      </c>
      <c r="L71" s="163">
        <v>2016</v>
      </c>
      <c r="M71" s="165">
        <v>2017</v>
      </c>
      <c r="N71" s="165">
        <v>2017</v>
      </c>
      <c r="O71" s="165">
        <v>2016</v>
      </c>
      <c r="P71" s="165">
        <v>2016</v>
      </c>
      <c r="Q71" s="165">
        <v>2015</v>
      </c>
      <c r="R71" s="165">
        <v>2012</v>
      </c>
      <c r="S71" s="165">
        <v>2017</v>
      </c>
      <c r="T71" s="165">
        <v>2014</v>
      </c>
      <c r="U71" s="165">
        <v>2015</v>
      </c>
      <c r="V71" s="165" t="s">
        <v>1131</v>
      </c>
      <c r="W71" s="165">
        <v>2015</v>
      </c>
      <c r="X71" s="165">
        <v>2012</v>
      </c>
      <c r="Y71" s="165">
        <v>2010</v>
      </c>
      <c r="Z71" s="165">
        <v>2016</v>
      </c>
      <c r="AA71" s="165">
        <v>2015</v>
      </c>
      <c r="AB71" s="165">
        <v>2015</v>
      </c>
      <c r="AC71" s="165">
        <v>2014</v>
      </c>
      <c r="AD71" s="165">
        <v>2015</v>
      </c>
      <c r="AE71" s="165">
        <v>2012</v>
      </c>
      <c r="AF71" s="165" t="s">
        <v>1053</v>
      </c>
      <c r="AG71" s="164">
        <v>2012</v>
      </c>
      <c r="AH71" s="165">
        <v>2015</v>
      </c>
      <c r="AI71" s="165">
        <v>2016</v>
      </c>
      <c r="AJ71" s="165">
        <v>2017</v>
      </c>
      <c r="AK71" s="168" t="s">
        <v>1053</v>
      </c>
      <c r="AL71" s="168">
        <v>2016</v>
      </c>
      <c r="AM71" s="165">
        <v>2016</v>
      </c>
      <c r="AN71" s="165">
        <v>2014</v>
      </c>
      <c r="AO71" s="165">
        <v>2014</v>
      </c>
      <c r="AP71" s="165">
        <v>2013</v>
      </c>
      <c r="AQ71" s="165">
        <v>2013</v>
      </c>
      <c r="AR71" s="165">
        <v>2015</v>
      </c>
      <c r="AS71" s="165">
        <v>2015</v>
      </c>
      <c r="AT71" s="165">
        <v>2016</v>
      </c>
      <c r="AU71" s="165">
        <v>2014</v>
      </c>
      <c r="AV71" s="165">
        <v>2015</v>
      </c>
      <c r="AW71" s="165">
        <v>2015</v>
      </c>
      <c r="AX71" s="165">
        <v>2015</v>
      </c>
      <c r="AY71" s="165">
        <v>2014</v>
      </c>
      <c r="AZ71" s="165">
        <v>2015</v>
      </c>
      <c r="BA71" s="165">
        <v>2015</v>
      </c>
      <c r="BB71" s="165">
        <v>2016</v>
      </c>
      <c r="BC71" s="165">
        <v>2015</v>
      </c>
      <c r="BD71" s="165">
        <v>2014</v>
      </c>
      <c r="BE71" s="165">
        <v>2014</v>
      </c>
      <c r="BF71" s="108"/>
    </row>
    <row r="72" spans="1:58" x14ac:dyDescent="0.25">
      <c r="A72" s="133" t="s">
        <v>372</v>
      </c>
      <c r="B72" s="111" t="s">
        <v>130</v>
      </c>
      <c r="C72" s="163">
        <v>2014</v>
      </c>
      <c r="D72" s="163">
        <v>2014</v>
      </c>
      <c r="E72" s="163">
        <v>2014</v>
      </c>
      <c r="F72" s="163">
        <v>2014</v>
      </c>
      <c r="G72" s="163">
        <v>2014</v>
      </c>
      <c r="H72" s="163">
        <v>2014</v>
      </c>
      <c r="I72" s="163">
        <v>2014</v>
      </c>
      <c r="J72" s="163">
        <v>2016</v>
      </c>
      <c r="K72" s="163">
        <v>2016</v>
      </c>
      <c r="L72" s="163">
        <v>2016</v>
      </c>
      <c r="M72" s="165">
        <v>2017</v>
      </c>
      <c r="N72" s="165">
        <v>2017</v>
      </c>
      <c r="O72" s="165">
        <v>2016</v>
      </c>
      <c r="P72" s="165">
        <v>2016</v>
      </c>
      <c r="Q72" s="165">
        <v>2015</v>
      </c>
      <c r="R72" s="165">
        <v>2006</v>
      </c>
      <c r="S72" s="165">
        <v>2017</v>
      </c>
      <c r="T72" s="165">
        <v>2014</v>
      </c>
      <c r="U72" s="165">
        <v>2015</v>
      </c>
      <c r="V72" s="165" t="s">
        <v>1131</v>
      </c>
      <c r="W72" s="165">
        <v>2015</v>
      </c>
      <c r="X72" s="165">
        <v>2014</v>
      </c>
      <c r="Y72" s="165">
        <v>2010</v>
      </c>
      <c r="Z72" s="165">
        <v>2016</v>
      </c>
      <c r="AA72" s="165">
        <v>2015</v>
      </c>
      <c r="AB72" s="165">
        <v>2014</v>
      </c>
      <c r="AC72" s="165">
        <v>2014</v>
      </c>
      <c r="AD72" s="165">
        <v>2015</v>
      </c>
      <c r="AE72" s="165">
        <v>2012</v>
      </c>
      <c r="AF72" s="165" t="s">
        <v>1053</v>
      </c>
      <c r="AG72" s="164">
        <v>2010</v>
      </c>
      <c r="AH72" s="165">
        <v>2015</v>
      </c>
      <c r="AI72" s="165">
        <v>2016</v>
      </c>
      <c r="AJ72" s="165">
        <v>2017</v>
      </c>
      <c r="AK72" s="168" t="s">
        <v>1053</v>
      </c>
      <c r="AL72" s="168">
        <v>2016</v>
      </c>
      <c r="AM72" s="165">
        <v>2016</v>
      </c>
      <c r="AN72" s="165">
        <v>2014</v>
      </c>
      <c r="AO72" s="165">
        <v>2014</v>
      </c>
      <c r="AP72" s="165" t="s">
        <v>1053</v>
      </c>
      <c r="AQ72" s="165" t="s">
        <v>1053</v>
      </c>
      <c r="AR72" s="165">
        <v>2015</v>
      </c>
      <c r="AS72" s="165">
        <v>2015</v>
      </c>
      <c r="AT72" s="165">
        <v>2016</v>
      </c>
      <c r="AU72" s="165">
        <v>2014</v>
      </c>
      <c r="AV72" s="165">
        <v>2015</v>
      </c>
      <c r="AW72" s="165">
        <v>2015</v>
      </c>
      <c r="AX72" s="165">
        <v>2015</v>
      </c>
      <c r="AY72" s="165">
        <v>2014</v>
      </c>
      <c r="AZ72" s="165">
        <v>2015</v>
      </c>
      <c r="BA72" s="165">
        <v>2015</v>
      </c>
      <c r="BB72" s="165">
        <v>2016</v>
      </c>
      <c r="BC72" s="165">
        <v>2015</v>
      </c>
      <c r="BD72" s="165">
        <v>2014</v>
      </c>
      <c r="BE72" s="165">
        <v>2014</v>
      </c>
      <c r="BF72" s="108"/>
    </row>
    <row r="73" spans="1:58" x14ac:dyDescent="0.25">
      <c r="A73" s="133" t="s">
        <v>132</v>
      </c>
      <c r="B73" s="111" t="s">
        <v>131</v>
      </c>
      <c r="C73" s="163">
        <v>2014</v>
      </c>
      <c r="D73" s="163">
        <v>2014</v>
      </c>
      <c r="E73" s="163">
        <v>2014</v>
      </c>
      <c r="F73" s="163">
        <v>2014</v>
      </c>
      <c r="G73" s="163">
        <v>2014</v>
      </c>
      <c r="H73" s="163">
        <v>2014</v>
      </c>
      <c r="I73" s="163">
        <v>2014</v>
      </c>
      <c r="J73" s="163">
        <v>2016</v>
      </c>
      <c r="K73" s="163">
        <v>2016</v>
      </c>
      <c r="L73" s="163">
        <v>2016</v>
      </c>
      <c r="M73" s="165">
        <v>2017</v>
      </c>
      <c r="N73" s="165">
        <v>2017</v>
      </c>
      <c r="O73" s="165">
        <v>2016</v>
      </c>
      <c r="P73" s="165">
        <v>2016</v>
      </c>
      <c r="Q73" s="165">
        <v>2015</v>
      </c>
      <c r="R73" s="165">
        <v>2009</v>
      </c>
      <c r="S73" s="165">
        <v>2017</v>
      </c>
      <c r="T73" s="165">
        <v>2014</v>
      </c>
      <c r="U73" s="165">
        <v>2015</v>
      </c>
      <c r="V73" s="165" t="s">
        <v>1131</v>
      </c>
      <c r="W73" s="165">
        <v>2015</v>
      </c>
      <c r="X73" s="165">
        <v>2014</v>
      </c>
      <c r="Y73" s="165">
        <v>2010</v>
      </c>
      <c r="Z73" s="165">
        <v>2016</v>
      </c>
      <c r="AA73" s="165">
        <v>2015</v>
      </c>
      <c r="AB73" s="165">
        <v>2015</v>
      </c>
      <c r="AC73" s="165">
        <v>2014</v>
      </c>
      <c r="AD73" s="165">
        <v>2015</v>
      </c>
      <c r="AE73" s="165">
        <v>2012</v>
      </c>
      <c r="AF73" s="165">
        <v>2015</v>
      </c>
      <c r="AG73" s="164" t="s">
        <v>1053</v>
      </c>
      <c r="AH73" s="165">
        <v>2015</v>
      </c>
      <c r="AI73" s="165">
        <v>2016</v>
      </c>
      <c r="AJ73" s="165">
        <v>2017</v>
      </c>
      <c r="AK73" s="168" t="s">
        <v>1053</v>
      </c>
      <c r="AL73" s="168">
        <v>2016</v>
      </c>
      <c r="AM73" s="165">
        <v>2016</v>
      </c>
      <c r="AN73" s="165">
        <v>2014</v>
      </c>
      <c r="AO73" s="165">
        <v>2014</v>
      </c>
      <c r="AP73" s="165" t="s">
        <v>1053</v>
      </c>
      <c r="AQ73" s="165" t="s">
        <v>1053</v>
      </c>
      <c r="AR73" s="165" t="s">
        <v>1053</v>
      </c>
      <c r="AS73" s="165">
        <v>2015</v>
      </c>
      <c r="AT73" s="165">
        <v>2016</v>
      </c>
      <c r="AU73" s="165">
        <v>2014</v>
      </c>
      <c r="AV73" s="165">
        <v>2015</v>
      </c>
      <c r="AW73" s="165">
        <v>2015</v>
      </c>
      <c r="AX73" s="165">
        <v>2015</v>
      </c>
      <c r="AY73" s="165">
        <v>2014</v>
      </c>
      <c r="AZ73" s="165">
        <v>2015</v>
      </c>
      <c r="BA73" s="165">
        <v>2015</v>
      </c>
      <c r="BB73" s="165">
        <v>2016</v>
      </c>
      <c r="BC73" s="165">
        <v>2015</v>
      </c>
      <c r="BD73" s="165">
        <v>2014</v>
      </c>
      <c r="BE73" s="165">
        <v>2014</v>
      </c>
      <c r="BF73" s="108"/>
    </row>
    <row r="74" spans="1:58" x14ac:dyDescent="0.25">
      <c r="A74" s="133" t="s">
        <v>134</v>
      </c>
      <c r="B74" s="111" t="s">
        <v>133</v>
      </c>
      <c r="C74" s="163">
        <v>2014</v>
      </c>
      <c r="D74" s="163">
        <v>2014</v>
      </c>
      <c r="E74" s="163">
        <v>2014</v>
      </c>
      <c r="F74" s="163">
        <v>2014</v>
      </c>
      <c r="G74" s="163">
        <v>2014</v>
      </c>
      <c r="H74" s="163">
        <v>2014</v>
      </c>
      <c r="I74" s="163">
        <v>2014</v>
      </c>
      <c r="J74" s="163">
        <v>2016</v>
      </c>
      <c r="K74" s="163">
        <v>2016</v>
      </c>
      <c r="L74" s="163">
        <v>2016</v>
      </c>
      <c r="M74" s="165">
        <v>2017</v>
      </c>
      <c r="N74" s="165">
        <v>2017</v>
      </c>
      <c r="O74" s="165">
        <v>2016</v>
      </c>
      <c r="P74" s="165">
        <v>2016</v>
      </c>
      <c r="Q74" s="165">
        <v>2015</v>
      </c>
      <c r="R74" s="165">
        <v>2012</v>
      </c>
      <c r="S74" s="165">
        <v>2017</v>
      </c>
      <c r="T74" s="165">
        <v>2014</v>
      </c>
      <c r="U74" s="165">
        <v>2015</v>
      </c>
      <c r="V74" s="165" t="s">
        <v>1131</v>
      </c>
      <c r="W74" s="165">
        <v>2015</v>
      </c>
      <c r="X74" s="165">
        <v>2012</v>
      </c>
      <c r="Y74" s="165">
        <v>2014</v>
      </c>
      <c r="Z74" s="165">
        <v>2016</v>
      </c>
      <c r="AA74" s="165">
        <v>2015</v>
      </c>
      <c r="AB74" s="165">
        <v>2015</v>
      </c>
      <c r="AC74" s="165">
        <v>2014</v>
      </c>
      <c r="AD74" s="165">
        <v>2015</v>
      </c>
      <c r="AE74" s="165">
        <v>2012</v>
      </c>
      <c r="AF74" s="165">
        <v>2015</v>
      </c>
      <c r="AG74" s="164">
        <v>2012</v>
      </c>
      <c r="AH74" s="165">
        <v>2015</v>
      </c>
      <c r="AI74" s="165">
        <v>2016</v>
      </c>
      <c r="AJ74" s="165">
        <v>2017</v>
      </c>
      <c r="AK74" s="168" t="s">
        <v>1053</v>
      </c>
      <c r="AL74" s="168">
        <v>2016</v>
      </c>
      <c r="AM74" s="165">
        <v>2016</v>
      </c>
      <c r="AN74" s="165">
        <v>2014</v>
      </c>
      <c r="AO74" s="165">
        <v>2014</v>
      </c>
      <c r="AP74" s="165">
        <v>2014</v>
      </c>
      <c r="AQ74" s="165">
        <v>2014</v>
      </c>
      <c r="AR74" s="165">
        <v>2011</v>
      </c>
      <c r="AS74" s="165">
        <v>2015</v>
      </c>
      <c r="AT74" s="165">
        <v>2016</v>
      </c>
      <c r="AU74" s="165">
        <v>2014</v>
      </c>
      <c r="AV74" s="165">
        <v>2015</v>
      </c>
      <c r="AW74" s="165">
        <v>2015</v>
      </c>
      <c r="AX74" s="165">
        <v>2015</v>
      </c>
      <c r="AY74" s="165">
        <v>2014</v>
      </c>
      <c r="AZ74" s="165">
        <v>2015</v>
      </c>
      <c r="BA74" s="165">
        <v>2015</v>
      </c>
      <c r="BB74" s="165">
        <v>2016</v>
      </c>
      <c r="BC74" s="165">
        <v>2015</v>
      </c>
      <c r="BD74" s="165">
        <v>2014</v>
      </c>
      <c r="BE74" s="165">
        <v>2014</v>
      </c>
      <c r="BF74" s="108"/>
    </row>
    <row r="75" spans="1:58" x14ac:dyDescent="0.25">
      <c r="A75" s="133" t="s">
        <v>136</v>
      </c>
      <c r="B75" s="111" t="s">
        <v>135</v>
      </c>
      <c r="C75" s="163">
        <v>2014</v>
      </c>
      <c r="D75" s="163">
        <v>2014</v>
      </c>
      <c r="E75" s="163">
        <v>2014</v>
      </c>
      <c r="F75" s="163">
        <v>2014</v>
      </c>
      <c r="G75" s="163">
        <v>2014</v>
      </c>
      <c r="H75" s="163">
        <v>2014</v>
      </c>
      <c r="I75" s="163">
        <v>2014</v>
      </c>
      <c r="J75" s="163">
        <v>2016</v>
      </c>
      <c r="K75" s="163">
        <v>2016</v>
      </c>
      <c r="L75" s="163">
        <v>2016</v>
      </c>
      <c r="M75" s="165">
        <v>2017</v>
      </c>
      <c r="N75" s="165">
        <v>2017</v>
      </c>
      <c r="O75" s="165">
        <v>2016</v>
      </c>
      <c r="P75" s="165">
        <v>2016</v>
      </c>
      <c r="Q75" s="165">
        <v>2015</v>
      </c>
      <c r="R75" s="165">
        <v>2012</v>
      </c>
      <c r="S75" s="165">
        <v>2017</v>
      </c>
      <c r="T75" s="165">
        <v>2014</v>
      </c>
      <c r="U75" s="165">
        <v>2015</v>
      </c>
      <c r="V75" s="165" t="s">
        <v>1131</v>
      </c>
      <c r="W75" s="165">
        <v>2015</v>
      </c>
      <c r="X75" s="165">
        <v>2012</v>
      </c>
      <c r="Y75" s="165" t="s">
        <v>1053</v>
      </c>
      <c r="Z75" s="165">
        <v>2016</v>
      </c>
      <c r="AA75" s="165">
        <v>2015</v>
      </c>
      <c r="AB75" s="165">
        <v>2015</v>
      </c>
      <c r="AC75" s="165">
        <v>2014</v>
      </c>
      <c r="AD75" s="165">
        <v>2015</v>
      </c>
      <c r="AE75" s="165">
        <v>2012</v>
      </c>
      <c r="AF75" s="165">
        <v>2015</v>
      </c>
      <c r="AG75" s="164">
        <v>2014</v>
      </c>
      <c r="AH75" s="165">
        <v>2015</v>
      </c>
      <c r="AI75" s="165">
        <v>2016</v>
      </c>
      <c r="AJ75" s="165">
        <v>2017</v>
      </c>
      <c r="AK75" s="168">
        <v>2016</v>
      </c>
      <c r="AL75" s="168">
        <v>2016</v>
      </c>
      <c r="AM75" s="165">
        <v>2016</v>
      </c>
      <c r="AN75" s="165">
        <v>2014</v>
      </c>
      <c r="AO75" s="165">
        <v>2014</v>
      </c>
      <c r="AP75" s="165">
        <v>2014</v>
      </c>
      <c r="AQ75" s="165">
        <v>2014</v>
      </c>
      <c r="AR75" s="165">
        <v>2011</v>
      </c>
      <c r="AS75" s="165">
        <v>2015</v>
      </c>
      <c r="AT75" s="165">
        <v>2016</v>
      </c>
      <c r="AU75" s="165">
        <v>2014</v>
      </c>
      <c r="AV75" s="165">
        <v>2015</v>
      </c>
      <c r="AW75" s="165">
        <v>2015</v>
      </c>
      <c r="AX75" s="165">
        <v>2015</v>
      </c>
      <c r="AY75" s="165">
        <v>2014</v>
      </c>
      <c r="AZ75" s="165">
        <v>2015</v>
      </c>
      <c r="BA75" s="165">
        <v>2015</v>
      </c>
      <c r="BB75" s="165">
        <v>2016</v>
      </c>
      <c r="BC75" s="165">
        <v>2015</v>
      </c>
      <c r="BD75" s="165">
        <v>2014</v>
      </c>
      <c r="BE75" s="165">
        <v>2014</v>
      </c>
      <c r="BF75" s="108"/>
    </row>
    <row r="76" spans="1:58" x14ac:dyDescent="0.25">
      <c r="A76" s="133" t="s">
        <v>138</v>
      </c>
      <c r="B76" s="111" t="s">
        <v>137</v>
      </c>
      <c r="C76" s="163">
        <v>2014</v>
      </c>
      <c r="D76" s="163">
        <v>2014</v>
      </c>
      <c r="E76" s="163">
        <v>2014</v>
      </c>
      <c r="F76" s="163">
        <v>2014</v>
      </c>
      <c r="G76" s="163">
        <v>2014</v>
      </c>
      <c r="H76" s="163">
        <v>2014</v>
      </c>
      <c r="I76" s="163">
        <v>2014</v>
      </c>
      <c r="J76" s="163">
        <v>2016</v>
      </c>
      <c r="K76" s="163">
        <v>2016</v>
      </c>
      <c r="L76" s="163">
        <v>2016</v>
      </c>
      <c r="M76" s="165">
        <v>2017</v>
      </c>
      <c r="N76" s="165">
        <v>2017</v>
      </c>
      <c r="O76" s="165">
        <v>2016</v>
      </c>
      <c r="P76" s="165">
        <v>2016</v>
      </c>
      <c r="Q76" s="165">
        <v>2015</v>
      </c>
      <c r="R76" s="165" t="s">
        <v>1053</v>
      </c>
      <c r="S76" s="165">
        <v>2017</v>
      </c>
      <c r="T76" s="165">
        <v>2014</v>
      </c>
      <c r="U76" s="165">
        <v>2015</v>
      </c>
      <c r="V76" s="165" t="s">
        <v>1053</v>
      </c>
      <c r="W76" s="165">
        <v>2015</v>
      </c>
      <c r="X76" s="165" t="s">
        <v>1053</v>
      </c>
      <c r="Y76" s="165">
        <v>2012</v>
      </c>
      <c r="Z76" s="165">
        <v>2016</v>
      </c>
      <c r="AA76" s="165">
        <v>2015</v>
      </c>
      <c r="AB76" s="165" t="s">
        <v>1053</v>
      </c>
      <c r="AC76" s="165">
        <v>2014</v>
      </c>
      <c r="AD76" s="165">
        <v>2015</v>
      </c>
      <c r="AE76" s="165" t="s">
        <v>1053</v>
      </c>
      <c r="AF76" s="165">
        <v>2015</v>
      </c>
      <c r="AG76" s="164">
        <v>2012</v>
      </c>
      <c r="AH76" s="165">
        <v>2015</v>
      </c>
      <c r="AI76" s="165">
        <v>2016</v>
      </c>
      <c r="AJ76" s="165">
        <v>2017</v>
      </c>
      <c r="AK76" s="168" t="s">
        <v>1053</v>
      </c>
      <c r="AL76" s="168">
        <v>2016</v>
      </c>
      <c r="AM76" s="165">
        <v>2016</v>
      </c>
      <c r="AN76" s="165">
        <v>2014</v>
      </c>
      <c r="AO76" s="165">
        <v>2014</v>
      </c>
      <c r="AP76" s="165">
        <v>2014</v>
      </c>
      <c r="AQ76" s="165">
        <v>2014</v>
      </c>
      <c r="AR76" s="165">
        <v>2015</v>
      </c>
      <c r="AS76" s="165">
        <v>2015</v>
      </c>
      <c r="AT76" s="165">
        <v>2016</v>
      </c>
      <c r="AU76" s="165">
        <v>2014</v>
      </c>
      <c r="AV76" s="165">
        <v>2015</v>
      </c>
      <c r="AW76" s="165">
        <v>2015</v>
      </c>
      <c r="AX76" s="165">
        <v>2015</v>
      </c>
      <c r="AY76" s="165">
        <v>2014</v>
      </c>
      <c r="AZ76" s="165">
        <v>2015</v>
      </c>
      <c r="BA76" s="165">
        <v>2015</v>
      </c>
      <c r="BB76" s="165">
        <v>2016</v>
      </c>
      <c r="BC76" s="165">
        <v>2015</v>
      </c>
      <c r="BD76" s="165">
        <v>2014</v>
      </c>
      <c r="BE76" s="165">
        <v>2014</v>
      </c>
      <c r="BF76" s="108"/>
    </row>
    <row r="77" spans="1:58" x14ac:dyDescent="0.25">
      <c r="A77" s="133" t="s">
        <v>140</v>
      </c>
      <c r="B77" s="111" t="s">
        <v>139</v>
      </c>
      <c r="C77" s="163">
        <v>2014</v>
      </c>
      <c r="D77" s="163">
        <v>2014</v>
      </c>
      <c r="E77" s="163">
        <v>2014</v>
      </c>
      <c r="F77" s="163">
        <v>2014</v>
      </c>
      <c r="G77" s="163">
        <v>2014</v>
      </c>
      <c r="H77" s="163">
        <v>2014</v>
      </c>
      <c r="I77" s="163">
        <v>2014</v>
      </c>
      <c r="J77" s="163">
        <v>2016</v>
      </c>
      <c r="K77" s="163">
        <v>2016</v>
      </c>
      <c r="L77" s="163">
        <v>2016</v>
      </c>
      <c r="M77" s="165">
        <v>2017</v>
      </c>
      <c r="N77" s="165">
        <v>2017</v>
      </c>
      <c r="O77" s="165">
        <v>2016</v>
      </c>
      <c r="P77" s="165">
        <v>2016</v>
      </c>
      <c r="Q77" s="165">
        <v>2015</v>
      </c>
      <c r="R77" s="165" t="s">
        <v>1053</v>
      </c>
      <c r="S77" s="165">
        <v>2017</v>
      </c>
      <c r="T77" s="165">
        <v>2014</v>
      </c>
      <c r="U77" s="165">
        <v>2015</v>
      </c>
      <c r="V77" s="165" t="s">
        <v>1053</v>
      </c>
      <c r="W77" s="165">
        <v>2015</v>
      </c>
      <c r="X77" s="165" t="s">
        <v>1053</v>
      </c>
      <c r="Y77" s="165">
        <v>2015</v>
      </c>
      <c r="Z77" s="165">
        <v>2016</v>
      </c>
      <c r="AA77" s="165">
        <v>2015</v>
      </c>
      <c r="AB77" s="165" t="s">
        <v>1053</v>
      </c>
      <c r="AC77" s="165">
        <v>2014</v>
      </c>
      <c r="AD77" s="165">
        <v>2015</v>
      </c>
      <c r="AE77" s="165" t="s">
        <v>1053</v>
      </c>
      <c r="AF77" s="165">
        <v>2015</v>
      </c>
      <c r="AG77" s="164">
        <v>2012</v>
      </c>
      <c r="AH77" s="165">
        <v>2015</v>
      </c>
      <c r="AI77" s="165">
        <v>2016</v>
      </c>
      <c r="AJ77" s="165">
        <v>2017</v>
      </c>
      <c r="AK77" s="168" t="s">
        <v>1053</v>
      </c>
      <c r="AL77" s="168">
        <v>2016</v>
      </c>
      <c r="AM77" s="165">
        <v>2016</v>
      </c>
      <c r="AN77" s="165">
        <v>2014</v>
      </c>
      <c r="AO77" s="165">
        <v>2014</v>
      </c>
      <c r="AP77" s="165">
        <v>2014</v>
      </c>
      <c r="AQ77" s="165">
        <v>2014</v>
      </c>
      <c r="AR77" s="165" t="s">
        <v>1053</v>
      </c>
      <c r="AS77" s="165">
        <v>2015</v>
      </c>
      <c r="AT77" s="165">
        <v>2016</v>
      </c>
      <c r="AU77" s="165">
        <v>2014</v>
      </c>
      <c r="AV77" s="165" t="s">
        <v>1053</v>
      </c>
      <c r="AW77" s="165">
        <v>2015</v>
      </c>
      <c r="AX77" s="165">
        <v>2015</v>
      </c>
      <c r="AY77" s="165">
        <v>2014</v>
      </c>
      <c r="AZ77" s="165">
        <v>2015</v>
      </c>
      <c r="BA77" s="165">
        <v>2015</v>
      </c>
      <c r="BB77" s="165">
        <v>2016</v>
      </c>
      <c r="BC77" s="165">
        <v>2015</v>
      </c>
      <c r="BD77" s="165">
        <v>2014</v>
      </c>
      <c r="BE77" s="165">
        <v>2014</v>
      </c>
      <c r="BF77" s="108"/>
    </row>
    <row r="78" spans="1:58" x14ac:dyDescent="0.25">
      <c r="A78" s="133" t="s">
        <v>142</v>
      </c>
      <c r="B78" s="111" t="s">
        <v>141</v>
      </c>
      <c r="C78" s="163">
        <v>2014</v>
      </c>
      <c r="D78" s="163">
        <v>2014</v>
      </c>
      <c r="E78" s="163">
        <v>2014</v>
      </c>
      <c r="F78" s="163">
        <v>2014</v>
      </c>
      <c r="G78" s="163">
        <v>2014</v>
      </c>
      <c r="H78" s="163">
        <v>2014</v>
      </c>
      <c r="I78" s="163">
        <v>2014</v>
      </c>
      <c r="J78" s="163">
        <v>2016</v>
      </c>
      <c r="K78" s="163">
        <v>2016</v>
      </c>
      <c r="L78" s="163">
        <v>2016</v>
      </c>
      <c r="M78" s="165">
        <v>2017</v>
      </c>
      <c r="N78" s="165">
        <v>2017</v>
      </c>
      <c r="O78" s="165">
        <v>2016</v>
      </c>
      <c r="P78" s="165">
        <v>2016</v>
      </c>
      <c r="Q78" s="165">
        <v>2015</v>
      </c>
      <c r="R78" s="165">
        <v>2006</v>
      </c>
      <c r="S78" s="165">
        <v>2017</v>
      </c>
      <c r="T78" s="165">
        <v>2014</v>
      </c>
      <c r="U78" s="165">
        <v>2015</v>
      </c>
      <c r="V78" s="165" t="s">
        <v>1131</v>
      </c>
      <c r="W78" s="165">
        <v>2015</v>
      </c>
      <c r="X78" s="165">
        <v>2006</v>
      </c>
      <c r="Y78" s="165">
        <v>2012</v>
      </c>
      <c r="Z78" s="165">
        <v>2016</v>
      </c>
      <c r="AA78" s="165">
        <v>2015</v>
      </c>
      <c r="AB78" s="165">
        <v>2013</v>
      </c>
      <c r="AC78" s="165">
        <v>2014</v>
      </c>
      <c r="AD78" s="165">
        <v>2015</v>
      </c>
      <c r="AE78" s="165">
        <v>2012</v>
      </c>
      <c r="AF78" s="165">
        <v>2015</v>
      </c>
      <c r="AG78" s="164">
        <v>2009</v>
      </c>
      <c r="AH78" s="165">
        <v>2015</v>
      </c>
      <c r="AI78" s="165">
        <v>2016</v>
      </c>
      <c r="AJ78" s="165">
        <v>2017</v>
      </c>
      <c r="AK78" s="168">
        <v>2017</v>
      </c>
      <c r="AL78" s="168">
        <v>2016</v>
      </c>
      <c r="AM78" s="165">
        <v>2016</v>
      </c>
      <c r="AN78" s="165">
        <v>2014</v>
      </c>
      <c r="AO78" s="165">
        <v>2014</v>
      </c>
      <c r="AP78" s="165">
        <v>2014</v>
      </c>
      <c r="AQ78" s="165">
        <v>2014</v>
      </c>
      <c r="AR78" s="165">
        <v>2015</v>
      </c>
      <c r="AS78" s="165">
        <v>2015</v>
      </c>
      <c r="AT78" s="165">
        <v>2016</v>
      </c>
      <c r="AU78" s="165">
        <v>2014</v>
      </c>
      <c r="AV78" s="165">
        <v>2015</v>
      </c>
      <c r="AW78" s="165">
        <v>2015</v>
      </c>
      <c r="AX78" s="165">
        <v>2015</v>
      </c>
      <c r="AY78" s="165">
        <v>2014</v>
      </c>
      <c r="AZ78" s="165">
        <v>2015</v>
      </c>
      <c r="BA78" s="165">
        <v>2015</v>
      </c>
      <c r="BB78" s="165">
        <v>2016</v>
      </c>
      <c r="BC78" s="165">
        <v>2015</v>
      </c>
      <c r="BD78" s="165">
        <v>2014</v>
      </c>
      <c r="BE78" s="165">
        <v>2014</v>
      </c>
      <c r="BF78" s="108"/>
    </row>
    <row r="79" spans="1:58" x14ac:dyDescent="0.25">
      <c r="A79" s="133" t="s">
        <v>144</v>
      </c>
      <c r="B79" s="111" t="s">
        <v>143</v>
      </c>
      <c r="C79" s="163">
        <v>2014</v>
      </c>
      <c r="D79" s="163">
        <v>2014</v>
      </c>
      <c r="E79" s="163">
        <v>2014</v>
      </c>
      <c r="F79" s="163">
        <v>2014</v>
      </c>
      <c r="G79" s="163">
        <v>2014</v>
      </c>
      <c r="H79" s="163">
        <v>2014</v>
      </c>
      <c r="I79" s="163">
        <v>2014</v>
      </c>
      <c r="J79" s="163">
        <v>2016</v>
      </c>
      <c r="K79" s="163">
        <v>2016</v>
      </c>
      <c r="L79" s="163">
        <v>2016</v>
      </c>
      <c r="M79" s="165">
        <v>2017</v>
      </c>
      <c r="N79" s="165">
        <v>2017</v>
      </c>
      <c r="O79" s="165">
        <v>2016</v>
      </c>
      <c r="P79" s="165">
        <v>2016</v>
      </c>
      <c r="Q79" s="165">
        <v>2015</v>
      </c>
      <c r="R79" s="165">
        <v>2012</v>
      </c>
      <c r="S79" s="165">
        <v>2017</v>
      </c>
      <c r="T79" s="165">
        <v>2014</v>
      </c>
      <c r="U79" s="165">
        <v>2015</v>
      </c>
      <c r="V79" s="165" t="s">
        <v>1131</v>
      </c>
      <c r="W79" s="165">
        <v>2015</v>
      </c>
      <c r="X79" s="165">
        <v>2013</v>
      </c>
      <c r="Y79" s="165">
        <v>2012</v>
      </c>
      <c r="Z79" s="165">
        <v>2016</v>
      </c>
      <c r="AA79" s="165">
        <v>2015</v>
      </c>
      <c r="AB79" s="165">
        <v>2015</v>
      </c>
      <c r="AC79" s="165">
        <v>2014</v>
      </c>
      <c r="AD79" s="165">
        <v>2015</v>
      </c>
      <c r="AE79" s="165">
        <v>2012</v>
      </c>
      <c r="AF79" s="165">
        <v>2015</v>
      </c>
      <c r="AG79" s="164">
        <v>2010</v>
      </c>
      <c r="AH79" s="165">
        <v>2015</v>
      </c>
      <c r="AI79" s="165">
        <v>2016</v>
      </c>
      <c r="AJ79" s="165">
        <v>2017</v>
      </c>
      <c r="AK79" s="168">
        <v>2017</v>
      </c>
      <c r="AL79" s="168">
        <v>2016</v>
      </c>
      <c r="AM79" s="165">
        <v>2016</v>
      </c>
      <c r="AN79" s="165">
        <v>2014</v>
      </c>
      <c r="AO79" s="165">
        <v>2014</v>
      </c>
      <c r="AP79" s="165">
        <v>2014</v>
      </c>
      <c r="AQ79" s="165">
        <v>2014</v>
      </c>
      <c r="AR79" s="165">
        <v>2015</v>
      </c>
      <c r="AS79" s="165">
        <v>2015</v>
      </c>
      <c r="AT79" s="165">
        <v>2016</v>
      </c>
      <c r="AU79" s="165">
        <v>2014</v>
      </c>
      <c r="AV79" s="165">
        <v>2015</v>
      </c>
      <c r="AW79" s="165">
        <v>2015</v>
      </c>
      <c r="AX79" s="165">
        <v>2015</v>
      </c>
      <c r="AY79" s="165">
        <v>2014</v>
      </c>
      <c r="AZ79" s="165">
        <v>2015</v>
      </c>
      <c r="BA79" s="165">
        <v>2015</v>
      </c>
      <c r="BB79" s="165">
        <v>2016</v>
      </c>
      <c r="BC79" s="165">
        <v>2015</v>
      </c>
      <c r="BD79" s="165">
        <v>2014</v>
      </c>
      <c r="BE79" s="165">
        <v>2014</v>
      </c>
      <c r="BF79" s="108"/>
    </row>
    <row r="80" spans="1:58" x14ac:dyDescent="0.25">
      <c r="A80" s="133" t="s">
        <v>847</v>
      </c>
      <c r="B80" s="111" t="s">
        <v>145</v>
      </c>
      <c r="C80" s="163">
        <v>2014</v>
      </c>
      <c r="D80" s="163">
        <v>2014</v>
      </c>
      <c r="E80" s="163">
        <v>2014</v>
      </c>
      <c r="F80" s="163">
        <v>2014</v>
      </c>
      <c r="G80" s="163">
        <v>2014</v>
      </c>
      <c r="H80" s="163">
        <v>2014</v>
      </c>
      <c r="I80" s="163">
        <v>2014</v>
      </c>
      <c r="J80" s="163">
        <v>2016</v>
      </c>
      <c r="K80" s="163">
        <v>2016</v>
      </c>
      <c r="L80" s="163">
        <v>2016</v>
      </c>
      <c r="M80" s="165">
        <v>2017</v>
      </c>
      <c r="N80" s="165">
        <v>2017</v>
      </c>
      <c r="O80" s="165">
        <v>2016</v>
      </c>
      <c r="P80" s="165">
        <v>2016</v>
      </c>
      <c r="Q80" s="165">
        <v>2015</v>
      </c>
      <c r="R80" s="165" t="s">
        <v>1053</v>
      </c>
      <c r="S80" s="165">
        <v>2017</v>
      </c>
      <c r="T80" s="165">
        <v>2014</v>
      </c>
      <c r="U80" s="165">
        <v>2015</v>
      </c>
      <c r="V80" s="165" t="s">
        <v>1053</v>
      </c>
      <c r="W80" s="165">
        <v>2015</v>
      </c>
      <c r="X80" s="165" t="s">
        <v>1053</v>
      </c>
      <c r="Y80" s="165">
        <v>2010</v>
      </c>
      <c r="Z80" s="165">
        <v>2016</v>
      </c>
      <c r="AA80" s="165">
        <v>2015</v>
      </c>
      <c r="AB80" s="165">
        <v>2015</v>
      </c>
      <c r="AC80" s="165">
        <v>2014</v>
      </c>
      <c r="AD80" s="165">
        <v>2015</v>
      </c>
      <c r="AE80" s="165">
        <v>2012</v>
      </c>
      <c r="AF80" s="165">
        <v>2015</v>
      </c>
      <c r="AG80" s="164">
        <v>2013</v>
      </c>
      <c r="AH80" s="165">
        <v>2015</v>
      </c>
      <c r="AI80" s="165">
        <v>2016</v>
      </c>
      <c r="AJ80" s="165">
        <v>2017</v>
      </c>
      <c r="AK80" s="168" t="s">
        <v>1053</v>
      </c>
      <c r="AL80" s="168">
        <v>2016</v>
      </c>
      <c r="AM80" s="165">
        <v>2016</v>
      </c>
      <c r="AN80" s="165">
        <v>2014</v>
      </c>
      <c r="AO80" s="165">
        <v>2014</v>
      </c>
      <c r="AP80" s="165">
        <v>2014</v>
      </c>
      <c r="AQ80" s="165">
        <v>2014</v>
      </c>
      <c r="AR80" s="165">
        <v>2011</v>
      </c>
      <c r="AS80" s="165">
        <v>2015</v>
      </c>
      <c r="AT80" s="165">
        <v>2016</v>
      </c>
      <c r="AU80" s="165">
        <v>2014</v>
      </c>
      <c r="AV80" s="165">
        <v>2015</v>
      </c>
      <c r="AW80" s="165">
        <v>2015</v>
      </c>
      <c r="AX80" s="165">
        <v>2015</v>
      </c>
      <c r="AY80" s="165">
        <v>2014</v>
      </c>
      <c r="AZ80" s="165">
        <v>2015</v>
      </c>
      <c r="BA80" s="165">
        <v>2015</v>
      </c>
      <c r="BB80" s="165">
        <v>2015</v>
      </c>
      <c r="BC80" s="165">
        <v>2015</v>
      </c>
      <c r="BD80" s="165">
        <v>2014</v>
      </c>
      <c r="BE80" s="165">
        <v>2014</v>
      </c>
      <c r="BF80" s="108"/>
    </row>
    <row r="81" spans="1:58" x14ac:dyDescent="0.25">
      <c r="A81" s="133" t="s">
        <v>147</v>
      </c>
      <c r="B81" s="111" t="s">
        <v>146</v>
      </c>
      <c r="C81" s="163">
        <v>2014</v>
      </c>
      <c r="D81" s="163">
        <v>2014</v>
      </c>
      <c r="E81" s="163">
        <v>2014</v>
      </c>
      <c r="F81" s="163">
        <v>2014</v>
      </c>
      <c r="G81" s="163">
        <v>2014</v>
      </c>
      <c r="H81" s="163">
        <v>2014</v>
      </c>
      <c r="I81" s="163">
        <v>2014</v>
      </c>
      <c r="J81" s="163">
        <v>2016</v>
      </c>
      <c r="K81" s="163">
        <v>2016</v>
      </c>
      <c r="L81" s="163">
        <v>2016</v>
      </c>
      <c r="M81" s="165">
        <v>2017</v>
      </c>
      <c r="N81" s="165">
        <v>2017</v>
      </c>
      <c r="O81" s="165">
        <v>2016</v>
      </c>
      <c r="P81" s="165">
        <v>2016</v>
      </c>
      <c r="Q81" s="165">
        <v>2015</v>
      </c>
      <c r="R81" s="165">
        <v>2011</v>
      </c>
      <c r="S81" s="165">
        <v>2017</v>
      </c>
      <c r="T81" s="165">
        <v>2014</v>
      </c>
      <c r="U81" s="165">
        <v>2015</v>
      </c>
      <c r="V81" s="165" t="s">
        <v>1131</v>
      </c>
      <c r="W81" s="165">
        <v>2015</v>
      </c>
      <c r="X81" s="165">
        <v>2011</v>
      </c>
      <c r="Y81" s="165">
        <v>2010</v>
      </c>
      <c r="Z81" s="165">
        <v>2016</v>
      </c>
      <c r="AA81" s="165">
        <v>2015</v>
      </c>
      <c r="AB81" s="165" t="s">
        <v>1053</v>
      </c>
      <c r="AC81" s="165">
        <v>2014</v>
      </c>
      <c r="AD81" s="165">
        <v>2015</v>
      </c>
      <c r="AE81" s="165" t="s">
        <v>1053</v>
      </c>
      <c r="AF81" s="165">
        <v>2015</v>
      </c>
      <c r="AG81" s="164">
        <v>2012</v>
      </c>
      <c r="AH81" s="165">
        <v>2015</v>
      </c>
      <c r="AI81" s="165">
        <v>2016</v>
      </c>
      <c r="AJ81" s="165">
        <v>2017</v>
      </c>
      <c r="AK81" s="168">
        <v>2017</v>
      </c>
      <c r="AL81" s="168">
        <v>2017</v>
      </c>
      <c r="AM81" s="165">
        <v>2016</v>
      </c>
      <c r="AN81" s="165">
        <v>2014</v>
      </c>
      <c r="AO81" s="165">
        <v>2014</v>
      </c>
      <c r="AP81" s="165">
        <v>2014</v>
      </c>
      <c r="AQ81" s="165">
        <v>2014</v>
      </c>
      <c r="AR81" s="165">
        <v>2015</v>
      </c>
      <c r="AS81" s="165">
        <v>2015</v>
      </c>
      <c r="AT81" s="165">
        <v>2016</v>
      </c>
      <c r="AU81" s="165">
        <v>2014</v>
      </c>
      <c r="AV81" s="165">
        <v>2015</v>
      </c>
      <c r="AW81" s="165">
        <v>2015</v>
      </c>
      <c r="AX81" s="165">
        <v>2015</v>
      </c>
      <c r="AY81" s="165">
        <v>2014</v>
      </c>
      <c r="AZ81" s="165">
        <v>2015</v>
      </c>
      <c r="BA81" s="165">
        <v>2015</v>
      </c>
      <c r="BB81" s="165">
        <v>2016</v>
      </c>
      <c r="BC81" s="165">
        <v>2015</v>
      </c>
      <c r="BD81" s="165">
        <v>2014</v>
      </c>
      <c r="BE81" s="165">
        <v>2014</v>
      </c>
      <c r="BF81" s="108"/>
    </row>
    <row r="82" spans="1:58" x14ac:dyDescent="0.25">
      <c r="A82" s="133" t="s">
        <v>149</v>
      </c>
      <c r="B82" s="111" t="s">
        <v>148</v>
      </c>
      <c r="C82" s="163">
        <v>2014</v>
      </c>
      <c r="D82" s="163">
        <v>2014</v>
      </c>
      <c r="E82" s="163">
        <v>2014</v>
      </c>
      <c r="F82" s="163">
        <v>2014</v>
      </c>
      <c r="G82" s="163">
        <v>2014</v>
      </c>
      <c r="H82" s="163">
        <v>2014</v>
      </c>
      <c r="I82" s="163">
        <v>2014</v>
      </c>
      <c r="J82" s="163">
        <v>2016</v>
      </c>
      <c r="K82" s="163">
        <v>2016</v>
      </c>
      <c r="L82" s="163">
        <v>2016</v>
      </c>
      <c r="M82" s="165">
        <v>2017</v>
      </c>
      <c r="N82" s="165">
        <v>2017</v>
      </c>
      <c r="O82" s="165">
        <v>2016</v>
      </c>
      <c r="P82" s="165">
        <v>2016</v>
      </c>
      <c r="Q82" s="165">
        <v>2015</v>
      </c>
      <c r="R82" s="165" t="s">
        <v>1053</v>
      </c>
      <c r="S82" s="165">
        <v>2017</v>
      </c>
      <c r="T82" s="165">
        <v>2014</v>
      </c>
      <c r="U82" s="165">
        <v>2015</v>
      </c>
      <c r="V82" s="165" t="s">
        <v>1053</v>
      </c>
      <c r="W82" s="165">
        <v>2015</v>
      </c>
      <c r="X82" s="165" t="s">
        <v>1053</v>
      </c>
      <c r="Y82" s="165">
        <v>2015</v>
      </c>
      <c r="Z82" s="165">
        <v>2016</v>
      </c>
      <c r="AA82" s="165">
        <v>2015</v>
      </c>
      <c r="AB82" s="165">
        <v>2014</v>
      </c>
      <c r="AC82" s="165">
        <v>2014</v>
      </c>
      <c r="AD82" s="165">
        <v>2015</v>
      </c>
      <c r="AE82" s="165" t="s">
        <v>1053</v>
      </c>
      <c r="AF82" s="165">
        <v>2015</v>
      </c>
      <c r="AG82" s="164">
        <v>2012</v>
      </c>
      <c r="AH82" s="165">
        <v>2015</v>
      </c>
      <c r="AI82" s="165">
        <v>2016</v>
      </c>
      <c r="AJ82" s="165">
        <v>2017</v>
      </c>
      <c r="AK82" s="168" t="s">
        <v>1053</v>
      </c>
      <c r="AL82" s="168">
        <v>2016</v>
      </c>
      <c r="AM82" s="165">
        <v>2016</v>
      </c>
      <c r="AN82" s="165">
        <v>2014</v>
      </c>
      <c r="AO82" s="165">
        <v>2014</v>
      </c>
      <c r="AP82" s="165">
        <v>2014</v>
      </c>
      <c r="AQ82" s="165">
        <v>2014</v>
      </c>
      <c r="AR82" s="165" t="s">
        <v>1053</v>
      </c>
      <c r="AS82" s="165">
        <v>2015</v>
      </c>
      <c r="AT82" s="165">
        <v>2016</v>
      </c>
      <c r="AU82" s="165">
        <v>2014</v>
      </c>
      <c r="AV82" s="165" t="s">
        <v>1053</v>
      </c>
      <c r="AW82" s="165">
        <v>2015</v>
      </c>
      <c r="AX82" s="165">
        <v>2015</v>
      </c>
      <c r="AY82" s="165">
        <v>2014</v>
      </c>
      <c r="AZ82" s="165">
        <v>2015</v>
      </c>
      <c r="BA82" s="165">
        <v>2015</v>
      </c>
      <c r="BB82" s="165">
        <v>2016</v>
      </c>
      <c r="BC82" s="165">
        <v>2015</v>
      </c>
      <c r="BD82" s="165">
        <v>2014</v>
      </c>
      <c r="BE82" s="165">
        <v>2014</v>
      </c>
      <c r="BF82" s="108"/>
    </row>
    <row r="83" spans="1:58" x14ac:dyDescent="0.25">
      <c r="A83" s="133" t="s">
        <v>151</v>
      </c>
      <c r="B83" s="111" t="s">
        <v>150</v>
      </c>
      <c r="C83" s="163">
        <v>2014</v>
      </c>
      <c r="D83" s="163">
        <v>2014</v>
      </c>
      <c r="E83" s="163">
        <v>2014</v>
      </c>
      <c r="F83" s="163">
        <v>2014</v>
      </c>
      <c r="G83" s="163">
        <v>2014</v>
      </c>
      <c r="H83" s="163">
        <v>2014</v>
      </c>
      <c r="I83" s="163">
        <v>2014</v>
      </c>
      <c r="J83" s="163">
        <v>2016</v>
      </c>
      <c r="K83" s="163">
        <v>2016</v>
      </c>
      <c r="L83" s="163">
        <v>2016</v>
      </c>
      <c r="M83" s="165">
        <v>2017</v>
      </c>
      <c r="N83" s="165">
        <v>2017</v>
      </c>
      <c r="O83" s="165">
        <v>2016</v>
      </c>
      <c r="P83" s="165">
        <v>2016</v>
      </c>
      <c r="Q83" s="165">
        <v>2015</v>
      </c>
      <c r="R83" s="165" t="s">
        <v>1053</v>
      </c>
      <c r="S83" s="165">
        <v>2017</v>
      </c>
      <c r="T83" s="165">
        <v>2014</v>
      </c>
      <c r="U83" s="165">
        <v>2015</v>
      </c>
      <c r="V83" s="165" t="s">
        <v>1053</v>
      </c>
      <c r="W83" s="165">
        <v>2015</v>
      </c>
      <c r="X83" s="165" t="s">
        <v>1053</v>
      </c>
      <c r="Y83" s="165">
        <v>2012</v>
      </c>
      <c r="Z83" s="165">
        <v>2016</v>
      </c>
      <c r="AA83" s="165">
        <v>2015</v>
      </c>
      <c r="AB83" s="165" t="s">
        <v>1053</v>
      </c>
      <c r="AC83" s="165">
        <v>2014</v>
      </c>
      <c r="AD83" s="165">
        <v>2015</v>
      </c>
      <c r="AE83" s="165" t="s">
        <v>1053</v>
      </c>
      <c r="AF83" s="165">
        <v>2015</v>
      </c>
      <c r="AG83" s="164">
        <v>2010</v>
      </c>
      <c r="AH83" s="165">
        <v>2015</v>
      </c>
      <c r="AI83" s="165">
        <v>2016</v>
      </c>
      <c r="AJ83" s="165">
        <v>2017</v>
      </c>
      <c r="AK83" s="168" t="s">
        <v>1053</v>
      </c>
      <c r="AL83" s="168">
        <v>2016</v>
      </c>
      <c r="AM83" s="165">
        <v>2016</v>
      </c>
      <c r="AN83" s="165">
        <v>2014</v>
      </c>
      <c r="AO83" s="165">
        <v>2014</v>
      </c>
      <c r="AP83" s="165">
        <v>2014</v>
      </c>
      <c r="AQ83" s="165">
        <v>2014</v>
      </c>
      <c r="AR83" s="165" t="s">
        <v>1053</v>
      </c>
      <c r="AS83" s="165">
        <v>2015</v>
      </c>
      <c r="AT83" s="165">
        <v>2016</v>
      </c>
      <c r="AU83" s="165">
        <v>2014</v>
      </c>
      <c r="AV83" s="165" t="s">
        <v>1053</v>
      </c>
      <c r="AW83" s="165">
        <v>2015</v>
      </c>
      <c r="AX83" s="165">
        <v>2015</v>
      </c>
      <c r="AY83" s="165">
        <v>2014</v>
      </c>
      <c r="AZ83" s="165">
        <v>2015</v>
      </c>
      <c r="BA83" s="165">
        <v>2015</v>
      </c>
      <c r="BB83" s="165">
        <v>2016</v>
      </c>
      <c r="BC83" s="165">
        <v>2015</v>
      </c>
      <c r="BD83" s="165">
        <v>2014</v>
      </c>
      <c r="BE83" s="165">
        <v>2014</v>
      </c>
      <c r="BF83" s="108"/>
    </row>
    <row r="84" spans="1:58" x14ac:dyDescent="0.25">
      <c r="A84" s="133" t="s">
        <v>153</v>
      </c>
      <c r="B84" s="111" t="s">
        <v>152</v>
      </c>
      <c r="C84" s="163">
        <v>2014</v>
      </c>
      <c r="D84" s="163">
        <v>2014</v>
      </c>
      <c r="E84" s="163">
        <v>2014</v>
      </c>
      <c r="F84" s="163">
        <v>2014</v>
      </c>
      <c r="G84" s="163">
        <v>2014</v>
      </c>
      <c r="H84" s="163">
        <v>2014</v>
      </c>
      <c r="I84" s="163">
        <v>2014</v>
      </c>
      <c r="J84" s="163">
        <v>2016</v>
      </c>
      <c r="K84" s="163">
        <v>2016</v>
      </c>
      <c r="L84" s="163">
        <v>2016</v>
      </c>
      <c r="M84" s="165">
        <v>2017</v>
      </c>
      <c r="N84" s="165">
        <v>2017</v>
      </c>
      <c r="O84" s="165">
        <v>2016</v>
      </c>
      <c r="P84" s="165">
        <v>2016</v>
      </c>
      <c r="Q84" s="165">
        <v>2015</v>
      </c>
      <c r="R84" s="165" t="s">
        <v>1053</v>
      </c>
      <c r="S84" s="165">
        <v>2017</v>
      </c>
      <c r="T84" s="165">
        <v>2014</v>
      </c>
      <c r="U84" s="165">
        <v>2015</v>
      </c>
      <c r="V84" s="165" t="s">
        <v>1053</v>
      </c>
      <c r="W84" s="165">
        <v>2015</v>
      </c>
      <c r="X84" s="165" t="s">
        <v>1053</v>
      </c>
      <c r="Y84" s="165">
        <v>2012</v>
      </c>
      <c r="Z84" s="165">
        <v>2016</v>
      </c>
      <c r="AA84" s="165">
        <v>2015</v>
      </c>
      <c r="AB84" s="165">
        <v>2015</v>
      </c>
      <c r="AC84" s="165">
        <v>2014</v>
      </c>
      <c r="AD84" s="165">
        <v>2015</v>
      </c>
      <c r="AE84" s="165" t="s">
        <v>1053</v>
      </c>
      <c r="AF84" s="165">
        <v>2015</v>
      </c>
      <c r="AG84" s="164">
        <v>2012</v>
      </c>
      <c r="AH84" s="165">
        <v>2015</v>
      </c>
      <c r="AI84" s="165">
        <v>2016</v>
      </c>
      <c r="AJ84" s="165">
        <v>2017</v>
      </c>
      <c r="AK84" s="168" t="s">
        <v>1053</v>
      </c>
      <c r="AL84" s="168">
        <v>2016</v>
      </c>
      <c r="AM84" s="165">
        <v>2016</v>
      </c>
      <c r="AN84" s="165">
        <v>2014</v>
      </c>
      <c r="AO84" s="165">
        <v>2014</v>
      </c>
      <c r="AP84" s="165">
        <v>2014</v>
      </c>
      <c r="AQ84" s="165">
        <v>2014</v>
      </c>
      <c r="AR84" s="165">
        <v>2015</v>
      </c>
      <c r="AS84" s="165">
        <v>2015</v>
      </c>
      <c r="AT84" s="165">
        <v>2016</v>
      </c>
      <c r="AU84" s="165">
        <v>2014</v>
      </c>
      <c r="AV84" s="165">
        <v>2015</v>
      </c>
      <c r="AW84" s="165">
        <v>2015</v>
      </c>
      <c r="AX84" s="165">
        <v>2015</v>
      </c>
      <c r="AY84" s="165">
        <v>2014</v>
      </c>
      <c r="AZ84" s="165">
        <v>2015</v>
      </c>
      <c r="BA84" s="165">
        <v>2015</v>
      </c>
      <c r="BB84" s="165">
        <v>2016</v>
      </c>
      <c r="BC84" s="165">
        <v>2015</v>
      </c>
      <c r="BD84" s="165">
        <v>2014</v>
      </c>
      <c r="BE84" s="165">
        <v>2014</v>
      </c>
      <c r="BF84" s="108"/>
    </row>
    <row r="85" spans="1:58" x14ac:dyDescent="0.25">
      <c r="A85" s="133" t="s">
        <v>155</v>
      </c>
      <c r="B85" s="111" t="s">
        <v>154</v>
      </c>
      <c r="C85" s="163">
        <v>2014</v>
      </c>
      <c r="D85" s="163">
        <v>2014</v>
      </c>
      <c r="E85" s="163">
        <v>2014</v>
      </c>
      <c r="F85" s="163">
        <v>2014</v>
      </c>
      <c r="G85" s="163">
        <v>2014</v>
      </c>
      <c r="H85" s="163">
        <v>2014</v>
      </c>
      <c r="I85" s="163">
        <v>2014</v>
      </c>
      <c r="J85" s="163">
        <v>2016</v>
      </c>
      <c r="K85" s="163">
        <v>2016</v>
      </c>
      <c r="L85" s="163">
        <v>2016</v>
      </c>
      <c r="M85" s="165">
        <v>2017</v>
      </c>
      <c r="N85" s="165">
        <v>2017</v>
      </c>
      <c r="O85" s="165">
        <v>2016</v>
      </c>
      <c r="P85" s="165">
        <v>2016</v>
      </c>
      <c r="Q85" s="165">
        <v>2015</v>
      </c>
      <c r="R85" s="165">
        <v>2010</v>
      </c>
      <c r="S85" s="165">
        <v>2017</v>
      </c>
      <c r="T85" s="165">
        <v>2014</v>
      </c>
      <c r="U85" s="165">
        <v>2015</v>
      </c>
      <c r="V85" s="165" t="s">
        <v>1131</v>
      </c>
      <c r="W85" s="165">
        <v>2015</v>
      </c>
      <c r="X85" s="165">
        <v>2012</v>
      </c>
      <c r="Y85" s="165">
        <v>2008</v>
      </c>
      <c r="Z85" s="165">
        <v>2016</v>
      </c>
      <c r="AA85" s="165">
        <v>2015</v>
      </c>
      <c r="AB85" s="165">
        <v>2015</v>
      </c>
      <c r="AC85" s="165">
        <v>2014</v>
      </c>
      <c r="AD85" s="165">
        <v>2015</v>
      </c>
      <c r="AE85" s="165" t="s">
        <v>1053</v>
      </c>
      <c r="AF85" s="165">
        <v>2015</v>
      </c>
      <c r="AG85" s="164">
        <v>2004</v>
      </c>
      <c r="AH85" s="165">
        <v>2015</v>
      </c>
      <c r="AI85" s="165">
        <v>2016</v>
      </c>
      <c r="AJ85" s="165">
        <v>2017</v>
      </c>
      <c r="AK85" s="168" t="s">
        <v>1053</v>
      </c>
      <c r="AL85" s="168">
        <v>2016</v>
      </c>
      <c r="AM85" s="165">
        <v>2016</v>
      </c>
      <c r="AN85" s="165">
        <v>2014</v>
      </c>
      <c r="AO85" s="165">
        <v>2014</v>
      </c>
      <c r="AP85" s="165">
        <v>2014</v>
      </c>
      <c r="AQ85" s="165">
        <v>2014</v>
      </c>
      <c r="AR85" s="165">
        <v>2011</v>
      </c>
      <c r="AS85" s="165">
        <v>2015</v>
      </c>
      <c r="AT85" s="165">
        <v>2016</v>
      </c>
      <c r="AU85" s="165">
        <v>2014</v>
      </c>
      <c r="AV85" s="165">
        <v>2015</v>
      </c>
      <c r="AW85" s="165">
        <v>2015</v>
      </c>
      <c r="AX85" s="165">
        <v>2015</v>
      </c>
      <c r="AY85" s="165">
        <v>2014</v>
      </c>
      <c r="AZ85" s="165">
        <v>2015</v>
      </c>
      <c r="BA85" s="165">
        <v>2015</v>
      </c>
      <c r="BB85" s="165">
        <v>2016</v>
      </c>
      <c r="BC85" s="165">
        <v>2015</v>
      </c>
      <c r="BD85" s="165">
        <v>2014</v>
      </c>
      <c r="BE85" s="165">
        <v>2014</v>
      </c>
      <c r="BF85" s="108"/>
    </row>
    <row r="86" spans="1:58" x14ac:dyDescent="0.25">
      <c r="A86" s="133" t="s">
        <v>157</v>
      </c>
      <c r="B86" s="111" t="s">
        <v>156</v>
      </c>
      <c r="C86" s="163">
        <v>2014</v>
      </c>
      <c r="D86" s="163">
        <v>2014</v>
      </c>
      <c r="E86" s="163">
        <v>2014</v>
      </c>
      <c r="F86" s="163">
        <v>2014</v>
      </c>
      <c r="G86" s="163">
        <v>2014</v>
      </c>
      <c r="H86" s="163">
        <v>2014</v>
      </c>
      <c r="I86" s="163">
        <v>2014</v>
      </c>
      <c r="J86" s="163">
        <v>2016</v>
      </c>
      <c r="K86" s="163">
        <v>2016</v>
      </c>
      <c r="L86" s="163">
        <v>2016</v>
      </c>
      <c r="M86" s="165">
        <v>2017</v>
      </c>
      <c r="N86" s="165">
        <v>2017</v>
      </c>
      <c r="O86" s="165">
        <v>2016</v>
      </c>
      <c r="P86" s="165">
        <v>2016</v>
      </c>
      <c r="Q86" s="165">
        <v>2015</v>
      </c>
      <c r="R86" s="165" t="s">
        <v>1053</v>
      </c>
      <c r="S86" s="165">
        <v>2017</v>
      </c>
      <c r="T86" s="165">
        <v>2014</v>
      </c>
      <c r="U86" s="165">
        <v>2015</v>
      </c>
      <c r="V86" s="165" t="s">
        <v>1053</v>
      </c>
      <c r="W86" s="165">
        <v>2015</v>
      </c>
      <c r="X86" s="165">
        <v>2010</v>
      </c>
      <c r="Y86" s="165">
        <v>2010</v>
      </c>
      <c r="Z86" s="165">
        <v>2016</v>
      </c>
      <c r="AA86" s="165">
        <v>2015</v>
      </c>
      <c r="AB86" s="165">
        <v>2011</v>
      </c>
      <c r="AC86" s="165">
        <v>2014</v>
      </c>
      <c r="AD86" s="165">
        <v>2015</v>
      </c>
      <c r="AE86" s="165" t="s">
        <v>1053</v>
      </c>
      <c r="AF86" s="165">
        <v>2015</v>
      </c>
      <c r="AG86" s="164">
        <v>2008</v>
      </c>
      <c r="AH86" s="165">
        <v>2015</v>
      </c>
      <c r="AI86" s="165">
        <v>2016</v>
      </c>
      <c r="AJ86" s="165">
        <v>2017</v>
      </c>
      <c r="AK86" s="168" t="s">
        <v>1053</v>
      </c>
      <c r="AL86" s="168">
        <v>2016</v>
      </c>
      <c r="AM86" s="165">
        <v>2016</v>
      </c>
      <c r="AN86" s="165">
        <v>2014</v>
      </c>
      <c r="AO86" s="165">
        <v>2014</v>
      </c>
      <c r="AP86" s="165">
        <v>2014</v>
      </c>
      <c r="AQ86" s="165">
        <v>2014</v>
      </c>
      <c r="AR86" s="165">
        <v>2011</v>
      </c>
      <c r="AS86" s="165">
        <v>2015</v>
      </c>
      <c r="AT86" s="165">
        <v>2016</v>
      </c>
      <c r="AU86" s="165">
        <v>2014</v>
      </c>
      <c r="AV86" s="165" t="s">
        <v>1053</v>
      </c>
      <c r="AW86" s="165">
        <v>2015</v>
      </c>
      <c r="AX86" s="165">
        <v>2015</v>
      </c>
      <c r="AY86" s="165">
        <v>2014</v>
      </c>
      <c r="AZ86" s="165">
        <v>2015</v>
      </c>
      <c r="BA86" s="165">
        <v>2015</v>
      </c>
      <c r="BB86" s="165">
        <v>2016</v>
      </c>
      <c r="BC86" s="165">
        <v>2015</v>
      </c>
      <c r="BD86" s="165">
        <v>2014</v>
      </c>
      <c r="BE86" s="165">
        <v>2014</v>
      </c>
      <c r="BF86" s="108"/>
    </row>
    <row r="87" spans="1:58" x14ac:dyDescent="0.25">
      <c r="A87" s="133" t="s">
        <v>159</v>
      </c>
      <c r="B87" s="111" t="s">
        <v>158</v>
      </c>
      <c r="C87" s="163">
        <v>2014</v>
      </c>
      <c r="D87" s="163">
        <v>2014</v>
      </c>
      <c r="E87" s="163">
        <v>2014</v>
      </c>
      <c r="F87" s="163">
        <v>2014</v>
      </c>
      <c r="G87" s="163">
        <v>2014</v>
      </c>
      <c r="H87" s="163">
        <v>2014</v>
      </c>
      <c r="I87" s="163">
        <v>2014</v>
      </c>
      <c r="J87" s="163">
        <v>2016</v>
      </c>
      <c r="K87" s="163">
        <v>2016</v>
      </c>
      <c r="L87" s="163">
        <v>2016</v>
      </c>
      <c r="M87" s="165">
        <v>2017</v>
      </c>
      <c r="N87" s="165">
        <v>2017</v>
      </c>
      <c r="O87" s="165">
        <v>2016</v>
      </c>
      <c r="P87" s="165">
        <v>2016</v>
      </c>
      <c r="Q87" s="165">
        <v>2015</v>
      </c>
      <c r="R87" s="165">
        <v>2012</v>
      </c>
      <c r="S87" s="165">
        <v>2017</v>
      </c>
      <c r="T87" s="165">
        <v>2014</v>
      </c>
      <c r="U87" s="165">
        <v>2015</v>
      </c>
      <c r="V87" s="165" t="s">
        <v>1131</v>
      </c>
      <c r="W87" s="165">
        <v>2015</v>
      </c>
      <c r="X87" s="165">
        <v>2012</v>
      </c>
      <c r="Y87" s="165">
        <v>2010</v>
      </c>
      <c r="Z87" s="165">
        <v>2016</v>
      </c>
      <c r="AA87" s="165">
        <v>2015</v>
      </c>
      <c r="AB87" s="165" t="s">
        <v>1053</v>
      </c>
      <c r="AC87" s="165">
        <v>2014</v>
      </c>
      <c r="AD87" s="165">
        <v>2015</v>
      </c>
      <c r="AE87" s="165" t="s">
        <v>1053</v>
      </c>
      <c r="AF87" s="165">
        <v>2015</v>
      </c>
      <c r="AG87" s="164">
        <v>2010</v>
      </c>
      <c r="AH87" s="165">
        <v>2015</v>
      </c>
      <c r="AI87" s="165">
        <v>2016</v>
      </c>
      <c r="AJ87" s="165">
        <v>2017</v>
      </c>
      <c r="AK87" s="168" t="s">
        <v>1053</v>
      </c>
      <c r="AL87" s="168">
        <v>2017</v>
      </c>
      <c r="AM87" s="165">
        <v>2016</v>
      </c>
      <c r="AN87" s="165">
        <v>2014</v>
      </c>
      <c r="AO87" s="165">
        <v>2014</v>
      </c>
      <c r="AP87" s="165">
        <v>2014</v>
      </c>
      <c r="AQ87" s="165">
        <v>2014</v>
      </c>
      <c r="AR87" s="165">
        <v>2011</v>
      </c>
      <c r="AS87" s="165">
        <v>2015</v>
      </c>
      <c r="AT87" s="165">
        <v>2016</v>
      </c>
      <c r="AU87" s="165">
        <v>2014</v>
      </c>
      <c r="AV87" s="165">
        <v>2015</v>
      </c>
      <c r="AW87" s="165">
        <v>2015</v>
      </c>
      <c r="AX87" s="165">
        <v>2015</v>
      </c>
      <c r="AY87" s="165">
        <v>2014</v>
      </c>
      <c r="AZ87" s="165">
        <v>2015</v>
      </c>
      <c r="BA87" s="165">
        <v>2015</v>
      </c>
      <c r="BB87" s="165">
        <v>2016</v>
      </c>
      <c r="BC87" s="165">
        <v>2015</v>
      </c>
      <c r="BD87" s="165">
        <v>2014</v>
      </c>
      <c r="BE87" s="165">
        <v>2014</v>
      </c>
      <c r="BF87" s="108"/>
    </row>
    <row r="88" spans="1:58" x14ac:dyDescent="0.25">
      <c r="A88" s="133" t="s">
        <v>161</v>
      </c>
      <c r="B88" s="111" t="s">
        <v>160</v>
      </c>
      <c r="C88" s="163">
        <v>2014</v>
      </c>
      <c r="D88" s="163">
        <v>2014</v>
      </c>
      <c r="E88" s="163">
        <v>2014</v>
      </c>
      <c r="F88" s="163">
        <v>2014</v>
      </c>
      <c r="G88" s="163">
        <v>2014</v>
      </c>
      <c r="H88" s="163">
        <v>2014</v>
      </c>
      <c r="I88" s="163">
        <v>2014</v>
      </c>
      <c r="J88" s="163">
        <v>2016</v>
      </c>
      <c r="K88" s="163">
        <v>2016</v>
      </c>
      <c r="L88" s="163">
        <v>2016</v>
      </c>
      <c r="M88" s="165">
        <v>2017</v>
      </c>
      <c r="N88" s="165">
        <v>2017</v>
      </c>
      <c r="O88" s="165">
        <v>2016</v>
      </c>
      <c r="P88" s="165">
        <v>2016</v>
      </c>
      <c r="Q88" s="165">
        <v>2015</v>
      </c>
      <c r="R88" s="165">
        <v>2011</v>
      </c>
      <c r="S88" s="165">
        <v>2017</v>
      </c>
      <c r="T88" s="165">
        <v>2014</v>
      </c>
      <c r="U88" s="165">
        <v>2015</v>
      </c>
      <c r="V88" s="165" t="s">
        <v>1131</v>
      </c>
      <c r="W88" s="165">
        <v>2015</v>
      </c>
      <c r="X88" s="165">
        <v>2010</v>
      </c>
      <c r="Y88" s="165">
        <v>2013</v>
      </c>
      <c r="Z88" s="165">
        <v>2016</v>
      </c>
      <c r="AA88" s="165">
        <v>2015</v>
      </c>
      <c r="AB88" s="165">
        <v>2015</v>
      </c>
      <c r="AC88" s="165">
        <v>2014</v>
      </c>
      <c r="AD88" s="165">
        <v>2015</v>
      </c>
      <c r="AE88" s="165" t="s">
        <v>1053</v>
      </c>
      <c r="AF88" s="165">
        <v>2015</v>
      </c>
      <c r="AG88" s="164">
        <v>2013</v>
      </c>
      <c r="AH88" s="165">
        <v>2015</v>
      </c>
      <c r="AI88" s="165">
        <v>2016</v>
      </c>
      <c r="AJ88" s="165">
        <v>2017</v>
      </c>
      <c r="AK88" s="168" t="s">
        <v>1053</v>
      </c>
      <c r="AL88" s="168">
        <v>2016</v>
      </c>
      <c r="AM88" s="165">
        <v>2016</v>
      </c>
      <c r="AN88" s="165">
        <v>2014</v>
      </c>
      <c r="AO88" s="165">
        <v>2014</v>
      </c>
      <c r="AP88" s="165" t="s">
        <v>1053</v>
      </c>
      <c r="AQ88" s="165" t="s">
        <v>1053</v>
      </c>
      <c r="AR88" s="165">
        <v>2011</v>
      </c>
      <c r="AS88" s="165">
        <v>2015</v>
      </c>
      <c r="AT88" s="165">
        <v>2016</v>
      </c>
      <c r="AU88" s="165">
        <v>2014</v>
      </c>
      <c r="AV88" s="165">
        <v>2015</v>
      </c>
      <c r="AW88" s="165">
        <v>2015</v>
      </c>
      <c r="AX88" s="165">
        <v>2015</v>
      </c>
      <c r="AY88" s="165">
        <v>2014</v>
      </c>
      <c r="AZ88" s="165">
        <v>2015</v>
      </c>
      <c r="BA88" s="165">
        <v>2015</v>
      </c>
      <c r="BB88" s="165">
        <v>2016</v>
      </c>
      <c r="BC88" s="165">
        <v>2015</v>
      </c>
      <c r="BD88" s="165">
        <v>2014</v>
      </c>
      <c r="BE88" s="165">
        <v>2014</v>
      </c>
      <c r="BF88" s="108"/>
    </row>
    <row r="89" spans="1:58" x14ac:dyDescent="0.25">
      <c r="A89" s="133" t="s">
        <v>163</v>
      </c>
      <c r="B89" s="111" t="s">
        <v>162</v>
      </c>
      <c r="C89" s="163">
        <v>2014</v>
      </c>
      <c r="D89" s="163">
        <v>2014</v>
      </c>
      <c r="E89" s="163">
        <v>2014</v>
      </c>
      <c r="F89" s="163">
        <v>2014</v>
      </c>
      <c r="G89" s="163">
        <v>2014</v>
      </c>
      <c r="H89" s="163">
        <v>2014</v>
      </c>
      <c r="I89" s="163">
        <v>2014</v>
      </c>
      <c r="J89" s="163">
        <v>2016</v>
      </c>
      <c r="K89" s="163">
        <v>2016</v>
      </c>
      <c r="L89" s="163">
        <v>2016</v>
      </c>
      <c r="M89" s="165">
        <v>2017</v>
      </c>
      <c r="N89" s="165">
        <v>2017</v>
      </c>
      <c r="O89" s="165">
        <v>2016</v>
      </c>
      <c r="P89" s="165">
        <v>2016</v>
      </c>
      <c r="Q89" s="165">
        <v>2015</v>
      </c>
      <c r="R89" s="165">
        <v>2014</v>
      </c>
      <c r="S89" s="165">
        <v>2017</v>
      </c>
      <c r="T89" s="165">
        <v>2014</v>
      </c>
      <c r="U89" s="165">
        <v>2015</v>
      </c>
      <c r="V89" s="165" t="s">
        <v>1131</v>
      </c>
      <c r="W89" s="165">
        <v>2015</v>
      </c>
      <c r="X89" s="165">
        <v>2014</v>
      </c>
      <c r="Y89" s="165">
        <v>2013</v>
      </c>
      <c r="Z89" s="165">
        <v>2016</v>
      </c>
      <c r="AA89" s="165">
        <v>2015</v>
      </c>
      <c r="AB89" s="165">
        <v>2015</v>
      </c>
      <c r="AC89" s="165">
        <v>2014</v>
      </c>
      <c r="AD89" s="165">
        <v>2015</v>
      </c>
      <c r="AE89" s="165">
        <v>2012</v>
      </c>
      <c r="AF89" s="165">
        <v>2015</v>
      </c>
      <c r="AG89" s="164">
        <v>2005</v>
      </c>
      <c r="AH89" s="165">
        <v>2015</v>
      </c>
      <c r="AI89" s="165">
        <v>2016</v>
      </c>
      <c r="AJ89" s="165">
        <v>2017</v>
      </c>
      <c r="AK89" s="168">
        <v>2016</v>
      </c>
      <c r="AL89" s="168">
        <v>2017</v>
      </c>
      <c r="AM89" s="165">
        <v>2016</v>
      </c>
      <c r="AN89" s="165">
        <v>2014</v>
      </c>
      <c r="AO89" s="165">
        <v>2014</v>
      </c>
      <c r="AP89" s="165">
        <v>2013</v>
      </c>
      <c r="AQ89" s="165">
        <v>2014</v>
      </c>
      <c r="AR89" s="165">
        <v>2015</v>
      </c>
      <c r="AS89" s="165">
        <v>2015</v>
      </c>
      <c r="AT89" s="165">
        <v>2016</v>
      </c>
      <c r="AU89" s="165">
        <v>2014</v>
      </c>
      <c r="AV89" s="165">
        <v>2015</v>
      </c>
      <c r="AW89" s="165">
        <v>2015</v>
      </c>
      <c r="AX89" s="165">
        <v>2015</v>
      </c>
      <c r="AY89" s="165">
        <v>2014</v>
      </c>
      <c r="AZ89" s="165">
        <v>2015</v>
      </c>
      <c r="BA89" s="165">
        <v>2015</v>
      </c>
      <c r="BB89" s="165">
        <v>2016</v>
      </c>
      <c r="BC89" s="165">
        <v>2015</v>
      </c>
      <c r="BD89" s="165">
        <v>2014</v>
      </c>
      <c r="BE89" s="165">
        <v>2014</v>
      </c>
      <c r="BF89" s="108"/>
    </row>
    <row r="90" spans="1:58" x14ac:dyDescent="0.25">
      <c r="A90" s="133" t="s">
        <v>165</v>
      </c>
      <c r="B90" s="111" t="s">
        <v>164</v>
      </c>
      <c r="C90" s="163">
        <v>2014</v>
      </c>
      <c r="D90" s="163">
        <v>2014</v>
      </c>
      <c r="E90" s="163">
        <v>2014</v>
      </c>
      <c r="F90" s="163">
        <v>2014</v>
      </c>
      <c r="G90" s="163">
        <v>2014</v>
      </c>
      <c r="H90" s="163">
        <v>2014</v>
      </c>
      <c r="I90" s="163">
        <v>2014</v>
      </c>
      <c r="J90" s="163">
        <v>2016</v>
      </c>
      <c r="K90" s="163">
        <v>2016</v>
      </c>
      <c r="L90" s="163">
        <v>2016</v>
      </c>
      <c r="M90" s="165">
        <v>2017</v>
      </c>
      <c r="N90" s="165">
        <v>2017</v>
      </c>
      <c r="O90" s="165">
        <v>2016</v>
      </c>
      <c r="P90" s="165">
        <v>2016</v>
      </c>
      <c r="Q90" s="165">
        <v>2015</v>
      </c>
      <c r="R90" s="165" t="s">
        <v>1053</v>
      </c>
      <c r="S90" s="165">
        <v>2017</v>
      </c>
      <c r="T90" s="165">
        <v>2014</v>
      </c>
      <c r="U90" s="165">
        <v>2015</v>
      </c>
      <c r="V90" s="165" t="s">
        <v>1131</v>
      </c>
      <c r="W90" s="165">
        <v>2015</v>
      </c>
      <c r="X90" s="165">
        <v>2009</v>
      </c>
      <c r="Y90" s="165">
        <v>2010</v>
      </c>
      <c r="Z90" s="165">
        <v>2016</v>
      </c>
      <c r="AA90" s="165">
        <v>2015</v>
      </c>
      <c r="AB90" s="165" t="s">
        <v>1053</v>
      </c>
      <c r="AC90" s="165">
        <v>2014</v>
      </c>
      <c r="AD90" s="165">
        <v>2015</v>
      </c>
      <c r="AE90" s="165" t="s">
        <v>1053</v>
      </c>
      <c r="AF90" s="165" t="s">
        <v>1053</v>
      </c>
      <c r="AG90" s="164">
        <v>2006</v>
      </c>
      <c r="AH90" s="165">
        <v>2015</v>
      </c>
      <c r="AI90" s="165">
        <v>2016</v>
      </c>
      <c r="AJ90" s="165">
        <v>2017</v>
      </c>
      <c r="AK90" s="168" t="s">
        <v>1053</v>
      </c>
      <c r="AL90" s="168" t="s">
        <v>1053</v>
      </c>
      <c r="AM90" s="165">
        <v>2016</v>
      </c>
      <c r="AN90" s="165">
        <v>2014</v>
      </c>
      <c r="AO90" s="165">
        <v>2014</v>
      </c>
      <c r="AP90" s="165" t="s">
        <v>1053</v>
      </c>
      <c r="AQ90" s="165" t="s">
        <v>1053</v>
      </c>
      <c r="AR90" s="165" t="s">
        <v>1053</v>
      </c>
      <c r="AS90" s="165">
        <v>2015</v>
      </c>
      <c r="AT90" s="165" t="s">
        <v>1053</v>
      </c>
      <c r="AU90" s="165">
        <v>2014</v>
      </c>
      <c r="AV90" s="165" t="s">
        <v>1053</v>
      </c>
      <c r="AW90" s="165">
        <v>2015</v>
      </c>
      <c r="AX90" s="165">
        <v>2015</v>
      </c>
      <c r="AY90" s="165">
        <v>2014</v>
      </c>
      <c r="AZ90" s="165">
        <v>2015</v>
      </c>
      <c r="BA90" s="165">
        <v>2015</v>
      </c>
      <c r="BB90" s="165">
        <v>2016</v>
      </c>
      <c r="BC90" s="165">
        <v>2015</v>
      </c>
      <c r="BD90" s="165">
        <v>2014</v>
      </c>
      <c r="BE90" s="165">
        <v>2014</v>
      </c>
      <c r="BF90" s="108"/>
    </row>
    <row r="91" spans="1:58" x14ac:dyDescent="0.25">
      <c r="A91" s="133" t="s">
        <v>845</v>
      </c>
      <c r="B91" s="111" t="s">
        <v>166</v>
      </c>
      <c r="C91" s="163">
        <v>2014</v>
      </c>
      <c r="D91" s="163">
        <v>2014</v>
      </c>
      <c r="E91" s="163">
        <v>2014</v>
      </c>
      <c r="F91" s="163">
        <v>2014</v>
      </c>
      <c r="G91" s="163">
        <v>2014</v>
      </c>
      <c r="H91" s="163">
        <v>2014</v>
      </c>
      <c r="I91" s="163">
        <v>2014</v>
      </c>
      <c r="J91" s="163">
        <v>2016</v>
      </c>
      <c r="K91" s="163">
        <v>2016</v>
      </c>
      <c r="L91" s="163">
        <v>2016</v>
      </c>
      <c r="M91" s="165">
        <v>2017</v>
      </c>
      <c r="N91" s="165">
        <v>2017</v>
      </c>
      <c r="O91" s="165">
        <v>2016</v>
      </c>
      <c r="P91" s="165">
        <v>2016</v>
      </c>
      <c r="Q91" s="165" t="s">
        <v>1053</v>
      </c>
      <c r="R91" s="165" t="s">
        <v>1053</v>
      </c>
      <c r="S91" s="165">
        <v>2017</v>
      </c>
      <c r="T91" s="165">
        <v>2014</v>
      </c>
      <c r="U91" s="165">
        <v>2015</v>
      </c>
      <c r="V91" s="165" t="s">
        <v>1053</v>
      </c>
      <c r="W91" s="165">
        <v>2015</v>
      </c>
      <c r="X91" s="165">
        <v>2012</v>
      </c>
      <c r="Y91" s="165" t="s">
        <v>1053</v>
      </c>
      <c r="Z91" s="165">
        <v>2016</v>
      </c>
      <c r="AA91" s="165">
        <v>2015</v>
      </c>
      <c r="AB91" s="165" t="s">
        <v>1053</v>
      </c>
      <c r="AC91" s="165" t="s">
        <v>1053</v>
      </c>
      <c r="AD91" s="165">
        <v>2015</v>
      </c>
      <c r="AE91" s="165">
        <v>2012</v>
      </c>
      <c r="AF91" s="165" t="s">
        <v>1053</v>
      </c>
      <c r="AG91" s="164" t="s">
        <v>1053</v>
      </c>
      <c r="AH91" s="165">
        <v>2015</v>
      </c>
      <c r="AI91" s="165">
        <v>2016</v>
      </c>
      <c r="AJ91" s="165">
        <v>2017</v>
      </c>
      <c r="AK91" s="168" t="s">
        <v>1053</v>
      </c>
      <c r="AL91" s="168" t="s">
        <v>1053</v>
      </c>
      <c r="AM91" s="165">
        <v>2016</v>
      </c>
      <c r="AN91" s="165">
        <v>2014</v>
      </c>
      <c r="AO91" s="165">
        <v>2014</v>
      </c>
      <c r="AP91" s="165" t="s">
        <v>1053</v>
      </c>
      <c r="AQ91" s="165" t="s">
        <v>1053</v>
      </c>
      <c r="AR91" s="165" t="s">
        <v>1053</v>
      </c>
      <c r="AS91" s="165">
        <v>2015</v>
      </c>
      <c r="AT91" s="165">
        <v>2016</v>
      </c>
      <c r="AU91" s="165">
        <v>2014</v>
      </c>
      <c r="AV91" s="165">
        <v>2015</v>
      </c>
      <c r="AW91" s="165">
        <v>2014</v>
      </c>
      <c r="AX91" s="165">
        <v>2015</v>
      </c>
      <c r="AY91" s="165">
        <v>2014</v>
      </c>
      <c r="AZ91" s="165">
        <v>2015</v>
      </c>
      <c r="BA91" s="165">
        <v>2015</v>
      </c>
      <c r="BB91" s="165">
        <v>2015</v>
      </c>
      <c r="BC91" s="165">
        <v>2015</v>
      </c>
      <c r="BD91" s="165">
        <v>2014</v>
      </c>
      <c r="BE91" s="165">
        <v>2014</v>
      </c>
      <c r="BF91" s="108"/>
    </row>
    <row r="92" spans="1:58" x14ac:dyDescent="0.25">
      <c r="A92" s="133" t="s">
        <v>849</v>
      </c>
      <c r="B92" s="111" t="s">
        <v>297</v>
      </c>
      <c r="C92" s="163">
        <v>2014</v>
      </c>
      <c r="D92" s="163">
        <v>2014</v>
      </c>
      <c r="E92" s="163">
        <v>2014</v>
      </c>
      <c r="F92" s="163">
        <v>2014</v>
      </c>
      <c r="G92" s="163">
        <v>2014</v>
      </c>
      <c r="H92" s="163">
        <v>2014</v>
      </c>
      <c r="I92" s="163">
        <v>2014</v>
      </c>
      <c r="J92" s="163">
        <v>2016</v>
      </c>
      <c r="K92" s="163">
        <v>2016</v>
      </c>
      <c r="L92" s="163">
        <v>2016</v>
      </c>
      <c r="M92" s="165">
        <v>2017</v>
      </c>
      <c r="N92" s="165">
        <v>2017</v>
      </c>
      <c r="O92" s="165">
        <v>2016</v>
      </c>
      <c r="P92" s="165">
        <v>2016</v>
      </c>
      <c r="Q92" s="165">
        <v>2015</v>
      </c>
      <c r="R92" s="165" t="s">
        <v>1053</v>
      </c>
      <c r="S92" s="165">
        <v>2017</v>
      </c>
      <c r="T92" s="165">
        <v>2014</v>
      </c>
      <c r="U92" s="165">
        <v>2015</v>
      </c>
      <c r="V92" s="165" t="s">
        <v>1053</v>
      </c>
      <c r="W92" s="165">
        <v>2015</v>
      </c>
      <c r="X92" s="165">
        <v>2010</v>
      </c>
      <c r="Y92" s="165">
        <v>2012</v>
      </c>
      <c r="Z92" s="165">
        <v>2016</v>
      </c>
      <c r="AA92" s="165">
        <v>2015</v>
      </c>
      <c r="AB92" s="165" t="s">
        <v>1053</v>
      </c>
      <c r="AC92" s="165">
        <v>2014</v>
      </c>
      <c r="AD92" s="165">
        <v>2015</v>
      </c>
      <c r="AE92" s="165">
        <v>2012</v>
      </c>
      <c r="AF92" s="165">
        <v>2015</v>
      </c>
      <c r="AG92" s="164" t="s">
        <v>1053</v>
      </c>
      <c r="AH92" s="165">
        <v>2015</v>
      </c>
      <c r="AI92" s="165">
        <v>2016</v>
      </c>
      <c r="AJ92" s="165">
        <v>2017</v>
      </c>
      <c r="AK92" s="168" t="s">
        <v>1053</v>
      </c>
      <c r="AL92" s="168">
        <v>2016</v>
      </c>
      <c r="AM92" s="165">
        <v>2016</v>
      </c>
      <c r="AN92" s="165">
        <v>2014</v>
      </c>
      <c r="AO92" s="165">
        <v>2014</v>
      </c>
      <c r="AP92" s="165">
        <v>2014</v>
      </c>
      <c r="AQ92" s="165">
        <v>2014</v>
      </c>
      <c r="AR92" s="165">
        <v>2011</v>
      </c>
      <c r="AS92" s="165">
        <v>2015</v>
      </c>
      <c r="AT92" s="165">
        <v>2016</v>
      </c>
      <c r="AU92" s="165">
        <v>2014</v>
      </c>
      <c r="AV92" s="165">
        <v>2008</v>
      </c>
      <c r="AW92" s="165">
        <v>2015</v>
      </c>
      <c r="AX92" s="165">
        <v>2015</v>
      </c>
      <c r="AY92" s="165">
        <v>2014</v>
      </c>
      <c r="AZ92" s="165">
        <v>2015</v>
      </c>
      <c r="BA92" s="165">
        <v>2012</v>
      </c>
      <c r="BB92" s="165">
        <v>2016</v>
      </c>
      <c r="BC92" s="165">
        <v>2015</v>
      </c>
      <c r="BD92" s="165">
        <v>2014</v>
      </c>
      <c r="BE92" s="165">
        <v>2014</v>
      </c>
      <c r="BF92" s="108"/>
    </row>
    <row r="93" spans="1:58" x14ac:dyDescent="0.25">
      <c r="A93" s="133" t="s">
        <v>168</v>
      </c>
      <c r="B93" s="111" t="s">
        <v>167</v>
      </c>
      <c r="C93" s="163">
        <v>2014</v>
      </c>
      <c r="D93" s="163">
        <v>2014</v>
      </c>
      <c r="E93" s="163">
        <v>2014</v>
      </c>
      <c r="F93" s="163">
        <v>2014</v>
      </c>
      <c r="G93" s="163">
        <v>2014</v>
      </c>
      <c r="H93" s="163">
        <v>2014</v>
      </c>
      <c r="I93" s="163">
        <v>2014</v>
      </c>
      <c r="J93" s="163">
        <v>2016</v>
      </c>
      <c r="K93" s="163">
        <v>2016</v>
      </c>
      <c r="L93" s="163">
        <v>2016</v>
      </c>
      <c r="M93" s="165">
        <v>2017</v>
      </c>
      <c r="N93" s="165">
        <v>2017</v>
      </c>
      <c r="O93" s="165">
        <v>2016</v>
      </c>
      <c r="P93" s="165">
        <v>2016</v>
      </c>
      <c r="Q93" s="165">
        <v>2015</v>
      </c>
      <c r="R93" s="165" t="s">
        <v>1053</v>
      </c>
      <c r="S93" s="165">
        <v>2017</v>
      </c>
      <c r="T93" s="165">
        <v>2014</v>
      </c>
      <c r="U93" s="165">
        <v>2015</v>
      </c>
      <c r="V93" s="165" t="s">
        <v>1053</v>
      </c>
      <c r="W93" s="165">
        <v>2015</v>
      </c>
      <c r="X93" s="165">
        <v>2014</v>
      </c>
      <c r="Y93" s="165">
        <v>2012</v>
      </c>
      <c r="Z93" s="165">
        <v>2016</v>
      </c>
      <c r="AA93" s="165">
        <v>2015</v>
      </c>
      <c r="AB93" s="165" t="s">
        <v>1053</v>
      </c>
      <c r="AC93" s="165">
        <v>2014</v>
      </c>
      <c r="AD93" s="165">
        <v>2015</v>
      </c>
      <c r="AE93" s="165" t="s">
        <v>1053</v>
      </c>
      <c r="AF93" s="165">
        <v>2015</v>
      </c>
      <c r="AG93" s="164" t="s">
        <v>1053</v>
      </c>
      <c r="AH93" s="165">
        <v>2015</v>
      </c>
      <c r="AI93" s="165">
        <v>2016</v>
      </c>
      <c r="AJ93" s="165">
        <v>2017</v>
      </c>
      <c r="AK93" s="168" t="s">
        <v>1053</v>
      </c>
      <c r="AL93" s="168">
        <v>2016</v>
      </c>
      <c r="AM93" s="165">
        <v>2016</v>
      </c>
      <c r="AN93" s="165">
        <v>2014</v>
      </c>
      <c r="AO93" s="165">
        <v>2014</v>
      </c>
      <c r="AP93" s="165">
        <v>2014</v>
      </c>
      <c r="AQ93" s="165">
        <v>2014</v>
      </c>
      <c r="AR93" s="165" t="s">
        <v>1053</v>
      </c>
      <c r="AS93" s="165">
        <v>2015</v>
      </c>
      <c r="AT93" s="165">
        <v>2016</v>
      </c>
      <c r="AU93" s="165">
        <v>2014</v>
      </c>
      <c r="AV93" s="165">
        <v>2015</v>
      </c>
      <c r="AW93" s="165">
        <v>2015</v>
      </c>
      <c r="AX93" s="165">
        <v>2015</v>
      </c>
      <c r="AY93" s="165">
        <v>2014</v>
      </c>
      <c r="AZ93" s="165">
        <v>2015</v>
      </c>
      <c r="BA93" s="165">
        <v>2015</v>
      </c>
      <c r="BB93" s="165">
        <v>2015</v>
      </c>
      <c r="BC93" s="165">
        <v>2015</v>
      </c>
      <c r="BD93" s="165">
        <v>2014</v>
      </c>
      <c r="BE93" s="165">
        <v>2014</v>
      </c>
      <c r="BF93" s="108"/>
    </row>
    <row r="94" spans="1:58" x14ac:dyDescent="0.25">
      <c r="A94" s="133" t="s">
        <v>170</v>
      </c>
      <c r="B94" s="111" t="s">
        <v>169</v>
      </c>
      <c r="C94" s="163">
        <v>2014</v>
      </c>
      <c r="D94" s="163">
        <v>2014</v>
      </c>
      <c r="E94" s="163">
        <v>2014</v>
      </c>
      <c r="F94" s="163">
        <v>2014</v>
      </c>
      <c r="G94" s="163">
        <v>2014</v>
      </c>
      <c r="H94" s="163">
        <v>2014</v>
      </c>
      <c r="I94" s="163">
        <v>2014</v>
      </c>
      <c r="J94" s="163">
        <v>2016</v>
      </c>
      <c r="K94" s="163">
        <v>2016</v>
      </c>
      <c r="L94" s="163">
        <v>2016</v>
      </c>
      <c r="M94" s="165">
        <v>2017</v>
      </c>
      <c r="N94" s="165">
        <v>2017</v>
      </c>
      <c r="O94" s="165">
        <v>2016</v>
      </c>
      <c r="P94" s="165">
        <v>2016</v>
      </c>
      <c r="Q94" s="165">
        <v>2015</v>
      </c>
      <c r="R94" s="165">
        <v>2014</v>
      </c>
      <c r="S94" s="165">
        <v>2017</v>
      </c>
      <c r="T94" s="165">
        <v>2014</v>
      </c>
      <c r="U94" s="165">
        <v>2015</v>
      </c>
      <c r="V94" s="165" t="s">
        <v>1131</v>
      </c>
      <c r="W94" s="165">
        <v>2015</v>
      </c>
      <c r="X94" s="165">
        <v>2014</v>
      </c>
      <c r="Y94" s="165">
        <v>2013</v>
      </c>
      <c r="Z94" s="165">
        <v>2016</v>
      </c>
      <c r="AA94" s="165">
        <v>2015</v>
      </c>
      <c r="AB94" s="165">
        <v>2015</v>
      </c>
      <c r="AC94" s="165">
        <v>2014</v>
      </c>
      <c r="AD94" s="165">
        <v>2015</v>
      </c>
      <c r="AE94" s="165">
        <v>2012</v>
      </c>
      <c r="AF94" s="165">
        <v>2015</v>
      </c>
      <c r="AG94" s="164">
        <v>2014</v>
      </c>
      <c r="AH94" s="165">
        <v>2015</v>
      </c>
      <c r="AI94" s="165">
        <v>2016</v>
      </c>
      <c r="AJ94" s="165">
        <v>2017</v>
      </c>
      <c r="AK94" s="168" t="s">
        <v>1053</v>
      </c>
      <c r="AL94" s="168">
        <v>2016</v>
      </c>
      <c r="AM94" s="165">
        <v>2016</v>
      </c>
      <c r="AN94" s="165">
        <v>2014</v>
      </c>
      <c r="AO94" s="165">
        <v>2014</v>
      </c>
      <c r="AP94" s="165" t="s">
        <v>1053</v>
      </c>
      <c r="AQ94" s="165" t="s">
        <v>1053</v>
      </c>
      <c r="AR94" s="165">
        <v>2015</v>
      </c>
      <c r="AS94" s="165">
        <v>2015</v>
      </c>
      <c r="AT94" s="165">
        <v>2016</v>
      </c>
      <c r="AU94" s="165">
        <v>2014</v>
      </c>
      <c r="AV94" s="165">
        <v>2015</v>
      </c>
      <c r="AW94" s="165">
        <v>2015</v>
      </c>
      <c r="AX94" s="165">
        <v>2015</v>
      </c>
      <c r="AY94" s="165">
        <v>2014</v>
      </c>
      <c r="AZ94" s="165">
        <v>2015</v>
      </c>
      <c r="BA94" s="165">
        <v>2015</v>
      </c>
      <c r="BB94" s="165">
        <v>2016</v>
      </c>
      <c r="BC94" s="165">
        <v>2015</v>
      </c>
      <c r="BD94" s="165">
        <v>2014</v>
      </c>
      <c r="BE94" s="165">
        <v>2014</v>
      </c>
      <c r="BF94" s="108"/>
    </row>
    <row r="95" spans="1:58" x14ac:dyDescent="0.25">
      <c r="A95" s="133" t="s">
        <v>848</v>
      </c>
      <c r="B95" s="111" t="s">
        <v>171</v>
      </c>
      <c r="C95" s="163">
        <v>2014</v>
      </c>
      <c r="D95" s="163">
        <v>2014</v>
      </c>
      <c r="E95" s="163">
        <v>2014</v>
      </c>
      <c r="F95" s="163">
        <v>2014</v>
      </c>
      <c r="G95" s="163">
        <v>2014</v>
      </c>
      <c r="H95" s="163">
        <v>2014</v>
      </c>
      <c r="I95" s="163">
        <v>2014</v>
      </c>
      <c r="J95" s="163">
        <v>2016</v>
      </c>
      <c r="K95" s="163">
        <v>2016</v>
      </c>
      <c r="L95" s="163">
        <v>2016</v>
      </c>
      <c r="M95" s="165">
        <v>2017</v>
      </c>
      <c r="N95" s="165">
        <v>2017</v>
      </c>
      <c r="O95" s="165">
        <v>2016</v>
      </c>
      <c r="P95" s="165">
        <v>2016</v>
      </c>
      <c r="Q95" s="165">
        <v>2015</v>
      </c>
      <c r="R95" s="165">
        <v>2012</v>
      </c>
      <c r="S95" s="165">
        <v>2017</v>
      </c>
      <c r="T95" s="165">
        <v>2014</v>
      </c>
      <c r="U95" s="165">
        <v>2015</v>
      </c>
      <c r="V95" s="165" t="s">
        <v>1131</v>
      </c>
      <c r="W95" s="165">
        <v>2015</v>
      </c>
      <c r="X95" s="165">
        <v>2011</v>
      </c>
      <c r="Y95" s="165">
        <v>2012</v>
      </c>
      <c r="Z95" s="165">
        <v>2016</v>
      </c>
      <c r="AA95" s="165">
        <v>2015</v>
      </c>
      <c r="AB95" s="165">
        <v>2014</v>
      </c>
      <c r="AC95" s="165">
        <v>2014</v>
      </c>
      <c r="AD95" s="165">
        <v>2015</v>
      </c>
      <c r="AE95" s="165">
        <v>2012</v>
      </c>
      <c r="AF95" s="165">
        <v>2015</v>
      </c>
      <c r="AG95" s="164">
        <v>2012</v>
      </c>
      <c r="AH95" s="165">
        <v>2015</v>
      </c>
      <c r="AI95" s="165">
        <v>2016</v>
      </c>
      <c r="AJ95" s="165">
        <v>2017</v>
      </c>
      <c r="AK95" s="168" t="s">
        <v>1053</v>
      </c>
      <c r="AL95" s="168">
        <v>2016</v>
      </c>
      <c r="AM95" s="165">
        <v>2016</v>
      </c>
      <c r="AN95" s="165">
        <v>2014</v>
      </c>
      <c r="AO95" s="165">
        <v>2014</v>
      </c>
      <c r="AP95" s="165">
        <v>2012</v>
      </c>
      <c r="AQ95" s="165">
        <v>2013</v>
      </c>
      <c r="AR95" s="165">
        <v>2015</v>
      </c>
      <c r="AS95" s="165">
        <v>2015</v>
      </c>
      <c r="AT95" s="165">
        <v>2016</v>
      </c>
      <c r="AU95" s="165">
        <v>2014</v>
      </c>
      <c r="AV95" s="165">
        <v>2015</v>
      </c>
      <c r="AW95" s="165">
        <v>2015</v>
      </c>
      <c r="AX95" s="165">
        <v>2015</v>
      </c>
      <c r="AY95" s="165">
        <v>2014</v>
      </c>
      <c r="AZ95" s="165">
        <v>2015</v>
      </c>
      <c r="BA95" s="165">
        <v>2015</v>
      </c>
      <c r="BB95" s="165">
        <v>2016</v>
      </c>
      <c r="BC95" s="165">
        <v>2015</v>
      </c>
      <c r="BD95" s="165">
        <v>2014</v>
      </c>
      <c r="BE95" s="165">
        <v>2014</v>
      </c>
      <c r="BF95" s="108"/>
    </row>
    <row r="96" spans="1:58" x14ac:dyDescent="0.25">
      <c r="A96" s="133" t="s">
        <v>378</v>
      </c>
      <c r="B96" s="111" t="s">
        <v>172</v>
      </c>
      <c r="C96" s="163">
        <v>2014</v>
      </c>
      <c r="D96" s="163">
        <v>2014</v>
      </c>
      <c r="E96" s="163">
        <v>2014</v>
      </c>
      <c r="F96" s="163">
        <v>2014</v>
      </c>
      <c r="G96" s="163">
        <v>2014</v>
      </c>
      <c r="H96" s="163">
        <v>2014</v>
      </c>
      <c r="I96" s="163">
        <v>2014</v>
      </c>
      <c r="J96" s="163">
        <v>2016</v>
      </c>
      <c r="K96" s="163">
        <v>2016</v>
      </c>
      <c r="L96" s="163">
        <v>2016</v>
      </c>
      <c r="M96" s="165">
        <v>2017</v>
      </c>
      <c r="N96" s="165">
        <v>2017</v>
      </c>
      <c r="O96" s="165">
        <v>2016</v>
      </c>
      <c r="P96" s="165">
        <v>2016</v>
      </c>
      <c r="Q96" s="165">
        <v>2015</v>
      </c>
      <c r="R96" s="165" t="s">
        <v>1053</v>
      </c>
      <c r="S96" s="165">
        <v>2017</v>
      </c>
      <c r="T96" s="165">
        <v>2014</v>
      </c>
      <c r="U96" s="165">
        <v>2015</v>
      </c>
      <c r="V96" s="165" t="s">
        <v>1053</v>
      </c>
      <c r="W96" s="165">
        <v>2015</v>
      </c>
      <c r="X96" s="165" t="s">
        <v>1053</v>
      </c>
      <c r="Y96" s="165">
        <v>2012</v>
      </c>
      <c r="Z96" s="165">
        <v>2016</v>
      </c>
      <c r="AA96" s="165">
        <v>2015</v>
      </c>
      <c r="AB96" s="165">
        <v>2015</v>
      </c>
      <c r="AC96" s="165">
        <v>2014</v>
      </c>
      <c r="AD96" s="165">
        <v>2015</v>
      </c>
      <c r="AE96" s="165" t="s">
        <v>1053</v>
      </c>
      <c r="AF96" s="165">
        <v>2015</v>
      </c>
      <c r="AG96" s="164">
        <v>2012</v>
      </c>
      <c r="AH96" s="165">
        <v>2015</v>
      </c>
      <c r="AI96" s="165">
        <v>2016</v>
      </c>
      <c r="AJ96" s="165">
        <v>2017</v>
      </c>
      <c r="AK96" s="168" t="s">
        <v>1053</v>
      </c>
      <c r="AL96" s="168">
        <v>2016</v>
      </c>
      <c r="AM96" s="165">
        <v>2016</v>
      </c>
      <c r="AN96" s="165">
        <v>2014</v>
      </c>
      <c r="AO96" s="165">
        <v>2014</v>
      </c>
      <c r="AP96" s="165">
        <v>2014</v>
      </c>
      <c r="AQ96" s="165">
        <v>2014</v>
      </c>
      <c r="AR96" s="165" t="s">
        <v>1053</v>
      </c>
      <c r="AS96" s="165">
        <v>2015</v>
      </c>
      <c r="AT96" s="165">
        <v>2016</v>
      </c>
      <c r="AU96" s="165">
        <v>2014</v>
      </c>
      <c r="AV96" s="165">
        <v>2015</v>
      </c>
      <c r="AW96" s="165">
        <v>2015</v>
      </c>
      <c r="AX96" s="165">
        <v>2015</v>
      </c>
      <c r="AY96" s="165">
        <v>2014</v>
      </c>
      <c r="AZ96" s="165">
        <v>2015</v>
      </c>
      <c r="BA96" s="165">
        <v>2015</v>
      </c>
      <c r="BB96" s="165">
        <v>2016</v>
      </c>
      <c r="BC96" s="165">
        <v>2015</v>
      </c>
      <c r="BD96" s="165">
        <v>2014</v>
      </c>
      <c r="BE96" s="165">
        <v>2014</v>
      </c>
      <c r="BF96" s="108"/>
    </row>
    <row r="97" spans="1:58" x14ac:dyDescent="0.25">
      <c r="A97" s="133" t="s">
        <v>174</v>
      </c>
      <c r="B97" s="111" t="s">
        <v>173</v>
      </c>
      <c r="C97" s="163">
        <v>2014</v>
      </c>
      <c r="D97" s="163">
        <v>2014</v>
      </c>
      <c r="E97" s="163">
        <v>2014</v>
      </c>
      <c r="F97" s="163">
        <v>2014</v>
      </c>
      <c r="G97" s="163">
        <v>2014</v>
      </c>
      <c r="H97" s="163">
        <v>2014</v>
      </c>
      <c r="I97" s="163">
        <v>2014</v>
      </c>
      <c r="J97" s="163">
        <v>2016</v>
      </c>
      <c r="K97" s="163">
        <v>2016</v>
      </c>
      <c r="L97" s="163">
        <v>2016</v>
      </c>
      <c r="M97" s="165">
        <v>2017</v>
      </c>
      <c r="N97" s="165">
        <v>2017</v>
      </c>
      <c r="O97" s="165">
        <v>2016</v>
      </c>
      <c r="P97" s="165">
        <v>2016</v>
      </c>
      <c r="Q97" s="165">
        <v>2015</v>
      </c>
      <c r="R97" s="165" t="s">
        <v>1053</v>
      </c>
      <c r="S97" s="165">
        <v>2017</v>
      </c>
      <c r="T97" s="165">
        <v>2014</v>
      </c>
      <c r="U97" s="165">
        <v>2015</v>
      </c>
      <c r="V97" s="165" t="s">
        <v>1131</v>
      </c>
      <c r="W97" s="165">
        <v>2015</v>
      </c>
      <c r="X97" s="165" t="s">
        <v>1053</v>
      </c>
      <c r="Y97" s="165">
        <v>2011</v>
      </c>
      <c r="Z97" s="165">
        <v>2016</v>
      </c>
      <c r="AA97" s="165">
        <v>2015</v>
      </c>
      <c r="AB97" s="165">
        <v>2015</v>
      </c>
      <c r="AC97" s="165">
        <v>2014</v>
      </c>
      <c r="AD97" s="165">
        <v>2015</v>
      </c>
      <c r="AE97" s="165" t="s">
        <v>1053</v>
      </c>
      <c r="AF97" s="165">
        <v>2015</v>
      </c>
      <c r="AG97" s="164" t="s">
        <v>1053</v>
      </c>
      <c r="AH97" s="165">
        <v>2015</v>
      </c>
      <c r="AI97" s="165">
        <v>2016</v>
      </c>
      <c r="AJ97" s="165">
        <v>2017</v>
      </c>
      <c r="AK97" s="168">
        <v>2017</v>
      </c>
      <c r="AL97" s="168">
        <v>2017</v>
      </c>
      <c r="AM97" s="165">
        <v>2016</v>
      </c>
      <c r="AN97" s="165">
        <v>2014</v>
      </c>
      <c r="AO97" s="165">
        <v>2014</v>
      </c>
      <c r="AP97" s="165" t="s">
        <v>1053</v>
      </c>
      <c r="AQ97" s="165" t="s">
        <v>1053</v>
      </c>
      <c r="AR97" s="165">
        <v>2015</v>
      </c>
      <c r="AS97" s="165">
        <v>2015</v>
      </c>
      <c r="AT97" s="165">
        <v>2016</v>
      </c>
      <c r="AU97" s="165">
        <v>2014</v>
      </c>
      <c r="AV97" s="165">
        <v>2015</v>
      </c>
      <c r="AW97" s="165">
        <v>2015</v>
      </c>
      <c r="AX97" s="165">
        <v>2015</v>
      </c>
      <c r="AY97" s="165">
        <v>2014</v>
      </c>
      <c r="AZ97" s="165">
        <v>2015</v>
      </c>
      <c r="BA97" s="165">
        <v>2015</v>
      </c>
      <c r="BB97" s="165">
        <v>2016</v>
      </c>
      <c r="BC97" s="165">
        <v>2015</v>
      </c>
      <c r="BD97" s="165">
        <v>2014</v>
      </c>
      <c r="BE97" s="165">
        <v>2014</v>
      </c>
      <c r="BF97" s="108"/>
    </row>
    <row r="98" spans="1:58" x14ac:dyDescent="0.25">
      <c r="A98" s="133" t="s">
        <v>176</v>
      </c>
      <c r="B98" s="111" t="s">
        <v>175</v>
      </c>
      <c r="C98" s="163">
        <v>2014</v>
      </c>
      <c r="D98" s="163">
        <v>2014</v>
      </c>
      <c r="E98" s="163">
        <v>2014</v>
      </c>
      <c r="F98" s="163">
        <v>2014</v>
      </c>
      <c r="G98" s="163">
        <v>2014</v>
      </c>
      <c r="H98" s="163">
        <v>2014</v>
      </c>
      <c r="I98" s="163">
        <v>2014</v>
      </c>
      <c r="J98" s="163">
        <v>2016</v>
      </c>
      <c r="K98" s="163">
        <v>2016</v>
      </c>
      <c r="L98" s="163">
        <v>2016</v>
      </c>
      <c r="M98" s="165">
        <v>2017</v>
      </c>
      <c r="N98" s="165">
        <v>2017</v>
      </c>
      <c r="O98" s="165">
        <v>2016</v>
      </c>
      <c r="P98" s="165">
        <v>2016</v>
      </c>
      <c r="Q98" s="165">
        <v>2015</v>
      </c>
      <c r="R98" s="165">
        <v>2009</v>
      </c>
      <c r="S98" s="165">
        <v>2017</v>
      </c>
      <c r="T98" s="165">
        <v>2014</v>
      </c>
      <c r="U98" s="165">
        <v>2015</v>
      </c>
      <c r="V98" s="165" t="s">
        <v>1131</v>
      </c>
      <c r="W98" s="165">
        <v>2015</v>
      </c>
      <c r="X98" s="165">
        <v>2014</v>
      </c>
      <c r="Y98" s="165" t="s">
        <v>1053</v>
      </c>
      <c r="Z98" s="165">
        <v>2016</v>
      </c>
      <c r="AA98" s="165">
        <v>2015</v>
      </c>
      <c r="AB98" s="165">
        <v>2015</v>
      </c>
      <c r="AC98" s="165">
        <v>2014</v>
      </c>
      <c r="AD98" s="165">
        <v>2015</v>
      </c>
      <c r="AE98" s="165" t="s">
        <v>1053</v>
      </c>
      <c r="AF98" s="165">
        <v>2015</v>
      </c>
      <c r="AG98" s="164">
        <v>2010</v>
      </c>
      <c r="AH98" s="165">
        <v>2015</v>
      </c>
      <c r="AI98" s="165">
        <v>2016</v>
      </c>
      <c r="AJ98" s="165">
        <v>2017</v>
      </c>
      <c r="AK98" s="168" t="s">
        <v>1053</v>
      </c>
      <c r="AL98" s="168">
        <v>2016</v>
      </c>
      <c r="AM98" s="165">
        <v>2016</v>
      </c>
      <c r="AN98" s="165">
        <v>2014</v>
      </c>
      <c r="AO98" s="165">
        <v>2014</v>
      </c>
      <c r="AP98" s="165">
        <v>2014</v>
      </c>
      <c r="AQ98" s="165">
        <v>2014</v>
      </c>
      <c r="AR98" s="165">
        <v>2015</v>
      </c>
      <c r="AS98" s="165">
        <v>2015</v>
      </c>
      <c r="AT98" s="165">
        <v>2016</v>
      </c>
      <c r="AU98" s="165">
        <v>2014</v>
      </c>
      <c r="AV98" s="165">
        <v>2015</v>
      </c>
      <c r="AW98" s="165">
        <v>2015</v>
      </c>
      <c r="AX98" s="165">
        <v>2015</v>
      </c>
      <c r="AY98" s="165">
        <v>2014</v>
      </c>
      <c r="AZ98" s="165">
        <v>2015</v>
      </c>
      <c r="BA98" s="165">
        <v>2015</v>
      </c>
      <c r="BB98" s="165">
        <v>2016</v>
      </c>
      <c r="BC98" s="165">
        <v>2015</v>
      </c>
      <c r="BD98" s="165">
        <v>2014</v>
      </c>
      <c r="BE98" s="165">
        <v>2014</v>
      </c>
      <c r="BF98" s="108"/>
    </row>
    <row r="99" spans="1:58" x14ac:dyDescent="0.25">
      <c r="A99" s="133" t="s">
        <v>178</v>
      </c>
      <c r="B99" s="111" t="s">
        <v>177</v>
      </c>
      <c r="C99" s="163">
        <v>2014</v>
      </c>
      <c r="D99" s="163">
        <v>2014</v>
      </c>
      <c r="E99" s="163">
        <v>2014</v>
      </c>
      <c r="F99" s="163">
        <v>2014</v>
      </c>
      <c r="G99" s="163">
        <v>2014</v>
      </c>
      <c r="H99" s="163">
        <v>2014</v>
      </c>
      <c r="I99" s="163">
        <v>2014</v>
      </c>
      <c r="J99" s="163">
        <v>2016</v>
      </c>
      <c r="K99" s="163">
        <v>2016</v>
      </c>
      <c r="L99" s="163">
        <v>2016</v>
      </c>
      <c r="M99" s="165">
        <v>2017</v>
      </c>
      <c r="N99" s="165">
        <v>2017</v>
      </c>
      <c r="O99" s="165">
        <v>2016</v>
      </c>
      <c r="P99" s="165">
        <v>2016</v>
      </c>
      <c r="Q99" s="165">
        <v>2015</v>
      </c>
      <c r="R99" s="165">
        <v>2013</v>
      </c>
      <c r="S99" s="165">
        <v>2017</v>
      </c>
      <c r="T99" s="165">
        <v>2014</v>
      </c>
      <c r="U99" s="165">
        <v>2015</v>
      </c>
      <c r="V99" s="165" t="s">
        <v>1131</v>
      </c>
      <c r="W99" s="165">
        <v>2015</v>
      </c>
      <c r="X99" s="165">
        <v>2013</v>
      </c>
      <c r="Y99" s="165">
        <v>2010</v>
      </c>
      <c r="Z99" s="165">
        <v>2016</v>
      </c>
      <c r="AA99" s="165">
        <v>2015</v>
      </c>
      <c r="AB99" s="165">
        <v>2015</v>
      </c>
      <c r="AC99" s="165">
        <v>2014</v>
      </c>
      <c r="AD99" s="165">
        <v>2015</v>
      </c>
      <c r="AE99" s="165">
        <v>2012</v>
      </c>
      <c r="AF99" s="165">
        <v>2015</v>
      </c>
      <c r="AG99" s="164">
        <v>2007</v>
      </c>
      <c r="AH99" s="165">
        <v>2015</v>
      </c>
      <c r="AI99" s="165">
        <v>2016</v>
      </c>
      <c r="AJ99" s="165">
        <v>2017</v>
      </c>
      <c r="AK99" s="168" t="s">
        <v>1053</v>
      </c>
      <c r="AL99" s="168">
        <v>2017</v>
      </c>
      <c r="AM99" s="165">
        <v>2016</v>
      </c>
      <c r="AN99" s="165">
        <v>2014</v>
      </c>
      <c r="AO99" s="165">
        <v>2014</v>
      </c>
      <c r="AP99" s="165" t="s">
        <v>1053</v>
      </c>
      <c r="AQ99" s="165" t="s">
        <v>1053</v>
      </c>
      <c r="AR99" s="165" t="s">
        <v>1053</v>
      </c>
      <c r="AS99" s="165">
        <v>2015</v>
      </c>
      <c r="AT99" s="165">
        <v>2016</v>
      </c>
      <c r="AU99" s="165">
        <v>2014</v>
      </c>
      <c r="AV99" s="165">
        <v>2015</v>
      </c>
      <c r="AW99" s="165">
        <v>2015</v>
      </c>
      <c r="AX99" s="165">
        <v>2015</v>
      </c>
      <c r="AY99" s="165">
        <v>2014</v>
      </c>
      <c r="AZ99" s="165">
        <v>2015</v>
      </c>
      <c r="BA99" s="165">
        <v>2015</v>
      </c>
      <c r="BB99" s="165">
        <v>2016</v>
      </c>
      <c r="BC99" s="165">
        <v>2015</v>
      </c>
      <c r="BD99" s="165">
        <v>2014</v>
      </c>
      <c r="BE99" s="165">
        <v>2014</v>
      </c>
      <c r="BF99" s="108"/>
    </row>
    <row r="100" spans="1:58" x14ac:dyDescent="0.25">
      <c r="A100" s="133" t="s">
        <v>180</v>
      </c>
      <c r="B100" s="111" t="s">
        <v>179</v>
      </c>
      <c r="C100" s="163">
        <v>2014</v>
      </c>
      <c r="D100" s="163">
        <v>2014</v>
      </c>
      <c r="E100" s="163">
        <v>2014</v>
      </c>
      <c r="F100" s="163">
        <v>2014</v>
      </c>
      <c r="G100" s="163">
        <v>2014</v>
      </c>
      <c r="H100" s="163">
        <v>2014</v>
      </c>
      <c r="I100" s="163">
        <v>2014</v>
      </c>
      <c r="J100" s="163">
        <v>2016</v>
      </c>
      <c r="K100" s="163">
        <v>2016</v>
      </c>
      <c r="L100" s="163">
        <v>2016</v>
      </c>
      <c r="M100" s="165">
        <v>2017</v>
      </c>
      <c r="N100" s="165">
        <v>2017</v>
      </c>
      <c r="O100" s="165">
        <v>2016</v>
      </c>
      <c r="P100" s="165">
        <v>2016</v>
      </c>
      <c r="Q100" s="165">
        <v>2015</v>
      </c>
      <c r="R100" s="165">
        <v>2007</v>
      </c>
      <c r="S100" s="165">
        <v>2017</v>
      </c>
      <c r="T100" s="165">
        <v>2014</v>
      </c>
      <c r="U100" s="165">
        <v>2015</v>
      </c>
      <c r="V100" s="165" t="s">
        <v>1053</v>
      </c>
      <c r="W100" s="165">
        <v>2015</v>
      </c>
      <c r="X100" s="165">
        <v>2007</v>
      </c>
      <c r="Y100" s="165">
        <v>2010</v>
      </c>
      <c r="Z100" s="165">
        <v>2016</v>
      </c>
      <c r="AA100" s="165">
        <v>2015</v>
      </c>
      <c r="AB100" s="165" t="s">
        <v>1053</v>
      </c>
      <c r="AC100" s="165">
        <v>2014</v>
      </c>
      <c r="AD100" s="165">
        <v>2015</v>
      </c>
      <c r="AE100" s="165" t="s">
        <v>1053</v>
      </c>
      <c r="AF100" s="165">
        <v>2015</v>
      </c>
      <c r="AG100" s="164" t="s">
        <v>1053</v>
      </c>
      <c r="AH100" s="165">
        <v>2015</v>
      </c>
      <c r="AI100" s="165">
        <v>2016</v>
      </c>
      <c r="AJ100" s="165">
        <v>2017</v>
      </c>
      <c r="AK100" s="168">
        <v>2017</v>
      </c>
      <c r="AL100" s="168">
        <v>2016</v>
      </c>
      <c r="AM100" s="165">
        <v>2016</v>
      </c>
      <c r="AN100" s="165">
        <v>2014</v>
      </c>
      <c r="AO100" s="165">
        <v>2014</v>
      </c>
      <c r="AP100" s="165" t="s">
        <v>1053</v>
      </c>
      <c r="AQ100" s="165" t="s">
        <v>1053</v>
      </c>
      <c r="AR100" s="165" t="s">
        <v>1053</v>
      </c>
      <c r="AS100" s="165">
        <v>2015</v>
      </c>
      <c r="AT100" s="165">
        <v>2016</v>
      </c>
      <c r="AU100" s="165">
        <v>2014</v>
      </c>
      <c r="AV100" s="165">
        <v>2015</v>
      </c>
      <c r="AW100" s="165">
        <v>2015</v>
      </c>
      <c r="AX100" s="165">
        <v>2015</v>
      </c>
      <c r="AY100" s="165">
        <v>2014</v>
      </c>
      <c r="AZ100" s="165">
        <v>2015</v>
      </c>
      <c r="BA100" s="165" t="s">
        <v>1053</v>
      </c>
      <c r="BB100" s="165">
        <v>2015</v>
      </c>
      <c r="BC100" s="165">
        <v>2015</v>
      </c>
      <c r="BD100" s="165">
        <v>2014</v>
      </c>
      <c r="BE100" s="165">
        <v>2014</v>
      </c>
      <c r="BF100" s="108"/>
    </row>
    <row r="101" spans="1:58" x14ac:dyDescent="0.25">
      <c r="A101" s="133" t="s">
        <v>182</v>
      </c>
      <c r="B101" s="111" t="s">
        <v>181</v>
      </c>
      <c r="C101" s="163">
        <v>2014</v>
      </c>
      <c r="D101" s="163">
        <v>2014</v>
      </c>
      <c r="E101" s="163">
        <v>2014</v>
      </c>
      <c r="F101" s="163">
        <v>2014</v>
      </c>
      <c r="G101" s="163">
        <v>2014</v>
      </c>
      <c r="H101" s="163">
        <v>2014</v>
      </c>
      <c r="I101" s="163">
        <v>2014</v>
      </c>
      <c r="J101" s="163">
        <v>2016</v>
      </c>
      <c r="K101" s="163">
        <v>2016</v>
      </c>
      <c r="L101" s="163">
        <v>2016</v>
      </c>
      <c r="M101" s="165">
        <v>2017</v>
      </c>
      <c r="N101" s="165">
        <v>2017</v>
      </c>
      <c r="O101" s="165">
        <v>2016</v>
      </c>
      <c r="P101" s="165">
        <v>2016</v>
      </c>
      <c r="Q101" s="165">
        <v>2015</v>
      </c>
      <c r="R101" s="165" t="s">
        <v>1053</v>
      </c>
      <c r="S101" s="165">
        <v>2017</v>
      </c>
      <c r="T101" s="165">
        <v>2014</v>
      </c>
      <c r="U101" s="165">
        <v>2015</v>
      </c>
      <c r="V101" s="165" t="s">
        <v>1053</v>
      </c>
      <c r="W101" s="165" t="s">
        <v>1053</v>
      </c>
      <c r="X101" s="165" t="s">
        <v>1053</v>
      </c>
      <c r="Y101" s="165" t="s">
        <v>1053</v>
      </c>
      <c r="Z101" s="165" t="s">
        <v>1053</v>
      </c>
      <c r="AA101" s="165" t="s">
        <v>1053</v>
      </c>
      <c r="AB101" s="165" t="s">
        <v>1053</v>
      </c>
      <c r="AC101" s="165" t="s">
        <v>1053</v>
      </c>
      <c r="AD101" s="165">
        <v>2015</v>
      </c>
      <c r="AE101" s="165" t="s">
        <v>1053</v>
      </c>
      <c r="AF101" s="165" t="s">
        <v>1053</v>
      </c>
      <c r="AG101" s="164" t="s">
        <v>1053</v>
      </c>
      <c r="AH101" s="165">
        <v>2015</v>
      </c>
      <c r="AI101" s="165">
        <v>2016</v>
      </c>
      <c r="AJ101" s="165">
        <v>2017</v>
      </c>
      <c r="AK101" s="168" t="s">
        <v>1053</v>
      </c>
      <c r="AL101" s="168">
        <v>2016</v>
      </c>
      <c r="AM101" s="165">
        <v>2016</v>
      </c>
      <c r="AN101" s="165">
        <v>2014</v>
      </c>
      <c r="AO101" s="165">
        <v>2014</v>
      </c>
      <c r="AP101" s="165" t="s">
        <v>1053</v>
      </c>
      <c r="AQ101" s="165" t="s">
        <v>1053</v>
      </c>
      <c r="AR101" s="165" t="s">
        <v>1053</v>
      </c>
      <c r="AS101" s="165">
        <v>2015</v>
      </c>
      <c r="AT101" s="165" t="s">
        <v>1053</v>
      </c>
      <c r="AU101" s="165">
        <v>2014</v>
      </c>
      <c r="AV101" s="165" t="s">
        <v>1053</v>
      </c>
      <c r="AW101" s="165">
        <v>2015</v>
      </c>
      <c r="AX101" s="165">
        <v>2015</v>
      </c>
      <c r="AY101" s="165">
        <v>2014</v>
      </c>
      <c r="AZ101" s="165" t="s">
        <v>1053</v>
      </c>
      <c r="BA101" s="165" t="s">
        <v>1053</v>
      </c>
      <c r="BB101" s="165" t="s">
        <v>1053</v>
      </c>
      <c r="BC101" s="165">
        <v>2015</v>
      </c>
      <c r="BD101" s="165">
        <v>2014</v>
      </c>
      <c r="BE101" s="165">
        <v>2014</v>
      </c>
      <c r="BF101" s="108"/>
    </row>
    <row r="102" spans="1:58" x14ac:dyDescent="0.25">
      <c r="A102" s="133" t="s">
        <v>184</v>
      </c>
      <c r="B102" s="111" t="s">
        <v>183</v>
      </c>
      <c r="C102" s="163">
        <v>2014</v>
      </c>
      <c r="D102" s="163">
        <v>2014</v>
      </c>
      <c r="E102" s="163">
        <v>2014</v>
      </c>
      <c r="F102" s="163">
        <v>2014</v>
      </c>
      <c r="G102" s="163">
        <v>2014</v>
      </c>
      <c r="H102" s="163">
        <v>2014</v>
      </c>
      <c r="I102" s="163">
        <v>2014</v>
      </c>
      <c r="J102" s="163">
        <v>2016</v>
      </c>
      <c r="K102" s="163">
        <v>2016</v>
      </c>
      <c r="L102" s="163">
        <v>2016</v>
      </c>
      <c r="M102" s="165">
        <v>2017</v>
      </c>
      <c r="N102" s="165">
        <v>2017</v>
      </c>
      <c r="O102" s="165">
        <v>2016</v>
      </c>
      <c r="P102" s="165">
        <v>2016</v>
      </c>
      <c r="Q102" s="165">
        <v>2015</v>
      </c>
      <c r="R102" s="165" t="s">
        <v>1053</v>
      </c>
      <c r="S102" s="165">
        <v>2017</v>
      </c>
      <c r="T102" s="165">
        <v>2014</v>
      </c>
      <c r="U102" s="165">
        <v>2015</v>
      </c>
      <c r="V102" s="165" t="s">
        <v>1053</v>
      </c>
      <c r="W102" s="165">
        <v>2015</v>
      </c>
      <c r="X102" s="165" t="s">
        <v>1053</v>
      </c>
      <c r="Y102" s="165">
        <v>2012</v>
      </c>
      <c r="Z102" s="165">
        <v>2015</v>
      </c>
      <c r="AA102" s="165">
        <v>2015</v>
      </c>
      <c r="AB102" s="165" t="s">
        <v>1053</v>
      </c>
      <c r="AC102" s="165">
        <v>2014</v>
      </c>
      <c r="AD102" s="165">
        <v>2015</v>
      </c>
      <c r="AE102" s="165" t="s">
        <v>1053</v>
      </c>
      <c r="AF102" s="165">
        <v>2015</v>
      </c>
      <c r="AG102" s="164">
        <v>2012</v>
      </c>
      <c r="AH102" s="165">
        <v>2015</v>
      </c>
      <c r="AI102" s="165">
        <v>2016</v>
      </c>
      <c r="AJ102" s="165">
        <v>2017</v>
      </c>
      <c r="AK102" s="168" t="s">
        <v>1053</v>
      </c>
      <c r="AL102" s="168">
        <v>2016</v>
      </c>
      <c r="AM102" s="165">
        <v>2016</v>
      </c>
      <c r="AN102" s="165">
        <v>2014</v>
      </c>
      <c r="AO102" s="165">
        <v>2014</v>
      </c>
      <c r="AP102" s="165">
        <v>2014</v>
      </c>
      <c r="AQ102" s="165">
        <v>2014</v>
      </c>
      <c r="AR102" s="165" t="s">
        <v>1053</v>
      </c>
      <c r="AS102" s="165">
        <v>2015</v>
      </c>
      <c r="AT102" s="165">
        <v>2016</v>
      </c>
      <c r="AU102" s="165">
        <v>2014</v>
      </c>
      <c r="AV102" s="165">
        <v>2015</v>
      </c>
      <c r="AW102" s="165">
        <v>2015</v>
      </c>
      <c r="AX102" s="165">
        <v>2015</v>
      </c>
      <c r="AY102" s="165">
        <v>2014</v>
      </c>
      <c r="AZ102" s="165">
        <v>2015</v>
      </c>
      <c r="BA102" s="165">
        <v>2015</v>
      </c>
      <c r="BB102" s="165">
        <v>2016</v>
      </c>
      <c r="BC102" s="165">
        <v>2015</v>
      </c>
      <c r="BD102" s="165">
        <v>2014</v>
      </c>
      <c r="BE102" s="165">
        <v>2014</v>
      </c>
      <c r="BF102" s="108"/>
    </row>
    <row r="103" spans="1:58" x14ac:dyDescent="0.25">
      <c r="A103" s="133" t="s">
        <v>186</v>
      </c>
      <c r="B103" s="111" t="s">
        <v>185</v>
      </c>
      <c r="C103" s="163">
        <v>2014</v>
      </c>
      <c r="D103" s="163">
        <v>2014</v>
      </c>
      <c r="E103" s="163">
        <v>2014</v>
      </c>
      <c r="F103" s="163">
        <v>2014</v>
      </c>
      <c r="G103" s="163">
        <v>2014</v>
      </c>
      <c r="H103" s="163">
        <v>2014</v>
      </c>
      <c r="I103" s="163">
        <v>2014</v>
      </c>
      <c r="J103" s="163">
        <v>2016</v>
      </c>
      <c r="K103" s="163">
        <v>2016</v>
      </c>
      <c r="L103" s="163">
        <v>2016</v>
      </c>
      <c r="M103" s="165">
        <v>2017</v>
      </c>
      <c r="N103" s="165">
        <v>2017</v>
      </c>
      <c r="O103" s="165">
        <v>2016</v>
      </c>
      <c r="P103" s="165">
        <v>2016</v>
      </c>
      <c r="Q103" s="165">
        <v>2015</v>
      </c>
      <c r="R103" s="165" t="s">
        <v>1053</v>
      </c>
      <c r="S103" s="165">
        <v>2017</v>
      </c>
      <c r="T103" s="165">
        <v>2014</v>
      </c>
      <c r="U103" s="165">
        <v>2015</v>
      </c>
      <c r="V103" s="165" t="s">
        <v>1053</v>
      </c>
      <c r="W103" s="165">
        <v>2015</v>
      </c>
      <c r="X103" s="165" t="s">
        <v>1053</v>
      </c>
      <c r="Y103" s="165">
        <v>2015</v>
      </c>
      <c r="Z103" s="165">
        <v>2015</v>
      </c>
      <c r="AA103" s="165">
        <v>2015</v>
      </c>
      <c r="AB103" s="165" t="s">
        <v>1053</v>
      </c>
      <c r="AC103" s="165">
        <v>2014</v>
      </c>
      <c r="AD103" s="165">
        <v>2015</v>
      </c>
      <c r="AE103" s="165" t="s">
        <v>1053</v>
      </c>
      <c r="AF103" s="165">
        <v>2015</v>
      </c>
      <c r="AG103" s="164">
        <v>2012</v>
      </c>
      <c r="AH103" s="165">
        <v>2015</v>
      </c>
      <c r="AI103" s="165">
        <v>2016</v>
      </c>
      <c r="AJ103" s="165">
        <v>2017</v>
      </c>
      <c r="AK103" s="168" t="s">
        <v>1053</v>
      </c>
      <c r="AL103" s="168">
        <v>2016</v>
      </c>
      <c r="AM103" s="165">
        <v>2016</v>
      </c>
      <c r="AN103" s="165">
        <v>2014</v>
      </c>
      <c r="AO103" s="165">
        <v>2014</v>
      </c>
      <c r="AP103" s="165">
        <v>2014</v>
      </c>
      <c r="AQ103" s="165">
        <v>2014</v>
      </c>
      <c r="AR103" s="165" t="s">
        <v>1053</v>
      </c>
      <c r="AS103" s="165">
        <v>2015</v>
      </c>
      <c r="AT103" s="165">
        <v>2016</v>
      </c>
      <c r="AU103" s="165">
        <v>2014</v>
      </c>
      <c r="AV103" s="165" t="s">
        <v>1053</v>
      </c>
      <c r="AW103" s="165">
        <v>2015</v>
      </c>
      <c r="AX103" s="165">
        <v>2015</v>
      </c>
      <c r="AY103" s="165">
        <v>2014</v>
      </c>
      <c r="AZ103" s="165">
        <v>2015</v>
      </c>
      <c r="BA103" s="165">
        <v>2015</v>
      </c>
      <c r="BB103" s="165">
        <v>2016</v>
      </c>
      <c r="BC103" s="165">
        <v>2015</v>
      </c>
      <c r="BD103" s="165">
        <v>2014</v>
      </c>
      <c r="BE103" s="165">
        <v>2014</v>
      </c>
      <c r="BF103" s="108"/>
    </row>
    <row r="104" spans="1:58" x14ac:dyDescent="0.25">
      <c r="A104" s="133" t="s">
        <v>189</v>
      </c>
      <c r="B104" s="111" t="s">
        <v>188</v>
      </c>
      <c r="C104" s="163">
        <v>2014</v>
      </c>
      <c r="D104" s="163">
        <v>2014</v>
      </c>
      <c r="E104" s="163">
        <v>2014</v>
      </c>
      <c r="F104" s="163">
        <v>2014</v>
      </c>
      <c r="G104" s="163">
        <v>2014</v>
      </c>
      <c r="H104" s="163">
        <v>2014</v>
      </c>
      <c r="I104" s="163">
        <v>2014</v>
      </c>
      <c r="J104" s="163">
        <v>2016</v>
      </c>
      <c r="K104" s="163">
        <v>2016</v>
      </c>
      <c r="L104" s="163">
        <v>2016</v>
      </c>
      <c r="M104" s="165">
        <v>2017</v>
      </c>
      <c r="N104" s="165">
        <v>2017</v>
      </c>
      <c r="O104" s="165">
        <v>2016</v>
      </c>
      <c r="P104" s="165">
        <v>2016</v>
      </c>
      <c r="Q104" s="165">
        <v>2015</v>
      </c>
      <c r="R104" s="165">
        <v>2009</v>
      </c>
      <c r="S104" s="165">
        <v>2017</v>
      </c>
      <c r="T104" s="165">
        <v>2014</v>
      </c>
      <c r="U104" s="165">
        <v>2015</v>
      </c>
      <c r="V104" s="165" t="s">
        <v>1131</v>
      </c>
      <c r="W104" s="165">
        <v>2015</v>
      </c>
      <c r="X104" s="165" t="s">
        <v>1053</v>
      </c>
      <c r="Y104" s="165">
        <v>2010</v>
      </c>
      <c r="Z104" s="165">
        <v>2015</v>
      </c>
      <c r="AA104" s="165">
        <v>2015</v>
      </c>
      <c r="AB104" s="165">
        <v>2015</v>
      </c>
      <c r="AC104" s="165">
        <v>2014</v>
      </c>
      <c r="AD104" s="165">
        <v>2015</v>
      </c>
      <c r="AE104" s="165">
        <v>2012</v>
      </c>
      <c r="AF104" s="165" t="s">
        <v>1053</v>
      </c>
      <c r="AG104" s="164">
        <v>2010</v>
      </c>
      <c r="AH104" s="165">
        <v>2015</v>
      </c>
      <c r="AI104" s="165">
        <v>2016</v>
      </c>
      <c r="AJ104" s="165">
        <v>2017</v>
      </c>
      <c r="AK104" s="168" t="s">
        <v>1053</v>
      </c>
      <c r="AL104" s="168">
        <v>2016</v>
      </c>
      <c r="AM104" s="165">
        <v>2016</v>
      </c>
      <c r="AN104" s="165">
        <v>2014</v>
      </c>
      <c r="AO104" s="165">
        <v>2014</v>
      </c>
      <c r="AP104" s="165">
        <v>2014</v>
      </c>
      <c r="AQ104" s="165">
        <v>2014</v>
      </c>
      <c r="AR104" s="165">
        <v>2015</v>
      </c>
      <c r="AS104" s="165">
        <v>2015</v>
      </c>
      <c r="AT104" s="165">
        <v>2016</v>
      </c>
      <c r="AU104" s="165">
        <v>2014</v>
      </c>
      <c r="AV104" s="165">
        <v>2015</v>
      </c>
      <c r="AW104" s="165">
        <v>2015</v>
      </c>
      <c r="AX104" s="165">
        <v>2015</v>
      </c>
      <c r="AY104" s="165">
        <v>2014</v>
      </c>
      <c r="AZ104" s="165">
        <v>2015</v>
      </c>
      <c r="BA104" s="165">
        <v>2015</v>
      </c>
      <c r="BB104" s="165">
        <v>2016</v>
      </c>
      <c r="BC104" s="165">
        <v>2015</v>
      </c>
      <c r="BD104" s="165">
        <v>2014</v>
      </c>
      <c r="BE104" s="165">
        <v>2014</v>
      </c>
      <c r="BF104" s="108"/>
    </row>
    <row r="105" spans="1:58" x14ac:dyDescent="0.25">
      <c r="A105" s="133" t="s">
        <v>191</v>
      </c>
      <c r="B105" s="111" t="s">
        <v>190</v>
      </c>
      <c r="C105" s="163">
        <v>2014</v>
      </c>
      <c r="D105" s="163">
        <v>2014</v>
      </c>
      <c r="E105" s="163">
        <v>2014</v>
      </c>
      <c r="F105" s="163">
        <v>2014</v>
      </c>
      <c r="G105" s="163">
        <v>2014</v>
      </c>
      <c r="H105" s="163">
        <v>2014</v>
      </c>
      <c r="I105" s="163">
        <v>2014</v>
      </c>
      <c r="J105" s="163">
        <v>2016</v>
      </c>
      <c r="K105" s="163">
        <v>2016</v>
      </c>
      <c r="L105" s="163">
        <v>2016</v>
      </c>
      <c r="M105" s="165">
        <v>2017</v>
      </c>
      <c r="N105" s="165">
        <v>2017</v>
      </c>
      <c r="O105" s="165">
        <v>2016</v>
      </c>
      <c r="P105" s="165">
        <v>2016</v>
      </c>
      <c r="Q105" s="165">
        <v>2015</v>
      </c>
      <c r="R105" s="165">
        <v>2010</v>
      </c>
      <c r="S105" s="165">
        <v>2017</v>
      </c>
      <c r="T105" s="165">
        <v>2014</v>
      </c>
      <c r="U105" s="165">
        <v>2015</v>
      </c>
      <c r="V105" s="165" t="s">
        <v>1131</v>
      </c>
      <c r="W105" s="165">
        <v>2015</v>
      </c>
      <c r="X105" s="165">
        <v>2014</v>
      </c>
      <c r="Y105" s="165">
        <v>2010</v>
      </c>
      <c r="Z105" s="165">
        <v>2015</v>
      </c>
      <c r="AA105" s="165">
        <v>2015</v>
      </c>
      <c r="AB105" s="165">
        <v>2015</v>
      </c>
      <c r="AC105" s="165">
        <v>2014</v>
      </c>
      <c r="AD105" s="165">
        <v>2015</v>
      </c>
      <c r="AE105" s="165">
        <v>2012</v>
      </c>
      <c r="AF105" s="165">
        <v>2015</v>
      </c>
      <c r="AG105" s="164">
        <v>2010</v>
      </c>
      <c r="AH105" s="165">
        <v>2015</v>
      </c>
      <c r="AI105" s="165">
        <v>2016</v>
      </c>
      <c r="AJ105" s="165">
        <v>2017</v>
      </c>
      <c r="AK105" s="168" t="s">
        <v>1053</v>
      </c>
      <c r="AL105" s="168">
        <v>2017</v>
      </c>
      <c r="AM105" s="165">
        <v>2016</v>
      </c>
      <c r="AN105" s="165">
        <v>2014</v>
      </c>
      <c r="AO105" s="165">
        <v>2014</v>
      </c>
      <c r="AP105" s="165">
        <v>2013</v>
      </c>
      <c r="AQ105" s="165">
        <v>2013</v>
      </c>
      <c r="AR105" s="165">
        <v>2015</v>
      </c>
      <c r="AS105" s="165">
        <v>2015</v>
      </c>
      <c r="AT105" s="165">
        <v>2016</v>
      </c>
      <c r="AU105" s="165">
        <v>2014</v>
      </c>
      <c r="AV105" s="165">
        <v>2015</v>
      </c>
      <c r="AW105" s="165">
        <v>2015</v>
      </c>
      <c r="AX105" s="165">
        <v>2015</v>
      </c>
      <c r="AY105" s="165">
        <v>2014</v>
      </c>
      <c r="AZ105" s="165">
        <v>2015</v>
      </c>
      <c r="BA105" s="165">
        <v>2015</v>
      </c>
      <c r="BB105" s="165">
        <v>2016</v>
      </c>
      <c r="BC105" s="165">
        <v>2015</v>
      </c>
      <c r="BD105" s="165">
        <v>2014</v>
      </c>
      <c r="BE105" s="165">
        <v>2014</v>
      </c>
      <c r="BF105" s="108"/>
    </row>
    <row r="106" spans="1:58" x14ac:dyDescent="0.25">
      <c r="A106" s="133" t="s">
        <v>193</v>
      </c>
      <c r="B106" s="111" t="s">
        <v>192</v>
      </c>
      <c r="C106" s="163">
        <v>2014</v>
      </c>
      <c r="D106" s="163">
        <v>2014</v>
      </c>
      <c r="E106" s="163">
        <v>2014</v>
      </c>
      <c r="F106" s="163">
        <v>2014</v>
      </c>
      <c r="G106" s="163">
        <v>2014</v>
      </c>
      <c r="H106" s="163">
        <v>2014</v>
      </c>
      <c r="I106" s="163">
        <v>2014</v>
      </c>
      <c r="J106" s="163">
        <v>2016</v>
      </c>
      <c r="K106" s="163">
        <v>2016</v>
      </c>
      <c r="L106" s="163">
        <v>2016</v>
      </c>
      <c r="M106" s="165">
        <v>2017</v>
      </c>
      <c r="N106" s="165">
        <v>2017</v>
      </c>
      <c r="O106" s="165">
        <v>2016</v>
      </c>
      <c r="P106" s="165">
        <v>2016</v>
      </c>
      <c r="Q106" s="165">
        <v>2015</v>
      </c>
      <c r="R106" s="165" t="s">
        <v>1053</v>
      </c>
      <c r="S106" s="165">
        <v>2017</v>
      </c>
      <c r="T106" s="165">
        <v>2014</v>
      </c>
      <c r="U106" s="165">
        <v>2015</v>
      </c>
      <c r="V106" s="165" t="s">
        <v>1131</v>
      </c>
      <c r="W106" s="165">
        <v>2015</v>
      </c>
      <c r="X106" s="165">
        <v>2006</v>
      </c>
      <c r="Y106" s="165">
        <v>2010</v>
      </c>
      <c r="Z106" s="165">
        <v>2015</v>
      </c>
      <c r="AA106" s="165">
        <v>2015</v>
      </c>
      <c r="AB106" s="165">
        <v>2015</v>
      </c>
      <c r="AC106" s="165">
        <v>2014</v>
      </c>
      <c r="AD106" s="165">
        <v>2015</v>
      </c>
      <c r="AE106" s="165">
        <v>2012</v>
      </c>
      <c r="AF106" s="165">
        <v>2015</v>
      </c>
      <c r="AG106" s="164">
        <v>2009</v>
      </c>
      <c r="AH106" s="165">
        <v>2015</v>
      </c>
      <c r="AI106" s="165">
        <v>2016</v>
      </c>
      <c r="AJ106" s="165">
        <v>2017</v>
      </c>
      <c r="AK106" s="168" t="s">
        <v>1053</v>
      </c>
      <c r="AL106" s="168">
        <v>2016</v>
      </c>
      <c r="AM106" s="165">
        <v>2016</v>
      </c>
      <c r="AN106" s="165">
        <v>2014</v>
      </c>
      <c r="AO106" s="165">
        <v>2014</v>
      </c>
      <c r="AP106" s="165">
        <v>2014</v>
      </c>
      <c r="AQ106" s="165">
        <v>2014</v>
      </c>
      <c r="AR106" s="165">
        <v>2011</v>
      </c>
      <c r="AS106" s="165">
        <v>2015</v>
      </c>
      <c r="AT106" s="165">
        <v>2016</v>
      </c>
      <c r="AU106" s="165">
        <v>2014</v>
      </c>
      <c r="AV106" s="165">
        <v>2015</v>
      </c>
      <c r="AW106" s="165">
        <v>2015</v>
      </c>
      <c r="AX106" s="165">
        <v>2015</v>
      </c>
      <c r="AY106" s="165">
        <v>2014</v>
      </c>
      <c r="AZ106" s="165">
        <v>2015</v>
      </c>
      <c r="BA106" s="165">
        <v>2015</v>
      </c>
      <c r="BB106" s="165">
        <v>2016</v>
      </c>
      <c r="BC106" s="165">
        <v>2015</v>
      </c>
      <c r="BD106" s="165">
        <v>2014</v>
      </c>
      <c r="BE106" s="165">
        <v>2014</v>
      </c>
      <c r="BF106" s="108"/>
    </row>
    <row r="107" spans="1:58" x14ac:dyDescent="0.25">
      <c r="A107" s="133" t="s">
        <v>195</v>
      </c>
      <c r="B107" s="111" t="s">
        <v>194</v>
      </c>
      <c r="C107" s="163">
        <v>2014</v>
      </c>
      <c r="D107" s="163">
        <v>2014</v>
      </c>
      <c r="E107" s="163">
        <v>2014</v>
      </c>
      <c r="F107" s="163">
        <v>2014</v>
      </c>
      <c r="G107" s="163">
        <v>2014</v>
      </c>
      <c r="H107" s="163">
        <v>2014</v>
      </c>
      <c r="I107" s="163">
        <v>2014</v>
      </c>
      <c r="J107" s="163">
        <v>2016</v>
      </c>
      <c r="K107" s="163">
        <v>2016</v>
      </c>
      <c r="L107" s="163">
        <v>2016</v>
      </c>
      <c r="M107" s="165">
        <v>2017</v>
      </c>
      <c r="N107" s="165">
        <v>2017</v>
      </c>
      <c r="O107" s="165">
        <v>2016</v>
      </c>
      <c r="P107" s="165">
        <v>2016</v>
      </c>
      <c r="Q107" s="165">
        <v>2015</v>
      </c>
      <c r="R107" s="165">
        <v>2009</v>
      </c>
      <c r="S107" s="165">
        <v>2017</v>
      </c>
      <c r="T107" s="165">
        <v>2014</v>
      </c>
      <c r="U107" s="165">
        <v>2015</v>
      </c>
      <c r="V107" s="165" t="s">
        <v>1131</v>
      </c>
      <c r="W107" s="165">
        <v>2015</v>
      </c>
      <c r="X107" s="165">
        <v>2009</v>
      </c>
      <c r="Y107" s="165">
        <v>2010</v>
      </c>
      <c r="Z107" s="165">
        <v>2015</v>
      </c>
      <c r="AA107" s="165">
        <v>2015</v>
      </c>
      <c r="AB107" s="165">
        <v>2013</v>
      </c>
      <c r="AC107" s="165">
        <v>2014</v>
      </c>
      <c r="AD107" s="165">
        <v>2015</v>
      </c>
      <c r="AE107" s="165" t="s">
        <v>1053</v>
      </c>
      <c r="AF107" s="165">
        <v>2015</v>
      </c>
      <c r="AG107" s="164">
        <v>2009</v>
      </c>
      <c r="AH107" s="165">
        <v>2015</v>
      </c>
      <c r="AI107" s="165">
        <v>2016</v>
      </c>
      <c r="AJ107" s="165">
        <v>2017</v>
      </c>
      <c r="AK107" s="168" t="s">
        <v>1053</v>
      </c>
      <c r="AL107" s="168" t="s">
        <v>1053</v>
      </c>
      <c r="AM107" s="165">
        <v>2016</v>
      </c>
      <c r="AN107" s="165">
        <v>2014</v>
      </c>
      <c r="AO107" s="165">
        <v>2014</v>
      </c>
      <c r="AP107" s="165">
        <v>2013</v>
      </c>
      <c r="AQ107" s="165">
        <v>2013</v>
      </c>
      <c r="AR107" s="165">
        <v>2011</v>
      </c>
      <c r="AS107" s="165">
        <v>2015</v>
      </c>
      <c r="AT107" s="165">
        <v>2016</v>
      </c>
      <c r="AU107" s="165">
        <v>2014</v>
      </c>
      <c r="AV107" s="165">
        <v>2015</v>
      </c>
      <c r="AW107" s="165">
        <v>2015</v>
      </c>
      <c r="AX107" s="165">
        <v>2015</v>
      </c>
      <c r="AY107" s="165">
        <v>2014</v>
      </c>
      <c r="AZ107" s="165">
        <v>2015</v>
      </c>
      <c r="BA107" s="165">
        <v>2015</v>
      </c>
      <c r="BB107" s="165">
        <v>2016</v>
      </c>
      <c r="BC107" s="165">
        <v>2015</v>
      </c>
      <c r="BD107" s="165">
        <v>2014</v>
      </c>
      <c r="BE107" s="165">
        <v>2014</v>
      </c>
      <c r="BF107" s="108"/>
    </row>
    <row r="108" spans="1:58" x14ac:dyDescent="0.25">
      <c r="A108" s="133" t="s">
        <v>197</v>
      </c>
      <c r="B108" s="111" t="s">
        <v>196</v>
      </c>
      <c r="C108" s="163">
        <v>2014</v>
      </c>
      <c r="D108" s="163">
        <v>2014</v>
      </c>
      <c r="E108" s="163">
        <v>2014</v>
      </c>
      <c r="F108" s="163">
        <v>2014</v>
      </c>
      <c r="G108" s="163">
        <v>2014</v>
      </c>
      <c r="H108" s="163">
        <v>2014</v>
      </c>
      <c r="I108" s="163">
        <v>2014</v>
      </c>
      <c r="J108" s="163">
        <v>2016</v>
      </c>
      <c r="K108" s="163">
        <v>2016</v>
      </c>
      <c r="L108" s="163">
        <v>2016</v>
      </c>
      <c r="M108" s="165">
        <v>2017</v>
      </c>
      <c r="N108" s="165">
        <v>2017</v>
      </c>
      <c r="O108" s="165">
        <v>2016</v>
      </c>
      <c r="P108" s="165">
        <v>2016</v>
      </c>
      <c r="Q108" s="165">
        <v>2015</v>
      </c>
      <c r="R108" s="165">
        <v>2013</v>
      </c>
      <c r="S108" s="165">
        <v>2017</v>
      </c>
      <c r="T108" s="165">
        <v>2014</v>
      </c>
      <c r="U108" s="165">
        <v>2015</v>
      </c>
      <c r="V108" s="165" t="s">
        <v>1131</v>
      </c>
      <c r="W108" s="165">
        <v>2015</v>
      </c>
      <c r="X108" s="165">
        <v>2006</v>
      </c>
      <c r="Y108" s="165">
        <v>2010</v>
      </c>
      <c r="Z108" s="165">
        <v>2015</v>
      </c>
      <c r="AA108" s="165">
        <v>2015</v>
      </c>
      <c r="AB108" s="165">
        <v>2015</v>
      </c>
      <c r="AC108" s="165">
        <v>2014</v>
      </c>
      <c r="AD108" s="165">
        <v>2015</v>
      </c>
      <c r="AE108" s="165">
        <v>2012</v>
      </c>
      <c r="AF108" s="165">
        <v>2015</v>
      </c>
      <c r="AG108" s="164">
        <v>2009</v>
      </c>
      <c r="AH108" s="165">
        <v>2015</v>
      </c>
      <c r="AI108" s="165">
        <v>2016</v>
      </c>
      <c r="AJ108" s="165">
        <v>2017</v>
      </c>
      <c r="AK108" s="168">
        <v>2017</v>
      </c>
      <c r="AL108" s="168">
        <v>2016</v>
      </c>
      <c r="AM108" s="165">
        <v>2016</v>
      </c>
      <c r="AN108" s="165">
        <v>2014</v>
      </c>
      <c r="AO108" s="165">
        <v>2014</v>
      </c>
      <c r="AP108" s="165">
        <v>2014</v>
      </c>
      <c r="AQ108" s="165">
        <v>2014</v>
      </c>
      <c r="AR108" s="165">
        <v>2015</v>
      </c>
      <c r="AS108" s="165">
        <v>2015</v>
      </c>
      <c r="AT108" s="165">
        <v>2016</v>
      </c>
      <c r="AU108" s="165">
        <v>2014</v>
      </c>
      <c r="AV108" s="165">
        <v>2015</v>
      </c>
      <c r="AW108" s="165">
        <v>2015</v>
      </c>
      <c r="AX108" s="165">
        <v>2015</v>
      </c>
      <c r="AY108" s="165">
        <v>2014</v>
      </c>
      <c r="AZ108" s="165">
        <v>2015</v>
      </c>
      <c r="BA108" s="165">
        <v>2015</v>
      </c>
      <c r="BB108" s="165">
        <v>2016</v>
      </c>
      <c r="BC108" s="165">
        <v>2015</v>
      </c>
      <c r="BD108" s="165">
        <v>2014</v>
      </c>
      <c r="BE108" s="165">
        <v>2014</v>
      </c>
      <c r="BF108" s="108"/>
    </row>
    <row r="109" spans="1:58" x14ac:dyDescent="0.25">
      <c r="A109" s="133" t="s">
        <v>199</v>
      </c>
      <c r="B109" s="111" t="s">
        <v>198</v>
      </c>
      <c r="C109" s="163">
        <v>2014</v>
      </c>
      <c r="D109" s="163">
        <v>2014</v>
      </c>
      <c r="E109" s="163">
        <v>2014</v>
      </c>
      <c r="F109" s="163">
        <v>2014</v>
      </c>
      <c r="G109" s="163">
        <v>2014</v>
      </c>
      <c r="H109" s="163">
        <v>2014</v>
      </c>
      <c r="I109" s="163">
        <v>2014</v>
      </c>
      <c r="J109" s="163">
        <v>2016</v>
      </c>
      <c r="K109" s="163">
        <v>2016</v>
      </c>
      <c r="L109" s="163">
        <v>2016</v>
      </c>
      <c r="M109" s="165">
        <v>2017</v>
      </c>
      <c r="N109" s="165">
        <v>2017</v>
      </c>
      <c r="O109" s="165">
        <v>2016</v>
      </c>
      <c r="P109" s="165">
        <v>2016</v>
      </c>
      <c r="Q109" s="165">
        <v>2015</v>
      </c>
      <c r="R109" s="165" t="s">
        <v>1053</v>
      </c>
      <c r="S109" s="165">
        <v>2017</v>
      </c>
      <c r="T109" s="165">
        <v>2014</v>
      </c>
      <c r="U109" s="165">
        <v>2015</v>
      </c>
      <c r="V109" s="165" t="s">
        <v>1053</v>
      </c>
      <c r="W109" s="165">
        <v>2015</v>
      </c>
      <c r="X109" s="165" t="s">
        <v>1053</v>
      </c>
      <c r="Y109" s="165">
        <v>2015</v>
      </c>
      <c r="Z109" s="165">
        <v>2015</v>
      </c>
      <c r="AA109" s="165">
        <v>2015</v>
      </c>
      <c r="AB109" s="165" t="s">
        <v>1053</v>
      </c>
      <c r="AC109" s="165">
        <v>2014</v>
      </c>
      <c r="AD109" s="165">
        <v>2015</v>
      </c>
      <c r="AE109" s="165" t="s">
        <v>1053</v>
      </c>
      <c r="AF109" s="165">
        <v>2015</v>
      </c>
      <c r="AG109" s="164" t="s">
        <v>1053</v>
      </c>
      <c r="AH109" s="165">
        <v>2015</v>
      </c>
      <c r="AI109" s="165">
        <v>2016</v>
      </c>
      <c r="AJ109" s="165">
        <v>2017</v>
      </c>
      <c r="AK109" s="168" t="s">
        <v>1053</v>
      </c>
      <c r="AL109" s="168">
        <v>2016</v>
      </c>
      <c r="AM109" s="165">
        <v>2016</v>
      </c>
      <c r="AN109" s="165">
        <v>2014</v>
      </c>
      <c r="AO109" s="165">
        <v>2014</v>
      </c>
      <c r="AP109" s="165">
        <v>2014</v>
      </c>
      <c r="AQ109" s="165">
        <v>2014</v>
      </c>
      <c r="AR109" s="165" t="s">
        <v>1053</v>
      </c>
      <c r="AS109" s="165">
        <v>2015</v>
      </c>
      <c r="AT109" s="165">
        <v>2016</v>
      </c>
      <c r="AU109" s="165">
        <v>2014</v>
      </c>
      <c r="AV109" s="165">
        <v>2015</v>
      </c>
      <c r="AW109" s="165">
        <v>2015</v>
      </c>
      <c r="AX109" s="165">
        <v>2015</v>
      </c>
      <c r="AY109" s="165">
        <v>2014</v>
      </c>
      <c r="AZ109" s="165">
        <v>2015</v>
      </c>
      <c r="BA109" s="165">
        <v>2015</v>
      </c>
      <c r="BB109" s="165">
        <v>2016</v>
      </c>
      <c r="BC109" s="165">
        <v>2015</v>
      </c>
      <c r="BD109" s="165">
        <v>2014</v>
      </c>
      <c r="BE109" s="165">
        <v>2014</v>
      </c>
      <c r="BF109" s="108"/>
    </row>
    <row r="110" spans="1:58" x14ac:dyDescent="0.25">
      <c r="A110" s="133" t="s">
        <v>201</v>
      </c>
      <c r="B110" s="111" t="s">
        <v>200</v>
      </c>
      <c r="C110" s="163">
        <v>2014</v>
      </c>
      <c r="D110" s="163">
        <v>2014</v>
      </c>
      <c r="E110" s="163">
        <v>2014</v>
      </c>
      <c r="F110" s="163">
        <v>2014</v>
      </c>
      <c r="G110" s="163">
        <v>2014</v>
      </c>
      <c r="H110" s="163">
        <v>2014</v>
      </c>
      <c r="I110" s="163">
        <v>2014</v>
      </c>
      <c r="J110" s="163">
        <v>2016</v>
      </c>
      <c r="K110" s="163">
        <v>2016</v>
      </c>
      <c r="L110" s="163">
        <v>2016</v>
      </c>
      <c r="M110" s="165">
        <v>2017</v>
      </c>
      <c r="N110" s="165">
        <v>2017</v>
      </c>
      <c r="O110" s="165">
        <v>2016</v>
      </c>
      <c r="P110" s="165">
        <v>2016</v>
      </c>
      <c r="Q110" s="165" t="s">
        <v>1053</v>
      </c>
      <c r="R110" s="165" t="s">
        <v>1053</v>
      </c>
      <c r="S110" s="165">
        <v>2017</v>
      </c>
      <c r="T110" s="165">
        <v>2014</v>
      </c>
      <c r="U110" s="165">
        <v>2015</v>
      </c>
      <c r="V110" s="165" t="s">
        <v>1131</v>
      </c>
      <c r="W110" s="165">
        <v>2015</v>
      </c>
      <c r="X110" s="165">
        <v>2007</v>
      </c>
      <c r="Y110" s="165">
        <v>2010</v>
      </c>
      <c r="Z110" s="165">
        <v>2015</v>
      </c>
      <c r="AA110" s="165">
        <v>2015</v>
      </c>
      <c r="AB110" s="165" t="s">
        <v>1053</v>
      </c>
      <c r="AC110" s="165">
        <v>2014</v>
      </c>
      <c r="AD110" s="165">
        <v>2015</v>
      </c>
      <c r="AE110" s="165" t="s">
        <v>1053</v>
      </c>
      <c r="AF110" s="165" t="s">
        <v>1053</v>
      </c>
      <c r="AG110" s="164" t="s">
        <v>1053</v>
      </c>
      <c r="AH110" s="165">
        <v>2015</v>
      </c>
      <c r="AI110" s="165">
        <v>2016</v>
      </c>
      <c r="AJ110" s="165">
        <v>2017</v>
      </c>
      <c r="AK110" s="168" t="s">
        <v>1053</v>
      </c>
      <c r="AL110" s="168" t="s">
        <v>1053</v>
      </c>
      <c r="AM110" s="165">
        <v>2016</v>
      </c>
      <c r="AN110" s="165">
        <v>2014</v>
      </c>
      <c r="AO110" s="165">
        <v>2014</v>
      </c>
      <c r="AP110" s="165" t="s">
        <v>1053</v>
      </c>
      <c r="AQ110" s="165" t="s">
        <v>1053</v>
      </c>
      <c r="AR110" s="165">
        <v>2011</v>
      </c>
      <c r="AS110" s="165">
        <v>2015</v>
      </c>
      <c r="AT110" s="165" t="s">
        <v>1053</v>
      </c>
      <c r="AU110" s="165">
        <v>2014</v>
      </c>
      <c r="AV110" s="165">
        <v>2015</v>
      </c>
      <c r="AW110" s="165">
        <v>2015</v>
      </c>
      <c r="AX110" s="165">
        <v>2015</v>
      </c>
      <c r="AY110" s="165">
        <v>2014</v>
      </c>
      <c r="AZ110" s="165">
        <v>2015</v>
      </c>
      <c r="BA110" s="165">
        <v>2015</v>
      </c>
      <c r="BB110" s="165">
        <v>2016</v>
      </c>
      <c r="BC110" s="165">
        <v>2015</v>
      </c>
      <c r="BD110" s="165">
        <v>2014</v>
      </c>
      <c r="BE110" s="165">
        <v>2014</v>
      </c>
      <c r="BF110" s="108"/>
    </row>
    <row r="111" spans="1:58" x14ac:dyDescent="0.25">
      <c r="A111" s="133" t="s">
        <v>203</v>
      </c>
      <c r="B111" s="111" t="s">
        <v>202</v>
      </c>
      <c r="C111" s="163">
        <v>2014</v>
      </c>
      <c r="D111" s="163">
        <v>2014</v>
      </c>
      <c r="E111" s="163">
        <v>2014</v>
      </c>
      <c r="F111" s="163">
        <v>2014</v>
      </c>
      <c r="G111" s="163">
        <v>2014</v>
      </c>
      <c r="H111" s="163">
        <v>2014</v>
      </c>
      <c r="I111" s="163">
        <v>2014</v>
      </c>
      <c r="J111" s="163">
        <v>2016</v>
      </c>
      <c r="K111" s="163">
        <v>2016</v>
      </c>
      <c r="L111" s="163">
        <v>2016</v>
      </c>
      <c r="M111" s="165">
        <v>2017</v>
      </c>
      <c r="N111" s="165">
        <v>2017</v>
      </c>
      <c r="O111" s="165">
        <v>2016</v>
      </c>
      <c r="P111" s="165">
        <v>2016</v>
      </c>
      <c r="Q111" s="165">
        <v>2015</v>
      </c>
      <c r="R111" s="165">
        <v>2011</v>
      </c>
      <c r="S111" s="165">
        <v>2017</v>
      </c>
      <c r="T111" s="165">
        <v>2014</v>
      </c>
      <c r="U111" s="165">
        <v>2015</v>
      </c>
      <c r="V111" s="165" t="s">
        <v>1131</v>
      </c>
      <c r="W111" s="165">
        <v>2015</v>
      </c>
      <c r="X111" s="165">
        <v>2012</v>
      </c>
      <c r="Y111" s="165">
        <v>2010</v>
      </c>
      <c r="Z111" s="165">
        <v>2015</v>
      </c>
      <c r="AA111" s="165">
        <v>2015</v>
      </c>
      <c r="AB111" s="165">
        <v>2015</v>
      </c>
      <c r="AC111" s="165">
        <v>2014</v>
      </c>
      <c r="AD111" s="165">
        <v>2015</v>
      </c>
      <c r="AE111" s="165">
        <v>2012</v>
      </c>
      <c r="AF111" s="165">
        <v>2015</v>
      </c>
      <c r="AG111" s="164">
        <v>2014</v>
      </c>
      <c r="AH111" s="165">
        <v>2015</v>
      </c>
      <c r="AI111" s="165">
        <v>2016</v>
      </c>
      <c r="AJ111" s="165">
        <v>2017</v>
      </c>
      <c r="AK111" s="168" t="s">
        <v>1053</v>
      </c>
      <c r="AL111" s="168">
        <v>2017</v>
      </c>
      <c r="AM111" s="165">
        <v>2016</v>
      </c>
      <c r="AN111" s="165">
        <v>2014</v>
      </c>
      <c r="AO111" s="165">
        <v>2014</v>
      </c>
      <c r="AP111" s="165">
        <v>2014</v>
      </c>
      <c r="AQ111" s="165">
        <v>2014</v>
      </c>
      <c r="AR111" s="165">
        <v>2011</v>
      </c>
      <c r="AS111" s="165">
        <v>2015</v>
      </c>
      <c r="AT111" s="165">
        <v>2016</v>
      </c>
      <c r="AU111" s="165">
        <v>2014</v>
      </c>
      <c r="AV111" s="165">
        <v>2015</v>
      </c>
      <c r="AW111" s="165">
        <v>2015</v>
      </c>
      <c r="AX111" s="165">
        <v>2015</v>
      </c>
      <c r="AY111" s="165">
        <v>2014</v>
      </c>
      <c r="AZ111" s="165">
        <v>2015</v>
      </c>
      <c r="BA111" s="165">
        <v>2015</v>
      </c>
      <c r="BB111" s="165">
        <v>2016</v>
      </c>
      <c r="BC111" s="165">
        <v>2015</v>
      </c>
      <c r="BD111" s="165">
        <v>2014</v>
      </c>
      <c r="BE111" s="165">
        <v>2014</v>
      </c>
      <c r="BF111" s="108"/>
    </row>
    <row r="112" spans="1:58" x14ac:dyDescent="0.25">
      <c r="A112" s="133" t="s">
        <v>205</v>
      </c>
      <c r="B112" s="111" t="s">
        <v>204</v>
      </c>
      <c r="C112" s="163">
        <v>2014</v>
      </c>
      <c r="D112" s="163">
        <v>2014</v>
      </c>
      <c r="E112" s="163">
        <v>2014</v>
      </c>
      <c r="F112" s="163">
        <v>2014</v>
      </c>
      <c r="G112" s="163">
        <v>2014</v>
      </c>
      <c r="H112" s="163">
        <v>2014</v>
      </c>
      <c r="I112" s="163">
        <v>2014</v>
      </c>
      <c r="J112" s="163">
        <v>2016</v>
      </c>
      <c r="K112" s="163">
        <v>2016</v>
      </c>
      <c r="L112" s="163">
        <v>2016</v>
      </c>
      <c r="M112" s="165">
        <v>2017</v>
      </c>
      <c r="N112" s="165">
        <v>2017</v>
      </c>
      <c r="O112" s="165">
        <v>2016</v>
      </c>
      <c r="P112" s="165">
        <v>2016</v>
      </c>
      <c r="Q112" s="165">
        <v>2015</v>
      </c>
      <c r="R112" s="165" t="s">
        <v>1053</v>
      </c>
      <c r="S112" s="165">
        <v>2017</v>
      </c>
      <c r="T112" s="165">
        <v>2014</v>
      </c>
      <c r="U112" s="165">
        <v>2015</v>
      </c>
      <c r="V112" s="165" t="s">
        <v>1131</v>
      </c>
      <c r="W112" s="165">
        <v>2015</v>
      </c>
      <c r="X112" s="165" t="s">
        <v>1053</v>
      </c>
      <c r="Y112" s="165" t="s">
        <v>1053</v>
      </c>
      <c r="Z112" s="165">
        <v>2015</v>
      </c>
      <c r="AA112" s="165">
        <v>2015</v>
      </c>
      <c r="AB112" s="165">
        <v>2015</v>
      </c>
      <c r="AC112" s="165">
        <v>2014</v>
      </c>
      <c r="AD112" s="165">
        <v>2015</v>
      </c>
      <c r="AE112" s="165" t="s">
        <v>1053</v>
      </c>
      <c r="AF112" s="165">
        <v>2015</v>
      </c>
      <c r="AG112" s="164">
        <v>2012</v>
      </c>
      <c r="AH112" s="165">
        <v>2015</v>
      </c>
      <c r="AI112" s="165">
        <v>2016</v>
      </c>
      <c r="AJ112" s="165">
        <v>2017</v>
      </c>
      <c r="AK112" s="168" t="s">
        <v>1053</v>
      </c>
      <c r="AL112" s="168">
        <v>2016</v>
      </c>
      <c r="AM112" s="165">
        <v>2016</v>
      </c>
      <c r="AN112" s="165">
        <v>2014</v>
      </c>
      <c r="AO112" s="165">
        <v>2014</v>
      </c>
      <c r="AP112" s="165">
        <v>2014</v>
      </c>
      <c r="AQ112" s="165">
        <v>2014</v>
      </c>
      <c r="AR112" s="165">
        <v>2015</v>
      </c>
      <c r="AS112" s="165">
        <v>2015</v>
      </c>
      <c r="AT112" s="165">
        <v>2016</v>
      </c>
      <c r="AU112" s="165">
        <v>2014</v>
      </c>
      <c r="AV112" s="165">
        <v>2015</v>
      </c>
      <c r="AW112" s="165">
        <v>2015</v>
      </c>
      <c r="AX112" s="165">
        <v>2015</v>
      </c>
      <c r="AY112" s="165">
        <v>2014</v>
      </c>
      <c r="AZ112" s="165">
        <v>2015</v>
      </c>
      <c r="BA112" s="165">
        <v>2015</v>
      </c>
      <c r="BB112" s="165">
        <v>2016</v>
      </c>
      <c r="BC112" s="165">
        <v>2015</v>
      </c>
      <c r="BD112" s="165">
        <v>2014</v>
      </c>
      <c r="BE112" s="165">
        <v>2014</v>
      </c>
      <c r="BF112" s="108"/>
    </row>
    <row r="113" spans="1:58" x14ac:dyDescent="0.25">
      <c r="A113" s="133" t="s">
        <v>207</v>
      </c>
      <c r="B113" s="111" t="s">
        <v>206</v>
      </c>
      <c r="C113" s="163">
        <v>2014</v>
      </c>
      <c r="D113" s="163">
        <v>2014</v>
      </c>
      <c r="E113" s="163">
        <v>2014</v>
      </c>
      <c r="F113" s="163">
        <v>2014</v>
      </c>
      <c r="G113" s="163">
        <v>2014</v>
      </c>
      <c r="H113" s="163">
        <v>2014</v>
      </c>
      <c r="I113" s="163">
        <v>2014</v>
      </c>
      <c r="J113" s="163">
        <v>2016</v>
      </c>
      <c r="K113" s="163">
        <v>2016</v>
      </c>
      <c r="L113" s="163">
        <v>2016</v>
      </c>
      <c r="M113" s="165">
        <v>2017</v>
      </c>
      <c r="N113" s="165">
        <v>2017</v>
      </c>
      <c r="O113" s="165">
        <v>2016</v>
      </c>
      <c r="P113" s="165">
        <v>2016</v>
      </c>
      <c r="Q113" s="165">
        <v>2015</v>
      </c>
      <c r="R113" s="165">
        <v>2012</v>
      </c>
      <c r="S113" s="165">
        <v>2017</v>
      </c>
      <c r="T113" s="165">
        <v>2014</v>
      </c>
      <c r="U113" s="165">
        <v>2015</v>
      </c>
      <c r="V113" s="165" t="s">
        <v>1131</v>
      </c>
      <c r="W113" s="165">
        <v>2015</v>
      </c>
      <c r="X113" s="165">
        <v>2012</v>
      </c>
      <c r="Y113" s="165">
        <v>2011</v>
      </c>
      <c r="Z113" s="165">
        <v>2015</v>
      </c>
      <c r="AA113" s="165">
        <v>2015</v>
      </c>
      <c r="AB113" s="165">
        <v>2015</v>
      </c>
      <c r="AC113" s="165">
        <v>2014</v>
      </c>
      <c r="AD113" s="165">
        <v>2015</v>
      </c>
      <c r="AE113" s="165">
        <v>2012</v>
      </c>
      <c r="AF113" s="165">
        <v>2015</v>
      </c>
      <c r="AG113" s="164">
        <v>2014</v>
      </c>
      <c r="AH113" s="165">
        <v>2015</v>
      </c>
      <c r="AI113" s="165">
        <v>2016</v>
      </c>
      <c r="AJ113" s="165">
        <v>2017</v>
      </c>
      <c r="AK113" s="168">
        <v>2016</v>
      </c>
      <c r="AL113" s="168">
        <v>2016</v>
      </c>
      <c r="AM113" s="165">
        <v>2016</v>
      </c>
      <c r="AN113" s="165">
        <v>2014</v>
      </c>
      <c r="AO113" s="165">
        <v>2014</v>
      </c>
      <c r="AP113" s="165">
        <v>2014</v>
      </c>
      <c r="AQ113" s="165">
        <v>2014</v>
      </c>
      <c r="AR113" s="165">
        <v>2015</v>
      </c>
      <c r="AS113" s="165">
        <v>2015</v>
      </c>
      <c r="AT113" s="165">
        <v>2016</v>
      </c>
      <c r="AU113" s="165">
        <v>2014</v>
      </c>
      <c r="AV113" s="165">
        <v>2015</v>
      </c>
      <c r="AW113" s="165">
        <v>2015</v>
      </c>
      <c r="AX113" s="165">
        <v>2015</v>
      </c>
      <c r="AY113" s="165">
        <v>2014</v>
      </c>
      <c r="AZ113" s="165">
        <v>2015</v>
      </c>
      <c r="BA113" s="165">
        <v>2015</v>
      </c>
      <c r="BB113" s="165">
        <v>2016</v>
      </c>
      <c r="BC113" s="165">
        <v>2015</v>
      </c>
      <c r="BD113" s="165">
        <v>2014</v>
      </c>
      <c r="BE113" s="165">
        <v>2014</v>
      </c>
      <c r="BF113" s="108"/>
    </row>
    <row r="114" spans="1:58" x14ac:dyDescent="0.25">
      <c r="A114" s="133" t="s">
        <v>754</v>
      </c>
      <c r="B114" s="111" t="s">
        <v>208</v>
      </c>
      <c r="C114" s="163">
        <v>2014</v>
      </c>
      <c r="D114" s="163">
        <v>2014</v>
      </c>
      <c r="E114" s="163">
        <v>2014</v>
      </c>
      <c r="F114" s="163">
        <v>2014</v>
      </c>
      <c r="G114" s="163">
        <v>2014</v>
      </c>
      <c r="H114" s="163">
        <v>2014</v>
      </c>
      <c r="I114" s="163">
        <v>2014</v>
      </c>
      <c r="J114" s="163">
        <v>2016</v>
      </c>
      <c r="K114" s="163">
        <v>2016</v>
      </c>
      <c r="L114" s="163">
        <v>2016</v>
      </c>
      <c r="M114" s="165">
        <v>2017</v>
      </c>
      <c r="N114" s="165">
        <v>2017</v>
      </c>
      <c r="O114" s="165">
        <v>2016</v>
      </c>
      <c r="P114" s="165">
        <v>2016</v>
      </c>
      <c r="Q114" s="165">
        <v>2015</v>
      </c>
      <c r="R114" s="165" t="s">
        <v>1053</v>
      </c>
      <c r="S114" s="165">
        <v>2017</v>
      </c>
      <c r="T114" s="165">
        <v>2014</v>
      </c>
      <c r="U114" s="165">
        <v>2015</v>
      </c>
      <c r="V114" s="165" t="s">
        <v>1131</v>
      </c>
      <c r="W114" s="165">
        <v>2015</v>
      </c>
      <c r="X114" s="165">
        <v>2005</v>
      </c>
      <c r="Y114" s="165">
        <v>2010</v>
      </c>
      <c r="Z114" s="165">
        <v>2015</v>
      </c>
      <c r="AA114" s="165">
        <v>2015</v>
      </c>
      <c r="AB114" s="165" t="s">
        <v>1053</v>
      </c>
      <c r="AC114" s="165">
        <v>2014</v>
      </c>
      <c r="AD114" s="165">
        <v>2015</v>
      </c>
      <c r="AE114" s="165" t="s">
        <v>1053</v>
      </c>
      <c r="AF114" s="165" t="s">
        <v>1053</v>
      </c>
      <c r="AG114" s="164" t="s">
        <v>1053</v>
      </c>
      <c r="AH114" s="165">
        <v>2015</v>
      </c>
      <c r="AI114" s="165">
        <v>2016</v>
      </c>
      <c r="AJ114" s="165">
        <v>2017</v>
      </c>
      <c r="AK114" s="168" t="s">
        <v>1053</v>
      </c>
      <c r="AL114" s="168">
        <v>2016</v>
      </c>
      <c r="AM114" s="165">
        <v>2016</v>
      </c>
      <c r="AN114" s="165">
        <v>2014</v>
      </c>
      <c r="AO114" s="165">
        <v>2014</v>
      </c>
      <c r="AP114" s="165" t="s">
        <v>1053</v>
      </c>
      <c r="AQ114" s="165" t="s">
        <v>1053</v>
      </c>
      <c r="AR114" s="165">
        <v>2011</v>
      </c>
      <c r="AS114" s="165">
        <v>2015</v>
      </c>
      <c r="AT114" s="165" t="s">
        <v>1053</v>
      </c>
      <c r="AU114" s="165">
        <v>2014</v>
      </c>
      <c r="AV114" s="165" t="s">
        <v>1053</v>
      </c>
      <c r="AW114" s="165">
        <v>2015</v>
      </c>
      <c r="AX114" s="165">
        <v>2013</v>
      </c>
      <c r="AY114" s="165">
        <v>2014</v>
      </c>
      <c r="AZ114" s="165">
        <v>2015</v>
      </c>
      <c r="BA114" s="165">
        <v>2015</v>
      </c>
      <c r="BB114" s="165">
        <v>2016</v>
      </c>
      <c r="BC114" s="165">
        <v>2015</v>
      </c>
      <c r="BD114" s="165">
        <v>2014</v>
      </c>
      <c r="BE114" s="165">
        <v>2014</v>
      </c>
      <c r="BF114" s="108"/>
    </row>
    <row r="115" spans="1:58" x14ac:dyDescent="0.25">
      <c r="A115" s="133" t="s">
        <v>850</v>
      </c>
      <c r="B115" s="111" t="s">
        <v>209</v>
      </c>
      <c r="C115" s="163">
        <v>2014</v>
      </c>
      <c r="D115" s="163">
        <v>2014</v>
      </c>
      <c r="E115" s="163">
        <v>2014</v>
      </c>
      <c r="F115" s="163">
        <v>2014</v>
      </c>
      <c r="G115" s="163">
        <v>2014</v>
      </c>
      <c r="H115" s="163">
        <v>2014</v>
      </c>
      <c r="I115" s="163">
        <v>2014</v>
      </c>
      <c r="J115" s="163">
        <v>2016</v>
      </c>
      <c r="K115" s="163">
        <v>2016</v>
      </c>
      <c r="L115" s="163">
        <v>2016</v>
      </c>
      <c r="M115" s="165">
        <v>2017</v>
      </c>
      <c r="N115" s="165">
        <v>2017</v>
      </c>
      <c r="O115" s="165">
        <v>2016</v>
      </c>
      <c r="P115" s="165">
        <v>2016</v>
      </c>
      <c r="Q115" s="165">
        <v>2015</v>
      </c>
      <c r="R115" s="165">
        <v>2012</v>
      </c>
      <c r="S115" s="165">
        <v>2017</v>
      </c>
      <c r="T115" s="165">
        <v>2014</v>
      </c>
      <c r="U115" s="165">
        <v>2015</v>
      </c>
      <c r="V115" s="165" t="s">
        <v>1131</v>
      </c>
      <c r="W115" s="165">
        <v>2015</v>
      </c>
      <c r="X115" s="165">
        <v>2012</v>
      </c>
      <c r="Y115" s="165">
        <v>2013</v>
      </c>
      <c r="Z115" s="165">
        <v>2015</v>
      </c>
      <c r="AA115" s="165">
        <v>2015</v>
      </c>
      <c r="AB115" s="165">
        <v>2015</v>
      </c>
      <c r="AC115" s="165">
        <v>2014</v>
      </c>
      <c r="AD115" s="165">
        <v>2015</v>
      </c>
      <c r="AE115" s="165" t="s">
        <v>1053</v>
      </c>
      <c r="AF115" s="165">
        <v>2015</v>
      </c>
      <c r="AG115" s="164">
        <v>2014</v>
      </c>
      <c r="AH115" s="165">
        <v>2015</v>
      </c>
      <c r="AI115" s="165">
        <v>2016</v>
      </c>
      <c r="AJ115" s="165">
        <v>2017</v>
      </c>
      <c r="AK115" s="168" t="s">
        <v>1053</v>
      </c>
      <c r="AL115" s="168">
        <v>2016</v>
      </c>
      <c r="AM115" s="165">
        <v>2016</v>
      </c>
      <c r="AN115" s="165">
        <v>2014</v>
      </c>
      <c r="AO115" s="165">
        <v>2014</v>
      </c>
      <c r="AP115" s="165">
        <v>2013</v>
      </c>
      <c r="AQ115" s="165">
        <v>2013</v>
      </c>
      <c r="AR115" s="165">
        <v>2009</v>
      </c>
      <c r="AS115" s="165">
        <v>2015</v>
      </c>
      <c r="AT115" s="165">
        <v>2016</v>
      </c>
      <c r="AU115" s="165">
        <v>2014</v>
      </c>
      <c r="AV115" s="165">
        <v>2015</v>
      </c>
      <c r="AW115" s="165">
        <v>2015</v>
      </c>
      <c r="AX115" s="165">
        <v>2015</v>
      </c>
      <c r="AY115" s="165">
        <v>2014</v>
      </c>
      <c r="AZ115" s="165">
        <v>2015</v>
      </c>
      <c r="BA115" s="165">
        <v>2015</v>
      </c>
      <c r="BB115" s="165">
        <v>2016</v>
      </c>
      <c r="BC115" s="165">
        <v>2015</v>
      </c>
      <c r="BD115" s="165">
        <v>2014</v>
      </c>
      <c r="BE115" s="165">
        <v>2014</v>
      </c>
      <c r="BF115" s="108"/>
    </row>
    <row r="116" spans="1:58" x14ac:dyDescent="0.25">
      <c r="A116" s="133" t="s">
        <v>211</v>
      </c>
      <c r="B116" s="111" t="s">
        <v>210</v>
      </c>
      <c r="C116" s="163">
        <v>2014</v>
      </c>
      <c r="D116" s="163">
        <v>2014</v>
      </c>
      <c r="E116" s="163">
        <v>2014</v>
      </c>
      <c r="F116" s="163">
        <v>2014</v>
      </c>
      <c r="G116" s="163">
        <v>2014</v>
      </c>
      <c r="H116" s="163">
        <v>2014</v>
      </c>
      <c r="I116" s="163">
        <v>2014</v>
      </c>
      <c r="J116" s="163">
        <v>2016</v>
      </c>
      <c r="K116" s="163">
        <v>2016</v>
      </c>
      <c r="L116" s="163">
        <v>2016</v>
      </c>
      <c r="M116" s="165">
        <v>2017</v>
      </c>
      <c r="N116" s="165">
        <v>2017</v>
      </c>
      <c r="O116" s="165">
        <v>2016</v>
      </c>
      <c r="P116" s="165">
        <v>2016</v>
      </c>
      <c r="Q116" s="165">
        <v>2015</v>
      </c>
      <c r="R116" s="165">
        <v>2010</v>
      </c>
      <c r="S116" s="165">
        <v>2017</v>
      </c>
      <c r="T116" s="165">
        <v>2014</v>
      </c>
      <c r="U116" s="165">
        <v>2015</v>
      </c>
      <c r="V116" s="165" t="s">
        <v>1131</v>
      </c>
      <c r="W116" s="165">
        <v>2015</v>
      </c>
      <c r="X116" s="165">
        <v>2013</v>
      </c>
      <c r="Y116" s="165">
        <v>2011</v>
      </c>
      <c r="Z116" s="165">
        <v>2015</v>
      </c>
      <c r="AA116" s="165">
        <v>2015</v>
      </c>
      <c r="AB116" s="165">
        <v>2015</v>
      </c>
      <c r="AC116" s="165">
        <v>2014</v>
      </c>
      <c r="AD116" s="165">
        <v>2015</v>
      </c>
      <c r="AE116" s="165" t="s">
        <v>1053</v>
      </c>
      <c r="AF116" s="165">
        <v>2015</v>
      </c>
      <c r="AG116" s="164">
        <v>2014</v>
      </c>
      <c r="AH116" s="165">
        <v>2015</v>
      </c>
      <c r="AI116" s="165">
        <v>2016</v>
      </c>
      <c r="AJ116" s="165">
        <v>2017</v>
      </c>
      <c r="AK116" s="168" t="s">
        <v>1053</v>
      </c>
      <c r="AL116" s="168">
        <v>2016</v>
      </c>
      <c r="AM116" s="165">
        <v>2016</v>
      </c>
      <c r="AN116" s="165">
        <v>2014</v>
      </c>
      <c r="AO116" s="165">
        <v>2014</v>
      </c>
      <c r="AP116" s="165">
        <v>2011</v>
      </c>
      <c r="AQ116" s="165">
        <v>2012</v>
      </c>
      <c r="AR116" s="165">
        <v>2015</v>
      </c>
      <c r="AS116" s="165">
        <v>2015</v>
      </c>
      <c r="AT116" s="165">
        <v>2016</v>
      </c>
      <c r="AU116" s="165">
        <v>2014</v>
      </c>
      <c r="AV116" s="165">
        <v>2015</v>
      </c>
      <c r="AW116" s="165">
        <v>2015</v>
      </c>
      <c r="AX116" s="165">
        <v>2015</v>
      </c>
      <c r="AY116" s="165">
        <v>2014</v>
      </c>
      <c r="AZ116" s="165">
        <v>2015</v>
      </c>
      <c r="BA116" s="165">
        <v>2015</v>
      </c>
      <c r="BB116" s="165">
        <v>2016</v>
      </c>
      <c r="BC116" s="165">
        <v>2015</v>
      </c>
      <c r="BD116" s="165">
        <v>2014</v>
      </c>
      <c r="BE116" s="165">
        <v>2014</v>
      </c>
      <c r="BF116" s="108"/>
    </row>
    <row r="117" spans="1:58" x14ac:dyDescent="0.25">
      <c r="A117" s="133" t="s">
        <v>213</v>
      </c>
      <c r="B117" s="111" t="s">
        <v>212</v>
      </c>
      <c r="C117" s="163">
        <v>2014</v>
      </c>
      <c r="D117" s="163">
        <v>2014</v>
      </c>
      <c r="E117" s="163">
        <v>2014</v>
      </c>
      <c r="F117" s="163">
        <v>2014</v>
      </c>
      <c r="G117" s="163">
        <v>2014</v>
      </c>
      <c r="H117" s="163">
        <v>2014</v>
      </c>
      <c r="I117" s="163">
        <v>2014</v>
      </c>
      <c r="J117" s="163">
        <v>2016</v>
      </c>
      <c r="K117" s="163">
        <v>2016</v>
      </c>
      <c r="L117" s="163">
        <v>2016</v>
      </c>
      <c r="M117" s="165">
        <v>2017</v>
      </c>
      <c r="N117" s="165">
        <v>2017</v>
      </c>
      <c r="O117" s="165">
        <v>2016</v>
      </c>
      <c r="P117" s="165">
        <v>2016</v>
      </c>
      <c r="Q117" s="165">
        <v>2015</v>
      </c>
      <c r="R117" s="165">
        <v>2013</v>
      </c>
      <c r="S117" s="165">
        <v>2017</v>
      </c>
      <c r="T117" s="165">
        <v>2014</v>
      </c>
      <c r="U117" s="165">
        <v>2015</v>
      </c>
      <c r="V117" s="165" t="s">
        <v>1131</v>
      </c>
      <c r="W117" s="165">
        <v>2015</v>
      </c>
      <c r="X117" s="165">
        <v>2013</v>
      </c>
      <c r="Y117" s="165">
        <v>2015</v>
      </c>
      <c r="Z117" s="165">
        <v>2015</v>
      </c>
      <c r="AA117" s="165">
        <v>2015</v>
      </c>
      <c r="AB117" s="165" t="s">
        <v>1053</v>
      </c>
      <c r="AC117" s="165">
        <v>2014</v>
      </c>
      <c r="AD117" s="165">
        <v>2015</v>
      </c>
      <c r="AE117" s="165" t="s">
        <v>1053</v>
      </c>
      <c r="AF117" s="165">
        <v>2015</v>
      </c>
      <c r="AG117" s="164">
        <v>2014</v>
      </c>
      <c r="AH117" s="165">
        <v>2015</v>
      </c>
      <c r="AI117" s="165">
        <v>2016</v>
      </c>
      <c r="AJ117" s="165">
        <v>2017</v>
      </c>
      <c r="AK117" s="168" t="s">
        <v>1053</v>
      </c>
      <c r="AL117" s="168">
        <v>2016</v>
      </c>
      <c r="AM117" s="165">
        <v>2016</v>
      </c>
      <c r="AN117" s="165">
        <v>2014</v>
      </c>
      <c r="AO117" s="165">
        <v>2014</v>
      </c>
      <c r="AP117" s="165">
        <v>2011</v>
      </c>
      <c r="AQ117" s="165" t="s">
        <v>1053</v>
      </c>
      <c r="AR117" s="165">
        <v>2007</v>
      </c>
      <c r="AS117" s="165">
        <v>2015</v>
      </c>
      <c r="AT117" s="165">
        <v>2016</v>
      </c>
      <c r="AU117" s="165">
        <v>2014</v>
      </c>
      <c r="AV117" s="165">
        <v>2015</v>
      </c>
      <c r="AW117" s="165">
        <v>2015</v>
      </c>
      <c r="AX117" s="165">
        <v>2015</v>
      </c>
      <c r="AY117" s="165">
        <v>2014</v>
      </c>
      <c r="AZ117" s="165">
        <v>2015</v>
      </c>
      <c r="BA117" s="165">
        <v>2015</v>
      </c>
      <c r="BB117" s="165">
        <v>2016</v>
      </c>
      <c r="BC117" s="165">
        <v>2015</v>
      </c>
      <c r="BD117" s="165">
        <v>2014</v>
      </c>
      <c r="BE117" s="165">
        <v>2014</v>
      </c>
      <c r="BF117" s="108"/>
    </row>
    <row r="118" spans="1:58" x14ac:dyDescent="0.25">
      <c r="A118" s="133" t="s">
        <v>215</v>
      </c>
      <c r="B118" s="111" t="s">
        <v>214</v>
      </c>
      <c r="C118" s="163">
        <v>2014</v>
      </c>
      <c r="D118" s="163">
        <v>2014</v>
      </c>
      <c r="E118" s="163">
        <v>2014</v>
      </c>
      <c r="F118" s="163">
        <v>2014</v>
      </c>
      <c r="G118" s="163">
        <v>2014</v>
      </c>
      <c r="H118" s="163">
        <v>2014</v>
      </c>
      <c r="I118" s="163">
        <v>2014</v>
      </c>
      <c r="J118" s="163">
        <v>2016</v>
      </c>
      <c r="K118" s="163">
        <v>2016</v>
      </c>
      <c r="L118" s="163">
        <v>2016</v>
      </c>
      <c r="M118" s="165">
        <v>2017</v>
      </c>
      <c r="N118" s="165">
        <v>2017</v>
      </c>
      <c r="O118" s="165">
        <v>2016</v>
      </c>
      <c r="P118" s="165">
        <v>2016</v>
      </c>
      <c r="Q118" s="165">
        <v>2015</v>
      </c>
      <c r="R118" s="165">
        <v>2011</v>
      </c>
      <c r="S118" s="165">
        <v>2017</v>
      </c>
      <c r="T118" s="165">
        <v>2014</v>
      </c>
      <c r="U118" s="165">
        <v>2015</v>
      </c>
      <c r="V118" s="165" t="s">
        <v>1131</v>
      </c>
      <c r="W118" s="165">
        <v>2015</v>
      </c>
      <c r="X118" s="165">
        <v>2011</v>
      </c>
      <c r="Y118" s="165">
        <v>2010</v>
      </c>
      <c r="Z118" s="165">
        <v>2015</v>
      </c>
      <c r="AA118" s="165">
        <v>2015</v>
      </c>
      <c r="AB118" s="165">
        <v>2015</v>
      </c>
      <c r="AC118" s="165">
        <v>2014</v>
      </c>
      <c r="AD118" s="165">
        <v>2015</v>
      </c>
      <c r="AE118" s="165" t="s">
        <v>1053</v>
      </c>
      <c r="AF118" s="165">
        <v>2015</v>
      </c>
      <c r="AG118" s="164">
        <v>2007</v>
      </c>
      <c r="AH118" s="165">
        <v>2015</v>
      </c>
      <c r="AI118" s="165">
        <v>2016</v>
      </c>
      <c r="AJ118" s="165">
        <v>2017</v>
      </c>
      <c r="AK118" s="168" t="s">
        <v>1053</v>
      </c>
      <c r="AL118" s="168">
        <v>2016</v>
      </c>
      <c r="AM118" s="165">
        <v>2016</v>
      </c>
      <c r="AN118" s="165">
        <v>2014</v>
      </c>
      <c r="AO118" s="165">
        <v>2014</v>
      </c>
      <c r="AP118" s="165">
        <v>2014</v>
      </c>
      <c r="AQ118" s="165">
        <v>2014</v>
      </c>
      <c r="AR118" s="165">
        <v>2011</v>
      </c>
      <c r="AS118" s="165">
        <v>2015</v>
      </c>
      <c r="AT118" s="165">
        <v>2016</v>
      </c>
      <c r="AU118" s="165">
        <v>2014</v>
      </c>
      <c r="AV118" s="165">
        <v>2015</v>
      </c>
      <c r="AW118" s="165">
        <v>2015</v>
      </c>
      <c r="AX118" s="165">
        <v>2015</v>
      </c>
      <c r="AY118" s="165">
        <v>2014</v>
      </c>
      <c r="AZ118" s="165">
        <v>2015</v>
      </c>
      <c r="BA118" s="165">
        <v>2015</v>
      </c>
      <c r="BB118" s="165">
        <v>2016</v>
      </c>
      <c r="BC118" s="165">
        <v>2015</v>
      </c>
      <c r="BD118" s="165">
        <v>2014</v>
      </c>
      <c r="BE118" s="165">
        <v>2014</v>
      </c>
      <c r="BF118" s="108"/>
    </row>
    <row r="119" spans="1:58" x14ac:dyDescent="0.25">
      <c r="A119" s="133" t="s">
        <v>217</v>
      </c>
      <c r="B119" s="111" t="s">
        <v>216</v>
      </c>
      <c r="C119" s="163">
        <v>2014</v>
      </c>
      <c r="D119" s="163">
        <v>2014</v>
      </c>
      <c r="E119" s="163">
        <v>2014</v>
      </c>
      <c r="F119" s="163">
        <v>2014</v>
      </c>
      <c r="G119" s="163">
        <v>2014</v>
      </c>
      <c r="H119" s="163">
        <v>2014</v>
      </c>
      <c r="I119" s="163">
        <v>2014</v>
      </c>
      <c r="J119" s="163">
        <v>2016</v>
      </c>
      <c r="K119" s="163">
        <v>2016</v>
      </c>
      <c r="L119" s="163">
        <v>2016</v>
      </c>
      <c r="M119" s="165">
        <v>2017</v>
      </c>
      <c r="N119" s="165">
        <v>2017</v>
      </c>
      <c r="O119" s="165">
        <v>2016</v>
      </c>
      <c r="P119" s="165">
        <v>2016</v>
      </c>
      <c r="Q119" s="165">
        <v>2015</v>
      </c>
      <c r="R119" s="165">
        <v>2011</v>
      </c>
      <c r="S119" s="165">
        <v>2017</v>
      </c>
      <c r="T119" s="165">
        <v>2014</v>
      </c>
      <c r="U119" s="165">
        <v>2015</v>
      </c>
      <c r="V119" s="165" t="s">
        <v>1131</v>
      </c>
      <c r="W119" s="165">
        <v>2015</v>
      </c>
      <c r="X119" s="165">
        <v>2011</v>
      </c>
      <c r="Y119" s="165">
        <v>2012</v>
      </c>
      <c r="Z119" s="165">
        <v>2015</v>
      </c>
      <c r="AA119" s="165">
        <v>2015</v>
      </c>
      <c r="AB119" s="165">
        <v>2015</v>
      </c>
      <c r="AC119" s="165">
        <v>2014</v>
      </c>
      <c r="AD119" s="165">
        <v>2015</v>
      </c>
      <c r="AE119" s="165">
        <v>2012</v>
      </c>
      <c r="AF119" s="165">
        <v>2015</v>
      </c>
      <c r="AG119" s="164">
        <v>2008</v>
      </c>
      <c r="AH119" s="165">
        <v>2015</v>
      </c>
      <c r="AI119" s="165">
        <v>2016</v>
      </c>
      <c r="AJ119" s="165">
        <v>2017</v>
      </c>
      <c r="AK119" s="168">
        <v>2016</v>
      </c>
      <c r="AL119" s="168">
        <v>2016</v>
      </c>
      <c r="AM119" s="165">
        <v>2016</v>
      </c>
      <c r="AN119" s="165">
        <v>2014</v>
      </c>
      <c r="AO119" s="165">
        <v>2014</v>
      </c>
      <c r="AP119" s="165">
        <v>2012</v>
      </c>
      <c r="AQ119" s="165">
        <v>2012</v>
      </c>
      <c r="AR119" s="165">
        <v>2015</v>
      </c>
      <c r="AS119" s="165">
        <v>2015</v>
      </c>
      <c r="AT119" s="165">
        <v>2016</v>
      </c>
      <c r="AU119" s="165">
        <v>2014</v>
      </c>
      <c r="AV119" s="165">
        <v>2015</v>
      </c>
      <c r="AW119" s="165">
        <v>2015</v>
      </c>
      <c r="AX119" s="165">
        <v>2015</v>
      </c>
      <c r="AY119" s="165">
        <v>2014</v>
      </c>
      <c r="AZ119" s="165">
        <v>2015</v>
      </c>
      <c r="BA119" s="165">
        <v>2015</v>
      </c>
      <c r="BB119" s="165">
        <v>2016</v>
      </c>
      <c r="BC119" s="165">
        <v>2015</v>
      </c>
      <c r="BD119" s="165">
        <v>2014</v>
      </c>
      <c r="BE119" s="165">
        <v>2014</v>
      </c>
      <c r="BF119" s="108"/>
    </row>
    <row r="120" spans="1:58" x14ac:dyDescent="0.25">
      <c r="A120" s="133" t="s">
        <v>370</v>
      </c>
      <c r="B120" s="111" t="s">
        <v>218</v>
      </c>
      <c r="C120" s="163">
        <v>2014</v>
      </c>
      <c r="D120" s="163">
        <v>2014</v>
      </c>
      <c r="E120" s="163">
        <v>2014</v>
      </c>
      <c r="F120" s="163">
        <v>2014</v>
      </c>
      <c r="G120" s="163">
        <v>2014</v>
      </c>
      <c r="H120" s="163">
        <v>2014</v>
      </c>
      <c r="I120" s="163">
        <v>2014</v>
      </c>
      <c r="J120" s="163">
        <v>2016</v>
      </c>
      <c r="K120" s="163">
        <v>2016</v>
      </c>
      <c r="L120" s="163">
        <v>2016</v>
      </c>
      <c r="M120" s="165">
        <v>2017</v>
      </c>
      <c r="N120" s="165">
        <v>2017</v>
      </c>
      <c r="O120" s="165">
        <v>2016</v>
      </c>
      <c r="P120" s="165">
        <v>2016</v>
      </c>
      <c r="Q120" s="165">
        <v>2015</v>
      </c>
      <c r="R120" s="165" t="s">
        <v>1053</v>
      </c>
      <c r="S120" s="165">
        <v>2017</v>
      </c>
      <c r="T120" s="165">
        <v>2014</v>
      </c>
      <c r="U120" s="165">
        <v>2015</v>
      </c>
      <c r="V120" s="165" t="s">
        <v>1131</v>
      </c>
      <c r="W120" s="165">
        <v>2015</v>
      </c>
      <c r="X120" s="165">
        <v>2009</v>
      </c>
      <c r="Y120" s="165">
        <v>2012</v>
      </c>
      <c r="Z120" s="165">
        <v>2015</v>
      </c>
      <c r="AA120" s="165">
        <v>2015</v>
      </c>
      <c r="AB120" s="165">
        <v>2015</v>
      </c>
      <c r="AC120" s="165">
        <v>2014</v>
      </c>
      <c r="AD120" s="165">
        <v>2015</v>
      </c>
      <c r="AE120" s="165">
        <v>2012</v>
      </c>
      <c r="AF120" s="165">
        <v>2015</v>
      </c>
      <c r="AG120" s="164" t="s">
        <v>1053</v>
      </c>
      <c r="AH120" s="165">
        <v>2015</v>
      </c>
      <c r="AI120" s="165">
        <v>2016</v>
      </c>
      <c r="AJ120" s="165">
        <v>2017</v>
      </c>
      <c r="AK120" s="168">
        <v>2017</v>
      </c>
      <c r="AL120" s="168">
        <v>2016</v>
      </c>
      <c r="AM120" s="165">
        <v>2016</v>
      </c>
      <c r="AN120" s="165">
        <v>2014</v>
      </c>
      <c r="AO120" s="165">
        <v>2014</v>
      </c>
      <c r="AP120" s="165">
        <v>2013</v>
      </c>
      <c r="AQ120" s="165">
        <v>2013</v>
      </c>
      <c r="AR120" s="165">
        <v>2009</v>
      </c>
      <c r="AS120" s="165">
        <v>2015</v>
      </c>
      <c r="AT120" s="165">
        <v>2016</v>
      </c>
      <c r="AU120" s="165">
        <v>2014</v>
      </c>
      <c r="AV120" s="165">
        <v>2015</v>
      </c>
      <c r="AW120" s="165">
        <v>2015</v>
      </c>
      <c r="AX120" s="165">
        <v>2015</v>
      </c>
      <c r="AY120" s="165">
        <v>2014</v>
      </c>
      <c r="AZ120" s="165">
        <v>2015</v>
      </c>
      <c r="BA120" s="165">
        <v>2015</v>
      </c>
      <c r="BB120" s="165">
        <v>2016</v>
      </c>
      <c r="BC120" s="165">
        <v>2015</v>
      </c>
      <c r="BD120" s="165">
        <v>2014</v>
      </c>
      <c r="BE120" s="165">
        <v>2014</v>
      </c>
      <c r="BF120" s="108"/>
    </row>
    <row r="121" spans="1:58" x14ac:dyDescent="0.25">
      <c r="A121" s="133" t="s">
        <v>220</v>
      </c>
      <c r="B121" s="111" t="s">
        <v>219</v>
      </c>
      <c r="C121" s="163">
        <v>2014</v>
      </c>
      <c r="D121" s="163">
        <v>2014</v>
      </c>
      <c r="E121" s="163">
        <v>2014</v>
      </c>
      <c r="F121" s="163">
        <v>2014</v>
      </c>
      <c r="G121" s="163">
        <v>2014</v>
      </c>
      <c r="H121" s="163">
        <v>2014</v>
      </c>
      <c r="I121" s="163">
        <v>2014</v>
      </c>
      <c r="J121" s="163">
        <v>2016</v>
      </c>
      <c r="K121" s="163">
        <v>2016</v>
      </c>
      <c r="L121" s="163">
        <v>2016</v>
      </c>
      <c r="M121" s="165">
        <v>2017</v>
      </c>
      <c r="N121" s="165">
        <v>2017</v>
      </c>
      <c r="O121" s="165">
        <v>2016</v>
      </c>
      <c r="P121" s="165">
        <v>2016</v>
      </c>
      <c r="Q121" s="165">
        <v>2015</v>
      </c>
      <c r="R121" s="165">
        <v>2013</v>
      </c>
      <c r="S121" s="165">
        <v>2017</v>
      </c>
      <c r="T121" s="165">
        <v>2014</v>
      </c>
      <c r="U121" s="165">
        <v>2015</v>
      </c>
      <c r="V121" s="165" t="s">
        <v>1131</v>
      </c>
      <c r="W121" s="165">
        <v>2015</v>
      </c>
      <c r="X121" s="165">
        <v>2013</v>
      </c>
      <c r="Y121" s="165">
        <v>2010</v>
      </c>
      <c r="Z121" s="165">
        <v>2015</v>
      </c>
      <c r="AA121" s="165">
        <v>2015</v>
      </c>
      <c r="AB121" s="165">
        <v>2015</v>
      </c>
      <c r="AC121" s="165">
        <v>2014</v>
      </c>
      <c r="AD121" s="165">
        <v>2015</v>
      </c>
      <c r="AE121" s="165">
        <v>2012</v>
      </c>
      <c r="AF121" s="165">
        <v>2015</v>
      </c>
      <c r="AG121" s="164">
        <v>2009</v>
      </c>
      <c r="AH121" s="165">
        <v>2015</v>
      </c>
      <c r="AI121" s="165">
        <v>2016</v>
      </c>
      <c r="AJ121" s="165">
        <v>2017</v>
      </c>
      <c r="AK121" s="168" t="s">
        <v>1053</v>
      </c>
      <c r="AL121" s="168">
        <v>2016</v>
      </c>
      <c r="AM121" s="165">
        <v>2016</v>
      </c>
      <c r="AN121" s="165">
        <v>2014</v>
      </c>
      <c r="AO121" s="165">
        <v>2014</v>
      </c>
      <c r="AP121" s="165">
        <v>2013</v>
      </c>
      <c r="AQ121" s="165">
        <v>2013</v>
      </c>
      <c r="AR121" s="165">
        <v>2009</v>
      </c>
      <c r="AS121" s="165">
        <v>2015</v>
      </c>
      <c r="AT121" s="165">
        <v>2016</v>
      </c>
      <c r="AU121" s="165">
        <v>2014</v>
      </c>
      <c r="AV121" s="165">
        <v>2015</v>
      </c>
      <c r="AW121" s="165">
        <v>2015</v>
      </c>
      <c r="AX121" s="165">
        <v>2015</v>
      </c>
      <c r="AY121" s="165">
        <v>2014</v>
      </c>
      <c r="AZ121" s="165">
        <v>2015</v>
      </c>
      <c r="BA121" s="165">
        <v>2015</v>
      </c>
      <c r="BB121" s="165">
        <v>2016</v>
      </c>
      <c r="BC121" s="165">
        <v>2015</v>
      </c>
      <c r="BD121" s="165">
        <v>2014</v>
      </c>
      <c r="BE121" s="165">
        <v>2014</v>
      </c>
      <c r="BF121" s="108"/>
    </row>
    <row r="122" spans="1:58" x14ac:dyDescent="0.25">
      <c r="A122" s="133" t="s">
        <v>222</v>
      </c>
      <c r="B122" s="111" t="s">
        <v>221</v>
      </c>
      <c r="C122" s="163">
        <v>2014</v>
      </c>
      <c r="D122" s="163">
        <v>2014</v>
      </c>
      <c r="E122" s="163">
        <v>2014</v>
      </c>
      <c r="F122" s="163">
        <v>2014</v>
      </c>
      <c r="G122" s="163">
        <v>2014</v>
      </c>
      <c r="H122" s="163">
        <v>2014</v>
      </c>
      <c r="I122" s="163">
        <v>2014</v>
      </c>
      <c r="J122" s="163">
        <v>2016</v>
      </c>
      <c r="K122" s="163">
        <v>2016</v>
      </c>
      <c r="L122" s="163">
        <v>2016</v>
      </c>
      <c r="M122" s="165">
        <v>2017</v>
      </c>
      <c r="N122" s="165">
        <v>2017</v>
      </c>
      <c r="O122" s="165">
        <v>2016</v>
      </c>
      <c r="P122" s="165">
        <v>2016</v>
      </c>
      <c r="Q122" s="165" t="s">
        <v>1053</v>
      </c>
      <c r="R122" s="165" t="s">
        <v>1053</v>
      </c>
      <c r="S122" s="165">
        <v>2017</v>
      </c>
      <c r="T122" s="165">
        <v>2014</v>
      </c>
      <c r="U122" s="165">
        <v>2015</v>
      </c>
      <c r="V122" s="165" t="s">
        <v>1131</v>
      </c>
      <c r="W122" s="165">
        <v>2015</v>
      </c>
      <c r="X122" s="165">
        <v>2007</v>
      </c>
      <c r="Y122" s="165">
        <v>2010</v>
      </c>
      <c r="Z122" s="165">
        <v>2015</v>
      </c>
      <c r="AA122" s="165">
        <v>2015</v>
      </c>
      <c r="AB122" s="165" t="s">
        <v>1053</v>
      </c>
      <c r="AC122" s="165">
        <v>2014</v>
      </c>
      <c r="AD122" s="165">
        <v>2015</v>
      </c>
      <c r="AE122" s="165" t="s">
        <v>1053</v>
      </c>
      <c r="AF122" s="165" t="s">
        <v>1053</v>
      </c>
      <c r="AG122" s="164" t="s">
        <v>1053</v>
      </c>
      <c r="AH122" s="165">
        <v>2015</v>
      </c>
      <c r="AI122" s="165">
        <v>2016</v>
      </c>
      <c r="AJ122" s="165">
        <v>2017</v>
      </c>
      <c r="AK122" s="168" t="s">
        <v>1053</v>
      </c>
      <c r="AL122" s="168">
        <v>2016</v>
      </c>
      <c r="AM122" s="165">
        <v>2016</v>
      </c>
      <c r="AN122" s="165">
        <v>2014</v>
      </c>
      <c r="AO122" s="165">
        <v>2014</v>
      </c>
      <c r="AP122" s="165" t="s">
        <v>1053</v>
      </c>
      <c r="AQ122" s="165" t="s">
        <v>1053</v>
      </c>
      <c r="AR122" s="165">
        <v>2011</v>
      </c>
      <c r="AS122" s="165">
        <v>2015</v>
      </c>
      <c r="AT122" s="165" t="s">
        <v>1053</v>
      </c>
      <c r="AU122" s="165">
        <v>2014</v>
      </c>
      <c r="AV122" s="165" t="s">
        <v>1053</v>
      </c>
      <c r="AW122" s="165">
        <v>2011</v>
      </c>
      <c r="AX122" s="165">
        <v>2012</v>
      </c>
      <c r="AY122" s="165">
        <v>2014</v>
      </c>
      <c r="AZ122" s="165">
        <v>2015</v>
      </c>
      <c r="BA122" s="165">
        <v>2015</v>
      </c>
      <c r="BB122" s="165">
        <v>2016</v>
      </c>
      <c r="BC122" s="165">
        <v>2015</v>
      </c>
      <c r="BD122" s="165">
        <v>2014</v>
      </c>
      <c r="BE122" s="165">
        <v>2014</v>
      </c>
      <c r="BF122" s="108"/>
    </row>
    <row r="123" spans="1:58" x14ac:dyDescent="0.25">
      <c r="A123" s="133" t="s">
        <v>224</v>
      </c>
      <c r="B123" s="111" t="s">
        <v>223</v>
      </c>
      <c r="C123" s="163">
        <v>2014</v>
      </c>
      <c r="D123" s="163">
        <v>2014</v>
      </c>
      <c r="E123" s="163">
        <v>2014</v>
      </c>
      <c r="F123" s="163">
        <v>2014</v>
      </c>
      <c r="G123" s="163">
        <v>2014</v>
      </c>
      <c r="H123" s="163">
        <v>2014</v>
      </c>
      <c r="I123" s="163">
        <v>2014</v>
      </c>
      <c r="J123" s="163">
        <v>2016</v>
      </c>
      <c r="K123" s="163">
        <v>2016</v>
      </c>
      <c r="L123" s="163">
        <v>2016</v>
      </c>
      <c r="M123" s="165">
        <v>2017</v>
      </c>
      <c r="N123" s="165">
        <v>2017</v>
      </c>
      <c r="O123" s="165">
        <v>2016</v>
      </c>
      <c r="P123" s="165">
        <v>2016</v>
      </c>
      <c r="Q123" s="165">
        <v>2015</v>
      </c>
      <c r="R123" s="165">
        <v>2014</v>
      </c>
      <c r="S123" s="165">
        <v>2017</v>
      </c>
      <c r="T123" s="165">
        <v>2014</v>
      </c>
      <c r="U123" s="165">
        <v>2015</v>
      </c>
      <c r="V123" s="165" t="s">
        <v>1131</v>
      </c>
      <c r="W123" s="165">
        <v>2015</v>
      </c>
      <c r="X123" s="165">
        <v>2011</v>
      </c>
      <c r="Y123" s="165" t="s">
        <v>1053</v>
      </c>
      <c r="Z123" s="165">
        <v>2015</v>
      </c>
      <c r="AA123" s="165">
        <v>2015</v>
      </c>
      <c r="AB123" s="165">
        <v>2015</v>
      </c>
      <c r="AC123" s="165">
        <v>2014</v>
      </c>
      <c r="AD123" s="165">
        <v>2015</v>
      </c>
      <c r="AE123" s="165">
        <v>2012</v>
      </c>
      <c r="AF123" s="165">
        <v>2015</v>
      </c>
      <c r="AG123" s="164">
        <v>2010</v>
      </c>
      <c r="AH123" s="165">
        <v>2015</v>
      </c>
      <c r="AI123" s="165">
        <v>2016</v>
      </c>
      <c r="AJ123" s="165">
        <v>2017</v>
      </c>
      <c r="AK123" s="168">
        <v>2016</v>
      </c>
      <c r="AL123" s="168">
        <v>2016</v>
      </c>
      <c r="AM123" s="165">
        <v>2016</v>
      </c>
      <c r="AN123" s="165">
        <v>2014</v>
      </c>
      <c r="AO123" s="165">
        <v>2014</v>
      </c>
      <c r="AP123" s="165">
        <v>2014</v>
      </c>
      <c r="AQ123" s="165">
        <v>2014</v>
      </c>
      <c r="AR123" s="165">
        <v>2015</v>
      </c>
      <c r="AS123" s="165">
        <v>2015</v>
      </c>
      <c r="AT123" s="165">
        <v>2016</v>
      </c>
      <c r="AU123" s="165">
        <v>2014</v>
      </c>
      <c r="AV123" s="165">
        <v>2015</v>
      </c>
      <c r="AW123" s="165">
        <v>2015</v>
      </c>
      <c r="AX123" s="165">
        <v>2015</v>
      </c>
      <c r="AY123" s="165">
        <v>2014</v>
      </c>
      <c r="AZ123" s="165">
        <v>2015</v>
      </c>
      <c r="BA123" s="165">
        <v>2015</v>
      </c>
      <c r="BB123" s="165">
        <v>2016</v>
      </c>
      <c r="BC123" s="165">
        <v>2015</v>
      </c>
      <c r="BD123" s="165">
        <v>2014</v>
      </c>
      <c r="BE123" s="165">
        <v>2014</v>
      </c>
      <c r="BF123" s="108"/>
    </row>
    <row r="124" spans="1:58" x14ac:dyDescent="0.25">
      <c r="A124" s="133" t="s">
        <v>226</v>
      </c>
      <c r="B124" s="111" t="s">
        <v>225</v>
      </c>
      <c r="C124" s="163">
        <v>2014</v>
      </c>
      <c r="D124" s="163">
        <v>2014</v>
      </c>
      <c r="E124" s="163">
        <v>2014</v>
      </c>
      <c r="F124" s="163">
        <v>2014</v>
      </c>
      <c r="G124" s="163">
        <v>2014</v>
      </c>
      <c r="H124" s="163">
        <v>2014</v>
      </c>
      <c r="I124" s="163">
        <v>2014</v>
      </c>
      <c r="J124" s="163">
        <v>2016</v>
      </c>
      <c r="K124" s="163">
        <v>2016</v>
      </c>
      <c r="L124" s="163">
        <v>2016</v>
      </c>
      <c r="M124" s="165">
        <v>2017</v>
      </c>
      <c r="N124" s="165">
        <v>2017</v>
      </c>
      <c r="O124" s="165">
        <v>2016</v>
      </c>
      <c r="P124" s="165">
        <v>2016</v>
      </c>
      <c r="Q124" s="165">
        <v>2015</v>
      </c>
      <c r="R124" s="165" t="s">
        <v>1053</v>
      </c>
      <c r="S124" s="165">
        <v>2017</v>
      </c>
      <c r="T124" s="165">
        <v>2014</v>
      </c>
      <c r="U124" s="165">
        <v>2015</v>
      </c>
      <c r="V124" s="165" t="s">
        <v>1053</v>
      </c>
      <c r="W124" s="165">
        <v>2015</v>
      </c>
      <c r="X124" s="165" t="s">
        <v>1053</v>
      </c>
      <c r="Y124" s="165">
        <v>2010</v>
      </c>
      <c r="Z124" s="165">
        <v>2015</v>
      </c>
      <c r="AA124" s="165">
        <v>2015</v>
      </c>
      <c r="AB124" s="165" t="s">
        <v>1053</v>
      </c>
      <c r="AC124" s="165">
        <v>2014</v>
      </c>
      <c r="AD124" s="165">
        <v>2015</v>
      </c>
      <c r="AE124" s="165" t="s">
        <v>1053</v>
      </c>
      <c r="AF124" s="165">
        <v>2015</v>
      </c>
      <c r="AG124" s="164">
        <v>2012</v>
      </c>
      <c r="AH124" s="165">
        <v>2015</v>
      </c>
      <c r="AI124" s="165">
        <v>2016</v>
      </c>
      <c r="AJ124" s="165">
        <v>2017</v>
      </c>
      <c r="AK124" s="168" t="s">
        <v>1053</v>
      </c>
      <c r="AL124" s="168">
        <v>2016</v>
      </c>
      <c r="AM124" s="165">
        <v>2016</v>
      </c>
      <c r="AN124" s="165">
        <v>2014</v>
      </c>
      <c r="AO124" s="165">
        <v>2014</v>
      </c>
      <c r="AP124" s="165">
        <v>2014</v>
      </c>
      <c r="AQ124" s="165">
        <v>2014</v>
      </c>
      <c r="AR124" s="165">
        <v>2015</v>
      </c>
      <c r="AS124" s="165">
        <v>2015</v>
      </c>
      <c r="AT124" s="165">
        <v>2016</v>
      </c>
      <c r="AU124" s="165">
        <v>2014</v>
      </c>
      <c r="AV124" s="165" t="s">
        <v>1053</v>
      </c>
      <c r="AW124" s="165">
        <v>2015</v>
      </c>
      <c r="AX124" s="165">
        <v>2015</v>
      </c>
      <c r="AY124" s="165">
        <v>2014</v>
      </c>
      <c r="AZ124" s="165">
        <v>2015</v>
      </c>
      <c r="BA124" s="165">
        <v>2015</v>
      </c>
      <c r="BB124" s="165">
        <v>2016</v>
      </c>
      <c r="BC124" s="165">
        <v>2015</v>
      </c>
      <c r="BD124" s="165">
        <v>2014</v>
      </c>
      <c r="BE124" s="165">
        <v>2014</v>
      </c>
      <c r="BF124" s="108"/>
    </row>
    <row r="125" spans="1:58" x14ac:dyDescent="0.25">
      <c r="A125" s="133" t="s">
        <v>228</v>
      </c>
      <c r="B125" s="111" t="s">
        <v>227</v>
      </c>
      <c r="C125" s="163">
        <v>2014</v>
      </c>
      <c r="D125" s="163">
        <v>2014</v>
      </c>
      <c r="E125" s="163">
        <v>2014</v>
      </c>
      <c r="F125" s="163">
        <v>2014</v>
      </c>
      <c r="G125" s="163">
        <v>2014</v>
      </c>
      <c r="H125" s="163">
        <v>2014</v>
      </c>
      <c r="I125" s="163">
        <v>2014</v>
      </c>
      <c r="J125" s="163">
        <v>2016</v>
      </c>
      <c r="K125" s="163">
        <v>2016</v>
      </c>
      <c r="L125" s="163">
        <v>2016</v>
      </c>
      <c r="M125" s="165">
        <v>2017</v>
      </c>
      <c r="N125" s="165">
        <v>2017</v>
      </c>
      <c r="O125" s="165">
        <v>2016</v>
      </c>
      <c r="P125" s="165">
        <v>2016</v>
      </c>
      <c r="Q125" s="165">
        <v>2015</v>
      </c>
      <c r="R125" s="165" t="s">
        <v>1053</v>
      </c>
      <c r="S125" s="165">
        <v>2017</v>
      </c>
      <c r="T125" s="165">
        <v>2014</v>
      </c>
      <c r="U125" s="165">
        <v>2015</v>
      </c>
      <c r="V125" s="165" t="s">
        <v>1053</v>
      </c>
      <c r="W125" s="165">
        <v>2015</v>
      </c>
      <c r="X125" s="165" t="s">
        <v>1053</v>
      </c>
      <c r="Y125" s="165">
        <v>2010</v>
      </c>
      <c r="Z125" s="165">
        <v>2015</v>
      </c>
      <c r="AA125" s="165">
        <v>2015</v>
      </c>
      <c r="AB125" s="165" t="s">
        <v>1053</v>
      </c>
      <c r="AC125" s="165">
        <v>2014</v>
      </c>
      <c r="AD125" s="165">
        <v>2015</v>
      </c>
      <c r="AE125" s="165" t="s">
        <v>1053</v>
      </c>
      <c r="AF125" s="165">
        <v>2015</v>
      </c>
      <c r="AG125" s="164" t="s">
        <v>1053</v>
      </c>
      <c r="AH125" s="165">
        <v>2015</v>
      </c>
      <c r="AI125" s="165">
        <v>2016</v>
      </c>
      <c r="AJ125" s="165">
        <v>2017</v>
      </c>
      <c r="AK125" s="168" t="s">
        <v>1053</v>
      </c>
      <c r="AL125" s="168">
        <v>2016</v>
      </c>
      <c r="AM125" s="165">
        <v>2016</v>
      </c>
      <c r="AN125" s="165">
        <v>2014</v>
      </c>
      <c r="AO125" s="165">
        <v>2014</v>
      </c>
      <c r="AP125" s="165">
        <v>2012</v>
      </c>
      <c r="AQ125" s="165" t="s">
        <v>1053</v>
      </c>
      <c r="AR125" s="165">
        <v>2015</v>
      </c>
      <c r="AS125" s="165">
        <v>2015</v>
      </c>
      <c r="AT125" s="165">
        <v>2016</v>
      </c>
      <c r="AU125" s="165">
        <v>2014</v>
      </c>
      <c r="AV125" s="165" t="s">
        <v>1053</v>
      </c>
      <c r="AW125" s="165">
        <v>2015</v>
      </c>
      <c r="AX125" s="165">
        <v>2015</v>
      </c>
      <c r="AY125" s="165">
        <v>2014</v>
      </c>
      <c r="AZ125" s="165" t="s">
        <v>1053</v>
      </c>
      <c r="BA125" s="165">
        <v>2015</v>
      </c>
      <c r="BB125" s="165">
        <v>2016</v>
      </c>
      <c r="BC125" s="165">
        <v>2015</v>
      </c>
      <c r="BD125" s="165">
        <v>2014</v>
      </c>
      <c r="BE125" s="165">
        <v>2014</v>
      </c>
      <c r="BF125" s="108"/>
    </row>
    <row r="126" spans="1:58" x14ac:dyDescent="0.25">
      <c r="A126" s="133" t="s">
        <v>230</v>
      </c>
      <c r="B126" s="111" t="s">
        <v>229</v>
      </c>
      <c r="C126" s="163">
        <v>2014</v>
      </c>
      <c r="D126" s="163">
        <v>2014</v>
      </c>
      <c r="E126" s="163">
        <v>2014</v>
      </c>
      <c r="F126" s="163">
        <v>2014</v>
      </c>
      <c r="G126" s="163">
        <v>2014</v>
      </c>
      <c r="H126" s="163">
        <v>2014</v>
      </c>
      <c r="I126" s="163">
        <v>2014</v>
      </c>
      <c r="J126" s="163">
        <v>2016</v>
      </c>
      <c r="K126" s="163">
        <v>2016</v>
      </c>
      <c r="L126" s="163">
        <v>2016</v>
      </c>
      <c r="M126" s="165">
        <v>2017</v>
      </c>
      <c r="N126" s="165">
        <v>2017</v>
      </c>
      <c r="O126" s="165">
        <v>2016</v>
      </c>
      <c r="P126" s="165">
        <v>2016</v>
      </c>
      <c r="Q126" s="165">
        <v>2015</v>
      </c>
      <c r="R126" s="165">
        <v>2012</v>
      </c>
      <c r="S126" s="165">
        <v>2017</v>
      </c>
      <c r="T126" s="165">
        <v>2014</v>
      </c>
      <c r="U126" s="165">
        <v>2015</v>
      </c>
      <c r="V126" s="165" t="s">
        <v>1131</v>
      </c>
      <c r="W126" s="165">
        <v>2015</v>
      </c>
      <c r="X126" s="165">
        <v>2006</v>
      </c>
      <c r="Y126" s="165">
        <v>2012</v>
      </c>
      <c r="Z126" s="165">
        <v>2015</v>
      </c>
      <c r="AA126" s="165">
        <v>2015</v>
      </c>
      <c r="AB126" s="165">
        <v>2015</v>
      </c>
      <c r="AC126" s="165">
        <v>2014</v>
      </c>
      <c r="AD126" s="165">
        <v>2015</v>
      </c>
      <c r="AE126" s="165">
        <v>2012</v>
      </c>
      <c r="AF126" s="165">
        <v>2015</v>
      </c>
      <c r="AG126" s="164">
        <v>2014</v>
      </c>
      <c r="AH126" s="165">
        <v>2015</v>
      </c>
      <c r="AI126" s="165">
        <v>2016</v>
      </c>
      <c r="AJ126" s="165">
        <v>2017</v>
      </c>
      <c r="AK126" s="168" t="s">
        <v>1053</v>
      </c>
      <c r="AL126" s="168">
        <v>2016</v>
      </c>
      <c r="AM126" s="165">
        <v>2016</v>
      </c>
      <c r="AN126" s="165">
        <v>2014</v>
      </c>
      <c r="AO126" s="165">
        <v>2014</v>
      </c>
      <c r="AP126" s="165">
        <v>2014</v>
      </c>
      <c r="AQ126" s="165">
        <v>2014</v>
      </c>
      <c r="AR126" s="165">
        <v>2009</v>
      </c>
      <c r="AS126" s="165">
        <v>2015</v>
      </c>
      <c r="AT126" s="165">
        <v>2016</v>
      </c>
      <c r="AU126" s="165">
        <v>2014</v>
      </c>
      <c r="AV126" s="165">
        <v>2015</v>
      </c>
      <c r="AW126" s="165">
        <v>2015</v>
      </c>
      <c r="AX126" s="165">
        <v>2015</v>
      </c>
      <c r="AY126" s="165">
        <v>2014</v>
      </c>
      <c r="AZ126" s="165">
        <v>2015</v>
      </c>
      <c r="BA126" s="165">
        <v>2015</v>
      </c>
      <c r="BB126" s="165">
        <v>2016</v>
      </c>
      <c r="BC126" s="165">
        <v>2015</v>
      </c>
      <c r="BD126" s="165">
        <v>2014</v>
      </c>
      <c r="BE126" s="165">
        <v>2014</v>
      </c>
      <c r="BF126" s="108"/>
    </row>
    <row r="127" spans="1:58" x14ac:dyDescent="0.25">
      <c r="A127" s="133" t="s">
        <v>232</v>
      </c>
      <c r="B127" s="111" t="s">
        <v>231</v>
      </c>
      <c r="C127" s="163">
        <v>2014</v>
      </c>
      <c r="D127" s="163">
        <v>2014</v>
      </c>
      <c r="E127" s="163">
        <v>2014</v>
      </c>
      <c r="F127" s="163">
        <v>2014</v>
      </c>
      <c r="G127" s="163">
        <v>2014</v>
      </c>
      <c r="H127" s="163">
        <v>2014</v>
      </c>
      <c r="I127" s="163">
        <v>2014</v>
      </c>
      <c r="J127" s="163">
        <v>2016</v>
      </c>
      <c r="K127" s="163">
        <v>2016</v>
      </c>
      <c r="L127" s="163">
        <v>2016</v>
      </c>
      <c r="M127" s="165">
        <v>2017</v>
      </c>
      <c r="N127" s="165">
        <v>2017</v>
      </c>
      <c r="O127" s="165">
        <v>2016</v>
      </c>
      <c r="P127" s="165">
        <v>2016</v>
      </c>
      <c r="Q127" s="165">
        <v>2015</v>
      </c>
      <c r="R127" s="165">
        <v>2012</v>
      </c>
      <c r="S127" s="165">
        <v>2017</v>
      </c>
      <c r="T127" s="165">
        <v>2014</v>
      </c>
      <c r="U127" s="165">
        <v>2015</v>
      </c>
      <c r="V127" s="165" t="s">
        <v>1131</v>
      </c>
      <c r="W127" s="165">
        <v>2015</v>
      </c>
      <c r="X127" s="165">
        <v>2012</v>
      </c>
      <c r="Y127" s="165">
        <v>2010</v>
      </c>
      <c r="Z127" s="165">
        <v>2015</v>
      </c>
      <c r="AA127" s="165">
        <v>2015</v>
      </c>
      <c r="AB127" s="165">
        <v>2015</v>
      </c>
      <c r="AC127" s="165">
        <v>2014</v>
      </c>
      <c r="AD127" s="165">
        <v>2015</v>
      </c>
      <c r="AE127" s="165">
        <v>2012</v>
      </c>
      <c r="AF127" s="165">
        <v>2015</v>
      </c>
      <c r="AG127" s="164">
        <v>2014</v>
      </c>
      <c r="AH127" s="165">
        <v>2015</v>
      </c>
      <c r="AI127" s="165">
        <v>2016</v>
      </c>
      <c r="AJ127" s="165">
        <v>2017</v>
      </c>
      <c r="AK127" s="168">
        <v>2017</v>
      </c>
      <c r="AL127" s="168">
        <v>2017</v>
      </c>
      <c r="AM127" s="165">
        <v>2016</v>
      </c>
      <c r="AN127" s="165">
        <v>2014</v>
      </c>
      <c r="AO127" s="165">
        <v>2014</v>
      </c>
      <c r="AP127" s="165">
        <v>2014</v>
      </c>
      <c r="AQ127" s="165">
        <v>2014</v>
      </c>
      <c r="AR127" s="165">
        <v>2015</v>
      </c>
      <c r="AS127" s="165">
        <v>2015</v>
      </c>
      <c r="AT127" s="165">
        <v>2016</v>
      </c>
      <c r="AU127" s="165">
        <v>2014</v>
      </c>
      <c r="AV127" s="165">
        <v>2015</v>
      </c>
      <c r="AW127" s="165">
        <v>2015</v>
      </c>
      <c r="AX127" s="165">
        <v>2015</v>
      </c>
      <c r="AY127" s="165">
        <v>2014</v>
      </c>
      <c r="AZ127" s="165">
        <v>2015</v>
      </c>
      <c r="BA127" s="165">
        <v>2015</v>
      </c>
      <c r="BB127" s="165">
        <v>2016</v>
      </c>
      <c r="BC127" s="165">
        <v>2015</v>
      </c>
      <c r="BD127" s="165">
        <v>2014</v>
      </c>
      <c r="BE127" s="165">
        <v>2014</v>
      </c>
      <c r="BF127" s="108"/>
    </row>
    <row r="128" spans="1:58" x14ac:dyDescent="0.25">
      <c r="A128" s="133" t="s">
        <v>234</v>
      </c>
      <c r="B128" s="111" t="s">
        <v>233</v>
      </c>
      <c r="C128" s="163">
        <v>2014</v>
      </c>
      <c r="D128" s="163">
        <v>2014</v>
      </c>
      <c r="E128" s="163">
        <v>2014</v>
      </c>
      <c r="F128" s="163">
        <v>2014</v>
      </c>
      <c r="G128" s="163">
        <v>2014</v>
      </c>
      <c r="H128" s="163">
        <v>2014</v>
      </c>
      <c r="I128" s="163">
        <v>2014</v>
      </c>
      <c r="J128" s="163">
        <v>2016</v>
      </c>
      <c r="K128" s="163">
        <v>2016</v>
      </c>
      <c r="L128" s="163">
        <v>2016</v>
      </c>
      <c r="M128" s="165">
        <v>2017</v>
      </c>
      <c r="N128" s="165">
        <v>2017</v>
      </c>
      <c r="O128" s="165">
        <v>2016</v>
      </c>
      <c r="P128" s="165">
        <v>2016</v>
      </c>
      <c r="Q128" s="165">
        <v>2015</v>
      </c>
      <c r="R128" s="165">
        <v>2013</v>
      </c>
      <c r="S128" s="165">
        <v>2017</v>
      </c>
      <c r="T128" s="165">
        <v>2014</v>
      </c>
      <c r="U128" s="165">
        <v>2015</v>
      </c>
      <c r="V128" s="165" t="s">
        <v>1131</v>
      </c>
      <c r="W128" s="165">
        <v>2015</v>
      </c>
      <c r="X128" s="165">
        <v>2014</v>
      </c>
      <c r="Y128" s="165">
        <v>2010</v>
      </c>
      <c r="Z128" s="165">
        <v>2015</v>
      </c>
      <c r="AA128" s="165">
        <v>2015</v>
      </c>
      <c r="AB128" s="165">
        <v>2015</v>
      </c>
      <c r="AC128" s="165">
        <v>2014</v>
      </c>
      <c r="AD128" s="165">
        <v>2015</v>
      </c>
      <c r="AE128" s="165">
        <v>2012</v>
      </c>
      <c r="AF128" s="165" t="s">
        <v>1053</v>
      </c>
      <c r="AG128" s="164">
        <v>2009</v>
      </c>
      <c r="AH128" s="165">
        <v>2015</v>
      </c>
      <c r="AI128" s="165">
        <v>2016</v>
      </c>
      <c r="AJ128" s="165">
        <v>2017</v>
      </c>
      <c r="AK128" s="168">
        <v>2017</v>
      </c>
      <c r="AL128" s="168">
        <v>2016</v>
      </c>
      <c r="AM128" s="165">
        <v>2016</v>
      </c>
      <c r="AN128" s="165">
        <v>2014</v>
      </c>
      <c r="AO128" s="165">
        <v>2014</v>
      </c>
      <c r="AP128" s="165">
        <v>2013</v>
      </c>
      <c r="AQ128" s="165">
        <v>2013</v>
      </c>
      <c r="AR128" s="165">
        <v>2015</v>
      </c>
      <c r="AS128" s="165">
        <v>2015</v>
      </c>
      <c r="AT128" s="165">
        <v>2016</v>
      </c>
      <c r="AU128" s="165">
        <v>2014</v>
      </c>
      <c r="AV128" s="165">
        <v>2015</v>
      </c>
      <c r="AW128" s="165">
        <v>2015</v>
      </c>
      <c r="AX128" s="165">
        <v>2015</v>
      </c>
      <c r="AY128" s="165">
        <v>2014</v>
      </c>
      <c r="AZ128" s="165">
        <v>2015</v>
      </c>
      <c r="BA128" s="165">
        <v>2015</v>
      </c>
      <c r="BB128" s="165">
        <v>2016</v>
      </c>
      <c r="BC128" s="165">
        <v>2015</v>
      </c>
      <c r="BD128" s="165">
        <v>2014</v>
      </c>
      <c r="BE128" s="165">
        <v>2014</v>
      </c>
      <c r="BF128" s="108"/>
    </row>
    <row r="129" spans="1:58" x14ac:dyDescent="0.25">
      <c r="A129" s="133" t="s">
        <v>236</v>
      </c>
      <c r="B129" s="111" t="s">
        <v>235</v>
      </c>
      <c r="C129" s="163">
        <v>2014</v>
      </c>
      <c r="D129" s="163">
        <v>2014</v>
      </c>
      <c r="E129" s="163">
        <v>2014</v>
      </c>
      <c r="F129" s="163">
        <v>2014</v>
      </c>
      <c r="G129" s="163">
        <v>2014</v>
      </c>
      <c r="H129" s="163">
        <v>2014</v>
      </c>
      <c r="I129" s="163">
        <v>2014</v>
      </c>
      <c r="J129" s="163">
        <v>2016</v>
      </c>
      <c r="K129" s="163">
        <v>2016</v>
      </c>
      <c r="L129" s="163">
        <v>2016</v>
      </c>
      <c r="M129" s="165">
        <v>2017</v>
      </c>
      <c r="N129" s="165">
        <v>2017</v>
      </c>
      <c r="O129" s="165">
        <v>2016</v>
      </c>
      <c r="P129" s="165">
        <v>2016</v>
      </c>
      <c r="Q129" s="165">
        <v>2015</v>
      </c>
      <c r="R129" s="165" t="s">
        <v>1053</v>
      </c>
      <c r="S129" s="165">
        <v>2017</v>
      </c>
      <c r="T129" s="165">
        <v>2014</v>
      </c>
      <c r="U129" s="165">
        <v>2015</v>
      </c>
      <c r="V129" s="165" t="s">
        <v>1053</v>
      </c>
      <c r="W129" s="165">
        <v>2015</v>
      </c>
      <c r="X129" s="165" t="s">
        <v>1053</v>
      </c>
      <c r="Y129" s="165">
        <v>2012</v>
      </c>
      <c r="Z129" s="165">
        <v>2015</v>
      </c>
      <c r="AA129" s="165">
        <v>2015</v>
      </c>
      <c r="AB129" s="165">
        <v>2014</v>
      </c>
      <c r="AC129" s="165">
        <v>2014</v>
      </c>
      <c r="AD129" s="165">
        <v>2015</v>
      </c>
      <c r="AE129" s="165" t="s">
        <v>1053</v>
      </c>
      <c r="AF129" s="165">
        <v>2015</v>
      </c>
      <c r="AG129" s="164">
        <v>2012</v>
      </c>
      <c r="AH129" s="165">
        <v>2015</v>
      </c>
      <c r="AI129" s="165">
        <v>2016</v>
      </c>
      <c r="AJ129" s="165">
        <v>2017</v>
      </c>
      <c r="AK129" s="168" t="s">
        <v>1053</v>
      </c>
      <c r="AL129" s="168">
        <v>2016</v>
      </c>
      <c r="AM129" s="165">
        <v>2016</v>
      </c>
      <c r="AN129" s="165">
        <v>2014</v>
      </c>
      <c r="AO129" s="165">
        <v>2014</v>
      </c>
      <c r="AP129" s="165">
        <v>2014</v>
      </c>
      <c r="AQ129" s="165">
        <v>2014</v>
      </c>
      <c r="AR129" s="165">
        <v>2015</v>
      </c>
      <c r="AS129" s="165">
        <v>2015</v>
      </c>
      <c r="AT129" s="165">
        <v>2016</v>
      </c>
      <c r="AU129" s="165">
        <v>2014</v>
      </c>
      <c r="AV129" s="165" t="s">
        <v>1053</v>
      </c>
      <c r="AW129" s="165">
        <v>2015</v>
      </c>
      <c r="AX129" s="165">
        <v>2015</v>
      </c>
      <c r="AY129" s="165">
        <v>2014</v>
      </c>
      <c r="AZ129" s="165">
        <v>2015</v>
      </c>
      <c r="BA129" s="165">
        <v>2015</v>
      </c>
      <c r="BB129" s="165">
        <v>2016</v>
      </c>
      <c r="BC129" s="165">
        <v>2015</v>
      </c>
      <c r="BD129" s="165">
        <v>2014</v>
      </c>
      <c r="BE129" s="165">
        <v>2014</v>
      </c>
      <c r="BF129" s="108"/>
    </row>
    <row r="130" spans="1:58" x14ac:dyDescent="0.25">
      <c r="A130" s="133" t="s">
        <v>239</v>
      </c>
      <c r="B130" s="111" t="s">
        <v>238</v>
      </c>
      <c r="C130" s="163">
        <v>2014</v>
      </c>
      <c r="D130" s="163">
        <v>2014</v>
      </c>
      <c r="E130" s="163">
        <v>2014</v>
      </c>
      <c r="F130" s="163">
        <v>2014</v>
      </c>
      <c r="G130" s="163">
        <v>2014</v>
      </c>
      <c r="H130" s="163">
        <v>2014</v>
      </c>
      <c r="I130" s="163">
        <v>2014</v>
      </c>
      <c r="J130" s="163">
        <v>2016</v>
      </c>
      <c r="K130" s="163">
        <v>2016</v>
      </c>
      <c r="L130" s="163">
        <v>2016</v>
      </c>
      <c r="M130" s="165">
        <v>2017</v>
      </c>
      <c r="N130" s="165">
        <v>2017</v>
      </c>
      <c r="O130" s="165">
        <v>2016</v>
      </c>
      <c r="P130" s="165">
        <v>2016</v>
      </c>
      <c r="Q130" s="165">
        <v>2015</v>
      </c>
      <c r="R130" s="165" t="s">
        <v>1053</v>
      </c>
      <c r="S130" s="165">
        <v>2017</v>
      </c>
      <c r="T130" s="165">
        <v>2014</v>
      </c>
      <c r="U130" s="165">
        <v>2015</v>
      </c>
      <c r="V130" s="165" t="s">
        <v>1053</v>
      </c>
      <c r="W130" s="165">
        <v>2015</v>
      </c>
      <c r="X130" s="165">
        <v>2009</v>
      </c>
      <c r="Y130" s="165">
        <v>2012</v>
      </c>
      <c r="Z130" s="165">
        <v>2015</v>
      </c>
      <c r="AA130" s="165">
        <v>2015</v>
      </c>
      <c r="AB130" s="165">
        <v>2014</v>
      </c>
      <c r="AC130" s="165">
        <v>2014</v>
      </c>
      <c r="AD130" s="165">
        <v>2015</v>
      </c>
      <c r="AE130" s="165" t="s">
        <v>1053</v>
      </c>
      <c r="AF130" s="165">
        <v>2015</v>
      </c>
      <c r="AG130" s="164" t="s">
        <v>1053</v>
      </c>
      <c r="AH130" s="165">
        <v>2015</v>
      </c>
      <c r="AI130" s="165">
        <v>2016</v>
      </c>
      <c r="AJ130" s="165">
        <v>2017</v>
      </c>
      <c r="AK130" s="168" t="s">
        <v>1053</v>
      </c>
      <c r="AL130" s="168">
        <v>2017</v>
      </c>
      <c r="AM130" s="165">
        <v>2016</v>
      </c>
      <c r="AN130" s="165">
        <v>2014</v>
      </c>
      <c r="AO130" s="165">
        <v>2014</v>
      </c>
      <c r="AP130" s="165">
        <v>2014</v>
      </c>
      <c r="AQ130" s="165">
        <v>2014</v>
      </c>
      <c r="AR130" s="165" t="s">
        <v>1053</v>
      </c>
      <c r="AS130" s="165">
        <v>2015</v>
      </c>
      <c r="AT130" s="165">
        <v>2016</v>
      </c>
      <c r="AU130" s="165">
        <v>2014</v>
      </c>
      <c r="AV130" s="165">
        <v>2015</v>
      </c>
      <c r="AW130" s="165">
        <v>2015</v>
      </c>
      <c r="AX130" s="165">
        <v>2015</v>
      </c>
      <c r="AY130" s="165">
        <v>2014</v>
      </c>
      <c r="AZ130" s="165">
        <v>2015</v>
      </c>
      <c r="BA130" s="165">
        <v>2015</v>
      </c>
      <c r="BB130" s="165">
        <v>2015</v>
      </c>
      <c r="BC130" s="165">
        <v>2015</v>
      </c>
      <c r="BD130" s="165">
        <v>2014</v>
      </c>
      <c r="BE130" s="165">
        <v>2014</v>
      </c>
      <c r="BF130" s="108"/>
    </row>
    <row r="131" spans="1:58" x14ac:dyDescent="0.25">
      <c r="A131" s="133" t="s">
        <v>241</v>
      </c>
      <c r="B131" s="111" t="s">
        <v>240</v>
      </c>
      <c r="C131" s="163">
        <v>2014</v>
      </c>
      <c r="D131" s="163">
        <v>2014</v>
      </c>
      <c r="E131" s="163">
        <v>2014</v>
      </c>
      <c r="F131" s="163">
        <v>2014</v>
      </c>
      <c r="G131" s="163">
        <v>2014</v>
      </c>
      <c r="H131" s="163">
        <v>2014</v>
      </c>
      <c r="I131" s="163">
        <v>2014</v>
      </c>
      <c r="J131" s="163">
        <v>2016</v>
      </c>
      <c r="K131" s="163">
        <v>2016</v>
      </c>
      <c r="L131" s="163">
        <v>2016</v>
      </c>
      <c r="M131" s="165">
        <v>2017</v>
      </c>
      <c r="N131" s="165">
        <v>2017</v>
      </c>
      <c r="O131" s="165">
        <v>2016</v>
      </c>
      <c r="P131" s="165">
        <v>2016</v>
      </c>
      <c r="Q131" s="165">
        <v>2015</v>
      </c>
      <c r="R131" s="165">
        <v>2013</v>
      </c>
      <c r="S131" s="165">
        <v>2017</v>
      </c>
      <c r="T131" s="165">
        <v>2014</v>
      </c>
      <c r="U131" s="165">
        <v>2015</v>
      </c>
      <c r="V131" s="165" t="s">
        <v>1131</v>
      </c>
      <c r="W131" s="165">
        <v>2015</v>
      </c>
      <c r="X131" s="165">
        <v>2012</v>
      </c>
      <c r="Y131" s="165">
        <v>2010</v>
      </c>
      <c r="Z131" s="165">
        <v>2015</v>
      </c>
      <c r="AA131" s="165">
        <v>2015</v>
      </c>
      <c r="AB131" s="165">
        <v>2015</v>
      </c>
      <c r="AC131" s="165">
        <v>2014</v>
      </c>
      <c r="AD131" s="165">
        <v>2015</v>
      </c>
      <c r="AE131" s="165">
        <v>2012</v>
      </c>
      <c r="AF131" s="165">
        <v>2015</v>
      </c>
      <c r="AG131" s="164">
        <v>2010</v>
      </c>
      <c r="AH131" s="165">
        <v>2015</v>
      </c>
      <c r="AI131" s="165">
        <v>2016</v>
      </c>
      <c r="AJ131" s="165">
        <v>2017</v>
      </c>
      <c r="AK131" s="168">
        <v>2017</v>
      </c>
      <c r="AL131" s="168">
        <v>2016</v>
      </c>
      <c r="AM131" s="165">
        <v>2016</v>
      </c>
      <c r="AN131" s="165">
        <v>2014</v>
      </c>
      <c r="AO131" s="165">
        <v>2014</v>
      </c>
      <c r="AP131" s="165">
        <v>2014</v>
      </c>
      <c r="AQ131" s="165">
        <v>2014</v>
      </c>
      <c r="AR131" s="165">
        <v>2015</v>
      </c>
      <c r="AS131" s="165">
        <v>2015</v>
      </c>
      <c r="AT131" s="165">
        <v>2016</v>
      </c>
      <c r="AU131" s="165">
        <v>2014</v>
      </c>
      <c r="AV131" s="165">
        <v>2015</v>
      </c>
      <c r="AW131" s="165">
        <v>2015</v>
      </c>
      <c r="AX131" s="165">
        <v>2015</v>
      </c>
      <c r="AY131" s="165">
        <v>2014</v>
      </c>
      <c r="AZ131" s="165">
        <v>2015</v>
      </c>
      <c r="BA131" s="165">
        <v>2015</v>
      </c>
      <c r="BB131" s="165">
        <v>2016</v>
      </c>
      <c r="BC131" s="165">
        <v>2015</v>
      </c>
      <c r="BD131" s="165">
        <v>2014</v>
      </c>
      <c r="BE131" s="165">
        <v>2014</v>
      </c>
      <c r="BF131" s="108"/>
    </row>
    <row r="132" spans="1:58" x14ac:dyDescent="0.25">
      <c r="A132" s="133" t="s">
        <v>243</v>
      </c>
      <c r="B132" s="111" t="s">
        <v>242</v>
      </c>
      <c r="C132" s="163">
        <v>2014</v>
      </c>
      <c r="D132" s="163">
        <v>2014</v>
      </c>
      <c r="E132" s="163">
        <v>2014</v>
      </c>
      <c r="F132" s="163">
        <v>2014</v>
      </c>
      <c r="G132" s="163">
        <v>2014</v>
      </c>
      <c r="H132" s="163">
        <v>2014</v>
      </c>
      <c r="I132" s="163">
        <v>2014</v>
      </c>
      <c r="J132" s="163">
        <v>2016</v>
      </c>
      <c r="K132" s="163">
        <v>2016</v>
      </c>
      <c r="L132" s="163">
        <v>2016</v>
      </c>
      <c r="M132" s="165">
        <v>2017</v>
      </c>
      <c r="N132" s="165">
        <v>2017</v>
      </c>
      <c r="O132" s="165">
        <v>2016</v>
      </c>
      <c r="P132" s="165">
        <v>2016</v>
      </c>
      <c r="Q132" s="165">
        <v>2015</v>
      </c>
      <c r="R132" s="165" t="s">
        <v>1053</v>
      </c>
      <c r="S132" s="165">
        <v>2017</v>
      </c>
      <c r="T132" s="165">
        <v>2014</v>
      </c>
      <c r="U132" s="165">
        <v>2015</v>
      </c>
      <c r="V132" s="165" t="s">
        <v>1131</v>
      </c>
      <c r="W132" s="165">
        <v>2015</v>
      </c>
      <c r="X132" s="165">
        <v>2010</v>
      </c>
      <c r="Y132" s="165">
        <v>2010</v>
      </c>
      <c r="Z132" s="165">
        <v>2015</v>
      </c>
      <c r="AA132" s="165">
        <v>2015</v>
      </c>
      <c r="AB132" s="165" t="s">
        <v>1053</v>
      </c>
      <c r="AC132" s="165">
        <v>2014</v>
      </c>
      <c r="AD132" s="165">
        <v>2015</v>
      </c>
      <c r="AE132" s="165" t="s">
        <v>1053</v>
      </c>
      <c r="AF132" s="165" t="s">
        <v>1053</v>
      </c>
      <c r="AG132" s="164" t="s">
        <v>1053</v>
      </c>
      <c r="AH132" s="165">
        <v>2015</v>
      </c>
      <c r="AI132" s="165">
        <v>2016</v>
      </c>
      <c r="AJ132" s="165">
        <v>2017</v>
      </c>
      <c r="AK132" s="168" t="s">
        <v>1053</v>
      </c>
      <c r="AL132" s="168">
        <v>2016</v>
      </c>
      <c r="AM132" s="165">
        <v>2016</v>
      </c>
      <c r="AN132" s="165">
        <v>2014</v>
      </c>
      <c r="AO132" s="165">
        <v>2014</v>
      </c>
      <c r="AP132" s="165" t="s">
        <v>1053</v>
      </c>
      <c r="AQ132" s="165" t="s">
        <v>1053</v>
      </c>
      <c r="AR132" s="165">
        <v>2011</v>
      </c>
      <c r="AS132" s="165">
        <v>2015</v>
      </c>
      <c r="AT132" s="165" t="s">
        <v>1053</v>
      </c>
      <c r="AU132" s="165">
        <v>2014</v>
      </c>
      <c r="AV132" s="165">
        <v>2015</v>
      </c>
      <c r="AW132" s="165" t="s">
        <v>1053</v>
      </c>
      <c r="AX132" s="165">
        <v>2015</v>
      </c>
      <c r="AY132" s="165">
        <v>2014</v>
      </c>
      <c r="AZ132" s="165">
        <v>2015</v>
      </c>
      <c r="BA132" s="165">
        <v>2011</v>
      </c>
      <c r="BB132" s="165">
        <v>2016</v>
      </c>
      <c r="BC132" s="165">
        <v>2015</v>
      </c>
      <c r="BD132" s="165">
        <v>2014</v>
      </c>
      <c r="BE132" s="165">
        <v>2014</v>
      </c>
      <c r="BF132" s="108"/>
    </row>
    <row r="133" spans="1:58" x14ac:dyDescent="0.25">
      <c r="A133" s="133" t="s">
        <v>393</v>
      </c>
      <c r="B133" s="111" t="s">
        <v>237</v>
      </c>
      <c r="C133" s="163">
        <v>2014</v>
      </c>
      <c r="D133" s="163">
        <v>2014</v>
      </c>
      <c r="E133" s="163">
        <v>2014</v>
      </c>
      <c r="F133" s="163">
        <v>2014</v>
      </c>
      <c r="G133" s="163">
        <v>2014</v>
      </c>
      <c r="H133" s="163">
        <v>2014</v>
      </c>
      <c r="I133" s="163">
        <v>2014</v>
      </c>
      <c r="J133" s="163">
        <v>2016</v>
      </c>
      <c r="K133" s="163">
        <v>2016</v>
      </c>
      <c r="L133" s="163">
        <v>2016</v>
      </c>
      <c r="M133" s="165">
        <v>2017</v>
      </c>
      <c r="N133" s="165">
        <v>2017</v>
      </c>
      <c r="O133" s="165">
        <v>2016</v>
      </c>
      <c r="P133" s="165">
        <v>2016</v>
      </c>
      <c r="Q133" s="165">
        <v>2015</v>
      </c>
      <c r="R133" s="165">
        <v>2014</v>
      </c>
      <c r="S133" s="165">
        <v>2017</v>
      </c>
      <c r="T133" s="165">
        <v>2014</v>
      </c>
      <c r="U133" s="165">
        <v>2015</v>
      </c>
      <c r="V133" s="165" t="s">
        <v>1131</v>
      </c>
      <c r="W133" s="165">
        <v>2015</v>
      </c>
      <c r="X133" s="165">
        <v>2014</v>
      </c>
      <c r="Y133" s="165">
        <v>2012</v>
      </c>
      <c r="Z133" s="165">
        <v>2012</v>
      </c>
      <c r="AA133" s="165">
        <v>2014</v>
      </c>
      <c r="AB133" s="165" t="s">
        <v>1053</v>
      </c>
      <c r="AC133" s="165" t="s">
        <v>1053</v>
      </c>
      <c r="AD133" s="165">
        <v>2015</v>
      </c>
      <c r="AE133" s="165" t="s">
        <v>1053</v>
      </c>
      <c r="AF133" s="165" t="s">
        <v>1053</v>
      </c>
      <c r="AG133" s="164">
        <v>2009</v>
      </c>
      <c r="AH133" s="165">
        <v>2015</v>
      </c>
      <c r="AI133" s="165">
        <v>2016</v>
      </c>
      <c r="AJ133" s="165">
        <v>2017</v>
      </c>
      <c r="AK133" s="168">
        <v>2017</v>
      </c>
      <c r="AL133" s="168">
        <v>2016</v>
      </c>
      <c r="AM133" s="165">
        <v>2016</v>
      </c>
      <c r="AN133" s="165">
        <v>2014</v>
      </c>
      <c r="AO133" s="165">
        <v>2014</v>
      </c>
      <c r="AP133" s="165" t="s">
        <v>1053</v>
      </c>
      <c r="AQ133" s="165" t="s">
        <v>1053</v>
      </c>
      <c r="AR133" s="165">
        <v>2015</v>
      </c>
      <c r="AS133" s="165">
        <v>2015</v>
      </c>
      <c r="AT133" s="165" t="s">
        <v>1053</v>
      </c>
      <c r="AU133" s="165">
        <v>2014</v>
      </c>
      <c r="AV133" s="165">
        <v>2015</v>
      </c>
      <c r="AW133" s="165">
        <v>2015</v>
      </c>
      <c r="AX133" s="165">
        <v>2015</v>
      </c>
      <c r="AY133" s="165">
        <v>2014</v>
      </c>
      <c r="AZ133" s="165">
        <v>2015</v>
      </c>
      <c r="BA133" s="165">
        <v>2015</v>
      </c>
      <c r="BB133" s="165">
        <v>2016</v>
      </c>
      <c r="BC133" s="165">
        <v>2015</v>
      </c>
      <c r="BD133" s="165">
        <v>2014</v>
      </c>
      <c r="BE133" s="165">
        <v>2014</v>
      </c>
      <c r="BF133" s="108"/>
    </row>
    <row r="134" spans="1:58" x14ac:dyDescent="0.25">
      <c r="A134" s="133" t="s">
        <v>245</v>
      </c>
      <c r="B134" s="111" t="s">
        <v>244</v>
      </c>
      <c r="C134" s="163">
        <v>2014</v>
      </c>
      <c r="D134" s="163">
        <v>2014</v>
      </c>
      <c r="E134" s="163">
        <v>2014</v>
      </c>
      <c r="F134" s="163">
        <v>2014</v>
      </c>
      <c r="G134" s="163">
        <v>2014</v>
      </c>
      <c r="H134" s="163">
        <v>2014</v>
      </c>
      <c r="I134" s="163">
        <v>2014</v>
      </c>
      <c r="J134" s="163">
        <v>2016</v>
      </c>
      <c r="K134" s="163">
        <v>2016</v>
      </c>
      <c r="L134" s="163">
        <v>2016</v>
      </c>
      <c r="M134" s="165">
        <v>2017</v>
      </c>
      <c r="N134" s="165">
        <v>2017</v>
      </c>
      <c r="O134" s="165">
        <v>2016</v>
      </c>
      <c r="P134" s="165">
        <v>2016</v>
      </c>
      <c r="Q134" s="165">
        <v>2015</v>
      </c>
      <c r="R134" s="165" t="s">
        <v>1053</v>
      </c>
      <c r="S134" s="165">
        <v>2017</v>
      </c>
      <c r="T134" s="165">
        <v>2014</v>
      </c>
      <c r="U134" s="165">
        <v>2015</v>
      </c>
      <c r="V134" s="165" t="s">
        <v>1131</v>
      </c>
      <c r="W134" s="165">
        <v>2015</v>
      </c>
      <c r="X134" s="165">
        <v>2008</v>
      </c>
      <c r="Y134" s="165">
        <v>2012</v>
      </c>
      <c r="Z134" s="165">
        <v>2015</v>
      </c>
      <c r="AA134" s="165">
        <v>2015</v>
      </c>
      <c r="AB134" s="165">
        <v>2015</v>
      </c>
      <c r="AC134" s="165">
        <v>2014</v>
      </c>
      <c r="AD134" s="165">
        <v>2015</v>
      </c>
      <c r="AE134" s="165">
        <v>2012</v>
      </c>
      <c r="AF134" s="165">
        <v>2015</v>
      </c>
      <c r="AG134" s="164">
        <v>2014</v>
      </c>
      <c r="AH134" s="165">
        <v>2015</v>
      </c>
      <c r="AI134" s="165">
        <v>2016</v>
      </c>
      <c r="AJ134" s="165">
        <v>2017</v>
      </c>
      <c r="AK134" s="168" t="s">
        <v>1053</v>
      </c>
      <c r="AL134" s="168">
        <v>2016</v>
      </c>
      <c r="AM134" s="165">
        <v>2016</v>
      </c>
      <c r="AN134" s="165">
        <v>2014</v>
      </c>
      <c r="AO134" s="165">
        <v>2014</v>
      </c>
      <c r="AP134" s="165">
        <v>2014</v>
      </c>
      <c r="AQ134" s="165">
        <v>2014</v>
      </c>
      <c r="AR134" s="165">
        <v>2011</v>
      </c>
      <c r="AS134" s="165">
        <v>2015</v>
      </c>
      <c r="AT134" s="165">
        <v>2016</v>
      </c>
      <c r="AU134" s="165">
        <v>2014</v>
      </c>
      <c r="AV134" s="165">
        <v>2015</v>
      </c>
      <c r="AW134" s="165">
        <v>2015</v>
      </c>
      <c r="AX134" s="165">
        <v>2015</v>
      </c>
      <c r="AY134" s="165">
        <v>2014</v>
      </c>
      <c r="AZ134" s="165">
        <v>2015</v>
      </c>
      <c r="BA134" s="165">
        <v>2015</v>
      </c>
      <c r="BB134" s="165">
        <v>2016</v>
      </c>
      <c r="BC134" s="165">
        <v>2015</v>
      </c>
      <c r="BD134" s="165">
        <v>2014</v>
      </c>
      <c r="BE134" s="165">
        <v>2014</v>
      </c>
      <c r="BF134" s="108"/>
    </row>
    <row r="135" spans="1:58" x14ac:dyDescent="0.25">
      <c r="A135" s="133" t="s">
        <v>247</v>
      </c>
      <c r="B135" s="111" t="s">
        <v>246</v>
      </c>
      <c r="C135" s="163">
        <v>2014</v>
      </c>
      <c r="D135" s="163">
        <v>2014</v>
      </c>
      <c r="E135" s="163">
        <v>2014</v>
      </c>
      <c r="F135" s="163">
        <v>2014</v>
      </c>
      <c r="G135" s="163">
        <v>2014</v>
      </c>
      <c r="H135" s="163">
        <v>2014</v>
      </c>
      <c r="I135" s="163">
        <v>2014</v>
      </c>
      <c r="J135" s="163">
        <v>2016</v>
      </c>
      <c r="K135" s="163">
        <v>2016</v>
      </c>
      <c r="L135" s="163">
        <v>2016</v>
      </c>
      <c r="M135" s="165">
        <v>2017</v>
      </c>
      <c r="N135" s="165">
        <v>2017</v>
      </c>
      <c r="O135" s="165">
        <v>2016</v>
      </c>
      <c r="P135" s="165">
        <v>2016</v>
      </c>
      <c r="Q135" s="165">
        <v>2015</v>
      </c>
      <c r="R135" s="165" t="s">
        <v>1053</v>
      </c>
      <c r="S135" s="165">
        <v>2017</v>
      </c>
      <c r="T135" s="165">
        <v>2014</v>
      </c>
      <c r="U135" s="165">
        <v>2015</v>
      </c>
      <c r="V135" s="165" t="s">
        <v>1053</v>
      </c>
      <c r="W135" s="165">
        <v>2015</v>
      </c>
      <c r="X135" s="165">
        <v>2011</v>
      </c>
      <c r="Y135" s="165">
        <v>2010</v>
      </c>
      <c r="Z135" s="165">
        <v>2015</v>
      </c>
      <c r="AA135" s="165">
        <v>2015</v>
      </c>
      <c r="AB135" s="165">
        <v>2015</v>
      </c>
      <c r="AC135" s="165">
        <v>2014</v>
      </c>
      <c r="AD135" s="165">
        <v>2015</v>
      </c>
      <c r="AE135" s="165">
        <v>2012</v>
      </c>
      <c r="AF135" s="165">
        <v>2015</v>
      </c>
      <c r="AG135" s="164">
        <v>2009</v>
      </c>
      <c r="AH135" s="165">
        <v>2015</v>
      </c>
      <c r="AI135" s="165">
        <v>2016</v>
      </c>
      <c r="AJ135" s="165">
        <v>2017</v>
      </c>
      <c r="AK135" s="168">
        <v>2016</v>
      </c>
      <c r="AL135" s="168">
        <v>2016</v>
      </c>
      <c r="AM135" s="165">
        <v>2016</v>
      </c>
      <c r="AN135" s="165">
        <v>2014</v>
      </c>
      <c r="AO135" s="165">
        <v>2014</v>
      </c>
      <c r="AP135" s="165" t="s">
        <v>1053</v>
      </c>
      <c r="AQ135" s="165" t="s">
        <v>1053</v>
      </c>
      <c r="AR135" s="165">
        <v>2011</v>
      </c>
      <c r="AS135" s="165">
        <v>2015</v>
      </c>
      <c r="AT135" s="165">
        <v>2016</v>
      </c>
      <c r="AU135" s="165">
        <v>2014</v>
      </c>
      <c r="AV135" s="165">
        <v>2015</v>
      </c>
      <c r="AW135" s="165">
        <v>2015</v>
      </c>
      <c r="AX135" s="165">
        <v>2015</v>
      </c>
      <c r="AY135" s="165">
        <v>2014</v>
      </c>
      <c r="AZ135" s="165">
        <v>2015</v>
      </c>
      <c r="BA135" s="165">
        <v>2015</v>
      </c>
      <c r="BB135" s="165">
        <v>2014</v>
      </c>
      <c r="BC135" s="165">
        <v>2015</v>
      </c>
      <c r="BD135" s="165">
        <v>2014</v>
      </c>
      <c r="BE135" s="165">
        <v>2014</v>
      </c>
      <c r="BF135" s="108"/>
    </row>
    <row r="136" spans="1:58" x14ac:dyDescent="0.25">
      <c r="A136" s="133" t="s">
        <v>249</v>
      </c>
      <c r="B136" s="111" t="s">
        <v>248</v>
      </c>
      <c r="C136" s="163">
        <v>2014</v>
      </c>
      <c r="D136" s="163">
        <v>2014</v>
      </c>
      <c r="E136" s="163">
        <v>2014</v>
      </c>
      <c r="F136" s="163">
        <v>2014</v>
      </c>
      <c r="G136" s="163">
        <v>2014</v>
      </c>
      <c r="H136" s="163">
        <v>2014</v>
      </c>
      <c r="I136" s="163">
        <v>2014</v>
      </c>
      <c r="J136" s="163">
        <v>2016</v>
      </c>
      <c r="K136" s="163">
        <v>2016</v>
      </c>
      <c r="L136" s="163">
        <v>2016</v>
      </c>
      <c r="M136" s="165">
        <v>2017</v>
      </c>
      <c r="N136" s="165">
        <v>2017</v>
      </c>
      <c r="O136" s="165">
        <v>2016</v>
      </c>
      <c r="P136" s="165">
        <v>2016</v>
      </c>
      <c r="Q136" s="165">
        <v>2015</v>
      </c>
      <c r="R136" s="165" t="s">
        <v>1053</v>
      </c>
      <c r="S136" s="165">
        <v>2017</v>
      </c>
      <c r="T136" s="165">
        <v>2014</v>
      </c>
      <c r="U136" s="165">
        <v>2015</v>
      </c>
      <c r="V136" s="165" t="s">
        <v>1131</v>
      </c>
      <c r="W136" s="165">
        <v>2015</v>
      </c>
      <c r="X136" s="165">
        <v>2012</v>
      </c>
      <c r="Y136" s="165">
        <v>2012</v>
      </c>
      <c r="Z136" s="165">
        <v>2015</v>
      </c>
      <c r="AA136" s="165">
        <v>2015</v>
      </c>
      <c r="AB136" s="165">
        <v>2015</v>
      </c>
      <c r="AC136" s="165">
        <v>2014</v>
      </c>
      <c r="AD136" s="165">
        <v>2015</v>
      </c>
      <c r="AE136" s="165">
        <v>2012</v>
      </c>
      <c r="AF136" s="165">
        <v>2015</v>
      </c>
      <c r="AG136" s="164">
        <v>2014</v>
      </c>
      <c r="AH136" s="165">
        <v>2015</v>
      </c>
      <c r="AI136" s="165">
        <v>2016</v>
      </c>
      <c r="AJ136" s="165">
        <v>2017</v>
      </c>
      <c r="AK136" s="168" t="s">
        <v>1053</v>
      </c>
      <c r="AL136" s="168">
        <v>2016</v>
      </c>
      <c r="AM136" s="165">
        <v>2016</v>
      </c>
      <c r="AN136" s="165">
        <v>2014</v>
      </c>
      <c r="AO136" s="165">
        <v>2014</v>
      </c>
      <c r="AP136" s="165">
        <v>2013</v>
      </c>
      <c r="AQ136" s="165">
        <v>2013</v>
      </c>
      <c r="AR136" s="165">
        <v>2009</v>
      </c>
      <c r="AS136" s="165">
        <v>2015</v>
      </c>
      <c r="AT136" s="165">
        <v>2016</v>
      </c>
      <c r="AU136" s="165">
        <v>2014</v>
      </c>
      <c r="AV136" s="165">
        <v>2015</v>
      </c>
      <c r="AW136" s="165">
        <v>2015</v>
      </c>
      <c r="AX136" s="165">
        <v>2015</v>
      </c>
      <c r="AY136" s="165">
        <v>2014</v>
      </c>
      <c r="AZ136" s="165">
        <v>2015</v>
      </c>
      <c r="BA136" s="165">
        <v>2015</v>
      </c>
      <c r="BB136" s="165">
        <v>2016</v>
      </c>
      <c r="BC136" s="165">
        <v>2015</v>
      </c>
      <c r="BD136" s="165">
        <v>2014</v>
      </c>
      <c r="BE136" s="165">
        <v>2014</v>
      </c>
      <c r="BF136" s="108"/>
    </row>
    <row r="137" spans="1:58" x14ac:dyDescent="0.25">
      <c r="A137" s="133" t="s">
        <v>251</v>
      </c>
      <c r="B137" s="111" t="s">
        <v>250</v>
      </c>
      <c r="C137" s="163">
        <v>2014</v>
      </c>
      <c r="D137" s="163">
        <v>2014</v>
      </c>
      <c r="E137" s="163">
        <v>2014</v>
      </c>
      <c r="F137" s="163">
        <v>2014</v>
      </c>
      <c r="G137" s="163">
        <v>2014</v>
      </c>
      <c r="H137" s="163">
        <v>2014</v>
      </c>
      <c r="I137" s="163">
        <v>2014</v>
      </c>
      <c r="J137" s="163">
        <v>2016</v>
      </c>
      <c r="K137" s="163">
        <v>2016</v>
      </c>
      <c r="L137" s="163">
        <v>2016</v>
      </c>
      <c r="M137" s="165">
        <v>2017</v>
      </c>
      <c r="N137" s="165">
        <v>2017</v>
      </c>
      <c r="O137" s="165">
        <v>2016</v>
      </c>
      <c r="P137" s="165">
        <v>2016</v>
      </c>
      <c r="Q137" s="165">
        <v>2015</v>
      </c>
      <c r="R137" s="165">
        <v>2012</v>
      </c>
      <c r="S137" s="165">
        <v>2017</v>
      </c>
      <c r="T137" s="165">
        <v>2014</v>
      </c>
      <c r="U137" s="165">
        <v>2015</v>
      </c>
      <c r="V137" s="165" t="s">
        <v>1131</v>
      </c>
      <c r="W137" s="165">
        <v>2015</v>
      </c>
      <c r="X137" s="165">
        <v>2012</v>
      </c>
      <c r="Y137" s="165">
        <v>2012</v>
      </c>
      <c r="Z137" s="165">
        <v>2015</v>
      </c>
      <c r="AA137" s="165">
        <v>2015</v>
      </c>
      <c r="AB137" s="165">
        <v>2015</v>
      </c>
      <c r="AC137" s="165">
        <v>2014</v>
      </c>
      <c r="AD137" s="165">
        <v>2015</v>
      </c>
      <c r="AE137" s="165">
        <v>2012</v>
      </c>
      <c r="AF137" s="165">
        <v>2015</v>
      </c>
      <c r="AG137" s="164">
        <v>2014</v>
      </c>
      <c r="AH137" s="165">
        <v>2015</v>
      </c>
      <c r="AI137" s="165">
        <v>2016</v>
      </c>
      <c r="AJ137" s="165">
        <v>2017</v>
      </c>
      <c r="AK137" s="168">
        <v>2016</v>
      </c>
      <c r="AL137" s="168">
        <v>2016</v>
      </c>
      <c r="AM137" s="165">
        <v>2016</v>
      </c>
      <c r="AN137" s="165">
        <v>2014</v>
      </c>
      <c r="AO137" s="165">
        <v>2014</v>
      </c>
      <c r="AP137" s="165">
        <v>2014</v>
      </c>
      <c r="AQ137" s="165">
        <v>2014</v>
      </c>
      <c r="AR137" s="165">
        <v>2015</v>
      </c>
      <c r="AS137" s="165">
        <v>2015</v>
      </c>
      <c r="AT137" s="165">
        <v>2016</v>
      </c>
      <c r="AU137" s="165">
        <v>2014</v>
      </c>
      <c r="AV137" s="165">
        <v>2015</v>
      </c>
      <c r="AW137" s="165">
        <v>2015</v>
      </c>
      <c r="AX137" s="165">
        <v>2015</v>
      </c>
      <c r="AY137" s="165">
        <v>2014</v>
      </c>
      <c r="AZ137" s="165">
        <v>2015</v>
      </c>
      <c r="BA137" s="165">
        <v>2015</v>
      </c>
      <c r="BB137" s="165">
        <v>2016</v>
      </c>
      <c r="BC137" s="165">
        <v>2015</v>
      </c>
      <c r="BD137" s="165">
        <v>2014</v>
      </c>
      <c r="BE137" s="165">
        <v>2014</v>
      </c>
      <c r="BF137" s="108"/>
    </row>
    <row r="138" spans="1:58" x14ac:dyDescent="0.25">
      <c r="A138" s="133" t="s">
        <v>253</v>
      </c>
      <c r="B138" s="111" t="s">
        <v>252</v>
      </c>
      <c r="C138" s="163">
        <v>2014</v>
      </c>
      <c r="D138" s="163">
        <v>2014</v>
      </c>
      <c r="E138" s="163">
        <v>2014</v>
      </c>
      <c r="F138" s="163">
        <v>2014</v>
      </c>
      <c r="G138" s="163">
        <v>2014</v>
      </c>
      <c r="H138" s="163">
        <v>2014</v>
      </c>
      <c r="I138" s="163">
        <v>2014</v>
      </c>
      <c r="J138" s="163">
        <v>2016</v>
      </c>
      <c r="K138" s="163">
        <v>2016</v>
      </c>
      <c r="L138" s="163">
        <v>2016</v>
      </c>
      <c r="M138" s="165">
        <v>2017</v>
      </c>
      <c r="N138" s="165">
        <v>2017</v>
      </c>
      <c r="O138" s="165">
        <v>2016</v>
      </c>
      <c r="P138" s="165">
        <v>2016</v>
      </c>
      <c r="Q138" s="165">
        <v>2015</v>
      </c>
      <c r="R138" s="165">
        <v>2013</v>
      </c>
      <c r="S138" s="165">
        <v>2017</v>
      </c>
      <c r="T138" s="165">
        <v>2014</v>
      </c>
      <c r="U138" s="165">
        <v>2015</v>
      </c>
      <c r="V138" s="165" t="s">
        <v>1131</v>
      </c>
      <c r="W138" s="165">
        <v>2015</v>
      </c>
      <c r="X138" s="165">
        <v>2011</v>
      </c>
      <c r="Y138" s="165" t="s">
        <v>1053</v>
      </c>
      <c r="Z138" s="165">
        <v>2015</v>
      </c>
      <c r="AA138" s="165">
        <v>2015</v>
      </c>
      <c r="AB138" s="165">
        <v>2015</v>
      </c>
      <c r="AC138" s="165">
        <v>2014</v>
      </c>
      <c r="AD138" s="165">
        <v>2015</v>
      </c>
      <c r="AE138" s="165">
        <v>2012</v>
      </c>
      <c r="AF138" s="165">
        <v>2015</v>
      </c>
      <c r="AG138" s="164">
        <v>2012</v>
      </c>
      <c r="AH138" s="165">
        <v>2015</v>
      </c>
      <c r="AI138" s="165">
        <v>2016</v>
      </c>
      <c r="AJ138" s="165">
        <v>2017</v>
      </c>
      <c r="AK138" s="168">
        <v>2017</v>
      </c>
      <c r="AL138" s="168">
        <v>2016</v>
      </c>
      <c r="AM138" s="165">
        <v>2016</v>
      </c>
      <c r="AN138" s="165">
        <v>2014</v>
      </c>
      <c r="AO138" s="165">
        <v>2014</v>
      </c>
      <c r="AP138" s="165">
        <v>2014</v>
      </c>
      <c r="AQ138" s="165">
        <v>2014</v>
      </c>
      <c r="AR138" s="165">
        <v>2015</v>
      </c>
      <c r="AS138" s="165">
        <v>2015</v>
      </c>
      <c r="AT138" s="165">
        <v>2016</v>
      </c>
      <c r="AU138" s="165">
        <v>2014</v>
      </c>
      <c r="AV138" s="165">
        <v>2015</v>
      </c>
      <c r="AW138" s="165">
        <v>2015</v>
      </c>
      <c r="AX138" s="165">
        <v>2015</v>
      </c>
      <c r="AY138" s="165">
        <v>2014</v>
      </c>
      <c r="AZ138" s="165">
        <v>2015</v>
      </c>
      <c r="BA138" s="165">
        <v>2015</v>
      </c>
      <c r="BB138" s="165">
        <v>2016</v>
      </c>
      <c r="BC138" s="165">
        <v>2015</v>
      </c>
      <c r="BD138" s="165">
        <v>2014</v>
      </c>
      <c r="BE138" s="165">
        <v>2014</v>
      </c>
      <c r="BF138" s="108"/>
    </row>
    <row r="139" spans="1:58" x14ac:dyDescent="0.25">
      <c r="A139" s="133" t="s">
        <v>255</v>
      </c>
      <c r="B139" s="111" t="s">
        <v>254</v>
      </c>
      <c r="C139" s="163">
        <v>2014</v>
      </c>
      <c r="D139" s="163">
        <v>2014</v>
      </c>
      <c r="E139" s="163">
        <v>2014</v>
      </c>
      <c r="F139" s="163">
        <v>2014</v>
      </c>
      <c r="G139" s="163">
        <v>2014</v>
      </c>
      <c r="H139" s="163">
        <v>2014</v>
      </c>
      <c r="I139" s="163">
        <v>2014</v>
      </c>
      <c r="J139" s="163">
        <v>2016</v>
      </c>
      <c r="K139" s="163">
        <v>2016</v>
      </c>
      <c r="L139" s="163">
        <v>2016</v>
      </c>
      <c r="M139" s="165">
        <v>2017</v>
      </c>
      <c r="N139" s="165">
        <v>2017</v>
      </c>
      <c r="O139" s="165">
        <v>2016</v>
      </c>
      <c r="P139" s="165">
        <v>2016</v>
      </c>
      <c r="Q139" s="165">
        <v>2015</v>
      </c>
      <c r="R139" s="165" t="s">
        <v>1053</v>
      </c>
      <c r="S139" s="165">
        <v>2017</v>
      </c>
      <c r="T139" s="165">
        <v>2014</v>
      </c>
      <c r="U139" s="165">
        <v>2015</v>
      </c>
      <c r="V139" s="165" t="s">
        <v>1053</v>
      </c>
      <c r="W139" s="165">
        <v>2015</v>
      </c>
      <c r="X139" s="165" t="s">
        <v>1053</v>
      </c>
      <c r="Y139" s="165">
        <v>2012</v>
      </c>
      <c r="Z139" s="165">
        <v>2015</v>
      </c>
      <c r="AA139" s="165">
        <v>2015</v>
      </c>
      <c r="AB139" s="165">
        <v>2014</v>
      </c>
      <c r="AC139" s="165">
        <v>2014</v>
      </c>
      <c r="AD139" s="165">
        <v>2015</v>
      </c>
      <c r="AE139" s="165" t="s">
        <v>1053</v>
      </c>
      <c r="AF139" s="165">
        <v>2015</v>
      </c>
      <c r="AG139" s="164">
        <v>2014</v>
      </c>
      <c r="AH139" s="165">
        <v>2015</v>
      </c>
      <c r="AI139" s="165">
        <v>2016</v>
      </c>
      <c r="AJ139" s="165">
        <v>2017</v>
      </c>
      <c r="AK139" s="168" t="s">
        <v>1053</v>
      </c>
      <c r="AL139" s="168">
        <v>2016</v>
      </c>
      <c r="AM139" s="165">
        <v>2016</v>
      </c>
      <c r="AN139" s="165">
        <v>2014</v>
      </c>
      <c r="AO139" s="165">
        <v>2014</v>
      </c>
      <c r="AP139" s="165">
        <v>2014</v>
      </c>
      <c r="AQ139" s="165">
        <v>2014</v>
      </c>
      <c r="AR139" s="165">
        <v>2015</v>
      </c>
      <c r="AS139" s="165">
        <v>2015</v>
      </c>
      <c r="AT139" s="165">
        <v>2016</v>
      </c>
      <c r="AU139" s="165">
        <v>2014</v>
      </c>
      <c r="AV139" s="165">
        <v>2015</v>
      </c>
      <c r="AW139" s="165">
        <v>2015</v>
      </c>
      <c r="AX139" s="165">
        <v>2015</v>
      </c>
      <c r="AY139" s="165">
        <v>2014</v>
      </c>
      <c r="AZ139" s="165">
        <v>2015</v>
      </c>
      <c r="BA139" s="165">
        <v>2015</v>
      </c>
      <c r="BB139" s="165">
        <v>2016</v>
      </c>
      <c r="BC139" s="165">
        <v>2015</v>
      </c>
      <c r="BD139" s="165">
        <v>2014</v>
      </c>
      <c r="BE139" s="165">
        <v>2014</v>
      </c>
      <c r="BF139" s="108"/>
    </row>
    <row r="140" spans="1:58" x14ac:dyDescent="0.25">
      <c r="A140" s="133" t="s">
        <v>257</v>
      </c>
      <c r="B140" s="111" t="s">
        <v>256</v>
      </c>
      <c r="C140" s="163">
        <v>2014</v>
      </c>
      <c r="D140" s="163">
        <v>2014</v>
      </c>
      <c r="E140" s="163">
        <v>2014</v>
      </c>
      <c r="F140" s="163">
        <v>2014</v>
      </c>
      <c r="G140" s="163">
        <v>2014</v>
      </c>
      <c r="H140" s="163">
        <v>2014</v>
      </c>
      <c r="I140" s="163">
        <v>2014</v>
      </c>
      <c r="J140" s="163">
        <v>2016</v>
      </c>
      <c r="K140" s="163">
        <v>2016</v>
      </c>
      <c r="L140" s="163">
        <v>2016</v>
      </c>
      <c r="M140" s="165">
        <v>2017</v>
      </c>
      <c r="N140" s="165">
        <v>2017</v>
      </c>
      <c r="O140" s="165">
        <v>2016</v>
      </c>
      <c r="P140" s="165">
        <v>2016</v>
      </c>
      <c r="Q140" s="165">
        <v>2015</v>
      </c>
      <c r="R140" s="165" t="s">
        <v>1053</v>
      </c>
      <c r="S140" s="165">
        <v>2017</v>
      </c>
      <c r="T140" s="165">
        <v>2014</v>
      </c>
      <c r="U140" s="165">
        <v>2015</v>
      </c>
      <c r="V140" s="165" t="s">
        <v>1053</v>
      </c>
      <c r="W140" s="165">
        <v>2015</v>
      </c>
      <c r="X140" s="165" t="s">
        <v>1053</v>
      </c>
      <c r="Y140" s="165">
        <v>2012</v>
      </c>
      <c r="Z140" s="165">
        <v>2015</v>
      </c>
      <c r="AA140" s="165">
        <v>2015</v>
      </c>
      <c r="AB140" s="165" t="s">
        <v>1053</v>
      </c>
      <c r="AC140" s="165">
        <v>2014</v>
      </c>
      <c r="AD140" s="165">
        <v>2015</v>
      </c>
      <c r="AE140" s="165" t="s">
        <v>1053</v>
      </c>
      <c r="AF140" s="165">
        <v>2015</v>
      </c>
      <c r="AG140" s="164">
        <v>2012</v>
      </c>
      <c r="AH140" s="165">
        <v>2015</v>
      </c>
      <c r="AI140" s="165">
        <v>2016</v>
      </c>
      <c r="AJ140" s="165">
        <v>2017</v>
      </c>
      <c r="AK140" s="168" t="s">
        <v>1053</v>
      </c>
      <c r="AL140" s="168">
        <v>2016</v>
      </c>
      <c r="AM140" s="165">
        <v>2016</v>
      </c>
      <c r="AN140" s="165">
        <v>2014</v>
      </c>
      <c r="AO140" s="165">
        <v>2014</v>
      </c>
      <c r="AP140" s="165">
        <v>2014</v>
      </c>
      <c r="AQ140" s="165">
        <v>2014</v>
      </c>
      <c r="AR140" s="165">
        <v>2015</v>
      </c>
      <c r="AS140" s="165">
        <v>2015</v>
      </c>
      <c r="AT140" s="165">
        <v>2016</v>
      </c>
      <c r="AU140" s="165">
        <v>2014</v>
      </c>
      <c r="AV140" s="165">
        <v>2015</v>
      </c>
      <c r="AW140" s="165">
        <v>2015</v>
      </c>
      <c r="AX140" s="165">
        <v>2015</v>
      </c>
      <c r="AY140" s="165">
        <v>2014</v>
      </c>
      <c r="AZ140" s="165">
        <v>2015</v>
      </c>
      <c r="BA140" s="165">
        <v>2015</v>
      </c>
      <c r="BB140" s="165">
        <v>2016</v>
      </c>
      <c r="BC140" s="165">
        <v>2015</v>
      </c>
      <c r="BD140" s="165">
        <v>2014</v>
      </c>
      <c r="BE140" s="165">
        <v>2014</v>
      </c>
      <c r="BF140" s="108"/>
    </row>
    <row r="141" spans="1:58" x14ac:dyDescent="0.25">
      <c r="A141" s="133" t="s">
        <v>259</v>
      </c>
      <c r="B141" s="111" t="s">
        <v>258</v>
      </c>
      <c r="C141" s="163">
        <v>2014</v>
      </c>
      <c r="D141" s="163">
        <v>2014</v>
      </c>
      <c r="E141" s="163">
        <v>2014</v>
      </c>
      <c r="F141" s="163">
        <v>2014</v>
      </c>
      <c r="G141" s="163">
        <v>2014</v>
      </c>
      <c r="H141" s="163">
        <v>2014</v>
      </c>
      <c r="I141" s="163">
        <v>2014</v>
      </c>
      <c r="J141" s="163">
        <v>2016</v>
      </c>
      <c r="K141" s="163">
        <v>2016</v>
      </c>
      <c r="L141" s="163">
        <v>2016</v>
      </c>
      <c r="M141" s="165">
        <v>2017</v>
      </c>
      <c r="N141" s="165">
        <v>2017</v>
      </c>
      <c r="O141" s="165">
        <v>2016</v>
      </c>
      <c r="P141" s="165">
        <v>2016</v>
      </c>
      <c r="Q141" s="165">
        <v>2015</v>
      </c>
      <c r="R141" s="165" t="s">
        <v>1053</v>
      </c>
      <c r="S141" s="165">
        <v>2017</v>
      </c>
      <c r="T141" s="165">
        <v>2014</v>
      </c>
      <c r="U141" s="165">
        <v>2015</v>
      </c>
      <c r="V141" s="165" t="s">
        <v>1053</v>
      </c>
      <c r="W141" s="165">
        <v>2015</v>
      </c>
      <c r="X141" s="165" t="s">
        <v>1053</v>
      </c>
      <c r="Y141" s="165">
        <v>2010</v>
      </c>
      <c r="Z141" s="165">
        <v>2015</v>
      </c>
      <c r="AA141" s="165">
        <v>2015</v>
      </c>
      <c r="AB141" s="165" t="s">
        <v>1053</v>
      </c>
      <c r="AC141" s="165">
        <v>2014</v>
      </c>
      <c r="AD141" s="165">
        <v>2015</v>
      </c>
      <c r="AE141" s="165" t="s">
        <v>1053</v>
      </c>
      <c r="AF141" s="165">
        <v>2015</v>
      </c>
      <c r="AG141" s="164" t="s">
        <v>1053</v>
      </c>
      <c r="AH141" s="165">
        <v>2015</v>
      </c>
      <c r="AI141" s="165">
        <v>2016</v>
      </c>
      <c r="AJ141" s="165">
        <v>2017</v>
      </c>
      <c r="AK141" s="168" t="s">
        <v>1053</v>
      </c>
      <c r="AL141" s="168">
        <v>2016</v>
      </c>
      <c r="AM141" s="165">
        <v>2016</v>
      </c>
      <c r="AN141" s="165">
        <v>2014</v>
      </c>
      <c r="AO141" s="165">
        <v>2014</v>
      </c>
      <c r="AP141" s="165">
        <v>2014</v>
      </c>
      <c r="AQ141" s="165">
        <v>2014</v>
      </c>
      <c r="AR141" s="165">
        <v>2015</v>
      </c>
      <c r="AS141" s="165">
        <v>2015</v>
      </c>
      <c r="AT141" s="165">
        <v>2016</v>
      </c>
      <c r="AU141" s="165">
        <v>2014</v>
      </c>
      <c r="AV141" s="165">
        <v>2015</v>
      </c>
      <c r="AW141" s="165">
        <v>2015</v>
      </c>
      <c r="AX141" s="165">
        <v>2015</v>
      </c>
      <c r="AY141" s="165">
        <v>2014</v>
      </c>
      <c r="AZ141" s="165">
        <v>2015</v>
      </c>
      <c r="BA141" s="165">
        <v>2015</v>
      </c>
      <c r="BB141" s="165">
        <v>2016</v>
      </c>
      <c r="BC141" s="165">
        <v>2015</v>
      </c>
      <c r="BD141" s="165">
        <v>2014</v>
      </c>
      <c r="BE141" s="165">
        <v>2014</v>
      </c>
      <c r="BF141" s="108"/>
    </row>
    <row r="142" spans="1:58" x14ac:dyDescent="0.25">
      <c r="A142" s="133" t="s">
        <v>261</v>
      </c>
      <c r="B142" s="111" t="s">
        <v>260</v>
      </c>
      <c r="C142" s="163">
        <v>2014</v>
      </c>
      <c r="D142" s="163">
        <v>2014</v>
      </c>
      <c r="E142" s="163">
        <v>2014</v>
      </c>
      <c r="F142" s="163">
        <v>2014</v>
      </c>
      <c r="G142" s="163">
        <v>2014</v>
      </c>
      <c r="H142" s="163">
        <v>2014</v>
      </c>
      <c r="I142" s="163">
        <v>2014</v>
      </c>
      <c r="J142" s="163">
        <v>2016</v>
      </c>
      <c r="K142" s="163">
        <v>2016</v>
      </c>
      <c r="L142" s="163">
        <v>2016</v>
      </c>
      <c r="M142" s="165">
        <v>2017</v>
      </c>
      <c r="N142" s="165">
        <v>2017</v>
      </c>
      <c r="O142" s="165">
        <v>2016</v>
      </c>
      <c r="P142" s="165">
        <v>2016</v>
      </c>
      <c r="Q142" s="165">
        <v>2015</v>
      </c>
      <c r="R142" s="165" t="s">
        <v>1053</v>
      </c>
      <c r="S142" s="165">
        <v>2017</v>
      </c>
      <c r="T142" s="165">
        <v>2014</v>
      </c>
      <c r="U142" s="165">
        <v>2015</v>
      </c>
      <c r="V142" s="165" t="s">
        <v>1053</v>
      </c>
      <c r="W142" s="165">
        <v>2015</v>
      </c>
      <c r="X142" s="165" t="s">
        <v>1053</v>
      </c>
      <c r="Y142" s="165">
        <v>2012</v>
      </c>
      <c r="Z142" s="165">
        <v>2015</v>
      </c>
      <c r="AA142" s="165">
        <v>2015</v>
      </c>
      <c r="AB142" s="165">
        <v>2013</v>
      </c>
      <c r="AC142" s="165">
        <v>2014</v>
      </c>
      <c r="AD142" s="165">
        <v>2015</v>
      </c>
      <c r="AE142" s="165" t="s">
        <v>1053</v>
      </c>
      <c r="AF142" s="165">
        <v>2015</v>
      </c>
      <c r="AG142" s="164">
        <v>2012</v>
      </c>
      <c r="AH142" s="165">
        <v>2015</v>
      </c>
      <c r="AI142" s="165">
        <v>2016</v>
      </c>
      <c r="AJ142" s="165">
        <v>2017</v>
      </c>
      <c r="AK142" s="168" t="s">
        <v>1053</v>
      </c>
      <c r="AL142" s="168">
        <v>2016</v>
      </c>
      <c r="AM142" s="165">
        <v>2016</v>
      </c>
      <c r="AN142" s="165">
        <v>2014</v>
      </c>
      <c r="AO142" s="165">
        <v>2014</v>
      </c>
      <c r="AP142" s="165">
        <v>2014</v>
      </c>
      <c r="AQ142" s="165">
        <v>2014</v>
      </c>
      <c r="AR142" s="165">
        <v>2015</v>
      </c>
      <c r="AS142" s="165">
        <v>2015</v>
      </c>
      <c r="AT142" s="165">
        <v>2016</v>
      </c>
      <c r="AU142" s="165">
        <v>2014</v>
      </c>
      <c r="AV142" s="165">
        <v>2015</v>
      </c>
      <c r="AW142" s="165">
        <v>2015</v>
      </c>
      <c r="AX142" s="165">
        <v>2015</v>
      </c>
      <c r="AY142" s="165">
        <v>2014</v>
      </c>
      <c r="AZ142" s="165">
        <v>2015</v>
      </c>
      <c r="BA142" s="165">
        <v>2015</v>
      </c>
      <c r="BB142" s="165">
        <v>2016</v>
      </c>
      <c r="BC142" s="165">
        <v>2015</v>
      </c>
      <c r="BD142" s="165">
        <v>2014</v>
      </c>
      <c r="BE142" s="165">
        <v>2014</v>
      </c>
      <c r="BF142" s="108"/>
    </row>
    <row r="143" spans="1:58" x14ac:dyDescent="0.25">
      <c r="A143" s="133" t="s">
        <v>377</v>
      </c>
      <c r="B143" s="111" t="s">
        <v>262</v>
      </c>
      <c r="C143" s="163">
        <v>2014</v>
      </c>
      <c r="D143" s="163">
        <v>2014</v>
      </c>
      <c r="E143" s="163">
        <v>2014</v>
      </c>
      <c r="F143" s="163">
        <v>2014</v>
      </c>
      <c r="G143" s="163">
        <v>2014</v>
      </c>
      <c r="H143" s="163">
        <v>2014</v>
      </c>
      <c r="I143" s="163">
        <v>2014</v>
      </c>
      <c r="J143" s="163">
        <v>2016</v>
      </c>
      <c r="K143" s="163">
        <v>2016</v>
      </c>
      <c r="L143" s="163">
        <v>2016</v>
      </c>
      <c r="M143" s="165">
        <v>2017</v>
      </c>
      <c r="N143" s="165">
        <v>2017</v>
      </c>
      <c r="O143" s="165">
        <v>2016</v>
      </c>
      <c r="P143" s="165">
        <v>2016</v>
      </c>
      <c r="Q143" s="165">
        <v>2015</v>
      </c>
      <c r="R143" s="165" t="s">
        <v>1053</v>
      </c>
      <c r="S143" s="165">
        <v>2017</v>
      </c>
      <c r="T143" s="165">
        <v>2014</v>
      </c>
      <c r="U143" s="165">
        <v>2015</v>
      </c>
      <c r="V143" s="165" t="s">
        <v>1053</v>
      </c>
      <c r="W143" s="165">
        <v>2015</v>
      </c>
      <c r="X143" s="165" t="s">
        <v>1053</v>
      </c>
      <c r="Y143" s="165">
        <v>2010</v>
      </c>
      <c r="Z143" s="165">
        <v>2015</v>
      </c>
      <c r="AA143" s="165">
        <v>2015</v>
      </c>
      <c r="AB143" s="165" t="s">
        <v>1053</v>
      </c>
      <c r="AC143" s="165">
        <v>2014</v>
      </c>
      <c r="AD143" s="165">
        <v>2015</v>
      </c>
      <c r="AE143" s="165" t="s">
        <v>1053</v>
      </c>
      <c r="AF143" s="165">
        <v>2015</v>
      </c>
      <c r="AG143" s="164">
        <v>2012</v>
      </c>
      <c r="AH143" s="165">
        <v>2015</v>
      </c>
      <c r="AI143" s="165">
        <v>2016</v>
      </c>
      <c r="AJ143" s="165">
        <v>2017</v>
      </c>
      <c r="AK143" s="168">
        <v>2016</v>
      </c>
      <c r="AL143" s="168">
        <v>2016</v>
      </c>
      <c r="AM143" s="165">
        <v>2016</v>
      </c>
      <c r="AN143" s="165">
        <v>2014</v>
      </c>
      <c r="AO143" s="165">
        <v>2014</v>
      </c>
      <c r="AP143" s="165">
        <v>2014</v>
      </c>
      <c r="AQ143" s="165">
        <v>2014</v>
      </c>
      <c r="AR143" s="165" t="s">
        <v>1053</v>
      </c>
      <c r="AS143" s="165">
        <v>2015</v>
      </c>
      <c r="AT143" s="165">
        <v>2016</v>
      </c>
      <c r="AU143" s="165">
        <v>2014</v>
      </c>
      <c r="AV143" s="165">
        <v>2015</v>
      </c>
      <c r="AW143" s="165">
        <v>2015</v>
      </c>
      <c r="AX143" s="165">
        <v>2015</v>
      </c>
      <c r="AY143" s="165">
        <v>2014</v>
      </c>
      <c r="AZ143" s="165">
        <v>2015</v>
      </c>
      <c r="BA143" s="165">
        <v>2015</v>
      </c>
      <c r="BB143" s="165">
        <v>2016</v>
      </c>
      <c r="BC143" s="165">
        <v>2015</v>
      </c>
      <c r="BD143" s="165">
        <v>2014</v>
      </c>
      <c r="BE143" s="165">
        <v>2014</v>
      </c>
      <c r="BF143" s="108"/>
    </row>
    <row r="144" spans="1:58" x14ac:dyDescent="0.25">
      <c r="A144" s="133" t="s">
        <v>264</v>
      </c>
      <c r="B144" s="111" t="s">
        <v>263</v>
      </c>
      <c r="C144" s="163">
        <v>2014</v>
      </c>
      <c r="D144" s="163">
        <v>2014</v>
      </c>
      <c r="E144" s="163">
        <v>2014</v>
      </c>
      <c r="F144" s="163">
        <v>2014</v>
      </c>
      <c r="G144" s="163">
        <v>2014</v>
      </c>
      <c r="H144" s="163">
        <v>2014</v>
      </c>
      <c r="I144" s="163">
        <v>2014</v>
      </c>
      <c r="J144" s="163">
        <v>2016</v>
      </c>
      <c r="K144" s="163">
        <v>2016</v>
      </c>
      <c r="L144" s="163">
        <v>2016</v>
      </c>
      <c r="M144" s="165">
        <v>2017</v>
      </c>
      <c r="N144" s="165">
        <v>2017</v>
      </c>
      <c r="O144" s="165">
        <v>2016</v>
      </c>
      <c r="P144" s="165">
        <v>2016</v>
      </c>
      <c r="Q144" s="165">
        <v>2015</v>
      </c>
      <c r="R144" s="165">
        <v>2015</v>
      </c>
      <c r="S144" s="165">
        <v>2017</v>
      </c>
      <c r="T144" s="165">
        <v>2014</v>
      </c>
      <c r="U144" s="165">
        <v>2015</v>
      </c>
      <c r="V144" s="165" t="s">
        <v>1131</v>
      </c>
      <c r="W144" s="165">
        <v>2015</v>
      </c>
      <c r="X144" s="165">
        <v>2010</v>
      </c>
      <c r="Y144" s="165">
        <v>2010</v>
      </c>
      <c r="Z144" s="165">
        <v>2015</v>
      </c>
      <c r="AA144" s="165">
        <v>2015</v>
      </c>
      <c r="AB144" s="165">
        <v>2015</v>
      </c>
      <c r="AC144" s="165">
        <v>2014</v>
      </c>
      <c r="AD144" s="165">
        <v>2015</v>
      </c>
      <c r="AE144" s="165">
        <v>2012</v>
      </c>
      <c r="AF144" s="165">
        <v>2015</v>
      </c>
      <c r="AG144" s="164">
        <v>2010</v>
      </c>
      <c r="AH144" s="165">
        <v>2015</v>
      </c>
      <c r="AI144" s="165">
        <v>2016</v>
      </c>
      <c r="AJ144" s="165">
        <v>2017</v>
      </c>
      <c r="AK144" s="168" t="s">
        <v>1053</v>
      </c>
      <c r="AL144" s="168">
        <v>2017</v>
      </c>
      <c r="AM144" s="165">
        <v>2016</v>
      </c>
      <c r="AN144" s="165">
        <v>2014</v>
      </c>
      <c r="AO144" s="165">
        <v>2014</v>
      </c>
      <c r="AP144" s="165">
        <v>2013</v>
      </c>
      <c r="AQ144" s="165">
        <v>2013</v>
      </c>
      <c r="AR144" s="165">
        <v>2015</v>
      </c>
      <c r="AS144" s="165">
        <v>2015</v>
      </c>
      <c r="AT144" s="165">
        <v>2016</v>
      </c>
      <c r="AU144" s="165">
        <v>2014</v>
      </c>
      <c r="AV144" s="165">
        <v>2015</v>
      </c>
      <c r="AW144" s="165">
        <v>2015</v>
      </c>
      <c r="AX144" s="165">
        <v>2015</v>
      </c>
      <c r="AY144" s="165">
        <v>2014</v>
      </c>
      <c r="AZ144" s="165">
        <v>2015</v>
      </c>
      <c r="BA144" s="165">
        <v>2015</v>
      </c>
      <c r="BB144" s="165">
        <v>2016</v>
      </c>
      <c r="BC144" s="165">
        <v>2015</v>
      </c>
      <c r="BD144" s="165">
        <v>2014</v>
      </c>
      <c r="BE144" s="165">
        <v>2014</v>
      </c>
      <c r="BF144" s="108"/>
    </row>
    <row r="145" spans="1:58" x14ac:dyDescent="0.25">
      <c r="A145" s="133" t="s">
        <v>266</v>
      </c>
      <c r="B145" s="111" t="s">
        <v>265</v>
      </c>
      <c r="C145" s="163">
        <v>2014</v>
      </c>
      <c r="D145" s="163">
        <v>2014</v>
      </c>
      <c r="E145" s="163">
        <v>2014</v>
      </c>
      <c r="F145" s="163">
        <v>2014</v>
      </c>
      <c r="G145" s="163">
        <v>2014</v>
      </c>
      <c r="H145" s="163">
        <v>2014</v>
      </c>
      <c r="I145" s="163">
        <v>2014</v>
      </c>
      <c r="J145" s="163">
        <v>2016</v>
      </c>
      <c r="K145" s="163">
        <v>2016</v>
      </c>
      <c r="L145" s="163">
        <v>2016</v>
      </c>
      <c r="M145" s="165">
        <v>2017</v>
      </c>
      <c r="N145" s="165">
        <v>2017</v>
      </c>
      <c r="O145" s="165">
        <v>2016</v>
      </c>
      <c r="P145" s="165">
        <v>2016</v>
      </c>
      <c r="Q145" s="165">
        <v>2015</v>
      </c>
      <c r="R145" s="165" t="s">
        <v>1053</v>
      </c>
      <c r="S145" s="165">
        <v>2017</v>
      </c>
      <c r="T145" s="165">
        <v>2014</v>
      </c>
      <c r="U145" s="165">
        <v>2015</v>
      </c>
      <c r="V145" s="165" t="s">
        <v>1053</v>
      </c>
      <c r="W145" s="165">
        <v>2015</v>
      </c>
      <c r="X145" s="165" t="s">
        <v>1053</v>
      </c>
      <c r="Y145" s="165" t="s">
        <v>1053</v>
      </c>
      <c r="Z145" s="165">
        <v>2015</v>
      </c>
      <c r="AA145" s="165">
        <v>2015</v>
      </c>
      <c r="AB145" s="165" t="s">
        <v>1053</v>
      </c>
      <c r="AC145" s="165">
        <v>2014</v>
      </c>
      <c r="AD145" s="165">
        <v>2015</v>
      </c>
      <c r="AE145" s="165" t="s">
        <v>1053</v>
      </c>
      <c r="AF145" s="165" t="s">
        <v>1053</v>
      </c>
      <c r="AG145" s="164" t="s">
        <v>1053</v>
      </c>
      <c r="AH145" s="165">
        <v>2015</v>
      </c>
      <c r="AI145" s="165">
        <v>2016</v>
      </c>
      <c r="AJ145" s="165">
        <v>2017</v>
      </c>
      <c r="AK145" s="168" t="s">
        <v>1053</v>
      </c>
      <c r="AL145" s="168">
        <v>2016</v>
      </c>
      <c r="AM145" s="165">
        <v>2016</v>
      </c>
      <c r="AN145" s="165">
        <v>2014</v>
      </c>
      <c r="AO145" s="165">
        <v>2014</v>
      </c>
      <c r="AP145" s="165">
        <v>2014</v>
      </c>
      <c r="AQ145" s="165" t="s">
        <v>1053</v>
      </c>
      <c r="AR145" s="165">
        <v>2015</v>
      </c>
      <c r="AS145" s="165">
        <v>2015</v>
      </c>
      <c r="AT145" s="165" t="s">
        <v>1053</v>
      </c>
      <c r="AU145" s="165">
        <v>2014</v>
      </c>
      <c r="AV145" s="165" t="s">
        <v>1053</v>
      </c>
      <c r="AW145" s="165">
        <v>2015</v>
      </c>
      <c r="AX145" s="165">
        <v>2015</v>
      </c>
      <c r="AY145" s="165">
        <v>2014</v>
      </c>
      <c r="AZ145" s="165">
        <v>2007</v>
      </c>
      <c r="BA145" s="165">
        <v>2015</v>
      </c>
      <c r="BB145" s="165">
        <v>2016</v>
      </c>
      <c r="BC145" s="165">
        <v>2015</v>
      </c>
      <c r="BD145" s="165">
        <v>2014</v>
      </c>
      <c r="BE145" s="165">
        <v>2014</v>
      </c>
      <c r="BF145" s="108"/>
    </row>
    <row r="146" spans="1:58" x14ac:dyDescent="0.25">
      <c r="A146" s="133" t="s">
        <v>268</v>
      </c>
      <c r="B146" s="111" t="s">
        <v>267</v>
      </c>
      <c r="C146" s="163">
        <v>2014</v>
      </c>
      <c r="D146" s="163">
        <v>2014</v>
      </c>
      <c r="E146" s="163">
        <v>2014</v>
      </c>
      <c r="F146" s="163">
        <v>2014</v>
      </c>
      <c r="G146" s="163">
        <v>2014</v>
      </c>
      <c r="H146" s="163">
        <v>2014</v>
      </c>
      <c r="I146" s="163">
        <v>2014</v>
      </c>
      <c r="J146" s="163">
        <v>2016</v>
      </c>
      <c r="K146" s="163">
        <v>2016</v>
      </c>
      <c r="L146" s="163">
        <v>2016</v>
      </c>
      <c r="M146" s="165">
        <v>2017</v>
      </c>
      <c r="N146" s="165">
        <v>2017</v>
      </c>
      <c r="O146" s="165">
        <v>2016</v>
      </c>
      <c r="P146" s="165">
        <v>2016</v>
      </c>
      <c r="Q146" s="165">
        <v>2015</v>
      </c>
      <c r="R146" s="165">
        <v>2012</v>
      </c>
      <c r="S146" s="165">
        <v>2017</v>
      </c>
      <c r="T146" s="165">
        <v>2014</v>
      </c>
      <c r="U146" s="165">
        <v>2015</v>
      </c>
      <c r="V146" s="165" t="s">
        <v>1131</v>
      </c>
      <c r="W146" s="165">
        <v>2015</v>
      </c>
      <c r="X146" s="165">
        <v>2012</v>
      </c>
      <c r="Y146" s="165">
        <v>2012</v>
      </c>
      <c r="Z146" s="165">
        <v>2015</v>
      </c>
      <c r="AA146" s="165">
        <v>2015</v>
      </c>
      <c r="AB146" s="165" t="s">
        <v>1053</v>
      </c>
      <c r="AC146" s="165">
        <v>2014</v>
      </c>
      <c r="AD146" s="165">
        <v>2015</v>
      </c>
      <c r="AE146" s="165" t="s">
        <v>1053</v>
      </c>
      <c r="AF146" s="165">
        <v>2015</v>
      </c>
      <c r="AG146" s="164" t="s">
        <v>1053</v>
      </c>
      <c r="AH146" s="165">
        <v>2015</v>
      </c>
      <c r="AI146" s="165">
        <v>2016</v>
      </c>
      <c r="AJ146" s="165">
        <v>2017</v>
      </c>
      <c r="AK146" s="168" t="s">
        <v>1053</v>
      </c>
      <c r="AL146" s="168">
        <v>2016</v>
      </c>
      <c r="AM146" s="165">
        <v>2016</v>
      </c>
      <c r="AN146" s="165">
        <v>2014</v>
      </c>
      <c r="AO146" s="165">
        <v>2014</v>
      </c>
      <c r="AP146" s="165">
        <v>2014</v>
      </c>
      <c r="AQ146" s="165">
        <v>2014</v>
      </c>
      <c r="AR146" s="165">
        <v>2009</v>
      </c>
      <c r="AS146" s="165">
        <v>2015</v>
      </c>
      <c r="AT146" s="165">
        <v>2016</v>
      </c>
      <c r="AU146" s="165">
        <v>2014</v>
      </c>
      <c r="AV146" s="165" t="s">
        <v>1053</v>
      </c>
      <c r="AW146" s="165">
        <v>2015</v>
      </c>
      <c r="AX146" s="165">
        <v>2015</v>
      </c>
      <c r="AY146" s="165">
        <v>2014</v>
      </c>
      <c r="AZ146" s="165">
        <v>2015</v>
      </c>
      <c r="BA146" s="165">
        <v>2015</v>
      </c>
      <c r="BB146" s="165">
        <v>2016</v>
      </c>
      <c r="BC146" s="165">
        <v>2015</v>
      </c>
      <c r="BD146" s="165">
        <v>2014</v>
      </c>
      <c r="BE146" s="165">
        <v>2014</v>
      </c>
      <c r="BF146" s="108"/>
    </row>
    <row r="147" spans="1:58" x14ac:dyDescent="0.25">
      <c r="A147" s="133" t="s">
        <v>270</v>
      </c>
      <c r="B147" s="111" t="s">
        <v>269</v>
      </c>
      <c r="C147" s="163">
        <v>2014</v>
      </c>
      <c r="D147" s="163">
        <v>2014</v>
      </c>
      <c r="E147" s="163">
        <v>2014</v>
      </c>
      <c r="F147" s="163">
        <v>2014</v>
      </c>
      <c r="G147" s="163">
        <v>2014</v>
      </c>
      <c r="H147" s="163">
        <v>2014</v>
      </c>
      <c r="I147" s="163">
        <v>2014</v>
      </c>
      <c r="J147" s="163">
        <v>2016</v>
      </c>
      <c r="K147" s="163">
        <v>2016</v>
      </c>
      <c r="L147" s="163">
        <v>2016</v>
      </c>
      <c r="M147" s="165">
        <v>2017</v>
      </c>
      <c r="N147" s="165">
        <v>2017</v>
      </c>
      <c r="O147" s="165">
        <v>2016</v>
      </c>
      <c r="P147" s="165">
        <v>2016</v>
      </c>
      <c r="Q147" s="165">
        <v>2015</v>
      </c>
      <c r="R147" s="165" t="s">
        <v>1053</v>
      </c>
      <c r="S147" s="165">
        <v>2017</v>
      </c>
      <c r="T147" s="165">
        <v>2014</v>
      </c>
      <c r="U147" s="165">
        <v>2015</v>
      </c>
      <c r="V147" s="165" t="s">
        <v>1131</v>
      </c>
      <c r="W147" s="165">
        <v>2015</v>
      </c>
      <c r="X147" s="165" t="s">
        <v>1053</v>
      </c>
      <c r="Y147" s="165">
        <v>2012</v>
      </c>
      <c r="Z147" s="165">
        <v>2015</v>
      </c>
      <c r="AA147" s="165">
        <v>2015</v>
      </c>
      <c r="AB147" s="165" t="s">
        <v>1053</v>
      </c>
      <c r="AC147" s="165">
        <v>2014</v>
      </c>
      <c r="AD147" s="165">
        <v>2015</v>
      </c>
      <c r="AE147" s="165" t="s">
        <v>1053</v>
      </c>
      <c r="AF147" s="165" t="s">
        <v>1053</v>
      </c>
      <c r="AG147" s="164" t="s">
        <v>1053</v>
      </c>
      <c r="AH147" s="165">
        <v>2015</v>
      </c>
      <c r="AI147" s="165">
        <v>2016</v>
      </c>
      <c r="AJ147" s="165">
        <v>2017</v>
      </c>
      <c r="AK147" s="168" t="s">
        <v>1053</v>
      </c>
      <c r="AL147" s="168">
        <v>2016</v>
      </c>
      <c r="AM147" s="165">
        <v>2016</v>
      </c>
      <c r="AN147" s="165">
        <v>2014</v>
      </c>
      <c r="AO147" s="165">
        <v>2014</v>
      </c>
      <c r="AP147" s="165">
        <v>2014</v>
      </c>
      <c r="AQ147" s="165">
        <v>2014</v>
      </c>
      <c r="AR147" s="165" t="s">
        <v>1053</v>
      </c>
      <c r="AS147" s="165">
        <v>2015</v>
      </c>
      <c r="AT147" s="165">
        <v>2016</v>
      </c>
      <c r="AU147" s="165">
        <v>2014</v>
      </c>
      <c r="AV147" s="165" t="s">
        <v>1053</v>
      </c>
      <c r="AW147" s="165">
        <v>2015</v>
      </c>
      <c r="AX147" s="165">
        <v>2015</v>
      </c>
      <c r="AY147" s="165">
        <v>2014</v>
      </c>
      <c r="AZ147" s="165">
        <v>2007</v>
      </c>
      <c r="BA147" s="165">
        <v>2015</v>
      </c>
      <c r="BB147" s="165">
        <v>2016</v>
      </c>
      <c r="BC147" s="165">
        <v>2015</v>
      </c>
      <c r="BD147" s="165">
        <v>2014</v>
      </c>
      <c r="BE147" s="165">
        <v>2014</v>
      </c>
      <c r="BF147" s="108"/>
    </row>
    <row r="148" spans="1:58" x14ac:dyDescent="0.25">
      <c r="A148" s="133" t="s">
        <v>272</v>
      </c>
      <c r="B148" s="111" t="s">
        <v>271</v>
      </c>
      <c r="C148" s="163">
        <v>2014</v>
      </c>
      <c r="D148" s="163">
        <v>2014</v>
      </c>
      <c r="E148" s="163">
        <v>2014</v>
      </c>
      <c r="F148" s="163">
        <v>2014</v>
      </c>
      <c r="G148" s="163">
        <v>2014</v>
      </c>
      <c r="H148" s="163">
        <v>2014</v>
      </c>
      <c r="I148" s="163">
        <v>2014</v>
      </c>
      <c r="J148" s="163">
        <v>2016</v>
      </c>
      <c r="K148" s="163">
        <v>2016</v>
      </c>
      <c r="L148" s="163">
        <v>2016</v>
      </c>
      <c r="M148" s="165">
        <v>2017</v>
      </c>
      <c r="N148" s="165">
        <v>2017</v>
      </c>
      <c r="O148" s="165">
        <v>2016</v>
      </c>
      <c r="P148" s="165">
        <v>2016</v>
      </c>
      <c r="Q148" s="165">
        <v>2015</v>
      </c>
      <c r="R148" s="165" t="s">
        <v>1053</v>
      </c>
      <c r="S148" s="165">
        <v>2017</v>
      </c>
      <c r="T148" s="165">
        <v>2014</v>
      </c>
      <c r="U148" s="165">
        <v>2015</v>
      </c>
      <c r="V148" s="165" t="s">
        <v>1131</v>
      </c>
      <c r="W148" s="165">
        <v>2015</v>
      </c>
      <c r="X148" s="165">
        <v>2014</v>
      </c>
      <c r="Y148" s="165">
        <v>2010</v>
      </c>
      <c r="Z148" s="165">
        <v>2015</v>
      </c>
      <c r="AA148" s="165">
        <v>2015</v>
      </c>
      <c r="AB148" s="165" t="s">
        <v>1053</v>
      </c>
      <c r="AC148" s="165">
        <v>2014</v>
      </c>
      <c r="AD148" s="165">
        <v>2015</v>
      </c>
      <c r="AE148" s="165" t="s">
        <v>1053</v>
      </c>
      <c r="AF148" s="165">
        <v>2015</v>
      </c>
      <c r="AG148" s="164">
        <v>2008</v>
      </c>
      <c r="AH148" s="165">
        <v>2015</v>
      </c>
      <c r="AI148" s="165">
        <v>2016</v>
      </c>
      <c r="AJ148" s="165">
        <v>2017</v>
      </c>
      <c r="AK148" s="168" t="s">
        <v>1053</v>
      </c>
      <c r="AL148" s="168" t="s">
        <v>1053</v>
      </c>
      <c r="AM148" s="165">
        <v>2016</v>
      </c>
      <c r="AN148" s="165">
        <v>2014</v>
      </c>
      <c r="AO148" s="165">
        <v>2014</v>
      </c>
      <c r="AP148" s="165" t="s">
        <v>1053</v>
      </c>
      <c r="AQ148" s="165" t="s">
        <v>1053</v>
      </c>
      <c r="AR148" s="165">
        <v>2011</v>
      </c>
      <c r="AS148" s="165">
        <v>2015</v>
      </c>
      <c r="AT148" s="165">
        <v>2015</v>
      </c>
      <c r="AU148" s="165">
        <v>2014</v>
      </c>
      <c r="AV148" s="165">
        <v>2015</v>
      </c>
      <c r="AW148" s="165">
        <v>2015</v>
      </c>
      <c r="AX148" s="165">
        <v>2015</v>
      </c>
      <c r="AY148" s="165">
        <v>2014</v>
      </c>
      <c r="AZ148" s="165">
        <v>2015</v>
      </c>
      <c r="BA148" s="165">
        <v>2015</v>
      </c>
      <c r="BB148" s="165">
        <v>2016</v>
      </c>
      <c r="BC148" s="165">
        <v>2015</v>
      </c>
      <c r="BD148" s="165">
        <v>2014</v>
      </c>
      <c r="BE148" s="165">
        <v>2014</v>
      </c>
      <c r="BF148" s="108"/>
    </row>
    <row r="149" spans="1:58" x14ac:dyDescent="0.25">
      <c r="A149" s="133" t="s">
        <v>274</v>
      </c>
      <c r="B149" s="111" t="s">
        <v>273</v>
      </c>
      <c r="C149" s="163">
        <v>2014</v>
      </c>
      <c r="D149" s="163">
        <v>2014</v>
      </c>
      <c r="E149" s="163">
        <v>2014</v>
      </c>
      <c r="F149" s="163">
        <v>2014</v>
      </c>
      <c r="G149" s="163">
        <v>2014</v>
      </c>
      <c r="H149" s="163">
        <v>2014</v>
      </c>
      <c r="I149" s="163">
        <v>2014</v>
      </c>
      <c r="J149" s="163">
        <v>2016</v>
      </c>
      <c r="K149" s="163">
        <v>2016</v>
      </c>
      <c r="L149" s="163">
        <v>2016</v>
      </c>
      <c r="M149" s="165">
        <v>2017</v>
      </c>
      <c r="N149" s="165">
        <v>2017</v>
      </c>
      <c r="O149" s="165">
        <v>2016</v>
      </c>
      <c r="P149" s="165">
        <v>2016</v>
      </c>
      <c r="Q149" s="165">
        <v>2015</v>
      </c>
      <c r="R149" s="165">
        <v>2009</v>
      </c>
      <c r="S149" s="165">
        <v>2017</v>
      </c>
      <c r="T149" s="165">
        <v>2014</v>
      </c>
      <c r="U149" s="165">
        <v>2015</v>
      </c>
      <c r="V149" s="165" t="s">
        <v>1131</v>
      </c>
      <c r="W149" s="165">
        <v>2015</v>
      </c>
      <c r="X149" s="165">
        <v>2008</v>
      </c>
      <c r="Y149" s="165" t="s">
        <v>1053</v>
      </c>
      <c r="Z149" s="165">
        <v>2015</v>
      </c>
      <c r="AA149" s="165">
        <v>2015</v>
      </c>
      <c r="AB149" s="165">
        <v>2014</v>
      </c>
      <c r="AC149" s="165">
        <v>2014</v>
      </c>
      <c r="AD149" s="165">
        <v>2015</v>
      </c>
      <c r="AE149" s="165">
        <v>2012</v>
      </c>
      <c r="AF149" s="165">
        <v>2015</v>
      </c>
      <c r="AG149" s="164">
        <v>2010</v>
      </c>
      <c r="AH149" s="165">
        <v>2015</v>
      </c>
      <c r="AI149" s="165">
        <v>2016</v>
      </c>
      <c r="AJ149" s="165">
        <v>2017</v>
      </c>
      <c r="AK149" s="168" t="s">
        <v>1053</v>
      </c>
      <c r="AL149" s="168">
        <v>2016</v>
      </c>
      <c r="AM149" s="165">
        <v>2016</v>
      </c>
      <c r="AN149" s="165">
        <v>2014</v>
      </c>
      <c r="AO149" s="165">
        <v>2014</v>
      </c>
      <c r="AP149" s="165">
        <v>2011</v>
      </c>
      <c r="AQ149" s="165" t="s">
        <v>1053</v>
      </c>
      <c r="AR149" s="165" t="s">
        <v>1053</v>
      </c>
      <c r="AS149" s="165">
        <v>2015</v>
      </c>
      <c r="AT149" s="165">
        <v>2016</v>
      </c>
      <c r="AU149" s="165">
        <v>2014</v>
      </c>
      <c r="AV149" s="165">
        <v>2015</v>
      </c>
      <c r="AW149" s="165">
        <v>2015</v>
      </c>
      <c r="AX149" s="165">
        <v>2015</v>
      </c>
      <c r="AY149" s="165">
        <v>2014</v>
      </c>
      <c r="AZ149" s="165">
        <v>2015</v>
      </c>
      <c r="BA149" s="165">
        <v>2015</v>
      </c>
      <c r="BB149" s="165">
        <v>2016</v>
      </c>
      <c r="BC149" s="165">
        <v>2015</v>
      </c>
      <c r="BD149" s="165">
        <v>2014</v>
      </c>
      <c r="BE149" s="165">
        <v>2014</v>
      </c>
      <c r="BF149" s="108"/>
    </row>
    <row r="150" spans="1:58" x14ac:dyDescent="0.25">
      <c r="A150" s="133" t="s">
        <v>276</v>
      </c>
      <c r="B150" s="111" t="s">
        <v>275</v>
      </c>
      <c r="C150" s="163">
        <v>2014</v>
      </c>
      <c r="D150" s="163">
        <v>2014</v>
      </c>
      <c r="E150" s="163">
        <v>2014</v>
      </c>
      <c r="F150" s="163">
        <v>2014</v>
      </c>
      <c r="G150" s="163">
        <v>2014</v>
      </c>
      <c r="H150" s="163">
        <v>2014</v>
      </c>
      <c r="I150" s="163">
        <v>2014</v>
      </c>
      <c r="J150" s="163">
        <v>2016</v>
      </c>
      <c r="K150" s="163">
        <v>2016</v>
      </c>
      <c r="L150" s="163">
        <v>2016</v>
      </c>
      <c r="M150" s="165">
        <v>2017</v>
      </c>
      <c r="N150" s="165">
        <v>2017</v>
      </c>
      <c r="O150" s="165">
        <v>2016</v>
      </c>
      <c r="P150" s="165">
        <v>2016</v>
      </c>
      <c r="Q150" s="165">
        <v>2015</v>
      </c>
      <c r="R150" s="165" t="s">
        <v>1053</v>
      </c>
      <c r="S150" s="165">
        <v>2017</v>
      </c>
      <c r="T150" s="165">
        <v>2014</v>
      </c>
      <c r="U150" s="165">
        <v>2015</v>
      </c>
      <c r="V150" s="165" t="s">
        <v>1053</v>
      </c>
      <c r="W150" s="165">
        <v>2015</v>
      </c>
      <c r="X150" s="165">
        <v>2005</v>
      </c>
      <c r="Y150" s="165">
        <v>2012</v>
      </c>
      <c r="Z150" s="165">
        <v>2015</v>
      </c>
      <c r="AA150" s="165">
        <v>2015</v>
      </c>
      <c r="AB150" s="165" t="s">
        <v>1053</v>
      </c>
      <c r="AC150" s="165">
        <v>2014</v>
      </c>
      <c r="AD150" s="165">
        <v>2015</v>
      </c>
      <c r="AE150" s="165">
        <v>2012</v>
      </c>
      <c r="AF150" s="165">
        <v>2015</v>
      </c>
      <c r="AG150" s="164" t="s">
        <v>1053</v>
      </c>
      <c r="AH150" s="165">
        <v>2015</v>
      </c>
      <c r="AI150" s="165">
        <v>2016</v>
      </c>
      <c r="AJ150" s="165">
        <v>2017</v>
      </c>
      <c r="AK150" s="168" t="s">
        <v>1053</v>
      </c>
      <c r="AL150" s="168">
        <v>2017</v>
      </c>
      <c r="AM150" s="165">
        <v>2016</v>
      </c>
      <c r="AN150" s="165">
        <v>2014</v>
      </c>
      <c r="AO150" s="165">
        <v>2014</v>
      </c>
      <c r="AP150" s="165">
        <v>2013</v>
      </c>
      <c r="AQ150" s="165">
        <v>2014</v>
      </c>
      <c r="AR150" s="165" t="s">
        <v>1053</v>
      </c>
      <c r="AS150" s="165">
        <v>2015</v>
      </c>
      <c r="AT150" s="165">
        <v>2016</v>
      </c>
      <c r="AU150" s="165">
        <v>2014</v>
      </c>
      <c r="AV150" s="165">
        <v>2015</v>
      </c>
      <c r="AW150" s="165">
        <v>2015</v>
      </c>
      <c r="AX150" s="165">
        <v>2015</v>
      </c>
      <c r="AY150" s="165">
        <v>2014</v>
      </c>
      <c r="AZ150" s="165">
        <v>2015</v>
      </c>
      <c r="BA150" s="165">
        <v>2015</v>
      </c>
      <c r="BB150" s="165">
        <v>2016</v>
      </c>
      <c r="BC150" s="165">
        <v>2015</v>
      </c>
      <c r="BD150" s="165">
        <v>2014</v>
      </c>
      <c r="BE150" s="165">
        <v>2014</v>
      </c>
      <c r="BF150" s="108"/>
    </row>
    <row r="151" spans="1:58" x14ac:dyDescent="0.25">
      <c r="A151" s="133" t="s">
        <v>278</v>
      </c>
      <c r="B151" s="111" t="s">
        <v>277</v>
      </c>
      <c r="C151" s="163">
        <v>2014</v>
      </c>
      <c r="D151" s="163">
        <v>2014</v>
      </c>
      <c r="E151" s="163">
        <v>2014</v>
      </c>
      <c r="F151" s="163">
        <v>2014</v>
      </c>
      <c r="G151" s="163">
        <v>2014</v>
      </c>
      <c r="H151" s="163">
        <v>2014</v>
      </c>
      <c r="I151" s="163">
        <v>2014</v>
      </c>
      <c r="J151" s="163">
        <v>2016</v>
      </c>
      <c r="K151" s="163">
        <v>2016</v>
      </c>
      <c r="L151" s="163">
        <v>2016</v>
      </c>
      <c r="M151" s="165">
        <v>2017</v>
      </c>
      <c r="N151" s="165">
        <v>2017</v>
      </c>
      <c r="O151" s="165">
        <v>2016</v>
      </c>
      <c r="P151" s="165">
        <v>2016</v>
      </c>
      <c r="Q151" s="165">
        <v>2015</v>
      </c>
      <c r="R151" s="165">
        <v>2014</v>
      </c>
      <c r="S151" s="165">
        <v>2017</v>
      </c>
      <c r="T151" s="165">
        <v>2014</v>
      </c>
      <c r="U151" s="165">
        <v>2015</v>
      </c>
      <c r="V151" s="165" t="s">
        <v>1131</v>
      </c>
      <c r="W151" s="165">
        <v>2015</v>
      </c>
      <c r="X151" s="165">
        <v>2014</v>
      </c>
      <c r="Y151" s="165">
        <v>2010</v>
      </c>
      <c r="Z151" s="165">
        <v>2015</v>
      </c>
      <c r="AA151" s="165">
        <v>2015</v>
      </c>
      <c r="AB151" s="165">
        <v>2015</v>
      </c>
      <c r="AC151" s="165">
        <v>2014</v>
      </c>
      <c r="AD151" s="165">
        <v>2015</v>
      </c>
      <c r="AE151" s="165">
        <v>2012</v>
      </c>
      <c r="AF151" s="165">
        <v>2015</v>
      </c>
      <c r="AG151" s="164">
        <v>2011</v>
      </c>
      <c r="AH151" s="165">
        <v>2015</v>
      </c>
      <c r="AI151" s="165">
        <v>2016</v>
      </c>
      <c r="AJ151" s="165">
        <v>2017</v>
      </c>
      <c r="AK151" s="168">
        <v>2016</v>
      </c>
      <c r="AL151" s="168">
        <v>2016</v>
      </c>
      <c r="AM151" s="165">
        <v>2016</v>
      </c>
      <c r="AN151" s="165">
        <v>2014</v>
      </c>
      <c r="AO151" s="165">
        <v>2014</v>
      </c>
      <c r="AP151" s="165">
        <v>2014</v>
      </c>
      <c r="AQ151" s="165">
        <v>2014</v>
      </c>
      <c r="AR151" s="165">
        <v>2015</v>
      </c>
      <c r="AS151" s="165">
        <v>2015</v>
      </c>
      <c r="AT151" s="165">
        <v>2016</v>
      </c>
      <c r="AU151" s="165">
        <v>2014</v>
      </c>
      <c r="AV151" s="165">
        <v>2015</v>
      </c>
      <c r="AW151" s="165">
        <v>2015</v>
      </c>
      <c r="AX151" s="165">
        <v>2015</v>
      </c>
      <c r="AY151" s="165">
        <v>2014</v>
      </c>
      <c r="AZ151" s="165">
        <v>2015</v>
      </c>
      <c r="BA151" s="165">
        <v>2015</v>
      </c>
      <c r="BB151" s="165">
        <v>2016</v>
      </c>
      <c r="BC151" s="165">
        <v>2015</v>
      </c>
      <c r="BD151" s="165">
        <v>2014</v>
      </c>
      <c r="BE151" s="165">
        <v>2014</v>
      </c>
      <c r="BF151" s="108"/>
    </row>
    <row r="152" spans="1:58" x14ac:dyDescent="0.25">
      <c r="A152" s="133" t="s">
        <v>280</v>
      </c>
      <c r="B152" s="111" t="s">
        <v>279</v>
      </c>
      <c r="C152" s="163">
        <v>2014</v>
      </c>
      <c r="D152" s="163">
        <v>2014</v>
      </c>
      <c r="E152" s="163">
        <v>2014</v>
      </c>
      <c r="F152" s="163">
        <v>2014</v>
      </c>
      <c r="G152" s="163">
        <v>2014</v>
      </c>
      <c r="H152" s="163">
        <v>2014</v>
      </c>
      <c r="I152" s="163">
        <v>2014</v>
      </c>
      <c r="J152" s="163">
        <v>2016</v>
      </c>
      <c r="K152" s="163">
        <v>2016</v>
      </c>
      <c r="L152" s="163">
        <v>2016</v>
      </c>
      <c r="M152" s="165">
        <v>2017</v>
      </c>
      <c r="N152" s="165">
        <v>2017</v>
      </c>
      <c r="O152" s="165">
        <v>2016</v>
      </c>
      <c r="P152" s="165">
        <v>2016</v>
      </c>
      <c r="Q152" s="165">
        <v>2015</v>
      </c>
      <c r="R152" s="165">
        <v>2014</v>
      </c>
      <c r="S152" s="165">
        <v>2017</v>
      </c>
      <c r="T152" s="165">
        <v>2014</v>
      </c>
      <c r="U152" s="165">
        <v>2015</v>
      </c>
      <c r="V152" s="165" t="s">
        <v>1131</v>
      </c>
      <c r="W152" s="165">
        <v>2015</v>
      </c>
      <c r="X152" s="165">
        <v>2014</v>
      </c>
      <c r="Y152" s="165">
        <v>2010</v>
      </c>
      <c r="Z152" s="165">
        <v>2015</v>
      </c>
      <c r="AA152" s="165">
        <v>2015</v>
      </c>
      <c r="AB152" s="165">
        <v>2013</v>
      </c>
      <c r="AC152" s="165">
        <v>2014</v>
      </c>
      <c r="AD152" s="165">
        <v>2015</v>
      </c>
      <c r="AE152" s="165" t="s">
        <v>1053</v>
      </c>
      <c r="AF152" s="165">
        <v>2015</v>
      </c>
      <c r="AG152" s="164">
        <v>2010</v>
      </c>
      <c r="AH152" s="165">
        <v>2015</v>
      </c>
      <c r="AI152" s="165">
        <v>2016</v>
      </c>
      <c r="AJ152" s="165">
        <v>2017</v>
      </c>
      <c r="AK152" s="168" t="s">
        <v>1053</v>
      </c>
      <c r="AL152" s="168">
        <v>2016</v>
      </c>
      <c r="AM152" s="165">
        <v>2016</v>
      </c>
      <c r="AN152" s="165">
        <v>2014</v>
      </c>
      <c r="AO152" s="165">
        <v>2014</v>
      </c>
      <c r="AP152" s="165">
        <v>2011</v>
      </c>
      <c r="AQ152" s="165">
        <v>2012</v>
      </c>
      <c r="AR152" s="165">
        <v>2015</v>
      </c>
      <c r="AS152" s="165">
        <v>2015</v>
      </c>
      <c r="AT152" s="165">
        <v>2016</v>
      </c>
      <c r="AU152" s="165">
        <v>2014</v>
      </c>
      <c r="AV152" s="165">
        <v>2015</v>
      </c>
      <c r="AW152" s="165">
        <v>2015</v>
      </c>
      <c r="AX152" s="165">
        <v>2015</v>
      </c>
      <c r="AY152" s="165">
        <v>2014</v>
      </c>
      <c r="AZ152" s="165">
        <v>2015</v>
      </c>
      <c r="BA152" s="165">
        <v>2015</v>
      </c>
      <c r="BB152" s="165">
        <v>2016</v>
      </c>
      <c r="BC152" s="165">
        <v>2015</v>
      </c>
      <c r="BD152" s="165">
        <v>2014</v>
      </c>
      <c r="BE152" s="165">
        <v>2014</v>
      </c>
      <c r="BF152" s="108"/>
    </row>
    <row r="153" spans="1:58" x14ac:dyDescent="0.25">
      <c r="A153" s="133" t="s">
        <v>282</v>
      </c>
      <c r="B153" s="111" t="s">
        <v>281</v>
      </c>
      <c r="C153" s="163">
        <v>2014</v>
      </c>
      <c r="D153" s="163">
        <v>2014</v>
      </c>
      <c r="E153" s="163">
        <v>2014</v>
      </c>
      <c r="F153" s="163">
        <v>2014</v>
      </c>
      <c r="G153" s="163">
        <v>2014</v>
      </c>
      <c r="H153" s="163">
        <v>2014</v>
      </c>
      <c r="I153" s="163">
        <v>2014</v>
      </c>
      <c r="J153" s="163">
        <v>2016</v>
      </c>
      <c r="K153" s="163">
        <v>2016</v>
      </c>
      <c r="L153" s="163">
        <v>2016</v>
      </c>
      <c r="M153" s="165">
        <v>2017</v>
      </c>
      <c r="N153" s="165">
        <v>2017</v>
      </c>
      <c r="O153" s="165">
        <v>2016</v>
      </c>
      <c r="P153" s="165">
        <v>2016</v>
      </c>
      <c r="Q153" s="165">
        <v>2015</v>
      </c>
      <c r="R153" s="165" t="s">
        <v>1053</v>
      </c>
      <c r="S153" s="165">
        <v>2017</v>
      </c>
      <c r="T153" s="165">
        <v>2014</v>
      </c>
      <c r="U153" s="165">
        <v>2015</v>
      </c>
      <c r="V153" s="165" t="s">
        <v>1131</v>
      </c>
      <c r="W153" s="165">
        <v>2015</v>
      </c>
      <c r="X153" s="165">
        <v>2012</v>
      </c>
      <c r="Y153" s="165">
        <v>2012</v>
      </c>
      <c r="Z153" s="165">
        <v>2015</v>
      </c>
      <c r="AA153" s="165">
        <v>2015</v>
      </c>
      <c r="AB153" s="165" t="s">
        <v>1053</v>
      </c>
      <c r="AC153" s="165">
        <v>2014</v>
      </c>
      <c r="AD153" s="165">
        <v>2015</v>
      </c>
      <c r="AE153" s="165" t="s">
        <v>1053</v>
      </c>
      <c r="AF153" s="165" t="s">
        <v>1053</v>
      </c>
      <c r="AG153" s="164">
        <v>2006</v>
      </c>
      <c r="AH153" s="165">
        <v>2015</v>
      </c>
      <c r="AI153" s="165">
        <v>2016</v>
      </c>
      <c r="AJ153" s="165">
        <v>2017</v>
      </c>
      <c r="AK153" s="168" t="s">
        <v>1053</v>
      </c>
      <c r="AL153" s="168" t="s">
        <v>1053</v>
      </c>
      <c r="AM153" s="165">
        <v>2016</v>
      </c>
      <c r="AN153" s="165">
        <v>2014</v>
      </c>
      <c r="AO153" s="165">
        <v>2014</v>
      </c>
      <c r="AP153" s="165">
        <v>2013</v>
      </c>
      <c r="AQ153" s="165">
        <v>2013</v>
      </c>
      <c r="AR153" s="165">
        <v>2015</v>
      </c>
      <c r="AS153" s="165">
        <v>2015</v>
      </c>
      <c r="AT153" s="165">
        <v>2015</v>
      </c>
      <c r="AU153" s="165">
        <v>2014</v>
      </c>
      <c r="AV153" s="165">
        <v>2015</v>
      </c>
      <c r="AW153" s="165">
        <v>2015</v>
      </c>
      <c r="AX153" s="165">
        <v>2015</v>
      </c>
      <c r="AY153" s="165">
        <v>2014</v>
      </c>
      <c r="AZ153" s="165">
        <v>2015</v>
      </c>
      <c r="BA153" s="165">
        <v>2015</v>
      </c>
      <c r="BB153" s="165">
        <v>2016</v>
      </c>
      <c r="BC153" s="165">
        <v>2015</v>
      </c>
      <c r="BD153" s="165">
        <v>2014</v>
      </c>
      <c r="BE153" s="165">
        <v>2014</v>
      </c>
      <c r="BF153" s="108"/>
    </row>
    <row r="154" spans="1:58" x14ac:dyDescent="0.25">
      <c r="A154" s="133" t="s">
        <v>284</v>
      </c>
      <c r="B154" s="111" t="s">
        <v>283</v>
      </c>
      <c r="C154" s="163">
        <v>2014</v>
      </c>
      <c r="D154" s="163">
        <v>2014</v>
      </c>
      <c r="E154" s="163">
        <v>2014</v>
      </c>
      <c r="F154" s="163">
        <v>2014</v>
      </c>
      <c r="G154" s="163">
        <v>2014</v>
      </c>
      <c r="H154" s="163">
        <v>2014</v>
      </c>
      <c r="I154" s="163">
        <v>2014</v>
      </c>
      <c r="J154" s="163">
        <v>2016</v>
      </c>
      <c r="K154" s="163">
        <v>2016</v>
      </c>
      <c r="L154" s="163">
        <v>2016</v>
      </c>
      <c r="M154" s="165">
        <v>2017</v>
      </c>
      <c r="N154" s="165">
        <v>2017</v>
      </c>
      <c r="O154" s="165">
        <v>2016</v>
      </c>
      <c r="P154" s="165">
        <v>2016</v>
      </c>
      <c r="Q154" s="165">
        <v>2015</v>
      </c>
      <c r="R154" s="165">
        <v>2013</v>
      </c>
      <c r="S154" s="165">
        <v>2017</v>
      </c>
      <c r="T154" s="165">
        <v>2014</v>
      </c>
      <c r="U154" s="165">
        <v>2015</v>
      </c>
      <c r="V154" s="165" t="s">
        <v>1131</v>
      </c>
      <c r="W154" s="165">
        <v>2015</v>
      </c>
      <c r="X154" s="165">
        <v>2013</v>
      </c>
      <c r="Y154" s="165">
        <v>2010</v>
      </c>
      <c r="Z154" s="165">
        <v>2015</v>
      </c>
      <c r="AA154" s="165">
        <v>2015</v>
      </c>
      <c r="AB154" s="165">
        <v>2015</v>
      </c>
      <c r="AC154" s="165">
        <v>2014</v>
      </c>
      <c r="AD154" s="165">
        <v>2015</v>
      </c>
      <c r="AE154" s="165">
        <v>2012</v>
      </c>
      <c r="AF154" s="165">
        <v>2015</v>
      </c>
      <c r="AG154" s="164">
        <v>2011</v>
      </c>
      <c r="AH154" s="165">
        <v>2015</v>
      </c>
      <c r="AI154" s="165">
        <v>2016</v>
      </c>
      <c r="AJ154" s="165">
        <v>2017</v>
      </c>
      <c r="AK154" s="168" t="s">
        <v>1053</v>
      </c>
      <c r="AL154" s="168">
        <v>2016</v>
      </c>
      <c r="AM154" s="165">
        <v>2016</v>
      </c>
      <c r="AN154" s="165">
        <v>2014</v>
      </c>
      <c r="AO154" s="165">
        <v>2014</v>
      </c>
      <c r="AP154" s="165">
        <v>2014</v>
      </c>
      <c r="AQ154" s="165">
        <v>2014</v>
      </c>
      <c r="AR154" s="165">
        <v>2009</v>
      </c>
      <c r="AS154" s="165">
        <v>2015</v>
      </c>
      <c r="AT154" s="165">
        <v>2016</v>
      </c>
      <c r="AU154" s="165">
        <v>2014</v>
      </c>
      <c r="AV154" s="165">
        <v>2015</v>
      </c>
      <c r="AW154" s="165">
        <v>2015</v>
      </c>
      <c r="AX154" s="165">
        <v>2015</v>
      </c>
      <c r="AY154" s="165">
        <v>2014</v>
      </c>
      <c r="AZ154" s="165">
        <v>2015</v>
      </c>
      <c r="BA154" s="165">
        <v>2015</v>
      </c>
      <c r="BB154" s="165">
        <v>2016</v>
      </c>
      <c r="BC154" s="165">
        <v>2015</v>
      </c>
      <c r="BD154" s="165">
        <v>2014</v>
      </c>
      <c r="BE154" s="165">
        <v>2014</v>
      </c>
      <c r="BF154" s="108"/>
    </row>
    <row r="155" spans="1:58" x14ac:dyDescent="0.25">
      <c r="A155" s="133" t="s">
        <v>286</v>
      </c>
      <c r="B155" s="111" t="s">
        <v>285</v>
      </c>
      <c r="C155" s="163">
        <v>2014</v>
      </c>
      <c r="D155" s="163">
        <v>2014</v>
      </c>
      <c r="E155" s="163">
        <v>2014</v>
      </c>
      <c r="F155" s="163">
        <v>2014</v>
      </c>
      <c r="G155" s="163">
        <v>2014</v>
      </c>
      <c r="H155" s="163">
        <v>2014</v>
      </c>
      <c r="I155" s="163">
        <v>2014</v>
      </c>
      <c r="J155" s="163">
        <v>2016</v>
      </c>
      <c r="K155" s="163">
        <v>2016</v>
      </c>
      <c r="L155" s="163">
        <v>2016</v>
      </c>
      <c r="M155" s="165">
        <v>2017</v>
      </c>
      <c r="N155" s="165">
        <v>2017</v>
      </c>
      <c r="O155" s="165">
        <v>2016</v>
      </c>
      <c r="P155" s="165">
        <v>2016</v>
      </c>
      <c r="Q155" s="165">
        <v>2015</v>
      </c>
      <c r="R155" s="165" t="s">
        <v>1053</v>
      </c>
      <c r="S155" s="165">
        <v>2017</v>
      </c>
      <c r="T155" s="165">
        <v>2014</v>
      </c>
      <c r="U155" s="165">
        <v>2015</v>
      </c>
      <c r="V155" s="165" t="s">
        <v>1053</v>
      </c>
      <c r="W155" s="165">
        <v>2015</v>
      </c>
      <c r="X155" s="165" t="s">
        <v>1053</v>
      </c>
      <c r="Y155" s="165">
        <v>2013</v>
      </c>
      <c r="Z155" s="165">
        <v>2015</v>
      </c>
      <c r="AA155" s="165">
        <v>2015</v>
      </c>
      <c r="AB155" s="165" t="s">
        <v>1053</v>
      </c>
      <c r="AC155" s="165">
        <v>2014</v>
      </c>
      <c r="AD155" s="165">
        <v>2015</v>
      </c>
      <c r="AE155" s="165" t="s">
        <v>1053</v>
      </c>
      <c r="AF155" s="165">
        <v>2015</v>
      </c>
      <c r="AG155" s="164" t="s">
        <v>1053</v>
      </c>
      <c r="AH155" s="165">
        <v>2015</v>
      </c>
      <c r="AI155" s="165">
        <v>2016</v>
      </c>
      <c r="AJ155" s="165">
        <v>2017</v>
      </c>
      <c r="AK155" s="168" t="s">
        <v>1053</v>
      </c>
      <c r="AL155" s="168">
        <v>2016</v>
      </c>
      <c r="AM155" s="165">
        <v>2016</v>
      </c>
      <c r="AN155" s="165">
        <v>2014</v>
      </c>
      <c r="AO155" s="165">
        <v>2014</v>
      </c>
      <c r="AP155" s="165">
        <v>2014</v>
      </c>
      <c r="AQ155" s="165">
        <v>2014</v>
      </c>
      <c r="AR155" s="165">
        <v>2007</v>
      </c>
      <c r="AS155" s="165">
        <v>2015</v>
      </c>
      <c r="AT155" s="165">
        <v>2016</v>
      </c>
      <c r="AU155" s="165">
        <v>2014</v>
      </c>
      <c r="AV155" s="165">
        <v>2015</v>
      </c>
      <c r="AW155" s="165">
        <v>2015</v>
      </c>
      <c r="AX155" s="165">
        <v>2015</v>
      </c>
      <c r="AY155" s="165">
        <v>2014</v>
      </c>
      <c r="AZ155" s="165">
        <v>2015</v>
      </c>
      <c r="BA155" s="165">
        <v>2015</v>
      </c>
      <c r="BB155" s="165">
        <v>2016</v>
      </c>
      <c r="BC155" s="165">
        <v>2015</v>
      </c>
      <c r="BD155" s="165">
        <v>2014</v>
      </c>
      <c r="BE155" s="165">
        <v>2014</v>
      </c>
      <c r="BF155" s="108"/>
    </row>
    <row r="156" spans="1:58" x14ac:dyDescent="0.25">
      <c r="A156" s="133" t="s">
        <v>288</v>
      </c>
      <c r="B156" s="111" t="s">
        <v>287</v>
      </c>
      <c r="C156" s="163">
        <v>2014</v>
      </c>
      <c r="D156" s="163">
        <v>2014</v>
      </c>
      <c r="E156" s="163">
        <v>2014</v>
      </c>
      <c r="F156" s="163">
        <v>2014</v>
      </c>
      <c r="G156" s="163">
        <v>2014</v>
      </c>
      <c r="H156" s="163">
        <v>2014</v>
      </c>
      <c r="I156" s="163">
        <v>2014</v>
      </c>
      <c r="J156" s="163">
        <v>2016</v>
      </c>
      <c r="K156" s="163">
        <v>2016</v>
      </c>
      <c r="L156" s="163">
        <v>2016</v>
      </c>
      <c r="M156" s="165">
        <v>2017</v>
      </c>
      <c r="N156" s="165">
        <v>2017</v>
      </c>
      <c r="O156" s="165">
        <v>2016</v>
      </c>
      <c r="P156" s="165">
        <v>2016</v>
      </c>
      <c r="Q156" s="165">
        <v>2015</v>
      </c>
      <c r="R156" s="165" t="s">
        <v>1053</v>
      </c>
      <c r="S156" s="165">
        <v>2017</v>
      </c>
      <c r="T156" s="165">
        <v>2014</v>
      </c>
      <c r="U156" s="165">
        <v>2015</v>
      </c>
      <c r="V156" s="165" t="s">
        <v>1053</v>
      </c>
      <c r="W156" s="165">
        <v>2015</v>
      </c>
      <c r="X156" s="165" t="s">
        <v>1053</v>
      </c>
      <c r="Y156" s="165">
        <v>2012</v>
      </c>
      <c r="Z156" s="165">
        <v>2015</v>
      </c>
      <c r="AA156" s="165">
        <v>2015</v>
      </c>
      <c r="AB156" s="165">
        <v>2014</v>
      </c>
      <c r="AC156" s="165">
        <v>2014</v>
      </c>
      <c r="AD156" s="165">
        <v>2015</v>
      </c>
      <c r="AE156" s="165" t="s">
        <v>1053</v>
      </c>
      <c r="AF156" s="165">
        <v>2015</v>
      </c>
      <c r="AG156" s="164">
        <v>2012</v>
      </c>
      <c r="AH156" s="165">
        <v>2015</v>
      </c>
      <c r="AI156" s="165">
        <v>2016</v>
      </c>
      <c r="AJ156" s="165">
        <v>2017</v>
      </c>
      <c r="AK156" s="168" t="s">
        <v>1053</v>
      </c>
      <c r="AL156" s="168">
        <v>2016</v>
      </c>
      <c r="AM156" s="165">
        <v>2016</v>
      </c>
      <c r="AN156" s="165">
        <v>2014</v>
      </c>
      <c r="AO156" s="165">
        <v>2014</v>
      </c>
      <c r="AP156" s="165">
        <v>2014</v>
      </c>
      <c r="AQ156" s="165">
        <v>2014</v>
      </c>
      <c r="AR156" s="165">
        <v>2015</v>
      </c>
      <c r="AS156" s="165">
        <v>2015</v>
      </c>
      <c r="AT156" s="165">
        <v>2016</v>
      </c>
      <c r="AU156" s="165">
        <v>2014</v>
      </c>
      <c r="AV156" s="165" t="s">
        <v>1053</v>
      </c>
      <c r="AW156" s="165">
        <v>2015</v>
      </c>
      <c r="AX156" s="165">
        <v>2015</v>
      </c>
      <c r="AY156" s="165">
        <v>2014</v>
      </c>
      <c r="AZ156" s="165">
        <v>2015</v>
      </c>
      <c r="BA156" s="165">
        <v>2015</v>
      </c>
      <c r="BB156" s="165">
        <v>2016</v>
      </c>
      <c r="BC156" s="165">
        <v>2015</v>
      </c>
      <c r="BD156" s="165">
        <v>2014</v>
      </c>
      <c r="BE156" s="165">
        <v>2014</v>
      </c>
      <c r="BF156" s="108"/>
    </row>
    <row r="157" spans="1:58" x14ac:dyDescent="0.25">
      <c r="A157" s="133" t="s">
        <v>290</v>
      </c>
      <c r="B157" s="111" t="s">
        <v>289</v>
      </c>
      <c r="C157" s="163">
        <v>2014</v>
      </c>
      <c r="D157" s="163">
        <v>2014</v>
      </c>
      <c r="E157" s="163">
        <v>2014</v>
      </c>
      <c r="F157" s="163">
        <v>2014</v>
      </c>
      <c r="G157" s="163">
        <v>2014</v>
      </c>
      <c r="H157" s="163">
        <v>2014</v>
      </c>
      <c r="I157" s="163">
        <v>2014</v>
      </c>
      <c r="J157" s="163">
        <v>2016</v>
      </c>
      <c r="K157" s="163">
        <v>2016</v>
      </c>
      <c r="L157" s="163">
        <v>2016</v>
      </c>
      <c r="M157" s="165">
        <v>2017</v>
      </c>
      <c r="N157" s="165">
        <v>2017</v>
      </c>
      <c r="O157" s="165">
        <v>2016</v>
      </c>
      <c r="P157" s="165">
        <v>2016</v>
      </c>
      <c r="Q157" s="165">
        <v>2015</v>
      </c>
      <c r="R157" s="165" t="s">
        <v>1053</v>
      </c>
      <c r="S157" s="165">
        <v>2017</v>
      </c>
      <c r="T157" s="165">
        <v>2014</v>
      </c>
      <c r="U157" s="165">
        <v>2015</v>
      </c>
      <c r="V157" s="165" t="s">
        <v>1053</v>
      </c>
      <c r="W157" s="165">
        <v>2015</v>
      </c>
      <c r="X157" s="165" t="s">
        <v>1053</v>
      </c>
      <c r="Y157" s="165">
        <v>2011</v>
      </c>
      <c r="Z157" s="165">
        <v>2015</v>
      </c>
      <c r="AA157" s="165">
        <v>2015</v>
      </c>
      <c r="AB157" s="165">
        <v>2014</v>
      </c>
      <c r="AC157" s="165">
        <v>2014</v>
      </c>
      <c r="AD157" s="165">
        <v>2015</v>
      </c>
      <c r="AE157" s="165" t="s">
        <v>1053</v>
      </c>
      <c r="AF157" s="165">
        <v>2015</v>
      </c>
      <c r="AG157" s="164">
        <v>2012</v>
      </c>
      <c r="AH157" s="165">
        <v>2015</v>
      </c>
      <c r="AI157" s="165">
        <v>2016</v>
      </c>
      <c r="AJ157" s="165">
        <v>2017</v>
      </c>
      <c r="AK157" s="168" t="s">
        <v>1053</v>
      </c>
      <c r="AL157" s="168">
        <v>2016</v>
      </c>
      <c r="AM157" s="165">
        <v>2016</v>
      </c>
      <c r="AN157" s="165">
        <v>2014</v>
      </c>
      <c r="AO157" s="165">
        <v>2014</v>
      </c>
      <c r="AP157" s="165">
        <v>2014</v>
      </c>
      <c r="AQ157" s="165">
        <v>2014</v>
      </c>
      <c r="AR157" s="165">
        <v>2015</v>
      </c>
      <c r="AS157" s="165">
        <v>2015</v>
      </c>
      <c r="AT157" s="165">
        <v>2016</v>
      </c>
      <c r="AU157" s="165">
        <v>2014</v>
      </c>
      <c r="AV157" s="165">
        <v>2015</v>
      </c>
      <c r="AW157" s="165">
        <v>2015</v>
      </c>
      <c r="AX157" s="165">
        <v>2015</v>
      </c>
      <c r="AY157" s="165">
        <v>2014</v>
      </c>
      <c r="AZ157" s="165">
        <v>2015</v>
      </c>
      <c r="BA157" s="165">
        <v>2015</v>
      </c>
      <c r="BB157" s="165">
        <v>2016</v>
      </c>
      <c r="BC157" s="165">
        <v>2015</v>
      </c>
      <c r="BD157" s="165">
        <v>2014</v>
      </c>
      <c r="BE157" s="165">
        <v>2014</v>
      </c>
      <c r="BF157" s="108"/>
    </row>
    <row r="158" spans="1:58" x14ac:dyDescent="0.25">
      <c r="A158" s="133" t="s">
        <v>292</v>
      </c>
      <c r="B158" s="111" t="s">
        <v>291</v>
      </c>
      <c r="C158" s="163">
        <v>2014</v>
      </c>
      <c r="D158" s="163">
        <v>2014</v>
      </c>
      <c r="E158" s="163">
        <v>2014</v>
      </c>
      <c r="F158" s="163">
        <v>2014</v>
      </c>
      <c r="G158" s="163">
        <v>2014</v>
      </c>
      <c r="H158" s="163">
        <v>2014</v>
      </c>
      <c r="I158" s="163">
        <v>2014</v>
      </c>
      <c r="J158" s="163">
        <v>2016</v>
      </c>
      <c r="K158" s="163">
        <v>2016</v>
      </c>
      <c r="L158" s="163">
        <v>2016</v>
      </c>
      <c r="M158" s="165">
        <v>2017</v>
      </c>
      <c r="N158" s="165">
        <v>2017</v>
      </c>
      <c r="O158" s="165">
        <v>2016</v>
      </c>
      <c r="P158" s="165">
        <v>2016</v>
      </c>
      <c r="Q158" s="165">
        <v>2015</v>
      </c>
      <c r="R158" s="165" t="s">
        <v>1053</v>
      </c>
      <c r="S158" s="165">
        <v>2017</v>
      </c>
      <c r="T158" s="165">
        <v>2014</v>
      </c>
      <c r="U158" s="165">
        <v>2015</v>
      </c>
      <c r="V158" s="165" t="s">
        <v>1131</v>
      </c>
      <c r="W158" s="165">
        <v>2015</v>
      </c>
      <c r="X158" s="165">
        <v>2007</v>
      </c>
      <c r="Y158" s="165">
        <v>2010</v>
      </c>
      <c r="Z158" s="165">
        <v>2015</v>
      </c>
      <c r="AA158" s="165">
        <v>2015</v>
      </c>
      <c r="AB158" s="165" t="s">
        <v>1053</v>
      </c>
      <c r="AC158" s="165">
        <v>2014</v>
      </c>
      <c r="AD158" s="165">
        <v>2015</v>
      </c>
      <c r="AE158" s="165">
        <v>2012</v>
      </c>
      <c r="AF158" s="165" t="s">
        <v>1053</v>
      </c>
      <c r="AG158" s="164">
        <v>2005</v>
      </c>
      <c r="AH158" s="165">
        <v>2015</v>
      </c>
      <c r="AI158" s="165">
        <v>2016</v>
      </c>
      <c r="AJ158" s="165">
        <v>2017</v>
      </c>
      <c r="AK158" s="168" t="s">
        <v>1053</v>
      </c>
      <c r="AL158" s="168">
        <v>2016</v>
      </c>
      <c r="AM158" s="165">
        <v>2016</v>
      </c>
      <c r="AN158" s="165">
        <v>2014</v>
      </c>
      <c r="AO158" s="165">
        <v>2014</v>
      </c>
      <c r="AP158" s="165" t="s">
        <v>1053</v>
      </c>
      <c r="AQ158" s="165" t="s">
        <v>1053</v>
      </c>
      <c r="AR158" s="165">
        <v>2009</v>
      </c>
      <c r="AS158" s="165">
        <v>2015</v>
      </c>
      <c r="AT158" s="165">
        <v>2016</v>
      </c>
      <c r="AU158" s="165">
        <v>2014</v>
      </c>
      <c r="AV158" s="165" t="s">
        <v>1053</v>
      </c>
      <c r="AW158" s="165">
        <v>2015</v>
      </c>
      <c r="AX158" s="165">
        <v>2015</v>
      </c>
      <c r="AY158" s="165">
        <v>2014</v>
      </c>
      <c r="AZ158" s="165">
        <v>2015</v>
      </c>
      <c r="BA158" s="165">
        <v>2015</v>
      </c>
      <c r="BB158" s="165">
        <v>2016</v>
      </c>
      <c r="BC158" s="165">
        <v>2015</v>
      </c>
      <c r="BD158" s="165">
        <v>2014</v>
      </c>
      <c r="BE158" s="165">
        <v>2014</v>
      </c>
      <c r="BF158" s="108"/>
    </row>
    <row r="159" spans="1:58" x14ac:dyDescent="0.25">
      <c r="A159" s="133" t="s">
        <v>294</v>
      </c>
      <c r="B159" s="111" t="s">
        <v>293</v>
      </c>
      <c r="C159" s="163">
        <v>2014</v>
      </c>
      <c r="D159" s="163">
        <v>2014</v>
      </c>
      <c r="E159" s="163">
        <v>2014</v>
      </c>
      <c r="F159" s="163">
        <v>2014</v>
      </c>
      <c r="G159" s="163">
        <v>2014</v>
      </c>
      <c r="H159" s="163">
        <v>2014</v>
      </c>
      <c r="I159" s="163">
        <v>2014</v>
      </c>
      <c r="J159" s="163">
        <v>2016</v>
      </c>
      <c r="K159" s="163">
        <v>2016</v>
      </c>
      <c r="L159" s="163">
        <v>2016</v>
      </c>
      <c r="M159" s="165">
        <v>2017</v>
      </c>
      <c r="N159" s="165">
        <v>2017</v>
      </c>
      <c r="O159" s="165">
        <v>2016</v>
      </c>
      <c r="P159" s="165">
        <v>2016</v>
      </c>
      <c r="Q159" s="165" t="s">
        <v>1053</v>
      </c>
      <c r="R159" s="165">
        <v>2006</v>
      </c>
      <c r="S159" s="165">
        <v>2017</v>
      </c>
      <c r="T159" s="165">
        <v>2014</v>
      </c>
      <c r="U159" s="165">
        <v>2015</v>
      </c>
      <c r="V159" s="165" t="s">
        <v>1131</v>
      </c>
      <c r="W159" s="165">
        <v>2015</v>
      </c>
      <c r="X159" s="165">
        <v>2009</v>
      </c>
      <c r="Y159" s="165">
        <v>2010</v>
      </c>
      <c r="Z159" s="165">
        <v>2015</v>
      </c>
      <c r="AA159" s="165">
        <v>2015</v>
      </c>
      <c r="AB159" s="165">
        <v>2015</v>
      </c>
      <c r="AC159" s="165" t="s">
        <v>1053</v>
      </c>
      <c r="AD159" s="165">
        <v>2015</v>
      </c>
      <c r="AE159" s="165">
        <v>2012</v>
      </c>
      <c r="AF159" s="165">
        <v>2012</v>
      </c>
      <c r="AG159" s="164" t="s">
        <v>1053</v>
      </c>
      <c r="AH159" s="165">
        <v>2015</v>
      </c>
      <c r="AI159" s="165">
        <v>2016</v>
      </c>
      <c r="AJ159" s="165">
        <v>2017</v>
      </c>
      <c r="AK159" s="168">
        <v>2017</v>
      </c>
      <c r="AL159" s="168">
        <v>2017</v>
      </c>
      <c r="AM159" s="165">
        <v>2016</v>
      </c>
      <c r="AN159" s="165">
        <v>2014</v>
      </c>
      <c r="AO159" s="165">
        <v>2014</v>
      </c>
      <c r="AP159" s="165" t="s">
        <v>1053</v>
      </c>
      <c r="AQ159" s="165" t="s">
        <v>1053</v>
      </c>
      <c r="AR159" s="165" t="s">
        <v>1053</v>
      </c>
      <c r="AS159" s="165">
        <v>2015</v>
      </c>
      <c r="AT159" s="165">
        <v>2016</v>
      </c>
      <c r="AU159" s="165">
        <v>2014</v>
      </c>
      <c r="AV159" s="165" t="s">
        <v>1053</v>
      </c>
      <c r="AW159" s="165">
        <v>2015</v>
      </c>
      <c r="AX159" s="165">
        <v>2015</v>
      </c>
      <c r="AY159" s="165">
        <v>2014</v>
      </c>
      <c r="AZ159" s="165">
        <v>2011</v>
      </c>
      <c r="BA159" s="165">
        <v>2011</v>
      </c>
      <c r="BB159" s="165">
        <v>2016</v>
      </c>
      <c r="BC159" s="165">
        <v>2015</v>
      </c>
      <c r="BD159" s="165">
        <v>2014</v>
      </c>
      <c r="BE159" s="165">
        <v>2014</v>
      </c>
      <c r="BF159" s="108"/>
    </row>
    <row r="160" spans="1:58" x14ac:dyDescent="0.25">
      <c r="A160" s="133" t="s">
        <v>296</v>
      </c>
      <c r="B160" s="111" t="s">
        <v>295</v>
      </c>
      <c r="C160" s="163">
        <v>2014</v>
      </c>
      <c r="D160" s="163">
        <v>2014</v>
      </c>
      <c r="E160" s="163">
        <v>2014</v>
      </c>
      <c r="F160" s="163">
        <v>2014</v>
      </c>
      <c r="G160" s="163">
        <v>2014</v>
      </c>
      <c r="H160" s="163">
        <v>2014</v>
      </c>
      <c r="I160" s="163">
        <v>2014</v>
      </c>
      <c r="J160" s="163">
        <v>2016</v>
      </c>
      <c r="K160" s="163">
        <v>2016</v>
      </c>
      <c r="L160" s="163">
        <v>2016</v>
      </c>
      <c r="M160" s="165">
        <v>2017</v>
      </c>
      <c r="N160" s="165">
        <v>2017</v>
      </c>
      <c r="O160" s="165">
        <v>2016</v>
      </c>
      <c r="P160" s="165">
        <v>2016</v>
      </c>
      <c r="Q160" s="165">
        <v>2015</v>
      </c>
      <c r="R160" s="165">
        <v>2012</v>
      </c>
      <c r="S160" s="165">
        <v>2017</v>
      </c>
      <c r="T160" s="165">
        <v>2014</v>
      </c>
      <c r="U160" s="165">
        <v>2015</v>
      </c>
      <c r="V160" s="165" t="s">
        <v>1131</v>
      </c>
      <c r="W160" s="165">
        <v>2015</v>
      </c>
      <c r="X160" s="165">
        <v>2008</v>
      </c>
      <c r="Y160" s="165">
        <v>2015</v>
      </c>
      <c r="Z160" s="165">
        <v>2015</v>
      </c>
      <c r="AA160" s="165">
        <v>2015</v>
      </c>
      <c r="AB160" s="165">
        <v>2015</v>
      </c>
      <c r="AC160" s="165">
        <v>2014</v>
      </c>
      <c r="AD160" s="165">
        <v>2015</v>
      </c>
      <c r="AE160" s="165">
        <v>2012</v>
      </c>
      <c r="AF160" s="165">
        <v>2015</v>
      </c>
      <c r="AG160" s="164">
        <v>2011</v>
      </c>
      <c r="AH160" s="165">
        <v>2015</v>
      </c>
      <c r="AI160" s="165">
        <v>2016</v>
      </c>
      <c r="AJ160" s="165">
        <v>2017</v>
      </c>
      <c r="AK160" s="168" t="s">
        <v>1053</v>
      </c>
      <c r="AL160" s="168">
        <v>2016</v>
      </c>
      <c r="AM160" s="165">
        <v>2016</v>
      </c>
      <c r="AN160" s="165">
        <v>2014</v>
      </c>
      <c r="AO160" s="165">
        <v>2014</v>
      </c>
      <c r="AP160" s="165">
        <v>2014</v>
      </c>
      <c r="AQ160" s="165">
        <v>2014</v>
      </c>
      <c r="AR160" s="165">
        <v>2015</v>
      </c>
      <c r="AS160" s="165">
        <v>2015</v>
      </c>
      <c r="AT160" s="165">
        <v>2016</v>
      </c>
      <c r="AU160" s="165">
        <v>2014</v>
      </c>
      <c r="AV160" s="165">
        <v>2015</v>
      </c>
      <c r="AW160" s="165">
        <v>2015</v>
      </c>
      <c r="AX160" s="165">
        <v>2015</v>
      </c>
      <c r="AY160" s="165">
        <v>2014</v>
      </c>
      <c r="AZ160" s="165">
        <v>2015</v>
      </c>
      <c r="BA160" s="165">
        <v>2015</v>
      </c>
      <c r="BB160" s="165">
        <v>2016</v>
      </c>
      <c r="BC160" s="165">
        <v>2015</v>
      </c>
      <c r="BD160" s="165">
        <v>2014</v>
      </c>
      <c r="BE160" s="165">
        <v>2014</v>
      </c>
      <c r="BF160" s="108"/>
    </row>
    <row r="161" spans="1:58" x14ac:dyDescent="0.25">
      <c r="A161" s="133" t="s">
        <v>299</v>
      </c>
      <c r="B161" s="111" t="s">
        <v>298</v>
      </c>
      <c r="C161" s="163">
        <v>2014</v>
      </c>
      <c r="D161" s="163">
        <v>2014</v>
      </c>
      <c r="E161" s="163">
        <v>2014</v>
      </c>
      <c r="F161" s="163">
        <v>2014</v>
      </c>
      <c r="G161" s="163">
        <v>2014</v>
      </c>
      <c r="H161" s="163">
        <v>2014</v>
      </c>
      <c r="I161" s="163">
        <v>2014</v>
      </c>
      <c r="J161" s="163">
        <v>2016</v>
      </c>
      <c r="K161" s="163">
        <v>2016</v>
      </c>
      <c r="L161" s="163">
        <v>2016</v>
      </c>
      <c r="M161" s="165">
        <v>2017</v>
      </c>
      <c r="N161" s="165">
        <v>2017</v>
      </c>
      <c r="O161" s="165">
        <v>2016</v>
      </c>
      <c r="P161" s="165">
        <v>2016</v>
      </c>
      <c r="Q161" s="165">
        <v>2015</v>
      </c>
      <c r="R161" s="165">
        <v>2010</v>
      </c>
      <c r="S161" s="165">
        <v>2017</v>
      </c>
      <c r="T161" s="165">
        <v>2014</v>
      </c>
      <c r="U161" s="165">
        <v>2015</v>
      </c>
      <c r="V161" s="165" t="s">
        <v>1131</v>
      </c>
      <c r="W161" s="165">
        <v>2015</v>
      </c>
      <c r="X161" s="165">
        <v>2010</v>
      </c>
      <c r="Y161" s="165" t="s">
        <v>1053</v>
      </c>
      <c r="Z161" s="165">
        <v>2015</v>
      </c>
      <c r="AA161" s="165">
        <v>2015</v>
      </c>
      <c r="AB161" s="165">
        <v>2015</v>
      </c>
      <c r="AC161" s="165">
        <v>2014</v>
      </c>
      <c r="AD161" s="165">
        <v>2015</v>
      </c>
      <c r="AE161" s="165">
        <v>2012</v>
      </c>
      <c r="AF161" s="165" t="s">
        <v>1053</v>
      </c>
      <c r="AG161" s="164" t="s">
        <v>1053</v>
      </c>
      <c r="AH161" s="165">
        <v>2015</v>
      </c>
      <c r="AI161" s="165">
        <v>2016</v>
      </c>
      <c r="AJ161" s="165">
        <v>2017</v>
      </c>
      <c r="AK161" s="168">
        <v>2017</v>
      </c>
      <c r="AL161" s="168">
        <v>2017</v>
      </c>
      <c r="AM161" s="165">
        <v>2016</v>
      </c>
      <c r="AN161" s="165">
        <v>2014</v>
      </c>
      <c r="AO161" s="165">
        <v>2014</v>
      </c>
      <c r="AP161" s="165" t="s">
        <v>1053</v>
      </c>
      <c r="AQ161" s="165" t="s">
        <v>1053</v>
      </c>
      <c r="AR161" s="165" t="s">
        <v>1053</v>
      </c>
      <c r="AS161" s="165">
        <v>2015</v>
      </c>
      <c r="AT161" s="165">
        <v>2016</v>
      </c>
      <c r="AU161" s="165">
        <v>2014</v>
      </c>
      <c r="AV161" s="165">
        <v>2015</v>
      </c>
      <c r="AW161" s="165">
        <v>2015</v>
      </c>
      <c r="AX161" s="165">
        <v>2015</v>
      </c>
      <c r="AY161" s="165">
        <v>2014</v>
      </c>
      <c r="AZ161" s="165">
        <v>2015</v>
      </c>
      <c r="BA161" s="165">
        <v>2015</v>
      </c>
      <c r="BB161" s="165">
        <v>2015</v>
      </c>
      <c r="BC161" s="165">
        <v>2015</v>
      </c>
      <c r="BD161" s="165">
        <v>2014</v>
      </c>
      <c r="BE161" s="165">
        <v>2014</v>
      </c>
      <c r="BF161" s="108"/>
    </row>
    <row r="162" spans="1:58" x14ac:dyDescent="0.25">
      <c r="A162" s="133" t="s">
        <v>301</v>
      </c>
      <c r="B162" s="111" t="s">
        <v>300</v>
      </c>
      <c r="C162" s="163">
        <v>2014</v>
      </c>
      <c r="D162" s="163">
        <v>2014</v>
      </c>
      <c r="E162" s="163">
        <v>2014</v>
      </c>
      <c r="F162" s="163">
        <v>2014</v>
      </c>
      <c r="G162" s="163">
        <v>2014</v>
      </c>
      <c r="H162" s="163">
        <v>2014</v>
      </c>
      <c r="I162" s="163">
        <v>2014</v>
      </c>
      <c r="J162" s="163">
        <v>2016</v>
      </c>
      <c r="K162" s="163">
        <v>2016</v>
      </c>
      <c r="L162" s="163">
        <v>2016</v>
      </c>
      <c r="M162" s="165">
        <v>2017</v>
      </c>
      <c r="N162" s="165">
        <v>2017</v>
      </c>
      <c r="O162" s="165">
        <v>2016</v>
      </c>
      <c r="P162" s="165">
        <v>2016</v>
      </c>
      <c r="Q162" s="165">
        <v>2015</v>
      </c>
      <c r="R162" s="165" t="s">
        <v>1053</v>
      </c>
      <c r="S162" s="165">
        <v>2017</v>
      </c>
      <c r="T162" s="165">
        <v>2014</v>
      </c>
      <c r="U162" s="165">
        <v>2015</v>
      </c>
      <c r="V162" s="165" t="s">
        <v>1053</v>
      </c>
      <c r="W162" s="165">
        <v>2015</v>
      </c>
      <c r="X162" s="165" t="s">
        <v>1053</v>
      </c>
      <c r="Y162" s="165">
        <v>2013</v>
      </c>
      <c r="Z162" s="165">
        <v>2015</v>
      </c>
      <c r="AA162" s="165">
        <v>2015</v>
      </c>
      <c r="AB162" s="165">
        <v>2015</v>
      </c>
      <c r="AC162" s="165">
        <v>2014</v>
      </c>
      <c r="AD162" s="165">
        <v>2015</v>
      </c>
      <c r="AE162" s="165" t="s">
        <v>1053</v>
      </c>
      <c r="AF162" s="165">
        <v>2015</v>
      </c>
      <c r="AG162" s="164">
        <v>2012</v>
      </c>
      <c r="AH162" s="165">
        <v>2015</v>
      </c>
      <c r="AI162" s="165">
        <v>2016</v>
      </c>
      <c r="AJ162" s="165">
        <v>2017</v>
      </c>
      <c r="AK162" s="168" t="s">
        <v>1053</v>
      </c>
      <c r="AL162" s="168">
        <v>2016</v>
      </c>
      <c r="AM162" s="165">
        <v>2016</v>
      </c>
      <c r="AN162" s="165">
        <v>2014</v>
      </c>
      <c r="AO162" s="165">
        <v>2014</v>
      </c>
      <c r="AP162" s="165">
        <v>2014</v>
      </c>
      <c r="AQ162" s="165">
        <v>2014</v>
      </c>
      <c r="AR162" s="165">
        <v>2015</v>
      </c>
      <c r="AS162" s="165">
        <v>2015</v>
      </c>
      <c r="AT162" s="165">
        <v>2016</v>
      </c>
      <c r="AU162" s="165">
        <v>2014</v>
      </c>
      <c r="AV162" s="165">
        <v>2015</v>
      </c>
      <c r="AW162" s="165">
        <v>2015</v>
      </c>
      <c r="AX162" s="165">
        <v>2015</v>
      </c>
      <c r="AY162" s="165">
        <v>2014</v>
      </c>
      <c r="AZ162" s="165">
        <v>2015</v>
      </c>
      <c r="BA162" s="165">
        <v>2015</v>
      </c>
      <c r="BB162" s="165">
        <v>2016</v>
      </c>
      <c r="BC162" s="165">
        <v>2015</v>
      </c>
      <c r="BD162" s="165">
        <v>2014</v>
      </c>
      <c r="BE162" s="165">
        <v>2014</v>
      </c>
      <c r="BF162" s="108"/>
    </row>
    <row r="163" spans="1:58" x14ac:dyDescent="0.25">
      <c r="A163" s="133" t="s">
        <v>303</v>
      </c>
      <c r="B163" s="111" t="s">
        <v>302</v>
      </c>
      <c r="C163" s="163">
        <v>2014</v>
      </c>
      <c r="D163" s="163">
        <v>2014</v>
      </c>
      <c r="E163" s="163">
        <v>2014</v>
      </c>
      <c r="F163" s="163">
        <v>2014</v>
      </c>
      <c r="G163" s="163">
        <v>2014</v>
      </c>
      <c r="H163" s="163">
        <v>2014</v>
      </c>
      <c r="I163" s="163">
        <v>2014</v>
      </c>
      <c r="J163" s="163">
        <v>2016</v>
      </c>
      <c r="K163" s="163">
        <v>2016</v>
      </c>
      <c r="L163" s="163">
        <v>2016</v>
      </c>
      <c r="M163" s="165">
        <v>2017</v>
      </c>
      <c r="N163" s="165">
        <v>2017</v>
      </c>
      <c r="O163" s="165">
        <v>2016</v>
      </c>
      <c r="P163" s="165">
        <v>2016</v>
      </c>
      <c r="Q163" s="165">
        <v>2015</v>
      </c>
      <c r="R163" s="165" t="s">
        <v>1053</v>
      </c>
      <c r="S163" s="165">
        <v>2017</v>
      </c>
      <c r="T163" s="165">
        <v>2014</v>
      </c>
      <c r="U163" s="165">
        <v>2015</v>
      </c>
      <c r="V163" s="165" t="s">
        <v>1131</v>
      </c>
      <c r="W163" s="165">
        <v>2015</v>
      </c>
      <c r="X163" s="165">
        <v>2012</v>
      </c>
      <c r="Y163" s="165">
        <v>2010</v>
      </c>
      <c r="Z163" s="165">
        <v>2015</v>
      </c>
      <c r="AA163" s="165">
        <v>2015</v>
      </c>
      <c r="AB163" s="165">
        <v>2015</v>
      </c>
      <c r="AC163" s="165">
        <v>2014</v>
      </c>
      <c r="AD163" s="165">
        <v>2015</v>
      </c>
      <c r="AE163" s="165">
        <v>2012</v>
      </c>
      <c r="AF163" s="165">
        <v>2015</v>
      </c>
      <c r="AG163" s="164">
        <v>2012</v>
      </c>
      <c r="AH163" s="165">
        <v>2015</v>
      </c>
      <c r="AI163" s="165">
        <v>2016</v>
      </c>
      <c r="AJ163" s="165">
        <v>2017</v>
      </c>
      <c r="AK163" s="168">
        <v>2016</v>
      </c>
      <c r="AL163" s="168">
        <v>2016</v>
      </c>
      <c r="AM163" s="165">
        <v>2016</v>
      </c>
      <c r="AN163" s="165">
        <v>2014</v>
      </c>
      <c r="AO163" s="165">
        <v>2014</v>
      </c>
      <c r="AP163" s="165">
        <v>2014</v>
      </c>
      <c r="AQ163" s="165">
        <v>2014</v>
      </c>
      <c r="AR163" s="165">
        <v>2015</v>
      </c>
      <c r="AS163" s="165">
        <v>2015</v>
      </c>
      <c r="AT163" s="165">
        <v>2016</v>
      </c>
      <c r="AU163" s="165">
        <v>2014</v>
      </c>
      <c r="AV163" s="165">
        <v>2015</v>
      </c>
      <c r="AW163" s="165">
        <v>2015</v>
      </c>
      <c r="AX163" s="165">
        <v>2015</v>
      </c>
      <c r="AY163" s="165">
        <v>2014</v>
      </c>
      <c r="AZ163" s="165">
        <v>2015</v>
      </c>
      <c r="BA163" s="165">
        <v>2015</v>
      </c>
      <c r="BB163" s="165">
        <v>2016</v>
      </c>
      <c r="BC163" s="165">
        <v>2015</v>
      </c>
      <c r="BD163" s="165">
        <v>2014</v>
      </c>
      <c r="BE163" s="165">
        <v>2014</v>
      </c>
      <c r="BF163" s="108"/>
    </row>
    <row r="164" spans="1:58" x14ac:dyDescent="0.25">
      <c r="A164" s="133" t="s">
        <v>305</v>
      </c>
      <c r="B164" s="111" t="s">
        <v>304</v>
      </c>
      <c r="C164" s="163">
        <v>2014</v>
      </c>
      <c r="D164" s="163">
        <v>2014</v>
      </c>
      <c r="E164" s="163">
        <v>2014</v>
      </c>
      <c r="F164" s="163">
        <v>2014</v>
      </c>
      <c r="G164" s="163">
        <v>2014</v>
      </c>
      <c r="H164" s="163">
        <v>2014</v>
      </c>
      <c r="I164" s="163">
        <v>2014</v>
      </c>
      <c r="J164" s="163">
        <v>2016</v>
      </c>
      <c r="K164" s="163">
        <v>2016</v>
      </c>
      <c r="L164" s="163">
        <v>2016</v>
      </c>
      <c r="M164" s="165">
        <v>2017</v>
      </c>
      <c r="N164" s="165">
        <v>2017</v>
      </c>
      <c r="O164" s="165">
        <v>2016</v>
      </c>
      <c r="P164" s="165">
        <v>2016</v>
      </c>
      <c r="Q164" s="165">
        <v>2015</v>
      </c>
      <c r="R164" s="165">
        <v>2010</v>
      </c>
      <c r="S164" s="165">
        <v>2017</v>
      </c>
      <c r="T164" s="165">
        <v>2014</v>
      </c>
      <c r="U164" s="165">
        <v>2015</v>
      </c>
      <c r="V164" s="165" t="s">
        <v>1131</v>
      </c>
      <c r="W164" s="165">
        <v>2015</v>
      </c>
      <c r="X164" s="165">
        <v>2014</v>
      </c>
      <c r="Y164" s="165">
        <v>2010</v>
      </c>
      <c r="Z164" s="165">
        <v>2015</v>
      </c>
      <c r="AA164" s="165">
        <v>2015</v>
      </c>
      <c r="AB164" s="165">
        <v>2015</v>
      </c>
      <c r="AC164" s="165">
        <v>2014</v>
      </c>
      <c r="AD164" s="165">
        <v>2015</v>
      </c>
      <c r="AE164" s="165">
        <v>2012</v>
      </c>
      <c r="AF164" s="165">
        <v>2015</v>
      </c>
      <c r="AG164" s="164">
        <v>2009</v>
      </c>
      <c r="AH164" s="165">
        <v>2015</v>
      </c>
      <c r="AI164" s="165">
        <v>2016</v>
      </c>
      <c r="AJ164" s="165">
        <v>2017</v>
      </c>
      <c r="AK164" s="168">
        <v>2016</v>
      </c>
      <c r="AL164" s="168">
        <v>2017</v>
      </c>
      <c r="AM164" s="165">
        <v>2016</v>
      </c>
      <c r="AN164" s="165">
        <v>2014</v>
      </c>
      <c r="AO164" s="165">
        <v>2014</v>
      </c>
      <c r="AP164" s="165" t="s">
        <v>1053</v>
      </c>
      <c r="AQ164" s="165" t="s">
        <v>1053</v>
      </c>
      <c r="AR164" s="165">
        <v>2011</v>
      </c>
      <c r="AS164" s="165">
        <v>2015</v>
      </c>
      <c r="AT164" s="165">
        <v>2016</v>
      </c>
      <c r="AU164" s="165">
        <v>2014</v>
      </c>
      <c r="AV164" s="165">
        <v>2015</v>
      </c>
      <c r="AW164" s="165">
        <v>2015</v>
      </c>
      <c r="AX164" s="165">
        <v>2015</v>
      </c>
      <c r="AY164" s="165">
        <v>2014</v>
      </c>
      <c r="AZ164" s="165">
        <v>2014</v>
      </c>
      <c r="BA164" s="165">
        <v>2014</v>
      </c>
      <c r="BB164" s="165">
        <v>2016</v>
      </c>
      <c r="BC164" s="165">
        <v>2015</v>
      </c>
      <c r="BD164" s="165">
        <v>2014</v>
      </c>
      <c r="BE164" s="165">
        <v>2014</v>
      </c>
      <c r="BF164" s="108"/>
    </row>
    <row r="165" spans="1:58" x14ac:dyDescent="0.25">
      <c r="A165" s="133" t="s">
        <v>307</v>
      </c>
      <c r="B165" s="111" t="s">
        <v>306</v>
      </c>
      <c r="C165" s="163">
        <v>2014</v>
      </c>
      <c r="D165" s="163">
        <v>2014</v>
      </c>
      <c r="E165" s="163">
        <v>2014</v>
      </c>
      <c r="F165" s="163">
        <v>2014</v>
      </c>
      <c r="G165" s="163">
        <v>2014</v>
      </c>
      <c r="H165" s="163">
        <v>2014</v>
      </c>
      <c r="I165" s="163">
        <v>2014</v>
      </c>
      <c r="J165" s="163">
        <v>2016</v>
      </c>
      <c r="K165" s="163">
        <v>2016</v>
      </c>
      <c r="L165" s="163">
        <v>2016</v>
      </c>
      <c r="M165" s="165">
        <v>2017</v>
      </c>
      <c r="N165" s="165">
        <v>2017</v>
      </c>
      <c r="O165" s="165">
        <v>2016</v>
      </c>
      <c r="P165" s="165">
        <v>2016</v>
      </c>
      <c r="Q165" s="165">
        <v>2015</v>
      </c>
      <c r="R165" s="165">
        <v>2010</v>
      </c>
      <c r="S165" s="165">
        <v>2017</v>
      </c>
      <c r="T165" s="165">
        <v>2014</v>
      </c>
      <c r="U165" s="165">
        <v>2015</v>
      </c>
      <c r="V165" s="165" t="s">
        <v>1131</v>
      </c>
      <c r="W165" s="165">
        <v>2015</v>
      </c>
      <c r="X165" s="165">
        <v>2010</v>
      </c>
      <c r="Y165" s="165">
        <v>2012</v>
      </c>
      <c r="Z165" s="165">
        <v>2015</v>
      </c>
      <c r="AA165" s="165">
        <v>2015</v>
      </c>
      <c r="AB165" s="165">
        <v>2015</v>
      </c>
      <c r="AC165" s="165">
        <v>2014</v>
      </c>
      <c r="AD165" s="165">
        <v>2015</v>
      </c>
      <c r="AE165" s="165">
        <v>2012</v>
      </c>
      <c r="AF165" s="165">
        <v>2015</v>
      </c>
      <c r="AG165" s="164" t="s">
        <v>1053</v>
      </c>
      <c r="AH165" s="165">
        <v>2015</v>
      </c>
      <c r="AI165" s="165">
        <v>2016</v>
      </c>
      <c r="AJ165" s="165">
        <v>2017</v>
      </c>
      <c r="AK165" s="168" t="s">
        <v>1053</v>
      </c>
      <c r="AL165" s="168">
        <v>2016</v>
      </c>
      <c r="AM165" s="165">
        <v>2016</v>
      </c>
      <c r="AN165" s="165">
        <v>2014</v>
      </c>
      <c r="AO165" s="165">
        <v>2014</v>
      </c>
      <c r="AP165" s="165">
        <v>2013</v>
      </c>
      <c r="AQ165" s="165">
        <v>2013</v>
      </c>
      <c r="AR165" s="165" t="s">
        <v>1053</v>
      </c>
      <c r="AS165" s="165">
        <v>2015</v>
      </c>
      <c r="AT165" s="165">
        <v>2016</v>
      </c>
      <c r="AU165" s="165">
        <v>2014</v>
      </c>
      <c r="AV165" s="165">
        <v>2015</v>
      </c>
      <c r="AW165" s="165">
        <v>2015</v>
      </c>
      <c r="AX165" s="165">
        <v>2015</v>
      </c>
      <c r="AY165" s="165">
        <v>2014</v>
      </c>
      <c r="AZ165" s="165">
        <v>2015</v>
      </c>
      <c r="BA165" s="165">
        <v>2015</v>
      </c>
      <c r="BB165" s="165">
        <v>2016</v>
      </c>
      <c r="BC165" s="165">
        <v>2015</v>
      </c>
      <c r="BD165" s="165">
        <v>2014</v>
      </c>
      <c r="BE165" s="165">
        <v>2014</v>
      </c>
      <c r="BF165" s="108"/>
    </row>
    <row r="166" spans="1:58" x14ac:dyDescent="0.25">
      <c r="A166" s="133" t="s">
        <v>309</v>
      </c>
      <c r="B166" s="111" t="s">
        <v>308</v>
      </c>
      <c r="C166" s="163">
        <v>2014</v>
      </c>
      <c r="D166" s="163">
        <v>2014</v>
      </c>
      <c r="E166" s="163">
        <v>2014</v>
      </c>
      <c r="F166" s="163">
        <v>2014</v>
      </c>
      <c r="G166" s="163">
        <v>2014</v>
      </c>
      <c r="H166" s="163">
        <v>2014</v>
      </c>
      <c r="I166" s="163">
        <v>2014</v>
      </c>
      <c r="J166" s="163">
        <v>2016</v>
      </c>
      <c r="K166" s="163">
        <v>2016</v>
      </c>
      <c r="L166" s="163">
        <v>2016</v>
      </c>
      <c r="M166" s="165">
        <v>2017</v>
      </c>
      <c r="N166" s="165">
        <v>2017</v>
      </c>
      <c r="O166" s="165">
        <v>2016</v>
      </c>
      <c r="P166" s="165">
        <v>2016</v>
      </c>
      <c r="Q166" s="165">
        <v>2015</v>
      </c>
      <c r="R166" s="165">
        <v>2010</v>
      </c>
      <c r="S166" s="165">
        <v>2017</v>
      </c>
      <c r="T166" s="165">
        <v>2014</v>
      </c>
      <c r="U166" s="165">
        <v>2015</v>
      </c>
      <c r="V166" s="165" t="s">
        <v>1131</v>
      </c>
      <c r="W166" s="165">
        <v>2015</v>
      </c>
      <c r="X166" s="165">
        <v>2010</v>
      </c>
      <c r="Y166" s="165">
        <v>2009</v>
      </c>
      <c r="Z166" s="165">
        <v>2015</v>
      </c>
      <c r="AA166" s="165">
        <v>2015</v>
      </c>
      <c r="AB166" s="165">
        <v>2015</v>
      </c>
      <c r="AC166" s="165">
        <v>2014</v>
      </c>
      <c r="AD166" s="165">
        <v>2015</v>
      </c>
      <c r="AE166" s="165">
        <v>2012</v>
      </c>
      <c r="AF166" s="165">
        <v>2015</v>
      </c>
      <c r="AG166" s="164">
        <v>2009</v>
      </c>
      <c r="AH166" s="165">
        <v>2015</v>
      </c>
      <c r="AI166" s="165">
        <v>2016</v>
      </c>
      <c r="AJ166" s="165">
        <v>2017</v>
      </c>
      <c r="AK166" s="168" t="s">
        <v>1053</v>
      </c>
      <c r="AL166" s="168">
        <v>2016</v>
      </c>
      <c r="AM166" s="165">
        <v>2016</v>
      </c>
      <c r="AN166" s="165">
        <v>2014</v>
      </c>
      <c r="AO166" s="165">
        <v>2014</v>
      </c>
      <c r="AP166" s="165" t="s">
        <v>1053</v>
      </c>
      <c r="AQ166" s="165" t="s">
        <v>1053</v>
      </c>
      <c r="AR166" s="165">
        <v>2015</v>
      </c>
      <c r="AS166" s="165">
        <v>2015</v>
      </c>
      <c r="AT166" s="165">
        <v>2015</v>
      </c>
      <c r="AU166" s="165">
        <v>2014</v>
      </c>
      <c r="AV166" s="165">
        <v>2015</v>
      </c>
      <c r="AW166" s="165">
        <v>2015</v>
      </c>
      <c r="AX166" s="165">
        <v>2015</v>
      </c>
      <c r="AY166" s="165">
        <v>2014</v>
      </c>
      <c r="AZ166" s="165">
        <v>2015</v>
      </c>
      <c r="BA166" s="165">
        <v>2015</v>
      </c>
      <c r="BB166" s="165">
        <v>2016</v>
      </c>
      <c r="BC166" s="165">
        <v>2015</v>
      </c>
      <c r="BD166" s="165">
        <v>2014</v>
      </c>
      <c r="BE166" s="165">
        <v>2014</v>
      </c>
      <c r="BF166" s="108"/>
    </row>
    <row r="167" spans="1:58" x14ac:dyDescent="0.25">
      <c r="A167" s="133" t="s">
        <v>311</v>
      </c>
      <c r="B167" s="111" t="s">
        <v>310</v>
      </c>
      <c r="C167" s="163">
        <v>2014</v>
      </c>
      <c r="D167" s="163">
        <v>2014</v>
      </c>
      <c r="E167" s="163">
        <v>2014</v>
      </c>
      <c r="F167" s="163">
        <v>2014</v>
      </c>
      <c r="G167" s="163">
        <v>2014</v>
      </c>
      <c r="H167" s="163">
        <v>2014</v>
      </c>
      <c r="I167" s="163">
        <v>2014</v>
      </c>
      <c r="J167" s="163">
        <v>2016</v>
      </c>
      <c r="K167" s="163">
        <v>2016</v>
      </c>
      <c r="L167" s="163">
        <v>2016</v>
      </c>
      <c r="M167" s="165">
        <v>2017</v>
      </c>
      <c r="N167" s="165">
        <v>2017</v>
      </c>
      <c r="O167" s="165">
        <v>2016</v>
      </c>
      <c r="P167" s="165">
        <v>2016</v>
      </c>
      <c r="Q167" s="165">
        <v>2015</v>
      </c>
      <c r="R167" s="165" t="s">
        <v>1053</v>
      </c>
      <c r="S167" s="165">
        <v>2017</v>
      </c>
      <c r="T167" s="165">
        <v>2014</v>
      </c>
      <c r="U167" s="165">
        <v>2015</v>
      </c>
      <c r="V167" s="165" t="s">
        <v>1053</v>
      </c>
      <c r="W167" s="165">
        <v>2015</v>
      </c>
      <c r="X167" s="165" t="s">
        <v>1053</v>
      </c>
      <c r="Y167" s="165">
        <v>2011</v>
      </c>
      <c r="Z167" s="165">
        <v>2015</v>
      </c>
      <c r="AA167" s="165">
        <v>2015</v>
      </c>
      <c r="AB167" s="165">
        <v>2014</v>
      </c>
      <c r="AC167" s="165">
        <v>2014</v>
      </c>
      <c r="AD167" s="165">
        <v>2015</v>
      </c>
      <c r="AE167" s="165" t="s">
        <v>1053</v>
      </c>
      <c r="AF167" s="165">
        <v>2015</v>
      </c>
      <c r="AG167" s="164">
        <v>2012</v>
      </c>
      <c r="AH167" s="165">
        <v>2015</v>
      </c>
      <c r="AI167" s="165">
        <v>2016</v>
      </c>
      <c r="AJ167" s="165">
        <v>2017</v>
      </c>
      <c r="AK167" s="168" t="s">
        <v>1053</v>
      </c>
      <c r="AL167" s="168">
        <v>2016</v>
      </c>
      <c r="AM167" s="165">
        <v>2016</v>
      </c>
      <c r="AN167" s="165">
        <v>2014</v>
      </c>
      <c r="AO167" s="165">
        <v>2014</v>
      </c>
      <c r="AP167" s="165">
        <v>2014</v>
      </c>
      <c r="AQ167" s="165">
        <v>2014</v>
      </c>
      <c r="AR167" s="165">
        <v>2015</v>
      </c>
      <c r="AS167" s="165">
        <v>2015</v>
      </c>
      <c r="AT167" s="165">
        <v>2016</v>
      </c>
      <c r="AU167" s="165">
        <v>2014</v>
      </c>
      <c r="AV167" s="165" t="s">
        <v>1053</v>
      </c>
      <c r="AW167" s="165">
        <v>2015</v>
      </c>
      <c r="AX167" s="165">
        <v>2015</v>
      </c>
      <c r="AY167" s="165">
        <v>2014</v>
      </c>
      <c r="AZ167" s="165">
        <v>2015</v>
      </c>
      <c r="BA167" s="165">
        <v>2015</v>
      </c>
      <c r="BB167" s="165">
        <v>2016</v>
      </c>
      <c r="BC167" s="165">
        <v>2015</v>
      </c>
      <c r="BD167" s="165">
        <v>2014</v>
      </c>
      <c r="BE167" s="165">
        <v>2014</v>
      </c>
      <c r="BF167" s="108"/>
    </row>
    <row r="168" spans="1:58" x14ac:dyDescent="0.25">
      <c r="A168" s="133" t="s">
        <v>313</v>
      </c>
      <c r="B168" s="111" t="s">
        <v>312</v>
      </c>
      <c r="C168" s="163">
        <v>2014</v>
      </c>
      <c r="D168" s="163">
        <v>2014</v>
      </c>
      <c r="E168" s="163">
        <v>2014</v>
      </c>
      <c r="F168" s="163">
        <v>2014</v>
      </c>
      <c r="G168" s="163">
        <v>2014</v>
      </c>
      <c r="H168" s="163">
        <v>2014</v>
      </c>
      <c r="I168" s="163">
        <v>2014</v>
      </c>
      <c r="J168" s="163">
        <v>2016</v>
      </c>
      <c r="K168" s="163">
        <v>2016</v>
      </c>
      <c r="L168" s="163">
        <v>2016</v>
      </c>
      <c r="M168" s="165">
        <v>2017</v>
      </c>
      <c r="N168" s="165">
        <v>2017</v>
      </c>
      <c r="O168" s="165">
        <v>2016</v>
      </c>
      <c r="P168" s="165">
        <v>2016</v>
      </c>
      <c r="Q168" s="165">
        <v>2015</v>
      </c>
      <c r="R168" s="165" t="s">
        <v>1053</v>
      </c>
      <c r="S168" s="165">
        <v>2017</v>
      </c>
      <c r="T168" s="165">
        <v>2014</v>
      </c>
      <c r="U168" s="165">
        <v>2015</v>
      </c>
      <c r="V168" s="165" t="s">
        <v>1053</v>
      </c>
      <c r="W168" s="165">
        <v>2015</v>
      </c>
      <c r="X168" s="165" t="s">
        <v>1053</v>
      </c>
      <c r="Y168" s="165">
        <v>2012</v>
      </c>
      <c r="Z168" s="165">
        <v>2015</v>
      </c>
      <c r="AA168" s="165">
        <v>2015</v>
      </c>
      <c r="AB168" s="165">
        <v>2013</v>
      </c>
      <c r="AC168" s="165">
        <v>2014</v>
      </c>
      <c r="AD168" s="165">
        <v>2015</v>
      </c>
      <c r="AE168" s="165" t="s">
        <v>1053</v>
      </c>
      <c r="AF168" s="165">
        <v>2015</v>
      </c>
      <c r="AG168" s="164">
        <v>2012</v>
      </c>
      <c r="AH168" s="165">
        <v>2015</v>
      </c>
      <c r="AI168" s="165">
        <v>2016</v>
      </c>
      <c r="AJ168" s="165">
        <v>2017</v>
      </c>
      <c r="AK168" s="168" t="s">
        <v>1053</v>
      </c>
      <c r="AL168" s="168">
        <v>2016</v>
      </c>
      <c r="AM168" s="165">
        <v>2016</v>
      </c>
      <c r="AN168" s="165">
        <v>2014</v>
      </c>
      <c r="AO168" s="165">
        <v>2014</v>
      </c>
      <c r="AP168" s="165">
        <v>2014</v>
      </c>
      <c r="AQ168" s="165">
        <v>2014</v>
      </c>
      <c r="AR168" s="165">
        <v>2015</v>
      </c>
      <c r="AS168" s="165">
        <v>2015</v>
      </c>
      <c r="AT168" s="165">
        <v>2016</v>
      </c>
      <c r="AU168" s="165">
        <v>2014</v>
      </c>
      <c r="AV168" s="165" t="s">
        <v>1053</v>
      </c>
      <c r="AW168" s="165">
        <v>2015</v>
      </c>
      <c r="AX168" s="165">
        <v>2015</v>
      </c>
      <c r="AY168" s="165">
        <v>2014</v>
      </c>
      <c r="AZ168" s="165">
        <v>2015</v>
      </c>
      <c r="BA168" s="165">
        <v>2015</v>
      </c>
      <c r="BB168" s="165">
        <v>2016</v>
      </c>
      <c r="BC168" s="165">
        <v>2015</v>
      </c>
      <c r="BD168" s="165">
        <v>2014</v>
      </c>
      <c r="BE168" s="165">
        <v>2014</v>
      </c>
      <c r="BF168" s="108"/>
    </row>
    <row r="169" spans="1:58" x14ac:dyDescent="0.25">
      <c r="A169" s="133" t="s">
        <v>851</v>
      </c>
      <c r="B169" s="111" t="s">
        <v>314</v>
      </c>
      <c r="C169" s="163">
        <v>2014</v>
      </c>
      <c r="D169" s="163">
        <v>2014</v>
      </c>
      <c r="E169" s="163">
        <v>2014</v>
      </c>
      <c r="F169" s="163">
        <v>2014</v>
      </c>
      <c r="G169" s="163">
        <v>2014</v>
      </c>
      <c r="H169" s="163">
        <v>2014</v>
      </c>
      <c r="I169" s="163">
        <v>2014</v>
      </c>
      <c r="J169" s="163">
        <v>2016</v>
      </c>
      <c r="K169" s="163">
        <v>2016</v>
      </c>
      <c r="L169" s="163">
        <v>2016</v>
      </c>
      <c r="M169" s="165">
        <v>2017</v>
      </c>
      <c r="N169" s="165">
        <v>2017</v>
      </c>
      <c r="O169" s="165">
        <v>2016</v>
      </c>
      <c r="P169" s="165">
        <v>2016</v>
      </c>
      <c r="Q169" s="165">
        <v>2015</v>
      </c>
      <c r="R169" s="165">
        <v>2009</v>
      </c>
      <c r="S169" s="165">
        <v>2017</v>
      </c>
      <c r="T169" s="165">
        <v>2014</v>
      </c>
      <c r="U169" s="165">
        <v>2015</v>
      </c>
      <c r="V169" s="165" t="s">
        <v>1053</v>
      </c>
      <c r="W169" s="165">
        <v>2015</v>
      </c>
      <c r="X169" s="165">
        <v>2009</v>
      </c>
      <c r="Y169" s="165">
        <v>2010</v>
      </c>
      <c r="Z169" s="165">
        <v>2015</v>
      </c>
      <c r="AA169" s="165">
        <v>2015</v>
      </c>
      <c r="AB169" s="165">
        <v>2014</v>
      </c>
      <c r="AC169" s="165">
        <v>2014</v>
      </c>
      <c r="AD169" s="165">
        <v>2015</v>
      </c>
      <c r="AE169" s="165" t="s">
        <v>1053</v>
      </c>
      <c r="AF169" s="165">
        <v>2015</v>
      </c>
      <c r="AG169" s="164">
        <v>2004</v>
      </c>
      <c r="AH169" s="165">
        <v>2015</v>
      </c>
      <c r="AI169" s="165">
        <v>2016</v>
      </c>
      <c r="AJ169" s="165">
        <v>2017</v>
      </c>
      <c r="AK169" s="168">
        <v>2017</v>
      </c>
      <c r="AL169" s="168">
        <v>2016</v>
      </c>
      <c r="AM169" s="165">
        <v>2016</v>
      </c>
      <c r="AN169" s="165">
        <v>2014</v>
      </c>
      <c r="AO169" s="165">
        <v>2014</v>
      </c>
      <c r="AP169" s="165" t="s">
        <v>1053</v>
      </c>
      <c r="AQ169" s="165" t="s">
        <v>1053</v>
      </c>
      <c r="AR169" s="165">
        <v>2009</v>
      </c>
      <c r="AS169" s="165">
        <v>2015</v>
      </c>
      <c r="AT169" s="165">
        <v>2016</v>
      </c>
      <c r="AU169" s="165">
        <v>2014</v>
      </c>
      <c r="AV169" s="165">
        <v>2015</v>
      </c>
      <c r="AW169" s="165">
        <v>2015</v>
      </c>
      <c r="AX169" s="165">
        <v>2015</v>
      </c>
      <c r="AY169" s="165">
        <v>2014</v>
      </c>
      <c r="AZ169" s="165">
        <v>2015</v>
      </c>
      <c r="BA169" s="165">
        <v>2015</v>
      </c>
      <c r="BB169" s="165">
        <v>2015</v>
      </c>
      <c r="BC169" s="165">
        <v>2015</v>
      </c>
      <c r="BD169" s="165">
        <v>2014</v>
      </c>
      <c r="BE169" s="165">
        <v>2014</v>
      </c>
      <c r="BF169" s="108"/>
    </row>
    <row r="170" spans="1:58" x14ac:dyDescent="0.25">
      <c r="A170" s="133" t="s">
        <v>317</v>
      </c>
      <c r="B170" s="111" t="s">
        <v>316</v>
      </c>
      <c r="C170" s="163">
        <v>2014</v>
      </c>
      <c r="D170" s="163">
        <v>2014</v>
      </c>
      <c r="E170" s="163">
        <v>2014</v>
      </c>
      <c r="F170" s="163">
        <v>2014</v>
      </c>
      <c r="G170" s="163">
        <v>2014</v>
      </c>
      <c r="H170" s="163">
        <v>2014</v>
      </c>
      <c r="I170" s="163">
        <v>2014</v>
      </c>
      <c r="J170" s="163">
        <v>2016</v>
      </c>
      <c r="K170" s="163">
        <v>2016</v>
      </c>
      <c r="L170" s="163">
        <v>2016</v>
      </c>
      <c r="M170" s="165">
        <v>2017</v>
      </c>
      <c r="N170" s="165">
        <v>2017</v>
      </c>
      <c r="O170" s="165">
        <v>2016</v>
      </c>
      <c r="P170" s="165">
        <v>2016</v>
      </c>
      <c r="Q170" s="165">
        <v>2015</v>
      </c>
      <c r="R170" s="165">
        <v>2012</v>
      </c>
      <c r="S170" s="165">
        <v>2017</v>
      </c>
      <c r="T170" s="165">
        <v>2014</v>
      </c>
      <c r="U170" s="165">
        <v>2015</v>
      </c>
      <c r="V170" s="165" t="s">
        <v>1131</v>
      </c>
      <c r="W170" s="165">
        <v>2015</v>
      </c>
      <c r="X170" s="165">
        <v>2012</v>
      </c>
      <c r="Y170" s="165">
        <v>2013</v>
      </c>
      <c r="Z170" s="165">
        <v>2015</v>
      </c>
      <c r="AA170" s="165">
        <v>2015</v>
      </c>
      <c r="AB170" s="165">
        <v>2015</v>
      </c>
      <c r="AC170" s="165">
        <v>2014</v>
      </c>
      <c r="AD170" s="165">
        <v>2015</v>
      </c>
      <c r="AE170" s="165">
        <v>2012</v>
      </c>
      <c r="AF170" s="165">
        <v>2015</v>
      </c>
      <c r="AG170" s="164">
        <v>2014</v>
      </c>
      <c r="AH170" s="165">
        <v>2015</v>
      </c>
      <c r="AI170" s="165">
        <v>2016</v>
      </c>
      <c r="AJ170" s="165">
        <v>2017</v>
      </c>
      <c r="AK170" s="168" t="s">
        <v>1053</v>
      </c>
      <c r="AL170" s="168">
        <v>2016</v>
      </c>
      <c r="AM170" s="165">
        <v>2016</v>
      </c>
      <c r="AN170" s="165">
        <v>2014</v>
      </c>
      <c r="AO170" s="165">
        <v>2014</v>
      </c>
      <c r="AP170" s="165" t="s">
        <v>1053</v>
      </c>
      <c r="AQ170" s="165" t="s">
        <v>1053</v>
      </c>
      <c r="AR170" s="165">
        <v>2009</v>
      </c>
      <c r="AS170" s="165">
        <v>2015</v>
      </c>
      <c r="AT170" s="165">
        <v>2016</v>
      </c>
      <c r="AU170" s="165">
        <v>2014</v>
      </c>
      <c r="AV170" s="165">
        <v>2015</v>
      </c>
      <c r="AW170" s="165">
        <v>2015</v>
      </c>
      <c r="AX170" s="165">
        <v>2015</v>
      </c>
      <c r="AY170" s="165">
        <v>2014</v>
      </c>
      <c r="AZ170" s="165">
        <v>2015</v>
      </c>
      <c r="BA170" s="165">
        <v>2015</v>
      </c>
      <c r="BB170" s="165">
        <v>2016</v>
      </c>
      <c r="BC170" s="165">
        <v>2015</v>
      </c>
      <c r="BD170" s="165">
        <v>2014</v>
      </c>
      <c r="BE170" s="165">
        <v>2014</v>
      </c>
      <c r="BF170" s="108"/>
    </row>
    <row r="171" spans="1:58" x14ac:dyDescent="0.25">
      <c r="A171" s="133" t="s">
        <v>852</v>
      </c>
      <c r="B171" s="111" t="s">
        <v>318</v>
      </c>
      <c r="C171" s="163">
        <v>2014</v>
      </c>
      <c r="D171" s="163">
        <v>2014</v>
      </c>
      <c r="E171" s="163">
        <v>2014</v>
      </c>
      <c r="F171" s="163">
        <v>2014</v>
      </c>
      <c r="G171" s="163">
        <v>2014</v>
      </c>
      <c r="H171" s="163">
        <v>2014</v>
      </c>
      <c r="I171" s="163">
        <v>2014</v>
      </c>
      <c r="J171" s="163">
        <v>2016</v>
      </c>
      <c r="K171" s="163">
        <v>2016</v>
      </c>
      <c r="L171" s="163">
        <v>2016</v>
      </c>
      <c r="M171" s="165">
        <v>2017</v>
      </c>
      <c r="N171" s="165">
        <v>2017</v>
      </c>
      <c r="O171" s="165">
        <v>2016</v>
      </c>
      <c r="P171" s="165">
        <v>2016</v>
      </c>
      <c r="Q171" s="165">
        <v>2015</v>
      </c>
      <c r="R171" s="165">
        <v>2010</v>
      </c>
      <c r="S171" s="165">
        <v>2017</v>
      </c>
      <c r="T171" s="165">
        <v>2014</v>
      </c>
      <c r="U171" s="165">
        <v>2015</v>
      </c>
      <c r="V171" s="165" t="s">
        <v>1131</v>
      </c>
      <c r="W171" s="165">
        <v>2015</v>
      </c>
      <c r="X171" s="165">
        <v>2011</v>
      </c>
      <c r="Y171" s="165">
        <v>2012</v>
      </c>
      <c r="Z171" s="165">
        <v>2015</v>
      </c>
      <c r="AA171" s="165">
        <v>2015</v>
      </c>
      <c r="AB171" s="165">
        <v>2015</v>
      </c>
      <c r="AC171" s="165">
        <v>2014</v>
      </c>
      <c r="AD171" s="165">
        <v>2015</v>
      </c>
      <c r="AE171" s="165">
        <v>2012</v>
      </c>
      <c r="AF171" s="165">
        <v>2015</v>
      </c>
      <c r="AG171" s="164">
        <v>2011</v>
      </c>
      <c r="AH171" s="165">
        <v>2015</v>
      </c>
      <c r="AI171" s="165">
        <v>2016</v>
      </c>
      <c r="AJ171" s="165">
        <v>2017</v>
      </c>
      <c r="AK171" s="168" t="s">
        <v>1053</v>
      </c>
      <c r="AL171" s="168">
        <v>2017</v>
      </c>
      <c r="AM171" s="165">
        <v>2016</v>
      </c>
      <c r="AN171" s="165">
        <v>2014</v>
      </c>
      <c r="AO171" s="165">
        <v>2014</v>
      </c>
      <c r="AP171" s="165">
        <v>2013</v>
      </c>
      <c r="AQ171" s="165">
        <v>2014</v>
      </c>
      <c r="AR171" s="165">
        <v>2015</v>
      </c>
      <c r="AS171" s="165">
        <v>2015</v>
      </c>
      <c r="AT171" s="165">
        <v>2016</v>
      </c>
      <c r="AU171" s="165">
        <v>2014</v>
      </c>
      <c r="AV171" s="165">
        <v>2015</v>
      </c>
      <c r="AW171" s="165">
        <v>2015</v>
      </c>
      <c r="AX171" s="165">
        <v>2015</v>
      </c>
      <c r="AY171" s="165">
        <v>2014</v>
      </c>
      <c r="AZ171" s="165">
        <v>2015</v>
      </c>
      <c r="BA171" s="165">
        <v>2015</v>
      </c>
      <c r="BB171" s="165">
        <v>2016</v>
      </c>
      <c r="BC171" s="165">
        <v>2015</v>
      </c>
      <c r="BD171" s="165">
        <v>2014</v>
      </c>
      <c r="BE171" s="165">
        <v>2014</v>
      </c>
      <c r="BF171" s="108"/>
    </row>
    <row r="172" spans="1:58" x14ac:dyDescent="0.25">
      <c r="A172" s="133" t="s">
        <v>320</v>
      </c>
      <c r="B172" s="111" t="s">
        <v>319</v>
      </c>
      <c r="C172" s="163">
        <v>2014</v>
      </c>
      <c r="D172" s="163">
        <v>2014</v>
      </c>
      <c r="E172" s="163">
        <v>2014</v>
      </c>
      <c r="F172" s="163">
        <v>2014</v>
      </c>
      <c r="G172" s="163">
        <v>2014</v>
      </c>
      <c r="H172" s="163">
        <v>2014</v>
      </c>
      <c r="I172" s="163">
        <v>2014</v>
      </c>
      <c r="J172" s="163">
        <v>2016</v>
      </c>
      <c r="K172" s="163">
        <v>2016</v>
      </c>
      <c r="L172" s="163">
        <v>2016</v>
      </c>
      <c r="M172" s="165">
        <v>2017</v>
      </c>
      <c r="N172" s="165">
        <v>2017</v>
      </c>
      <c r="O172" s="165">
        <v>2016</v>
      </c>
      <c r="P172" s="165">
        <v>2016</v>
      </c>
      <c r="Q172" s="165">
        <v>2015</v>
      </c>
      <c r="R172" s="165">
        <v>2006</v>
      </c>
      <c r="S172" s="165">
        <v>2017</v>
      </c>
      <c r="T172" s="165">
        <v>2014</v>
      </c>
      <c r="U172" s="165">
        <v>2015</v>
      </c>
      <c r="V172" s="165" t="s">
        <v>1131</v>
      </c>
      <c r="W172" s="165">
        <v>2015</v>
      </c>
      <c r="X172" s="165">
        <v>2012</v>
      </c>
      <c r="Y172" s="165">
        <v>2010</v>
      </c>
      <c r="Z172" s="165">
        <v>2015</v>
      </c>
      <c r="AA172" s="165">
        <v>2015</v>
      </c>
      <c r="AB172" s="165">
        <v>2015</v>
      </c>
      <c r="AC172" s="165">
        <v>2014</v>
      </c>
      <c r="AD172" s="165">
        <v>2015</v>
      </c>
      <c r="AE172" s="165">
        <v>2012</v>
      </c>
      <c r="AF172" s="165">
        <v>2015</v>
      </c>
      <c r="AG172" s="164">
        <v>2012</v>
      </c>
      <c r="AH172" s="165">
        <v>2015</v>
      </c>
      <c r="AI172" s="165">
        <v>2016</v>
      </c>
      <c r="AJ172" s="165">
        <v>2017</v>
      </c>
      <c r="AK172" s="168">
        <v>2016</v>
      </c>
      <c r="AL172" s="168">
        <v>2016</v>
      </c>
      <c r="AM172" s="165">
        <v>2016</v>
      </c>
      <c r="AN172" s="165">
        <v>2014</v>
      </c>
      <c r="AO172" s="165">
        <v>2014</v>
      </c>
      <c r="AP172" s="165">
        <v>2014</v>
      </c>
      <c r="AQ172" s="165">
        <v>2014</v>
      </c>
      <c r="AR172" s="165">
        <v>2015</v>
      </c>
      <c r="AS172" s="165">
        <v>2015</v>
      </c>
      <c r="AT172" s="165">
        <v>2016</v>
      </c>
      <c r="AU172" s="165">
        <v>2014</v>
      </c>
      <c r="AV172" s="165">
        <v>2015</v>
      </c>
      <c r="AW172" s="165">
        <v>2015</v>
      </c>
      <c r="AX172" s="165">
        <v>2015</v>
      </c>
      <c r="AY172" s="165">
        <v>2014</v>
      </c>
      <c r="AZ172" s="165">
        <v>2015</v>
      </c>
      <c r="BA172" s="165">
        <v>2015</v>
      </c>
      <c r="BB172" s="165">
        <v>2016</v>
      </c>
      <c r="BC172" s="165">
        <v>2015</v>
      </c>
      <c r="BD172" s="165">
        <v>2014</v>
      </c>
      <c r="BE172" s="165">
        <v>2014</v>
      </c>
      <c r="BF172" s="108"/>
    </row>
    <row r="173" spans="1:58" x14ac:dyDescent="0.25">
      <c r="A173" s="133" t="s">
        <v>946</v>
      </c>
      <c r="B173" s="111" t="s">
        <v>187</v>
      </c>
      <c r="C173" s="163">
        <v>2014</v>
      </c>
      <c r="D173" s="163">
        <v>2014</v>
      </c>
      <c r="E173" s="163">
        <v>2014</v>
      </c>
      <c r="F173" s="163">
        <v>2014</v>
      </c>
      <c r="G173" s="163">
        <v>2014</v>
      </c>
      <c r="H173" s="163">
        <v>2014</v>
      </c>
      <c r="I173" s="163">
        <v>2014</v>
      </c>
      <c r="J173" s="163">
        <v>2016</v>
      </c>
      <c r="K173" s="163">
        <v>2016</v>
      </c>
      <c r="L173" s="163">
        <v>2016</v>
      </c>
      <c r="M173" s="165">
        <v>2017</v>
      </c>
      <c r="N173" s="165">
        <v>2017</v>
      </c>
      <c r="O173" s="165">
        <v>2016</v>
      </c>
      <c r="P173" s="165">
        <v>2016</v>
      </c>
      <c r="Q173" s="165">
        <v>2015</v>
      </c>
      <c r="R173" s="165">
        <v>2011</v>
      </c>
      <c r="S173" s="165">
        <v>2017</v>
      </c>
      <c r="T173" s="165">
        <v>2014</v>
      </c>
      <c r="U173" s="165">
        <v>2015</v>
      </c>
      <c r="V173" s="165" t="s">
        <v>1131</v>
      </c>
      <c r="W173" s="165">
        <v>2015</v>
      </c>
      <c r="X173" s="165">
        <v>2011</v>
      </c>
      <c r="Y173" s="165">
        <v>2010</v>
      </c>
      <c r="Z173" s="165">
        <v>2015</v>
      </c>
      <c r="AA173" s="165">
        <v>2015</v>
      </c>
      <c r="AB173" s="165">
        <v>2013</v>
      </c>
      <c r="AC173" s="165">
        <v>2014</v>
      </c>
      <c r="AD173" s="165">
        <v>2015</v>
      </c>
      <c r="AE173" s="165" t="s">
        <v>1053</v>
      </c>
      <c r="AF173" s="165">
        <v>2015</v>
      </c>
      <c r="AG173" s="164">
        <v>2008</v>
      </c>
      <c r="AH173" s="165">
        <v>2015</v>
      </c>
      <c r="AI173" s="165">
        <v>2016</v>
      </c>
      <c r="AJ173" s="165">
        <v>2017</v>
      </c>
      <c r="AK173" s="168">
        <v>2016</v>
      </c>
      <c r="AL173" s="168">
        <v>2016</v>
      </c>
      <c r="AM173" s="165">
        <v>2016</v>
      </c>
      <c r="AN173" s="165">
        <v>2014</v>
      </c>
      <c r="AO173" s="165">
        <v>2014</v>
      </c>
      <c r="AP173" s="165">
        <v>2013</v>
      </c>
      <c r="AQ173" s="165">
        <v>2013</v>
      </c>
      <c r="AR173" s="165">
        <v>2015</v>
      </c>
      <c r="AS173" s="165">
        <v>2015</v>
      </c>
      <c r="AT173" s="165">
        <v>2016</v>
      </c>
      <c r="AU173" s="165">
        <v>2014</v>
      </c>
      <c r="AV173" s="165">
        <v>2015</v>
      </c>
      <c r="AW173" s="165">
        <v>2015</v>
      </c>
      <c r="AX173" s="165">
        <v>2015</v>
      </c>
      <c r="AY173" s="165">
        <v>2014</v>
      </c>
      <c r="AZ173" s="165">
        <v>2015</v>
      </c>
      <c r="BA173" s="165">
        <v>2015</v>
      </c>
      <c r="BB173" s="165">
        <v>2016</v>
      </c>
      <c r="BC173" s="165">
        <v>2015</v>
      </c>
      <c r="BD173" s="165">
        <v>2014</v>
      </c>
      <c r="BE173" s="165">
        <v>2014</v>
      </c>
      <c r="BF173" s="108"/>
    </row>
    <row r="174" spans="1:58" x14ac:dyDescent="0.25">
      <c r="A174" s="133" t="s">
        <v>373</v>
      </c>
      <c r="B174" s="111" t="s">
        <v>91</v>
      </c>
      <c r="C174" s="163">
        <v>2014</v>
      </c>
      <c r="D174" s="163">
        <v>2014</v>
      </c>
      <c r="E174" s="163">
        <v>2014</v>
      </c>
      <c r="F174" s="163">
        <v>2014</v>
      </c>
      <c r="G174" s="163">
        <v>2014</v>
      </c>
      <c r="H174" s="163">
        <v>2014</v>
      </c>
      <c r="I174" s="163">
        <v>2014</v>
      </c>
      <c r="J174" s="163">
        <v>2016</v>
      </c>
      <c r="K174" s="163">
        <v>2016</v>
      </c>
      <c r="L174" s="163">
        <v>2016</v>
      </c>
      <c r="M174" s="165">
        <v>2017</v>
      </c>
      <c r="N174" s="165">
        <v>2017</v>
      </c>
      <c r="O174" s="165">
        <v>2016</v>
      </c>
      <c r="P174" s="165">
        <v>2016</v>
      </c>
      <c r="Q174" s="165">
        <v>2015</v>
      </c>
      <c r="R174" s="165">
        <v>2010</v>
      </c>
      <c r="S174" s="165">
        <v>2017</v>
      </c>
      <c r="T174" s="165">
        <v>2014</v>
      </c>
      <c r="U174" s="165">
        <v>2015</v>
      </c>
      <c r="V174" s="165" t="s">
        <v>1131</v>
      </c>
      <c r="W174" s="165">
        <v>2015</v>
      </c>
      <c r="X174" s="165">
        <v>2009</v>
      </c>
      <c r="Y174" s="165">
        <v>2011</v>
      </c>
      <c r="Z174" s="165">
        <v>2015</v>
      </c>
      <c r="AA174" s="165">
        <v>2015</v>
      </c>
      <c r="AB174" s="165" t="s">
        <v>1053</v>
      </c>
      <c r="AC174" s="165">
        <v>2014</v>
      </c>
      <c r="AD174" s="165">
        <v>2015</v>
      </c>
      <c r="AE174" s="165">
        <v>2012</v>
      </c>
      <c r="AF174" s="165" t="s">
        <v>1053</v>
      </c>
      <c r="AG174" s="164">
        <v>2007</v>
      </c>
      <c r="AH174" s="165">
        <v>2015</v>
      </c>
      <c r="AI174" s="165">
        <v>2016</v>
      </c>
      <c r="AJ174" s="165">
        <v>2017</v>
      </c>
      <c r="AK174" s="168" t="s">
        <v>1053</v>
      </c>
      <c r="AL174" s="168">
        <v>2016</v>
      </c>
      <c r="AM174" s="165">
        <v>2016</v>
      </c>
      <c r="AN174" s="165">
        <v>2014</v>
      </c>
      <c r="AO174" s="165">
        <v>2014</v>
      </c>
      <c r="AP174" s="165" t="s">
        <v>1053</v>
      </c>
      <c r="AQ174" s="165" t="s">
        <v>1053</v>
      </c>
      <c r="AR174" s="165">
        <v>2009</v>
      </c>
      <c r="AS174" s="165">
        <v>2015</v>
      </c>
      <c r="AT174" s="165">
        <v>2016</v>
      </c>
      <c r="AU174" s="165">
        <v>2014</v>
      </c>
      <c r="AV174" s="165">
        <v>2015</v>
      </c>
      <c r="AW174" s="165">
        <v>2015</v>
      </c>
      <c r="AX174" s="165">
        <v>2015</v>
      </c>
      <c r="AY174" s="165">
        <v>2014</v>
      </c>
      <c r="AZ174" s="165">
        <v>2015</v>
      </c>
      <c r="BA174" s="165">
        <v>2015</v>
      </c>
      <c r="BB174" s="165">
        <v>2015</v>
      </c>
      <c r="BC174" s="165">
        <v>2015</v>
      </c>
      <c r="BD174" s="165">
        <v>2014</v>
      </c>
      <c r="BE174" s="165">
        <v>2014</v>
      </c>
      <c r="BF174" s="108"/>
    </row>
    <row r="175" spans="1:58" x14ac:dyDescent="0.25">
      <c r="A175" s="133" t="s">
        <v>322</v>
      </c>
      <c r="B175" s="111" t="s">
        <v>321</v>
      </c>
      <c r="C175" s="163">
        <v>2014</v>
      </c>
      <c r="D175" s="163">
        <v>2014</v>
      </c>
      <c r="E175" s="163">
        <v>2014</v>
      </c>
      <c r="F175" s="163">
        <v>2014</v>
      </c>
      <c r="G175" s="163">
        <v>2014</v>
      </c>
      <c r="H175" s="163">
        <v>2014</v>
      </c>
      <c r="I175" s="163">
        <v>2014</v>
      </c>
      <c r="J175" s="163">
        <v>2016</v>
      </c>
      <c r="K175" s="163">
        <v>2016</v>
      </c>
      <c r="L175" s="163">
        <v>2016</v>
      </c>
      <c r="M175" s="165">
        <v>2017</v>
      </c>
      <c r="N175" s="165">
        <v>2017</v>
      </c>
      <c r="O175" s="165">
        <v>2016</v>
      </c>
      <c r="P175" s="165">
        <v>2016</v>
      </c>
      <c r="Q175" s="165">
        <v>2015</v>
      </c>
      <c r="R175" s="165">
        <v>2014</v>
      </c>
      <c r="S175" s="165">
        <v>2017</v>
      </c>
      <c r="T175" s="165">
        <v>2014</v>
      </c>
      <c r="U175" s="165">
        <v>2015</v>
      </c>
      <c r="V175" s="165" t="s">
        <v>1131</v>
      </c>
      <c r="W175" s="165">
        <v>2015</v>
      </c>
      <c r="X175" s="165">
        <v>2014</v>
      </c>
      <c r="Y175" s="165">
        <v>2010</v>
      </c>
      <c r="Z175" s="165">
        <v>2015</v>
      </c>
      <c r="AA175" s="165">
        <v>2015</v>
      </c>
      <c r="AB175" s="165">
        <v>2015</v>
      </c>
      <c r="AC175" s="165">
        <v>2014</v>
      </c>
      <c r="AD175" s="165">
        <v>2015</v>
      </c>
      <c r="AE175" s="165">
        <v>2012</v>
      </c>
      <c r="AF175" s="165">
        <v>2015</v>
      </c>
      <c r="AG175" s="164">
        <v>2011</v>
      </c>
      <c r="AH175" s="165">
        <v>2015</v>
      </c>
      <c r="AI175" s="165">
        <v>2016</v>
      </c>
      <c r="AJ175" s="165">
        <v>2017</v>
      </c>
      <c r="AK175" s="168">
        <v>2016</v>
      </c>
      <c r="AL175" s="168">
        <v>2016</v>
      </c>
      <c r="AM175" s="165">
        <v>2016</v>
      </c>
      <c r="AN175" s="165">
        <v>2014</v>
      </c>
      <c r="AO175" s="165">
        <v>2014</v>
      </c>
      <c r="AP175" s="165">
        <v>2014</v>
      </c>
      <c r="AQ175" s="165">
        <v>2014</v>
      </c>
      <c r="AR175" s="165">
        <v>2015</v>
      </c>
      <c r="AS175" s="165">
        <v>2015</v>
      </c>
      <c r="AT175" s="165">
        <v>2016</v>
      </c>
      <c r="AU175" s="165">
        <v>2014</v>
      </c>
      <c r="AV175" s="165">
        <v>2015</v>
      </c>
      <c r="AW175" s="165">
        <v>2015</v>
      </c>
      <c r="AX175" s="165">
        <v>2015</v>
      </c>
      <c r="AY175" s="165">
        <v>2014</v>
      </c>
      <c r="AZ175" s="165">
        <v>2015</v>
      </c>
      <c r="BA175" s="165">
        <v>2015</v>
      </c>
      <c r="BB175" s="165">
        <v>2016</v>
      </c>
      <c r="BC175" s="165">
        <v>2015</v>
      </c>
      <c r="BD175" s="165">
        <v>2014</v>
      </c>
      <c r="BE175" s="165">
        <v>2014</v>
      </c>
      <c r="BF175" s="108"/>
    </row>
    <row r="176" spans="1:58" x14ac:dyDescent="0.25">
      <c r="A176" s="133" t="s">
        <v>324</v>
      </c>
      <c r="B176" s="111" t="s">
        <v>323</v>
      </c>
      <c r="C176" s="163">
        <v>2014</v>
      </c>
      <c r="D176" s="163">
        <v>2014</v>
      </c>
      <c r="E176" s="163">
        <v>2014</v>
      </c>
      <c r="F176" s="163">
        <v>2014</v>
      </c>
      <c r="G176" s="163">
        <v>2014</v>
      </c>
      <c r="H176" s="163">
        <v>2014</v>
      </c>
      <c r="I176" s="163">
        <v>2014</v>
      </c>
      <c r="J176" s="163">
        <v>2016</v>
      </c>
      <c r="K176" s="163">
        <v>2016</v>
      </c>
      <c r="L176" s="163">
        <v>2016</v>
      </c>
      <c r="M176" s="165">
        <v>2017</v>
      </c>
      <c r="N176" s="165">
        <v>2017</v>
      </c>
      <c r="O176" s="165">
        <v>2016</v>
      </c>
      <c r="P176" s="165">
        <v>2016</v>
      </c>
      <c r="Q176" s="165">
        <v>2015</v>
      </c>
      <c r="R176" s="165" t="s">
        <v>1053</v>
      </c>
      <c r="S176" s="165">
        <v>2017</v>
      </c>
      <c r="T176" s="165">
        <v>2014</v>
      </c>
      <c r="U176" s="165">
        <v>2015</v>
      </c>
      <c r="V176" s="165" t="s">
        <v>1131</v>
      </c>
      <c r="W176" s="165">
        <v>2015</v>
      </c>
      <c r="X176" s="165">
        <v>2012</v>
      </c>
      <c r="Y176" s="165">
        <v>2010</v>
      </c>
      <c r="Z176" s="165">
        <v>2015</v>
      </c>
      <c r="AA176" s="165">
        <v>2015</v>
      </c>
      <c r="AB176" s="165" t="s">
        <v>1053</v>
      </c>
      <c r="AC176" s="165">
        <v>2014</v>
      </c>
      <c r="AD176" s="165">
        <v>2015</v>
      </c>
      <c r="AE176" s="165" t="s">
        <v>1053</v>
      </c>
      <c r="AF176" s="165">
        <v>2015</v>
      </c>
      <c r="AG176" s="164">
        <v>2009</v>
      </c>
      <c r="AH176" s="165">
        <v>2015</v>
      </c>
      <c r="AI176" s="165">
        <v>2016</v>
      </c>
      <c r="AJ176" s="165">
        <v>2017</v>
      </c>
      <c r="AK176" s="168" t="s">
        <v>1053</v>
      </c>
      <c r="AL176" s="168">
        <v>2016</v>
      </c>
      <c r="AM176" s="165">
        <v>2016</v>
      </c>
      <c r="AN176" s="165">
        <v>2014</v>
      </c>
      <c r="AO176" s="165">
        <v>2014</v>
      </c>
      <c r="AP176" s="165" t="s">
        <v>1053</v>
      </c>
      <c r="AQ176" s="165" t="s">
        <v>1053</v>
      </c>
      <c r="AR176" s="165">
        <v>2011</v>
      </c>
      <c r="AS176" s="165">
        <v>2015</v>
      </c>
      <c r="AT176" s="165" t="s">
        <v>1053</v>
      </c>
      <c r="AU176" s="165">
        <v>2014</v>
      </c>
      <c r="AV176" s="165">
        <v>2015</v>
      </c>
      <c r="AW176" s="165">
        <v>2015</v>
      </c>
      <c r="AX176" s="165">
        <v>2015</v>
      </c>
      <c r="AY176" s="165">
        <v>2014</v>
      </c>
      <c r="AZ176" s="165">
        <v>2015</v>
      </c>
      <c r="BA176" s="165">
        <v>2015</v>
      </c>
      <c r="BB176" s="165">
        <v>2016</v>
      </c>
      <c r="BC176" s="165">
        <v>2015</v>
      </c>
      <c r="BD176" s="165">
        <v>2014</v>
      </c>
      <c r="BE176" s="165">
        <v>2014</v>
      </c>
      <c r="BF176" s="108"/>
    </row>
    <row r="177" spans="1:58" x14ac:dyDescent="0.25">
      <c r="A177" s="133" t="s">
        <v>326</v>
      </c>
      <c r="B177" s="111" t="s">
        <v>325</v>
      </c>
      <c r="C177" s="163">
        <v>2014</v>
      </c>
      <c r="D177" s="163">
        <v>2014</v>
      </c>
      <c r="E177" s="163">
        <v>2014</v>
      </c>
      <c r="F177" s="163">
        <v>2014</v>
      </c>
      <c r="G177" s="163">
        <v>2014</v>
      </c>
      <c r="H177" s="163">
        <v>2014</v>
      </c>
      <c r="I177" s="163">
        <v>2014</v>
      </c>
      <c r="J177" s="163">
        <v>2016</v>
      </c>
      <c r="K177" s="163">
        <v>2016</v>
      </c>
      <c r="L177" s="163">
        <v>2016</v>
      </c>
      <c r="M177" s="165">
        <v>2017</v>
      </c>
      <c r="N177" s="165">
        <v>2017</v>
      </c>
      <c r="O177" s="165">
        <v>2016</v>
      </c>
      <c r="P177" s="165">
        <v>2016</v>
      </c>
      <c r="Q177" s="165">
        <v>2015</v>
      </c>
      <c r="R177" s="165">
        <v>2006</v>
      </c>
      <c r="S177" s="165">
        <v>2017</v>
      </c>
      <c r="T177" s="165">
        <v>2014</v>
      </c>
      <c r="U177" s="165">
        <v>2015</v>
      </c>
      <c r="V177" s="165" t="s">
        <v>1053</v>
      </c>
      <c r="W177" s="165">
        <v>2015</v>
      </c>
      <c r="X177" s="165" t="s">
        <v>1053</v>
      </c>
      <c r="Y177" s="165">
        <v>2010</v>
      </c>
      <c r="Z177" s="165">
        <v>2015</v>
      </c>
      <c r="AA177" s="165">
        <v>2015</v>
      </c>
      <c r="AB177" s="165">
        <v>2015</v>
      </c>
      <c r="AC177" s="165">
        <v>2014</v>
      </c>
      <c r="AD177" s="165">
        <v>2015</v>
      </c>
      <c r="AE177" s="165" t="s">
        <v>1053</v>
      </c>
      <c r="AF177" s="165">
        <v>2015</v>
      </c>
      <c r="AG177" s="164" t="s">
        <v>1053</v>
      </c>
      <c r="AH177" s="165">
        <v>2015</v>
      </c>
      <c r="AI177" s="165">
        <v>2016</v>
      </c>
      <c r="AJ177" s="165">
        <v>2017</v>
      </c>
      <c r="AK177" s="168" t="s">
        <v>1053</v>
      </c>
      <c r="AL177" s="168">
        <v>2016</v>
      </c>
      <c r="AM177" s="165">
        <v>2016</v>
      </c>
      <c r="AN177" s="165">
        <v>2014</v>
      </c>
      <c r="AO177" s="165">
        <v>2014</v>
      </c>
      <c r="AP177" s="165">
        <v>2013</v>
      </c>
      <c r="AQ177" s="165">
        <v>2013</v>
      </c>
      <c r="AR177" s="165">
        <v>2011</v>
      </c>
      <c r="AS177" s="165">
        <v>2015</v>
      </c>
      <c r="AT177" s="165">
        <v>2016</v>
      </c>
      <c r="AU177" s="165">
        <v>2014</v>
      </c>
      <c r="AV177" s="165">
        <v>2015</v>
      </c>
      <c r="AW177" s="165">
        <v>2015</v>
      </c>
      <c r="AX177" s="165">
        <v>2015</v>
      </c>
      <c r="AY177" s="165">
        <v>2014</v>
      </c>
      <c r="AZ177" s="165">
        <v>2015</v>
      </c>
      <c r="BA177" s="165">
        <v>2015</v>
      </c>
      <c r="BB177" s="165">
        <v>2016</v>
      </c>
      <c r="BC177" s="165">
        <v>2015</v>
      </c>
      <c r="BD177" s="165">
        <v>2014</v>
      </c>
      <c r="BE177" s="165">
        <v>2014</v>
      </c>
      <c r="BF177" s="108"/>
    </row>
    <row r="178" spans="1:58" x14ac:dyDescent="0.25">
      <c r="A178" s="133" t="s">
        <v>328</v>
      </c>
      <c r="B178" s="111" t="s">
        <v>327</v>
      </c>
      <c r="C178" s="163">
        <v>2014</v>
      </c>
      <c r="D178" s="163">
        <v>2014</v>
      </c>
      <c r="E178" s="163">
        <v>2014</v>
      </c>
      <c r="F178" s="163">
        <v>2014</v>
      </c>
      <c r="G178" s="163">
        <v>2014</v>
      </c>
      <c r="H178" s="163">
        <v>2014</v>
      </c>
      <c r="I178" s="163">
        <v>2014</v>
      </c>
      <c r="J178" s="163">
        <v>2016</v>
      </c>
      <c r="K178" s="163">
        <v>2016</v>
      </c>
      <c r="L178" s="163">
        <v>2016</v>
      </c>
      <c r="M178" s="165">
        <v>2017</v>
      </c>
      <c r="N178" s="165">
        <v>2017</v>
      </c>
      <c r="O178" s="165">
        <v>2016</v>
      </c>
      <c r="P178" s="165">
        <v>2016</v>
      </c>
      <c r="Q178" s="165">
        <v>2015</v>
      </c>
      <c r="R178" s="165">
        <v>2012</v>
      </c>
      <c r="S178" s="165">
        <v>2017</v>
      </c>
      <c r="T178" s="165">
        <v>2014</v>
      </c>
      <c r="U178" s="165">
        <v>2015</v>
      </c>
      <c r="V178" s="165" t="s">
        <v>1131</v>
      </c>
      <c r="W178" s="165">
        <v>2015</v>
      </c>
      <c r="X178" s="165">
        <v>2012</v>
      </c>
      <c r="Y178" s="165">
        <v>2010</v>
      </c>
      <c r="Z178" s="165">
        <v>2015</v>
      </c>
      <c r="AA178" s="165">
        <v>2015</v>
      </c>
      <c r="AB178" s="165">
        <v>2015</v>
      </c>
      <c r="AC178" s="165">
        <v>2014</v>
      </c>
      <c r="AD178" s="165">
        <v>2015</v>
      </c>
      <c r="AE178" s="165" t="s">
        <v>1053</v>
      </c>
      <c r="AF178" s="165">
        <v>2015</v>
      </c>
      <c r="AG178" s="164">
        <v>2010</v>
      </c>
      <c r="AH178" s="165">
        <v>2015</v>
      </c>
      <c r="AI178" s="165">
        <v>2016</v>
      </c>
      <c r="AJ178" s="165">
        <v>2017</v>
      </c>
      <c r="AK178" s="168" t="s">
        <v>1053</v>
      </c>
      <c r="AL178" s="168">
        <v>2016</v>
      </c>
      <c r="AM178" s="165">
        <v>2016</v>
      </c>
      <c r="AN178" s="165">
        <v>2014</v>
      </c>
      <c r="AO178" s="165">
        <v>2014</v>
      </c>
      <c r="AP178" s="165">
        <v>2014</v>
      </c>
      <c r="AQ178" s="165">
        <v>2014</v>
      </c>
      <c r="AR178" s="165">
        <v>2011</v>
      </c>
      <c r="AS178" s="165">
        <v>2015</v>
      </c>
      <c r="AT178" s="165">
        <v>2016</v>
      </c>
      <c r="AU178" s="165">
        <v>2014</v>
      </c>
      <c r="AV178" s="165">
        <v>2015</v>
      </c>
      <c r="AW178" s="165">
        <v>2015</v>
      </c>
      <c r="AX178" s="165">
        <v>2015</v>
      </c>
      <c r="AY178" s="165">
        <v>2014</v>
      </c>
      <c r="AZ178" s="165">
        <v>2015</v>
      </c>
      <c r="BA178" s="165">
        <v>2015</v>
      </c>
      <c r="BB178" s="165">
        <v>2016</v>
      </c>
      <c r="BC178" s="165">
        <v>2015</v>
      </c>
      <c r="BD178" s="165">
        <v>2014</v>
      </c>
      <c r="BE178" s="165">
        <v>2014</v>
      </c>
      <c r="BF178" s="108"/>
    </row>
    <row r="179" spans="1:58" x14ac:dyDescent="0.25">
      <c r="A179" s="133" t="s">
        <v>330</v>
      </c>
      <c r="B179" s="111" t="s">
        <v>329</v>
      </c>
      <c r="C179" s="163">
        <v>2014</v>
      </c>
      <c r="D179" s="163">
        <v>2014</v>
      </c>
      <c r="E179" s="163">
        <v>2014</v>
      </c>
      <c r="F179" s="163">
        <v>2014</v>
      </c>
      <c r="G179" s="163">
        <v>2014</v>
      </c>
      <c r="H179" s="163">
        <v>2014</v>
      </c>
      <c r="I179" s="163">
        <v>2014</v>
      </c>
      <c r="J179" s="163">
        <v>2016</v>
      </c>
      <c r="K179" s="163">
        <v>2016</v>
      </c>
      <c r="L179" s="163">
        <v>2016</v>
      </c>
      <c r="M179" s="165">
        <v>2017</v>
      </c>
      <c r="N179" s="165">
        <v>2017</v>
      </c>
      <c r="O179" s="165">
        <v>2016</v>
      </c>
      <c r="P179" s="165">
        <v>2016</v>
      </c>
      <c r="Q179" s="165">
        <v>2015</v>
      </c>
      <c r="R179" s="165" t="s">
        <v>1053</v>
      </c>
      <c r="S179" s="165">
        <v>2017</v>
      </c>
      <c r="T179" s="165">
        <v>2014</v>
      </c>
      <c r="U179" s="165">
        <v>2015</v>
      </c>
      <c r="V179" s="165" t="s">
        <v>1131</v>
      </c>
      <c r="W179" s="165">
        <v>2015</v>
      </c>
      <c r="X179" s="165">
        <v>2013</v>
      </c>
      <c r="Y179" s="165">
        <v>2011</v>
      </c>
      <c r="Z179" s="165">
        <v>2015</v>
      </c>
      <c r="AA179" s="165">
        <v>2015</v>
      </c>
      <c r="AB179" s="165" t="s">
        <v>1053</v>
      </c>
      <c r="AC179" s="165">
        <v>2014</v>
      </c>
      <c r="AD179" s="165">
        <v>2015</v>
      </c>
      <c r="AE179" s="165">
        <v>2012</v>
      </c>
      <c r="AF179" s="165">
        <v>2015</v>
      </c>
      <c r="AG179" s="164">
        <v>2012</v>
      </c>
      <c r="AH179" s="165">
        <v>2015</v>
      </c>
      <c r="AI179" s="165">
        <v>2016</v>
      </c>
      <c r="AJ179" s="165">
        <v>2017</v>
      </c>
      <c r="AK179" s="168">
        <v>2016</v>
      </c>
      <c r="AL179" s="168">
        <v>2017</v>
      </c>
      <c r="AM179" s="165">
        <v>2016</v>
      </c>
      <c r="AN179" s="165">
        <v>2014</v>
      </c>
      <c r="AO179" s="165">
        <v>2014</v>
      </c>
      <c r="AP179" s="165">
        <v>2014</v>
      </c>
      <c r="AQ179" s="165">
        <v>2014</v>
      </c>
      <c r="AR179" s="165">
        <v>2015</v>
      </c>
      <c r="AS179" s="165">
        <v>2015</v>
      </c>
      <c r="AT179" s="165">
        <v>2016</v>
      </c>
      <c r="AU179" s="165">
        <v>2014</v>
      </c>
      <c r="AV179" s="165">
        <v>2015</v>
      </c>
      <c r="AW179" s="165">
        <v>2015</v>
      </c>
      <c r="AX179" s="165">
        <v>2015</v>
      </c>
      <c r="AY179" s="165">
        <v>2014</v>
      </c>
      <c r="AZ179" s="165">
        <v>2015</v>
      </c>
      <c r="BA179" s="165">
        <v>2015</v>
      </c>
      <c r="BB179" s="165">
        <v>2016</v>
      </c>
      <c r="BC179" s="165">
        <v>2015</v>
      </c>
      <c r="BD179" s="165">
        <v>2014</v>
      </c>
      <c r="BE179" s="165">
        <v>2014</v>
      </c>
      <c r="BF179" s="108"/>
    </row>
    <row r="180" spans="1:58" x14ac:dyDescent="0.25">
      <c r="A180" s="133" t="s">
        <v>332</v>
      </c>
      <c r="B180" s="111" t="s">
        <v>331</v>
      </c>
      <c r="C180" s="163">
        <v>2014</v>
      </c>
      <c r="D180" s="163">
        <v>2014</v>
      </c>
      <c r="E180" s="163">
        <v>2014</v>
      </c>
      <c r="F180" s="163">
        <v>2014</v>
      </c>
      <c r="G180" s="163">
        <v>2014</v>
      </c>
      <c r="H180" s="163">
        <v>2014</v>
      </c>
      <c r="I180" s="163">
        <v>2014</v>
      </c>
      <c r="J180" s="163">
        <v>2016</v>
      </c>
      <c r="K180" s="163">
        <v>2016</v>
      </c>
      <c r="L180" s="163">
        <v>2016</v>
      </c>
      <c r="M180" s="165">
        <v>2017</v>
      </c>
      <c r="N180" s="165">
        <v>2017</v>
      </c>
      <c r="O180" s="165">
        <v>2016</v>
      </c>
      <c r="P180" s="165">
        <v>2016</v>
      </c>
      <c r="Q180" s="165">
        <v>2015</v>
      </c>
      <c r="R180" s="165" t="s">
        <v>1053</v>
      </c>
      <c r="S180" s="165">
        <v>2017</v>
      </c>
      <c r="T180" s="165">
        <v>2014</v>
      </c>
      <c r="U180" s="165">
        <v>2015</v>
      </c>
      <c r="V180" s="165" t="s">
        <v>1131</v>
      </c>
      <c r="W180" s="165">
        <v>2015</v>
      </c>
      <c r="X180" s="165" t="s">
        <v>1053</v>
      </c>
      <c r="Y180" s="165">
        <v>2010</v>
      </c>
      <c r="Z180" s="165">
        <v>2015</v>
      </c>
      <c r="AA180" s="165">
        <v>2015</v>
      </c>
      <c r="AB180" s="165" t="s">
        <v>1053</v>
      </c>
      <c r="AC180" s="165">
        <v>2014</v>
      </c>
      <c r="AD180" s="165">
        <v>2015</v>
      </c>
      <c r="AE180" s="165" t="s">
        <v>1053</v>
      </c>
      <c r="AF180" s="165" t="s">
        <v>1053</v>
      </c>
      <c r="AG180" s="164" t="s">
        <v>1053</v>
      </c>
      <c r="AH180" s="165">
        <v>2015</v>
      </c>
      <c r="AI180" s="165">
        <v>2016</v>
      </c>
      <c r="AJ180" s="165">
        <v>2017</v>
      </c>
      <c r="AK180" s="168" t="s">
        <v>1053</v>
      </c>
      <c r="AL180" s="168">
        <v>2016</v>
      </c>
      <c r="AM180" s="165">
        <v>2016</v>
      </c>
      <c r="AN180" s="165">
        <v>2014</v>
      </c>
      <c r="AO180" s="165">
        <v>2014</v>
      </c>
      <c r="AP180" s="165" t="s">
        <v>1053</v>
      </c>
      <c r="AQ180" s="165" t="s">
        <v>1053</v>
      </c>
      <c r="AR180" s="165" t="s">
        <v>1053</v>
      </c>
      <c r="AS180" s="165">
        <v>2015</v>
      </c>
      <c r="AT180" s="165">
        <v>2016</v>
      </c>
      <c r="AU180" s="165">
        <v>2014</v>
      </c>
      <c r="AV180" s="165">
        <v>2015</v>
      </c>
      <c r="AW180" s="165">
        <v>2015</v>
      </c>
      <c r="AX180" s="165">
        <v>2015</v>
      </c>
      <c r="AY180" s="165">
        <v>2014</v>
      </c>
      <c r="AZ180" s="165">
        <v>2006</v>
      </c>
      <c r="BA180" s="165">
        <v>2006</v>
      </c>
      <c r="BB180" s="165">
        <v>2016</v>
      </c>
      <c r="BC180" s="165">
        <v>2015</v>
      </c>
      <c r="BD180" s="165">
        <v>2014</v>
      </c>
      <c r="BE180" s="165">
        <v>2014</v>
      </c>
      <c r="BF180" s="108"/>
    </row>
    <row r="181" spans="1:58" x14ac:dyDescent="0.25">
      <c r="A181" s="133" t="s">
        <v>334</v>
      </c>
      <c r="B181" s="111" t="s">
        <v>333</v>
      </c>
      <c r="C181" s="163">
        <v>2014</v>
      </c>
      <c r="D181" s="163">
        <v>2014</v>
      </c>
      <c r="E181" s="163">
        <v>2014</v>
      </c>
      <c r="F181" s="163">
        <v>2014</v>
      </c>
      <c r="G181" s="163">
        <v>2014</v>
      </c>
      <c r="H181" s="163">
        <v>2014</v>
      </c>
      <c r="I181" s="163">
        <v>2014</v>
      </c>
      <c r="J181" s="163">
        <v>2016</v>
      </c>
      <c r="K181" s="163">
        <v>2016</v>
      </c>
      <c r="L181" s="163">
        <v>2016</v>
      </c>
      <c r="M181" s="165">
        <v>2017</v>
      </c>
      <c r="N181" s="165">
        <v>2017</v>
      </c>
      <c r="O181" s="165">
        <v>2016</v>
      </c>
      <c r="P181" s="165">
        <v>2016</v>
      </c>
      <c r="Q181" s="165" t="s">
        <v>1053</v>
      </c>
      <c r="R181" s="165" t="s">
        <v>1053</v>
      </c>
      <c r="S181" s="165">
        <v>2017</v>
      </c>
      <c r="T181" s="165">
        <v>2014</v>
      </c>
      <c r="U181" s="165">
        <v>2015</v>
      </c>
      <c r="V181" s="165" t="s">
        <v>1131</v>
      </c>
      <c r="W181" s="165">
        <v>2015</v>
      </c>
      <c r="X181" s="165">
        <v>2007</v>
      </c>
      <c r="Y181" s="165">
        <v>2010</v>
      </c>
      <c r="Z181" s="165">
        <v>2015</v>
      </c>
      <c r="AA181" s="165">
        <v>2015</v>
      </c>
      <c r="AB181" s="165" t="s">
        <v>1053</v>
      </c>
      <c r="AC181" s="165">
        <v>2014</v>
      </c>
      <c r="AD181" s="165">
        <v>2015</v>
      </c>
      <c r="AE181" s="165" t="s">
        <v>1053</v>
      </c>
      <c r="AF181" s="165" t="s">
        <v>1053</v>
      </c>
      <c r="AG181" s="164" t="s">
        <v>1053</v>
      </c>
      <c r="AH181" s="165">
        <v>2015</v>
      </c>
      <c r="AI181" s="165">
        <v>2016</v>
      </c>
      <c r="AJ181" s="165">
        <v>2017</v>
      </c>
      <c r="AK181" s="168" t="s">
        <v>1053</v>
      </c>
      <c r="AL181" s="168" t="s">
        <v>1053</v>
      </c>
      <c r="AM181" s="165">
        <v>2016</v>
      </c>
      <c r="AN181" s="165">
        <v>2014</v>
      </c>
      <c r="AO181" s="165">
        <v>2014</v>
      </c>
      <c r="AP181" s="165" t="s">
        <v>1053</v>
      </c>
      <c r="AQ181" s="165" t="s">
        <v>1053</v>
      </c>
      <c r="AR181" s="165" t="s">
        <v>1053</v>
      </c>
      <c r="AS181" s="165">
        <v>2015</v>
      </c>
      <c r="AT181" s="165" t="s">
        <v>1053</v>
      </c>
      <c r="AU181" s="165">
        <v>2014</v>
      </c>
      <c r="AV181" s="165" t="s">
        <v>1053</v>
      </c>
      <c r="AW181" s="165">
        <v>2015</v>
      </c>
      <c r="AX181" s="165">
        <v>2015</v>
      </c>
      <c r="AY181" s="165">
        <v>2014</v>
      </c>
      <c r="AZ181" s="165">
        <v>2013</v>
      </c>
      <c r="BA181" s="165">
        <v>2015</v>
      </c>
      <c r="BB181" s="165">
        <v>2016</v>
      </c>
      <c r="BC181" s="165">
        <v>2015</v>
      </c>
      <c r="BD181" s="165">
        <v>2014</v>
      </c>
      <c r="BE181" s="165">
        <v>2014</v>
      </c>
      <c r="BF181" s="108"/>
    </row>
    <row r="182" spans="1:58" x14ac:dyDescent="0.25">
      <c r="A182" s="133" t="s">
        <v>336</v>
      </c>
      <c r="B182" s="111" t="s">
        <v>335</v>
      </c>
      <c r="C182" s="163">
        <v>2014</v>
      </c>
      <c r="D182" s="163">
        <v>2014</v>
      </c>
      <c r="E182" s="163">
        <v>2014</v>
      </c>
      <c r="F182" s="163">
        <v>2014</v>
      </c>
      <c r="G182" s="163">
        <v>2014</v>
      </c>
      <c r="H182" s="163">
        <v>2014</v>
      </c>
      <c r="I182" s="163">
        <v>2014</v>
      </c>
      <c r="J182" s="163">
        <v>2016</v>
      </c>
      <c r="K182" s="163">
        <v>2016</v>
      </c>
      <c r="L182" s="163">
        <v>2016</v>
      </c>
      <c r="M182" s="165">
        <v>2017</v>
      </c>
      <c r="N182" s="165">
        <v>2017</v>
      </c>
      <c r="O182" s="165">
        <v>2016</v>
      </c>
      <c r="P182" s="165">
        <v>2016</v>
      </c>
      <c r="Q182" s="165">
        <v>2015</v>
      </c>
      <c r="R182" s="165">
        <v>2011</v>
      </c>
      <c r="S182" s="165">
        <v>2017</v>
      </c>
      <c r="T182" s="165">
        <v>2014</v>
      </c>
      <c r="U182" s="165">
        <v>2015</v>
      </c>
      <c r="V182" s="165" t="s">
        <v>1131</v>
      </c>
      <c r="W182" s="165">
        <v>2015</v>
      </c>
      <c r="X182" s="165">
        <v>2011</v>
      </c>
      <c r="Y182" s="165">
        <v>2010</v>
      </c>
      <c r="Z182" s="165">
        <v>2015</v>
      </c>
      <c r="AA182" s="165">
        <v>2015</v>
      </c>
      <c r="AB182" s="165">
        <v>2015</v>
      </c>
      <c r="AC182" s="165">
        <v>2014</v>
      </c>
      <c r="AD182" s="165">
        <v>2015</v>
      </c>
      <c r="AE182" s="165">
        <v>2012</v>
      </c>
      <c r="AF182" s="165">
        <v>2015</v>
      </c>
      <c r="AG182" s="164">
        <v>2012</v>
      </c>
      <c r="AH182" s="165">
        <v>2015</v>
      </c>
      <c r="AI182" s="165">
        <v>2016</v>
      </c>
      <c r="AJ182" s="165">
        <v>2017</v>
      </c>
      <c r="AK182" s="168">
        <v>2016</v>
      </c>
      <c r="AL182" s="168">
        <v>2017</v>
      </c>
      <c r="AM182" s="165">
        <v>2016</v>
      </c>
      <c r="AN182" s="165">
        <v>2014</v>
      </c>
      <c r="AO182" s="165">
        <v>2014</v>
      </c>
      <c r="AP182" s="165">
        <v>2013</v>
      </c>
      <c r="AQ182" s="165">
        <v>2014</v>
      </c>
      <c r="AR182" s="165" t="s">
        <v>1053</v>
      </c>
      <c r="AS182" s="165">
        <v>2015</v>
      </c>
      <c r="AT182" s="165">
        <v>2016</v>
      </c>
      <c r="AU182" s="165">
        <v>2014</v>
      </c>
      <c r="AV182" s="165">
        <v>2015</v>
      </c>
      <c r="AW182" s="165">
        <v>2015</v>
      </c>
      <c r="AX182" s="165">
        <v>2015</v>
      </c>
      <c r="AY182" s="165">
        <v>2014</v>
      </c>
      <c r="AZ182" s="165">
        <v>2015</v>
      </c>
      <c r="BA182" s="165">
        <v>2015</v>
      </c>
      <c r="BB182" s="165">
        <v>2016</v>
      </c>
      <c r="BC182" s="165">
        <v>2015</v>
      </c>
      <c r="BD182" s="165">
        <v>2014</v>
      </c>
      <c r="BE182" s="165">
        <v>2014</v>
      </c>
      <c r="BF182" s="108"/>
    </row>
    <row r="183" spans="1:58" x14ac:dyDescent="0.25">
      <c r="A183" s="133" t="s">
        <v>338</v>
      </c>
      <c r="B183" s="111" t="s">
        <v>337</v>
      </c>
      <c r="C183" s="163">
        <v>2014</v>
      </c>
      <c r="D183" s="163">
        <v>2014</v>
      </c>
      <c r="E183" s="163">
        <v>2014</v>
      </c>
      <c r="F183" s="163">
        <v>2014</v>
      </c>
      <c r="G183" s="163">
        <v>2014</v>
      </c>
      <c r="H183" s="163">
        <v>2014</v>
      </c>
      <c r="I183" s="163">
        <v>2014</v>
      </c>
      <c r="J183" s="163">
        <v>2016</v>
      </c>
      <c r="K183" s="163">
        <v>2016</v>
      </c>
      <c r="L183" s="163">
        <v>2016</v>
      </c>
      <c r="M183" s="165">
        <v>2017</v>
      </c>
      <c r="N183" s="165">
        <v>2017</v>
      </c>
      <c r="O183" s="165">
        <v>2016</v>
      </c>
      <c r="P183" s="165">
        <v>2016</v>
      </c>
      <c r="Q183" s="165">
        <v>2015</v>
      </c>
      <c r="R183" s="165">
        <v>2012</v>
      </c>
      <c r="S183" s="165">
        <v>2017</v>
      </c>
      <c r="T183" s="165">
        <v>2014</v>
      </c>
      <c r="U183" s="165">
        <v>2015</v>
      </c>
      <c r="V183" s="165" t="s">
        <v>1131</v>
      </c>
      <c r="W183" s="165">
        <v>2015</v>
      </c>
      <c r="X183" s="165" t="s">
        <v>1053</v>
      </c>
      <c r="Y183" s="165">
        <v>2013</v>
      </c>
      <c r="Z183" s="165">
        <v>2015</v>
      </c>
      <c r="AA183" s="165">
        <v>2015</v>
      </c>
      <c r="AB183" s="165">
        <v>2015</v>
      </c>
      <c r="AC183" s="165">
        <v>2014</v>
      </c>
      <c r="AD183" s="165">
        <v>2015</v>
      </c>
      <c r="AE183" s="165" t="s">
        <v>1053</v>
      </c>
      <c r="AF183" s="165">
        <v>2015</v>
      </c>
      <c r="AG183" s="164">
        <v>2014</v>
      </c>
      <c r="AH183" s="165">
        <v>2015</v>
      </c>
      <c r="AI183" s="165">
        <v>2016</v>
      </c>
      <c r="AJ183" s="165">
        <v>2017</v>
      </c>
      <c r="AK183" s="168">
        <v>2017</v>
      </c>
      <c r="AL183" s="168">
        <v>2016</v>
      </c>
      <c r="AM183" s="165">
        <v>2016</v>
      </c>
      <c r="AN183" s="165">
        <v>2014</v>
      </c>
      <c r="AO183" s="165">
        <v>2014</v>
      </c>
      <c r="AP183" s="165">
        <v>2013</v>
      </c>
      <c r="AQ183" s="165">
        <v>2014</v>
      </c>
      <c r="AR183" s="165" t="s">
        <v>1053</v>
      </c>
      <c r="AS183" s="165">
        <v>2015</v>
      </c>
      <c r="AT183" s="165">
        <v>2016</v>
      </c>
      <c r="AU183" s="165">
        <v>2014</v>
      </c>
      <c r="AV183" s="165">
        <v>2015</v>
      </c>
      <c r="AW183" s="165">
        <v>2015</v>
      </c>
      <c r="AX183" s="165">
        <v>2015</v>
      </c>
      <c r="AY183" s="165">
        <v>2014</v>
      </c>
      <c r="AZ183" s="165">
        <v>2015</v>
      </c>
      <c r="BA183" s="165">
        <v>2015</v>
      </c>
      <c r="BB183" s="165">
        <v>2016</v>
      </c>
      <c r="BC183" s="165">
        <v>2015</v>
      </c>
      <c r="BD183" s="165">
        <v>2014</v>
      </c>
      <c r="BE183" s="165">
        <v>2014</v>
      </c>
      <c r="BF183" s="108"/>
    </row>
    <row r="184" spans="1:58" x14ac:dyDescent="0.25">
      <c r="A184" s="133" t="s">
        <v>340</v>
      </c>
      <c r="B184" s="111" t="s">
        <v>339</v>
      </c>
      <c r="C184" s="163">
        <v>2014</v>
      </c>
      <c r="D184" s="163">
        <v>2014</v>
      </c>
      <c r="E184" s="163">
        <v>2014</v>
      </c>
      <c r="F184" s="163">
        <v>2014</v>
      </c>
      <c r="G184" s="163">
        <v>2014</v>
      </c>
      <c r="H184" s="163">
        <v>2014</v>
      </c>
      <c r="I184" s="163">
        <v>2014</v>
      </c>
      <c r="J184" s="163">
        <v>2016</v>
      </c>
      <c r="K184" s="163">
        <v>2016</v>
      </c>
      <c r="L184" s="163">
        <v>2016</v>
      </c>
      <c r="M184" s="165">
        <v>2017</v>
      </c>
      <c r="N184" s="165">
        <v>2017</v>
      </c>
      <c r="O184" s="165">
        <v>2016</v>
      </c>
      <c r="P184" s="165">
        <v>2016</v>
      </c>
      <c r="Q184" s="165">
        <v>2015</v>
      </c>
      <c r="R184" s="165" t="s">
        <v>1053</v>
      </c>
      <c r="S184" s="165">
        <v>2017</v>
      </c>
      <c r="T184" s="165">
        <v>2014</v>
      </c>
      <c r="U184" s="165">
        <v>2015</v>
      </c>
      <c r="V184" s="165" t="s">
        <v>1053</v>
      </c>
      <c r="W184" s="165">
        <v>2015</v>
      </c>
      <c r="X184" s="165" t="s">
        <v>1053</v>
      </c>
      <c r="Y184" s="165">
        <v>2010</v>
      </c>
      <c r="Z184" s="165">
        <v>2015</v>
      </c>
      <c r="AA184" s="165">
        <v>2015</v>
      </c>
      <c r="AB184" s="165" t="s">
        <v>1053</v>
      </c>
      <c r="AC184" s="165">
        <v>2014</v>
      </c>
      <c r="AD184" s="165">
        <v>2015</v>
      </c>
      <c r="AE184" s="165" t="s">
        <v>1053</v>
      </c>
      <c r="AF184" s="165">
        <v>2015</v>
      </c>
      <c r="AG184" s="164" t="s">
        <v>1053</v>
      </c>
      <c r="AH184" s="165">
        <v>2015</v>
      </c>
      <c r="AI184" s="165">
        <v>2016</v>
      </c>
      <c r="AJ184" s="165">
        <v>2017</v>
      </c>
      <c r="AK184" s="168" t="s">
        <v>1053</v>
      </c>
      <c r="AL184" s="168">
        <v>2016</v>
      </c>
      <c r="AM184" s="165">
        <v>2016</v>
      </c>
      <c r="AN184" s="165">
        <v>2014</v>
      </c>
      <c r="AO184" s="165">
        <v>2014</v>
      </c>
      <c r="AP184" s="165" t="s">
        <v>1053</v>
      </c>
      <c r="AQ184" s="165" t="s">
        <v>1053</v>
      </c>
      <c r="AR184" s="165">
        <v>2015</v>
      </c>
      <c r="AS184" s="165">
        <v>2015</v>
      </c>
      <c r="AT184" s="165">
        <v>2016</v>
      </c>
      <c r="AU184" s="165">
        <v>2014</v>
      </c>
      <c r="AV184" s="165">
        <v>2015</v>
      </c>
      <c r="AW184" s="165">
        <v>2015</v>
      </c>
      <c r="AX184" s="165">
        <v>2015</v>
      </c>
      <c r="AY184" s="165">
        <v>2014</v>
      </c>
      <c r="AZ184" s="165">
        <v>2015</v>
      </c>
      <c r="BA184" s="165">
        <v>2015</v>
      </c>
      <c r="BB184" s="165">
        <v>2016</v>
      </c>
      <c r="BC184" s="165">
        <v>2015</v>
      </c>
      <c r="BD184" s="165">
        <v>2014</v>
      </c>
      <c r="BE184" s="165">
        <v>2014</v>
      </c>
      <c r="BF184" s="108"/>
    </row>
    <row r="185" spans="1:58" x14ac:dyDescent="0.25">
      <c r="A185" s="133" t="s">
        <v>853</v>
      </c>
      <c r="B185" s="111" t="s">
        <v>341</v>
      </c>
      <c r="C185" s="163">
        <v>2014</v>
      </c>
      <c r="D185" s="163">
        <v>2014</v>
      </c>
      <c r="E185" s="163">
        <v>2014</v>
      </c>
      <c r="F185" s="163">
        <v>2014</v>
      </c>
      <c r="G185" s="163">
        <v>2014</v>
      </c>
      <c r="H185" s="163">
        <v>2014</v>
      </c>
      <c r="I185" s="163">
        <v>2014</v>
      </c>
      <c r="J185" s="163">
        <v>2016</v>
      </c>
      <c r="K185" s="163">
        <v>2016</v>
      </c>
      <c r="L185" s="163">
        <v>2016</v>
      </c>
      <c r="M185" s="165">
        <v>2017</v>
      </c>
      <c r="N185" s="165">
        <v>2017</v>
      </c>
      <c r="O185" s="165">
        <v>2016</v>
      </c>
      <c r="P185" s="165">
        <v>2016</v>
      </c>
      <c r="Q185" s="165">
        <v>2015</v>
      </c>
      <c r="R185" s="165" t="s">
        <v>1053</v>
      </c>
      <c r="S185" s="165">
        <v>2017</v>
      </c>
      <c r="T185" s="165">
        <v>2014</v>
      </c>
      <c r="U185" s="165">
        <v>2015</v>
      </c>
      <c r="V185" s="165" t="s">
        <v>1053</v>
      </c>
      <c r="W185" s="165">
        <v>2015</v>
      </c>
      <c r="X185" s="165" t="s">
        <v>1053</v>
      </c>
      <c r="Y185" s="165">
        <v>2015</v>
      </c>
      <c r="Z185" s="165">
        <v>2015</v>
      </c>
      <c r="AA185" s="165">
        <v>2015</v>
      </c>
      <c r="AB185" s="165">
        <v>2013</v>
      </c>
      <c r="AC185" s="165">
        <v>2014</v>
      </c>
      <c r="AD185" s="165">
        <v>2015</v>
      </c>
      <c r="AE185" s="165" t="s">
        <v>1053</v>
      </c>
      <c r="AF185" s="165">
        <v>2015</v>
      </c>
      <c r="AG185" s="164">
        <v>2012</v>
      </c>
      <c r="AH185" s="165">
        <v>2015</v>
      </c>
      <c r="AI185" s="165">
        <v>2016</v>
      </c>
      <c r="AJ185" s="165">
        <v>2017</v>
      </c>
      <c r="AK185" s="168" t="s">
        <v>1053</v>
      </c>
      <c r="AL185" s="168">
        <v>2016</v>
      </c>
      <c r="AM185" s="165">
        <v>2016</v>
      </c>
      <c r="AN185" s="165">
        <v>2014</v>
      </c>
      <c r="AO185" s="165">
        <v>2014</v>
      </c>
      <c r="AP185" s="165">
        <v>2014</v>
      </c>
      <c r="AQ185" s="165">
        <v>2014</v>
      </c>
      <c r="AR185" s="165">
        <v>2015</v>
      </c>
      <c r="AS185" s="165">
        <v>2015</v>
      </c>
      <c r="AT185" s="165">
        <v>2016</v>
      </c>
      <c r="AU185" s="165">
        <v>2014</v>
      </c>
      <c r="AV185" s="165" t="s">
        <v>1053</v>
      </c>
      <c r="AW185" s="165">
        <v>2015</v>
      </c>
      <c r="AX185" s="165">
        <v>2015</v>
      </c>
      <c r="AY185" s="165">
        <v>2014</v>
      </c>
      <c r="AZ185" s="165">
        <v>2015</v>
      </c>
      <c r="BA185" s="165">
        <v>2015</v>
      </c>
      <c r="BB185" s="165">
        <v>2016</v>
      </c>
      <c r="BC185" s="165">
        <v>2015</v>
      </c>
      <c r="BD185" s="165">
        <v>2014</v>
      </c>
      <c r="BE185" s="165">
        <v>2014</v>
      </c>
      <c r="BF185" s="108"/>
    </row>
    <row r="186" spans="1:58" x14ac:dyDescent="0.25">
      <c r="A186" s="133" t="s">
        <v>343</v>
      </c>
      <c r="B186" s="111" t="s">
        <v>342</v>
      </c>
      <c r="C186" s="163">
        <v>2014</v>
      </c>
      <c r="D186" s="163">
        <v>2014</v>
      </c>
      <c r="E186" s="163">
        <v>2014</v>
      </c>
      <c r="F186" s="163">
        <v>2014</v>
      </c>
      <c r="G186" s="163">
        <v>2014</v>
      </c>
      <c r="H186" s="163">
        <v>2014</v>
      </c>
      <c r="I186" s="163">
        <v>2014</v>
      </c>
      <c r="J186" s="163">
        <v>2016</v>
      </c>
      <c r="K186" s="163">
        <v>2016</v>
      </c>
      <c r="L186" s="163">
        <v>2016</v>
      </c>
      <c r="M186" s="165">
        <v>2017</v>
      </c>
      <c r="N186" s="165">
        <v>2017</v>
      </c>
      <c r="O186" s="165">
        <v>2016</v>
      </c>
      <c r="P186" s="165">
        <v>2016</v>
      </c>
      <c r="Q186" s="165">
        <v>2015</v>
      </c>
      <c r="R186" s="165" t="s">
        <v>1053</v>
      </c>
      <c r="S186" s="165">
        <v>2017</v>
      </c>
      <c r="T186" s="165">
        <v>2014</v>
      </c>
      <c r="U186" s="165">
        <v>2015</v>
      </c>
      <c r="V186" s="165" t="s">
        <v>1053</v>
      </c>
      <c r="W186" s="165">
        <v>2015</v>
      </c>
      <c r="X186" s="165">
        <v>2012</v>
      </c>
      <c r="Y186" s="165">
        <v>2011</v>
      </c>
      <c r="Z186" s="165">
        <v>2015</v>
      </c>
      <c r="AA186" s="165">
        <v>2015</v>
      </c>
      <c r="AB186" s="165" t="s">
        <v>1053</v>
      </c>
      <c r="AC186" s="165">
        <v>2014</v>
      </c>
      <c r="AD186" s="165">
        <v>2015</v>
      </c>
      <c r="AE186" s="165" t="s">
        <v>1053</v>
      </c>
      <c r="AF186" s="165">
        <v>2015</v>
      </c>
      <c r="AG186" s="164">
        <v>2013</v>
      </c>
      <c r="AH186" s="165">
        <v>2015</v>
      </c>
      <c r="AI186" s="165">
        <v>2016</v>
      </c>
      <c r="AJ186" s="165">
        <v>2017</v>
      </c>
      <c r="AK186" s="168" t="s">
        <v>1053</v>
      </c>
      <c r="AL186" s="168">
        <v>2016</v>
      </c>
      <c r="AM186" s="165">
        <v>2016</v>
      </c>
      <c r="AN186" s="165">
        <v>2014</v>
      </c>
      <c r="AO186" s="165">
        <v>2014</v>
      </c>
      <c r="AP186" s="165">
        <v>2014</v>
      </c>
      <c r="AQ186" s="165">
        <v>2014</v>
      </c>
      <c r="AR186" s="165">
        <v>2011</v>
      </c>
      <c r="AS186" s="165">
        <v>2015</v>
      </c>
      <c r="AT186" s="165">
        <v>2016</v>
      </c>
      <c r="AU186" s="165">
        <v>2014</v>
      </c>
      <c r="AV186" s="165" t="s">
        <v>1053</v>
      </c>
      <c r="AW186" s="165">
        <v>2015</v>
      </c>
      <c r="AX186" s="165">
        <v>2015</v>
      </c>
      <c r="AY186" s="165">
        <v>2013</v>
      </c>
      <c r="AZ186" s="165">
        <v>2015</v>
      </c>
      <c r="BA186" s="165">
        <v>2015</v>
      </c>
      <c r="BB186" s="165">
        <v>2016</v>
      </c>
      <c r="BC186" s="165">
        <v>2015</v>
      </c>
      <c r="BD186" s="165">
        <v>2014</v>
      </c>
      <c r="BE186" s="165">
        <v>2014</v>
      </c>
      <c r="BF186" s="108"/>
    </row>
    <row r="187" spans="1:58" x14ac:dyDescent="0.25">
      <c r="A187" s="133" t="s">
        <v>345</v>
      </c>
      <c r="B187" s="111" t="s">
        <v>344</v>
      </c>
      <c r="C187" s="163">
        <v>2014</v>
      </c>
      <c r="D187" s="163">
        <v>2014</v>
      </c>
      <c r="E187" s="163">
        <v>2014</v>
      </c>
      <c r="F187" s="163">
        <v>2014</v>
      </c>
      <c r="G187" s="163">
        <v>2014</v>
      </c>
      <c r="H187" s="163">
        <v>2014</v>
      </c>
      <c r="I187" s="163">
        <v>2014</v>
      </c>
      <c r="J187" s="163">
        <v>2016</v>
      </c>
      <c r="K187" s="163">
        <v>2016</v>
      </c>
      <c r="L187" s="163">
        <v>2016</v>
      </c>
      <c r="M187" s="165">
        <v>2017</v>
      </c>
      <c r="N187" s="165">
        <v>2017</v>
      </c>
      <c r="O187" s="165">
        <v>2016</v>
      </c>
      <c r="P187" s="165">
        <v>2016</v>
      </c>
      <c r="Q187" s="165">
        <v>2015</v>
      </c>
      <c r="R187" s="165" t="s">
        <v>1053</v>
      </c>
      <c r="S187" s="165">
        <v>2017</v>
      </c>
      <c r="T187" s="165">
        <v>2014</v>
      </c>
      <c r="U187" s="165">
        <v>2015</v>
      </c>
      <c r="V187" s="165" t="s">
        <v>1131</v>
      </c>
      <c r="W187" s="165">
        <v>2015</v>
      </c>
      <c r="X187" s="165">
        <v>2011</v>
      </c>
      <c r="Y187" s="165">
        <v>2010</v>
      </c>
      <c r="Z187" s="165">
        <v>2015</v>
      </c>
      <c r="AA187" s="165">
        <v>2015</v>
      </c>
      <c r="AB187" s="165">
        <v>2015</v>
      </c>
      <c r="AC187" s="165">
        <v>2014</v>
      </c>
      <c r="AD187" s="165">
        <v>2015</v>
      </c>
      <c r="AE187" s="165" t="s">
        <v>1053</v>
      </c>
      <c r="AF187" s="165">
        <v>2015</v>
      </c>
      <c r="AG187" s="164">
        <v>2014</v>
      </c>
      <c r="AH187" s="165">
        <v>2015</v>
      </c>
      <c r="AI187" s="165">
        <v>2016</v>
      </c>
      <c r="AJ187" s="165">
        <v>2017</v>
      </c>
      <c r="AK187" s="168" t="s">
        <v>1053</v>
      </c>
      <c r="AL187" s="168">
        <v>2016</v>
      </c>
      <c r="AM187" s="165">
        <v>2016</v>
      </c>
      <c r="AN187" s="165">
        <v>2014</v>
      </c>
      <c r="AO187" s="165">
        <v>2014</v>
      </c>
      <c r="AP187" s="165">
        <v>2014</v>
      </c>
      <c r="AQ187" s="165">
        <v>2014</v>
      </c>
      <c r="AR187" s="165">
        <v>2011</v>
      </c>
      <c r="AS187" s="165">
        <v>2015</v>
      </c>
      <c r="AT187" s="165">
        <v>2016</v>
      </c>
      <c r="AU187" s="165">
        <v>2014</v>
      </c>
      <c r="AV187" s="165">
        <v>2015</v>
      </c>
      <c r="AW187" s="165">
        <v>2015</v>
      </c>
      <c r="AX187" s="165">
        <v>2015</v>
      </c>
      <c r="AY187" s="165">
        <v>2014</v>
      </c>
      <c r="AZ187" s="165">
        <v>2015</v>
      </c>
      <c r="BA187" s="165">
        <v>2015</v>
      </c>
      <c r="BB187" s="165">
        <v>2016</v>
      </c>
      <c r="BC187" s="165">
        <v>2015</v>
      </c>
      <c r="BD187" s="165">
        <v>2014</v>
      </c>
      <c r="BE187" s="165">
        <v>2014</v>
      </c>
      <c r="BF187" s="108"/>
    </row>
    <row r="188" spans="1:58" x14ac:dyDescent="0.25">
      <c r="A188" s="133" t="s">
        <v>347</v>
      </c>
      <c r="B188" s="111" t="s">
        <v>346</v>
      </c>
      <c r="C188" s="163">
        <v>2014</v>
      </c>
      <c r="D188" s="163">
        <v>2014</v>
      </c>
      <c r="E188" s="163">
        <v>2014</v>
      </c>
      <c r="F188" s="163">
        <v>2014</v>
      </c>
      <c r="G188" s="163">
        <v>2014</v>
      </c>
      <c r="H188" s="163">
        <v>2014</v>
      </c>
      <c r="I188" s="163">
        <v>2014</v>
      </c>
      <c r="J188" s="163">
        <v>2016</v>
      </c>
      <c r="K188" s="163">
        <v>2016</v>
      </c>
      <c r="L188" s="163">
        <v>2016</v>
      </c>
      <c r="M188" s="165">
        <v>2017</v>
      </c>
      <c r="N188" s="165">
        <v>2017</v>
      </c>
      <c r="O188" s="165">
        <v>2016</v>
      </c>
      <c r="P188" s="165">
        <v>2016</v>
      </c>
      <c r="Q188" s="165">
        <v>2015</v>
      </c>
      <c r="R188" s="165">
        <v>2006</v>
      </c>
      <c r="S188" s="165">
        <v>2017</v>
      </c>
      <c r="T188" s="165">
        <v>2014</v>
      </c>
      <c r="U188" s="165">
        <v>2015</v>
      </c>
      <c r="V188" s="165" t="s">
        <v>1131</v>
      </c>
      <c r="W188" s="165">
        <v>2015</v>
      </c>
      <c r="X188" s="165">
        <v>2006</v>
      </c>
      <c r="Y188" s="165">
        <v>2013</v>
      </c>
      <c r="Z188" s="165">
        <v>2015</v>
      </c>
      <c r="AA188" s="165">
        <v>2015</v>
      </c>
      <c r="AB188" s="165">
        <v>2015</v>
      </c>
      <c r="AC188" s="165">
        <v>2014</v>
      </c>
      <c r="AD188" s="165">
        <v>2015</v>
      </c>
      <c r="AE188" s="165" t="s">
        <v>1053</v>
      </c>
      <c r="AF188" s="165">
        <v>2015</v>
      </c>
      <c r="AG188" s="164">
        <v>2003</v>
      </c>
      <c r="AH188" s="165">
        <v>2015</v>
      </c>
      <c r="AI188" s="165">
        <v>2016</v>
      </c>
      <c r="AJ188" s="165">
        <v>2017</v>
      </c>
      <c r="AK188" s="168" t="s">
        <v>1053</v>
      </c>
      <c r="AL188" s="168">
        <v>2016</v>
      </c>
      <c r="AM188" s="165">
        <v>2016</v>
      </c>
      <c r="AN188" s="165">
        <v>2014</v>
      </c>
      <c r="AO188" s="165">
        <v>2014</v>
      </c>
      <c r="AP188" s="165" t="s">
        <v>1053</v>
      </c>
      <c r="AQ188" s="165" t="s">
        <v>1053</v>
      </c>
      <c r="AR188" s="165">
        <v>2007</v>
      </c>
      <c r="AS188" s="165">
        <v>2015</v>
      </c>
      <c r="AT188" s="165">
        <v>2016</v>
      </c>
      <c r="AU188" s="165">
        <v>2014</v>
      </c>
      <c r="AV188" s="165">
        <v>2015</v>
      </c>
      <c r="AW188" s="165">
        <v>2015</v>
      </c>
      <c r="AX188" s="165">
        <v>2015</v>
      </c>
      <c r="AY188" s="165">
        <v>2014</v>
      </c>
      <c r="AZ188" s="165">
        <v>2015</v>
      </c>
      <c r="BA188" s="165">
        <v>2012</v>
      </c>
      <c r="BB188" s="165">
        <v>2016</v>
      </c>
      <c r="BC188" s="165">
        <v>2015</v>
      </c>
      <c r="BD188" s="165">
        <v>2014</v>
      </c>
      <c r="BE188" s="165">
        <v>2014</v>
      </c>
      <c r="BF188" s="108"/>
    </row>
    <row r="189" spans="1:58" x14ac:dyDescent="0.25">
      <c r="A189" s="133" t="s">
        <v>349</v>
      </c>
      <c r="B189" s="111" t="s">
        <v>348</v>
      </c>
      <c r="C189" s="163">
        <v>2014</v>
      </c>
      <c r="D189" s="163">
        <v>2014</v>
      </c>
      <c r="E189" s="163">
        <v>2014</v>
      </c>
      <c r="F189" s="163">
        <v>2014</v>
      </c>
      <c r="G189" s="163">
        <v>2014</v>
      </c>
      <c r="H189" s="163">
        <v>2014</v>
      </c>
      <c r="I189" s="163">
        <v>2014</v>
      </c>
      <c r="J189" s="163">
        <v>2016</v>
      </c>
      <c r="K189" s="163">
        <v>2016</v>
      </c>
      <c r="L189" s="163">
        <v>2016</v>
      </c>
      <c r="M189" s="165">
        <v>2017</v>
      </c>
      <c r="N189" s="165">
        <v>2017</v>
      </c>
      <c r="O189" s="165">
        <v>2016</v>
      </c>
      <c r="P189" s="165">
        <v>2016</v>
      </c>
      <c r="Q189" s="165">
        <v>2015</v>
      </c>
      <c r="R189" s="165">
        <v>2007</v>
      </c>
      <c r="S189" s="165">
        <v>2017</v>
      </c>
      <c r="T189" s="165">
        <v>2014</v>
      </c>
      <c r="U189" s="165">
        <v>2015</v>
      </c>
      <c r="V189" s="165" t="s">
        <v>1053</v>
      </c>
      <c r="W189" s="165">
        <v>2015</v>
      </c>
      <c r="X189" s="165">
        <v>2013</v>
      </c>
      <c r="Y189" s="165">
        <v>2010</v>
      </c>
      <c r="Z189" s="165">
        <v>2015</v>
      </c>
      <c r="AA189" s="165">
        <v>2015</v>
      </c>
      <c r="AB189" s="165" t="s">
        <v>1053</v>
      </c>
      <c r="AC189" s="165">
        <v>2014</v>
      </c>
      <c r="AD189" s="165">
        <v>2015</v>
      </c>
      <c r="AE189" s="165">
        <v>2012</v>
      </c>
      <c r="AF189" s="165" t="s">
        <v>1053</v>
      </c>
      <c r="AG189" s="164">
        <v>2010</v>
      </c>
      <c r="AH189" s="165">
        <v>2015</v>
      </c>
      <c r="AI189" s="165">
        <v>2016</v>
      </c>
      <c r="AJ189" s="165">
        <v>2017</v>
      </c>
      <c r="AK189" s="168" t="s">
        <v>1053</v>
      </c>
      <c r="AL189" s="168">
        <v>2016</v>
      </c>
      <c r="AM189" s="165">
        <v>2016</v>
      </c>
      <c r="AN189" s="165">
        <v>2014</v>
      </c>
      <c r="AO189" s="165">
        <v>2014</v>
      </c>
      <c r="AP189" s="165" t="s">
        <v>1053</v>
      </c>
      <c r="AQ189" s="165" t="s">
        <v>1053</v>
      </c>
      <c r="AR189" s="165">
        <v>2011</v>
      </c>
      <c r="AS189" s="165">
        <v>2015</v>
      </c>
      <c r="AT189" s="165" t="s">
        <v>1053</v>
      </c>
      <c r="AU189" s="165">
        <v>2014</v>
      </c>
      <c r="AV189" s="165">
        <v>2015</v>
      </c>
      <c r="AW189" s="165">
        <v>2015</v>
      </c>
      <c r="AX189" s="165">
        <v>2015</v>
      </c>
      <c r="AY189" s="165">
        <v>2014</v>
      </c>
      <c r="AZ189" s="165">
        <v>2015</v>
      </c>
      <c r="BA189" s="165">
        <v>2015</v>
      </c>
      <c r="BB189" s="165">
        <v>2016</v>
      </c>
      <c r="BC189" s="165">
        <v>2015</v>
      </c>
      <c r="BD189" s="165">
        <v>2014</v>
      </c>
      <c r="BE189" s="165">
        <v>2014</v>
      </c>
      <c r="BF189" s="108"/>
    </row>
    <row r="190" spans="1:58" x14ac:dyDescent="0.25">
      <c r="A190" s="133" t="s">
        <v>854</v>
      </c>
      <c r="B190" s="111" t="s">
        <v>350</v>
      </c>
      <c r="C190" s="163">
        <v>2014</v>
      </c>
      <c r="D190" s="163">
        <v>2014</v>
      </c>
      <c r="E190" s="163">
        <v>2014</v>
      </c>
      <c r="F190" s="163">
        <v>2014</v>
      </c>
      <c r="G190" s="163">
        <v>2014</v>
      </c>
      <c r="H190" s="163">
        <v>2014</v>
      </c>
      <c r="I190" s="163">
        <v>2014</v>
      </c>
      <c r="J190" s="163">
        <v>2016</v>
      </c>
      <c r="K190" s="163">
        <v>2016</v>
      </c>
      <c r="L190" s="163">
        <v>2016</v>
      </c>
      <c r="M190" s="165">
        <v>2017</v>
      </c>
      <c r="N190" s="165">
        <v>2017</v>
      </c>
      <c r="O190" s="165">
        <v>2016</v>
      </c>
      <c r="P190" s="165">
        <v>2016</v>
      </c>
      <c r="Q190" s="165">
        <v>2015</v>
      </c>
      <c r="R190" s="165" t="s">
        <v>1053</v>
      </c>
      <c r="S190" s="165">
        <v>2017</v>
      </c>
      <c r="T190" s="165">
        <v>2014</v>
      </c>
      <c r="U190" s="165">
        <v>2015</v>
      </c>
      <c r="V190" s="165" t="s">
        <v>1053</v>
      </c>
      <c r="W190" s="165">
        <v>2015</v>
      </c>
      <c r="X190" s="165">
        <v>2009</v>
      </c>
      <c r="Y190" s="165" t="s">
        <v>1053</v>
      </c>
      <c r="Z190" s="165">
        <v>2015</v>
      </c>
      <c r="AA190" s="165">
        <v>2015</v>
      </c>
      <c r="AB190" s="165">
        <v>2015</v>
      </c>
      <c r="AC190" s="165">
        <v>2014</v>
      </c>
      <c r="AD190" s="165">
        <v>2015</v>
      </c>
      <c r="AE190" s="165">
        <v>2012</v>
      </c>
      <c r="AF190" s="165">
        <v>2015</v>
      </c>
      <c r="AG190" s="164">
        <v>2006</v>
      </c>
      <c r="AH190" s="165">
        <v>2015</v>
      </c>
      <c r="AI190" s="165">
        <v>2016</v>
      </c>
      <c r="AJ190" s="165">
        <v>2017</v>
      </c>
      <c r="AK190" s="168" t="s">
        <v>1053</v>
      </c>
      <c r="AL190" s="168">
        <v>2016</v>
      </c>
      <c r="AM190" s="165">
        <v>2016</v>
      </c>
      <c r="AN190" s="165">
        <v>2014</v>
      </c>
      <c r="AO190" s="165">
        <v>2014</v>
      </c>
      <c r="AP190" s="165">
        <v>2014</v>
      </c>
      <c r="AQ190" s="165">
        <v>2014</v>
      </c>
      <c r="AR190" s="165">
        <v>2015</v>
      </c>
      <c r="AS190" s="165">
        <v>2015</v>
      </c>
      <c r="AT190" s="165">
        <v>2016</v>
      </c>
      <c r="AU190" s="165">
        <v>2014</v>
      </c>
      <c r="AV190" s="165">
        <v>2015</v>
      </c>
      <c r="AW190" s="165">
        <v>2015</v>
      </c>
      <c r="AX190" s="165">
        <v>2015</v>
      </c>
      <c r="AY190" s="165">
        <v>2014</v>
      </c>
      <c r="AZ190" s="165">
        <v>2015</v>
      </c>
      <c r="BA190" s="165">
        <v>2015</v>
      </c>
      <c r="BB190" s="165">
        <v>2013</v>
      </c>
      <c r="BC190" s="165">
        <v>2015</v>
      </c>
      <c r="BD190" s="165">
        <v>2014</v>
      </c>
      <c r="BE190" s="165">
        <v>2014</v>
      </c>
      <c r="BF190" s="108"/>
    </row>
    <row r="191" spans="1:58" x14ac:dyDescent="0.25">
      <c r="A191" s="133" t="s">
        <v>375</v>
      </c>
      <c r="B191" s="111" t="s">
        <v>351</v>
      </c>
      <c r="C191" s="163">
        <v>2014</v>
      </c>
      <c r="D191" s="163">
        <v>2014</v>
      </c>
      <c r="E191" s="163">
        <v>2014</v>
      </c>
      <c r="F191" s="163">
        <v>2014</v>
      </c>
      <c r="G191" s="163">
        <v>2014</v>
      </c>
      <c r="H191" s="163">
        <v>2014</v>
      </c>
      <c r="I191" s="163">
        <v>2014</v>
      </c>
      <c r="J191" s="163">
        <v>2016</v>
      </c>
      <c r="K191" s="163">
        <v>2016</v>
      </c>
      <c r="L191" s="163">
        <v>2016</v>
      </c>
      <c r="M191" s="165">
        <v>2017</v>
      </c>
      <c r="N191" s="165">
        <v>2017</v>
      </c>
      <c r="O191" s="165">
        <v>2016</v>
      </c>
      <c r="P191" s="165">
        <v>2016</v>
      </c>
      <c r="Q191" s="165">
        <v>2015</v>
      </c>
      <c r="R191" s="165">
        <v>2011</v>
      </c>
      <c r="S191" s="165">
        <v>2017</v>
      </c>
      <c r="T191" s="165">
        <v>2014</v>
      </c>
      <c r="U191" s="165">
        <v>2015</v>
      </c>
      <c r="V191" s="165" t="s">
        <v>1131</v>
      </c>
      <c r="W191" s="165">
        <v>2015</v>
      </c>
      <c r="X191" s="165">
        <v>2013</v>
      </c>
      <c r="Y191" s="165">
        <v>2013</v>
      </c>
      <c r="Z191" s="165">
        <v>2015</v>
      </c>
      <c r="AA191" s="165">
        <v>2015</v>
      </c>
      <c r="AB191" s="165">
        <v>2015</v>
      </c>
      <c r="AC191" s="165">
        <v>2014</v>
      </c>
      <c r="AD191" s="165">
        <v>2015</v>
      </c>
      <c r="AE191" s="165">
        <v>2012</v>
      </c>
      <c r="AF191" s="165">
        <v>2015</v>
      </c>
      <c r="AG191" s="164">
        <v>2014</v>
      </c>
      <c r="AH191" s="165">
        <v>2015</v>
      </c>
      <c r="AI191" s="165">
        <v>2016</v>
      </c>
      <c r="AJ191" s="165">
        <v>2017</v>
      </c>
      <c r="AK191" s="168" t="s">
        <v>1053</v>
      </c>
      <c r="AL191" s="168">
        <v>2016</v>
      </c>
      <c r="AM191" s="165">
        <v>2016</v>
      </c>
      <c r="AN191" s="165">
        <v>2014</v>
      </c>
      <c r="AO191" s="165">
        <v>2014</v>
      </c>
      <c r="AP191" s="165" t="s">
        <v>1053</v>
      </c>
      <c r="AQ191" s="165" t="s">
        <v>1053</v>
      </c>
      <c r="AR191" s="165">
        <v>2015</v>
      </c>
      <c r="AS191" s="165">
        <v>2015</v>
      </c>
      <c r="AT191" s="165">
        <v>2016</v>
      </c>
      <c r="AU191" s="165">
        <v>2014</v>
      </c>
      <c r="AV191" s="165">
        <v>2015</v>
      </c>
      <c r="AW191" s="165">
        <v>2015</v>
      </c>
      <c r="AX191" s="165">
        <v>2015</v>
      </c>
      <c r="AY191" s="165">
        <v>2014</v>
      </c>
      <c r="AZ191" s="165">
        <v>2015</v>
      </c>
      <c r="BA191" s="165">
        <v>2015</v>
      </c>
      <c r="BB191" s="165">
        <v>2016</v>
      </c>
      <c r="BC191" s="165">
        <v>2015</v>
      </c>
      <c r="BD191" s="165">
        <v>2014</v>
      </c>
      <c r="BE191" s="165">
        <v>2014</v>
      </c>
      <c r="BF191" s="108"/>
    </row>
    <row r="192" spans="1:58" x14ac:dyDescent="0.25">
      <c r="A192" s="133" t="s">
        <v>353</v>
      </c>
      <c r="B192" s="111" t="s">
        <v>352</v>
      </c>
      <c r="C192" s="163">
        <v>2014</v>
      </c>
      <c r="D192" s="163">
        <v>2014</v>
      </c>
      <c r="E192" s="163">
        <v>2014</v>
      </c>
      <c r="F192" s="163">
        <v>2014</v>
      </c>
      <c r="G192" s="163">
        <v>2014</v>
      </c>
      <c r="H192" s="163">
        <v>2014</v>
      </c>
      <c r="I192" s="163">
        <v>2014</v>
      </c>
      <c r="J192" s="163">
        <v>2016</v>
      </c>
      <c r="K192" s="163">
        <v>2016</v>
      </c>
      <c r="L192" s="163">
        <v>2016</v>
      </c>
      <c r="M192" s="165">
        <v>2017</v>
      </c>
      <c r="N192" s="165">
        <v>2017</v>
      </c>
      <c r="O192" s="165">
        <v>2016</v>
      </c>
      <c r="P192" s="165">
        <v>2016</v>
      </c>
      <c r="Q192" s="165">
        <v>2015</v>
      </c>
      <c r="R192" s="165">
        <v>2013</v>
      </c>
      <c r="S192" s="165">
        <v>2017</v>
      </c>
      <c r="T192" s="165">
        <v>2014</v>
      </c>
      <c r="U192" s="165">
        <v>2015</v>
      </c>
      <c r="V192" s="165" t="s">
        <v>1131</v>
      </c>
      <c r="W192" s="165">
        <v>2015</v>
      </c>
      <c r="X192" s="165">
        <v>2013</v>
      </c>
      <c r="Y192" s="165">
        <v>2010</v>
      </c>
      <c r="Z192" s="165">
        <v>2015</v>
      </c>
      <c r="AA192" s="165">
        <v>2015</v>
      </c>
      <c r="AB192" s="165">
        <v>2015</v>
      </c>
      <c r="AC192" s="165">
        <v>2014</v>
      </c>
      <c r="AD192" s="165">
        <v>2015</v>
      </c>
      <c r="AE192" s="165">
        <v>2012</v>
      </c>
      <c r="AF192" s="165">
        <v>2015</v>
      </c>
      <c r="AG192" s="164">
        <v>2005</v>
      </c>
      <c r="AH192" s="165">
        <v>2015</v>
      </c>
      <c r="AI192" s="165">
        <v>2016</v>
      </c>
      <c r="AJ192" s="165">
        <v>2017</v>
      </c>
      <c r="AK192" s="168">
        <v>2017</v>
      </c>
      <c r="AL192" s="168">
        <v>2017</v>
      </c>
      <c r="AM192" s="165">
        <v>2016</v>
      </c>
      <c r="AN192" s="165">
        <v>2014</v>
      </c>
      <c r="AO192" s="165">
        <v>2014</v>
      </c>
      <c r="AP192" s="165">
        <v>2013</v>
      </c>
      <c r="AQ192" s="165">
        <v>2013</v>
      </c>
      <c r="AR192" s="165">
        <v>2015</v>
      </c>
      <c r="AS192" s="165">
        <v>2015</v>
      </c>
      <c r="AT192" s="165">
        <v>2016</v>
      </c>
      <c r="AU192" s="165">
        <v>2014</v>
      </c>
      <c r="AV192" s="165">
        <v>2015</v>
      </c>
      <c r="AW192" s="165">
        <v>2015</v>
      </c>
      <c r="AX192" s="165">
        <v>2015</v>
      </c>
      <c r="AY192" s="165">
        <v>2014</v>
      </c>
      <c r="AZ192" s="165">
        <v>2012</v>
      </c>
      <c r="BA192" s="165">
        <v>2012</v>
      </c>
      <c r="BB192" s="165">
        <v>2016</v>
      </c>
      <c r="BC192" s="165">
        <v>2015</v>
      </c>
      <c r="BD192" s="165">
        <v>2014</v>
      </c>
      <c r="BE192" s="165">
        <v>2014</v>
      </c>
      <c r="BF192" s="108"/>
    </row>
    <row r="193" spans="1:58" x14ac:dyDescent="0.25">
      <c r="A193" s="133" t="s">
        <v>355</v>
      </c>
      <c r="B193" s="111" t="s">
        <v>354</v>
      </c>
      <c r="C193" s="163">
        <v>2014</v>
      </c>
      <c r="D193" s="163">
        <v>2014</v>
      </c>
      <c r="E193" s="163">
        <v>2014</v>
      </c>
      <c r="F193" s="163">
        <v>2014</v>
      </c>
      <c r="G193" s="163">
        <v>2014</v>
      </c>
      <c r="H193" s="163">
        <v>2014</v>
      </c>
      <c r="I193" s="163">
        <v>2014</v>
      </c>
      <c r="J193" s="163">
        <v>2016</v>
      </c>
      <c r="K193" s="163">
        <v>2016</v>
      </c>
      <c r="L193" s="163">
        <v>2016</v>
      </c>
      <c r="M193" s="165">
        <v>2017</v>
      </c>
      <c r="N193" s="165">
        <v>2017</v>
      </c>
      <c r="O193" s="165">
        <v>2016</v>
      </c>
      <c r="P193" s="165">
        <v>2016</v>
      </c>
      <c r="Q193" s="165">
        <v>2015</v>
      </c>
      <c r="R193" s="165">
        <v>2014</v>
      </c>
      <c r="S193" s="165">
        <v>2017</v>
      </c>
      <c r="T193" s="165">
        <v>2014</v>
      </c>
      <c r="U193" s="165">
        <v>2015</v>
      </c>
      <c r="V193" s="165" t="s">
        <v>1131</v>
      </c>
      <c r="W193" s="165">
        <v>2015</v>
      </c>
      <c r="X193" s="165">
        <v>2013</v>
      </c>
      <c r="Y193" s="165">
        <v>2012</v>
      </c>
      <c r="Z193" s="165">
        <v>2015</v>
      </c>
      <c r="AA193" s="165">
        <v>2015</v>
      </c>
      <c r="AB193" s="165">
        <v>2015</v>
      </c>
      <c r="AC193" s="165">
        <v>2014</v>
      </c>
      <c r="AD193" s="165">
        <v>2015</v>
      </c>
      <c r="AE193" s="165">
        <v>2012</v>
      </c>
      <c r="AF193" s="165">
        <v>2015</v>
      </c>
      <c r="AG193" s="164">
        <v>2010</v>
      </c>
      <c r="AH193" s="165">
        <v>2015</v>
      </c>
      <c r="AI193" s="165">
        <v>2016</v>
      </c>
      <c r="AJ193" s="165">
        <v>2017</v>
      </c>
      <c r="AK193" s="168" t="s">
        <v>1053</v>
      </c>
      <c r="AL193" s="168">
        <v>2016</v>
      </c>
      <c r="AM193" s="165">
        <v>2016</v>
      </c>
      <c r="AN193" s="165">
        <v>2014</v>
      </c>
      <c r="AO193" s="165">
        <v>2014</v>
      </c>
      <c r="AP193" s="165">
        <v>2013</v>
      </c>
      <c r="AQ193" s="165">
        <v>2013</v>
      </c>
      <c r="AR193" s="165">
        <v>2009</v>
      </c>
      <c r="AS193" s="165">
        <v>2015</v>
      </c>
      <c r="AT193" s="165">
        <v>2016</v>
      </c>
      <c r="AU193" s="165">
        <v>2014</v>
      </c>
      <c r="AV193" s="165">
        <v>2015</v>
      </c>
      <c r="AW193" s="165">
        <v>2015</v>
      </c>
      <c r="AX193" s="165">
        <v>2015</v>
      </c>
      <c r="AY193" s="165">
        <v>2014</v>
      </c>
      <c r="AZ193" s="165">
        <v>2015</v>
      </c>
      <c r="BA193" s="165">
        <v>2015</v>
      </c>
      <c r="BB193" s="165">
        <v>2016</v>
      </c>
      <c r="BC193" s="165">
        <v>2015</v>
      </c>
      <c r="BD193" s="165">
        <v>2014</v>
      </c>
      <c r="BE193" s="165">
        <v>2014</v>
      </c>
      <c r="BF193" s="108"/>
    </row>
    <row r="194" spans="1:58" x14ac:dyDescent="0.25">
      <c r="A194" s="133" t="s">
        <v>357</v>
      </c>
      <c r="B194" s="111" t="s">
        <v>356</v>
      </c>
      <c r="C194" s="163">
        <v>2014</v>
      </c>
      <c r="D194" s="163">
        <v>2014</v>
      </c>
      <c r="E194" s="163">
        <v>2014</v>
      </c>
      <c r="F194" s="163">
        <v>2014</v>
      </c>
      <c r="G194" s="163">
        <v>2014</v>
      </c>
      <c r="H194" s="163">
        <v>2014</v>
      </c>
      <c r="I194" s="163">
        <v>2014</v>
      </c>
      <c r="J194" s="163">
        <v>2016</v>
      </c>
      <c r="K194" s="163">
        <v>2016</v>
      </c>
      <c r="L194" s="163">
        <v>2016</v>
      </c>
      <c r="M194" s="165">
        <v>2017</v>
      </c>
      <c r="N194" s="165">
        <v>2017</v>
      </c>
      <c r="O194" s="165">
        <v>2016</v>
      </c>
      <c r="P194" s="165">
        <v>2016</v>
      </c>
      <c r="Q194" s="165">
        <v>2015</v>
      </c>
      <c r="R194" s="165">
        <v>2014</v>
      </c>
      <c r="S194" s="165">
        <v>2017</v>
      </c>
      <c r="T194" s="165">
        <v>2014</v>
      </c>
      <c r="U194" s="165">
        <v>2015</v>
      </c>
      <c r="V194" s="165" t="s">
        <v>1131</v>
      </c>
      <c r="W194" s="165">
        <v>2015</v>
      </c>
      <c r="X194" s="165">
        <v>2014</v>
      </c>
      <c r="Y194" s="165">
        <v>2011</v>
      </c>
      <c r="Z194" s="165">
        <v>2015</v>
      </c>
      <c r="AA194" s="165">
        <v>2015</v>
      </c>
      <c r="AB194" s="165">
        <v>2015</v>
      </c>
      <c r="AC194" s="165">
        <v>2014</v>
      </c>
      <c r="AD194" s="165">
        <v>2015</v>
      </c>
      <c r="AE194" s="165">
        <v>2012</v>
      </c>
      <c r="AF194" s="165">
        <v>2015</v>
      </c>
      <c r="AG194" s="164" t="s">
        <v>1053</v>
      </c>
      <c r="AH194" s="165">
        <v>2015</v>
      </c>
      <c r="AI194" s="165">
        <v>2016</v>
      </c>
      <c r="AJ194" s="165">
        <v>2017</v>
      </c>
      <c r="AK194" s="168" t="s">
        <v>1053</v>
      </c>
      <c r="AL194" s="168">
        <v>2017</v>
      </c>
      <c r="AM194" s="165">
        <v>2016</v>
      </c>
      <c r="AN194" s="165">
        <v>2014</v>
      </c>
      <c r="AO194" s="165">
        <v>2014</v>
      </c>
      <c r="AP194" s="165" t="s">
        <v>1053</v>
      </c>
      <c r="AQ194" s="165" t="s">
        <v>1053</v>
      </c>
      <c r="AR194" s="165">
        <v>2015</v>
      </c>
      <c r="AS194" s="165">
        <v>2015</v>
      </c>
      <c r="AT194" s="165">
        <v>2016</v>
      </c>
      <c r="AU194" s="165">
        <v>2014</v>
      </c>
      <c r="AV194" s="165">
        <v>2015</v>
      </c>
      <c r="AW194" s="165">
        <v>2015</v>
      </c>
      <c r="AX194" s="165">
        <v>2015</v>
      </c>
      <c r="AY194" s="165">
        <v>2014</v>
      </c>
      <c r="AZ194" s="165">
        <v>2015</v>
      </c>
      <c r="BA194" s="165">
        <v>2015</v>
      </c>
      <c r="BB194" s="165">
        <v>2016</v>
      </c>
      <c r="BC194" s="165">
        <v>2015</v>
      </c>
      <c r="BD194" s="165">
        <v>2014</v>
      </c>
      <c r="BE194" s="165">
        <v>2014</v>
      </c>
      <c r="BF194" s="108"/>
    </row>
  </sheetData>
  <mergeCells count="1">
    <mergeCell ref="A1:BE1"/>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vt:i4>
      </vt:variant>
    </vt:vector>
  </HeadingPairs>
  <TitlesOfParts>
    <vt:vector size="20" baseType="lpstr">
      <vt:lpstr>Home</vt:lpstr>
      <vt:lpstr>Table of Contents</vt:lpstr>
      <vt:lpstr>INFORM 2018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'INFORM 2018 (a-z)'!_FilterDatabase</vt:lpstr>
      <vt:lpstr>'INFORM 2018 (a-z)'!Print_Area</vt:lpstr>
      <vt:lpstr>'INFORM 2018 (a-z)'!Print_Titles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2013-10-11T13:18:42Z</cp:lastPrinted>
  <dcterms:created xsi:type="dcterms:W3CDTF">2013-01-24T09:37:59Z</dcterms:created>
  <dcterms:modified xsi:type="dcterms:W3CDTF">2018-03-27T15:10:31Z</dcterms:modified>
</cp:coreProperties>
</file>